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지역별일일실적 →" sheetId="1" r:id="rId5"/>
    <sheet state="hidden" name="2024년12월" sheetId="2" r:id="rId6"/>
    <sheet state="hidden" name="양식" sheetId="3" r:id="rId7"/>
    <sheet state="visible" name="기준" sheetId="4" r:id="rId8"/>
    <sheet state="visible" name="시트55" sheetId="5" r:id="rId9"/>
    <sheet state="visible" name="2026년1월" sheetId="6" r:id="rId10"/>
    <sheet state="visible" name="2026년2월" sheetId="7" r:id="rId11"/>
    <sheet state="visible" name="2026년3월" sheetId="8" r:id="rId12"/>
    <sheet state="visible" name="법인월보고용" sheetId="9" r:id="rId13"/>
    <sheet state="visible" name="분기보고용" sheetId="10" r:id="rId14"/>
    <sheet state="visible" name="전체입원현황(15년부터)" sheetId="11" r:id="rId15"/>
    <sheet state="visible" name="입원현황" sheetId="12" r:id="rId16"/>
    <sheet state="visible" name="정신과외 입원" sheetId="13" r:id="rId17"/>
    <sheet state="visible" name="시설입소현황" sheetId="14" r:id="rId18"/>
    <sheet state="visible" name="사망자현황" sheetId="15" r:id="rId19"/>
    <sheet state="visible" name="연계대장" sheetId="16" r:id="rId20"/>
    <sheet state="visible" name="조치후 사례관리" sheetId="17" r:id="rId21"/>
    <sheet state="visible" name="병원방문교육" sheetId="18" r:id="rId22"/>
    <sheet state="hidden" name="정신건강팀실적 →" sheetId="19" r:id="rId23"/>
    <sheet state="visible" name="회의교육참여" sheetId="20" r:id="rId24"/>
    <sheet state="hidden" name="입원실적" sheetId="21" r:id="rId25"/>
    <sheet state="visible" name="지역사회자원동원" sheetId="22" r:id="rId26"/>
    <sheet state="visible" name="2026집중사례관리리스트" sheetId="23" r:id="rId27"/>
    <sheet state="visible" name="연계실적" sheetId="24" r:id="rId28"/>
    <sheet state="visible" name="상담현황(2025)" sheetId="25" r:id="rId29"/>
    <sheet state="visible" name="상담현황(2026)" sheetId="26" r:id="rId30"/>
    <sheet state="visible" name="장기입원환자" sheetId="27" r:id="rId31"/>
    <sheet state="visible" name="사례관리현황표(주거지원 및 사례관리)" sheetId="28" r:id="rId32"/>
    <sheet state="visible" name="사례관리현황표(장기모니터링)" sheetId="29" r:id="rId33"/>
    <sheet state="hidden" name="시설입소실적" sheetId="30" r:id="rId34"/>
    <sheet state="hidden" name="상담현황실적(2023)" sheetId="31" r:id="rId35"/>
  </sheets>
  <definedNames>
    <definedName hidden="1" localSheetId="5" name="_xlnm._FilterDatabase">'2026년1월'!$A$3:$AN$282</definedName>
    <definedName hidden="1" localSheetId="6" name="_xlnm._FilterDatabase">'2026년2월'!$A$3:$AN$282</definedName>
    <definedName hidden="1" localSheetId="10" name="_xlnm._FilterDatabase">'전체입원현황(15년부터)'!$A$1:$AB$1245</definedName>
    <definedName hidden="1" localSheetId="11" name="_xlnm._FilterDatabase">'입원현황'!$A$1:$AD$370</definedName>
    <definedName hidden="1" localSheetId="12" name="_xlnm._FilterDatabase">'정신과외 입원'!$A$1:$I$73</definedName>
    <definedName hidden="1" localSheetId="13" name="_xlnm._FilterDatabase">'시설입소현황'!$A$1:$AA$301</definedName>
    <definedName hidden="1" localSheetId="14" name="_xlnm._FilterDatabase">'사망자현황'!$A$1:$K$1</definedName>
    <definedName hidden="1" localSheetId="15" name="_xlnm._FilterDatabase">'연계대장'!$A$4:$Q$343</definedName>
    <definedName hidden="1" localSheetId="16" name="_xlnm._FilterDatabase">'조치후 사례관리'!$A$16:$AA$227</definedName>
    <definedName hidden="1" localSheetId="19" name="_xlnm._FilterDatabase">'회의교육참여'!$A$1:$G$111</definedName>
    <definedName hidden="1" localSheetId="21" name="_xlnm._FilterDatabase">'지역사회자원동원'!$A$1:$Z$37</definedName>
    <definedName hidden="1" localSheetId="22" name="_xlnm._FilterDatabase">'2026집중사례관리리스트'!$A$1:$Z$82</definedName>
    <definedName hidden="1" localSheetId="24" name="_xlnm._FilterDatabase">'상담현황(2025)'!$A$1:$I$1443</definedName>
    <definedName hidden="1" localSheetId="25" name="_xlnm._FilterDatabase">'상담현황(2026)'!$A$1:$I$1443</definedName>
    <definedName hidden="1" localSheetId="26" name="_xlnm._FilterDatabase">'장기입원환자'!$A$8:$K$343</definedName>
    <definedName hidden="1" localSheetId="27" name="_xlnm._FilterDatabase">'사례관리현황표(주거지원 및 사례관리)'!$A$5:$O$31</definedName>
    <definedName hidden="1" localSheetId="28" name="_xlnm._FilterDatabase">'사례관리현황표(장기모니터링)'!$A$2:$O$19</definedName>
    <definedName hidden="1" localSheetId="26" name="Z_C7F8DE75_FA64_4E5E_955F_EC7BC15BAF5E_.wvu.FilterData">'장기입원환자'!$A$8:$J$115</definedName>
  </definedNames>
  <calcPr/>
  <customWorkbookViews>
    <customWorkbookView activeSheetId="0" maximized="1" windowHeight="0" windowWidth="0" guid="{C7F8DE75-FA64-4E5E-955F-EC7BC15BAF5E}" name="필터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나눔은희망과행복 : 마천로33길 11-45 (델타하임) 502호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4">
      <text>
        <t xml:space="preserve">월세 지원 중인 대상자로 주거비 지원 종료 예정인 대상자. 아직 월세지원 중이라는 의미임
</t>
      </text>
    </comment>
  </commentList>
</comments>
</file>

<file path=xl/sharedStrings.xml><?xml version="1.0" encoding="utf-8"?>
<sst xmlns="http://schemas.openxmlformats.org/spreadsheetml/2006/main" count="16503" uniqueCount="2368">
  <si>
    <t>1) 데이터 유실되지 않게 입력 잘 해주시고, 입력 다하셨으면 창을 내려두시는 것을 권장합니다.</t>
  </si>
  <si>
    <t>2) 모든 시트의 날짜를 입력할 때 반드시 "월/일"(ex. 7/12) 로 입력하세요. 다른 형태(ex. 2023-7-12 등)로 입력하면 텍스트로 인식하여 수식이 깨져요.</t>
  </si>
  <si>
    <t xml:space="preserve"> </t>
  </si>
  <si>
    <t>날짜</t>
  </si>
  <si>
    <t>담당</t>
  </si>
  <si>
    <t>상담(거리 및 내방)</t>
  </si>
  <si>
    <t>조치</t>
  </si>
  <si>
    <t>조치후 사례관리</t>
  </si>
  <si>
    <t>이름</t>
  </si>
  <si>
    <t>정신상담</t>
  </si>
  <si>
    <t>알콜상담</t>
  </si>
  <si>
    <t>기타상담</t>
  </si>
  <si>
    <t>소계</t>
  </si>
  <si>
    <t>자의입원</t>
  </si>
  <si>
    <t>응급입원</t>
  </si>
  <si>
    <t>보호진단</t>
  </si>
  <si>
    <t>시설입소
 (노숙영역)</t>
  </si>
  <si>
    <t>시설입소
 (타복지영역)</t>
  </si>
  <si>
    <t>지원주택</t>
  </si>
  <si>
    <t>주거지원</t>
  </si>
  <si>
    <t>물품제공</t>
  </si>
  <si>
    <t>기타
(귀가,외래등)</t>
  </si>
  <si>
    <t>외래진료</t>
  </si>
  <si>
    <t>병원방문</t>
  </si>
  <si>
    <t>주거지방문</t>
  </si>
  <si>
    <t>투약관리</t>
  </si>
  <si>
    <t>기타
(척도, 내방)</t>
  </si>
  <si>
    <t>합계</t>
  </si>
  <si>
    <t>조국일</t>
  </si>
  <si>
    <t>최리선</t>
  </si>
  <si>
    <t>안영호</t>
  </si>
  <si>
    <t>박상준</t>
  </si>
  <si>
    <t>오강현</t>
  </si>
  <si>
    <t>김영민</t>
  </si>
  <si>
    <t>임종혁</t>
  </si>
  <si>
    <t>마명철</t>
  </si>
  <si>
    <t>일일누계</t>
  </si>
  <si>
    <t>구분</t>
  </si>
  <si>
    <t>시설입소(자활, 재활, 요양)</t>
  </si>
  <si>
    <t>시설입소(타복지시설)</t>
  </si>
  <si>
    <t>기타(외래)</t>
  </si>
  <si>
    <t>기타(척도, 내방)</t>
  </si>
  <si>
    <t>총누계</t>
  </si>
  <si>
    <t>11월 5주차</t>
  </si>
  <si>
    <t xml:space="preserve">                              </t>
  </si>
  <si>
    <t>12월 1주차</t>
  </si>
  <si>
    <t>12월 2주차</t>
  </si>
  <si>
    <t>12월 3주차</t>
  </si>
  <si>
    <t>12월 4주차</t>
  </si>
  <si>
    <t>시설입소 
 (노숙 영역)</t>
  </si>
  <si>
    <t>월합계</t>
  </si>
  <si>
    <t>12월 통계</t>
  </si>
  <si>
    <t>엑셀</t>
  </si>
  <si>
    <t>인트라넷</t>
  </si>
  <si>
    <t>상담</t>
  </si>
  <si>
    <t>서비스</t>
  </si>
  <si>
    <t>1월 1주차</t>
  </si>
  <si>
    <t>1월 2주차</t>
  </si>
  <si>
    <t>1월 3주차</t>
  </si>
  <si>
    <t>1월 4주차</t>
  </si>
  <si>
    <t>2월 통계</t>
  </si>
  <si>
    <t>기타</t>
  </si>
  <si>
    <t>OR(USERROLE() = "Admin", [이메일] = USEREMAIL())</t>
  </si>
  <si>
    <t>앱시트 슬라이스에서
만약 관리자(Admin)는 모든 데이터를 보고, 일반 사용자는 자기 것만 보게 하고 싶다면?
쉽게 순서대로 알려줘</t>
  </si>
  <si>
    <t>１</t>
  </si>
  <si>
    <t>０</t>
  </si>
  <si>
    <t>1월 통계</t>
  </si>
  <si>
    <t>2월 1주차</t>
  </si>
  <si>
    <t xml:space="preserve">   </t>
  </si>
  <si>
    <t>2월 2주차</t>
  </si>
  <si>
    <t>2월 3주차</t>
  </si>
  <si>
    <t>2월 4주차</t>
  </si>
  <si>
    <t>3월 1주차</t>
  </si>
  <si>
    <t>3월 2주차</t>
  </si>
  <si>
    <t>3월 3주차</t>
  </si>
  <si>
    <t>3월 4주차</t>
  </si>
  <si>
    <t>3월 5주차</t>
  </si>
  <si>
    <t>3월 통계</t>
  </si>
  <si>
    <t>상담현황</t>
  </si>
  <si>
    <t>조치 후 사례관리</t>
  </si>
  <si>
    <t>기초상담</t>
  </si>
  <si>
    <t>월별</t>
  </si>
  <si>
    <t>정신과 상담</t>
  </si>
  <si>
    <t>알코올 상담</t>
  </si>
  <si>
    <t>일반상담</t>
  </si>
  <si>
    <t>시설입소</t>
  </si>
  <si>
    <t>수급진행</t>
  </si>
  <si>
    <t>주민등록복원</t>
  </si>
  <si>
    <t>입원합</t>
  </si>
  <si>
    <t>1월</t>
  </si>
  <si>
    <t>2월</t>
  </si>
  <si>
    <t>3월</t>
  </si>
  <si>
    <t>1분기</t>
  </si>
  <si>
    <t>분기합</t>
  </si>
  <si>
    <t>4월</t>
  </si>
  <si>
    <t>5월</t>
  </si>
  <si>
    <t>6월</t>
  </si>
  <si>
    <t>2분기</t>
  </si>
  <si>
    <t>상반기</t>
  </si>
  <si>
    <t>7월</t>
  </si>
  <si>
    <t>8월</t>
  </si>
  <si>
    <t>9월</t>
  </si>
  <si>
    <t>3분기</t>
  </si>
  <si>
    <t>10월</t>
  </si>
  <si>
    <t>11월</t>
  </si>
  <si>
    <t>12월</t>
  </si>
  <si>
    <t>4분기</t>
  </si>
  <si>
    <t>하반기</t>
  </si>
  <si>
    <t>총합계</t>
  </si>
  <si>
    <t>년합계</t>
  </si>
  <si>
    <t>정신건강팀 활동실적 (2026년)</t>
  </si>
  <si>
    <t>1. 상담</t>
  </si>
  <si>
    <t>분기</t>
  </si>
  <si>
    <t>계</t>
  </si>
  <si>
    <t>비 고</t>
  </si>
  <si>
    <t>다시서기</t>
  </si>
  <si>
    <t>* 연상담건수 : 건</t>
  </si>
  <si>
    <t>2. 조치</t>
  </si>
  <si>
    <t>병원입원</t>
  </si>
  <si>
    <t>자활시설</t>
  </si>
  <si>
    <t>센터거리상담반</t>
  </si>
  <si>
    <t>자의</t>
  </si>
  <si>
    <t>응급/행정</t>
  </si>
  <si>
    <t>재활/</t>
  </si>
  <si>
    <t>일시</t>
  </si>
  <si>
    <t>(귀가 등)</t>
  </si>
  <si>
    <t>재활시설</t>
  </si>
  <si>
    <t>위기대응콜</t>
  </si>
  <si>
    <t>입원</t>
  </si>
  <si>
    <t>자활/요양</t>
  </si>
  <si>
    <t>보호</t>
  </si>
  <si>
    <t>요양시설</t>
  </si>
  <si>
    <t>구청 등 유관기관</t>
  </si>
  <si>
    <t>보호입원</t>
  </si>
  <si>
    <t>일시보호시설</t>
  </si>
  <si>
    <t>노숙인방문</t>
  </si>
  <si>
    <t>동의입원</t>
  </si>
  <si>
    <t>노숙인시설개입요청</t>
  </si>
  <si>
    <t>3. 연계경로</t>
  </si>
  <si>
    <t>센터 거리</t>
  </si>
  <si>
    <t>위기</t>
  </si>
  <si>
    <t>구청 등</t>
  </si>
  <si>
    <t>노숙인</t>
  </si>
  <si>
    <t>노숙인시설</t>
  </si>
  <si>
    <t>직접발굴</t>
  </si>
  <si>
    <t>상담반</t>
  </si>
  <si>
    <t>대응콜</t>
  </si>
  <si>
    <t>유관기관</t>
  </si>
  <si>
    <t>방문</t>
  </si>
  <si>
    <t>개입요청</t>
  </si>
  <si>
    <t>(아웃리치)</t>
  </si>
  <si>
    <t>귀가</t>
  </si>
  <si>
    <t>연락두절</t>
  </si>
  <si>
    <t>4. 병원입원 후 사례관리</t>
  </si>
  <si>
    <t>시설연계</t>
  </si>
  <si>
    <t>사망</t>
  </si>
  <si>
    <t>입원조치
 인원</t>
  </si>
  <si>
    <t>입원치료중</t>
  </si>
  <si>
    <t>퇴원 후 연계 서비스</t>
  </si>
  <si>
    <t>입원 중 사례관리</t>
  </si>
  <si>
    <t>체포 및 수감</t>
  </si>
  <si>
    <t>일자리지원</t>
  </si>
  <si>
    <t>재입원</t>
  </si>
  <si>
    <t>연락두절 등기타</t>
  </si>
  <si>
    <t>재노숙</t>
  </si>
  <si>
    <t>주민등록</t>
  </si>
  <si>
    <t>수급획득</t>
  </si>
  <si>
    <t>귀환</t>
  </si>
  <si>
    <t>전원</t>
  </si>
  <si>
    <t>5. 시설입소 후 사례관리</t>
  </si>
  <si>
    <t>타시설전원</t>
  </si>
  <si>
    <t>입소조치인원</t>
  </si>
  <si>
    <t>입소중</t>
  </si>
  <si>
    <t>퇴소 후 연계 서비스</t>
  </si>
  <si>
    <t>타시설 전원조치</t>
  </si>
  <si>
    <t>연락 두절 등 기타</t>
  </si>
  <si>
    <t>6. 주거지원 후 사례관리</t>
  </si>
  <si>
    <t>주거지원
 인원수</t>
  </si>
  <si>
    <t>주거유지중</t>
  </si>
  <si>
    <t>주거지원 종료(명)</t>
  </si>
  <si>
    <t>사례관리(건)</t>
  </si>
  <si>
    <t>연락두절등 기타</t>
  </si>
  <si>
    <t>일자리연계</t>
  </si>
  <si>
    <t>연번</t>
  </si>
  <si>
    <t>월</t>
  </si>
  <si>
    <t>입원날짜</t>
  </si>
  <si>
    <t>성별</t>
  </si>
  <si>
    <t>대상자명</t>
  </si>
  <si>
    <t>생년월일</t>
  </si>
  <si>
    <t>입원형태</t>
  </si>
  <si>
    <t>질환명</t>
  </si>
  <si>
    <t>병원명</t>
  </si>
  <si>
    <t>담당자</t>
  </si>
  <si>
    <t>사례관리담당자</t>
  </si>
  <si>
    <t>진단명</t>
  </si>
  <si>
    <t>입원여부</t>
  </si>
  <si>
    <t>입원기간</t>
  </si>
  <si>
    <t>퇴원일</t>
  </si>
  <si>
    <t>퇴원 후 연계</t>
  </si>
  <si>
    <t>비고</t>
  </si>
  <si>
    <t>남</t>
  </si>
  <si>
    <t>조문종</t>
  </si>
  <si>
    <t>711005-1</t>
  </si>
  <si>
    <t>정신</t>
  </si>
  <si>
    <t>해상병원</t>
  </si>
  <si>
    <t>조현병</t>
  </si>
  <si>
    <t>퇴원</t>
  </si>
  <si>
    <t>송원배</t>
  </si>
  <si>
    <t>660922-1</t>
  </si>
  <si>
    <t>알코올</t>
  </si>
  <si>
    <t>라엘정신건강의학과</t>
  </si>
  <si>
    <t>알코올의존</t>
  </si>
  <si>
    <t>서북병원 내과 입원</t>
  </si>
  <si>
    <t>김동수</t>
  </si>
  <si>
    <t>610511-1</t>
  </si>
  <si>
    <t>이기삼</t>
  </si>
  <si>
    <t>660915-1</t>
  </si>
  <si>
    <t>조울증</t>
  </si>
  <si>
    <t>오동진</t>
  </si>
  <si>
    <t>970318-1</t>
  </si>
  <si>
    <t>우울증, 자살사고</t>
  </si>
  <si>
    <t>비전트레이닝센터</t>
  </si>
  <si>
    <t>김덕기</t>
  </si>
  <si>
    <t>801104-1</t>
  </si>
  <si>
    <t>김포다은병원</t>
  </si>
  <si>
    <t>정재창</t>
  </si>
  <si>
    <t>670807-1</t>
  </si>
  <si>
    <t>백암병원</t>
  </si>
  <si>
    <t>여</t>
  </si>
  <si>
    <t>김세은</t>
  </si>
  <si>
    <t>970502-2</t>
  </si>
  <si>
    <t>조울증, 자살사고</t>
  </si>
  <si>
    <t>송영석</t>
  </si>
  <si>
    <t>791122-1</t>
  </si>
  <si>
    <t>화정병원</t>
  </si>
  <si>
    <t>방대수</t>
  </si>
  <si>
    <t>601209-1</t>
  </si>
  <si>
    <t>김남윤</t>
  </si>
  <si>
    <t>951127-1</t>
  </si>
  <si>
    <t>라엘마음병원</t>
  </si>
  <si>
    <t>우울, 자살사고</t>
  </si>
  <si>
    <t>황승민</t>
  </si>
  <si>
    <t>811208-1</t>
  </si>
  <si>
    <t>이동식</t>
  </si>
  <si>
    <t>740317-1</t>
  </si>
  <si>
    <t>우울증</t>
  </si>
  <si>
    <t>비전트레이닝센터 입소</t>
  </si>
  <si>
    <t>김신흥</t>
  </si>
  <si>
    <t>680811-1</t>
  </si>
  <si>
    <t>상세불명의 충동, 자살사고</t>
  </si>
  <si>
    <t>안나영</t>
  </si>
  <si>
    <t>730815-2</t>
  </si>
  <si>
    <t>김옥동</t>
  </si>
  <si>
    <t>640329-1</t>
  </si>
  <si>
    <t>축령정신병원</t>
  </si>
  <si>
    <t>김평열</t>
  </si>
  <si>
    <t>690909-1</t>
  </si>
  <si>
    <t>박준용</t>
  </si>
  <si>
    <t>711027-1</t>
  </si>
  <si>
    <t>박성훈</t>
  </si>
  <si>
    <t>630816-1</t>
  </si>
  <si>
    <t>도은병원</t>
  </si>
  <si>
    <t>신현우</t>
  </si>
  <si>
    <t>641118-1</t>
  </si>
  <si>
    <t>알코올의존, 우울, 자살사고</t>
  </si>
  <si>
    <t>이진구</t>
  </si>
  <si>
    <t>680224-1</t>
  </si>
  <si>
    <t>김형순</t>
  </si>
  <si>
    <t>670922-1</t>
  </si>
  <si>
    <t>우울증, 알코올의존</t>
  </si>
  <si>
    <t>박제석</t>
  </si>
  <si>
    <t>680828-1</t>
  </si>
  <si>
    <t>김승준</t>
  </si>
  <si>
    <t>770216-1</t>
  </si>
  <si>
    <t>알코올의존, 우울</t>
  </si>
  <si>
    <t>이영국</t>
  </si>
  <si>
    <t>900220-1</t>
  </si>
  <si>
    <t>지적장애, 충동장애</t>
  </si>
  <si>
    <t>김창현</t>
  </si>
  <si>
    <t>660125-1</t>
  </si>
  <si>
    <t>양극성정동장애</t>
  </si>
  <si>
    <t>김경재</t>
  </si>
  <si>
    <t>470517-1</t>
  </si>
  <si>
    <t>치매, 조현병</t>
  </si>
  <si>
    <t>이완수</t>
  </si>
  <si>
    <t>720120-1</t>
  </si>
  <si>
    <t>지인집</t>
  </si>
  <si>
    <t>김충돈</t>
  </si>
  <si>
    <t>700604-1</t>
  </si>
  <si>
    <t>조현정동장애</t>
  </si>
  <si>
    <t>권금호</t>
  </si>
  <si>
    <t>680228-1</t>
  </si>
  <si>
    <t>7/10 재원확인</t>
  </si>
  <si>
    <t>박준후</t>
  </si>
  <si>
    <t>770712-1</t>
  </si>
  <si>
    <t>우울증, 충동조절장애</t>
  </si>
  <si>
    <t>수급자, 스스로 방얻을 예정</t>
  </si>
  <si>
    <t>조윤석</t>
  </si>
  <si>
    <t>770929-1</t>
  </si>
  <si>
    <t>전민석</t>
  </si>
  <si>
    <t>650817-1</t>
  </si>
  <si>
    <t>동부병원해독센터</t>
  </si>
  <si>
    <t>최용화</t>
  </si>
  <si>
    <t>810908-1</t>
  </si>
  <si>
    <t>양인수</t>
  </si>
  <si>
    <t>740518-1</t>
  </si>
  <si>
    <t>박미진</t>
  </si>
  <si>
    <t>821111-2</t>
  </si>
  <si>
    <t>양극성장애</t>
  </si>
  <si>
    <t>아가페의집</t>
  </si>
  <si>
    <t>김만균</t>
  </si>
  <si>
    <t>640721-1</t>
  </si>
  <si>
    <t>신영희</t>
  </si>
  <si>
    <t>460128-2</t>
  </si>
  <si>
    <t>서북병원 내과 전원, 회복후 재입원예정</t>
  </si>
  <si>
    <t>신동래</t>
  </si>
  <si>
    <t>831012-1</t>
  </si>
  <si>
    <t>주거지원 및 수급권 신청</t>
  </si>
  <si>
    <t>박도이</t>
  </si>
  <si>
    <t>631207-2</t>
  </si>
  <si>
    <t>상세불명 정신증</t>
  </si>
  <si>
    <t>신승하</t>
  </si>
  <si>
    <t>671101-1</t>
  </si>
  <si>
    <t>우울, 자살사고, 알코올의존</t>
  </si>
  <si>
    <t>강신열</t>
  </si>
  <si>
    <t>790308-1</t>
  </si>
  <si>
    <t>16.09.29 이후에 재입원한적이 없음</t>
  </si>
  <si>
    <t>김경희</t>
  </si>
  <si>
    <t>750203-2</t>
  </si>
  <si>
    <t>다시서기 내방</t>
  </si>
  <si>
    <t>최일갑</t>
  </si>
  <si>
    <t>760517-1</t>
  </si>
  <si>
    <t>공적서비스연계</t>
  </si>
  <si>
    <t>정기풍</t>
  </si>
  <si>
    <t>760320-1</t>
  </si>
  <si>
    <t>조지혁</t>
  </si>
  <si>
    <t>811213-1</t>
  </si>
  <si>
    <t>r/o 조현병</t>
  </si>
  <si>
    <t>이영일</t>
  </si>
  <si>
    <t>690913-1</t>
  </si>
  <si>
    <t>알코올의존, 우울, 공황</t>
  </si>
  <si>
    <t>이정민</t>
  </si>
  <si>
    <t>800222-1</t>
  </si>
  <si>
    <t>자살사고</t>
  </si>
  <si>
    <t>박성용</t>
  </si>
  <si>
    <t>690326-1</t>
  </si>
  <si>
    <t>양극성장애, 알코올의존</t>
  </si>
  <si>
    <t>이용우</t>
  </si>
  <si>
    <t>550403-1</t>
  </si>
  <si>
    <t>실버한방요양병원(금천) 입원</t>
  </si>
  <si>
    <t>김수완</t>
  </si>
  <si>
    <t>901126-1</t>
  </si>
  <si>
    <t>해상병원 재입원</t>
  </si>
  <si>
    <t>김현철</t>
  </si>
  <si>
    <t>820610-1</t>
  </si>
  <si>
    <t>최무진</t>
  </si>
  <si>
    <t>750529-1</t>
  </si>
  <si>
    <t>김용준</t>
  </si>
  <si>
    <t>791020-1</t>
  </si>
  <si>
    <t>김동연</t>
  </si>
  <si>
    <t>990203-1</t>
  </si>
  <si>
    <t>모 귀가</t>
  </si>
  <si>
    <t>김승진</t>
  </si>
  <si>
    <t>880131-1</t>
  </si>
  <si>
    <t>병원 인근 고시원 자진입실(영등포)</t>
  </si>
  <si>
    <t>방종배</t>
  </si>
  <si>
    <t>630123-1</t>
  </si>
  <si>
    <t>표원종</t>
  </si>
  <si>
    <t>620507-1</t>
  </si>
  <si>
    <t>김해용</t>
  </si>
  <si>
    <t>570130-2</t>
  </si>
  <si>
    <t>정주영</t>
  </si>
  <si>
    <t>580209-1</t>
  </si>
  <si>
    <t>형 집으로 귀가</t>
  </si>
  <si>
    <t>도성호</t>
  </si>
  <si>
    <t>621201-1</t>
  </si>
  <si>
    <t>신범수</t>
  </si>
  <si>
    <t>711204-1</t>
  </si>
  <si>
    <t>조동현</t>
  </si>
  <si>
    <t>771016-1</t>
  </si>
  <si>
    <t>누리봄 입소(5/28)</t>
  </si>
  <si>
    <t>희망지원센터 일시보호</t>
  </si>
  <si>
    <t>장오형</t>
  </si>
  <si>
    <t>나경애</t>
  </si>
  <si>
    <t>670611-2</t>
  </si>
  <si>
    <t>전억식</t>
  </si>
  <si>
    <t>440409-1</t>
  </si>
  <si>
    <t>치매,알코올 의존</t>
  </si>
  <si>
    <t>허무</t>
  </si>
  <si>
    <t>990526-1</t>
  </si>
  <si>
    <t>비전트레이닝센터 연계</t>
  </si>
  <si>
    <t>서주원</t>
  </si>
  <si>
    <t>560425-1</t>
  </si>
  <si>
    <t>윤태영</t>
  </si>
  <si>
    <t>알코올 의존</t>
  </si>
  <si>
    <t>홍순창</t>
  </si>
  <si>
    <t>680824-1</t>
  </si>
  <si>
    <t>임시주거 연계</t>
  </si>
  <si>
    <t>강설하</t>
  </si>
  <si>
    <t>000419-2</t>
  </si>
  <si>
    <t>보호자입원-&gt;보호자 인수</t>
  </si>
  <si>
    <t>김광식</t>
  </si>
  <si>
    <t>720612-1</t>
  </si>
  <si>
    <t>중등도 우울, 자살사고</t>
  </si>
  <si>
    <t>조규산</t>
  </si>
  <si>
    <t>630221-1</t>
  </si>
  <si>
    <t>오창호수병원 전원</t>
  </si>
  <si>
    <t>24.9.5 사망</t>
  </si>
  <si>
    <t>이성복</t>
  </si>
  <si>
    <t>810525-1</t>
  </si>
  <si>
    <t>본인스스로 타병원 입원/병원명 밝히지않음</t>
  </si>
  <si>
    <t>장재훈</t>
  </si>
  <si>
    <t>670706-1</t>
  </si>
  <si>
    <t>박용남</t>
  </si>
  <si>
    <t>591013-1</t>
  </si>
  <si>
    <t>안귀봉</t>
  </si>
  <si>
    <t>690921-1</t>
  </si>
  <si>
    <t>검거 및 형집행</t>
  </si>
  <si>
    <t>노일복</t>
  </si>
  <si>
    <t>790115-1</t>
  </si>
  <si>
    <t>조일동</t>
  </si>
  <si>
    <t>620303-1</t>
  </si>
  <si>
    <t>유재선</t>
  </si>
  <si>
    <t>610714-1</t>
  </si>
  <si>
    <t>희망센터 1일 보호 후 행정입원 전환</t>
  </si>
  <si>
    <t>김광수</t>
  </si>
  <si>
    <t>661227-1</t>
  </si>
  <si>
    <t>김종준</t>
  </si>
  <si>
    <t>파랑새정원 입실</t>
  </si>
  <si>
    <t>홍기선</t>
  </si>
  <si>
    <t>760911-2</t>
  </si>
  <si>
    <t>병원 외출 후 미복귀, 연락안됨</t>
  </si>
  <si>
    <t>김부현</t>
  </si>
  <si>
    <t>731203-1</t>
  </si>
  <si>
    <t>강복규</t>
  </si>
  <si>
    <t>590810-1</t>
  </si>
  <si>
    <t>다시서기 일시보호</t>
  </si>
  <si>
    <t>엄제만</t>
  </si>
  <si>
    <t>990423-1</t>
  </si>
  <si>
    <t>기타충동조절장애, 자살사고</t>
  </si>
  <si>
    <t>정지훈</t>
  </si>
  <si>
    <t>900722-1</t>
  </si>
  <si>
    <t>엄재석</t>
  </si>
  <si>
    <t>800106-1</t>
  </si>
  <si>
    <t>화정병원 행정전원</t>
  </si>
  <si>
    <t>박진숙</t>
  </si>
  <si>
    <t>821123-2</t>
  </si>
  <si>
    <t>지적장애, 알코올의존</t>
  </si>
  <si>
    <t>민창준</t>
  </si>
  <si>
    <t>681014-1</t>
  </si>
  <si>
    <t>이헌상</t>
  </si>
  <si>
    <t>640505-1</t>
  </si>
  <si>
    <t>본인 쪽방으로 귀가</t>
  </si>
  <si>
    <t>정명규</t>
  </si>
  <si>
    <t>860119-1</t>
  </si>
  <si>
    <t>알코올의존, 상세불명 충동</t>
  </si>
  <si>
    <t>김영록</t>
  </si>
  <si>
    <t>알코올의존, 우울증</t>
  </si>
  <si>
    <t>김용비</t>
  </si>
  <si>
    <t>940828-1</t>
  </si>
  <si>
    <t>자활시설 연계 예정</t>
  </si>
  <si>
    <t>조충심</t>
  </si>
  <si>
    <t>931103-2</t>
  </si>
  <si>
    <t>디딤센터</t>
  </si>
  <si>
    <t>김진종</t>
  </si>
  <si>
    <t>780717-1</t>
  </si>
  <si>
    <t>7/10 재원확인 / 수급 선정되어 고시원 입실함</t>
  </si>
  <si>
    <t>김라연</t>
  </si>
  <si>
    <t>940106-2</t>
  </si>
  <si>
    <t>최전수</t>
  </si>
  <si>
    <t>640815-1</t>
  </si>
  <si>
    <t>상세불명의 정신병적장애</t>
  </si>
  <si>
    <t>최무현</t>
  </si>
  <si>
    <t>650120-1</t>
  </si>
  <si>
    <t>부모님,여동생 동의하에 퇴원, 부모님댁에서 지낼 예정</t>
  </si>
  <si>
    <t>추현경</t>
  </si>
  <si>
    <t>860110-2</t>
  </si>
  <si>
    <t>7/10 재원확인 / 7/31 화정병원으로 전원</t>
  </si>
  <si>
    <t>한상석</t>
  </si>
  <si>
    <t>710323-1</t>
  </si>
  <si>
    <t>7/10 재원확인 / 수급자로 퇴원 후 지방내려감</t>
  </si>
  <si>
    <t>황성운</t>
  </si>
  <si>
    <t>881019-1</t>
  </si>
  <si>
    <t>알코올의존, 자살사고</t>
  </si>
  <si>
    <t>김희순</t>
  </si>
  <si>
    <t>580911-2</t>
  </si>
  <si>
    <t>임종열</t>
  </si>
  <si>
    <t>811117-1</t>
  </si>
  <si>
    <t>박종원</t>
  </si>
  <si>
    <t>620820-1</t>
  </si>
  <si>
    <t>김칠복</t>
  </si>
  <si>
    <t>770930-1</t>
  </si>
  <si>
    <t>강선용</t>
  </si>
  <si>
    <t>660414-1</t>
  </si>
  <si>
    <t>주미희</t>
  </si>
  <si>
    <t>890322-1</t>
  </si>
  <si>
    <t>김동일</t>
  </si>
  <si>
    <t>610413-1</t>
  </si>
  <si>
    <t>남기훈</t>
  </si>
  <si>
    <t>810814-1</t>
  </si>
  <si>
    <t>박용례</t>
  </si>
  <si>
    <t>621102-2</t>
  </si>
  <si>
    <t>장인범</t>
  </si>
  <si>
    <t>690209-1</t>
  </si>
  <si>
    <t>경주 서울요양병원입원중</t>
  </si>
  <si>
    <t>김다연</t>
  </si>
  <si>
    <t>901224-2</t>
  </si>
  <si>
    <t>퇴원 후 자진 귀가</t>
  </si>
  <si>
    <t>김단비</t>
  </si>
  <si>
    <t>000806-4</t>
  </si>
  <si>
    <t>김덕만</t>
  </si>
  <si>
    <t>890127-1</t>
  </si>
  <si>
    <t>원종민</t>
  </si>
  <si>
    <t>730630-1</t>
  </si>
  <si>
    <t>김성미</t>
  </si>
  <si>
    <t>690422-2</t>
  </si>
  <si>
    <t>알코올의존, 치매</t>
  </si>
  <si>
    <t>송수철</t>
  </si>
  <si>
    <t>710121-1</t>
  </si>
  <si>
    <t>외출 후 미복귀</t>
  </si>
  <si>
    <t>안병석</t>
  </si>
  <si>
    <t>991118-1</t>
  </si>
  <si>
    <t>충동장애</t>
  </si>
  <si>
    <t>다시서기 일시보호시설 연계</t>
  </si>
  <si>
    <t>문용</t>
  </si>
  <si>
    <t>930223-1</t>
  </si>
  <si>
    <t>우울에피소드</t>
  </si>
  <si>
    <t>희망지원센터 응급구호방 보호</t>
  </si>
  <si>
    <t>장윤창</t>
  </si>
  <si>
    <t>911225-1</t>
  </si>
  <si>
    <t>891007-2</t>
  </si>
  <si>
    <t>상세불명 정신증, 알코올의존</t>
  </si>
  <si>
    <t>권영호</t>
  </si>
  <si>
    <t>730915-1</t>
  </si>
  <si>
    <t>해독 위해 혁신성모 병원 전원</t>
  </si>
  <si>
    <t>주수용</t>
  </si>
  <si>
    <t>700115-1</t>
  </si>
  <si>
    <t>박준영</t>
  </si>
  <si>
    <t>810211-1</t>
  </si>
  <si>
    <t>알코올의존, 조현병</t>
  </si>
  <si>
    <t>740615-1</t>
  </si>
  <si>
    <t>임태광</t>
  </si>
  <si>
    <t>750209-1</t>
  </si>
  <si>
    <t>2024.11.16</t>
  </si>
  <si>
    <t>강덕선</t>
  </si>
  <si>
    <t>601015-1</t>
  </si>
  <si>
    <t>김명조</t>
  </si>
  <si>
    <t>알코올 사용 기억상실</t>
  </si>
  <si>
    <t>김강민</t>
  </si>
  <si>
    <t>981014-1</t>
  </si>
  <si>
    <t>우울,불안</t>
  </si>
  <si>
    <t>조현병,알코올의존</t>
  </si>
  <si>
    <t>박봉남</t>
  </si>
  <si>
    <t>670514-1</t>
  </si>
  <si>
    <t>조남선</t>
  </si>
  <si>
    <t>640225-1</t>
  </si>
  <si>
    <t>박창민</t>
  </si>
  <si>
    <t>940603-1</t>
  </si>
  <si>
    <t>우울, 불안, 자살사고</t>
  </si>
  <si>
    <t>이강영</t>
  </si>
  <si>
    <t>650313-1</t>
  </si>
  <si>
    <t>700218-1</t>
  </si>
  <si>
    <t>유한성</t>
  </si>
  <si>
    <t>620613-1</t>
  </si>
  <si>
    <t>이병암</t>
  </si>
  <si>
    <t>590310-1</t>
  </si>
  <si>
    <t>최윤섭</t>
  </si>
  <si>
    <t>910513-1</t>
  </si>
  <si>
    <t>무단 외출 후 미복귀</t>
  </si>
  <si>
    <t>김태승</t>
  </si>
  <si>
    <t>790224-1</t>
  </si>
  <si>
    <t>김성용</t>
  </si>
  <si>
    <t>700613-1</t>
  </si>
  <si>
    <t>이전 거주지 귀환(관악구)</t>
  </si>
  <si>
    <t>임윤혁</t>
  </si>
  <si>
    <t>650420-1</t>
  </si>
  <si>
    <t>알코올의존,자살시도</t>
  </si>
  <si>
    <t>이전 거주 고시원 귀환</t>
  </si>
  <si>
    <t>김원길</t>
  </si>
  <si>
    <t>710728-1</t>
  </si>
  <si>
    <t>우울에피소드, 자살충동</t>
  </si>
  <si>
    <t>이을용</t>
  </si>
  <si>
    <t>720122-1</t>
  </si>
  <si>
    <t>김은자</t>
  </si>
  <si>
    <t>580122-2</t>
  </si>
  <si>
    <t>진창환</t>
  </si>
  <si>
    <t>930531-1</t>
  </si>
  <si>
    <t>7/10 재원확인, 9/2부로 자의입원 전환</t>
  </si>
  <si>
    <t>김재성</t>
  </si>
  <si>
    <t>740609-1</t>
  </si>
  <si>
    <t>조정식</t>
  </si>
  <si>
    <t>630812-1</t>
  </si>
  <si>
    <t>24.11.21 대명요양병원 전원</t>
  </si>
  <si>
    <t>박래권</t>
  </si>
  <si>
    <t>670217-1</t>
  </si>
  <si>
    <t>조현병, 알코올의존</t>
  </si>
  <si>
    <t>김솔</t>
  </si>
  <si>
    <t>791116-1</t>
  </si>
  <si>
    <t>이창영</t>
  </si>
  <si>
    <t>711020-1</t>
  </si>
  <si>
    <t>송창식</t>
  </si>
  <si>
    <t>561107-1</t>
  </si>
  <si>
    <t>24/11/22 대명요양병원 전원</t>
  </si>
  <si>
    <t>정용범</t>
  </si>
  <si>
    <t>671126-1</t>
  </si>
  <si>
    <t>신상화</t>
  </si>
  <si>
    <t>박정은</t>
  </si>
  <si>
    <t>770320-2</t>
  </si>
  <si>
    <t>r/o조현정동장애</t>
  </si>
  <si>
    <t>보호입원/남편, 시어머니</t>
  </si>
  <si>
    <t>정효진</t>
  </si>
  <si>
    <t>690703-1</t>
  </si>
  <si>
    <t>김징자</t>
  </si>
  <si>
    <t>450121-1</t>
  </si>
  <si>
    <t>김해선</t>
  </si>
  <si>
    <t>630126-1</t>
  </si>
  <si>
    <t>간질환으로 괴산성모병원 전원</t>
  </si>
  <si>
    <t>이윤석</t>
  </si>
  <si>
    <t>800815-1</t>
  </si>
  <si>
    <t>박지훈</t>
  </si>
  <si>
    <t>전진우</t>
  </si>
  <si>
    <t>770104-1</t>
  </si>
  <si>
    <t>박해은</t>
  </si>
  <si>
    <t>620505-1</t>
  </si>
  <si>
    <t>이상모</t>
  </si>
  <si>
    <t>601001-1</t>
  </si>
  <si>
    <t>630712-1</t>
  </si>
  <si>
    <t>요한스테판</t>
  </si>
  <si>
    <t>611119-1</t>
  </si>
  <si>
    <t>조현병, 발괴사</t>
  </si>
  <si>
    <t>함남규</t>
  </si>
  <si>
    <t>731103-1</t>
  </si>
  <si>
    <t>이봉희</t>
  </si>
  <si>
    <t>590911-2</t>
  </si>
  <si>
    <t>강수웅</t>
  </si>
  <si>
    <t>811028-1</t>
  </si>
  <si>
    <t>마소</t>
  </si>
  <si>
    <t>상세불명의 비기질성정신병</t>
  </si>
  <si>
    <t>김정수</t>
  </si>
  <si>
    <t>610219-1</t>
  </si>
  <si>
    <t>민총기</t>
  </si>
  <si>
    <t>890620-2</t>
  </si>
  <si>
    <t>우울, 불안</t>
  </si>
  <si>
    <t>윤송미</t>
  </si>
  <si>
    <t>870221-2</t>
  </si>
  <si>
    <t>모노즈라즈시툴라</t>
  </si>
  <si>
    <t>720205-1</t>
  </si>
  <si>
    <t>손영준</t>
  </si>
  <si>
    <t>780326-1</t>
  </si>
  <si>
    <t>최인철</t>
  </si>
  <si>
    <t>660218-1</t>
  </si>
  <si>
    <t>김정문</t>
  </si>
  <si>
    <t>690806-1</t>
  </si>
  <si>
    <t>김성진</t>
  </si>
  <si>
    <t>630107-1</t>
  </si>
  <si>
    <t>이혜원</t>
  </si>
  <si>
    <t>951028-2</t>
  </si>
  <si>
    <t>라양신</t>
  </si>
  <si>
    <t>761125-1</t>
  </si>
  <si>
    <t>이태호</t>
  </si>
  <si>
    <t>930124-1</t>
  </si>
  <si>
    <t>도박중독, 우울증</t>
  </si>
  <si>
    <t>김진나</t>
  </si>
  <si>
    <t>891126-2</t>
  </si>
  <si>
    <t>지적장애2급</t>
  </si>
  <si>
    <t>810827-1</t>
  </si>
  <si>
    <t>박대일</t>
  </si>
  <si>
    <t>980525-1</t>
  </si>
  <si>
    <t>송정규</t>
  </si>
  <si>
    <t>680202-1</t>
  </si>
  <si>
    <t>우울,알코올,수면장애, 불안</t>
  </si>
  <si>
    <t>임대주택 입주</t>
  </si>
  <si>
    <t>설혜림</t>
  </si>
  <si>
    <t>890306-2</t>
  </si>
  <si>
    <t>조현정동장애, 지적장애</t>
  </si>
  <si>
    <t>일산 화정병원 전원</t>
  </si>
  <si>
    <t>최민혁</t>
  </si>
  <si>
    <t>980421-1</t>
  </si>
  <si>
    <t>편집성조현병</t>
  </si>
  <si>
    <t>천재호</t>
  </si>
  <si>
    <t>721010-1</t>
  </si>
  <si>
    <t>이창호</t>
  </si>
  <si>
    <t>700914-1</t>
  </si>
  <si>
    <t>상세불명의 조현병</t>
  </si>
  <si>
    <t>정승희</t>
  </si>
  <si>
    <t>710804-1</t>
  </si>
  <si>
    <t>이창섭</t>
  </si>
  <si>
    <t>601115-1</t>
  </si>
  <si>
    <t>황정순</t>
  </si>
  <si>
    <t>580110-1</t>
  </si>
  <si>
    <t>박진수</t>
  </si>
  <si>
    <t>700223-1</t>
  </si>
  <si>
    <t>장형수</t>
  </si>
  <si>
    <t>530527-1</t>
  </si>
  <si>
    <t>마인드웰병원</t>
  </si>
  <si>
    <t>김성기</t>
  </si>
  <si>
    <t>770327-1</t>
  </si>
  <si>
    <t>곽윤철</t>
  </si>
  <si>
    <t>800211-1</t>
  </si>
  <si>
    <t>우울, 자살사고, 도박장애</t>
  </si>
  <si>
    <t>강해용</t>
  </si>
  <si>
    <t>800807-1</t>
  </si>
  <si>
    <t>임진성</t>
  </si>
  <si>
    <t>880225-1</t>
  </si>
  <si>
    <t>761125-2</t>
  </si>
  <si>
    <t>고양정신병원</t>
  </si>
  <si>
    <t>여주세민병원</t>
  </si>
  <si>
    <t>최정수</t>
  </si>
  <si>
    <t>740622-1</t>
  </si>
  <si>
    <t>알코올의존, 양극성장애</t>
  </si>
  <si>
    <t>구상현</t>
  </si>
  <si>
    <t>921004-1</t>
  </si>
  <si>
    <t>유환상</t>
  </si>
  <si>
    <t>730420-1</t>
  </si>
  <si>
    <t>성지병원</t>
  </si>
  <si>
    <t>유재덕</t>
  </si>
  <si>
    <t>911122-1</t>
  </si>
  <si>
    <t>온경훈</t>
  </si>
  <si>
    <t>920217-1</t>
  </si>
  <si>
    <t>김필종</t>
  </si>
  <si>
    <t>720212-1</t>
  </si>
  <si>
    <t>알코올의존증후군</t>
  </si>
  <si>
    <t>최효열</t>
  </si>
  <si>
    <t>600910-1</t>
  </si>
  <si>
    <t>김헌주</t>
  </si>
  <si>
    <t>701204-1</t>
  </si>
  <si>
    <t>정순일</t>
  </si>
  <si>
    <t>740828-1</t>
  </si>
  <si>
    <t>지원주택입주주</t>
  </si>
  <si>
    <t>김익균</t>
  </si>
  <si>
    <t>801130-1</t>
  </si>
  <si>
    <t>선물만 전달, 지난주 담당자가 방문상담 진행함</t>
  </si>
  <si>
    <t>고인호</t>
  </si>
  <si>
    <t>880210-1</t>
  </si>
  <si>
    <t>중증도 정신지체</t>
  </si>
  <si>
    <t>백광현</t>
  </si>
  <si>
    <t>560418-1</t>
  </si>
  <si>
    <t>동원병원</t>
  </si>
  <si>
    <t>남양주한양병원</t>
  </si>
  <si>
    <t>김춘성</t>
  </si>
  <si>
    <t>681103-1</t>
  </si>
  <si>
    <t>보라매병원 담낭염 수술 후 재입원 예정</t>
  </si>
  <si>
    <t>김균식</t>
  </si>
  <si>
    <t>770606-1</t>
  </si>
  <si>
    <t>수급신청 진행예정 4월 초순 경 (박상준샘)</t>
  </si>
  <si>
    <t>이근택</t>
  </si>
  <si>
    <t>880717-1</t>
  </si>
  <si>
    <t>주요우울장애</t>
  </si>
  <si>
    <t>조익중</t>
  </si>
  <si>
    <t>830622-1</t>
  </si>
  <si>
    <t>이대훈</t>
  </si>
  <si>
    <t>800515-1</t>
  </si>
  <si>
    <t>표미선</t>
  </si>
  <si>
    <t>751207-1</t>
  </si>
  <si>
    <t>알코올의존, 양극성 정동장애</t>
  </si>
  <si>
    <t>한판근</t>
  </si>
  <si>
    <t>590813-1</t>
  </si>
  <si>
    <t>청색증 사망</t>
  </si>
  <si>
    <t>권창희</t>
  </si>
  <si>
    <t>010823-1</t>
  </si>
  <si>
    <t>박경식</t>
  </si>
  <si>
    <t>670607-1</t>
  </si>
  <si>
    <t>박승영</t>
  </si>
  <si>
    <t>700829-1</t>
  </si>
  <si>
    <t>서형규</t>
  </si>
  <si>
    <t>661023-1</t>
  </si>
  <si>
    <t>고인식</t>
  </si>
  <si>
    <t>670613-1</t>
  </si>
  <si>
    <t>이종희</t>
  </si>
  <si>
    <t>700516-1</t>
  </si>
  <si>
    <t>김경선</t>
  </si>
  <si>
    <t>581130-1</t>
  </si>
  <si>
    <t>김영천</t>
  </si>
  <si>
    <t>640222-1</t>
  </si>
  <si>
    <t>4월 초 중 담당자가 수급신청 진행 도와줄 것임을 전달</t>
  </si>
  <si>
    <t>조병철</t>
  </si>
  <si>
    <t>870603-1</t>
  </si>
  <si>
    <t>이언희</t>
  </si>
  <si>
    <t>741018-1</t>
  </si>
  <si>
    <t>전미선</t>
  </si>
  <si>
    <t>590613-2</t>
  </si>
  <si>
    <t>배은혜</t>
  </si>
  <si>
    <t>850518-2</t>
  </si>
  <si>
    <t>조영덕</t>
  </si>
  <si>
    <t>741006-1</t>
  </si>
  <si>
    <t>조은혜샘 관리 중 / 선물만 전달</t>
  </si>
  <si>
    <t>700228-1</t>
  </si>
  <si>
    <t>김재석</t>
  </si>
  <si>
    <t>710802-1</t>
  </si>
  <si>
    <t>알코올의존, 우울, 자살충동</t>
  </si>
  <si>
    <t>남은준</t>
  </si>
  <si>
    <t>730823-1</t>
  </si>
  <si>
    <t>최종욱</t>
  </si>
  <si>
    <t>620403-1</t>
  </si>
  <si>
    <t>박병정</t>
  </si>
  <si>
    <t>741102-1</t>
  </si>
  <si>
    <t>조현정동장애, 물질중독</t>
  </si>
  <si>
    <t>김동영</t>
  </si>
  <si>
    <t>680307-1</t>
  </si>
  <si>
    <t>이상현</t>
  </si>
  <si>
    <t>770730-1</t>
  </si>
  <si>
    <t>정한웅</t>
  </si>
  <si>
    <t>640424-1</t>
  </si>
  <si>
    <t>알코올의존, 조울증</t>
  </si>
  <si>
    <t>7/10 재원확인 / 쪽방상담소 사례 / 방문 필요 없음</t>
  </si>
  <si>
    <t>오해운</t>
  </si>
  <si>
    <t>700626-1</t>
  </si>
  <si>
    <t>정경석</t>
  </si>
  <si>
    <t>591014-1</t>
  </si>
  <si>
    <t>810523-1</t>
  </si>
  <si>
    <t>민석현</t>
  </si>
  <si>
    <t>590127-1</t>
  </si>
  <si>
    <t>황선경</t>
  </si>
  <si>
    <t>930930-2</t>
  </si>
  <si>
    <t>r/o 양극성장애</t>
  </si>
  <si>
    <t>강유진</t>
  </si>
  <si>
    <t>851225-1</t>
  </si>
  <si>
    <t>자살사고, 알코올의존, 충동성,</t>
  </si>
  <si>
    <t>티셔츠 전달</t>
  </si>
  <si>
    <t>박선용</t>
  </si>
  <si>
    <t>900814-1</t>
  </si>
  <si>
    <t>홍윤정</t>
  </si>
  <si>
    <t>R/O조현병</t>
  </si>
  <si>
    <t>화정병원 전원</t>
  </si>
  <si>
    <t>김철희</t>
  </si>
  <si>
    <t>691029-1</t>
  </si>
  <si>
    <t>박경애</t>
  </si>
  <si>
    <t>810926-2</t>
  </si>
  <si>
    <t>우울/불안장애/ 자살사고</t>
  </si>
  <si>
    <t>박우정</t>
  </si>
  <si>
    <t>890920-1</t>
  </si>
  <si>
    <t>임채영</t>
  </si>
  <si>
    <t>820520-1</t>
  </si>
  <si>
    <t>우울, 자살충동</t>
  </si>
  <si>
    <t>박주용</t>
  </si>
  <si>
    <t>740912-1</t>
  </si>
  <si>
    <t>r/o 조현정동장애</t>
  </si>
  <si>
    <t>이재철</t>
  </si>
  <si>
    <t>740205-1</t>
  </si>
  <si>
    <t>동안성병원</t>
  </si>
  <si>
    <t>장동휘</t>
  </si>
  <si>
    <t>730414-1</t>
  </si>
  <si>
    <t>이대수</t>
  </si>
  <si>
    <t>710226-1</t>
  </si>
  <si>
    <t>반종환</t>
  </si>
  <si>
    <t>700306-1</t>
  </si>
  <si>
    <t>이수민</t>
  </si>
  <si>
    <t>751025-2</t>
  </si>
  <si>
    <t>윤보훈</t>
  </si>
  <si>
    <t>910519-1</t>
  </si>
  <si>
    <t>구세군 취업훈련 중</t>
  </si>
  <si>
    <t>오상철</t>
  </si>
  <si>
    <t>690201-1</t>
  </si>
  <si>
    <t>임일모</t>
  </si>
  <si>
    <t>610821-1</t>
  </si>
  <si>
    <t>박인성</t>
  </si>
  <si>
    <t>740420-1</t>
  </si>
  <si>
    <t>홍부철</t>
  </si>
  <si>
    <t>660402-1</t>
  </si>
  <si>
    <t>김포예사랑병원</t>
  </si>
  <si>
    <t>엄성기</t>
  </si>
  <si>
    <t>720211-1</t>
  </si>
  <si>
    <t>유철훈</t>
  </si>
  <si>
    <t>820806-1</t>
  </si>
  <si>
    <t>은평병원</t>
  </si>
  <si>
    <t>알코올의 의존증후군</t>
  </si>
  <si>
    <t>박준식</t>
  </si>
  <si>
    <t>640622-1</t>
  </si>
  <si>
    <t>우울, 알코올의존</t>
  </si>
  <si>
    <t>이춘필</t>
  </si>
  <si>
    <t>620918-1</t>
  </si>
  <si>
    <t>정흥우</t>
  </si>
  <si>
    <t>790716-1</t>
  </si>
  <si>
    <t>김복실</t>
  </si>
  <si>
    <t>580925-2</t>
  </si>
  <si>
    <t>r/o조현병</t>
  </si>
  <si>
    <t>공병화</t>
  </si>
  <si>
    <t>820218-1</t>
  </si>
  <si>
    <t>조울증, 알코올의존</t>
  </si>
  <si>
    <t>이준봉</t>
  </si>
  <si>
    <t>571001-1</t>
  </si>
  <si>
    <t>알코올의존, 망상</t>
  </si>
  <si>
    <t>정대경</t>
  </si>
  <si>
    <t>630305-1</t>
  </si>
  <si>
    <t>복성문</t>
  </si>
  <si>
    <t>000623-3</t>
  </si>
  <si>
    <t>신상옥</t>
  </si>
  <si>
    <t>940524-1</t>
  </si>
  <si>
    <t>우울증, 불안장애</t>
  </si>
  <si>
    <t>조철형</t>
  </si>
  <si>
    <t>580516-1</t>
  </si>
  <si>
    <t>이상진</t>
  </si>
  <si>
    <t>740521-1</t>
  </si>
  <si>
    <t>한장준</t>
  </si>
  <si>
    <t>720321-1</t>
  </si>
  <si>
    <t>양준호</t>
  </si>
  <si>
    <t>571018-1</t>
  </si>
  <si>
    <t>한상웅</t>
  </si>
  <si>
    <t>730811-1</t>
  </si>
  <si>
    <t>김기웅</t>
  </si>
  <si>
    <t>771029-1</t>
  </si>
  <si>
    <t>조현병, 지적장애</t>
  </si>
  <si>
    <t>이종오</t>
  </si>
  <si>
    <t>740629-1</t>
  </si>
  <si>
    <t>상세불명의 정신증</t>
  </si>
  <si>
    <t>김성범</t>
  </si>
  <si>
    <t>970416-1</t>
  </si>
  <si>
    <t>알코올의존, 지적장애</t>
  </si>
  <si>
    <t>오동영</t>
  </si>
  <si>
    <t>960106-1</t>
  </si>
  <si>
    <t>김봉래</t>
  </si>
  <si>
    <t>630818-1</t>
  </si>
  <si>
    <t>이정열</t>
  </si>
  <si>
    <t>680714-1</t>
  </si>
  <si>
    <t>알코올의존,상세불명 충동</t>
  </si>
  <si>
    <t>890620-1</t>
  </si>
  <si>
    <t>김부찬</t>
  </si>
  <si>
    <t>640107-1</t>
  </si>
  <si>
    <t>김현모</t>
  </si>
  <si>
    <t>800127-1</t>
  </si>
  <si>
    <t>음성소망병원</t>
  </si>
  <si>
    <t>알코올의존 조현병</t>
  </si>
  <si>
    <t>박수남</t>
  </si>
  <si>
    <t>840222-1</t>
  </si>
  <si>
    <t>장택수</t>
  </si>
  <si>
    <t>720915-1</t>
  </si>
  <si>
    <t>방소현</t>
  </si>
  <si>
    <t>951017-2</t>
  </si>
  <si>
    <t>장병곤</t>
  </si>
  <si>
    <t>711103-1</t>
  </si>
  <si>
    <t>김종수</t>
  </si>
  <si>
    <t>730311-1</t>
  </si>
  <si>
    <t>최성웅</t>
  </si>
  <si>
    <t>830701-1</t>
  </si>
  <si>
    <t>편집성조현병, 강박장애</t>
  </si>
  <si>
    <t>임재흥</t>
  </si>
  <si>
    <t>000119-3</t>
  </si>
  <si>
    <t>조울증, 지적장애</t>
  </si>
  <si>
    <t>알코올의존, 불면</t>
  </si>
  <si>
    <t>580602-1</t>
  </si>
  <si>
    <t>R/O 조현병</t>
  </si>
  <si>
    <t>임웅택</t>
  </si>
  <si>
    <t>710402-1</t>
  </si>
  <si>
    <t>박상유</t>
  </si>
  <si>
    <t>780213-1</t>
  </si>
  <si>
    <t>황태웅</t>
  </si>
  <si>
    <t>690225-1</t>
  </si>
  <si>
    <t>이봉주</t>
  </si>
  <si>
    <t>731111-1</t>
  </si>
  <si>
    <t>이광영</t>
  </si>
  <si>
    <t>760217-1</t>
  </si>
  <si>
    <t>김현수</t>
  </si>
  <si>
    <t>760105-1</t>
  </si>
  <si>
    <t>윤진영</t>
  </si>
  <si>
    <t>910131-1</t>
  </si>
  <si>
    <t>표성용</t>
  </si>
  <si>
    <t>650223-1</t>
  </si>
  <si>
    <t>이동호</t>
  </si>
  <si>
    <t>781115-1</t>
  </si>
  <si>
    <t>이의숙</t>
  </si>
  <si>
    <t>650304-2</t>
  </si>
  <si>
    <t>김정현</t>
  </si>
  <si>
    <t>810923-1</t>
  </si>
  <si>
    <t>나종확</t>
  </si>
  <si>
    <t>530416-1</t>
  </si>
  <si>
    <t>박현우</t>
  </si>
  <si>
    <t>891219-1</t>
  </si>
  <si>
    <t>장순미</t>
  </si>
  <si>
    <t>701005-2</t>
  </si>
  <si>
    <t>강호균</t>
  </si>
  <si>
    <t>640130-1</t>
  </si>
  <si>
    <t>김철군</t>
  </si>
  <si>
    <t>741010-1</t>
  </si>
  <si>
    <t>박정원</t>
  </si>
  <si>
    <t>931202-1</t>
  </si>
  <si>
    <t>이선희</t>
  </si>
  <si>
    <t>831126-2</t>
  </si>
  <si>
    <t>우울에피소드,자살사고</t>
  </si>
  <si>
    <t>박효정</t>
  </si>
  <si>
    <t>900601-2</t>
  </si>
  <si>
    <t>r/o조현병, 강박장애, 신체형장애</t>
  </si>
  <si>
    <t>민원찬</t>
  </si>
  <si>
    <t>950315-1</t>
  </si>
  <si>
    <t>박기태</t>
  </si>
  <si>
    <t>860312-1</t>
  </si>
  <si>
    <t>남명환</t>
  </si>
  <si>
    <t>751110-1</t>
  </si>
  <si>
    <t>611205-1</t>
  </si>
  <si>
    <t>우울, 수면장애</t>
  </si>
  <si>
    <t>이준열</t>
  </si>
  <si>
    <t>상세불명의 우울에피소트</t>
  </si>
  <si>
    <t>이창용</t>
  </si>
  <si>
    <t>820608-1</t>
  </si>
  <si>
    <t>최만권</t>
  </si>
  <si>
    <t>600903-1</t>
  </si>
  <si>
    <t>조현정동장애, 자살시도</t>
  </si>
  <si>
    <t>이성택</t>
  </si>
  <si>
    <t>441010-1</t>
  </si>
  <si>
    <t>r/o 알코올의존, 양극성장애</t>
  </si>
  <si>
    <t>890820-1</t>
  </si>
  <si>
    <t>임규설</t>
  </si>
  <si>
    <t>640909-1</t>
  </si>
  <si>
    <t>서길환</t>
  </si>
  <si>
    <t>630921-1</t>
  </si>
  <si>
    <t>강박장애, 불안장애</t>
  </si>
  <si>
    <t>문정호</t>
  </si>
  <si>
    <t>820818-1</t>
  </si>
  <si>
    <t>강박장애</t>
  </si>
  <si>
    <t>보라매 호흡기내과 진료 병행 중 / 잘지내는지만 확인</t>
  </si>
  <si>
    <t>서강훈</t>
  </si>
  <si>
    <t>800417-1</t>
  </si>
  <si>
    <t>오동열</t>
  </si>
  <si>
    <t>700917-1</t>
  </si>
  <si>
    <t>알코올의준</t>
  </si>
  <si>
    <t>강박장애, 조현성 성격장애</t>
  </si>
  <si>
    <t>전만춘</t>
  </si>
  <si>
    <t>591116-1</t>
  </si>
  <si>
    <t>김민호</t>
  </si>
  <si>
    <t>011025-1</t>
  </si>
  <si>
    <t>우울에피소드 불안</t>
  </si>
  <si>
    <t>알코올의존, 기억력장애</t>
  </si>
  <si>
    <t>명절 전 외출해서 복귀 안함고 연락 두절</t>
  </si>
  <si>
    <t>동부시립병원 해독센터</t>
  </si>
  <si>
    <t>재판으로 인한 퇴원</t>
  </si>
  <si>
    <t>지원주택입주</t>
  </si>
  <si>
    <t>한석진</t>
  </si>
  <si>
    <t>680115-1</t>
  </si>
  <si>
    <t>지원주택 입주</t>
  </si>
  <si>
    <t>황정웅</t>
  </si>
  <si>
    <t>850402-1</t>
  </si>
  <si>
    <t>외상후스트레스장애</t>
  </si>
  <si>
    <t>유선태</t>
  </si>
  <si>
    <t>651208-1</t>
  </si>
  <si>
    <t>한현석</t>
  </si>
  <si>
    <t>800624-1</t>
  </si>
  <si>
    <t>이승철</t>
  </si>
  <si>
    <t>730301-1</t>
  </si>
  <si>
    <t>동부병원</t>
  </si>
  <si>
    <t>안영상</t>
  </si>
  <si>
    <t>950419-1</t>
  </si>
  <si>
    <t>양극성장애, 과대망상</t>
  </si>
  <si>
    <t>최주옥</t>
  </si>
  <si>
    <t>720515-2</t>
  </si>
  <si>
    <t>입원중</t>
  </si>
  <si>
    <t>황윤정</t>
  </si>
  <si>
    <t>840226-2</t>
  </si>
  <si>
    <t>이동영</t>
  </si>
  <si>
    <t>590525-1</t>
  </si>
  <si>
    <t>황선필</t>
  </si>
  <si>
    <t>740423-1</t>
  </si>
  <si>
    <t>이창균</t>
  </si>
  <si>
    <t>610417-1</t>
  </si>
  <si>
    <t>노성칠</t>
  </si>
  <si>
    <t>630511-1</t>
  </si>
  <si>
    <t>송탄중앙병원 입원 중 8월 초 백암 복귀예정</t>
  </si>
  <si>
    <t>조지형</t>
  </si>
  <si>
    <t>610414-2</t>
  </si>
  <si>
    <t>편집조현병</t>
  </si>
  <si>
    <t>김성자</t>
  </si>
  <si>
    <t>471010-2</t>
  </si>
  <si>
    <t>여영두</t>
  </si>
  <si>
    <t>610308-1</t>
  </si>
  <si>
    <t>임은정</t>
  </si>
  <si>
    <t>751107-2</t>
  </si>
  <si>
    <t>김학진</t>
  </si>
  <si>
    <t>660313-1</t>
  </si>
  <si>
    <t>김성숙</t>
  </si>
  <si>
    <t>640519-2</t>
  </si>
  <si>
    <t>권찬호</t>
  </si>
  <si>
    <t>610117-1</t>
  </si>
  <si>
    <t>치매</t>
  </si>
  <si>
    <t>류성호</t>
  </si>
  <si>
    <t>671103-1</t>
  </si>
  <si>
    <t>현대병원에서 전원 됨. 2021</t>
  </si>
  <si>
    <t>김영권</t>
  </si>
  <si>
    <t>680417-1</t>
  </si>
  <si>
    <t>알코올 의존,조현병</t>
  </si>
  <si>
    <t>박창규</t>
  </si>
  <si>
    <t>550330-2</t>
  </si>
  <si>
    <t>신정섭</t>
  </si>
  <si>
    <t>600616-1</t>
  </si>
  <si>
    <t>정기영</t>
  </si>
  <si>
    <t>580828-1</t>
  </si>
  <si>
    <t>김수남</t>
  </si>
  <si>
    <t>500308-1</t>
  </si>
  <si>
    <t>전명재</t>
  </si>
  <si>
    <t>620213-1</t>
  </si>
  <si>
    <t>서청연</t>
  </si>
  <si>
    <t>550118-1</t>
  </si>
  <si>
    <t>청주서원요양병원</t>
  </si>
  <si>
    <t>송금열</t>
  </si>
  <si>
    <t>560206-1</t>
  </si>
  <si>
    <t>굿모닝한방병원(용인)</t>
  </si>
  <si>
    <t>661220-1</t>
  </si>
  <si>
    <t>문상수</t>
  </si>
  <si>
    <t>740301-1</t>
  </si>
  <si>
    <t>김광만</t>
  </si>
  <si>
    <t>640320-1</t>
  </si>
  <si>
    <t>알코올 의존,치매</t>
  </si>
  <si>
    <t>김성신</t>
  </si>
  <si>
    <t>701226-2</t>
  </si>
  <si>
    <t>이한구</t>
  </si>
  <si>
    <t>680126-1</t>
  </si>
  <si>
    <t>김현주</t>
  </si>
  <si>
    <t>680824-2</t>
  </si>
  <si>
    <t>R/O 조현정동장애</t>
  </si>
  <si>
    <t>진영숙</t>
  </si>
  <si>
    <t>550116-2</t>
  </si>
  <si>
    <t>연세하늘병원</t>
  </si>
  <si>
    <t>정상기</t>
  </si>
  <si>
    <t>660926-1</t>
  </si>
  <si>
    <t>안동성심병원</t>
  </si>
  <si>
    <t>고영식</t>
  </si>
  <si>
    <t>600703-1</t>
  </si>
  <si>
    <t>이명재</t>
  </si>
  <si>
    <t>강현철</t>
  </si>
  <si>
    <t>600716-1</t>
  </si>
  <si>
    <t>우울에피소드,알코올 의존</t>
  </si>
  <si>
    <t>김정이</t>
  </si>
  <si>
    <t>590116-2</t>
  </si>
  <si>
    <t>장진영</t>
  </si>
  <si>
    <t>600307-1</t>
  </si>
  <si>
    <t>이상우</t>
  </si>
  <si>
    <t>610309-1</t>
  </si>
  <si>
    <t>유명훈</t>
  </si>
  <si>
    <t>730202-1</t>
  </si>
  <si>
    <t>김영철</t>
  </si>
  <si>
    <t>640117-1</t>
  </si>
  <si>
    <t>이성호</t>
  </si>
  <si>
    <t>820615-1</t>
  </si>
  <si>
    <t>정진식</t>
  </si>
  <si>
    <t>581120-1</t>
  </si>
  <si>
    <t>장중일</t>
  </si>
  <si>
    <t>681005-1</t>
  </si>
  <si>
    <t>이창재</t>
  </si>
  <si>
    <t>701226-1</t>
  </si>
  <si>
    <t>노수진</t>
  </si>
  <si>
    <t>900108-2</t>
  </si>
  <si>
    <t>강동훈</t>
  </si>
  <si>
    <t>950424-1</t>
  </si>
  <si>
    <t>채승수</t>
  </si>
  <si>
    <t>570801-1</t>
  </si>
  <si>
    <t>다나병원(창동)</t>
  </si>
  <si>
    <t>윤민호</t>
  </si>
  <si>
    <t>661013-1</t>
  </si>
  <si>
    <t>권일혁</t>
  </si>
  <si>
    <t>520328-1</t>
  </si>
  <si>
    <t>춘천예현병원</t>
  </si>
  <si>
    <t>주성희</t>
  </si>
  <si>
    <t>720912-1</t>
  </si>
  <si>
    <t>송파미소병원</t>
  </si>
  <si>
    <t>김중기</t>
  </si>
  <si>
    <t>591226-1</t>
  </si>
  <si>
    <t>정신증</t>
  </si>
  <si>
    <t>도은병원 행정전원</t>
  </si>
  <si>
    <t>김종설</t>
  </si>
  <si>
    <t>600213-1</t>
  </si>
  <si>
    <t>김종철</t>
  </si>
  <si>
    <t>560121-1</t>
  </si>
  <si>
    <t>난용민</t>
  </si>
  <si>
    <t>661107-1</t>
  </si>
  <si>
    <t>김홍진</t>
  </si>
  <si>
    <t>651218-1</t>
  </si>
  <si>
    <t>윤송현</t>
  </si>
  <si>
    <t>700624-1</t>
  </si>
  <si>
    <t>안수봉</t>
  </si>
  <si>
    <t>660105-1</t>
  </si>
  <si>
    <t>이경아</t>
  </si>
  <si>
    <t>671008-2</t>
  </si>
  <si>
    <t>이경진</t>
  </si>
  <si>
    <t>951030-2</t>
  </si>
  <si>
    <t>루카스병원</t>
  </si>
  <si>
    <t>서우석</t>
  </si>
  <si>
    <t>820317-1</t>
  </si>
  <si>
    <t>권영수</t>
  </si>
  <si>
    <t>811008-1</t>
  </si>
  <si>
    <t>정태진</t>
  </si>
  <si>
    <t>660211-1</t>
  </si>
  <si>
    <t>정병훈</t>
  </si>
  <si>
    <t>800227-1</t>
  </si>
  <si>
    <t>김호섭</t>
  </si>
  <si>
    <t>730210-1</t>
  </si>
  <si>
    <t>중등도 정신지체</t>
  </si>
  <si>
    <t>노용환</t>
  </si>
  <si>
    <t>760111-1</t>
  </si>
  <si>
    <t>맑은마음병원</t>
  </si>
  <si>
    <t>2024년 퇴원</t>
  </si>
  <si>
    <t>인수용</t>
  </si>
  <si>
    <t>700525-1</t>
  </si>
  <si>
    <t>최한수</t>
  </si>
  <si>
    <t>551027-1</t>
  </si>
  <si>
    <t>가화실버한방병원</t>
  </si>
  <si>
    <t>정경래</t>
  </si>
  <si>
    <t>730520-1</t>
  </si>
  <si>
    <t>이은재</t>
  </si>
  <si>
    <t>650915-1</t>
  </si>
  <si>
    <t>정영숙</t>
  </si>
  <si>
    <t>610701-2</t>
  </si>
  <si>
    <t>김영득</t>
  </si>
  <si>
    <t>530902-1</t>
  </si>
  <si>
    <t>알코올,치매</t>
  </si>
  <si>
    <t>김병환</t>
  </si>
  <si>
    <t>551029-1</t>
  </si>
  <si>
    <t>보호자입원</t>
  </si>
  <si>
    <t>채명식</t>
  </si>
  <si>
    <t>821215-1</t>
  </si>
  <si>
    <t>2025년 상반기 퇴원</t>
  </si>
  <si>
    <t>이복희</t>
  </si>
  <si>
    <t>600109-1</t>
  </si>
  <si>
    <t>송나라</t>
  </si>
  <si>
    <t>931111-2</t>
  </si>
  <si>
    <t>조승묵</t>
  </si>
  <si>
    <t>640428-1</t>
  </si>
  <si>
    <t>유현영</t>
  </si>
  <si>
    <t>830812-2</t>
  </si>
  <si>
    <t>구재민</t>
  </si>
  <si>
    <t>800704-1</t>
  </si>
  <si>
    <t>멘토스병원</t>
  </si>
  <si>
    <t>이현주</t>
  </si>
  <si>
    <t>780813-2</t>
  </si>
  <si>
    <t>이형진</t>
  </si>
  <si>
    <t>740601-1</t>
  </si>
  <si>
    <t>전서영</t>
  </si>
  <si>
    <t>910821-2</t>
  </si>
  <si>
    <t>송미곤</t>
  </si>
  <si>
    <t>610410-2</t>
  </si>
  <si>
    <t>강현정</t>
  </si>
  <si>
    <t>771022-2</t>
  </si>
  <si>
    <t>참사랑병원</t>
  </si>
  <si>
    <t>591006-1</t>
  </si>
  <si>
    <t>김태희</t>
  </si>
  <si>
    <t>501123-2</t>
  </si>
  <si>
    <t>김용규</t>
  </si>
  <si>
    <t>570516-1</t>
  </si>
  <si>
    <t>고인홍</t>
  </si>
  <si>
    <t>540921-1</t>
  </si>
  <si>
    <t>혁신성모병원 전원</t>
  </si>
  <si>
    <t>김동규</t>
  </si>
  <si>
    <t>530506-1</t>
  </si>
  <si>
    <t>조현병, 치매</t>
  </si>
  <si>
    <t>송희정</t>
  </si>
  <si>
    <t>750228-2</t>
  </si>
  <si>
    <t>이재훈</t>
  </si>
  <si>
    <t>961214-1</t>
  </si>
  <si>
    <t>김효진</t>
  </si>
  <si>
    <t>780425-1</t>
  </si>
  <si>
    <t>알코올의존,우울증</t>
  </si>
  <si>
    <t>김영희</t>
  </si>
  <si>
    <t>730218-2</t>
  </si>
  <si>
    <t>신용균</t>
  </si>
  <si>
    <t>750825-1</t>
  </si>
  <si>
    <t>김훈</t>
  </si>
  <si>
    <t>860803-1</t>
  </si>
  <si>
    <t>입원안함</t>
  </si>
  <si>
    <t>우울증,알코올의존</t>
  </si>
  <si>
    <t>김정숙</t>
  </si>
  <si>
    <t>700720-2</t>
  </si>
  <si>
    <t>알코올의존, 조현병 의심</t>
  </si>
  <si>
    <t>황혜진</t>
  </si>
  <si>
    <t>861119-2</t>
  </si>
  <si>
    <t>우울, 조현형성격장애</t>
  </si>
  <si>
    <t>방태원</t>
  </si>
  <si>
    <t>691227-1</t>
  </si>
  <si>
    <t>양극성장애, 저장강박</t>
  </si>
  <si>
    <t>국립중앙의료원</t>
  </si>
  <si>
    <t>이은영</t>
  </si>
  <si>
    <t>690206-2</t>
  </si>
  <si>
    <t>수원하나병원</t>
  </si>
  <si>
    <t>임병규</t>
  </si>
  <si>
    <t>580830-1</t>
  </si>
  <si>
    <t>명병원</t>
  </si>
  <si>
    <t>이용주</t>
  </si>
  <si>
    <t>630825-1</t>
  </si>
  <si>
    <t>백금옥</t>
  </si>
  <si>
    <t>600502-2</t>
  </si>
  <si>
    <t>남선우</t>
  </si>
  <si>
    <t>660203-1</t>
  </si>
  <si>
    <t>김혜경</t>
  </si>
  <si>
    <t>780519-2</t>
  </si>
  <si>
    <t>윤진희</t>
  </si>
  <si>
    <t>651022-1</t>
  </si>
  <si>
    <t>김상병</t>
  </si>
  <si>
    <t>610217-1</t>
  </si>
  <si>
    <t>김창석</t>
  </si>
  <si>
    <t>700505-1</t>
  </si>
  <si>
    <t>정승용</t>
  </si>
  <si>
    <t>460313-1</t>
  </si>
  <si>
    <t>김지현</t>
  </si>
  <si>
    <t>940912-2</t>
  </si>
  <si>
    <t>송금숙</t>
  </si>
  <si>
    <t>720724-2</t>
  </si>
  <si>
    <t>정기성</t>
  </si>
  <si>
    <t>670109-1</t>
  </si>
  <si>
    <t>김재영</t>
  </si>
  <si>
    <t>500317-1</t>
  </si>
  <si>
    <t>치매,r/o조현병</t>
  </si>
  <si>
    <t>조현정동장애,물질의존증후군</t>
  </si>
  <si>
    <t>개인정보확인불가</t>
  </si>
  <si>
    <t>제대권</t>
  </si>
  <si>
    <t>610211-1</t>
  </si>
  <si>
    <t>이송희</t>
  </si>
  <si>
    <t>841226-2</t>
  </si>
  <si>
    <t>최근모</t>
  </si>
  <si>
    <t>700405-1</t>
  </si>
  <si>
    <t>690124-1</t>
  </si>
  <si>
    <t>서광수</t>
  </si>
  <si>
    <t>640625-1</t>
  </si>
  <si>
    <t>최대영</t>
  </si>
  <si>
    <t>820914-1</t>
  </si>
  <si>
    <t>김선미</t>
  </si>
  <si>
    <t>821110-2</t>
  </si>
  <si>
    <t>한시희</t>
  </si>
  <si>
    <t>580817-1</t>
  </si>
  <si>
    <t>740728-1</t>
  </si>
  <si>
    <t>구미미래로병원 응급 (250324)</t>
  </si>
  <si>
    <t>김민규</t>
  </si>
  <si>
    <t>721228-1</t>
  </si>
  <si>
    <t>유제권</t>
  </si>
  <si>
    <t>940728-1</t>
  </si>
  <si>
    <t>신금미</t>
  </si>
  <si>
    <t>561028-2</t>
  </si>
  <si>
    <t>710519-1</t>
  </si>
  <si>
    <t>나상일</t>
  </si>
  <si>
    <t>740116-1</t>
  </si>
  <si>
    <t>혁신성모병원</t>
  </si>
  <si>
    <t>김선학</t>
  </si>
  <si>
    <t>751001-1</t>
  </si>
  <si>
    <t>이순자</t>
  </si>
  <si>
    <t>610806-2</t>
  </si>
  <si>
    <t>r/o 망상장애</t>
  </si>
  <si>
    <t>조대환</t>
  </si>
  <si>
    <t>540605-1</t>
  </si>
  <si>
    <t>알코올의존,조현병</t>
  </si>
  <si>
    <t>태진욱</t>
  </si>
  <si>
    <t>허정식</t>
  </si>
  <si>
    <t>630414-1</t>
  </si>
  <si>
    <t>이승우</t>
  </si>
  <si>
    <t>630618-1</t>
  </si>
  <si>
    <t>박노흥</t>
  </si>
  <si>
    <t>600103-1</t>
  </si>
  <si>
    <t>정성우</t>
  </si>
  <si>
    <t>950828-1</t>
  </si>
  <si>
    <t>공영자</t>
  </si>
  <si>
    <t>441010-2</t>
  </si>
  <si>
    <t>박정숙</t>
  </si>
  <si>
    <t>571004-2</t>
  </si>
  <si>
    <t>한재민</t>
  </si>
  <si>
    <t>841203-1</t>
  </si>
  <si>
    <t>이준대</t>
  </si>
  <si>
    <t>570922-1</t>
  </si>
  <si>
    <t>김기중</t>
  </si>
  <si>
    <t>770605-1</t>
  </si>
  <si>
    <t>현대병원</t>
  </si>
  <si>
    <t>장민성</t>
  </si>
  <si>
    <t>791007-1</t>
  </si>
  <si>
    <t>조울증,알코올의존, 재발성우울,자살</t>
  </si>
  <si>
    <t>알코올의존, 비기질성정신병</t>
  </si>
  <si>
    <t>정외영</t>
  </si>
  <si>
    <t>711003-1</t>
  </si>
  <si>
    <t>신효경</t>
  </si>
  <si>
    <t>790915-1</t>
  </si>
  <si>
    <t>박순자</t>
  </si>
  <si>
    <t>400615-2</t>
  </si>
  <si>
    <t>김은숙</t>
  </si>
  <si>
    <t>610513-2</t>
  </si>
  <si>
    <t>r/o조울증</t>
  </si>
  <si>
    <t>신복호</t>
  </si>
  <si>
    <t>721212-1</t>
  </si>
  <si>
    <t>r/o치매, 알코올의존</t>
  </si>
  <si>
    <t>전아름</t>
  </si>
  <si>
    <t>810608-2</t>
  </si>
  <si>
    <t>790718-1</t>
  </si>
  <si>
    <t>윤인경</t>
  </si>
  <si>
    <t>880609-2</t>
  </si>
  <si>
    <t>김우열</t>
  </si>
  <si>
    <t>580417-1</t>
  </si>
  <si>
    <t>이언석</t>
  </si>
  <si>
    <t>740419-1</t>
  </si>
  <si>
    <t>보현지원주택</t>
  </si>
  <si>
    <t>양극성정동장애, 우울증</t>
  </si>
  <si>
    <t>서형구</t>
  </si>
  <si>
    <t>720226-1</t>
  </si>
  <si>
    <t>한장미</t>
  </si>
  <si>
    <t>840214-2</t>
  </si>
  <si>
    <t>우울, 공황장애, 알코올의존</t>
  </si>
  <si>
    <t>이순혁</t>
  </si>
  <si>
    <t>910211-1</t>
  </si>
  <si>
    <t>양종찬</t>
  </si>
  <si>
    <t>770811-1</t>
  </si>
  <si>
    <t>김영교</t>
  </si>
  <si>
    <t>760116-1</t>
  </si>
  <si>
    <t>임두봉</t>
  </si>
  <si>
    <t>811105-1</t>
  </si>
  <si>
    <t>정복진</t>
  </si>
  <si>
    <t>630604-1</t>
  </si>
  <si>
    <t>허경규</t>
  </si>
  <si>
    <t>661231-1</t>
  </si>
  <si>
    <t>최해환</t>
  </si>
  <si>
    <t>070621-1</t>
  </si>
  <si>
    <t>인천삼정병원</t>
  </si>
  <si>
    <t>자폐</t>
  </si>
  <si>
    <t>박문진</t>
  </si>
  <si>
    <t>570325-1</t>
  </si>
  <si>
    <t>이채관</t>
  </si>
  <si>
    <t>640202-1</t>
  </si>
  <si>
    <t>660625-2</t>
  </si>
  <si>
    <t>이경희</t>
  </si>
  <si>
    <t>760309-1</t>
  </si>
  <si>
    <t>850608-1</t>
  </si>
  <si>
    <t>정명준</t>
  </si>
  <si>
    <t>990318-1</t>
  </si>
  <si>
    <t>구로다나병원</t>
  </si>
  <si>
    <t>최대호</t>
  </si>
  <si>
    <t>591201-1</t>
  </si>
  <si>
    <t>알코올의존, 자해</t>
  </si>
  <si>
    <t>박두환</t>
  </si>
  <si>
    <t>800902-1</t>
  </si>
  <si>
    <t>김승정</t>
  </si>
  <si>
    <t>741229-1</t>
  </si>
  <si>
    <t>서교순</t>
  </si>
  <si>
    <t>620706-1</t>
  </si>
  <si>
    <t>박정열</t>
  </si>
  <si>
    <t>601125-1</t>
  </si>
  <si>
    <t>이형주</t>
  </si>
  <si>
    <t>700909-2</t>
  </si>
  <si>
    <t>최종은</t>
  </si>
  <si>
    <t>690301-1</t>
  </si>
  <si>
    <t>손성호</t>
  </si>
  <si>
    <t>710515-1</t>
  </si>
  <si>
    <t>김범준</t>
  </si>
  <si>
    <t>740826-1</t>
  </si>
  <si>
    <t>이세일</t>
  </si>
  <si>
    <t>760216-1</t>
  </si>
  <si>
    <t>알코올의존, r/o인지장애</t>
  </si>
  <si>
    <t>축령병원</t>
  </si>
  <si>
    <t>조현성 성격장애, 강박 및 불안장애</t>
  </si>
  <si>
    <t>류혜린</t>
  </si>
  <si>
    <t>951103-2</t>
  </si>
  <si>
    <t>정연권</t>
  </si>
  <si>
    <t>731220-1</t>
  </si>
  <si>
    <t>김봉찬</t>
  </si>
  <si>
    <t>720523-1</t>
  </si>
  <si>
    <t>김성은</t>
  </si>
  <si>
    <t>710713-1</t>
  </si>
  <si>
    <t>쪽방상담소</t>
  </si>
  <si>
    <t>김장남</t>
  </si>
  <si>
    <t>630824-1</t>
  </si>
  <si>
    <t>지정필요</t>
  </si>
  <si>
    <t>알코올의존, 행동장애</t>
  </si>
  <si>
    <t>보호자 有</t>
  </si>
  <si>
    <t>발달장애(자폐)</t>
  </si>
  <si>
    <t>이정연</t>
  </si>
  <si>
    <t>690122-1</t>
  </si>
  <si>
    <t>알코올의존, 알코올성치매</t>
  </si>
  <si>
    <t>강태훈</t>
  </si>
  <si>
    <t>940925-1</t>
  </si>
  <si>
    <t>전찬우</t>
  </si>
  <si>
    <t>850215-1</t>
  </si>
  <si>
    <t>임종배</t>
  </si>
  <si>
    <t>810515-1</t>
  </si>
  <si>
    <t>알코올의존,우울증,자살시도</t>
  </si>
  <si>
    <t xml:space="preserve">  </t>
  </si>
  <si>
    <t xml:space="preserve">  병원명</t>
  </si>
  <si>
    <t>EMS</t>
  </si>
  <si>
    <t>입원구</t>
  </si>
  <si>
    <t>김포한강요양병원</t>
  </si>
  <si>
    <t>3/13 해상병원 응급입원</t>
  </si>
  <si>
    <t>김남수</t>
  </si>
  <si>
    <t>670207-1</t>
  </si>
  <si>
    <t>김순자</t>
  </si>
  <si>
    <t>601120-2</t>
  </si>
  <si>
    <t>브릿지</t>
  </si>
  <si>
    <t>강진원</t>
  </si>
  <si>
    <t>990728-1</t>
  </si>
  <si>
    <t>r/o 조현병, 지적장애</t>
  </si>
  <si>
    <t>김지인</t>
  </si>
  <si>
    <t>910222-1</t>
  </si>
  <si>
    <t>서울의료원</t>
  </si>
  <si>
    <t>타원 전원 예정</t>
  </si>
  <si>
    <t>병원</t>
  </si>
  <si>
    <t>과목</t>
  </si>
  <si>
    <t>현재상황</t>
  </si>
  <si>
    <t>손경희</t>
  </si>
  <si>
    <t>650503-2</t>
  </si>
  <si>
    <t>내과</t>
  </si>
  <si>
    <t>당뇨</t>
  </si>
  <si>
    <t>신현철</t>
  </si>
  <si>
    <t>530811-1</t>
  </si>
  <si>
    <t>전신쇠약</t>
  </si>
  <si>
    <t>적십자병원</t>
  </si>
  <si>
    <t>구역,구토 등 위장장애</t>
  </si>
  <si>
    <t>2/13 퇴원</t>
  </si>
  <si>
    <t>고열, 호흡곤란</t>
  </si>
  <si>
    <t>안과</t>
  </si>
  <si>
    <t>백내장</t>
  </si>
  <si>
    <t>이우현</t>
  </si>
  <si>
    <t>680820-1</t>
  </si>
  <si>
    <t>오창호수병원</t>
  </si>
  <si>
    <t>금단, 전신쇠약 등</t>
  </si>
  <si>
    <t>주민번호</t>
  </si>
  <si>
    <t>종류</t>
  </si>
  <si>
    <t>입퇴소여부</t>
  </si>
  <si>
    <t>입소기간</t>
  </si>
  <si>
    <t>퇴소일</t>
  </si>
  <si>
    <t>퇴소후 조치</t>
  </si>
  <si>
    <t>입소확인일</t>
  </si>
  <si>
    <t>배경훈</t>
  </si>
  <si>
    <t>680610-1</t>
  </si>
  <si>
    <t>늘푸른자활의집</t>
  </si>
  <si>
    <t>입소</t>
  </si>
  <si>
    <t>송파 마천 지원주택</t>
  </si>
  <si>
    <t>정우승</t>
  </si>
  <si>
    <t>820222-1</t>
  </si>
  <si>
    <t>구로 고척 지원주택</t>
  </si>
  <si>
    <t>우울증, 강박장애</t>
  </si>
  <si>
    <t>박은주</t>
  </si>
  <si>
    <t>700606-2</t>
  </si>
  <si>
    <t>구로구 부일로 지원주택</t>
  </si>
  <si>
    <t>단순형조현병</t>
  </si>
  <si>
    <t>김성철</t>
  </si>
  <si>
    <t>720914-1</t>
  </si>
  <si>
    <t>오민규</t>
  </si>
  <si>
    <t>920724-1</t>
  </si>
  <si>
    <t>구로 부일 지원주택</t>
  </si>
  <si>
    <t>도박</t>
  </si>
  <si>
    <t>김공명</t>
  </si>
  <si>
    <t>830909-1</t>
  </si>
  <si>
    <t>송파구 마천로 지원주택</t>
  </si>
  <si>
    <t>양극성장애 2형</t>
  </si>
  <si>
    <t>김수한</t>
  </si>
  <si>
    <t>700609-1</t>
  </si>
  <si>
    <t>구로 경서 지원주택</t>
  </si>
  <si>
    <t>서순</t>
  </si>
  <si>
    <t>610102-1</t>
  </si>
  <si>
    <t>조현종</t>
  </si>
  <si>
    <t>610926-1</t>
  </si>
  <si>
    <t>신현미</t>
  </si>
  <si>
    <t>771005-2</t>
  </si>
  <si>
    <t>동작 사당 지원주택</t>
  </si>
  <si>
    <t>이도야</t>
  </si>
  <si>
    <t>800710-1</t>
  </si>
  <si>
    <t>우울증, 지적장애</t>
  </si>
  <si>
    <t>구로 경인 지원주택</t>
  </si>
  <si>
    <t>최종애</t>
  </si>
  <si>
    <t>610114-2</t>
  </si>
  <si>
    <t>서대문 증가 지원주택</t>
  </si>
  <si>
    <t>송파구 문정로 지원주택</t>
  </si>
  <si>
    <t>재발성 우울장애</t>
  </si>
  <si>
    <t>동작구 사당 지원주택</t>
  </si>
  <si>
    <t>구로구 경서로 지원주택</t>
  </si>
  <si>
    <t>580807-2</t>
  </si>
  <si>
    <t>강동구 동남로 지원주택</t>
  </si>
  <si>
    <t>이유미</t>
  </si>
  <si>
    <t>841224-2</t>
  </si>
  <si>
    <t>아가페의 집</t>
  </si>
  <si>
    <t>변영우</t>
  </si>
  <si>
    <t>000402-1</t>
  </si>
  <si>
    <t>금천구 지원주택</t>
  </si>
  <si>
    <t>김선운</t>
  </si>
  <si>
    <t>650303-1</t>
  </si>
  <si>
    <t>구로구 지원주택</t>
  </si>
  <si>
    <t>구로구 고척로 지원주택</t>
  </si>
  <si>
    <t>이경미</t>
  </si>
  <si>
    <t>651121-2</t>
  </si>
  <si>
    <t>박기영</t>
  </si>
  <si>
    <t>720701-1</t>
  </si>
  <si>
    <t>분열형 장애, 알코올의존</t>
  </si>
  <si>
    <t>서대문구 지원주택</t>
  </si>
  <si>
    <t>손근식</t>
  </si>
  <si>
    <t>830416-1</t>
  </si>
  <si>
    <t>송하영</t>
  </si>
  <si>
    <t>651108-1</t>
  </si>
  <si>
    <t>송파 성내천로 지원주택</t>
  </si>
  <si>
    <t xml:space="preserve"> km</t>
  </si>
  <si>
    <t>성명</t>
  </si>
  <si>
    <t>사망일자</t>
  </si>
  <si>
    <t>사망장소</t>
  </si>
  <si>
    <t>상세사망장소</t>
  </si>
  <si>
    <t>사망원인</t>
  </si>
  <si>
    <t>상세사망원인</t>
  </si>
  <si>
    <t xml:space="preserve">후속조치 </t>
  </si>
  <si>
    <t>질병</t>
  </si>
  <si>
    <t>미상</t>
  </si>
  <si>
    <t>명지병원 후송 후 가족 확인, 거부에 따른 무연고 장례</t>
  </si>
  <si>
    <t>정신건강팀 연계대장(순서 : 안-박-최-김, 부재시 팀장님)</t>
  </si>
  <si>
    <t>연계내용</t>
  </si>
  <si>
    <t>노숙인 인적사항</t>
  </si>
  <si>
    <t>조치내용</t>
  </si>
  <si>
    <t>주</t>
  </si>
  <si>
    <t>내방경위</t>
  </si>
  <si>
    <t>의뢰처</t>
  </si>
  <si>
    <t>의뢰자</t>
  </si>
  <si>
    <t>접수자</t>
  </si>
  <si>
    <t>질환구분</t>
  </si>
  <si>
    <t>요청사항</t>
  </si>
  <si>
    <t>개입여부</t>
  </si>
  <si>
    <t>개입결과</t>
  </si>
  <si>
    <t>개입내용</t>
  </si>
  <si>
    <t>현장대응팀</t>
  </si>
  <si>
    <t>신형석</t>
  </si>
  <si>
    <t>신진용</t>
  </si>
  <si>
    <t>증상평가</t>
  </si>
  <si>
    <t>미조치</t>
  </si>
  <si>
    <t>정보제공</t>
  </si>
  <si>
    <t>임시주거 안내, 과도한 요구를 하여 다시 생각해 보고 오시도록 권유</t>
  </si>
  <si>
    <t>운영지원팀</t>
  </si>
  <si>
    <t>한지웅</t>
  </si>
  <si>
    <t>진료지원</t>
  </si>
  <si>
    <t>노정신과 진료의뢰 연계</t>
  </si>
  <si>
    <t>사례개입</t>
  </si>
  <si>
    <t>말소복원 및 병원진료, 시설입소 연계 예정/ 신원이 나오지않아 십지문조회중</t>
  </si>
  <si>
    <t>유혜린</t>
  </si>
  <si>
    <t>MSE/입원치료를 목표로 개입 예정</t>
  </si>
  <si>
    <t>김수진</t>
  </si>
  <si>
    <t>신용훈</t>
  </si>
  <si>
    <t>MSE/개입계획수립 예정/음압실 보호-&gt; 대구로 범죄 조사 받으러 귀가</t>
  </si>
  <si>
    <t>김인범</t>
  </si>
  <si>
    <t>입원연계</t>
  </si>
  <si>
    <t>해상병원 입원 연계</t>
  </si>
  <si>
    <t>남대문경찰서</t>
  </si>
  <si>
    <t>형사과</t>
  </si>
  <si>
    <t>은평병원 응급입원 진행</t>
  </si>
  <si>
    <t>유태성</t>
  </si>
  <si>
    <t>길성종</t>
  </si>
  <si>
    <t>주거지원 후 외래진료, 사례관리 진행 예정</t>
  </si>
  <si>
    <t>라강열</t>
  </si>
  <si>
    <t xml:space="preserve">MSE/개입계획수립 후 말소복원 및 주거지원 예정 </t>
  </si>
  <si>
    <t>신규</t>
  </si>
  <si>
    <t>우영식</t>
  </si>
  <si>
    <t>MSE/ 주소지 주민센터 긴급지원 및 수급상담 안내</t>
  </si>
  <si>
    <t>이재섭</t>
  </si>
  <si>
    <t>송수복</t>
  </si>
  <si>
    <t>서정혁</t>
  </si>
  <si>
    <t>외래진료, 주거지원</t>
  </si>
  <si>
    <t>김용근</t>
  </si>
  <si>
    <t>MSE, 임시주거지원 및 외래 진료 지원 예정</t>
  </si>
  <si>
    <t>임철빈</t>
  </si>
  <si>
    <t>남궁용철</t>
  </si>
  <si>
    <t>MSE, 1주일간 단주할 경우  임시주거지원 및 외래 진료 지원 예정</t>
  </si>
  <si>
    <t>백암병원 입원 연계</t>
  </si>
  <si>
    <t>이성도</t>
  </si>
  <si>
    <t>신정아</t>
  </si>
  <si>
    <t>이탈</t>
  </si>
  <si>
    <t>주말 보호 후 조치상담 예정</t>
  </si>
  <si>
    <t>임순영</t>
  </si>
  <si>
    <t>사례관리 및 서비스 거부</t>
  </si>
  <si>
    <t>안상협</t>
  </si>
  <si>
    <t>일반</t>
  </si>
  <si>
    <t xml:space="preserve">비전트레이닝센터 입소연계 </t>
  </si>
  <si>
    <t>황왕연</t>
  </si>
  <si>
    <t>김정화</t>
  </si>
  <si>
    <t xml:space="preserve">MSE. 차후 현장진료 연계 예정 </t>
  </si>
  <si>
    <t xml:space="preserve"> 최리선</t>
  </si>
  <si>
    <t>은평병원 외래진료</t>
  </si>
  <si>
    <t>비전트레이닝센터 입소연계 예정</t>
  </si>
  <si>
    <t>강은구</t>
  </si>
  <si>
    <t>강구관</t>
  </si>
  <si>
    <t>mse, 현장진료 연계 후 임시주거 지원 여부 결정 예정</t>
  </si>
  <si>
    <t>정정원</t>
  </si>
  <si>
    <t>상담 후 고민해보고 재방문하기로 함.</t>
  </si>
  <si>
    <t>유영철</t>
  </si>
  <si>
    <t>MSE, 외래진료 연계 후 임시주거 지원 여부 결정 예정</t>
  </si>
  <si>
    <t>서울의료원 공공실</t>
  </si>
  <si>
    <t>김민선</t>
  </si>
  <si>
    <t xml:space="preserve">2026.03.16 서울의료원 행정입원 해제, 비전 연계 시도하였으나 변심하여 이탈함 </t>
  </si>
  <si>
    <t>현장보호팀</t>
  </si>
  <si>
    <t>최락주</t>
  </si>
  <si>
    <t>노신근</t>
  </si>
  <si>
    <t>권오준</t>
  </si>
  <si>
    <t>이일송</t>
  </si>
  <si>
    <t>강민경</t>
  </si>
  <si>
    <t xml:space="preserve">퇴원 후 사례관리 계획이었으나 노숙 등록 거부하여 종결함  </t>
  </si>
  <si>
    <t>마재승</t>
  </si>
  <si>
    <t>mse, 외래 진료 연계 후 임시주거 지원여부 결정 예정</t>
  </si>
  <si>
    <t>박종영</t>
  </si>
  <si>
    <t>임시주거지원</t>
  </si>
  <si>
    <t>주민등록재발급</t>
  </si>
  <si>
    <t>수급</t>
  </si>
  <si>
    <t>사례관리</t>
  </si>
  <si>
    <t>번호</t>
  </si>
  <si>
    <t>신청기관</t>
  </si>
  <si>
    <t>수급지원</t>
  </si>
  <si>
    <t>기타(장애인등록등)</t>
  </si>
  <si>
    <t>지원시기</t>
  </si>
  <si>
    <t>지원시기별 실적</t>
  </si>
  <si>
    <t>북아현동주민센터</t>
  </si>
  <si>
    <t>임시주거 중</t>
  </si>
  <si>
    <t>말소복원, 신분증 재발급</t>
  </si>
  <si>
    <t>남영동주민센터</t>
  </si>
  <si>
    <t>말소복원, 수급신청</t>
  </si>
  <si>
    <t>병원입원 중</t>
  </si>
  <si>
    <t>장동림</t>
  </si>
  <si>
    <t>중림동주민센터</t>
  </si>
  <si>
    <t>수급신청, 신분증재발급</t>
  </si>
  <si>
    <t>전입, 주거급여신청</t>
  </si>
  <si>
    <t>남기삼</t>
  </si>
  <si>
    <t>말소복원, 신분증 재발급, 수급신청, 전입</t>
  </si>
  <si>
    <t>김승미</t>
  </si>
  <si>
    <t>수급신청, 긴급생계비 신청</t>
  </si>
  <si>
    <t>이은기</t>
  </si>
  <si>
    <t>신분증 재발급</t>
  </si>
  <si>
    <t>말소복원, 신분증재발급</t>
  </si>
  <si>
    <t>이정수</t>
  </si>
  <si>
    <t>서대문구청</t>
  </si>
  <si>
    <t>수급 심의 관련 의견진술서 제출</t>
  </si>
  <si>
    <t>전입신고 지원</t>
  </si>
  <si>
    <t>긴급생계 신청</t>
  </si>
  <si>
    <t>조종민</t>
  </si>
  <si>
    <t>전입, 수급, 긴급지원 신청</t>
  </si>
  <si>
    <t>김영근</t>
  </si>
  <si>
    <t>원효로1동주민센터</t>
  </si>
  <si>
    <t>곽부연</t>
  </si>
  <si>
    <t>주민등록재등록, 주민등록증재발급, 수급, 긴급지원 신청</t>
  </si>
  <si>
    <t>김종국</t>
  </si>
  <si>
    <t>주민등록재등록, 수급</t>
  </si>
  <si>
    <t>박미향</t>
  </si>
  <si>
    <t>긴급생계비, 수급신청</t>
  </si>
  <si>
    <t>신은혜</t>
  </si>
  <si>
    <t>복원</t>
  </si>
  <si>
    <t>전입,수급신청</t>
  </si>
  <si>
    <t>전입,수급신청,긴급지원신청</t>
  </si>
  <si>
    <t>전정규</t>
  </si>
  <si>
    <t>전입, 수급재신청</t>
  </si>
  <si>
    <t>임인희</t>
  </si>
  <si>
    <t>연희동주민센터</t>
  </si>
  <si>
    <t>전입, 주거급여 신청</t>
  </si>
  <si>
    <t>전입, 수급, 긴급생계비 신청</t>
  </si>
  <si>
    <t>신길3동주민센터</t>
  </si>
  <si>
    <t>전입, 수급신청</t>
  </si>
  <si>
    <t>상담일</t>
  </si>
  <si>
    <t>입원일</t>
  </si>
  <si>
    <t>질환분류</t>
  </si>
  <si>
    <t>입원병원</t>
  </si>
  <si>
    <t>상담자</t>
  </si>
  <si>
    <t>병명</t>
  </si>
  <si>
    <t>욕구</t>
  </si>
  <si>
    <t>특이사항</t>
  </si>
  <si>
    <t>상담후 조치</t>
  </si>
  <si>
    <t>조치일</t>
  </si>
  <si>
    <t xml:space="preserve">    </t>
  </si>
  <si>
    <t>내용</t>
  </si>
  <si>
    <t>장소</t>
  </si>
  <si>
    <t>강사</t>
  </si>
  <si>
    <t>참여자</t>
  </si>
  <si>
    <t>분기보고 시 기타항목</t>
  </si>
  <si>
    <t>입원실적</t>
  </si>
  <si>
    <t>퇴원 후 조치</t>
  </si>
  <si>
    <t>합</t>
  </si>
  <si>
    <t>그외</t>
  </si>
  <si>
    <t>병원유형</t>
  </si>
  <si>
    <t>공공</t>
  </si>
  <si>
    <t>민간</t>
  </si>
  <si>
    <t>입원비율</t>
  </si>
  <si>
    <t>연계센터</t>
  </si>
  <si>
    <t>사유</t>
  </si>
  <si>
    <t>결과</t>
  </si>
  <si>
    <t>실패사유</t>
  </si>
  <si>
    <t>2026.01.02</t>
  </si>
  <si>
    <t>남성</t>
  </si>
  <si>
    <t>건강검진</t>
  </si>
  <si>
    <t>외래연계</t>
  </si>
  <si>
    <t>유준광</t>
  </si>
  <si>
    <t>730201-1</t>
  </si>
  <si>
    <t>630102-1</t>
  </si>
  <si>
    <t>종결</t>
  </si>
  <si>
    <t>건강검진결과 특이사항없음</t>
  </si>
  <si>
    <t>750120-1</t>
  </si>
  <si>
    <t>여성</t>
  </si>
  <si>
    <t>850625-2</t>
  </si>
  <si>
    <t>김이중</t>
  </si>
  <si>
    <t>750106-1</t>
  </si>
  <si>
    <t>서울시 마약관리센터</t>
  </si>
  <si>
    <t>중독치료</t>
  </si>
  <si>
    <t>820103-1</t>
  </si>
  <si>
    <t>600108-1</t>
  </si>
  <si>
    <t>571011-1</t>
  </si>
  <si>
    <t>861018-1</t>
  </si>
  <si>
    <t>검진결과 특이사항 없음</t>
  </si>
  <si>
    <t>박정식</t>
  </si>
  <si>
    <t>720104-1</t>
  </si>
  <si>
    <t>690302-1</t>
  </si>
  <si>
    <t>810317-1</t>
  </si>
  <si>
    <t>전원표</t>
  </si>
  <si>
    <t>760904-1</t>
  </si>
  <si>
    <t>순번</t>
  </si>
  <si>
    <t>생년 월일</t>
  </si>
  <si>
    <t>주요 노숙지역</t>
  </si>
  <si>
    <t>위험내용
 (보유질병 등)</t>
  </si>
  <si>
    <t>현재상태 (거리노숙/임시주거/일시보호/입원 등)</t>
  </si>
  <si>
    <t>개입방향 (치료지원/시설입소/임시주거/취업지원/수급신청/긴급지원)</t>
  </si>
  <si>
    <t>최근 3개월 조치 및 지원내용</t>
  </si>
  <si>
    <t>유미자</t>
  </si>
  <si>
    <t>서울역광장</t>
  </si>
  <si>
    <t>정신질환의심</t>
  </si>
  <si>
    <t>거리노숙</t>
  </si>
  <si>
    <t>치료지원</t>
  </si>
  <si>
    <t>- 9/10일 자원봉사자가 물을 나눠준다고 이야기 하자 독극물을 투척한다며 가위로 찌르려 함. 응급입원 진행하려 했으나 도망감. 이에 행정입원 신청 예정
 - 10/25 공무원 연금공단 생존확인 협조지원
 - 11월 서울역 아웃리치통해 주기적으로 정신병적 증상 및 상태 체크중. 거부감이 심해 자타해 위험성만 모니터링중임.
 - 25/1/30 아웃리치 통한 확인(지속적인 관계형성 진행)
 - 25/2/8 아웃리치 통한 확인
 - 25/3/4 아웃리치 통한 확인
 - 25/4/22 아웃리치 통한 확인
 - 25/5/26 아웃리치 통한 확인
 - 25/6/17 아웃리치 통한 확인
 - 25/7/9 아웃리치 통한 확인
 - 25/8/12 당사자 위치 파악 안됨
 - 25/9/4 당사자 위치 파악 안됨
 - 25/10/12 당사자 위치 파악 안됨
 - 25/11/14 희망지원센터 이용 확인
 - 25/11/25 당사자 위치 파악 안됨
 - 25/12/25 당사자 위치 파악 안됨
-26/1/23 아웃리치를 통한 위치 확인(서울역 대합실)
- 26/2/02 아웃리치를 통한 위치 확인(서울역대합실)</t>
  </si>
  <si>
    <t>김정관</t>
  </si>
  <si>
    <t>서울역 광장</t>
  </si>
  <si>
    <t>정신질환의심, 만성 폐쇄성폐질환, 결핵치료 이력</t>
  </si>
  <si>
    <t xml:space="preserve">- 과거 다제내성결핵판정 후 모든 서비스 및 상담, 조치에 강한 거부감을 가지고 계신 분으로 서울역광장에 홀로 계심.
 - 9/10 은평의마을 퇴소 후 재노숙 중, 수급 재신청 등 서비스 권유 예정
  - 11/13 서북병원 입원진행
 - 11월 말 경 답답하다며 서북병원 퇴원 함 
 - 12월 서울역 광장에서 보이지 않음, 누나 집으로 귀가 한 것으로 추정됨
 - 25년 3월 현재 서울역 광장에서 보이지 않음
 - 25년 5월 현재 서울역 광장에서 보이지 않음
 - 25년 6월 현재 서울역 광장에서 보이지 않음
 - 25년 7월 은평의마을 퇴소 후 거리 노숙중
 - 25/8/10 아웃리치 통한 확인
 - 25/9/23 아웃리치 통한 확인
 - 25/10/21 서북병원 퇴원(10/10 입원)
 - 25/11/14 아웃리치 통한 확인
 - 25/12/12 서북병원 퇴원 연락
- 26/1 당사자 위치 파악 안됨
- 26/2/26 만성폐쇄성폐질환으로 숨을 몰아쉼, 입원 희망하여 서북병원 입원 연계 조치 함 </t>
  </si>
  <si>
    <t>박매월</t>
  </si>
  <si>
    <t>- 만성화된 여성노숙인으로 정신과질환 등으로 적절한 상담에 어려움이 있는 분임.
 - 8월중 희망지원센터 주간에 계속 이용 중이며 야간에도 계속 보호중임, 모니터링중
 - 10/24 아웃리치 통한 확인
 - 11/27 아웃리치 통한 확인/ 센터에서 지속 보호중 증상은 있지만 위험상황 아님
 - 25/1/28 아웃리치 통한 확인
 - 25/2/3 아웃리치 통한 확인
 - 25/3/3 아웃리치 통한 확인
 - 25/4/30 옷방 물품지급
 - 25/5/30 옷방 물품지급
 - 25/6/17 아웃리치 통한 확인
 - 25/7/23 지원금 신청 안내
 - 8월 희망지원센터 보호하며 증상 모니터링 지속
 - 25/10/23 응급구호방 보호
 - 25/11/14 희망지원센터 앞 텐트 노숙 중
 - 25/11/27 아웃리치 통한 확인
 - 25/12/11 아웃리치 통한 확인
- 26/1 희망지원센터 앞 텐트 노숙 중
- 26/2 희망지원센어 앞 텐트 노숙 중 확인</t>
  </si>
  <si>
    <t>숙대입구역</t>
  </si>
  <si>
    <t>알코올의존증</t>
  </si>
  <si>
    <t>고시원</t>
  </si>
  <si>
    <t>알콜의존증 대상자로 반일제 참여 및 임시주거지원 이력 다수 있으나 장기적으로 
 유지되진 않음
 - 12/12 적십자병원 신경과 진료
 - 12/13 라엘마음병원 자의입원
 - 12/23 라엘마음병원 퇴원
 - 12/29 해상병원 응급입원-&gt;행정전환
 - 25/1/15 해상병원 외출동행 지원
 - 25/2/24 해상병원 외출동행 지원
 - 25/3/31 임시주거지원(김영민t)
 - 25/4/29 임시주거물품지원 신청
 - 25/5/30 아웃리치 통한 상담
 - 25/6/17 자의입원 연계
 - 25/8/27 발등 상처로 밴드 지급
 - 25/10/6 감기 호소하여 의약품 지급
 - 25/11/14 수급자로 본인 주거지(고시원) 거주 중
 - 25/11/30 심야응급구호방 보호
 - 25/12/26 정기주거방문상담
 - 26/1/28 라엘마음병원 진단및보호신청 
- 26/2 행정입원 전환 및 동 병원 입원 중 확인</t>
  </si>
  <si>
    <t>손홍열</t>
  </si>
  <si>
    <t>종로학사</t>
  </si>
  <si>
    <t>- 알코올의존증을 동반한 폭력행위로 수감 후 출소하여 거리생활 지속 중, 고령 및 시각장애 
  거동 어려움으로 위기개입 필요성 높음
 - 9/23 임시주거지원 및 수급신청
 - 9/25 현장간호 건강사정
 - 10/11 고시원 이용확인 안됨
 - 10/22 아웃리치 확인
 - 11/28 서북병원 입원연계
 - 25/1/20 서북병원 탈원 후 위치확인 진행 중
 - 25/3/10 거리에서 발견안됨
 - 5월 거리에서 발견안됨
 - 25/7/17 아웃리치 통한 상담
 - 25/8/30 아웃리치 통한 상담
 - 25/9/16 치료 및 입소상담 
 - 25/9/17 아웃리치 통한 상담
 - 25/11/07 아웃리치 상담 확인(현 수급자)
 - 25/11/30 심야응급구호방 보호
 - 25/12/12 주간응급구호방 보호
-25/12/30 고시원 입실 확인 (종로학사)
- 26/1 고시원 입실 유지 확인(종로학사)
- 26/2 고시원 입실 유지 확인(종로학사)</t>
  </si>
  <si>
    <t>이혜진</t>
  </si>
  <si>
    <t>840219-2</t>
  </si>
  <si>
    <t>지적장애인</t>
  </si>
  <si>
    <t>위기개입</t>
  </si>
  <si>
    <t>-광주시에 가족과 집이 있으나 자주 서울역에서 관찰됨.
 -남성노숙인이 추행을 하거나 집으로 데려가는 모습 목격되며 임신가능성이 농후함.
 -2021년 중절수술 후 피임시술 하였고 유효기간이 만료되었음. 재시술을 위해 상담 진행 중임.
 - 10/24 실종신고 접수 확인 및 경찰인계
 - 11/27 아웃리치 통한 상태확인
 - 12/12 응급구호방 보호
 - 25/3/11 응급구호방 보호
 - 25/5/29 아웃리치 통한 상태확인
 - 25/8/23 아웃리치 통한 상담
 - 25/9/12 아웃리치 통한 상태확인 / 응급구호방 보호
 - 25/11월 연락두절
-25/12월 아웃리치를 통한 상태확인
- 26/1 현재 위치 파악 안됨
- 26/2 아웃리치를 통한 상태확인/ 귀가 거부 등</t>
  </si>
  <si>
    <t>입퇴원 반복되고 있고 음주 후 공격성 높음
 희망지원센터 실무자를 대상으로 폭언, 주변 노숙인들에게 빈번하게 폭행 지속됨
 알코올 문제로 인한 자타해 위험성 존재 함 
 위기개입 예정
 25/1/8 도은병원 입원치료 연계
 25/1/14 라엘마음병원 응급인원 연계
 - 현재 라엘마음병원 입원 유지중 4월중 퇴원예정
 - 25/4/28 응급입원 연계
 - 25/8/17 폭행 및 벌금 미납으로 인한 경찰 연행
 - 출소 후 구호방 보호 후 병원 개입
 - 25/9/9 응급입원 진행(김포다은병원)
 -25/11/14 입원 중 확인
 - 25/12/23 자의입원 연계(여주 세민병원)
- 26/1/27 응급입원 연계 (라엘마음병원)
- 26/2 행정입원 전환 및 동병원 입원 중 확인</t>
  </si>
  <si>
    <t>서울역</t>
  </si>
  <si>
    <t>21/6/28-21/9/10 지나가는 행인들에게 고성, 욕설, 피해망상보여 행정입원
 편집성 조현병, 피해망상으로 인한 자타해위험성 높음
 21/9/14 비전트레이닝센터 입소, 21/9/28 퇴소 후 서울역에 텐트를 치고 노숙
 24/8/19 임시주거 1회차 지원 및 노정신과의원 외래진료지원
 24/8/28 전입, 긴급, 수급 신청 지원
 25/2/26 연세빌딩 지하도 노숙
 25/3/1 롯데마트 후문 텐트촌 노숙시작
 25/4/30 서울시 민원 접수(타해위험)
 -25/5/30 아웃리치 통한 확인
 - 25/6/30 치료상담
 - 25/07/02 동안성병원자의입원 완료/위기대상 명단 삭제필요
 - 25/8/24 아웃리치 통한 확인(병원 퇴원)
 - 25/9/16 치료 및 입소상담 
 - 25/10/29 아웃리치 통한 상담
 - 25/11/14 아웃리치 통한 확인
 - 25/11/25 아웃리치 통한 확인
 - 25/12/24 소재파악안됨
- 26/01 소재파악 안됨
- 26/02/21 아웃리치를 통한 상담</t>
  </si>
  <si>
    <t>남대문지하도</t>
  </si>
  <si>
    <t>22/4/5~24/6/20 김포다은병원 응급입원 알코올의존, 비기질성정신병
 5/7 실무자 폭행 
 5/9 센터 내 소란 
 5/19 거리에서 음식물 주워서 섭취 
 5/23 광장에 누워 혼잣말을 하는 등 주취상태로 이상행동 보임
 5/23 발등 피부가 벗겨지고 진물이 흐르는 상태. 상처가 악취를 동반하며 괴사 진행중인 상황임
 위 상황을 종합 하였을때 자타해 위험성 매우 높은 상황으로 위기개입 결정하여 도은병원 응급입원 시행
 - 25/8/20 퇴원, 내방시 사후관리 예정
 - 25/11/14 연락두절
-25/12월 소재파악안됨
-26/1월 소재파악 안됨
- 26/3/09 아웃리치를 통한 소재파악 및 상담(남대문 지하도)</t>
  </si>
  <si>
    <t>김진수</t>
  </si>
  <si>
    <t>24/9/13 주거유지 못하여 수급 2종으로 변경, 음주 재발
 24/9/20 주거 지원
 24/11/20 외래 예약하였으나 음주 지속으로 진료연계가 되지 않고 이탈
 25/5/13 재의뢰되어 병원 예약 지원
 25/5/20 국립중앙의료원 외래 동행
 5/30 지속된 음주로 병원입원 설득하였으나 거부
 25/6/29 심야 응급구호방 보호
 25/7/24 심야 응급구호방 보호
 25/8/23 심야 응급구호방 보호
 25/10/31 혈압체크 및 복약관리 진행
 25/11/30 혈압체크 및 복약관리 진행
25/12/8 간암수술
 25/12/31 혈압체크 및 복약관리 진행
26/1 매일 희망지원센터 방문, 혈압체크 등 복약관리 진행
26/2 매일 희망지원센터 방문, 혈압체크 등 복약 및 건강관리 진행 중</t>
  </si>
  <si>
    <t>정신건강팀에서 사례관리하여 지원주택까지 입주하였으나 증상으로 인해 퇴거한 후 고시원에서 살아옴. 조현병 진단을 받은 대상자로 꾸준한 약물 복용이 필요하나 음주로 인해 증상관리가 되지 않아 입퇴원 반복해옴. 2025년 2월 지역 알코올중독재활시설 연계 및 사례관리 이관된 후 연락이 없다가 최근 7월부터 희망지원센터 내방하였고, 망상으로 인해 이전과 다르게 적대적인 모습 보이며 직원과 노숙인들에게 시비걸며 공격적인 모습보임.
 -9/1 라엘마음병원 응급입원
 -9/4 음성소망병원, 9/12아미고병원 행정입원 진행, 9/22퇴원
 -이후 서울역광장에서 배회하는 모습 보이고 있음.
 -9/26 심야응급구호방 보호
 -9/27 심야응급구호방 보호
 -9/28 심야응급구호방 보호
 -10/3 아웃리치 통한 상담
 -25/12/22 결핵검진(정상)
- 26/1월 우체국 지하도 노숙 중 확인, 문제행동 시 위기개입 예정
- 26/2/09 서울역사 내 환경미화원 폭행으로 철도경찰 연행 및 검찰송치 확인</t>
  </si>
  <si>
    <t>-24/8/8 행정입원 퇴원 후 지역에서 주거유지 하다 약물관리 되지 않아 증상 재발하여 25/9/6 재내방 함. 과대망상 및 고양된 사고 및 이상행동 등 관찰 됨
 -25/9/25 도로 위에서 양팔을 지휘하 듯이 휘젓는 행위 지속, 차도로 뛰어 드는 행위 관찰, 위기개입 시도 했으나 봉와직염 등으로 인해 타과 진료 진행 하기로 함
 -25/10/1 위에서 언급한 이상행동 및 도로로 뛰어드는 등 자타해 문제로 응급입원 진행 (해상병원)
 -25/11/14 행정입원 전환 및 입원 중 확인
-25/12/30 입원 유지중 확인
- 26/1 입원 유지 중 확인
- 26/2 입원 유지 중 확인</t>
  </si>
  <si>
    <t>(2025/06/09 교도소(대전, 폭행) 출소 후 센터 자진 내소. 정신증상(불면, 기분고양, 충동성) 호소하며 입원 희망. 은평병원 자의입원 연계.)
 (2025/08/19 8/10 은평병원 퇴원(퇴원약 미수령) 후 거리생활. 자살 충동 및 구치소 수감(벌금)에 대한 두려움 호소하며 센터 내소. 은평병원 자의입원 연계.)
 (2025/10/14 10/13 23시경 정신과약 50알 자살 목적으로 복용. 국립중앙의료원 응급실 이송. 보호자 부재로 센터 개입. 응급입원 진행.)
  2025/11/14 입원 중 확인
 25/12/23 혁신성모병원 자의입원 연계
 26/1월 입원 유지 중 확인</t>
  </si>
  <si>
    <t>(2025/09/17 입원 권유 등 (낮병원 직원이 아르바이트를 '보이스피싱'이라 만류한 것에 강한 분노/피해망상 보임. 입원 권유했으나 유보적.))
 (2025/10/02 증상악화에 따른 상담 (낮병원 직원/원장에 대한 강한 분노, '보이스피싱' 아님을 주장. 피해망상 확산. 위기개입 고려.))
 (2025/10/02 정기주거방문상담 (부재. 고시원 원장이 월세 체납, 기물파손(변기 막음), 입주민/원장에게 폭언 등 행동장애 호소.))
 (2025/10/17 112신고 후 퇴실 조치함 (07시경 사무실 방문, 직원에게 욕설 및 "초등학교 나왔냐" 등 인격모독. 112 신고 후 퇴실 조치.))
 (2025/10/17 폭언 난동에 따른 상담 (사무실에서 노래, 욕설. "AI로 1조 벌어야 하는데 사기라고 방해한다"는 피해망상. 경찰관 연계.))
 (2025/10/21 위기개입 (전일 고시원 퇴실. 희망지원센터/낮병원에서 욕설, 폭행, 기물파손 시도. 경찰 출동 및 해상병원 응급입원 진행.))
 2025/11/14 입원 중 확인
2025/12 입원 중 확인
26/1월 입원 유지 중 확인
26/2월 입원 유지 중 확인</t>
  </si>
  <si>
    <t xml:space="preserve">정신건강팀에서 장기사례관리 하던 분으로 2023년 늘푸른자활의집 교육과정으로 수료하고 퇴소 하여 지역사회에서 일을 하며 생활 하다 음주 재발하여 2025년 7월 경 내방 함.
 25/08/01 췌장염으로 인한 복부통증 호소 적십자 병원 내과 입원 
 25/09/23 임시주거 희망, 입실지원
 25/10/24 공익법 센터 변호사 법률 상담. 헐값에 팔아넘긴 차량 관련 문의 
 25/10/29 음주 재발하여 폭력적인 행동으로 응급입원 조치 함 (해상병원)
 25/11/14 행정입원 중 확인
25/12 행정입원 중 확인
26/1/28 행정입원 해제 후 퇴원, 현재 연락 두절
26/2/11 췌장염으로 인한 통증 호소, 119 이송 및 입원 (적십자병원) </t>
  </si>
  <si>
    <t>20010823-1</t>
  </si>
  <si>
    <t>25/6/19 상담의뢰, 시각장애 및 알콜의존으로 이전 다수 입원 이력 보고. 음주조절의 어려움 호소 하며 입원 지원 요청 함. 다음날 자의입원 하기로 했으나 상담 후 폭음하여 상담자에게 시비를 거는 등 폭력적인 모습 관찰 됨.
 25/11/05 박아론 경위와 사례논의
 25/11/14 보호자 통화, 현재 위기상황 공유 보호자 동의입원 협조 요청. 차후 박아론 경위, 보호자 협조하 위기개입 예정임.
25/12 아웃리치 중 상태 확인
26/01/23 희망지원센터 야간 잠자리 이용 
26/02/16 아웃리치를 통한 확인</t>
  </si>
  <si>
    <t>25/9/17 촉탁의 현장 진료 연계 
 25/11/19 말소 복원 및 수급신청 등 공적서비스 제공
 25/11/21 행정입원 조치 (여주세민병원)
 25/12/5 임시주거 2회차 지원
25/12 행정입원 유지 확인
26/1 입원 유지중 확인
26/02 입원 유지 중 확인</t>
  </si>
  <si>
    <t>820424-2</t>
  </si>
  <si>
    <t xml:space="preserve">25/2/20 금일 해상병원 퇴원 확인, 다음주 중 재입원 희망하여 2/25 재상담 예정
 25/3/21 김포다은병원 퇴원, 일자리 제안 받아 일을 시작 할 예정이라 보고, 안정적인 지역 정착시 사례종결 예정
 25/08/07 해상병원 입원 중 술반입으로 강제퇴원 됨. 
 25/08/20 임시주거 입실지원
 25/11/3 음주 상태에서 발을 헛디뎌 발목 골절, 적십자 병원 정형외과 진료 11/5 입원 후 수술 예정(장기입원 예상됨)
25/11 골절 수술 후 입원 유지 중 (적십자 병원)
26/1 입원 유지 중 확인
26/2/26 퇴원 후 구로 소재 고시원 주거지 이전 확인 </t>
  </si>
  <si>
    <t>6307812-1</t>
  </si>
  <si>
    <t>주거지</t>
  </si>
  <si>
    <t>25/3월 벌급형 수감 확인
 25/6/25 구치소 출소 확인, 주거지 유지 및 절주 당부
 25/11/19 새벽 시간 타 노숙인과 어울려 음주 하다 싸움에 휘말려 말리다 폭행을 당히 이마에 열상을 입음. 119 조치 후 희망지원센터 보호. 음주 조절력 상실로 입원 권유., 금일 백암 병원 입원 조치 함
 25/12/30 의료상담
26/1 고시원 거주 확인, 퇴원 후 알콜치료 받고 있지 않음
26/2 아웃리치를 통한 확인</t>
  </si>
  <si>
    <t>정신질환</t>
  </si>
  <si>
    <t>• 2025-03-13: 대상자의 현 상황을 확인하기 위한 상담을 진행함.
• 2025-03-17: 시설 입소를 희망하였으나 초기에는 보호자 거부로 귀가 안내를 받았고, 이후 민원 발생 및 보호자의 요청에 따라 시설 연계를 추진함.
• 2025-03-31: 시설 입소가 불가능해지자 자의 입원에 동의하였으며, 당일은 심야 응급구호방에서 보호를 받음.
• 2025-04-01: 병원에 자의 입원할 수 있도록 연계 조치를 취함.(축령병원)
• 2025-04-29: 입원 중인 병원을 직접 방문하여 현장 사례관리를 수행함.
• 2025-04-30: 보호자에게 연락하여 대상자의 간식비 입금 및 병원 측 연락을 요청함.
• 2025-06-13: 기초생활수급 신청 상담을 진행하고, 7월 초에 진단서를 지참하여 신청하기로 협의함.
• 2025-07-10: 수급 신청 관련 논의 및 보호자와의 단절 희망 의사를 확인하였으며, 신청을 위한 복귀 일정을 안내함.
• 2025-07-25: 임시주거 시설 입실 및 필요한 공적 서비스를 지원함.
• 2025-07-28: 보호자와의 갈등으로 연락이 차단되어 중재 시도 함
• 2025-08-01: 담당자 연계를 통해 파랑새정원에 임시주거 1회차 입실 지원을 완료함.
• 2025-09-18: 타 시설 또는 병원으로의 전원 상담을 실시함.
• 2025-10-01: 병원 입원과 관련한 상담을 진행함.
• 2025-10-02: 동안성병원에 자의 입원할 수 있도록 연계함.(동안성병원)
• 2025-10-10: 병원 입원확인증 발송 업무를 처리함.
• 2025-12-16: 향후 입원 및 퇴원 계획에 관한 상담을 진행함.
* 26/01/14 동안성 병원 퇴원 후 백암병원 재입원 연계(자의입원) 
* 26/02/03 백암병원 퇴원 후 축령정신병원 재입원 연계 (자의입원)</t>
  </si>
  <si>
    <t>• 2025-01-09: 퇴원 후 근로능력평가서 발송을 요청하고 지원주택 신청 및 퇴원 후 생활 계획에 대한 정보를 제공받음.
• 2025-01-31: 서부보호관찰소로부터 대상자 행방불명에 따른 법적 수배 예정 통보를 받고 소재 파악 시 연락할 것을 접수함.
• 2025-04-30: 구치소 출소 후 상담을 진행하여 향후 계획을 논의하고 재상담 일정을 조율함.
• 2025-06-01: 음주 만취 상태로 노상방뇨 및 신체 노출 등 소란을 피워 시설 이용 불가 고지를 받음.
• 2025-06-02: 만취 상태의 문제행동으로 인해 김포다은병원에 자의 입원할 수 있도록 연계함.
• 2025-09-16: 만취하여 비를 맞고 있는 상태로 파출소에서 인수되어 주간 응급구호방에서 보호를 받음.
• 2025-11-29: 구치소 출소 후 음주 상태로 내방
• 2025-11-30: 장취 및 자살 사고 발생으로 인한 위기 상황으로 김포다은병원 응급입원을 연계함.
• 2025-12-22: 주민등록증 재발급을 위한 증명사진을 촬영하고 주간 및 심야 응급구호방에서 보호를 받음.
• 2025-12-23: 퇴원 후 수급비를 음주로 탕진하고 재입원을 거부하였으나, 골절 의심 소견에 따라 정형외과 진료 예약을 진행함.
• 2025-12-24: 만취 난동에 따른 위기 개입시도 함
• 2025-12-27: 만취 상태로 시민과 시비가 붙고 상담원에게 공격적인 태도를 보여 응급구호 조치함
* 2026/01 보호관찰소 교육 수강 중 확인
* 2026/02 보호관찰소 교육 불이행으로 재수감</t>
  </si>
  <si>
    <t>우울</t>
  </si>
  <si>
    <t xml:space="preserve">• 2025-07-25: 과거 히키코모리 생활 및 우울증 병력을 밝히며 쉼터 입소를 요청하였고, 정신상태평가(MSE)를 통해 입원 치료 및 자립 계획을 수립함.
• 2025-07-28: 해상병원에 자의 입원할 수 있도록 연계 조치를 취함.
• 2025-08-08: 병원 폐쇄병동 생활의 어려움으로 인해 타 병원으로의 전원을 희망함.
• 2025-08-20: 병원 퇴원을 요청하며 향후 임시주거 지원을 통해 자립을 도모하기로 계획함.
• 2025-08-21: 퇴원 후 센터를 내방하여 낮병동 치료를 시작하기로 하고 임시주거 상담 일정을 확정함.
• 2025-09-09: 임시주거지 입실과 함께 전입신고 및 소비쿠폰 신청 등 공적 서비스를 지원받음.
• 2025-10-15: 무기력감으로 인한 낮병동 참여 저조로 주거지를 방문하여 생활 관리 및 약물 조정을 지원함.
• 2025-11-13: 위생 상태 불량 및 일상생활 균형이 무너진 것을 확인하고 증상 미완화 시 입원하기로 협의함.
• 2025-11-21: 우울감 및 무력감 심화로 인해 라엘정신건강의학과에 자의 입원함.
• 2025-12-16: 치료 중단 및 사례관리 비협조로 인해 임시주거 지원을 종료하고 비전트레이닝센터로 입소 연계함.
* 26/1월 20 비전 입소 유지 확인
* 26/02 비전 입소 유지 확인
</t>
  </si>
  <si>
    <t xml:space="preserve">• 2025-01: 전립선 질환 건강교육에 참여하고 두통 및 치통 완화를 위한 비상약을 지원받음.
• 2025-03: 정신건강의학과 정기 외래 진료 지원 및 정서적 지지를 위한 상담을 진행함.
• 2025-04: 동부병원 정신건강의학과에서 정기적인 외래 진료 지원을 받음.
• 2025-05: 결핵 검진(정상) 및 근골격계 질환 교육에 참여하며 시설 이용 근황을 상담함.
• 2025-06: 정신건강의학과 정기 외래 진료와 함께 안정적인 정서 유지를 위한 면담을 실시함.
• 2025-07: 민간 취업 관련 상담을 진행하고 가벼운 외상에 대한 의약품을 지급받음.
• 2025-08: 정신과 진료의뢰서 발급 지원 및 하이인룸 이용 유지를 위한 재심사를 통해 자립 의지를 확인함.
• 2025-09: 고혈압 관리 및 예방을 주제로 한 건강교육에 참여함.
• 2025-11: 정기 결핵 검진을 실시하고 음주 재발로 인해 동부병원 해독센터 입원을 연계함.
• 2025-12: 하이인룸 재입실 후 단주 상담을 진행했으나, 이후 다시 만취 상태로 발견되어 응급 보호 및 병원 입원 조치를 취함.
* 26/1월 소재파악 불가
* 26/2월 다시서기 센터 잠자리 이용중 확인
</t>
  </si>
  <si>
    <t>• 2025년 01월: 인지 및 기억력 저하로 치매 검사를 설득하여 경도 치매 진단을 받았으며, 향후 정형외과 진료 및 입원 계획을 수립함. (라엘정신건강의학과)
• 2025년 06월: 정신 쇠약과 흉통 증상으로 인해 응급실을 거쳐 내과에 입원함. (서울적십자병원)
• 2025년 11월: 서북병원 퇴원 직후 정신과적 치료를 지속하기 위해 자의 입원함. (서북병원, 라엘정신건강의학과)
• 2025년 12월: 자의퇴원 후 재음주 거리노숙 확인. 음주 후 난동 폭력 등 문제행동 관찰 됨
• 2026년 1월 : 13일 김포다은병원 진단 및 보호신청
* 2026/ 02 행정입원 전환 및 동병원 입원 중 확인</t>
  </si>
  <si>
    <t>• 2025년 01월: 낮병동 진료를 병행하며 시설 내 응급구호방에서 지속적인 보호를 받음. (노정신건강의학과)
• 2025년 02월: 결핵 검진을 실시하고 시설 보호 중 발생한 외상에 대한 소독 및 의약품 지원을 받음.
• 2025년 03월: 알코올 의존증 치료를 위해 3개월 입원을 약속하고 정신병원에 자의 입원함. (해상병원)
• 2025년 04월: 병원 입원 생활을 안정적으로 유지하며 기초생활수급 신청 업무를 지원받음. (해상병원)
• 2025년 05월: 병원 자의 퇴원 후 노숙 생활로 복귀하였으나 임시주거 지원을 통해 다시 고시원에 입실함. (해상병원, 소호리빙텔)
• 2025년 06월: 전입신고 및 주거급여 신청을 완료하고 근로능력평가를 위한 진단서를 제출함. (소호리빙텔)
• 2025년 07월: 낮병동 치료에 성실히 참여하며 기초생활수급 유지를 위한 보완 서류를 제출함. (노정신건강의학과)
• 2025년 08월: 장기간의 폭음으로 고시원에서 퇴실 조치된 후 다시 정신병원에 자의 입원함. (김포다은병원)
• 2025년 09월: 병원 퇴원 후 센터 내 응급구호방에서 보호를 받으며 단주 의지를 재확인함.
• 2025년 10월: 만취 및 오염된 상태로 발견되어 긴급 구호 조치를 받았으며 낮병동 치료를 독려함.
• 2025년 11월: 지원주택 면접에 미참여하는 등 불안정한 모습을 보이다가 알코올 치료를 위해 재입원함. (김포다은병원)
• 2025년 12월: 병원 퇴원 후 음주 상태로 센터를 내방하여 향후 계획을 논의함.
26/01 연락두절
26/02 연락두절</t>
  </si>
  <si>
    <t xml:space="preserve">• 2025-01-07: 심한 정신장애(조현병)로 인해 환청·환각 증상을 보였으며, 전입신고 후 거주지를 이탈하여 소재가 불분명해짐.
• 2025-02-17: 본인이 직접 경찰서를 찾아가 신체 이상을 호소하였으며, 이에 따라 국립정신건강센터에 행정 입원함.
• 2025-04-20: 국립정신건강센터에서 퇴원하여 이전 거주지인 여관으로 복귀함.
• 2025-06-27: 막무가내로 시설 입소를 요청하며 병원 치료를 거부하였고, 주말 동안 응급구호방에서 보호 조치함.
• 2025-11-25: 모든 소지품을 분실하고 디딤센터를 이탈하여 거리 생활을 하던 중 내방하여 응급구호방에서 보호함.
• 2025-12-03: 아현동 음식점에서 발견되어 경찰 동행 하에 내방하였으며, 여성 전용 응급구호방에서 선제적 보호를 실시함.
• 2025-12-04: 시설 내에서 환청 및 망상으로 인한 돌발 행동을 보여 경찰 동행 하에 고양정신병원에 응급 입원 연계함.
2026/01 :고양정신병원 행정입원 중
* 2026/02 입원 유지중 
</t>
  </si>
  <si>
    <t>• 01월: 비전트레이닝센터 입소 생활을 통해 규칙적인 복약 및 의료 관리를 시작함.
• 02월: 시설 내에서 안정적으로 생활하며 지속적인 복약 상담을 통해 단주 의지를 유지함.
• 03월: 비전트레이닝센터에서 정기적인 상담을 받으며 생활 질서를 준수함.
• 04월: 예비군 훈련 미참석으로 인한 구치소 수감으로 시설 생활이 중단됨.
• 05월: 아웃리치 중 상태 확인.
• 06월: 출소 후 센터 지원을 통해 결핵 검진을 마치고 비전트레이닝센터에 재입소함.
• 07월: 시설 내 해독센터에서 심리 상담 및 알코올 상담 등 집중 사례관리를 받음.
• 08월: 시설 퇴소 후 소호리빙텔에 입실하여 낮병동 치료와 자립 준비를 병행함.
• 09월: 음주 재발로 동부병원 해독센터에 입원하였으며 퇴원 후 낮병동 치료를 지속함.
• 10월: 다시 음주가 재발하여 라엘정신건강의학과에 입원했으나 단기 치료 후 부친 집으로 귀가함.
• 11월: 지역사회 내 드롭인센터를 이용하며 공적 서비스 지원 체계를 확인함.
• 12월: 거리 노숙과 음주 반복에 따른 건강 악화를 방지하고자 해상병원에 자의 입원함.
26/1/12 해상병원 퇴원 처리 확인, 현재 연락두절
* 26/2 영등포 보현종합지원센터 이용 기록 확인, 연락두절</t>
  </si>
  <si>
    <t>• 11월: 해외 감금 사기 피해 후 입국하여 영등포보현희망지원센터를 통해 초기 상담 및 의료 지원을 받음.
• 12월: 자살 위기 상황에서 응급 보호 및 정신건강의학과(라엘정신건강의학과) 입원을 지원하고 주민등록 복원 등 자립을 위한 행정 절차를 이행함.
* 26/1 입원 중 확인
* 26/02 입원 중 확인</t>
  </si>
  <si>
    <t>• 01월: 망상으로 인한 폭행죄로 교도소(서울동부구치소)에 수감됨,.
• 11월: 교도소(서울동부구치소)에서 출소한 후 지역사회에서 노숙 생활을 시작함.
• 12월: 정신건강팀 상담을 통해 병원(은평병원) 자의 입원 및 임시주거(파랑새정원) 지원이 이루어짐.
* 26/1 임시주거 유지 중 확인
* 26/02 내방상담, 복약 임의 중단, 향후 외래 동행 예정</t>
  </si>
  <si>
    <t>• 10월: (멘토스병원) 퇴원 후 환청 및 망상 증상이 지속되어 치료 유지를 위해 (라엘정신건강의학과)에 자의 입원함,.
• 11월: (라엘정신건강의학과) 입원 상태에서 주민등록 복원 및 신분증 수령 등 행정 지원을 통해 사례관리를 지속함.
• 12월: 증상 재발로 인한 기물 파손 후, 자타해 위험성을 고려하여 (해상병원)에 행정 입원 연계를 완료함,
* 26/01 입원 중 확인
* 26/02 입원 중 확인</t>
  </si>
  <si>
    <t>• 2025-12-15: 고속버스터미널 인근 노상에서 만취 및 신발 분실 상태로 발견되어 응급구호방에서 보호함.
• 2025-12-16: 조증 삽화 및 망상 증상으로 인해 시설 내에서 공격적인 돌발 행동을 보여 경찰 동행 하에 (도은병원)에 응급 입원 연계함
26/01 입원 중 확인
26/02 입원 중 확인</t>
  </si>
  <si>
    <t>591205-1</t>
  </si>
  <si>
    <t>거리</t>
  </si>
  <si>
    <t>• 2025년 01월: 지남력 저하와 치매 의심 증상으로 응급 보호를 시작하였으며 타인이 관리하던 수급비 통장 문제를 확인하여 행정 지원을 계획함.
• 2025년 02월: 주민등록증 재발급을 완료하고 (힐탑고시원) 응급쪽방에 재입실하도록 주거 안정을 지원함.
• 2025년 03월: 약물 복용 및 병원 시설에 대한 강한 부정적 사고를 보이며 자의적인 단약을 주장함.
• 2025년 04월: 주거지에서 이탈하여 노숙 생활을 재개하였으며 심한 발 통증에도 불구하고 병원 입원 거부감을 보임.
• 2025년 05월: 알코올성 치매 및 인지 기능 저하가 심화되어 치료 설득과 함께 신분증 재발급 지원 등 행정 서비스를 병행함.
• 2025년 06월: 연도를 잘못 인지하는 등 인지 저하가 지속 관찰되었으며 신체 통증과 어지러움으로 인한 집중 모니터링을 실시함.
• 2025년 07월: 피부 질환 및 전신 통증이 지속되었으며 센터 이용과 거리 노숙을 반복하는 생활 패턴을 보임.
• 2025년 08월: 서부역 텐트촌에서 음주 생활을 지속하며 시설 이용 권유를 완강히 거부함.
• 2025년 09월: 단기 기억력 저하 및 현실 검증력 저하가 심각한 수준으로 관찰되어 수급 관리와 관련한 외부 기관과의 협조를 진행함.
• 2025년 10월: 지남력이 현저히 저하되고 위생 상태가 악화된 상태에서 적극적인 상담 참여를 독려함.
• 2025년 11월: 센터 이용 사실을 기억하지 못하는 등 인지 기능 손상이 지속적으로 확인되어 응급구호방 보호를 유지함.
• 2025년 12월: 라엘정신건강의학과 입원 연계 
* 2026년 01월 : 입원 중 확인
* 2026년 02월 : 입원 중 확인</t>
  </si>
  <si>
    <t xml:space="preserve">• 2025년 01월: 정신상담과 (시립다시서기종합지원센터) 응급구호방 보호를 병행하며 건강 상태를 집중 모니터링함.
• 2025년 02월: 자살 시도 및 소란 행위로 인해 경찰 신고를 거쳐 (김포다은병원)에 행정 입원함.
• 2025년 03월: 입원 치료 중 지원주택 사례관리와 정신상담을 지속하며 심리적 안정을 도모함.
• 2025년 06월: 정신건강 관련 전문 상담과 주거지 기반 사례관리를 병행하며 사례관리를 이어감..
• 2025년 08월: (김포다은병원) 퇴원 후 입원 조치에 불만을 품고 직원 협박 및 욕설 등 공격적인 행동을 보임.
• 2025년 09월: 자신의 행동을 반성하며 단주와 치료 중요성을 인식하고 사례관리에 적극적으로 협조함.
• 2025년 10월: 벌금 노역 및 생활 스트레스로 인해 음주가 재발하며 지원주택을 이탈해 노숙 생활을 반복함..
• 2025년 12월: 임대료 미납 퇴거 위기 속에서 폭행 사건을 반복하여 유치장 수감 후 (김포다은병원)에 다시 응급 입원함.
* 2026년 01월 : 입원 중 확인
* 2026년 02월 : 입원 중 확인 </t>
  </si>
  <si>
    <t>• 01월: 자살 및 타해 위험이 확인되어 (해상병원) 응급·행정 입원을 통한 집중 치료를 시작함.
• 02월: (해상병원) 행정 입원을 유지하며 입원 적합성 심사 및 신체 질환(아토피) 치료를 병행함.
• 03월: 입원 기간 연장에 따라 (해상병원)에서 치료를 지속하며 퇴원 후 자립을 위한 상담을 진행함.
• 04월: (해상병원) 내에서 주소지 전입을 완료하고 주치의와 퇴원 및 향후 치료 계획을 논의함.
• 05월: (해상병원) 행정 입원 상태를 유지하며 병원 생활 안정 및 외출 가능 여부를 점검함.
• 06월: (해상병원) 무단 이탈 후 (은평병원)에 자의 입원했으나 치료를 거부하고 다시 퇴원함.
• 07월: 대구 지역에서 자살 시도 후 (대구베스트병원)에 응급 입원하여 치료를 지속함.
• 08월: (대구베스트병원)에서 자의 입원 형태로 전환하여 정신과적 약물 치료와 안정을 도모함.
• 09월: (대구베스트병원) 퇴원 후 서울로 복귀하여 다시 거리 노숙을 시작하고 응급 보호를 받음.
• 10월: 아웃리치 중 상태 확인.
• 11월: (고양정신병원) 입원 시도 중 망상으로 이탈하였으며 응급구호방 보호와 의료 지원을 실시함.
• 12월: 망상 및 타해 충동 악화로 (라엘마음병원)과 (해상병원)에 잇따라 응급 입원 조치가 이루어짐.
26/01 입원 중 확인
* 26/02 입원 중 확인</t>
  </si>
  <si>
    <t>• 12월: 알코올 문제로 인한 폭력 및 성희롱 등 문제 행동이 악화되어 (김포다은병원) 응급 입원을 거쳐 (김포한강요양병원)에 입원함
* 26/01 입원 중 확인 
* 26/02 입원 중 확인</t>
  </si>
  <si>
    <t>• 2024-01-16: 노숙 생활 중 내방하여 주민등록 재등록 및 수급 신청을 진행하고 알코올 의존 치료를 위해 (축령정신병원)에 자의 입원함.
• 2024-04-03: (축령정신병원)에 방문하여 입원 생활을 모니터링하고 상담을 통해 정서적 지지와 간식을 전달함 .
• 2024-06-18: 인천지방검찰청의 형 집행으로 인해 (축령정신병원)에서 퇴원하여 검거된 사실을 확인함.
• 2025-12-18: 교도소 출소 후 센터에 내방하여 자립 의지를 밝힘에 따라 결핵 검진(정상)을 실시하고 향후 계획을 수립함.
• 2025-12-22: 주민등록 복원 및 임시주거(구디생활 2호) 입실을 지원했으나, 음주 상태에서 입장을 번복하다가 이탈함.
• 2025-12-23: 치매 증상과 알코올 조절력 상실을 호소하여 수급 신청 동행 후 (해상병원)에 자의 입원 연계함.
• 2025-12-26: (해상병원) 입원 중 퇴원 요구 및 의료진 위협 등 소란을 피워 담당자와 퇴원 여부를 논의하고 임시주거(구디생활 서울역점) 지원
26/01/29 해상병원 퇴원 후 폭력문제 및 알코올의존 과 심한 인지장애 등 동절기 위험상황 반복, 해상병원 응급입원 조치 함
* 26/02 입원 중 확인</t>
  </si>
  <si>
    <t xml:space="preserve">• 2025-12-09: 성남센터 의뢰로 초기상담 진행 및 피해망상 증상 확인
• 2025-12-11: 정신상태 검사(MSE) 결과 심한 망상 및 환청 확인 후 사례관리 계획 수립
• 2025-12-15: 약물 부작용 호소 및 (시립다시서기종합지원센터) 내 자의 입원 희망 의사 표명
• 2025-12-17: (적십자병원) 내분비내과 입원 치료 개시
• 2025-12-21: 망상 증상으로 인한 치료 거부 및 (적십자병원) 무단 이탈(탈원)
• 2025-12-29: 당뇨 조절을 위한 (백암정신병원) 연계 및 (괴산성모병원) 입원 조치
• 2025-12-30: (괴산성모병원) 탈원 후 (시립다시서기종합지원센터) 복귀 및 응급 보호
 26/01 희망지원센터 야간 잠자리 장기 이용 중이며 본 센터에서 복약 및 외래 지원 등 건강관리 중
* 26/02 고혈당으로 서북병원 내과 입원조치 됨
* 26/03 서북병원 입원 중 이상행동(벽에 변칠, 간호사 성추행 등)으로 인해 행정입원 조치 함 (라엘마음병원)
</t>
  </si>
  <si>
    <t>• 2025년 03월: 노숙 시작 후 센터 유입되어 초기상담 및 임시주거(25시고시원) 지원을 통한 자립 기반 마련
• 2025년 04월: 공공일자리 참여 중 음주 및 자살 위험성 악화로 (해상병원) 응급 입원 실시
• 2025년 05월: 병원 퇴원 후 타 지역 이동을 시도했으나 다시 서울로 복귀하여 응급 보호시설 이용
• 2025년 06월: 센터 내 이용자 간 마찰로 인한 경찰 중재 및 고혈압 등 만성질환 의료 지원 지속
• 2025년 07월: 폭행 피해와 심리적 불안, 자살 사고가 재발하는 등 거리 노숙 중 위기 상황 반복
• 2025년 08월: 알코올 의존 및 정신건강 문제 해결을 위해 (라엘정신건강의학과) 자의 입원 연계
• 2025년 09월: 병원 입원 상태에서 전입신고 및 수급 신청 등 행정 지원과 임시주거(한길고시원) 연계
• 2025년 10월: 아웃리치 중 상태 확인
• 2025년 11월: 정신과 병원 퇴원 후 응급쪽방(한빛) 입실 지원 및 주거급여 신청 등 지역사회 정착 지원
• 2025년 12월: 주거지 내 음주 조절 실패 및 건강 악화로 (동부시립병원 해독센터) 해독 치료 입원 연계
26/01/21 동부시립병원 퇴원 후 거리에서 매일 음주 관찰 됨.
*26/02/06 적십자 병원 중환자실 입원</t>
  </si>
  <si>
    <t>• 2025-12-22: 한강 노숙 중 경찰 및 강동구 길동주민센터에 의해 발견되어 인계되었으나, 식사 준비 중 (시립다시서기종합지원센터)에서 이탈함.
• 2025-12-23: 용중지구대 경찰로부터 벽에 기대어 불안해하는 상태로 발견되어 재인계되
• 2025-12-25: 무반응, 배뇨 실수, 저혈압(91/49) 등 심한 음성 증상 및 긴장증적 행동이 관찰되어 (시립다시서기종합지원센터) 음압실에서 집중 보호함.
• 2025-12-29: 건강 사정을 위한 질문에 무반응 및 부동 상태가 지속되어 활력징후 체크 등 신체 상태를 모니터링함.
• 2025-12-30: 자가 보호 능력이 현저히 결여된 정신과적 위기 상황으로 판단하여 (라엘마음병원)에 행정 입원 조치함.
* 26/01 입원 중 확인
* 26/02 입원 중 확인</t>
  </si>
  <si>
    <t xml:space="preserve">• 2025년 07월: 구치소 출소 후 자살 사고 등 정신과적 위기 상황에 대응하여 응급 보호 및 사례관리 계획을 수립함.
• 2025년 08월: 아웃리치 중 상태 확인.
• 2025년 09월: 아웃리치 중 상태 확인.
• 2025년 10월: 응급구호방을 통한 야간 보호와 두통 등 가벼운 질환에 대한 약품 지원을 실시함.
• 2025년 11월: 결핵 검진 실시 및 응급구호방 정기 보호를 통해 대상자의 동절기 안전을 관리함.
• 2025년 12월: 심각한 지시 환청 증상에 따라 행정 복원 및 임시주거를 지원하고 정신병원(해상병원) 자의 입원을 연계함.
26/01/26 해상병원 퇴원 후 거리노숙 하며 지속음주 함. 지시환청 및 타인에 대한 공격충동 등으로 응급입원 조치 함(라엘마음병원) 
* 26/02 입원 중 확인
</t>
  </si>
  <si>
    <t>김성민</t>
  </si>
  <si>
    <t>610131-1</t>
  </si>
  <si>
    <t>• 2025-07-02: 경찰 안내로 센터에 내방하여 초기 상담을 진행하고 (시립다시서기종합지원센터) 심야 응급구호방에서 보호함.
• 2025-07-03: 초기상담을 통해 알코올 의존 경향과 고혈압, 난청 등 건강 상태를 확인하고 주거 마련 욕구를 파악함.
• 2025-07-10: (시립다시서기종합지원센터)에서 결핵 검진(정상)을 실시함.
• 2025-07-16: 나눔진료를 통해 건강 상태를 점검하였으며 내과 진료 결과 특이사항 없음을 확인함.
• 2025-08-14: 만취 상태로 틱 장애와 유사한 언어 증상을 보이며 소란을 피워 노원경찰서와 시설 입소 연계를 논의함.
• 2025-09-19: 거리 상담 중 감기몸살과 오한을 호소하여 (시립다시서기종합지원센터)로 연계함.
• 2025-09-23: (서울동부구치소)에 입소하여 수감 생활을 시작함.
• 2026-01-21: (서울동부구치소) 출소 후 센터에 내방하여 흉부 X-ray 촬영 안내를 받고 단순 보호를 이용함.
• 2026-01-26: 만취 상태로 옷을 벗고 난동
• 2026-01-30: 출소 후 센터에 복귀하였으나 음주 후 탈의 등 문제 행동이 심화되어 치료적 개입을 설득함
* 26/02 아웃리치를 통한 확인</t>
  </si>
  <si>
    <t>• 2025-03-27: 재상담을 통해 정신과적 증상 완화를 목표로 (라엘마음병원) 입원 연계를 실시함.
• 2025-09-26: (라엘마음병원) 퇴원 통지서가 구로구정신건강센터로 발송되어 정신건강 상담 필요 시 연계 요청을 접수함.
• 2025-11-11: 서울역 광장에서 위협적인 행동을 보여 경찰 요청에 따라 (김포다은병원)에 응급 입원함.
• 2025-12-29: 병원 퇴원 후 (시립다시서기종합지원센터) 심야 응급구호방을 이용하며 향후 주거 마련 계획을 상담함.
• 2026-01-01: (시립다시서기종합지원센터) 주·심야 응급구호방에서 보호함.</t>
  </si>
  <si>
    <t>• 26/01: 조현병 증상 악화로 경찰에 의해 의뢰된 후 센터 이탈 및 무전취식 사건이 발생하여 (은평병원)에 응급 입원함.</t>
  </si>
  <si>
    <t>• 2025년 01월: 심한 구토 등 금단 증상에 대한 건강 관리와 쉼터 보호를 지속함.
• 2025년 02월: 잦은 음주 소란 및 폭력적인 행동으로 인해 시설 이용 제한과 경찰 출동이 반복됨.
• 2025년 03월: 알코올 문제 심화로 (김포다은병원)에 응급 입원 조치함.
• 2025년 04월: 입원 적합성 심사를 위한 행정 협조를 진행함.
• 2025년 05월: 경찰서로부터 대상자 조사 요청이 접수됨.
• 2025년 09월: (김포다은병원) 입원 상태에서 행정 업무 처리를 위한 외출을 지원함.
• 2025년 10월: 퇴원 후 강제 입원에 대한 불만을 표출하였으나 상담을 통해 정서적 안정을 유도함.
• 2025년 12월: 상담원에 대한 폭언 및 위협 행동으로 경찰에 연행됨.
• 2026년 01월: 재차 발생한 자타해 위험으로 인해 (김포다은병원)에 응급 입원 조치 함
* 26/02 응급입원 해제 후 연락두절</t>
  </si>
  <si>
    <t>• 2024년 05월: 반복적인 절도 행위로 인해 교정시설에 수감됨.
• 2025년 12월: 출소 후 센터에 내방하여 신체 질환((홍익병원)) 진료를 지원했으나 정신과적 증상에 대한 병식이 없어 치료 도입에 어려움을 겪음.
• 2026년 01월: 망상으로 인한 절도 등 문제 행동이 심화되어 경찰 요청에 따라 (백암병원) 행정 입원 절차를 진행함.
* 26/02 입원 중 확인</t>
  </si>
  <si>
    <t>• 2025년 01월: 지원주택 계약을 체결하였으나 무릎 골절 및 알코올 문제로 (백암정신병원)에 입원함.
• 2025년 02월: 다리 골절 수술 후 퇴원하였으나 재활 및 음주 관리를 위해 (백암정신병원)에 재입원함.
• 2025년 03월: 병원 퇴원 후 센터 보호를 받으며 현금 분실 예방을 위한 금전 관리 서비스를 지원함.
• 2025년 04월: 장기간의 거리 노숙과 음주로 인한 위기 상황에 개입하여 (김포다은병원)에 응급 입원함.
• 2025년 09월: 잦은 자의 퇴원과 음주 재발이 반복되어 (해독센터) 등을 연계하였으나 치료 유지에 어려움을 겪음.
• 2025년 10월: 거리에서 음주 상태에서 폭행 피해를 입었으며, (동안성병원)에 입원함.
• 2025년 11월: 병원 퇴원 후 재입원을 희망하여 (백암병원)으로 자의 입원을 연계함.
• 2025년 12월: 병원 조기 퇴원 후 발목 부상 및 요실금 등 신체 관리 소홀이 지속되어 응급구호방 보호함.
• 2026년 01월: 음주로 인한 폭행 피해와 공격적 성향이 심화되어 안전 확보를 위해 (김포다은병원)에 행정 입원 조치함.
* 26/02 입원 중 확인</t>
  </si>
  <si>
    <t>• 2025년 05월: (해상병원) 입원 중 외박 나와 음주 상태로 발견되어 병원 복귀를 지도함.
• 2025년 12월: 거리 아웃리치를 통해 근로 및 주거 욕구를 확인하고 심야 응급구호방 보호를 지원함.
• 2026년 01월: 혹한기 음주 및 노숙으로 인한 자타해 위험이 고조되어 (라엘마음병원)에 응급 입원 조치함.
* 26/02 : 입원 중 확인</t>
  </si>
  <si>
    <t>• 2025년 01월: 신상정보등록 대상 확정 및 신발 절도 사건으로 경찰 및 센터 내 개입이 이루어짐.
• 2025년 02월: 반복된 절도 및 인지 저하 의심으로 알코올 치료 필요성을 권유 함.
• 2025년 05월: 서부역 텐트촌 생활 중 체중 감소 등 건강 악화가 우려되나 상담을 거부함.
• 2025년 07월: 신분증 분실로 내방하였으나 공동생활 거부감으로 주거 지원을 거절함.
• 2025년 08월: 발가락 상처 치료 및 민생회복소비쿠폰 관련 행정 안내를 제공함.
• 2025년 09월: 음주 폭행 피해로 (국립중앙의료원)에 입원했으나 진료비 문제 및 퇴원 후 건강 관리에 어려움을 겪음.
• 2025년 10월: 텐트촌 철거 불안 및 심각한 알코올/우울 문제가 확인되었으나 입원 치료를 거부함.
• 2025년 11월: 텐트촌 철거 위기로 자진 내소하여 임시주거((파랑새정원)) 입실 및 정신건강 치료를 시작함.
• 2025년 12월: (노정신건강의학과) 낮병원 이용을 지속했으나 주거지 내 흡연 및 음주로 퇴거 위기에 처함.
• 2026년 01월: 고시원 퇴거 후 노숙 생활 중 건강 악화 및 화재 위험성 등 자타해 위험이 고조되어 (도은병원) 행정 입원을 진행함.
* 26/02 : 입원 중 확인</t>
  </si>
  <si>
    <t>• 2025년 07월: 센터 유입 후 정신건강 평가를 통해 양극성 장애 및 알코올 의존을 확인하고 외래 및 낮병원 치료를 시작함.
• 2025년 08월: 임시주거((소호원룸텔)) 입주 및 수급 신청을 완료하고 낮병원 이용을 독려했으나 불면증 등으로 출석이 불규칙해짐.
• 2025년 09월: 임시주거 연장에도 불구하고 음주가 심화되어 소주병 적재 등 문제가 발생했으나 해독센터 입원 연계는 무산됨.
• 2025년 10월: 매일 음주와 위생 불량으로 고시원 민원이 발생하여 자의 입원을 권유했으나 이행되지 않고 낮병원으로 선회함.
• 2025년 11월: 낮병원 이용을 재개하여 증상 관리를 시도했으나 간헐적 음주와 위생 관리는 여전히 미흡한 상태임.
• 2025년 12월: 수면 패턴 붕괴 및 손 떨림 등 금단 증상이 나타나고 치료 중단으로 인해 고시원 퇴거 및 수급 중단 위기에 직면함.
• 2026년 01월: 주거지 내 쓰레기 및 오물 적재, 해충 발생 등 위생이 붕괴되고 사망 위험이 높아져 (라엘마음병원) 응급 입원 조치 함.
* 26/02 입원 중 확인</t>
  </si>
  <si>
    <t>• 2025년 08월: (마인드웰병원) 입원 중인 대상자의 퇴원 후 거주지 마련을 위해 사회복지사와 협의함.
• 2025년 09월: (마인드웰병원) 퇴원 후 임시주거((구디생활 서울역점)) 입실 및 수급비 관리를 지원함.
• 2025년 10월: 발목 골절로 (남대문명동정형외과) 치료를 지원하고 정신과 외래 진료를 병행함.
• 2025년 11월: 약물 부작용 등으로 병원을 변경하며 진료 동행 및 이동 훈련을 실시함.
• 2025년 12월: 고시원 생활 중 피해망상으로 인한 방화 위협 등 공격적 행동이 나타나 개입함.
• 2026년 01월: 불특정 다수에 대한 살해 위협 및 흉기 난동 사건이 발생하여 (마인드웰병원)에 응급 입원함.
* 26/02 입원 중 확인</t>
  </si>
  <si>
    <t>김남경</t>
  </si>
  <si>
    <t>720920-2</t>
  </si>
  <si>
    <t>서울역 대합실</t>
  </si>
  <si>
    <t>2025년 02월: 피해망상과 환청이 매우 심각한 상태임에도 시설 이용을 위한 결핵 검진을 완강히 거부함.
2025년 03월: 심야 응급구호방 보호를 유지함.
2025년 04월: 거리 노숙 중 지리멸렬, 이상 행동 등 조현병 악화 징후가 관찰되어 결핵 검진 및 진료를 권고함.
2025년 05월: 사회기능 저하 상태가 지속되어 나눔진료를 통한 건강 관리의 필요성을 안내함.
2025년 06월: 나눔진료를 통해 기본적인 신체 건강 이상 유무를 점검함.
2025년 08월: 가명 사용 및 타 의료기관 진료 등 지역사회를 배회하는 양상이 확인되어 유관 기관과 상황을 공유함.
2025년 11월: 한파에 노출되어 자타해 위험이 우려됨에 따라 결핵 미검진 상태임에도 예외적으로 응급 보호 조치 함.
25/12 : 연락두절
26/01 : 연락두절
26/02 : 연락두절</t>
  </si>
  <si>
    <t>김정희</t>
  </si>
  <si>
    <t>5780421-2</t>
  </si>
  <si>
    <t>2025년 01월: 급식소 내 욕설 및 폭언으로 6개월 급식 이용 정지 처분을 받았으며, 실무자 위협으로 경찰 출동 후 일시 퇴실 조치됨.
2025년 03월: 피해망상으로 인한 사무실 난동 등 행동 조절에 어려움을 보여 경찰 출동 및 이용 정지 처분을 받음.
2025년 05월: 타 이용자와의 마찰 및 잦은 언쟁으로 심한 소란을 피워 시설 이용 정지 처분을 받음.
2025년 06월: 센터 이용을 위해 결핵 검진을 완료함.
2025년 07월: 타 이용자를 향한 폭언과 잦은 다툼으로 응급 입원을 시도하였으나 무산됨.
2025년 10월: TV 채널 등 문제로 타 이용자와 격렬한 다툼을 벌이는 등 문제행동 지속 됨
2025년 12월: 야간 잠자리 지속 이용 확인
26/01 : 야간 잠자리 이용 확인, 타 이용자와의 마찰 및 잦은 언쟁 
26/02 : 야간 잠자리 이용 확인, 타 이용자와의 마찰 및 잦은 언쟁</t>
  </si>
  <si>
    <t xml:space="preserve">백은희 </t>
  </si>
  <si>
    <t>570402-2</t>
  </si>
  <si>
    <t>2025년 01월: 무단 입실 및 사무실 집기 파손 등 과격한 난동으로 경찰이 출동하는 위기 상황이 발생함
2025년 07월: 영등포구청과의 연락을 통해 미거주 상태인 대상자의 생계급여 지속 지급을 확인함
2025년 10월: 영등포구청에 대상자의 시설 이용 현황을 공유하여 생계급여 유지 및 생활 상태를 점검함
2025년 11월: 고열 및 A형 독감으로 (적십자병원) 응급 진료를 받았으며, 타인의 물건을 훔치거나 짐을 뒤지는 등 이상 행동과 마찰이 심화됨
2025년 12월: 타인이 통장을 훔쳐갔다는 피해망상 증세가 악화되고, 결핵 검진을 완강히 거부하여 시설 보호 조치가 중단됨
2026년 02월: 본인의 신원 및 통장과 관련된 망상적 의심으로 사무실에서 소란을 피우는 등 정신과적 증상 관찰 됨.</t>
  </si>
  <si>
    <t>2025년 11월: 구치소 출소 후 투약 중단으로 조현병 증상이 심화되어 흉기 난동을 벌이는 위기 상황이 발생함에 따라 (해상병원)에 응급 입원함
2025년 12월: 입원 치료 중 외출을 지원하여 주소지 전입 및 기초생활수급 신청 등 경제적 자립을 위한 공적 체계를 마련함
26/01 입원 중 확인
26/02 입원 중 확인</t>
  </si>
  <si>
    <t>2025년 03월: 요양병원 퇴소 후 노숙 중 조현병 증상 악화 및 입원 욕구가 확인되어 (라엘마음병원)으로 입원 연계함.
2025년 09월: (라엘마음병원) 퇴원 사실이 확인되어 지역사회 정신건강센터와 정보 공유 및 상담 연계 체계를 마련함.
2025년 11월: 환청 등 정신과적 증상 재발로 내소하던 중 행인 위협 등 자타해 위험 행동이 관찰되어 (김포다은병원)에 응급 입원함.
2025년 12월: (김포다은병원) 퇴원 후 센터로 복귀하여 (시립다시서기종합지원센터) 야간 보호를 받으며 주거 마련을 위한 상담을 재개함.
26/01 : 연락두절
26/02 : 연락두절</t>
  </si>
  <si>
    <t>2025년 01월: (백암병원) 퇴원 후 증상이 악화되어 (시립다시서기종합지원센터) 보호를 거쳐 (고양정신병원)에 자의 입원 조치함
2025년 03월: 병원 퇴원 후 타 정신병원((김포다은병원))으로 자의 입원 조치함
2025년 06월: 정신병원 퇴원 후 지역사회 복귀를 위해 임시 주거지((소호원룸텔)) 입실을 지원함
2025년 07월: 임시 주거지에서 생활하며 (고려정신건강의학과) 외래 진료를 안정적으로 유지함
2025년 08월: 고시원 내 혼잣말 등 이상 행동과 대인 갈등으로 인해 입주민 항의가 발생하여 거주지 이전을 고려함
2025년 09월: 정기 방문 상담 및 현장 진료, 신분증 재발급 지원을 통해 안정적인 자립 생활을 보조함
2025년 10월: 주기적인 주거지 방문을 통해 특이사항 없이 일상생활을 영위하고 있음을 확인함
2025년 11월: 정기 방문 및 고시원 관계자 면담을 통해 지속적으로 주거를 유지하고 있음을 확인함
2025년 12월: 정기 방문 중 경찰 연행으로 인해 고시원에서 강제 퇴거되는 위기 상황이 확인됨
26/01 : 김포다은병원 응급입원 중 확인
26/02 : 동병원 입원 중 확인</t>
  </si>
  <si>
    <t>2025년 06월: 교도소 출소 후 시설을 무단으로 이용하려 하여 제지하고 긴급지원 서비스 등 공적 체계 진입을 안내함.
2025년 07월: 잦은 주취 소란, 실무자 폭언, 무단 입실 시도 등으로 수차례 112 경찰 신고 및 퇴실 조치가 반복됨.
2025년 08월: 결핵 검진을 완강히 거부하여 야간 보호 제공이 중단됨.
2025년 10월: 무리한 요구와 업무방해로 경찰에 연행되어 벌금형을 받았으며, 음주 상태로 자해를 시도하는 등 위기 상황이 다수 발생함.
2025년 12월: 업무방해 벌금 부과에 불만을 품고 만취 상태로 심각한 자해를 시도하여 (해상병원) 응급 입원 및 (아산정형외과의원) 봉합 수술을 연계함.
2026년 01월: 입원 중 확인 .
2026년 02월: 입원 중 확인</t>
  </si>
  <si>
    <t>2025년 07월: 교정시설 출소 후 개인 짐 이사를 지원받으며 정신과 치료 재개를 안내받음.
2025년 10월: 구타 피해를 주장하며 119를 호출하였으나 응급상황이 아니어 가족에게 인계됨.
2025년 11월: 양극성 정동장애(우울 및 조증 삽화) 악화로 심각한 자살·살인 사고 및 폭력성이 관찰되어 지속적인 모니터링과 경찰 개입이 이루어짐.
2025년 12월: 지인의 흉기 위협 사건에 휘말리고, 센터 내 폭언으로 인한 업무방해로 현행범 체포되는 등 행동 조절 문제가 극심하게 나타남.
2026년 01월: 에이즈 감염 악화 상태에서도 입원을 완강히 거부하여 타인 감염 및 자타해 위험이 고조됨에 따라 (도은정신병원)을 거쳐 (오창호수병원)에 응급 입원 조치됨.
2026년 02월: (오창호수병원) 입원 치료 중 시설에서 추락(자살)하여 사망하였으며, 가족 인계 및 장례 조문을 지원함.</t>
  </si>
  <si>
    <t>2025년 10월: 만취 상태로 자해하여 위기 개입 후 (적십자병원)에서 수술을 지원하였으며, 알코올 의존 치료를 위해 (해상병원)에 자의 입원함
2025년 11월: (해상병원) 입원 상태에서 (적십자병원) 진료에 동행하여 자해로 인한 손등 상처 치료를 완료함
2025년 12월: 간경화 의심으로 (보라매병원) 진료에 동행하였으나 중복 진료 문제로 정밀 검사가 불가하여 추후 재진료를 계획함
2026년 01월: 치매 의심 및 자타해 위험성 심화로 (해상병원) 자의 입원을 종료하고 행정 입원으로 전환 됨
26/02 : 입원 중 확인</t>
  </si>
  <si>
    <t>26년 01월: 조현병으로 인한 피해망상 및 인지저하가 관찰되어 보호 중 임시주거((구디생활 서울역점))를 연계하였으나, 입실 과정에서 타인을 흉기로 위협하여 경찰에 연행됨
26년 02 월: 흉기 위협 등 심각한 자타해 위험성에 따라 가족과 협력하여 (백암병원)에 보호입원 조치하고 행정적 평가 절차에 대응함</t>
  </si>
  <si>
    <t xml:space="preserve">2026년 02월: 만취 상태로 심각한 우울증을 호소하며 투신 자살을 시도하려는 등 자타해 위험성이 극도로 높아 경찰과 공조하여 (해상병원)에 응급 입원 조치함
</t>
  </si>
  <si>
    <t>2026년 01월: 교정시설 출소 후 기초생활수급비 수령 지연으로 노숙을 시작하였으며, 경찰 연계로 센터에 유입되어 상담을 받았으나 익일 무단 이탈함
2026년 02월: 만취 상태로 센터 실무자를 폭행하고 통제에 불응하는 등 극심한 충동성과 폭력성을 보여 안전 확보를 위해 (김포다은병원)에 응급 입원 조치됨</t>
  </si>
  <si>
    <t>2026년 02월: 잦은 음주와 알코올성 치매로 인한 이상 행동 및 배우자 폭행 등 심각한 자타해 위험 문제가 발생하여 경찰 연계로 상담을 진행하고 (해상병원) 행정 입원을 조치함</t>
  </si>
  <si>
    <t>2025년 10월: 전 재산 소진으로 노숙을 시작하여 센터에 유입된 후, 심한 우울증과 도박 중독을 확인하였으며 장출혈 의심 등으로 두 차례 응급실로 이송됨
2025년 11월: 장출혈 치료를 무사히 마치고 퇴원하여 임시주거((소호리빙텔))에 입실하는 등 본격적인 자립 및 경제적 지원을 시작함
2025년 12월: 정기적인 상담 및 임시주거 기간 연장을 통해 (소호리빙텔)에서 안정적으로 거주할 수 있도록 지원함
2026년 02월: 고시원 퇴거와 재음주로 인해 자살 시도 위기가 발생하여 (노정신건강의학과) 진료 및 (적십자병원) 위궤양 치료를 병행하며 새로운 임시주거를 연계함
2026년 03월 : 만취 상태로 주거지 내 자살시도, 경찰 출동하여 제지 후 해상병원으로 응급입원 조치 됨. 72시간 입원 해제 후 복합질환 가능한 병원으로 행정입원 조치 됨 (도은병원)</t>
  </si>
  <si>
    <t>구 분</t>
  </si>
  <si>
    <t>수급권</t>
  </si>
  <si>
    <t>비노숙인</t>
  </si>
  <si>
    <t>외국인</t>
  </si>
  <si>
    <t>총합</t>
  </si>
  <si>
    <t>)</t>
  </si>
  <si>
    <t>상담유형</t>
  </si>
  <si>
    <t>상담방법</t>
  </si>
  <si>
    <t>나이</t>
  </si>
  <si>
    <t>연령대</t>
  </si>
  <si>
    <t>상담월</t>
  </si>
  <si>
    <t>여자</t>
  </si>
  <si>
    <t>전화상담</t>
  </si>
  <si>
    <t>남자</t>
  </si>
  <si>
    <t>박민(고터)</t>
  </si>
  <si>
    <t>내방상담</t>
  </si>
  <si>
    <t>이정열*</t>
  </si>
  <si>
    <t>알코올상담</t>
  </si>
  <si>
    <t>신치호</t>
  </si>
  <si>
    <t>김현정</t>
  </si>
  <si>
    <t>거리상담반</t>
  </si>
  <si>
    <t>박준호</t>
  </si>
  <si>
    <t>조응택</t>
  </si>
  <si>
    <t>홍성식</t>
  </si>
  <si>
    <t>박경민*</t>
  </si>
  <si>
    <t>신정균</t>
  </si>
  <si>
    <t>정민화</t>
  </si>
  <si>
    <t>박종은</t>
  </si>
  <si>
    <t>차민영</t>
  </si>
  <si>
    <t>윤석중</t>
  </si>
  <si>
    <t>이철호</t>
  </si>
  <si>
    <t>진정현</t>
  </si>
  <si>
    <t>성대성</t>
  </si>
  <si>
    <t>송민규</t>
  </si>
  <si>
    <t>조성원</t>
  </si>
  <si>
    <t>박승덕</t>
  </si>
  <si>
    <t>구청/주민센터/경찰기관</t>
  </si>
  <si>
    <t>황천응</t>
  </si>
  <si>
    <t>김정호</t>
  </si>
  <si>
    <t>현성준</t>
  </si>
  <si>
    <t>장민수</t>
  </si>
  <si>
    <t>최문철</t>
  </si>
  <si>
    <t>유정희</t>
  </si>
  <si>
    <t>김상진</t>
  </si>
  <si>
    <t>이만식</t>
  </si>
  <si>
    <t>조현인</t>
  </si>
  <si>
    <t>이지순</t>
  </si>
  <si>
    <t>김성배</t>
  </si>
  <si>
    <t>윤성영</t>
  </si>
  <si>
    <t>송창은</t>
  </si>
  <si>
    <t>임석만</t>
  </si>
  <si>
    <t>허춘회</t>
  </si>
  <si>
    <t>낮병동 의뢰</t>
  </si>
  <si>
    <t>안효민</t>
  </si>
  <si>
    <t>낮병원 의뢰</t>
  </si>
  <si>
    <t>박종호</t>
  </si>
  <si>
    <t>이대훈*</t>
  </si>
  <si>
    <t>변승재</t>
  </si>
  <si>
    <t>강성권</t>
  </si>
  <si>
    <t>권영학</t>
  </si>
  <si>
    <t>거리상담</t>
  </si>
  <si>
    <t>윤관희</t>
  </si>
  <si>
    <t>주용정</t>
  </si>
  <si>
    <t>한만석</t>
  </si>
  <si>
    <t>유승각</t>
  </si>
  <si>
    <t>손영랑</t>
  </si>
  <si>
    <t>도한철</t>
  </si>
  <si>
    <t>이만규</t>
  </si>
  <si>
    <t>임호범</t>
  </si>
  <si>
    <t>방문상담</t>
  </si>
  <si>
    <t>인수용*</t>
  </si>
  <si>
    <t>정상배</t>
  </si>
  <si>
    <t>박성</t>
  </si>
  <si>
    <t>김경환</t>
  </si>
  <si>
    <t>일반(생활)상담</t>
  </si>
  <si>
    <t>손병곤</t>
  </si>
  <si>
    <t>김재만</t>
  </si>
  <si>
    <t>구태용</t>
  </si>
  <si>
    <t>손문기</t>
  </si>
  <si>
    <t>노이슬</t>
  </si>
  <si>
    <t>유광한</t>
  </si>
  <si>
    <t>김동복*</t>
  </si>
  <si>
    <t>최석호</t>
  </si>
  <si>
    <t>사상철</t>
  </si>
  <si>
    <t>이정민*</t>
  </si>
  <si>
    <t>이순자*</t>
  </si>
  <si>
    <t>이준석*</t>
  </si>
  <si>
    <t>류양현</t>
  </si>
  <si>
    <t>이현자</t>
  </si>
  <si>
    <t>심신종</t>
  </si>
  <si>
    <t>김동기*</t>
  </si>
  <si>
    <t>박영철</t>
  </si>
  <si>
    <t>김현수*</t>
  </si>
  <si>
    <t>우건웅</t>
  </si>
  <si>
    <t>김태진</t>
  </si>
  <si>
    <t>김영숙(정신)</t>
  </si>
  <si>
    <t>김태성</t>
  </si>
  <si>
    <t>김태훈</t>
  </si>
  <si>
    <t>강상모</t>
  </si>
  <si>
    <t>조승하</t>
  </si>
  <si>
    <t>정규청</t>
  </si>
  <si>
    <t>여운원</t>
  </si>
  <si>
    <t>이철규</t>
  </si>
  <si>
    <t>허경호</t>
  </si>
  <si>
    <t>김해성</t>
  </si>
  <si>
    <t>위기상담</t>
  </si>
  <si>
    <t>박성식</t>
  </si>
  <si>
    <t>조현준</t>
  </si>
  <si>
    <t>이동균</t>
  </si>
  <si>
    <t>박준철</t>
  </si>
  <si>
    <t>이강희</t>
  </si>
  <si>
    <t>박종춘</t>
  </si>
  <si>
    <t>강성학*</t>
  </si>
  <si>
    <t>김덕영</t>
  </si>
  <si>
    <t>고성안</t>
  </si>
  <si>
    <t>이난희</t>
  </si>
  <si>
    <t>박천석</t>
  </si>
  <si>
    <t>권영일</t>
  </si>
  <si>
    <t>박석진</t>
  </si>
  <si>
    <t>박주영</t>
  </si>
  <si>
    <t>송원균</t>
  </si>
  <si>
    <t>한재혁</t>
  </si>
  <si>
    <t>차춘호</t>
  </si>
  <si>
    <t>유진아</t>
  </si>
  <si>
    <t>장덕수</t>
  </si>
  <si>
    <t>김성용*</t>
  </si>
  <si>
    <t>한동일</t>
  </si>
  <si>
    <t>구지연(가등록)</t>
  </si>
  <si>
    <t>낮병동의뢰</t>
  </si>
  <si>
    <t>이진희</t>
  </si>
  <si>
    <t>최인철*</t>
  </si>
  <si>
    <t>이원민</t>
  </si>
  <si>
    <t>김정수*</t>
  </si>
  <si>
    <t>이영정</t>
  </si>
  <si>
    <t>김기원*</t>
  </si>
  <si>
    <t>김대현*</t>
  </si>
  <si>
    <t>임진순</t>
  </si>
  <si>
    <t>채한범</t>
  </si>
  <si>
    <t>초기상담</t>
  </si>
  <si>
    <t>전경희</t>
  </si>
  <si>
    <t>김현철*</t>
  </si>
  <si>
    <t>김종준*</t>
  </si>
  <si>
    <t>홍영환</t>
  </si>
  <si>
    <t>주요중</t>
  </si>
  <si>
    <t>사례논의 등</t>
  </si>
  <si>
    <t>김헌주(가명:김형수)</t>
  </si>
  <si>
    <t>김복실*</t>
  </si>
  <si>
    <t>조현태</t>
  </si>
  <si>
    <t>송유섭(가등록)</t>
  </si>
  <si>
    <t>김영국</t>
  </si>
  <si>
    <t>강수봉</t>
  </si>
  <si>
    <t>이용*</t>
  </si>
  <si>
    <t>강수빈</t>
  </si>
  <si>
    <t>김광복</t>
  </si>
  <si>
    <t>황호진</t>
  </si>
  <si>
    <t>최윤성*</t>
  </si>
  <si>
    <t>김민중</t>
  </si>
  <si>
    <t>김영민*</t>
  </si>
  <si>
    <t>강동헌</t>
  </si>
  <si>
    <t>김병섭</t>
  </si>
  <si>
    <t>내용공유</t>
  </si>
  <si>
    <t>나병석</t>
  </si>
  <si>
    <t>김용주</t>
  </si>
  <si>
    <t>이창영*</t>
  </si>
  <si>
    <t>김길오</t>
  </si>
  <si>
    <t>김용재</t>
  </si>
  <si>
    <t>박종수</t>
  </si>
  <si>
    <t>이성두</t>
  </si>
  <si>
    <t>노희종</t>
  </si>
  <si>
    <t>홍성주</t>
  </si>
  <si>
    <t>이인구(가등록)</t>
  </si>
  <si>
    <t>박동옥</t>
  </si>
  <si>
    <t>정성윤</t>
  </si>
  <si>
    <t>이인철</t>
  </si>
  <si>
    <t>김기중*</t>
  </si>
  <si>
    <t>김현덕(혹)</t>
  </si>
  <si>
    <t>한창오</t>
  </si>
  <si>
    <t>김용길(가등록)</t>
  </si>
  <si>
    <t>오태영</t>
  </si>
  <si>
    <t>이인수</t>
  </si>
  <si>
    <t>김기표</t>
  </si>
  <si>
    <t>전강훈</t>
  </si>
  <si>
    <t>강선용*</t>
  </si>
  <si>
    <t>김성경</t>
  </si>
  <si>
    <t>권재운</t>
  </si>
  <si>
    <t>정덕성(가등록)</t>
  </si>
  <si>
    <t>김한성</t>
  </si>
  <si>
    <t>절도</t>
  </si>
  <si>
    <t>고석준</t>
  </si>
  <si>
    <t>김유신</t>
  </si>
  <si>
    <t>김익헌</t>
  </si>
  <si>
    <t>김용길</t>
  </si>
  <si>
    <t>안찬혁</t>
  </si>
  <si>
    <t>김석순</t>
  </si>
  <si>
    <t>이태수</t>
  </si>
  <si>
    <t>김동윤</t>
  </si>
  <si>
    <t>박영현</t>
  </si>
  <si>
    <t>박선진</t>
  </si>
  <si>
    <t>김창만</t>
  </si>
  <si>
    <t>*김석만</t>
  </si>
  <si>
    <t>의료상담</t>
  </si>
  <si>
    <t>김재연</t>
  </si>
  <si>
    <t>조은혜</t>
  </si>
  <si>
    <t>여진성</t>
  </si>
  <si>
    <t>박석연</t>
  </si>
  <si>
    <t>김재민</t>
  </si>
  <si>
    <t>박마테오</t>
  </si>
  <si>
    <t>신원동</t>
  </si>
  <si>
    <t>KHAN YOUSAF</t>
  </si>
  <si>
    <t>서태화</t>
  </si>
  <si>
    <t>김현민</t>
  </si>
  <si>
    <t>이경호</t>
  </si>
  <si>
    <t>석대희</t>
  </si>
  <si>
    <t>RONALD RAYMOND(로날드)</t>
  </si>
  <si>
    <t>허우석</t>
  </si>
  <si>
    <t>공적서비스상담</t>
  </si>
  <si>
    <t>주정란</t>
  </si>
  <si>
    <t>진승현</t>
  </si>
  <si>
    <t>아드리안(폴란드)</t>
  </si>
  <si>
    <t>김문기</t>
  </si>
  <si>
    <t>이동우</t>
  </si>
  <si>
    <t>공병화(가등록)</t>
  </si>
  <si>
    <t>김평길</t>
  </si>
  <si>
    <t>정충기</t>
  </si>
  <si>
    <t>이봉우</t>
  </si>
  <si>
    <t>김진규</t>
  </si>
  <si>
    <t>조대환*</t>
  </si>
  <si>
    <t>정건용</t>
  </si>
  <si>
    <t>김용규*</t>
  </si>
  <si>
    <t>김인호*</t>
  </si>
  <si>
    <t>오정근</t>
  </si>
  <si>
    <t>장완수</t>
  </si>
  <si>
    <t>조금선</t>
  </si>
  <si>
    <t>*박봉남</t>
  </si>
  <si>
    <t>유환수</t>
  </si>
  <si>
    <t>문영기</t>
  </si>
  <si>
    <t>이경훈</t>
  </si>
  <si>
    <t>강민정(가등록)</t>
  </si>
  <si>
    <t>박정숙(가등록)</t>
  </si>
  <si>
    <t>하상헌</t>
  </si>
  <si>
    <t>양인수*</t>
  </si>
  <si>
    <t>문용성</t>
  </si>
  <si>
    <t>사망사실 확인</t>
  </si>
  <si>
    <t>김용진</t>
  </si>
  <si>
    <t>김병욱</t>
  </si>
  <si>
    <t>이수복</t>
  </si>
  <si>
    <t>정영희</t>
  </si>
  <si>
    <t>박진영</t>
  </si>
  <si>
    <t>조용연</t>
  </si>
  <si>
    <t>박제석*</t>
  </si>
  <si>
    <t>석대근</t>
  </si>
  <si>
    <t>신세현</t>
  </si>
  <si>
    <t>박광근</t>
  </si>
  <si>
    <t>한영섭*</t>
  </si>
  <si>
    <t>신헌철</t>
  </si>
  <si>
    <t>김용예</t>
  </si>
  <si>
    <t>112 인계</t>
  </si>
  <si>
    <t>박원근</t>
  </si>
  <si>
    <t>전경옥</t>
  </si>
  <si>
    <t>조일동*</t>
  </si>
  <si>
    <t>이승희</t>
  </si>
  <si>
    <t>안성현</t>
  </si>
  <si>
    <t>심준섭</t>
  </si>
  <si>
    <t>엄익환</t>
  </si>
  <si>
    <t>김성진*</t>
  </si>
  <si>
    <t>나태희</t>
  </si>
  <si>
    <t>최진옥*</t>
  </si>
  <si>
    <t>이수봉</t>
  </si>
  <si>
    <t>송진욱</t>
  </si>
  <si>
    <t>신원미상(계동이)</t>
  </si>
  <si>
    <t>남자친구</t>
  </si>
  <si>
    <t>이명숙</t>
  </si>
  <si>
    <t>오은균</t>
  </si>
  <si>
    <t>서희진</t>
  </si>
  <si>
    <t>김광원</t>
  </si>
  <si>
    <t>허진영</t>
  </si>
  <si>
    <t>민병문</t>
  </si>
  <si>
    <t>문석균</t>
  </si>
  <si>
    <t>김종관</t>
  </si>
  <si>
    <t>심승룡</t>
  </si>
  <si>
    <t>손상균</t>
  </si>
  <si>
    <t>박경희</t>
  </si>
  <si>
    <t>손윤희</t>
  </si>
  <si>
    <t>간이정신진단검사</t>
  </si>
  <si>
    <t>윤수아(유수아)</t>
  </si>
  <si>
    <t>정성민</t>
  </si>
  <si>
    <t>박현정</t>
  </si>
  <si>
    <t>장태정</t>
  </si>
  <si>
    <t>원유숙</t>
  </si>
  <si>
    <t>김인영</t>
  </si>
  <si>
    <t>최시현</t>
  </si>
  <si>
    <t>최종목</t>
  </si>
  <si>
    <t>오재영</t>
  </si>
  <si>
    <t>이명자</t>
  </si>
  <si>
    <t>강청자</t>
  </si>
  <si>
    <t>강윤태</t>
  </si>
  <si>
    <t>우후남</t>
  </si>
  <si>
    <t>박순옥</t>
  </si>
  <si>
    <t>박현미</t>
  </si>
  <si>
    <t>하도희</t>
  </si>
  <si>
    <t>김유라</t>
  </si>
  <si>
    <t>김훈식</t>
  </si>
  <si>
    <t>박은수</t>
  </si>
  <si>
    <t>김영희*</t>
  </si>
  <si>
    <t>정원기</t>
  </si>
  <si>
    <t>*김태희</t>
  </si>
  <si>
    <t>임소연</t>
  </si>
  <si>
    <t>홍정아</t>
  </si>
  <si>
    <t>이정미</t>
  </si>
  <si>
    <t>이근형</t>
  </si>
  <si>
    <t>유인순</t>
  </si>
  <si>
    <t>필독!!!!!!</t>
  </si>
  <si>
    <t>1. 년 마감 후 입원환자를 모두 전년도 에 복사+붙여넣기로 넣고 새로운 년도부터 새로 작성할 것</t>
  </si>
  <si>
    <t>2. 장기입원 환자 리스트를 보고 싶을 경우 장기입원여부를 "O", 입원여부를 "입원중" 으로 필터 체크하고 볼 것. (필터가 되있어도 다시 적용해야함.)</t>
  </si>
  <si>
    <t>3. 해당년도 내용은 현재 시트에서 수정하지 않고 '입원현황'시트에서 수정할 것</t>
  </si>
  <si>
    <t>장기입원환자 수</t>
  </si>
  <si>
    <t>장기입원여부</t>
  </si>
  <si>
    <t>생년
 월일</t>
  </si>
  <si>
    <t>입원
 형태</t>
  </si>
  <si>
    <t>입원
 여부</t>
  </si>
  <si>
    <t>재원확인일</t>
  </si>
  <si>
    <t>백암정신병원</t>
  </si>
  <si>
    <t>요양병원전원</t>
  </si>
  <si>
    <t>강철구</t>
  </si>
  <si>
    <t>440417-1</t>
  </si>
  <si>
    <t>행정입원</t>
  </si>
  <si>
    <t>25.03.19</t>
  </si>
  <si>
    <t>630121-1</t>
  </si>
  <si>
    <t>엄문용</t>
  </si>
  <si>
    <t>621002-1</t>
  </si>
  <si>
    <t>마인드웰</t>
  </si>
  <si>
    <t>이용</t>
  </si>
  <si>
    <t>750907-1</t>
  </si>
  <si>
    <t xml:space="preserve">퇴원 </t>
  </si>
  <si>
    <t>800827-1</t>
  </si>
  <si>
    <t>예현병원</t>
  </si>
  <si>
    <t>라엘병원</t>
  </si>
  <si>
    <t>25.03.21</t>
  </si>
  <si>
    <t>방문사례관리자 명단/주거지원 및 사례관리</t>
  </si>
  <si>
    <t>방문사례관리 현황</t>
  </si>
  <si>
    <t>월세지원중</t>
  </si>
  <si>
    <t>월세종료예정</t>
  </si>
  <si>
    <t>사례개시일</t>
  </si>
  <si>
    <t>주거지원 종료일</t>
  </si>
  <si>
    <t>사례관리 종결예정일</t>
  </si>
  <si>
    <t>종결여부</t>
  </si>
  <si>
    <t>사례           관리자</t>
  </si>
  <si>
    <t>거주지</t>
  </si>
  <si>
    <t>분류</t>
  </si>
  <si>
    <t>자살시도
경험</t>
  </si>
  <si>
    <t>물품지원</t>
  </si>
  <si>
    <t>메모</t>
  </si>
  <si>
    <t>장종훈</t>
  </si>
  <si>
    <t>730115-1</t>
  </si>
  <si>
    <t>광주여인숙 103호</t>
  </si>
  <si>
    <t>지급</t>
  </si>
  <si>
    <t>이용욱</t>
  </si>
  <si>
    <t>811228-1</t>
  </si>
  <si>
    <t>소호리빙텔 320호</t>
  </si>
  <si>
    <t>소호원룸텔 112호</t>
  </si>
  <si>
    <t>지원중</t>
  </si>
  <si>
    <t>소호원룸텔 314호</t>
  </si>
  <si>
    <t>적십자병원 정형외과 입원 중 12월 퇴원예정</t>
  </si>
  <si>
    <t>김홍식</t>
  </si>
  <si>
    <t>640624-1</t>
  </si>
  <si>
    <t>소호리빙텔 322호</t>
  </si>
  <si>
    <t>구디생활서울역점 21호</t>
  </si>
  <si>
    <t>김정우</t>
  </si>
  <si>
    <t>940511-1</t>
  </si>
  <si>
    <t>광주여인숙 202호</t>
  </si>
  <si>
    <t>양승현</t>
  </si>
  <si>
    <t>760909-1</t>
  </si>
  <si>
    <t>경기여인숙 3층 9호</t>
  </si>
  <si>
    <t>황재상</t>
  </si>
  <si>
    <t>600520-1</t>
  </si>
  <si>
    <t>소호리빙텔 319호</t>
  </si>
  <si>
    <t>711018-1</t>
  </si>
  <si>
    <t>파랑새정원 316호</t>
  </si>
  <si>
    <t>강우정</t>
  </si>
  <si>
    <t>001204-2</t>
  </si>
  <si>
    <t>소호리빙텔 404호</t>
  </si>
  <si>
    <t>최낙훈</t>
  </si>
  <si>
    <t>640605-1</t>
  </si>
  <si>
    <t>구디생활서울역점 33호</t>
  </si>
  <si>
    <t>박흥기</t>
  </si>
  <si>
    <t>590102-1</t>
  </si>
  <si>
    <t>소호원룸텔  213호</t>
  </si>
  <si>
    <t>황정현</t>
  </si>
  <si>
    <t>930424-1</t>
  </si>
  <si>
    <t xml:space="preserve"> 두텁바위로 1길 37-17 
정겨운하숙 115호</t>
  </si>
  <si>
    <t>조성진</t>
  </si>
  <si>
    <t>751214-1</t>
  </si>
  <si>
    <t>파랑새정원  347호</t>
  </si>
  <si>
    <t>A</t>
  </si>
  <si>
    <t>쪽방 입실시까지 방문사례관리 유예</t>
  </si>
  <si>
    <t>류동진</t>
  </si>
  <si>
    <t>820708-1</t>
  </si>
  <si>
    <t>파랑새정원 213</t>
  </si>
  <si>
    <t>도소용</t>
  </si>
  <si>
    <t>840711-1</t>
  </si>
  <si>
    <t>광주여인숙 305호</t>
  </si>
  <si>
    <t>이현수</t>
  </si>
  <si>
    <t>701111-1</t>
  </si>
  <si>
    <t>소호원룸텔 401호</t>
  </si>
  <si>
    <t>경기여인숙 2층 9호</t>
  </si>
  <si>
    <t>구디생활 7호</t>
  </si>
  <si>
    <t>파랑새정원 331호</t>
  </si>
  <si>
    <t>홍인석</t>
  </si>
  <si>
    <t>800122-1</t>
  </si>
  <si>
    <t>파랑새정원 230호</t>
  </si>
  <si>
    <t>내소상담 안내문 부착요청</t>
  </si>
  <si>
    <t>810103-1</t>
  </si>
  <si>
    <t>파랑새정원 344호</t>
  </si>
  <si>
    <t>류재정</t>
  </si>
  <si>
    <t>후암로 95-2 503호</t>
  </si>
  <si>
    <t>현관비번 2754*</t>
  </si>
  <si>
    <t>720301-1</t>
  </si>
  <si>
    <t>소호리빙텔 304호</t>
  </si>
  <si>
    <t>장기모니터링 사례관리 대상자 명단</t>
  </si>
  <si>
    <t>주거지원 종결일</t>
  </si>
  <si>
    <t>혹서기 물품</t>
  </si>
  <si>
    <t>장기
모니터링</t>
  </si>
  <si>
    <t>해당사항없음</t>
  </si>
  <si>
    <t>장기사례관리</t>
  </si>
  <si>
    <t>610915-1</t>
  </si>
  <si>
    <t>경기여인숙 2층 6호</t>
  </si>
  <si>
    <t>P</t>
  </si>
  <si>
    <t>무</t>
  </si>
  <si>
    <t>최윤성</t>
  </si>
  <si>
    <t>760616-1</t>
  </si>
  <si>
    <t>구디생활서울역점 40호</t>
  </si>
  <si>
    <t>마중하우스 216호</t>
  </si>
  <si>
    <t>현관비번 1234*</t>
  </si>
  <si>
    <t>김동기</t>
  </si>
  <si>
    <t>591210-1</t>
  </si>
  <si>
    <t>소호원룸텔 108호</t>
  </si>
  <si>
    <t>유</t>
  </si>
  <si>
    <t>650408-1</t>
  </si>
  <si>
    <t>파랑새정원 326호</t>
  </si>
  <si>
    <t>파랑새정원 336호</t>
  </si>
  <si>
    <t>소호원룸텔 103호</t>
  </si>
  <si>
    <t>670101-1</t>
  </si>
  <si>
    <t>한빛고시텔 201호</t>
  </si>
  <si>
    <t>소호원룸텔 212호</t>
  </si>
  <si>
    <t>701204-2</t>
  </si>
  <si>
    <t>파랑새정원 212호</t>
  </si>
  <si>
    <t>740604-1</t>
  </si>
  <si>
    <t>파랑새정원 332호</t>
  </si>
  <si>
    <t>소호리빙텔 405호</t>
  </si>
  <si>
    <t>소호원룸텔 307호</t>
  </si>
  <si>
    <t>소호원룸텔 211호</t>
  </si>
  <si>
    <t>580807-1</t>
  </si>
  <si>
    <t>경기여인숙 3층 10호</t>
  </si>
  <si>
    <t>이용범</t>
  </si>
  <si>
    <t>671116-1</t>
  </si>
  <si>
    <t>구디생활 43호</t>
  </si>
  <si>
    <t>중증도 불안</t>
  </si>
  <si>
    <t xml:space="preserve"> 소호원룸텔 208호</t>
  </si>
  <si>
    <t>시설입소 실적</t>
  </si>
  <si>
    <t>퇴소후 연계실적</t>
  </si>
  <si>
    <t>시설입소 분기합</t>
  </si>
  <si>
    <t>시설명</t>
  </si>
  <si>
    <t>상담현황 실적</t>
  </si>
  <si>
    <t>총인원</t>
  </si>
  <si>
    <t>10대</t>
  </si>
  <si>
    <t>20대</t>
  </si>
  <si>
    <t>30대</t>
  </si>
  <si>
    <t>40대</t>
  </si>
  <si>
    <t>50대</t>
  </si>
  <si>
    <t>60대</t>
  </si>
  <si>
    <t>70대</t>
  </si>
  <si>
    <t>80대</t>
  </si>
  <si>
    <t>상담유형합</t>
  </si>
  <si>
    <t>전체노숙인 합</t>
  </si>
  <si>
    <t>연계경로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</si>
</sst>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yyyy. M. d"/>
    <numFmt numFmtId="166" formatCode="m/d"/>
    <numFmt numFmtId="167" formatCode="yyyy. m. d"/>
    <numFmt numFmtId="168" formatCode="m-d"/>
    <numFmt numFmtId="169" formatCode="yyyy-mm-dd ddd"/>
    <numFmt numFmtId="170" formatCode="yyyy-m-d ddd"/>
    <numFmt numFmtId="171" formatCode="mm&quot;월&quot;\ dd&quot;일&quot;"/>
  </numFmts>
  <fonts count="92">
    <font>
      <sz val="10.0"/>
      <color rgb="FF000000"/>
      <name val="Arial"/>
      <scheme val="minor"/>
    </font>
    <font>
      <b/>
      <sz val="15.0"/>
      <color rgb="FF242424"/>
      <name val="Arial"/>
    </font>
    <font>
      <sz val="15.0"/>
      <color rgb="FF242424"/>
      <name val="Arial"/>
    </font>
    <font>
      <color theme="1"/>
      <name val="Arial"/>
      <scheme val="minor"/>
    </font>
    <font>
      <b/>
      <sz val="20.0"/>
      <color rgb="FF1F1F1F"/>
      <name val="&quot;Google Sans&quot;"/>
    </font>
    <font>
      <b/>
      <sz val="22.0"/>
      <color rgb="FF000000"/>
      <name val="&quot;맑은 고딕&quot;"/>
    </font>
    <font>
      <sz val="11.0"/>
      <color rgb="FF000000"/>
      <name val="&quot;맑은 고딕&quot;"/>
    </font>
    <font/>
    <font>
      <sz val="9.0"/>
      <color rgb="FF000000"/>
      <name val="굴림체"/>
    </font>
    <font>
      <color rgb="FF000000"/>
      <name val="&quot;맑은 고딕&quot;"/>
    </font>
    <font>
      <color rgb="FF000000"/>
      <name val="굴림체"/>
    </font>
    <font>
      <b/>
      <u/>
      <color rgb="FF000000"/>
      <name val="굴림체"/>
    </font>
    <font>
      <sz val="9.0"/>
      <color rgb="FF000000"/>
      <name val="&quot;맑은 고딕&quot;"/>
    </font>
    <font>
      <b/>
      <sz val="9.0"/>
      <color rgb="FF000000"/>
      <name val="굴림"/>
    </font>
    <font>
      <sz val="9.0"/>
      <color rgb="FF000000"/>
      <name val="굴림"/>
    </font>
    <font>
      <sz val="11.0"/>
      <color rgb="FF9C0006"/>
      <name val="&quot;맑은 고딕&quot;"/>
    </font>
    <font>
      <b/>
      <sz val="11.0"/>
      <color rgb="FFFFFFFF"/>
      <name val="&quot;맑은 고딕&quot;"/>
    </font>
    <font>
      <b/>
      <u/>
      <color rgb="FF000000"/>
      <name val="굴림체"/>
    </font>
    <font>
      <sz val="11.0"/>
      <color rgb="FF006100"/>
      <name val="&quot;맑은 고딕&quot;"/>
    </font>
    <font>
      <b/>
      <sz val="11.0"/>
      <color rgb="FF000000"/>
      <name val="&quot;맑은 고딕&quot;"/>
    </font>
    <font>
      <b/>
      <sz val="11.0"/>
      <color rgb="FF9C0006"/>
      <name val="&quot;맑은 고딕&quot;"/>
    </font>
    <font>
      <b/>
      <u/>
      <sz val="11.0"/>
      <color rgb="FF000000"/>
      <name val="&quot;맑은 고딕&quot;"/>
    </font>
    <font>
      <b/>
      <u/>
      <sz val="11.0"/>
      <color rgb="FF000000"/>
      <name val="&quot;맑은 고딕&quot;"/>
    </font>
    <font>
      <b/>
      <sz val="11.0"/>
      <color rgb="FF9C6500"/>
      <name val="&quot;맑은 고딕&quot;"/>
    </font>
    <font>
      <sz val="11.0"/>
      <color rgb="FF9C6500"/>
      <name val="&quot;맑은 고딕&quot;"/>
    </font>
    <font>
      <sz val="11.0"/>
      <color rgb="FFFFFFFF"/>
      <name val="&quot;맑은 고딕&quot;"/>
    </font>
    <font>
      <sz val="24.0"/>
      <color rgb="FF000000"/>
      <name val="&quot;08서울남산체 EB&quot;"/>
    </font>
    <font>
      <b/>
      <color rgb="FF000000"/>
      <name val="&quot;맑은 고딕&quot;"/>
    </font>
    <font>
      <color rgb="FF000000"/>
      <name val="&quot;신명 태명조&quot;"/>
    </font>
    <font>
      <b/>
      <color rgb="FF000000"/>
      <name val="&quot;신명 태명조&quot;"/>
    </font>
    <font>
      <color rgb="FF000000"/>
      <name val="&quot;신명 태고딕&quot;"/>
    </font>
    <font>
      <b/>
      <color rgb="FF000000"/>
      <name val="&quot;신명 태고딕&quot;"/>
    </font>
    <font>
      <color rgb="FF000000"/>
      <name val="신명"/>
    </font>
    <font>
      <sz val="11.0"/>
      <color rgb="FF000000"/>
      <name val="함초롬바탕"/>
    </font>
    <font>
      <sz val="8.0"/>
      <color rgb="FF000000"/>
      <name val="&quot;맑은 고딕&quot;"/>
    </font>
    <font>
      <sz val="11.0"/>
      <color theme="1"/>
      <name val="Arial"/>
    </font>
    <font>
      <sz val="10.0"/>
      <color rgb="FF000000"/>
      <name val="&quot;맑은 고딕&quot;"/>
    </font>
    <font>
      <b/>
      <sz val="10.0"/>
      <color rgb="FF000000"/>
      <name val="Malgun Gothic"/>
    </font>
    <font>
      <sz val="10.0"/>
      <color theme="1"/>
      <name val="Malgun Gothic"/>
    </font>
    <font>
      <sz val="10.0"/>
      <color rgb="FF000000"/>
      <name val="Malgun Gothic"/>
    </font>
    <font>
      <b/>
      <sz val="16.0"/>
      <color rgb="FF000000"/>
      <name val="&quot;문체부 쓰기 정체&quot;"/>
    </font>
    <font>
      <b/>
      <sz val="12.0"/>
      <color rgb="FF203764"/>
      <name val="&quot;문체부 쓰기 정체&quot;"/>
    </font>
    <font>
      <b/>
      <sz val="12.0"/>
      <color rgb="FF000000"/>
      <name val="&quot;문체부 쓰기 정체&quot;"/>
    </font>
    <font>
      <b/>
      <sz val="12.0"/>
      <color rgb="FFFF0000"/>
      <name val="&quot;문체부 쓰기 정체&quot;"/>
    </font>
    <font>
      <color theme="1"/>
      <name val="Arial"/>
    </font>
    <font>
      <b/>
      <sz val="12.0"/>
      <color rgb="FF006100"/>
      <name val="&quot;맑은 고딕&quot;"/>
    </font>
    <font>
      <b/>
      <sz val="13.0"/>
      <color rgb="FF006100"/>
      <name val="&quot;맑은 고딕&quot;"/>
    </font>
    <font>
      <b/>
      <sz val="11.0"/>
      <color rgb="FF3F3F3F"/>
      <name val="&quot;맑은 고딕&quot;"/>
    </font>
    <font>
      <b/>
      <sz val="12.0"/>
      <color theme="1"/>
      <name val="Arial"/>
      <scheme val="minor"/>
    </font>
    <font>
      <sz val="11.0"/>
      <color rgb="FF000000"/>
      <name val="&quot;Google Sans Mono&quot;"/>
    </font>
    <font>
      <color theme="1"/>
      <name val="&quot;맑은 고딕&quot;"/>
    </font>
    <font>
      <sz val="9.0"/>
      <color theme="1"/>
      <name val="Arial"/>
      <scheme val="minor"/>
    </font>
    <font>
      <sz val="14.0"/>
      <color rgb="FF000000"/>
      <name val="&quot;맑은 고딕&quot;"/>
    </font>
    <font>
      <color rgb="FF111111"/>
      <name val="Arial"/>
    </font>
    <font>
      <sz val="11.0"/>
      <color rgb="FF191919"/>
      <name val="Arial"/>
    </font>
    <font>
      <color rgb="FF11111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7E3794"/>
      <name val="Arial"/>
    </font>
    <font>
      <sz val="11.0"/>
      <color rgb="FF000000"/>
      <name val="Arial"/>
      <scheme val="minor"/>
    </font>
    <font>
      <sz val="11.0"/>
      <color rgb="FFF7981D"/>
      <name val="Arial"/>
      <scheme val="minor"/>
    </font>
    <font>
      <sz val="10.0"/>
      <color rgb="FF1E1E1E"/>
      <name val="Arial"/>
    </font>
    <font>
      <sz val="12.0"/>
      <color rgb="FF1E1E1E"/>
      <name val="&quot;Apple SD Gothic Neo&quot;"/>
    </font>
    <font>
      <sz val="11.0"/>
      <color theme="1"/>
      <name val="Arial"/>
      <scheme val="minor"/>
    </font>
    <font>
      <b/>
      <sz val="9.0"/>
      <color rgb="FFFFFFFF"/>
      <name val="Arial"/>
      <scheme val="minor"/>
    </font>
    <font>
      <sz val="9.0"/>
      <color rgb="FF000000"/>
      <name val="Arial"/>
      <scheme val="minor"/>
    </font>
    <font>
      <sz val="9.0"/>
      <color theme="1"/>
      <name val="Arial"/>
    </font>
    <font>
      <b/>
      <sz val="12.0"/>
      <color rgb="FF000000"/>
      <name val="&quot;맑은 고딕&quot;"/>
    </font>
    <font>
      <b/>
      <sz val="11.0"/>
      <color rgb="FF9C5700"/>
      <name val="&quot;맑은 고딕&quot;"/>
    </font>
    <font>
      <b/>
      <sz val="11.0"/>
      <color rgb="FFFF0000"/>
      <name val="&quot;맑은 고딕&quot;"/>
    </font>
    <font>
      <b/>
      <sz val="13.0"/>
      <color rgb="FF000000"/>
      <name val="&quot;맑은 고딕&quot;"/>
    </font>
    <font>
      <sz val="30.0"/>
      <color theme="1"/>
      <name val="Arial"/>
      <scheme val="minor"/>
    </font>
    <font>
      <sz val="15.0"/>
      <color theme="1"/>
      <name val="Arial"/>
      <scheme val="minor"/>
    </font>
    <font>
      <sz val="11.0"/>
      <color theme="1"/>
      <name val="Malgun Gothic"/>
    </font>
    <font>
      <sz val="10.0"/>
      <color rgb="FFFF0000"/>
      <name val="Malgun Gothic"/>
    </font>
    <font>
      <sz val="9.0"/>
      <color theme="1"/>
      <name val="Malgun Gothic"/>
    </font>
    <font>
      <b/>
      <sz val="11.0"/>
      <color theme="1"/>
      <name val="Malgun Gothic"/>
    </font>
    <font>
      <sz val="8.0"/>
      <color theme="1"/>
      <name val="Arial"/>
    </font>
    <font>
      <color rgb="FFFF0000"/>
      <name val="Arial"/>
    </font>
    <font>
      <b/>
      <sz val="8.0"/>
      <color theme="1"/>
      <name val="Malgun Gothic"/>
    </font>
    <font>
      <b/>
      <sz val="10.0"/>
      <color theme="1"/>
      <name val="Malgun Gothic"/>
    </font>
    <font>
      <b/>
      <sz val="12.0"/>
      <color theme="1"/>
      <name val="Malgun Gothic"/>
    </font>
    <font>
      <b/>
      <sz val="9.0"/>
      <color rgb="FFFF0000"/>
      <name val="Malgun Gothic"/>
    </font>
    <font>
      <b/>
      <sz val="15.0"/>
      <color theme="1"/>
      <name val="Malgun Gothic"/>
    </font>
    <font>
      <sz val="10.0"/>
      <color theme="1"/>
      <name val="Arial"/>
      <scheme val="minor"/>
    </font>
    <font>
      <sz val="10.0"/>
      <color rgb="FF000000"/>
      <name val="&quot;Malgun Gothic&quot;"/>
    </font>
    <font>
      <sz val="12.0"/>
      <color rgb="FF000000"/>
      <name val="&quot;맑은 고딕&quot;"/>
    </font>
    <font>
      <sz val="12.0"/>
      <color rgb="FF9C0006"/>
      <name val="&quot;맑은 고딕&quot;"/>
    </font>
    <font>
      <sz val="30.0"/>
      <color rgb="FF000000"/>
      <name val="&quot;맑은 고딕&quot;"/>
    </font>
    <font>
      <b/>
      <sz val="13.0"/>
      <color rgb="FFFFFFFF"/>
      <name val="&quot;맑은 고딕&quot;"/>
    </font>
    <font>
      <b/>
      <sz val="13.0"/>
      <color rgb="FF9C6500"/>
      <name val="&quot;맑은 고딕&quot;"/>
    </font>
    <font>
      <b/>
      <sz val="11.0"/>
      <color rgb="FF006100"/>
      <name val="&quot;맑은 고딕&quot;"/>
    </font>
  </fonts>
  <fills count="3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FFC7CE"/>
      </patternFill>
    </fill>
    <fill>
      <patternFill patternType="solid">
        <fgColor rgb="FF92D050"/>
        <bgColor rgb="FF92D05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BBB59"/>
        <bgColor rgb="FF9BBB59"/>
      </patternFill>
    </fill>
    <fill>
      <patternFill patternType="solid">
        <fgColor rgb="FFFFFFCC"/>
        <bgColor rgb="FFFFFFCC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EB9C"/>
        <bgColor rgb="FFFFEB9C"/>
      </patternFill>
    </fill>
    <fill>
      <patternFill patternType="solid">
        <fgColor rgb="FF00B0F0"/>
        <bgColor rgb="FF00B0F0"/>
      </patternFill>
    </fill>
    <fill>
      <patternFill patternType="solid">
        <fgColor rgb="FF4BACC6"/>
        <bgColor rgb="FF4BACC6"/>
      </patternFill>
    </fill>
    <fill>
      <patternFill patternType="solid">
        <fgColor rgb="FFCCFFCC"/>
        <bgColor rgb="FFCCFFCC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E6B8AF"/>
        <bgColor rgb="FFE6B8AF"/>
      </patternFill>
    </fill>
    <fill>
      <patternFill patternType="solid">
        <fgColor rgb="FF00FF00"/>
        <bgColor rgb="FF00FF00"/>
      </patternFill>
    </fill>
    <fill>
      <patternFill patternType="solid">
        <fgColor rgb="FFD7E4BC"/>
        <bgColor rgb="FFD7E4BC"/>
      </patternFill>
    </fill>
    <fill>
      <patternFill patternType="solid">
        <fgColor rgb="FFF3DCDB"/>
        <bgColor rgb="FFF3DCDB"/>
      </patternFill>
    </fill>
    <fill>
      <patternFill patternType="solid">
        <fgColor rgb="FF595959"/>
        <bgColor rgb="FF59595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rgb="FFDDEBF7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96B3D7"/>
        <bgColor rgb="FF96B3D7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right style="thin">
        <color rgb="FF808080"/>
      </right>
      <top style="thin">
        <color rgb="FF808080"/>
      </top>
    </border>
    <border>
      <right style="thin">
        <color rgb="FF000000"/>
      </right>
      <top style="thin">
        <color rgb="FF000000"/>
      </top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double">
        <color rgb="FF3F3F3F"/>
      </left>
      <right style="double">
        <color rgb="FF3F3F3F"/>
      </right>
      <bottom style="double">
        <color rgb="FF3F3F3F"/>
      </bottom>
    </border>
    <border>
      <left style="thin">
        <color rgb="FFB2B2B2"/>
      </left>
      <right style="thin">
        <color rgb="FFB2B2B2"/>
      </right>
    </border>
    <border>
      <left style="thin">
        <color rgb="FFB2B2B2"/>
      </left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7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3" fontId="6" numFmtId="0" xfId="0" applyAlignment="1" applyFill="1" applyFont="1">
      <alignment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3" fillId="0" fontId="7" numFmtId="0" xfId="0" applyBorder="1" applyFont="1"/>
    <xf borderId="4" fillId="0" fontId="7" numFmtId="0" xfId="0" applyBorder="1" applyFont="1"/>
    <xf borderId="1" fillId="0" fontId="6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readingOrder="0" vertical="center"/>
    </xf>
    <xf borderId="0" fillId="3" fontId="3" numFmtId="0" xfId="0" applyFont="1"/>
    <xf borderId="0" fillId="3" fontId="6" numFmtId="0" xfId="0" applyAlignment="1" applyFont="1">
      <alignment readingOrder="0" shrinkToFit="0" vertical="center" wrapText="0"/>
    </xf>
    <xf borderId="5" fillId="2" fontId="8" numFmtId="164" xfId="0" applyAlignment="1" applyBorder="1" applyFont="1" applyNumberFormat="1">
      <alignment horizontal="center" readingOrder="0" shrinkToFit="0" vertical="center" wrapText="0"/>
    </xf>
    <xf borderId="1" fillId="2" fontId="8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vertical="center" wrapText="0"/>
    </xf>
    <xf borderId="6" fillId="0" fontId="7" numFmtId="0" xfId="0" applyBorder="1" applyFont="1"/>
    <xf borderId="1" fillId="4" fontId="8" numFmtId="0" xfId="0" applyAlignment="1" applyBorder="1" applyFill="1" applyFont="1">
      <alignment horizontal="center" readingOrder="0" shrinkToFit="0" vertical="center" wrapText="0"/>
    </xf>
    <xf borderId="1" fillId="4" fontId="8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/>
    </xf>
    <xf borderId="1" fillId="4" fontId="8" numFmtId="0" xfId="0" applyAlignment="1" applyBorder="1" applyFont="1">
      <alignment horizontal="center"/>
    </xf>
    <xf borderId="1" fillId="5" fontId="8" numFmtId="0" xfId="0" applyAlignment="1" applyBorder="1" applyFill="1" applyFont="1">
      <alignment horizontal="center" readingOrder="0" shrinkToFit="0" vertical="center" wrapText="0"/>
    </xf>
    <xf borderId="1" fillId="5" fontId="8" numFmtId="0" xfId="0" applyAlignment="1" applyBorder="1" applyFont="1">
      <alignment horizontal="center" readingOrder="0" vertical="center"/>
    </xf>
    <xf borderId="4" fillId="6" fontId="6" numFmtId="0" xfId="0" applyAlignment="1" applyBorder="1" applyFill="1" applyFont="1">
      <alignment horizontal="center" readingOrder="0" shrinkToFit="0" vertical="center" wrapText="0"/>
    </xf>
    <xf borderId="4" fillId="6" fontId="6" numFmtId="0" xfId="0" applyAlignment="1" applyBorder="1" applyFont="1">
      <alignment horizontal="center" readingOrder="0" vertical="center"/>
    </xf>
    <xf borderId="4" fillId="6" fontId="9" numFmtId="0" xfId="0" applyAlignment="1" applyBorder="1" applyFont="1">
      <alignment horizontal="center" readingOrder="0" shrinkToFit="0" vertical="center" wrapText="0"/>
    </xf>
    <xf borderId="7" fillId="0" fontId="7" numFmtId="0" xfId="0" applyBorder="1" applyFont="1"/>
    <xf borderId="1" fillId="7" fontId="10" numFmtId="0" xfId="0" applyAlignment="1" applyBorder="1" applyFill="1" applyFont="1">
      <alignment horizontal="center" readingOrder="0" shrinkToFit="0" vertical="center" wrapText="0"/>
    </xf>
    <xf borderId="1" fillId="7" fontId="11" numFmtId="0" xfId="0" applyAlignment="1" applyBorder="1" applyFont="1">
      <alignment horizontal="center" readingOrder="0" vertical="center"/>
    </xf>
    <xf borderId="8" fillId="6" fontId="6" numFmtId="0" xfId="0" applyAlignment="1" applyBorder="1" applyFont="1">
      <alignment horizontal="center" readingOrder="0" shrinkToFit="0" vertical="center" wrapText="0"/>
    </xf>
    <xf borderId="9" fillId="6" fontId="6" numFmtId="0" xfId="0" applyAlignment="1" applyBorder="1" applyFont="1">
      <alignment horizontal="center" readingOrder="0" shrinkToFit="0" vertical="center" wrapText="0"/>
    </xf>
    <xf borderId="1" fillId="2" fontId="8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4" fontId="6" numFmtId="0" xfId="0" applyAlignment="1" applyBorder="1" applyFont="1">
      <alignment shrinkToFit="0" wrapText="0"/>
    </xf>
    <xf borderId="1" fillId="0" fontId="6" numFmtId="0" xfId="0" applyAlignment="1" applyBorder="1" applyFont="1">
      <alignment shrinkToFit="0" wrapText="0"/>
    </xf>
    <xf borderId="1" fillId="4" fontId="6" numFmtId="0" xfId="0" applyAlignment="1" applyBorder="1" applyFont="1">
      <alignment horizontal="center" shrinkToFit="0" wrapText="0"/>
    </xf>
    <xf borderId="1" fillId="4" fontId="8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 shrinkToFit="0" wrapText="0"/>
    </xf>
    <xf borderId="1" fillId="8" fontId="6" numFmtId="0" xfId="0" applyAlignment="1" applyBorder="1" applyFill="1" applyFont="1">
      <alignment horizontal="center" readingOrder="0" shrinkToFit="0" vertical="center" wrapText="0"/>
    </xf>
    <xf borderId="1" fillId="8" fontId="6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shrinkToFit="0" vertical="center" wrapText="0"/>
    </xf>
    <xf borderId="2" fillId="9" fontId="13" numFmtId="0" xfId="0" applyAlignment="1" applyBorder="1" applyFill="1" applyFont="1">
      <alignment horizontal="center" readingOrder="0" shrinkToFit="0" vertical="center" wrapText="0"/>
    </xf>
    <xf borderId="5" fillId="0" fontId="14" numFmtId="0" xfId="0" applyAlignment="1" applyBorder="1" applyFont="1">
      <alignment horizontal="center" readingOrder="0" vertical="center"/>
    </xf>
    <xf borderId="2" fillId="4" fontId="15" numFmtId="0" xfId="0" applyAlignment="1" applyBorder="1" applyFont="1">
      <alignment horizontal="center" readingOrder="0" shrinkToFit="0" vertical="center" wrapText="0"/>
    </xf>
    <xf borderId="1" fillId="4" fontId="15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10" fontId="16" numFmtId="0" xfId="0" applyAlignment="1" applyBorder="1" applyFill="1" applyFont="1">
      <alignment horizontal="center" readingOrder="0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0" fillId="2" fontId="3" numFmtId="0" xfId="0" applyFont="1"/>
    <xf borderId="1" fillId="6" fontId="6" numFmtId="0" xfId="0" applyAlignment="1" applyBorder="1" applyFont="1">
      <alignment horizontal="center" readingOrder="0" shrinkToFit="0" vertical="center" wrapText="0"/>
    </xf>
    <xf borderId="1" fillId="4" fontId="6" numFmtId="0" xfId="0" applyAlignment="1" applyBorder="1" applyFont="1">
      <alignment readingOrder="0" shrinkToFit="0" wrapText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Alignment="1" applyFont="1">
      <alignment horizontal="center"/>
    </xf>
    <xf borderId="1" fillId="0" fontId="6" numFmtId="0" xfId="0" applyAlignment="1" applyBorder="1" applyFont="1">
      <alignment horizontal="center" readingOrder="0" shrinkToFit="0" wrapText="0"/>
    </xf>
    <xf borderId="6" fillId="2" fontId="8" numFmtId="164" xfId="0" applyAlignment="1" applyBorder="1" applyFont="1" applyNumberFormat="1">
      <alignment horizontal="center" readingOrder="0" shrinkToFit="0" vertical="center" wrapText="0"/>
    </xf>
    <xf borderId="7" fillId="2" fontId="8" numFmtId="164" xfId="0" applyAlignment="1" applyBorder="1" applyFont="1" applyNumberFormat="1">
      <alignment horizontal="center" readingOrder="0" shrinkToFit="0" vertical="center" wrapText="0"/>
    </xf>
    <xf borderId="1" fillId="3" fontId="17" numFmtId="0" xfId="0" applyAlignment="1" applyBorder="1" applyFont="1">
      <alignment horizontal="center" readingOrder="0" vertical="center"/>
    </xf>
    <xf borderId="1" fillId="5" fontId="6" numFmtId="0" xfId="0" applyAlignment="1" applyBorder="1" applyFont="1">
      <alignment horizontal="center" shrinkToFit="0" wrapText="0"/>
    </xf>
    <xf borderId="3" fillId="5" fontId="6" numFmtId="0" xfId="0" applyAlignment="1" applyBorder="1" applyFont="1">
      <alignment horizontal="center" readingOrder="0" shrinkToFit="0" wrapText="0"/>
    </xf>
    <xf borderId="4" fillId="5" fontId="6" numFmtId="0" xfId="0" applyAlignment="1" applyBorder="1" applyFont="1">
      <alignment horizontal="center" shrinkToFit="0" wrapText="0"/>
    </xf>
    <xf borderId="5" fillId="5" fontId="6" numFmtId="0" xfId="0" applyAlignment="1" applyBorder="1" applyFont="1">
      <alignment horizontal="center" readingOrder="0"/>
    </xf>
    <xf borderId="5" fillId="5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shrinkToFit="0" wrapText="0"/>
    </xf>
    <xf borderId="0" fillId="0" fontId="6" numFmtId="0" xfId="0" applyAlignment="1" applyFont="1">
      <alignment shrinkToFit="0" wrapText="0"/>
    </xf>
    <xf borderId="7" fillId="5" fontId="6" numFmtId="0" xfId="0" applyAlignment="1" applyBorder="1" applyFont="1">
      <alignment horizontal="center" readingOrder="0" shrinkToFit="0" wrapText="0"/>
    </xf>
    <xf borderId="9" fillId="5" fontId="6" numFmtId="0" xfId="0" applyAlignment="1" applyBorder="1" applyFont="1">
      <alignment horizontal="center" readingOrder="0" shrinkToFit="0" wrapText="0"/>
    </xf>
    <xf borderId="2" fillId="11" fontId="18" numFmtId="0" xfId="0" applyAlignment="1" applyBorder="1" applyFill="1" applyFont="1">
      <alignment horizontal="center" readingOrder="0" shrinkToFit="0" wrapText="0"/>
    </xf>
    <xf borderId="7" fillId="0" fontId="6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horizontal="right" readingOrder="0" shrinkToFit="0" wrapText="0"/>
    </xf>
    <xf borderId="4" fillId="0" fontId="6" numFmtId="0" xfId="0" applyAlignment="1" applyBorder="1" applyFont="1">
      <alignment horizontal="right" readingOrder="0" shrinkToFit="0" wrapText="0"/>
    </xf>
    <xf borderId="7" fillId="12" fontId="19" numFmtId="0" xfId="0" applyAlignment="1" applyBorder="1" applyFill="1" applyFont="1">
      <alignment horizontal="center" readingOrder="0" shrinkToFit="0" wrapText="0"/>
    </xf>
    <xf borderId="9" fillId="12" fontId="19" numFmtId="3" xfId="0" applyAlignment="1" applyBorder="1" applyFont="1" applyNumberFormat="1">
      <alignment horizontal="center" readingOrder="0" shrinkToFit="0" wrapText="0"/>
    </xf>
    <xf borderId="9" fillId="12" fontId="19" numFmtId="0" xfId="0" applyAlignment="1" applyBorder="1" applyFont="1">
      <alignment horizontal="center" readingOrder="0" shrinkToFit="0" wrapText="0"/>
    </xf>
    <xf borderId="8" fillId="0" fontId="6" numFmtId="0" xfId="0" applyAlignment="1" applyBorder="1" applyFont="1">
      <alignment shrinkToFit="0" wrapText="0"/>
    </xf>
    <xf borderId="8" fillId="4" fontId="20" numFmtId="0" xfId="0" applyAlignment="1" applyBorder="1" applyFont="1">
      <alignment readingOrder="0" shrinkToFit="0" wrapText="0"/>
    </xf>
    <xf borderId="8" fillId="4" fontId="15" numFmtId="0" xfId="0" applyAlignment="1" applyBorder="1" applyFont="1">
      <alignment horizontal="right" readingOrder="0" shrinkToFit="0" wrapText="0"/>
    </xf>
    <xf borderId="9" fillId="4" fontId="20" numFmtId="0" xfId="0" applyAlignment="1" applyBorder="1" applyFont="1">
      <alignment readingOrder="0" shrinkToFit="0" wrapText="0"/>
    </xf>
    <xf borderId="9" fillId="4" fontId="15" numFmtId="0" xfId="0" applyAlignment="1" applyBorder="1" applyFont="1">
      <alignment horizontal="right" readingOrder="0" shrinkToFit="0" wrapText="0"/>
    </xf>
    <xf borderId="7" fillId="13" fontId="19" numFmtId="0" xfId="0" applyAlignment="1" applyBorder="1" applyFill="1" applyFont="1">
      <alignment horizontal="center" readingOrder="0" shrinkToFit="0" wrapText="0"/>
    </xf>
    <xf borderId="9" fillId="13" fontId="21" numFmtId="3" xfId="0" applyAlignment="1" applyBorder="1" applyFont="1" applyNumberFormat="1">
      <alignment horizontal="center" readingOrder="0" shrinkToFit="0" wrapText="0"/>
    </xf>
    <xf borderId="9" fillId="13" fontId="22" numFmtId="0" xfId="0" applyAlignment="1" applyBorder="1" applyFont="1">
      <alignment horizontal="center" readingOrder="0" shrinkToFit="0" wrapText="0"/>
    </xf>
    <xf borderId="8" fillId="14" fontId="23" numFmtId="0" xfId="0" applyAlignment="1" applyBorder="1" applyFill="1" applyFont="1">
      <alignment readingOrder="0" shrinkToFit="0" wrapText="0"/>
    </xf>
    <xf borderId="8" fillId="14" fontId="24" numFmtId="0" xfId="0" applyAlignment="1" applyBorder="1" applyFont="1">
      <alignment horizontal="right" readingOrder="0" shrinkToFit="0" wrapText="0"/>
    </xf>
    <xf borderId="9" fillId="0" fontId="6" numFmtId="0" xfId="0" applyAlignment="1" applyBorder="1" applyFont="1">
      <alignment horizontal="center" shrinkToFit="0" wrapText="0"/>
    </xf>
    <xf borderId="9" fillId="14" fontId="23" numFmtId="0" xfId="0" applyAlignment="1" applyBorder="1" applyFont="1">
      <alignment readingOrder="0" shrinkToFit="0" wrapText="0"/>
    </xf>
    <xf borderId="9" fillId="14" fontId="24" numFmtId="0" xfId="0" applyAlignment="1" applyBorder="1" applyFont="1">
      <alignment horizontal="right" readingOrder="0" shrinkToFit="0" wrapText="0"/>
    </xf>
    <xf borderId="7" fillId="15" fontId="6" numFmtId="0" xfId="0" applyAlignment="1" applyBorder="1" applyFill="1" applyFont="1">
      <alignment horizontal="center" readingOrder="0" shrinkToFit="0" wrapText="0"/>
    </xf>
    <xf borderId="9" fillId="15" fontId="6" numFmtId="3" xfId="0" applyAlignment="1" applyBorder="1" applyFont="1" applyNumberFormat="1">
      <alignment horizontal="center" readingOrder="0" shrinkToFit="0" wrapText="0"/>
    </xf>
    <xf borderId="9" fillId="16" fontId="16" numFmtId="0" xfId="0" applyAlignment="1" applyBorder="1" applyFill="1" applyFont="1">
      <alignment readingOrder="0" shrinkToFit="0" wrapText="0"/>
    </xf>
    <xf borderId="9" fillId="16" fontId="25" numFmtId="0" xfId="0" applyAlignment="1" applyBorder="1" applyFont="1">
      <alignment horizontal="right" readingOrder="0" shrinkToFit="0" wrapText="0"/>
    </xf>
    <xf borderId="0" fillId="0" fontId="26" numFmtId="0" xfId="0" applyAlignment="1" applyFont="1">
      <alignment horizontal="center" readingOrder="0" shrinkToFit="0" wrapText="0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horizontal="left" readingOrder="0" shrinkToFit="0" wrapText="0"/>
    </xf>
    <xf borderId="1" fillId="17" fontId="9" numFmtId="0" xfId="0" applyAlignment="1" applyBorder="1" applyFill="1" applyFont="1">
      <alignment horizontal="center" readingOrder="0"/>
    </xf>
    <xf borderId="4" fillId="17" fontId="9" numFmtId="0" xfId="0" applyAlignment="1" applyBorder="1" applyFont="1">
      <alignment horizontal="center" readingOrder="0"/>
    </xf>
    <xf borderId="7" fillId="0" fontId="27" numFmtId="0" xfId="0" applyAlignment="1" applyBorder="1" applyFont="1">
      <alignment horizontal="right" readingOrder="0"/>
    </xf>
    <xf borderId="9" fillId="0" fontId="27" numFmtId="0" xfId="0" applyAlignment="1" applyBorder="1" applyFont="1">
      <alignment horizontal="right"/>
    </xf>
    <xf borderId="9" fillId="0" fontId="28" numFmtId="3" xfId="0" applyAlignment="1" applyBorder="1" applyFont="1" applyNumberFormat="1">
      <alignment horizontal="right" readingOrder="0"/>
    </xf>
    <xf borderId="9" fillId="0" fontId="29" numFmtId="3" xfId="0" applyAlignment="1" applyBorder="1" applyFont="1" applyNumberFormat="1">
      <alignment horizontal="right" readingOrder="0"/>
    </xf>
    <xf borderId="9" fillId="0" fontId="29" numFmtId="0" xfId="0" applyAlignment="1" applyBorder="1" applyFont="1">
      <alignment horizontal="right"/>
    </xf>
    <xf borderId="0" fillId="0" fontId="6" numFmtId="0" xfId="0" applyAlignment="1" applyFont="1">
      <alignment horizontal="right" shrinkToFit="0" wrapText="0"/>
    </xf>
    <xf borderId="7" fillId="0" fontId="9" numFmtId="0" xfId="0" applyAlignment="1" applyBorder="1" applyFont="1">
      <alignment horizontal="right" readingOrder="0"/>
    </xf>
    <xf borderId="9" fillId="0" fontId="9" numFmtId="0" xfId="0" applyAlignment="1" applyBorder="1" applyFont="1">
      <alignment horizontal="right" readingOrder="0"/>
    </xf>
    <xf borderId="9" fillId="0" fontId="9" numFmtId="0" xfId="0" applyAlignment="1" applyBorder="1" applyFont="1">
      <alignment horizontal="right"/>
    </xf>
    <xf borderId="10" fillId="0" fontId="9" numFmtId="0" xfId="0" applyAlignment="1" applyBorder="1" applyFont="1">
      <alignment horizontal="right" readingOrder="0"/>
    </xf>
    <xf borderId="10" fillId="0" fontId="7" numFmtId="0" xfId="0" applyBorder="1" applyFont="1"/>
    <xf borderId="0" fillId="0" fontId="28" numFmtId="0" xfId="0" applyAlignment="1" applyFont="1">
      <alignment horizontal="right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0"/>
    </xf>
    <xf borderId="11" fillId="0" fontId="9" numFmtId="0" xfId="0" applyAlignment="1" applyBorder="1" applyFont="1">
      <alignment horizontal="right" readingOrder="0" shrinkToFit="0" wrapText="0"/>
    </xf>
    <xf borderId="11" fillId="0" fontId="7" numFmtId="0" xfId="0" applyBorder="1" applyFont="1"/>
    <xf borderId="6" fillId="17" fontId="9" numFmtId="0" xfId="0" applyAlignment="1" applyBorder="1" applyFont="1">
      <alignment horizontal="right" readingOrder="0"/>
    </xf>
    <xf borderId="3" fillId="17" fontId="9" numFmtId="0" xfId="0" applyAlignment="1" applyBorder="1" applyFont="1">
      <alignment horizontal="right" readingOrder="0"/>
    </xf>
    <xf borderId="9" fillId="17" fontId="9" numFmtId="0" xfId="0" applyAlignment="1" applyBorder="1" applyFont="1">
      <alignment horizontal="right" readingOrder="0"/>
    </xf>
    <xf borderId="0" fillId="0" fontId="6" numFmtId="0" xfId="0" applyAlignment="1" applyFont="1">
      <alignment horizontal="left" readingOrder="0" shrinkToFit="0" wrapText="0"/>
    </xf>
    <xf borderId="9" fillId="17" fontId="30" numFmtId="0" xfId="0" applyAlignment="1" applyBorder="1" applyFont="1">
      <alignment horizontal="right" readingOrder="0"/>
    </xf>
    <xf borderId="9" fillId="17" fontId="9" numFmtId="0" xfId="0" applyAlignment="1" applyBorder="1" applyFont="1">
      <alignment horizontal="right"/>
    </xf>
    <xf borderId="0" fillId="0" fontId="9" numFmtId="0" xfId="0" applyAlignment="1" applyFont="1">
      <alignment horizontal="right" shrinkToFit="0" wrapText="0"/>
    </xf>
    <xf borderId="9" fillId="0" fontId="29" numFmtId="0" xfId="0" applyAlignment="1" applyBorder="1" applyFont="1">
      <alignment horizontal="right" readingOrder="0"/>
    </xf>
    <xf borderId="9" fillId="2" fontId="29" numFmtId="0" xfId="0" applyAlignment="1" applyBorder="1" applyFont="1">
      <alignment horizontal="right" readingOrder="0"/>
    </xf>
    <xf borderId="9" fillId="0" fontId="28" numFmtId="0" xfId="0" applyAlignment="1" applyBorder="1" applyFont="1">
      <alignment horizontal="right" readingOrder="0"/>
    </xf>
    <xf borderId="9" fillId="2" fontId="28" numFmtId="3" xfId="0" applyAlignment="1" applyBorder="1" applyFont="1" applyNumberFormat="1">
      <alignment horizontal="right" readingOrder="0"/>
    </xf>
    <xf borderId="9" fillId="2" fontId="28" numFmtId="0" xfId="0" applyAlignment="1" applyBorder="1" applyFont="1">
      <alignment horizontal="right" readingOrder="0"/>
    </xf>
    <xf borderId="1" fillId="17" fontId="9" numFmtId="0" xfId="0" applyAlignment="1" applyBorder="1" applyFont="1">
      <alignment horizontal="right" readingOrder="0"/>
    </xf>
    <xf borderId="7" fillId="17" fontId="9" numFmtId="0" xfId="0" applyAlignment="1" applyBorder="1" applyFont="1">
      <alignment horizontal="right" readingOrder="0"/>
    </xf>
    <xf borderId="9" fillId="0" fontId="31" numFmtId="0" xfId="0" applyAlignment="1" applyBorder="1" applyFont="1">
      <alignment horizontal="right" readingOrder="0"/>
    </xf>
    <xf borderId="9" fillId="0" fontId="30" numFmtId="0" xfId="0" applyAlignment="1" applyBorder="1" applyFont="1">
      <alignment horizontal="right" readingOrder="0"/>
    </xf>
    <xf borderId="11" fillId="0" fontId="28" numFmtId="0" xfId="0" applyAlignment="1" applyBorder="1" applyFont="1">
      <alignment horizontal="right" readingOrder="0" shrinkToFit="0" wrapText="0"/>
    </xf>
    <xf borderId="9" fillId="0" fontId="32" numFmtId="0" xfId="0" applyAlignment="1" applyBorder="1" applyFont="1">
      <alignment horizontal="right" readingOrder="0"/>
    </xf>
    <xf borderId="7" fillId="0" fontId="9" numFmtId="0" xfId="0" applyAlignment="1" applyBorder="1" applyFont="1">
      <alignment horizontal="right" readingOrder="0" shrinkToFit="0" wrapText="0"/>
    </xf>
    <xf borderId="9" fillId="0" fontId="9" numFmtId="0" xfId="0" applyAlignment="1" applyBorder="1" applyFont="1">
      <alignment horizontal="right" readingOrder="0" shrinkToFit="0" wrapText="0"/>
    </xf>
    <xf borderId="9" fillId="0" fontId="28" numFmtId="0" xfId="0" applyAlignment="1" applyBorder="1" applyFont="1">
      <alignment horizontal="right" readingOrder="0" shrinkToFit="0" wrapText="0"/>
    </xf>
    <xf borderId="7" fillId="7" fontId="6" numFmtId="0" xfId="0" applyAlignment="1" applyBorder="1" applyFont="1">
      <alignment horizontal="center" readingOrder="0" shrinkToFit="0" wrapText="0"/>
    </xf>
    <xf borderId="9" fillId="7" fontId="6" numFmtId="0" xfId="0" applyAlignment="1" applyBorder="1" applyFont="1">
      <alignment horizontal="center" readingOrder="0" shrinkToFit="0" wrapText="0"/>
    </xf>
    <xf borderId="9" fillId="7" fontId="6" numFmtId="165" xfId="0" applyAlignment="1" applyBorder="1" applyFont="1" applyNumberFormat="1">
      <alignment horizontal="center" readingOrder="0" shrinkToFit="0" wrapText="0"/>
    </xf>
    <xf borderId="9" fillId="7" fontId="6" numFmtId="0" xfId="0" applyAlignment="1" applyBorder="1" applyFont="1">
      <alignment horizontal="center" readingOrder="0" shrinkToFit="0" vertical="bottom" wrapText="0"/>
    </xf>
    <xf borderId="9" fillId="0" fontId="6" numFmtId="165" xfId="0" applyAlignment="1" applyBorder="1" applyFont="1" applyNumberFormat="1">
      <alignment horizontal="center" readingOrder="0" shrinkToFit="0" wrapText="0"/>
    </xf>
    <xf borderId="9" fillId="0" fontId="6" numFmtId="0" xfId="0" applyAlignment="1" applyBorder="1" applyFont="1">
      <alignment horizontal="center" readingOrder="0" shrinkToFit="0" vertical="bottom" wrapText="0"/>
    </xf>
    <xf borderId="9" fillId="0" fontId="6" numFmtId="0" xfId="0" applyAlignment="1" applyBorder="1" applyFont="1">
      <alignment horizontal="center" readingOrder="0"/>
    </xf>
    <xf borderId="9" fillId="0" fontId="6" numFmtId="49" xfId="0" applyAlignment="1" applyBorder="1" applyFont="1" applyNumberFormat="1">
      <alignment horizontal="center" readingOrder="0"/>
    </xf>
    <xf borderId="9" fillId="2" fontId="6" numFmtId="0" xfId="0" applyAlignment="1" applyBorder="1" applyFont="1">
      <alignment horizontal="center"/>
    </xf>
    <xf borderId="9" fillId="2" fontId="6" numFmtId="0" xfId="0" applyAlignment="1" applyBorder="1" applyFont="1">
      <alignment horizontal="center" readingOrder="0" vertical="bottom"/>
    </xf>
    <xf borderId="9" fillId="2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/>
    </xf>
    <xf borderId="9" fillId="0" fontId="6" numFmtId="0" xfId="0" applyAlignment="1" applyBorder="1" applyFont="1">
      <alignment horizontal="center" readingOrder="0" vertical="bottom"/>
    </xf>
    <xf borderId="9" fillId="0" fontId="33" numFmtId="0" xfId="0" applyAlignment="1" applyBorder="1" applyFont="1">
      <alignment horizontal="center" readingOrder="0"/>
    </xf>
    <xf borderId="9" fillId="0" fontId="6" numFmtId="49" xfId="0" applyAlignment="1" applyBorder="1" applyFont="1" applyNumberFormat="1">
      <alignment horizontal="center" readingOrder="0" shrinkToFit="0" wrapText="0"/>
    </xf>
    <xf borderId="9" fillId="0" fontId="6" numFmtId="165" xfId="0" applyAlignment="1" applyBorder="1" applyFont="1" applyNumberFormat="1">
      <alignment horizontal="center" shrinkToFit="0" wrapText="0"/>
    </xf>
    <xf borderId="9" fillId="0" fontId="6" numFmtId="166" xfId="0" applyAlignment="1" applyBorder="1" applyFont="1" applyNumberFormat="1">
      <alignment horizontal="center" readingOrder="0" shrinkToFit="0" wrapText="0"/>
    </xf>
    <xf borderId="0" fillId="0" fontId="6" numFmtId="0" xfId="0" applyAlignment="1" applyFont="1">
      <alignment horizontal="center" shrinkToFit="0" wrapText="0"/>
    </xf>
    <xf borderId="1" fillId="0" fontId="6" numFmtId="165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wrapText="0"/>
    </xf>
    <xf borderId="1" fillId="0" fontId="6" numFmtId="165" xfId="0" applyAlignment="1" applyBorder="1" applyFont="1" applyNumberFormat="1">
      <alignment horizontal="center" shrinkToFit="0" wrapText="0"/>
    </xf>
    <xf borderId="0" fillId="2" fontId="6" numFmtId="0" xfId="0" applyAlignment="1" applyFont="1">
      <alignment horizontal="center"/>
    </xf>
    <xf borderId="1" fillId="2" fontId="6" numFmtId="0" xfId="0" applyAlignment="1" applyBorder="1" applyFont="1">
      <alignment horizontal="center" readingOrder="0" vertical="bottom"/>
    </xf>
    <xf borderId="1" fillId="2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166" xfId="0" applyAlignment="1" applyBorder="1" applyFont="1" applyNumberFormat="1">
      <alignment horizontal="center" readingOrder="0" shrinkToFit="0" wrapText="0"/>
    </xf>
    <xf borderId="0" fillId="0" fontId="6" numFmtId="0" xfId="0" applyAlignment="1" applyFont="1">
      <alignment horizontal="center" readingOrder="0"/>
    </xf>
    <xf borderId="1" fillId="0" fontId="6" numFmtId="49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center" readingOrder="0" vertical="bottom"/>
    </xf>
    <xf borderId="1" fillId="0" fontId="33" numFmtId="0" xfId="0" applyAlignment="1" applyBorder="1" applyFont="1">
      <alignment horizontal="center" readingOrder="0"/>
    </xf>
    <xf borderId="1" fillId="0" fontId="34" numFmtId="0" xfId="0" applyAlignment="1" applyBorder="1" applyFont="1">
      <alignment horizontal="center" readingOrder="0" shrinkToFit="0" wrapText="0"/>
    </xf>
    <xf borderId="0" fillId="2" fontId="6" numFmtId="0" xfId="0" applyAlignment="1" applyFont="1">
      <alignment horizontal="center" readingOrder="0"/>
    </xf>
    <xf borderId="1" fillId="2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49" xfId="0" applyAlignment="1" applyBorder="1" applyFont="1" applyNumberFormat="1">
      <alignment horizontal="center" readingOrder="0" shrinkToFit="0" wrapText="0"/>
    </xf>
    <xf borderId="0" fillId="0" fontId="6" numFmtId="165" xfId="0" applyAlignment="1" applyFont="1" applyNumberFormat="1">
      <alignment horizontal="center" readingOrder="0" shrinkToFit="0" wrapText="0"/>
    </xf>
    <xf borderId="0" fillId="2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shrinkToFit="0" wrapText="0"/>
    </xf>
    <xf borderId="0" fillId="0" fontId="6" numFmtId="165" xfId="0" applyAlignment="1" applyFont="1" applyNumberFormat="1">
      <alignment horizontal="center" shrinkToFit="0" wrapText="0"/>
    </xf>
    <xf borderId="9" fillId="0" fontId="3" numFmtId="0" xfId="0" applyBorder="1" applyFont="1"/>
    <xf borderId="9" fillId="0" fontId="35" numFmtId="0" xfId="0" applyAlignment="1" applyBorder="1" applyFont="1">
      <alignment horizontal="center" vertical="bottom"/>
    </xf>
    <xf borderId="9" fillId="0" fontId="36" numFmtId="0" xfId="0" applyAlignment="1" applyBorder="1" applyFont="1">
      <alignment horizontal="center" readingOrder="0" shrinkToFit="0" wrapText="0"/>
    </xf>
    <xf borderId="9" fillId="0" fontId="6" numFmtId="0" xfId="0" applyAlignment="1" applyBorder="1" applyFont="1">
      <alignment horizontal="center" shrinkToFit="0" vertical="bottom" wrapText="0"/>
    </xf>
    <xf borderId="7" fillId="0" fontId="6" numFmtId="0" xfId="0" applyAlignment="1" applyBorder="1" applyFont="1">
      <alignment horizontal="center" shrinkToFit="0" wrapText="0"/>
    </xf>
    <xf borderId="9" fillId="0" fontId="6" numFmtId="0" xfId="0" applyAlignment="1" applyBorder="1" applyFont="1">
      <alignment horizontal="center" vertical="bottom"/>
    </xf>
    <xf borderId="9" fillId="0" fontId="33" numFmtId="0" xfId="0" applyAlignment="1" applyBorder="1" applyFont="1">
      <alignment horizontal="center"/>
    </xf>
    <xf borderId="9" fillId="2" fontId="6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readingOrder="0" shrinkToFit="0" vertical="center" wrapText="0"/>
    </xf>
    <xf borderId="1" fillId="7" fontId="6" numFmtId="165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vertical="center"/>
    </xf>
    <xf borderId="1" fillId="0" fontId="6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readingOrder="0" shrinkToFit="0" vertical="center" wrapText="0"/>
    </xf>
    <xf borderId="0" fillId="0" fontId="3" numFmtId="165" xfId="0" applyAlignment="1" applyFont="1" applyNumberFormat="1">
      <alignment horizontal="center" vertical="center"/>
    </xf>
    <xf borderId="1" fillId="7" fontId="6" numFmtId="0" xfId="0" applyAlignment="1" applyBorder="1" applyFont="1">
      <alignment horizontal="center" readingOrder="0" shrinkToFit="0" wrapText="0"/>
    </xf>
    <xf borderId="4" fillId="7" fontId="6" numFmtId="0" xfId="0" applyAlignment="1" applyBorder="1" applyFont="1">
      <alignment horizontal="center" readingOrder="0" shrinkToFit="0" wrapText="0"/>
    </xf>
    <xf borderId="4" fillId="7" fontId="6" numFmtId="165" xfId="0" applyAlignment="1" applyBorder="1" applyFont="1" applyNumberFormat="1">
      <alignment horizontal="center" readingOrder="0" shrinkToFit="0" wrapText="0"/>
    </xf>
    <xf borderId="7" fillId="0" fontId="3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1" fillId="0" fontId="3" numFmtId="167" xfId="0" applyAlignment="1" applyBorder="1" applyFont="1" applyNumberFormat="1">
      <alignment horizontal="center" readingOrder="0"/>
    </xf>
    <xf borderId="1" fillId="0" fontId="3" numFmtId="165" xfId="0" applyAlignment="1" applyBorder="1" applyFont="1" applyNumberFormat="1">
      <alignment horizontal="center"/>
    </xf>
    <xf borderId="0" fillId="0" fontId="6" numFmtId="0" xfId="0" applyAlignment="1" applyFont="1">
      <alignment horizontal="center" shrinkToFit="0" wrapText="0"/>
    </xf>
    <xf borderId="0" fillId="0" fontId="6" numFmtId="165" xfId="0" applyAlignment="1" applyFont="1" applyNumberFormat="1">
      <alignment shrinkToFit="0" wrapText="0"/>
    </xf>
    <xf borderId="6" fillId="0" fontId="6" numFmtId="0" xfId="0" applyAlignment="1" applyBorder="1" applyFont="1">
      <alignment horizontal="center" shrinkToFit="0" wrapText="0"/>
    </xf>
    <xf borderId="0" fillId="0" fontId="6" numFmtId="0" xfId="0" applyAlignment="1" applyFont="1">
      <alignment shrinkToFit="0" wrapText="0"/>
    </xf>
    <xf borderId="0" fillId="0" fontId="3" numFmtId="0" xfId="0" applyFont="1"/>
    <xf borderId="0" fillId="0" fontId="3" numFmtId="165" xfId="0" applyFont="1" applyNumberFormat="1"/>
    <xf borderId="1" fillId="7" fontId="37" numFmtId="0" xfId="0" applyAlignment="1" applyBorder="1" applyFont="1">
      <alignment horizontal="center" readingOrder="0" shrinkToFit="0" wrapText="0"/>
    </xf>
    <xf borderId="7" fillId="7" fontId="37" numFmtId="0" xfId="0" applyAlignment="1" applyBorder="1" applyFont="1">
      <alignment horizontal="center" readingOrder="0" shrinkToFit="0" wrapText="0"/>
    </xf>
    <xf borderId="9" fillId="7" fontId="37" numFmtId="0" xfId="0" applyAlignment="1" applyBorder="1" applyFont="1">
      <alignment horizontal="center" readingOrder="0" shrinkToFit="0" wrapText="0"/>
    </xf>
    <xf borderId="9" fillId="7" fontId="37" numFmtId="165" xfId="0" applyAlignment="1" applyBorder="1" applyFont="1" applyNumberFormat="1">
      <alignment horizontal="center" readingOrder="0" shrinkToFit="0" wrapText="0"/>
    </xf>
    <xf borderId="0" fillId="0" fontId="38" numFmtId="0" xfId="0" applyFont="1"/>
    <xf borderId="1" fillId="0" fontId="39" numFmtId="0" xfId="0" applyAlignment="1" applyBorder="1" applyFont="1">
      <alignment horizontal="center" readingOrder="0" shrinkToFit="0" wrapText="0"/>
    </xf>
    <xf borderId="7" fillId="0" fontId="39" numFmtId="0" xfId="0" applyAlignment="1" applyBorder="1" applyFont="1">
      <alignment horizontal="center" readingOrder="0" shrinkToFit="0" wrapText="0"/>
    </xf>
    <xf borderId="9" fillId="0" fontId="39" numFmtId="0" xfId="0" applyAlignment="1" applyBorder="1" applyFont="1">
      <alignment horizontal="center" readingOrder="0" shrinkToFit="0" wrapText="0"/>
    </xf>
    <xf borderId="9" fillId="0" fontId="39" numFmtId="0" xfId="0" applyAlignment="1" applyBorder="1" applyFont="1">
      <alignment horizontal="center" readingOrder="0"/>
    </xf>
    <xf borderId="9" fillId="0" fontId="39" numFmtId="168" xfId="0" applyAlignment="1" applyBorder="1" applyFont="1" applyNumberFormat="1">
      <alignment horizontal="center" readingOrder="0" shrinkToFit="0" wrapText="0"/>
    </xf>
    <xf borderId="9" fillId="0" fontId="39" numFmtId="165" xfId="0" applyAlignment="1" applyBorder="1" applyFont="1" applyNumberFormat="1">
      <alignment horizontal="center" readingOrder="0" shrinkToFit="0" wrapText="0"/>
    </xf>
    <xf borderId="9" fillId="0" fontId="6" numFmtId="0" xfId="0" applyAlignment="1" applyBorder="1" applyFont="1">
      <alignment horizontal="center"/>
    </xf>
    <xf borderId="9" fillId="0" fontId="39" numFmtId="166" xfId="0" applyAlignment="1" applyBorder="1" applyFont="1" applyNumberFormat="1">
      <alignment horizontal="center" readingOrder="0" shrinkToFit="0" wrapText="0"/>
    </xf>
    <xf borderId="1" fillId="2" fontId="6" numFmtId="0" xfId="0" applyAlignment="1" applyBorder="1" applyFont="1">
      <alignment horizontal="center" readingOrder="0" shrinkToFit="0" wrapText="0"/>
    </xf>
    <xf borderId="1" fillId="2" fontId="6" numFmtId="164" xfId="0" applyAlignment="1" applyBorder="1" applyFont="1" applyNumberFormat="1">
      <alignment horizontal="center" readingOrder="0" shrinkToFit="0" wrapText="0"/>
    </xf>
    <xf borderId="1" fillId="2" fontId="6" numFmtId="165" xfId="0" applyAlignment="1" applyBorder="1" applyFont="1" applyNumberFormat="1">
      <alignment horizontal="center" readingOrder="0" shrinkToFit="0" wrapText="0"/>
    </xf>
    <xf borderId="9" fillId="0" fontId="39" numFmtId="164" xfId="0" applyAlignment="1" applyBorder="1" applyFont="1" applyNumberFormat="1">
      <alignment horizontal="center" readingOrder="0"/>
    </xf>
    <xf borderId="9" fillId="2" fontId="39" numFmtId="0" xfId="0" applyAlignment="1" applyBorder="1" applyFont="1">
      <alignment horizontal="center" readingOrder="0" shrinkToFit="0" wrapText="0"/>
    </xf>
    <xf borderId="9" fillId="2" fontId="39" numFmtId="165" xfId="0" applyAlignment="1" applyBorder="1" applyFont="1" applyNumberFormat="1">
      <alignment horizontal="center" readingOrder="0" shrinkToFit="0" wrapText="0"/>
    </xf>
    <xf borderId="9" fillId="0" fontId="39" numFmtId="0" xfId="0" applyAlignment="1" applyBorder="1" applyFont="1">
      <alignment horizontal="center" shrinkToFit="0" wrapText="0"/>
    </xf>
    <xf borderId="1" fillId="0" fontId="38" numFmtId="0" xfId="0" applyBorder="1" applyFont="1"/>
    <xf borderId="1" fillId="0" fontId="39" numFmtId="0" xfId="0" applyAlignment="1" applyBorder="1" applyFont="1">
      <alignment horizontal="center" shrinkToFit="0" wrapText="0"/>
    </xf>
    <xf borderId="7" fillId="0" fontId="39" numFmtId="0" xfId="0" applyAlignment="1" applyBorder="1" applyFont="1">
      <alignment horizontal="center" shrinkToFit="0" wrapText="0"/>
    </xf>
    <xf borderId="9" fillId="0" fontId="39" numFmtId="165" xfId="0" applyAlignment="1" applyBorder="1" applyFont="1" applyNumberFormat="1">
      <alignment horizontal="center" shrinkToFit="0" wrapText="0"/>
    </xf>
    <xf borderId="9" fillId="0" fontId="39" numFmtId="0" xfId="0" applyAlignment="1" applyBorder="1" applyFont="1">
      <alignment horizontal="center"/>
    </xf>
    <xf borderId="9" fillId="0" fontId="39" numFmtId="165" xfId="0" applyAlignment="1" applyBorder="1" applyFont="1" applyNumberFormat="1">
      <alignment horizontal="center"/>
    </xf>
    <xf borderId="9" fillId="2" fontId="39" numFmtId="0" xfId="0" applyAlignment="1" applyBorder="1" applyFont="1">
      <alignment horizontal="center"/>
    </xf>
    <xf borderId="0" fillId="0" fontId="38" numFmtId="165" xfId="0" applyFont="1" applyNumberFormat="1"/>
    <xf borderId="0" fillId="0" fontId="6" numFmtId="0" xfId="0" applyAlignment="1" applyFont="1">
      <alignment readingOrder="0" shrinkToFit="0" vertical="center" wrapText="0"/>
    </xf>
    <xf borderId="0" fillId="0" fontId="6" numFmtId="165" xfId="0" applyAlignment="1" applyFont="1" applyNumberFormat="1">
      <alignment shrinkToFit="0" vertical="center" wrapText="0"/>
    </xf>
    <xf borderId="0" fillId="0" fontId="6" numFmtId="0" xfId="0" applyAlignment="1" applyFont="1">
      <alignment vertical="center"/>
    </xf>
    <xf borderId="2" fillId="2" fontId="40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 vertical="center"/>
    </xf>
    <xf borderId="2" fillId="18" fontId="41" numFmtId="0" xfId="0" applyAlignment="1" applyBorder="1" applyFill="1" applyFont="1">
      <alignment horizontal="center" readingOrder="0" shrinkToFit="0" vertical="center" wrapText="0"/>
    </xf>
    <xf borderId="6" fillId="19" fontId="42" numFmtId="0" xfId="0" applyAlignment="1" applyBorder="1" applyFill="1" applyFont="1">
      <alignment horizontal="center" readingOrder="0" shrinkToFit="0" vertical="center" wrapText="0"/>
    </xf>
    <xf borderId="6" fillId="19" fontId="42" numFmtId="165" xfId="0" applyAlignment="1" applyBorder="1" applyFont="1" applyNumberFormat="1">
      <alignment horizontal="center" readingOrder="0" shrinkToFit="0" vertical="center" wrapText="0"/>
    </xf>
    <xf borderId="6" fillId="19" fontId="43" numFmtId="0" xfId="0" applyAlignment="1" applyBorder="1" applyFont="1">
      <alignment horizontal="center" readingOrder="0" shrinkToFit="0" vertical="center" wrapText="0"/>
    </xf>
    <xf borderId="6" fillId="19" fontId="42" numFmtId="0" xfId="0" applyAlignment="1" applyBorder="1" applyFont="1">
      <alignment horizontal="center" readingOrder="0" vertical="center"/>
    </xf>
    <xf borderId="6" fillId="7" fontId="43" numFmtId="0" xfId="0" applyAlignment="1" applyBorder="1" applyFont="1">
      <alignment horizontal="center" readingOrder="0" shrinkToFit="0" vertical="center" wrapText="0"/>
    </xf>
    <xf borderId="6" fillId="7" fontId="42" numFmtId="0" xfId="0" applyAlignment="1" applyBorder="1" applyFont="1">
      <alignment horizontal="center" readingOrder="0" shrinkToFit="0" vertical="center" wrapText="0"/>
    </xf>
    <xf borderId="6" fillId="20" fontId="42" numFmtId="0" xfId="0" applyAlignment="1" applyBorder="1" applyFill="1" applyFont="1">
      <alignment horizontal="center" readingOrder="0" shrinkToFit="0" vertical="center" wrapText="0"/>
    </xf>
    <xf borderId="6" fillId="20" fontId="42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shrinkToFit="0" vertical="center" wrapText="0"/>
    </xf>
    <xf borderId="9" fillId="0" fontId="6" numFmtId="0" xfId="0" applyAlignment="1" applyBorder="1" applyFont="1">
      <alignment horizontal="center" readingOrder="0" shrinkToFit="0" vertical="center" wrapText="0"/>
    </xf>
    <xf borderId="9" fillId="0" fontId="6" numFmtId="165" xfId="0" applyAlignment="1" applyBorder="1" applyFont="1" applyNumberFormat="1">
      <alignment horizontal="center" readingOrder="0" shrinkToFit="0" vertical="center" wrapText="0"/>
    </xf>
    <xf borderId="9" fillId="0" fontId="6" numFmtId="0" xfId="0" applyAlignment="1" applyBorder="1" applyFont="1">
      <alignment horizontal="center" readingOrder="0" vertical="center"/>
    </xf>
    <xf borderId="0" fillId="0" fontId="44" numFmtId="0" xfId="0" applyFont="1"/>
    <xf borderId="0" fillId="0" fontId="3" numFmtId="165" xfId="0" applyAlignment="1" applyFont="1" applyNumberFormat="1">
      <alignment vertical="center"/>
    </xf>
    <xf borderId="1" fillId="11" fontId="45" numFmtId="0" xfId="0" applyAlignment="1" applyBorder="1" applyFont="1">
      <alignment horizontal="center" readingOrder="0" shrinkToFit="0" wrapText="0"/>
    </xf>
    <xf borderId="1" fillId="14" fontId="23" numFmtId="0" xfId="0" applyAlignment="1" applyBorder="1" applyFont="1">
      <alignment horizontal="center" readingOrder="0" shrinkToFit="0" wrapText="0"/>
    </xf>
    <xf borderId="0" fillId="0" fontId="3" numFmtId="0" xfId="0" applyFont="1"/>
    <xf borderId="12" fillId="11" fontId="46" numFmtId="0" xfId="0" applyAlignment="1" applyBorder="1" applyFont="1">
      <alignment horizontal="center" readingOrder="0" shrinkToFit="0" wrapText="0"/>
    </xf>
    <xf borderId="13" fillId="0" fontId="7" numFmtId="0" xfId="0" applyBorder="1" applyFont="1"/>
    <xf borderId="14" fillId="0" fontId="7" numFmtId="0" xfId="0" applyBorder="1" applyFont="1"/>
    <xf borderId="1" fillId="18" fontId="47" numFmtId="0" xfId="0" applyAlignment="1" applyBorder="1" applyFont="1">
      <alignment horizontal="center" readingOrder="0" shrinkToFit="0" wrapText="0"/>
    </xf>
    <xf borderId="1" fillId="21" fontId="47" numFmtId="0" xfId="0" applyAlignment="1" applyBorder="1" applyFill="1" applyFont="1">
      <alignment horizontal="center" readingOrder="0" shrinkToFit="0" wrapText="0"/>
    </xf>
    <xf borderId="0" fillId="0" fontId="48" numFmtId="0" xfId="0" applyAlignment="1" applyFont="1">
      <alignment readingOrder="0"/>
    </xf>
    <xf borderId="15" fillId="11" fontId="45" numFmtId="0" xfId="0" applyAlignment="1" applyBorder="1" applyFont="1">
      <alignment horizontal="center" readingOrder="0" shrinkToFit="0" vertical="center" wrapText="0"/>
    </xf>
    <xf borderId="16" fillId="11" fontId="45" numFmtId="0" xfId="0" applyAlignment="1" applyBorder="1" applyFont="1">
      <alignment horizontal="center" readingOrder="0" shrinkToFit="0" wrapText="0"/>
    </xf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20" fillId="11" fontId="45" numFmtId="0" xfId="0" applyAlignment="1" applyBorder="1" applyFont="1">
      <alignment horizontal="center" readingOrder="0" shrinkToFit="0" wrapText="0"/>
    </xf>
    <xf borderId="21" fillId="14" fontId="23" numFmtId="0" xfId="0" applyAlignment="1" applyBorder="1" applyFont="1">
      <alignment horizontal="center" readingOrder="0" shrinkToFit="0" wrapText="0"/>
    </xf>
    <xf borderId="1" fillId="2" fontId="49" numFmtId="0" xfId="0" applyAlignment="1" applyBorder="1" applyFont="1">
      <alignment horizontal="center" vertical="center"/>
    </xf>
    <xf borderId="20" fillId="2" fontId="49" numFmtId="0" xfId="0" applyAlignment="1" applyBorder="1" applyFont="1">
      <alignment horizontal="center" vertical="center"/>
    </xf>
    <xf borderId="1" fillId="0" fontId="35" numFmtId="165" xfId="0" applyAlignment="1" applyBorder="1" applyFont="1" applyNumberFormat="1">
      <alignment horizontal="center" readingOrder="0" vertical="bottom"/>
    </xf>
    <xf borderId="4" fillId="0" fontId="35" numFmtId="0" xfId="0" applyAlignment="1" applyBorder="1" applyFont="1">
      <alignment horizontal="center" readingOrder="0" vertical="bottom"/>
    </xf>
    <xf borderId="4" fillId="0" fontId="44" numFmtId="0" xfId="0" applyAlignment="1" applyBorder="1" applyFont="1">
      <alignment horizontal="center" readingOrder="0" vertical="bottom"/>
    </xf>
    <xf borderId="4" fillId="0" fontId="44" numFmtId="0" xfId="0" applyAlignment="1" applyBorder="1" applyFont="1">
      <alignment horizontal="center" vertical="bottom"/>
    </xf>
    <xf borderId="7" fillId="0" fontId="35" numFmtId="165" xfId="0" applyAlignment="1" applyBorder="1" applyFont="1" applyNumberFormat="1">
      <alignment horizontal="center" readingOrder="0" vertical="bottom"/>
    </xf>
    <xf borderId="9" fillId="0" fontId="35" numFmtId="0" xfId="0" applyAlignment="1" applyBorder="1" applyFont="1">
      <alignment horizontal="center" readingOrder="0" vertical="bottom"/>
    </xf>
    <xf borderId="9" fillId="0" fontId="44" numFmtId="0" xfId="0" applyAlignment="1" applyBorder="1" applyFont="1">
      <alignment horizontal="center" readingOrder="0" vertical="bottom"/>
    </xf>
    <xf borderId="9" fillId="0" fontId="44" numFmtId="0" xfId="0" applyAlignment="1" applyBorder="1" applyFont="1">
      <alignment horizontal="center" vertical="bottom"/>
    </xf>
    <xf borderId="1" fillId="3" fontId="6" numFmtId="165" xfId="0" applyAlignment="1" applyBorder="1" applyFont="1" applyNumberFormat="1">
      <alignment horizontal="center" readingOrder="0" shrinkToFit="0" wrapText="0"/>
    </xf>
    <xf borderId="22" fillId="14" fontId="23" numFmtId="0" xfId="0" applyAlignment="1" applyBorder="1" applyFont="1">
      <alignment horizontal="center" readingOrder="0" shrinkToFit="0" wrapText="0"/>
    </xf>
    <xf borderId="23" fillId="2" fontId="49" numFmtId="0" xfId="0" applyAlignment="1" applyBorder="1" applyFont="1">
      <alignment horizontal="center" vertical="center"/>
    </xf>
    <xf borderId="24" fillId="2" fontId="49" numFmtId="0" xfId="0" applyAlignment="1" applyBorder="1" applyFont="1">
      <alignment horizontal="center" vertical="center"/>
    </xf>
    <xf borderId="0" fillId="3" fontId="6" numFmtId="0" xfId="0" applyAlignment="1" applyFont="1">
      <alignment horizontal="center" readingOrder="0" shrinkToFit="0" wrapText="0"/>
    </xf>
    <xf borderId="1" fillId="3" fontId="6" numFmtId="167" xfId="0" applyAlignment="1" applyBorder="1" applyFont="1" applyNumberFormat="1">
      <alignment horizontal="center" readingOrder="0" shrinkToFit="0" wrapText="0"/>
    </xf>
    <xf borderId="1" fillId="0" fontId="6" numFmtId="167" xfId="0" applyAlignment="1" applyBorder="1" applyFont="1" applyNumberFormat="1">
      <alignment horizontal="center" readingOrder="0" shrinkToFit="0" wrapText="0"/>
    </xf>
    <xf borderId="1" fillId="7" fontId="27" numFmtId="0" xfId="0" applyAlignment="1" applyBorder="1" applyFont="1">
      <alignment horizontal="center" readingOrder="0" shrinkToFit="0" vertical="center" wrapText="0"/>
    </xf>
    <xf borderId="4" fillId="7" fontId="27" numFmtId="165" xfId="0" applyAlignment="1" applyBorder="1" applyFont="1" applyNumberFormat="1">
      <alignment horizontal="center" readingOrder="0" shrinkToFit="0" vertical="center" wrapText="0"/>
    </xf>
    <xf borderId="4" fillId="7" fontId="27" numFmtId="0" xfId="0" applyAlignment="1" applyBorder="1" applyFont="1">
      <alignment horizontal="center" readingOrder="0" shrinkToFit="0" vertical="center" wrapText="0"/>
    </xf>
    <xf borderId="3" fillId="7" fontId="27" numFmtId="0" xfId="0" applyAlignment="1" applyBorder="1" applyFont="1">
      <alignment horizontal="center" readingOrder="0" shrinkToFit="0" vertical="center" wrapText="0"/>
    </xf>
    <xf borderId="7" fillId="0" fontId="9" numFmtId="0" xfId="0" applyAlignment="1" applyBorder="1" applyFont="1">
      <alignment horizontal="center" readingOrder="0" shrinkToFit="0" vertical="center" wrapText="0"/>
    </xf>
    <xf borderId="9" fillId="0" fontId="9" numFmtId="0" xfId="0" applyAlignment="1" applyBorder="1" applyFont="1">
      <alignment horizontal="center" readingOrder="0" shrinkToFit="0" vertical="center" wrapText="0"/>
    </xf>
    <xf borderId="1" fillId="3" fontId="36" numFmtId="0" xfId="0" applyAlignment="1" applyBorder="1" applyFont="1">
      <alignment horizontal="center" readingOrder="0" shrinkToFit="0" wrapText="0"/>
    </xf>
    <xf borderId="4" fillId="3" fontId="36" numFmtId="0" xfId="0" applyAlignment="1" applyBorder="1" applyFont="1">
      <alignment horizontal="center" readingOrder="0" shrinkToFit="0" wrapText="0"/>
    </xf>
    <xf borderId="9" fillId="3" fontId="36" numFmtId="0" xfId="0" applyAlignment="1" applyBorder="1" applyFont="1">
      <alignment horizontal="center" readingOrder="0" shrinkToFit="0" vertical="center" wrapText="0"/>
    </xf>
    <xf borderId="9" fillId="0" fontId="36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shrinkToFit="0" vertical="center" wrapText="0"/>
    </xf>
    <xf borderId="9" fillId="0" fontId="9" numFmtId="0" xfId="0" applyAlignment="1" applyBorder="1" applyFont="1">
      <alignment horizontal="center" shrinkToFit="0" vertical="center" wrapText="0"/>
    </xf>
    <xf borderId="7" fillId="3" fontId="36" numFmtId="0" xfId="0" applyAlignment="1" applyBorder="1" applyFont="1">
      <alignment horizontal="center" readingOrder="0" shrinkToFit="0" wrapText="0"/>
    </xf>
    <xf borderId="9" fillId="3" fontId="36" numFmtId="0" xfId="0" applyAlignment="1" applyBorder="1" applyFont="1">
      <alignment horizontal="center" readingOrder="0" shrinkToFit="0" wrapText="0"/>
    </xf>
    <xf borderId="9" fillId="0" fontId="9" numFmtId="165" xfId="0" applyAlignment="1" applyBorder="1" applyFont="1" applyNumberFormat="1">
      <alignment horizontal="center" readingOrder="0" shrinkToFit="0" vertical="center" wrapText="0"/>
    </xf>
    <xf borderId="7" fillId="3" fontId="36" numFmtId="0" xfId="0" applyAlignment="1" applyBorder="1" applyFont="1">
      <alignment horizontal="center" readingOrder="0" shrinkToFit="0" vertical="center" wrapText="0"/>
    </xf>
    <xf borderId="9" fillId="2" fontId="9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vertical="center"/>
    </xf>
    <xf borderId="25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11" fillId="0" fontId="36" numFmtId="0" xfId="0" applyAlignment="1" applyBorder="1" applyFont="1">
      <alignment horizontal="center" readingOrder="0" vertical="center"/>
    </xf>
    <xf borderId="9" fillId="0" fontId="50" numFmtId="165" xfId="0" applyAlignment="1" applyBorder="1" applyFont="1" applyNumberFormat="1">
      <alignment horizontal="center" readingOrder="0" shrinkToFit="0" vertical="center" wrapText="0"/>
    </xf>
    <xf borderId="9" fillId="0" fontId="50" numFmtId="0" xfId="0" applyAlignment="1" applyBorder="1" applyFont="1">
      <alignment horizontal="center" readingOrder="0" vertical="center"/>
    </xf>
    <xf borderId="9" fillId="0" fontId="50" numFmtId="0" xfId="0" applyAlignment="1" applyBorder="1" applyFont="1">
      <alignment horizontal="center" readingOrder="0" shrinkToFit="0" vertical="center" wrapText="0"/>
    </xf>
    <xf borderId="11" fillId="0" fontId="9" numFmtId="0" xfId="0" applyAlignment="1" applyBorder="1" applyFont="1">
      <alignment horizontal="center" vertical="center"/>
    </xf>
    <xf borderId="9" fillId="0" fontId="9" numFmtId="167" xfId="0" applyAlignment="1" applyBorder="1" applyFont="1" applyNumberFormat="1">
      <alignment horizontal="center" readingOrder="0" shrinkToFit="0" vertical="center" wrapText="0"/>
    </xf>
    <xf borderId="9" fillId="2" fontId="36" numFmtId="0" xfId="0" applyAlignment="1" applyBorder="1" applyFont="1">
      <alignment horizontal="center" readingOrder="0" shrinkToFit="0" vertical="center" wrapText="0"/>
    </xf>
    <xf borderId="9" fillId="0" fontId="36" numFmtId="0" xfId="0" applyAlignment="1" applyBorder="1" applyFont="1">
      <alignment horizontal="center" readingOrder="0" shrinkToFit="0" vertical="center" wrapText="0"/>
    </xf>
    <xf borderId="9" fillId="0" fontId="6" numFmtId="164" xfId="0" applyAlignment="1" applyBorder="1" applyFont="1" applyNumberFormat="1">
      <alignment horizontal="center" readingOrder="0" shrinkToFit="0" vertical="center" wrapText="0"/>
    </xf>
    <xf borderId="9" fillId="0" fontId="3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readingOrder="0" vertical="center"/>
    </xf>
    <xf borderId="7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9" fillId="0" fontId="3" numFmtId="165" xfId="0" applyAlignment="1" applyBorder="1" applyFont="1" applyNumberFormat="1">
      <alignment horizontal="center" readingOrder="0" vertical="center"/>
    </xf>
    <xf borderId="7" fillId="3" fontId="36" numFmtId="164" xfId="0" applyAlignment="1" applyBorder="1" applyFont="1" applyNumberFormat="1">
      <alignment horizontal="center" readingOrder="0" shrinkToFit="0" wrapText="0"/>
    </xf>
    <xf borderId="9" fillId="0" fontId="3" numFmtId="164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9" fillId="0" fontId="12" numFmtId="0" xfId="0" applyAlignment="1" applyBorder="1" applyFont="1">
      <alignment horizontal="center" readingOrder="0" shrinkToFit="0" wrapText="0"/>
    </xf>
    <xf borderId="9" fillId="2" fontId="6" numFmtId="0" xfId="0" applyAlignment="1" applyBorder="1" applyFont="1">
      <alignment horizontal="center" readingOrder="0" shrinkToFit="0" wrapText="0"/>
    </xf>
    <xf borderId="9" fillId="0" fontId="34" numFmtId="0" xfId="0" applyAlignment="1" applyBorder="1" applyFont="1">
      <alignment horizontal="center" readingOrder="0" shrinkToFit="0" wrapText="0"/>
    </xf>
    <xf borderId="1" fillId="0" fontId="3" numFmtId="165" xfId="0" applyAlignment="1" applyBorder="1" applyFont="1" applyNumberFormat="1">
      <alignment horizontal="center" vertical="center"/>
    </xf>
    <xf borderId="1" fillId="0" fontId="51" numFmtId="0" xfId="0" applyAlignment="1" applyBorder="1" applyFont="1">
      <alignment horizontal="center" vertical="center"/>
    </xf>
    <xf borderId="4" fillId="7" fontId="52" numFmtId="165" xfId="0" applyAlignment="1" applyBorder="1" applyFont="1" applyNumberFormat="1">
      <alignment horizontal="center" readingOrder="0" shrinkToFit="0" wrapText="0"/>
    </xf>
    <xf borderId="4" fillId="7" fontId="52" numFmtId="0" xfId="0" applyAlignment="1" applyBorder="1" applyFont="1">
      <alignment horizontal="center" readingOrder="0"/>
    </xf>
    <xf borderId="4" fillId="7" fontId="52" numFmtId="0" xfId="0" applyAlignment="1" applyBorder="1" applyFont="1">
      <alignment horizontal="center" readingOrder="0" shrinkToFit="0" wrapText="0"/>
    </xf>
    <xf borderId="7" fillId="0" fontId="6" numFmtId="0" xfId="0" applyAlignment="1" applyBorder="1" applyFont="1">
      <alignment horizontal="center" readingOrder="0"/>
    </xf>
    <xf borderId="9" fillId="0" fontId="6" numFmtId="165" xfId="0" applyAlignment="1" applyBorder="1" applyFont="1" applyNumberFormat="1">
      <alignment horizontal="center" readingOrder="0"/>
    </xf>
    <xf borderId="9" fillId="0" fontId="35" numFmtId="0" xfId="0" applyAlignment="1" applyBorder="1" applyFont="1">
      <alignment horizontal="center" readingOrder="0"/>
    </xf>
    <xf borderId="9" fillId="2" fontId="53" numFmtId="0" xfId="0" applyAlignment="1" applyBorder="1" applyFont="1">
      <alignment readingOrder="0"/>
    </xf>
    <xf borderId="9" fillId="0" fontId="54" numFmtId="0" xfId="0" applyAlignment="1" applyBorder="1" applyFont="1">
      <alignment horizontal="center" readingOrder="0"/>
    </xf>
    <xf borderId="9" fillId="0" fontId="3" numFmtId="0" xfId="0" applyAlignment="1" applyBorder="1" applyFont="1">
      <alignment readingOrder="0"/>
    </xf>
    <xf borderId="1" fillId="0" fontId="35" numFmtId="0" xfId="0" applyAlignment="1" applyBorder="1" applyFont="1">
      <alignment horizontal="center" readingOrder="0"/>
    </xf>
    <xf borderId="9" fillId="0" fontId="55" numFmtId="0" xfId="0" applyAlignment="1" applyBorder="1" applyFont="1">
      <alignment readingOrder="0"/>
    </xf>
    <xf borderId="1" fillId="0" fontId="55" numFmtId="0" xfId="0" applyAlignment="1" applyBorder="1" applyFont="1">
      <alignment readingOrder="0"/>
    </xf>
    <xf borderId="9" fillId="0" fontId="6" numFmtId="165" xfId="0" applyAlignment="1" applyBorder="1" applyFont="1" applyNumberFormat="1">
      <alignment horizontal="center"/>
    </xf>
    <xf borderId="0" fillId="22" fontId="19" numFmtId="0" xfId="0" applyAlignment="1" applyFill="1" applyFont="1">
      <alignment horizontal="center" readingOrder="0" shrinkToFit="0" wrapText="0"/>
    </xf>
    <xf borderId="26" fillId="0" fontId="19" numFmtId="0" xfId="0" applyAlignment="1" applyBorder="1" applyFont="1">
      <alignment horizontal="center" readingOrder="0" shrinkToFit="0" wrapText="0"/>
    </xf>
    <xf borderId="27" fillId="0" fontId="7" numFmtId="0" xfId="0" applyBorder="1" applyFont="1"/>
    <xf borderId="27" fillId="0" fontId="19" numFmtId="0" xfId="0" applyAlignment="1" applyBorder="1" applyFont="1">
      <alignment horizontal="center" readingOrder="0" shrinkToFit="0" wrapText="0"/>
    </xf>
    <xf borderId="0" fillId="0" fontId="19" numFmtId="0" xfId="0" applyAlignment="1" applyFont="1">
      <alignment horizontal="center" readingOrder="0" shrinkToFit="0" wrapText="0"/>
    </xf>
    <xf borderId="19" fillId="7" fontId="19" numFmtId="0" xfId="0" applyAlignment="1" applyBorder="1" applyFont="1">
      <alignment horizontal="center" readingOrder="0" shrinkToFit="0" wrapText="0"/>
    </xf>
    <xf borderId="9" fillId="7" fontId="19" numFmtId="0" xfId="0" applyAlignment="1" applyBorder="1" applyFont="1">
      <alignment horizontal="center" readingOrder="0" shrinkToFit="0" wrapText="0"/>
    </xf>
    <xf borderId="11" fillId="7" fontId="19" numFmtId="0" xfId="0" applyAlignment="1" applyBorder="1" applyFont="1">
      <alignment horizontal="center" readingOrder="0" shrinkToFit="0" wrapText="0"/>
    </xf>
    <xf borderId="25" fillId="7" fontId="19" numFmtId="0" xfId="0" applyAlignment="1" applyBorder="1" applyFont="1">
      <alignment horizontal="center" readingOrder="0" shrinkToFit="0" wrapText="0"/>
    </xf>
    <xf borderId="21" fillId="7" fontId="19" numFmtId="0" xfId="0" applyAlignment="1" applyBorder="1" applyFont="1">
      <alignment horizontal="center" readingOrder="0" shrinkToFit="0" wrapText="0"/>
    </xf>
    <xf borderId="20" fillId="7" fontId="19" numFmtId="0" xfId="0" applyAlignment="1" applyBorder="1" applyFont="1">
      <alignment horizontal="center" readingOrder="0" shrinkToFit="0" wrapText="0"/>
    </xf>
    <xf borderId="4" fillId="7" fontId="19" numFmtId="0" xfId="0" applyAlignment="1" applyBorder="1" applyFont="1">
      <alignment horizontal="center" readingOrder="0" shrinkToFit="0" wrapText="0"/>
    </xf>
    <xf borderId="1" fillId="7" fontId="19" numFmtId="0" xfId="0" applyAlignment="1" applyBorder="1" applyFont="1">
      <alignment horizontal="center" readingOrder="0" shrinkToFit="0" wrapText="0"/>
    </xf>
    <xf borderId="1" fillId="22" fontId="19" numFmtId="0" xfId="0" applyAlignment="1" applyBorder="1" applyFont="1">
      <alignment horizontal="center" readingOrder="0" shrinkToFit="0" wrapText="0"/>
    </xf>
    <xf borderId="0" fillId="3" fontId="19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wrapText="0"/>
    </xf>
    <xf borderId="19" fillId="0" fontId="19" numFmtId="0" xfId="0" applyAlignment="1" applyBorder="1" applyFont="1">
      <alignment horizontal="center" readingOrder="0" shrinkToFit="0" wrapText="0"/>
    </xf>
    <xf borderId="25" fillId="0" fontId="6" numFmtId="0" xfId="0" applyAlignment="1" applyBorder="1" applyFont="1">
      <alignment horizontal="center" readingOrder="0" shrinkToFit="0" wrapText="0"/>
    </xf>
    <xf borderId="21" fillId="0" fontId="6" numFmtId="0" xfId="0" applyAlignment="1" applyBorder="1" applyFont="1">
      <alignment horizontal="center" readingOrder="0" shrinkToFit="0" wrapText="0"/>
    </xf>
    <xf borderId="20" fillId="0" fontId="6" numFmtId="0" xfId="0" applyAlignment="1" applyBorder="1" applyFont="1">
      <alignment horizontal="center" readingOrder="0" shrinkToFit="0" wrapText="0"/>
    </xf>
    <xf borderId="28" fillId="0" fontId="6" numFmtId="0" xfId="0" applyAlignment="1" applyBorder="1" applyFont="1">
      <alignment horizontal="center" readingOrder="0" shrinkToFit="0" wrapText="0"/>
    </xf>
    <xf borderId="29" fillId="0" fontId="19" numFmtId="0" xfId="0" applyAlignment="1" applyBorder="1" applyFont="1">
      <alignment horizontal="center" readingOrder="0" shrinkToFit="0" wrapText="0"/>
    </xf>
    <xf borderId="8" fillId="7" fontId="6" numFmtId="0" xfId="0" applyAlignment="1" applyBorder="1" applyFont="1">
      <alignment horizontal="center" readingOrder="0" shrinkToFit="0" wrapText="0"/>
    </xf>
    <xf borderId="11" fillId="7" fontId="6" numFmtId="0" xfId="0" applyAlignment="1" applyBorder="1" applyFont="1">
      <alignment horizontal="center" readingOrder="0" shrinkToFit="0" wrapText="0"/>
    </xf>
    <xf borderId="21" fillId="7" fontId="6" numFmtId="0" xfId="0" applyAlignment="1" applyBorder="1" applyFont="1">
      <alignment horizontal="center" readingOrder="0" shrinkToFit="0" wrapText="0"/>
    </xf>
    <xf borderId="20" fillId="7" fontId="6" numFmtId="0" xfId="0" applyAlignment="1" applyBorder="1" applyFont="1">
      <alignment horizontal="center" readingOrder="0" shrinkToFit="0" wrapText="0"/>
    </xf>
    <xf borderId="30" fillId="0" fontId="19" numFmtId="0" xfId="0" applyAlignment="1" applyBorder="1" applyFont="1">
      <alignment horizontal="center" readingOrder="0" shrinkToFit="0" wrapText="0"/>
    </xf>
    <xf borderId="1" fillId="2" fontId="56" numFmtId="0" xfId="0" applyAlignment="1" applyBorder="1" applyFont="1">
      <alignment horizontal="center"/>
    </xf>
    <xf borderId="11" fillId="0" fontId="6" numFmtId="0" xfId="0" applyAlignment="1" applyBorder="1" applyFont="1">
      <alignment horizontal="center" readingOrder="0" shrinkToFit="0" wrapText="0"/>
    </xf>
    <xf borderId="21" fillId="2" fontId="56" numFmtId="0" xfId="0" applyAlignment="1" applyBorder="1" applyFont="1">
      <alignment horizontal="center"/>
    </xf>
    <xf borderId="20" fillId="2" fontId="56" numFmtId="0" xfId="0" applyAlignment="1" applyBorder="1" applyFont="1">
      <alignment horizontal="center"/>
    </xf>
    <xf borderId="4" fillId="2" fontId="56" numFmtId="0" xfId="0" applyAlignment="1" applyBorder="1" applyFont="1">
      <alignment horizontal="center"/>
    </xf>
    <xf borderId="0" fillId="3" fontId="56" numFmtId="0" xfId="0" applyAlignment="1" applyFont="1">
      <alignment horizontal="center"/>
    </xf>
    <xf borderId="31" fillId="0" fontId="19" numFmtId="0" xfId="0" applyAlignment="1" applyBorder="1" applyFont="1">
      <alignment horizontal="center" readingOrder="0" shrinkToFit="0" wrapText="0"/>
    </xf>
    <xf borderId="22" fillId="7" fontId="19" numFmtId="0" xfId="0" applyAlignment="1" applyBorder="1" applyFont="1">
      <alignment horizontal="center" readingOrder="0" shrinkToFit="0" wrapText="0"/>
    </xf>
    <xf borderId="32" fillId="7" fontId="6" numFmtId="0" xfId="0" applyAlignment="1" applyBorder="1" applyFont="1">
      <alignment horizontal="center" readingOrder="0" shrinkToFit="0" wrapText="0"/>
    </xf>
    <xf borderId="33" fillId="7" fontId="6" numFmtId="0" xfId="0" applyAlignment="1" applyBorder="1" applyFont="1">
      <alignment horizontal="center" readingOrder="0" shrinkToFit="0" wrapText="0"/>
    </xf>
    <xf borderId="22" fillId="7" fontId="6" numFmtId="0" xfId="0" applyAlignment="1" applyBorder="1" applyFont="1">
      <alignment horizontal="center" readingOrder="0" shrinkToFit="0" wrapText="0"/>
    </xf>
    <xf borderId="24" fillId="7" fontId="6" numFmtId="0" xfId="0" applyAlignment="1" applyBorder="1" applyFont="1">
      <alignment horizontal="center" readingOrder="0" shrinkToFit="0" wrapText="0"/>
    </xf>
    <xf borderId="34" fillId="7" fontId="6" numFmtId="0" xfId="0" applyAlignment="1" applyBorder="1" applyFont="1">
      <alignment horizontal="center" readingOrder="0" shrinkToFit="0" wrapText="0"/>
    </xf>
    <xf borderId="23" fillId="7" fontId="6" numFmtId="0" xfId="0" applyAlignment="1" applyBorder="1" applyFont="1">
      <alignment horizontal="center" readingOrder="0" shrinkToFit="0" wrapText="0"/>
    </xf>
    <xf borderId="1" fillId="23" fontId="19" numFmtId="0" xfId="0" applyAlignment="1" applyBorder="1" applyFill="1" applyFont="1">
      <alignment horizontal="center" readingOrder="0" shrinkToFit="0" wrapText="0"/>
    </xf>
    <xf borderId="4" fillId="23" fontId="19" numFmtId="0" xfId="0" applyAlignment="1" applyBorder="1" applyFont="1">
      <alignment horizontal="center" readingOrder="0" shrinkToFit="0" wrapText="0"/>
    </xf>
    <xf borderId="0" fillId="23" fontId="19" numFmtId="0" xfId="0" applyAlignment="1" applyFont="1">
      <alignment horizontal="center" readingOrder="0" shrinkToFit="0" wrapText="0"/>
    </xf>
    <xf borderId="7" fillId="0" fontId="19" numFmtId="0" xfId="0" applyAlignment="1" applyBorder="1" applyFont="1">
      <alignment horizontal="center" readingOrder="0" shrinkToFit="0" wrapText="0"/>
    </xf>
    <xf borderId="1" fillId="0" fontId="57" numFmtId="0" xfId="0" applyAlignment="1" applyBorder="1" applyFont="1">
      <alignment horizontal="center" shrinkToFit="0" wrapText="0"/>
    </xf>
    <xf borderId="1" fillId="23" fontId="57" numFmtId="0" xfId="0" applyAlignment="1" applyBorder="1" applyFont="1">
      <alignment horizontal="center" readingOrder="0" shrinkToFit="0" wrapText="0"/>
    </xf>
    <xf borderId="2" fillId="7" fontId="19" numFmtId="0" xfId="0" applyAlignment="1" applyBorder="1" applyFont="1">
      <alignment horizontal="center" readingOrder="0" shrinkToFit="0" wrapText="0"/>
    </xf>
    <xf borderId="2" fillId="23" fontId="19" numFmtId="0" xfId="0" applyAlignment="1" applyBorder="1" applyFont="1">
      <alignment horizontal="center" readingOrder="0" shrinkToFit="0" wrapText="0"/>
    </xf>
    <xf borderId="3" fillId="23" fontId="19" numFmtId="0" xfId="0" applyAlignment="1" applyBorder="1" applyFont="1">
      <alignment horizontal="center" readingOrder="0" shrinkToFit="0" wrapText="0"/>
    </xf>
    <xf borderId="1" fillId="24" fontId="57" numFmtId="0" xfId="0" applyAlignment="1" applyBorder="1" applyFill="1" applyFont="1">
      <alignment horizontal="center" readingOrder="0" shrinkToFit="0" wrapText="0"/>
    </xf>
    <xf borderId="1" fillId="0" fontId="57" numFmtId="0" xfId="0" applyAlignment="1" applyBorder="1" applyFont="1">
      <alignment horizontal="center" readingOrder="0" shrinkToFit="0" wrapText="0"/>
    </xf>
    <xf borderId="1" fillId="2" fontId="58" numFmtId="0" xfId="0" applyAlignment="1" applyBorder="1" applyFont="1">
      <alignment horizontal="center"/>
    </xf>
    <xf borderId="9" fillId="0" fontId="19" numFmtId="0" xfId="0" applyAlignment="1" applyBorder="1" applyFont="1">
      <alignment horizontal="center" readingOrder="0" shrinkToFit="0" wrapText="0"/>
    </xf>
    <xf borderId="2" fillId="0" fontId="19" numFmtId="0" xfId="0" applyAlignment="1" applyBorder="1" applyFont="1">
      <alignment horizontal="center" readingOrder="0" shrinkToFit="0" wrapText="0"/>
    </xf>
    <xf borderId="3" fillId="0" fontId="19" numFmtId="0" xfId="0" applyAlignment="1" applyBorder="1" applyFont="1">
      <alignment horizontal="center" readingOrder="0" shrinkToFit="0" wrapText="0"/>
    </xf>
    <xf borderId="1" fillId="0" fontId="57" numFmtId="9" xfId="0" applyAlignment="1" applyBorder="1" applyFont="1" applyNumberFormat="1">
      <alignment horizontal="center" readingOrder="0" shrinkToFit="0" wrapText="0"/>
    </xf>
    <xf borderId="1" fillId="2" fontId="57" numFmtId="9" xfId="0" applyAlignment="1" applyBorder="1" applyFont="1" applyNumberFormat="1">
      <alignment horizontal="center"/>
    </xf>
    <xf borderId="0" fillId="0" fontId="6" numFmtId="9" xfId="0" applyAlignment="1" applyFont="1" applyNumberFormat="1">
      <alignment horizontal="center" readingOrder="0" shrinkToFit="0" wrapText="0"/>
    </xf>
    <xf borderId="0" fillId="0" fontId="59" numFmtId="0" xfId="0" applyAlignment="1" applyFont="1">
      <alignment horizontal="center" readingOrder="0" shrinkToFit="0" wrapText="0"/>
    </xf>
    <xf borderId="0" fillId="2" fontId="60" numFmtId="0" xfId="0" applyAlignment="1" applyFont="1">
      <alignment horizontal="center"/>
    </xf>
    <xf borderId="4" fillId="7" fontId="6" numFmtId="165" xfId="0" applyAlignment="1" applyBorder="1" applyFont="1" applyNumberFormat="1">
      <alignment horizontal="center" readingOrder="0" shrinkToFit="0" vertical="center" wrapText="0"/>
    </xf>
    <xf borderId="4" fillId="7" fontId="6" numFmtId="0" xfId="0" applyAlignment="1" applyBorder="1" applyFont="1">
      <alignment horizontal="center" readingOrder="0" shrinkToFit="0" vertical="center" wrapText="0"/>
    </xf>
    <xf borderId="4" fillId="7" fontId="6" numFmtId="0" xfId="0" applyAlignment="1" applyBorder="1" applyFont="1">
      <alignment horizontal="center" readingOrder="0" vertical="center"/>
    </xf>
    <xf borderId="1" fillId="13" fontId="3" numFmtId="0" xfId="0" applyAlignment="1" applyBorder="1" applyFont="1">
      <alignment horizontal="center" readingOrder="0" vertical="center"/>
    </xf>
    <xf borderId="7" fillId="2" fontId="6" numFmtId="0" xfId="0" applyAlignment="1" applyBorder="1" applyFont="1">
      <alignment horizontal="center" readingOrder="0" vertical="center"/>
    </xf>
    <xf borderId="9" fillId="2" fontId="6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readingOrder="0" vertical="center"/>
    </xf>
    <xf borderId="0" fillId="2" fontId="56" numFmtId="0" xfId="0" applyAlignment="1" applyFont="1">
      <alignment horizontal="center" readingOrder="0"/>
    </xf>
    <xf borderId="1" fillId="2" fontId="3" numFmtId="0" xfId="0" applyAlignment="1" applyBorder="1" applyFont="1">
      <alignment vertical="center"/>
    </xf>
    <xf borderId="9" fillId="2" fontId="6" numFmtId="165" xfId="0" applyAlignment="1" applyBorder="1" applyFont="1" applyNumberFormat="1">
      <alignment horizontal="center" readingOrder="0" vertical="center"/>
    </xf>
    <xf borderId="1" fillId="2" fontId="61" numFmtId="0" xfId="0" applyAlignment="1" applyBorder="1" applyFont="1">
      <alignment readingOrder="0"/>
    </xf>
    <xf borderId="1" fillId="2" fontId="62" numFmtId="0" xfId="0" applyAlignment="1" applyBorder="1" applyFont="1">
      <alignment readingOrder="0"/>
    </xf>
    <xf borderId="0" fillId="2" fontId="3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 vertical="center"/>
    </xf>
    <xf borderId="1" fillId="2" fontId="6" numFmtId="165" xfId="0" applyAlignment="1" applyBorder="1" applyFont="1" applyNumberFormat="1">
      <alignment horizontal="center" readingOrder="0" vertical="center"/>
    </xf>
    <xf borderId="1" fillId="2" fontId="6" numFmtId="0" xfId="0" applyAlignment="1" applyBorder="1" applyFont="1">
      <alignment horizontal="center" vertical="center"/>
    </xf>
    <xf borderId="1" fillId="2" fontId="6" numFmtId="165" xfId="0" applyAlignment="1" applyBorder="1" applyFont="1" applyNumberFormat="1">
      <alignment horizontal="center" vertical="center"/>
    </xf>
    <xf borderId="1" fillId="2" fontId="63" numFmtId="0" xfId="0" applyAlignment="1" applyBorder="1" applyFont="1">
      <alignment horizontal="center" readingOrder="0" vertical="center"/>
    </xf>
    <xf borderId="1" fillId="2" fontId="3" numFmtId="165" xfId="0" applyAlignment="1" applyBorder="1" applyFont="1" applyNumberFormat="1">
      <alignment vertical="center"/>
    </xf>
    <xf borderId="35" fillId="25" fontId="64" numFmtId="0" xfId="0" applyAlignment="1" applyBorder="1" applyFill="1" applyFont="1">
      <alignment horizontal="center" readingOrder="0" shrinkToFit="0" wrapText="1"/>
    </xf>
    <xf borderId="36" fillId="25" fontId="64" numFmtId="0" xfId="0" applyAlignment="1" applyBorder="1" applyFont="1">
      <alignment horizontal="center" readingOrder="0" shrinkToFit="0" wrapText="1"/>
    </xf>
    <xf borderId="36" fillId="25" fontId="64" numFmtId="0" xfId="0" applyAlignment="1" applyBorder="1" applyFont="1">
      <alignment horizontal="left" readingOrder="0" shrinkToFit="0" wrapText="1"/>
    </xf>
    <xf borderId="0" fillId="0" fontId="51" numFmtId="0" xfId="0" applyAlignment="1" applyFont="1">
      <alignment horizontal="center" shrinkToFit="0" wrapText="1"/>
    </xf>
    <xf borderId="1" fillId="2" fontId="65" numFmtId="0" xfId="0" applyAlignment="1" applyBorder="1" applyFont="1">
      <alignment horizontal="center" readingOrder="0"/>
    </xf>
    <xf borderId="1" fillId="2" fontId="65" numFmtId="0" xfId="0" applyAlignment="1" applyBorder="1" applyFont="1">
      <alignment horizontal="left" readingOrder="0"/>
    </xf>
    <xf borderId="0" fillId="0" fontId="51" numFmtId="0" xfId="0" applyAlignment="1" applyFont="1">
      <alignment horizontal="center"/>
    </xf>
    <xf borderId="1" fillId="0" fontId="65" numFmtId="0" xfId="0" applyAlignment="1" applyBorder="1" applyFont="1">
      <alignment horizontal="center" readingOrder="0"/>
    </xf>
    <xf borderId="1" fillId="0" fontId="65" numFmtId="0" xfId="0" applyAlignment="1" applyBorder="1" applyFont="1">
      <alignment horizontal="left" readingOrder="0"/>
    </xf>
    <xf borderId="1" fillId="0" fontId="65" numFmtId="0" xfId="0" applyAlignment="1" applyBorder="1" applyFont="1">
      <alignment horizontal="center" readingOrder="0" shrinkToFit="0" wrapText="0"/>
    </xf>
    <xf borderId="1" fillId="0" fontId="65" numFmtId="0" xfId="0" applyAlignment="1" applyBorder="1" applyFont="1">
      <alignment horizontal="center"/>
    </xf>
    <xf borderId="1" fillId="0" fontId="51" numFmtId="0" xfId="0" applyAlignment="1" applyBorder="1" applyFont="1">
      <alignment horizontal="center" readingOrder="0"/>
    </xf>
    <xf borderId="1" fillId="0" fontId="51" numFmtId="0" xfId="0" applyAlignment="1" applyBorder="1" applyFont="1">
      <alignment horizontal="left" readingOrder="0"/>
    </xf>
    <xf borderId="9" fillId="0" fontId="51" numFmtId="0" xfId="0" applyAlignment="1" applyBorder="1" applyFont="1">
      <alignment horizontal="center" readingOrder="0"/>
    </xf>
    <xf borderId="9" fillId="0" fontId="66" numFmtId="0" xfId="0" applyAlignment="1" applyBorder="1" applyFont="1">
      <alignment horizontal="center" readingOrder="0" vertical="bottom"/>
    </xf>
    <xf borderId="0" fillId="0" fontId="51" numFmtId="0" xfId="0" applyAlignment="1" applyFont="1">
      <alignment horizontal="left"/>
    </xf>
    <xf borderId="10" fillId="0" fontId="67" numFmtId="0" xfId="0" applyAlignment="1" applyBorder="1" applyFont="1">
      <alignment horizontal="center" readingOrder="0" shrinkToFit="0" vertical="center" wrapText="0"/>
    </xf>
    <xf borderId="37" fillId="0" fontId="67" numFmtId="0" xfId="0" applyAlignment="1" applyBorder="1" applyFont="1">
      <alignment horizontal="center" readingOrder="0" shrinkToFit="0" vertical="center" wrapText="0"/>
    </xf>
    <xf borderId="3" fillId="0" fontId="67" numFmtId="0" xfId="0" applyAlignment="1" applyBorder="1" applyFont="1">
      <alignment horizontal="center" readingOrder="0" shrinkToFit="0" vertical="center" wrapText="0"/>
    </xf>
    <xf borderId="8" fillId="0" fontId="7" numFmtId="0" xfId="0" applyBorder="1" applyFont="1"/>
    <xf borderId="9" fillId="26" fontId="67" numFmtId="0" xfId="0" applyAlignment="1" applyBorder="1" applyFill="1" applyFont="1">
      <alignment horizontal="center" readingOrder="0" shrinkToFit="0" vertical="center" wrapText="0"/>
    </xf>
    <xf borderId="9" fillId="27" fontId="67" numFmtId="0" xfId="0" applyAlignment="1" applyBorder="1" applyFill="1" applyFont="1">
      <alignment horizontal="center" readingOrder="0" shrinkToFit="0" vertical="center" wrapText="0"/>
    </xf>
    <xf borderId="9" fillId="28" fontId="67" numFmtId="0" xfId="0" applyAlignment="1" applyBorder="1" applyFill="1" applyFont="1">
      <alignment horizontal="center" readingOrder="0" vertical="center"/>
    </xf>
    <xf borderId="9" fillId="28" fontId="67" numFmtId="0" xfId="0" applyAlignment="1" applyBorder="1" applyFont="1">
      <alignment horizontal="center" readingOrder="0" shrinkToFit="0" vertical="center" wrapText="0"/>
    </xf>
    <xf borderId="9" fillId="29" fontId="67" numFmtId="0" xfId="0" applyAlignment="1" applyBorder="1" applyFill="1" applyFont="1">
      <alignment horizontal="center" readingOrder="0" shrinkToFit="0" vertical="center" wrapText="0"/>
    </xf>
    <xf borderId="9" fillId="29" fontId="67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readingOrder="0" shrinkToFit="0" vertical="center" wrapText="0"/>
    </xf>
    <xf borderId="8" fillId="0" fontId="19" numFmtId="0" xfId="0" applyAlignment="1" applyBorder="1" applyFont="1">
      <alignment horizontal="center" readingOrder="0" shrinkToFit="0" vertical="center" wrapText="0"/>
    </xf>
    <xf borderId="5" fillId="2" fontId="19" numFmtId="0" xfId="0" applyAlignment="1" applyBorder="1" applyFont="1">
      <alignment horizontal="center" readingOrder="0" shrinkToFit="0" vertical="center" wrapText="0"/>
    </xf>
    <xf borderId="9" fillId="0" fontId="7" numFmtId="0" xfId="0" applyBorder="1" applyFont="1"/>
    <xf borderId="6" fillId="30" fontId="19" numFmtId="0" xfId="0" applyAlignment="1" applyBorder="1" applyFill="1" applyFont="1">
      <alignment horizontal="center" readingOrder="0" shrinkToFit="0" vertical="center" wrapText="0"/>
    </xf>
    <xf borderId="9" fillId="30" fontId="19" numFmtId="0" xfId="0" applyAlignment="1" applyBorder="1" applyFont="1">
      <alignment horizontal="center" readingOrder="0" shrinkToFit="0" vertical="center" wrapText="0"/>
    </xf>
    <xf borderId="0" fillId="14" fontId="68" numFmtId="0" xfId="0" applyAlignment="1" applyFont="1">
      <alignment horizontal="center" readingOrder="0" shrinkToFit="0" wrapText="0"/>
    </xf>
    <xf borderId="2" fillId="7" fontId="19" numFmtId="0" xfId="0" applyAlignment="1" applyBorder="1" applyFont="1">
      <alignment horizontal="center" readingOrder="0" shrinkToFit="0" vertical="center" wrapText="0"/>
    </xf>
    <xf borderId="9" fillId="7" fontId="19" numFmtId="0" xfId="0" applyAlignment="1" applyBorder="1" applyFont="1">
      <alignment horizontal="center" readingOrder="0" shrinkToFit="0" vertical="center" wrapText="0"/>
    </xf>
    <xf borderId="6" fillId="27" fontId="19" numFmtId="0" xfId="0" applyAlignment="1" applyBorder="1" applyFont="1">
      <alignment horizontal="center" readingOrder="0" shrinkToFit="0" vertical="center" wrapText="0"/>
    </xf>
    <xf borderId="9" fillId="27" fontId="19" numFmtId="0" xfId="0" applyAlignment="1" applyBorder="1" applyFont="1">
      <alignment horizontal="center" readingOrder="0" shrinkToFit="0" vertical="center" wrapText="0"/>
    </xf>
    <xf borderId="6" fillId="19" fontId="19" numFmtId="0" xfId="0" applyAlignment="1" applyBorder="1" applyFont="1">
      <alignment horizontal="center" readingOrder="0" shrinkToFit="0" vertical="center" wrapText="0"/>
    </xf>
    <xf borderId="9" fillId="19" fontId="19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3" fillId="2" fontId="19" numFmtId="0" xfId="0" applyAlignment="1" applyBorder="1" applyFont="1">
      <alignment horizontal="center" readingOrder="0" shrinkToFit="0" vertical="center" wrapText="0"/>
    </xf>
    <xf borderId="1" fillId="2" fontId="19" numFmtId="0" xfId="0" applyAlignment="1" applyBorder="1" applyFont="1">
      <alignment horizontal="center" readingOrder="0" vertical="center"/>
    </xf>
    <xf borderId="4" fillId="2" fontId="19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0"/>
    </xf>
    <xf borderId="1" fillId="11" fontId="18" numFmtId="0" xfId="0" applyAlignment="1" applyBorder="1" applyFont="1">
      <alignment horizontal="center" readingOrder="0" vertical="center"/>
    </xf>
    <xf borderId="4" fillId="11" fontId="18" numFmtId="0" xfId="0" applyAlignment="1" applyBorder="1" applyFont="1">
      <alignment horizontal="center" readingOrder="0" vertical="center"/>
    </xf>
    <xf borderId="7" fillId="7" fontId="6" numFmtId="0" xfId="0" applyAlignment="1" applyBorder="1" applyFont="1">
      <alignment horizontal="center" readingOrder="0" shrinkToFit="0" vertical="center" wrapText="0"/>
    </xf>
    <xf borderId="4" fillId="7" fontId="6" numFmtId="164" xfId="0" applyAlignment="1" applyBorder="1" applyFont="1" applyNumberFormat="1">
      <alignment horizontal="center" readingOrder="0" shrinkToFit="0" wrapText="0"/>
    </xf>
    <xf borderId="4" fillId="7" fontId="6" numFmtId="169" xfId="0" applyAlignment="1" applyBorder="1" applyFont="1" applyNumberFormat="1">
      <alignment horizontal="center" readingOrder="0" shrinkToFit="0" wrapText="0"/>
    </xf>
    <xf borderId="4" fillId="7" fontId="6" numFmtId="0" xfId="0" applyAlignment="1" applyBorder="1" applyFont="1">
      <alignment horizontal="left" readingOrder="0" shrinkToFit="0" wrapText="0"/>
    </xf>
    <xf borderId="9" fillId="7" fontId="6" numFmtId="0" xfId="0" applyAlignment="1" applyBorder="1" applyFont="1">
      <alignment horizontal="center" readingOrder="0" shrinkToFit="0" vertical="center" wrapText="0"/>
    </xf>
    <xf borderId="7" fillId="11" fontId="18" numFmtId="0" xfId="0" applyAlignment="1" applyBorder="1" applyFont="1">
      <alignment horizontal="center" readingOrder="0" shrinkToFit="0" vertical="center" wrapText="0"/>
    </xf>
    <xf borderId="9" fillId="11" fontId="18" numFmtId="0" xfId="0" applyAlignment="1" applyBorder="1" applyFont="1">
      <alignment horizontal="center" readingOrder="0" shrinkToFit="0" vertical="center" wrapText="0"/>
    </xf>
    <xf borderId="9" fillId="7" fontId="6" numFmtId="164" xfId="0" applyAlignment="1" applyBorder="1" applyFont="1" applyNumberFormat="1">
      <alignment horizontal="center" readingOrder="0" shrinkToFit="0" wrapText="0"/>
    </xf>
    <xf borderId="9" fillId="7" fontId="6" numFmtId="169" xfId="0" applyAlignment="1" applyBorder="1" applyFont="1" applyNumberFormat="1">
      <alignment horizontal="center" readingOrder="0" shrinkToFit="0" wrapText="0"/>
    </xf>
    <xf borderId="9" fillId="7" fontId="6" numFmtId="0" xfId="0" applyAlignment="1" applyBorder="1" applyFont="1">
      <alignment horizontal="left" readingOrder="0" shrinkToFit="0" wrapText="0"/>
    </xf>
    <xf borderId="7" fillId="22" fontId="6" numFmtId="0" xfId="0" applyAlignment="1" applyBorder="1" applyFont="1">
      <alignment horizontal="center" readingOrder="0" shrinkToFit="0" vertical="center" wrapText="0"/>
    </xf>
    <xf borderId="7" fillId="22" fontId="6" numFmtId="0" xfId="0" applyAlignment="1" applyBorder="1" applyFont="1">
      <alignment horizontal="center" readingOrder="0" shrinkToFit="0" wrapText="0"/>
    </xf>
    <xf borderId="9" fillId="22" fontId="6" numFmtId="164" xfId="0" applyAlignment="1" applyBorder="1" applyFont="1" applyNumberFormat="1">
      <alignment horizontal="center" readingOrder="0" shrinkToFit="0" wrapText="0"/>
    </xf>
    <xf borderId="9" fillId="22" fontId="6" numFmtId="0" xfId="0" applyAlignment="1" applyBorder="1" applyFont="1">
      <alignment horizontal="center" readingOrder="0" shrinkToFit="0" wrapText="0"/>
    </xf>
    <xf borderId="9" fillId="22" fontId="6" numFmtId="169" xfId="0" applyAlignment="1" applyBorder="1" applyFont="1" applyNumberFormat="1">
      <alignment horizontal="center" readingOrder="0" shrinkToFit="0" wrapText="0"/>
    </xf>
    <xf borderId="9" fillId="22" fontId="6" numFmtId="0" xfId="0" applyAlignment="1" applyBorder="1" applyFont="1">
      <alignment horizontal="left" readingOrder="0" shrinkToFit="0" wrapText="0"/>
    </xf>
    <xf borderId="9" fillId="22" fontId="6" numFmtId="0" xfId="0" applyAlignment="1" applyBorder="1" applyFont="1">
      <alignment horizontal="center" readingOrder="0" shrinkToFit="0" vertical="center" wrapText="0"/>
    </xf>
    <xf borderId="7" fillId="31" fontId="6" numFmtId="0" xfId="0" applyAlignment="1" applyBorder="1" applyFill="1" applyFont="1">
      <alignment horizontal="center" readingOrder="0" shrinkToFit="0" vertical="center" wrapText="0"/>
    </xf>
    <xf borderId="7" fillId="31" fontId="6" numFmtId="0" xfId="0" applyAlignment="1" applyBorder="1" applyFont="1">
      <alignment horizontal="center" readingOrder="0" shrinkToFit="0" wrapText="0"/>
    </xf>
    <xf borderId="9" fillId="31" fontId="6" numFmtId="164" xfId="0" applyAlignment="1" applyBorder="1" applyFont="1" applyNumberFormat="1">
      <alignment horizontal="center" readingOrder="0" shrinkToFit="0" wrapText="0"/>
    </xf>
    <xf borderId="9" fillId="31" fontId="6" numFmtId="0" xfId="0" applyAlignment="1" applyBorder="1" applyFont="1">
      <alignment horizontal="center" readingOrder="0" shrinkToFit="0" wrapText="0"/>
    </xf>
    <xf borderId="9" fillId="31" fontId="6" numFmtId="169" xfId="0" applyAlignment="1" applyBorder="1" applyFont="1" applyNumberFormat="1">
      <alignment horizontal="center" readingOrder="0" shrinkToFit="0" wrapText="0"/>
    </xf>
    <xf borderId="9" fillId="31" fontId="6" numFmtId="0" xfId="0" applyAlignment="1" applyBorder="1" applyFont="1">
      <alignment horizontal="left" readingOrder="0" shrinkToFit="0" wrapText="0"/>
    </xf>
    <xf borderId="9" fillId="31" fontId="6" numFmtId="0" xfId="0" applyAlignment="1" applyBorder="1" applyFont="1">
      <alignment horizontal="center" readingOrder="0" shrinkToFit="0" vertical="center" wrapText="0"/>
    </xf>
    <xf borderId="7" fillId="32" fontId="6" numFmtId="0" xfId="0" applyAlignment="1" applyBorder="1" applyFill="1" applyFont="1">
      <alignment horizontal="center" readingOrder="0" shrinkToFit="0" vertical="center" wrapText="0"/>
    </xf>
    <xf borderId="7" fillId="32" fontId="6" numFmtId="0" xfId="0" applyAlignment="1" applyBorder="1" applyFont="1">
      <alignment horizontal="center" readingOrder="0" shrinkToFit="0" wrapText="0"/>
    </xf>
    <xf borderId="9" fillId="32" fontId="6" numFmtId="164" xfId="0" applyAlignment="1" applyBorder="1" applyFont="1" applyNumberFormat="1">
      <alignment horizontal="center" readingOrder="0" shrinkToFit="0" wrapText="0"/>
    </xf>
    <xf borderId="9" fillId="32" fontId="6" numFmtId="0" xfId="0" applyAlignment="1" applyBorder="1" applyFont="1">
      <alignment horizontal="center" readingOrder="0" shrinkToFit="0" wrapText="0"/>
    </xf>
    <xf borderId="9" fillId="32" fontId="6" numFmtId="169" xfId="0" applyAlignment="1" applyBorder="1" applyFont="1" applyNumberFormat="1">
      <alignment horizontal="center" readingOrder="0" shrinkToFit="0" wrapText="0"/>
    </xf>
    <xf borderId="9" fillId="32" fontId="6" numFmtId="0" xfId="0" applyAlignment="1" applyBorder="1" applyFont="1">
      <alignment horizontal="left" readingOrder="0" shrinkToFit="0" wrapText="0"/>
    </xf>
    <xf borderId="9" fillId="32" fontId="6" numFmtId="0" xfId="0" applyAlignment="1" applyBorder="1" applyFont="1">
      <alignment horizontal="center" readingOrder="0" shrinkToFit="0" vertical="center" wrapText="0"/>
    </xf>
    <xf borderId="7" fillId="33" fontId="6" numFmtId="0" xfId="0" applyAlignment="1" applyBorder="1" applyFill="1" applyFont="1">
      <alignment horizontal="center" readingOrder="0" shrinkToFit="0" vertical="center" wrapText="0"/>
    </xf>
    <xf borderId="7" fillId="33" fontId="6" numFmtId="0" xfId="0" applyAlignment="1" applyBorder="1" applyFont="1">
      <alignment horizontal="center" readingOrder="0" shrinkToFit="0" wrapText="0"/>
    </xf>
    <xf borderId="9" fillId="33" fontId="6" numFmtId="164" xfId="0" applyAlignment="1" applyBorder="1" applyFont="1" applyNumberFormat="1">
      <alignment horizontal="center" readingOrder="0" shrinkToFit="0" wrapText="0"/>
    </xf>
    <xf borderId="9" fillId="33" fontId="6" numFmtId="0" xfId="0" applyAlignment="1" applyBorder="1" applyFont="1">
      <alignment horizontal="center" readingOrder="0" shrinkToFit="0" wrapText="0"/>
    </xf>
    <xf borderId="9" fillId="33" fontId="6" numFmtId="169" xfId="0" applyAlignment="1" applyBorder="1" applyFont="1" applyNumberFormat="1">
      <alignment horizontal="center" readingOrder="0" shrinkToFit="0" wrapText="0"/>
    </xf>
    <xf borderId="9" fillId="33" fontId="6" numFmtId="0" xfId="0" applyAlignment="1" applyBorder="1" applyFont="1">
      <alignment horizontal="left" readingOrder="0" shrinkToFit="0" wrapText="0"/>
    </xf>
    <xf borderId="9" fillId="33" fontId="6" numFmtId="0" xfId="0" applyAlignment="1" applyBorder="1" applyFont="1">
      <alignment horizontal="center" readingOrder="0" shrinkToFit="0" vertical="center" wrapText="0"/>
    </xf>
    <xf borderId="7" fillId="34" fontId="6" numFmtId="0" xfId="0" applyAlignment="1" applyBorder="1" applyFill="1" applyFont="1">
      <alignment horizontal="center" readingOrder="0" shrinkToFit="0" vertical="center" wrapText="0"/>
    </xf>
    <xf borderId="7" fillId="34" fontId="6" numFmtId="0" xfId="0" applyAlignment="1" applyBorder="1" applyFont="1">
      <alignment horizontal="center" readingOrder="0" shrinkToFit="0" wrapText="0"/>
    </xf>
    <xf borderId="9" fillId="34" fontId="6" numFmtId="164" xfId="0" applyAlignment="1" applyBorder="1" applyFont="1" applyNumberFormat="1">
      <alignment horizontal="center" readingOrder="0" shrinkToFit="0" wrapText="0"/>
    </xf>
    <xf borderId="9" fillId="34" fontId="6" numFmtId="0" xfId="0" applyAlignment="1" applyBorder="1" applyFont="1">
      <alignment horizontal="center" readingOrder="0" shrinkToFit="0" wrapText="0"/>
    </xf>
    <xf borderId="9" fillId="34" fontId="6" numFmtId="169" xfId="0" applyAlignment="1" applyBorder="1" applyFont="1" applyNumberFormat="1">
      <alignment horizontal="center" readingOrder="0" shrinkToFit="0" wrapText="0"/>
    </xf>
    <xf borderId="9" fillId="34" fontId="6" numFmtId="0" xfId="0" applyAlignment="1" applyBorder="1" applyFont="1">
      <alignment horizontal="left" readingOrder="0" shrinkToFit="0" wrapText="0"/>
    </xf>
    <xf borderId="9" fillId="34" fontId="6" numFmtId="0" xfId="0" applyAlignment="1" applyBorder="1" applyFont="1">
      <alignment horizontal="center" readingOrder="0" shrinkToFit="0" vertical="center" wrapText="0"/>
    </xf>
    <xf borderId="7" fillId="35" fontId="6" numFmtId="0" xfId="0" applyAlignment="1" applyBorder="1" applyFill="1" applyFont="1">
      <alignment horizontal="center" readingOrder="0" shrinkToFit="0" vertical="center" wrapText="0"/>
    </xf>
    <xf borderId="7" fillId="35" fontId="6" numFmtId="0" xfId="0" applyAlignment="1" applyBorder="1" applyFont="1">
      <alignment horizontal="center" readingOrder="0" shrinkToFit="0" wrapText="0"/>
    </xf>
    <xf borderId="9" fillId="35" fontId="6" numFmtId="164" xfId="0" applyAlignment="1" applyBorder="1" applyFont="1" applyNumberFormat="1">
      <alignment horizontal="center" readingOrder="0" shrinkToFit="0" wrapText="0"/>
    </xf>
    <xf borderId="9" fillId="35" fontId="6" numFmtId="0" xfId="0" applyAlignment="1" applyBorder="1" applyFont="1">
      <alignment horizontal="center" readingOrder="0" shrinkToFit="0" wrapText="0"/>
    </xf>
    <xf borderId="9" fillId="35" fontId="6" numFmtId="169" xfId="0" applyAlignment="1" applyBorder="1" applyFont="1" applyNumberFormat="1">
      <alignment horizontal="center" readingOrder="0" shrinkToFit="0" wrapText="0"/>
    </xf>
    <xf borderId="9" fillId="35" fontId="6" numFmtId="0" xfId="0" applyAlignment="1" applyBorder="1" applyFont="1">
      <alignment horizontal="left" readingOrder="0" shrinkToFit="0" wrapText="0"/>
    </xf>
    <xf borderId="9" fillId="35" fontId="6" numFmtId="0" xfId="0" applyAlignment="1" applyBorder="1" applyFont="1">
      <alignment horizontal="center" readingOrder="0" shrinkToFit="0" vertical="center" wrapText="0"/>
    </xf>
    <xf borderId="7" fillId="36" fontId="6" numFmtId="0" xfId="0" applyAlignment="1" applyBorder="1" applyFill="1" applyFont="1">
      <alignment horizontal="center" readingOrder="0" shrinkToFit="0" vertical="center" wrapText="0"/>
    </xf>
    <xf borderId="7" fillId="36" fontId="6" numFmtId="0" xfId="0" applyAlignment="1" applyBorder="1" applyFont="1">
      <alignment horizontal="center" readingOrder="0" shrinkToFit="0" wrapText="0"/>
    </xf>
    <xf borderId="9" fillId="36" fontId="6" numFmtId="164" xfId="0" applyAlignment="1" applyBorder="1" applyFont="1" applyNumberFormat="1">
      <alignment horizontal="center" readingOrder="0" shrinkToFit="0" wrapText="0"/>
    </xf>
    <xf borderId="9" fillId="36" fontId="6" numFmtId="0" xfId="0" applyAlignment="1" applyBorder="1" applyFont="1">
      <alignment horizontal="center" readingOrder="0" shrinkToFit="0" wrapText="0"/>
    </xf>
    <xf borderId="9" fillId="36" fontId="6" numFmtId="169" xfId="0" applyAlignment="1" applyBorder="1" applyFont="1" applyNumberFormat="1">
      <alignment horizontal="center" readingOrder="0" shrinkToFit="0" wrapText="0"/>
    </xf>
    <xf borderId="9" fillId="36" fontId="6" numFmtId="0" xfId="0" applyAlignment="1" applyBorder="1" applyFont="1">
      <alignment horizontal="left" readingOrder="0" shrinkToFit="0" wrapText="0"/>
    </xf>
    <xf borderId="9" fillId="36" fontId="6" numFmtId="0" xfId="0" applyAlignment="1" applyBorder="1" applyFont="1">
      <alignment horizontal="center" readingOrder="0" shrinkToFit="0" vertical="center" wrapText="0"/>
    </xf>
    <xf borderId="7" fillId="2" fontId="6" numFmtId="0" xfId="0" applyAlignment="1" applyBorder="1" applyFont="1">
      <alignment horizontal="center" readingOrder="0" shrinkToFit="0" vertical="center" wrapText="0"/>
    </xf>
    <xf borderId="9" fillId="2" fontId="6" numFmtId="0" xfId="0" applyAlignment="1" applyBorder="1" applyFont="1">
      <alignment horizontal="center" readingOrder="0" shrinkToFit="0" vertical="center" wrapText="0"/>
    </xf>
    <xf borderId="9" fillId="2" fontId="6" numFmtId="164" xfId="0" applyAlignment="1" applyBorder="1" applyFont="1" applyNumberFormat="1">
      <alignment horizontal="center" readingOrder="0" shrinkToFit="0" vertical="center" wrapText="0"/>
    </xf>
    <xf borderId="7" fillId="2" fontId="6" numFmtId="169" xfId="0" applyAlignment="1" applyBorder="1" applyFont="1" applyNumberFormat="1">
      <alignment horizontal="center" readingOrder="0" shrinkToFit="0" vertical="center" wrapText="0"/>
    </xf>
    <xf borderId="7" fillId="2" fontId="6" numFmtId="0" xfId="0" applyAlignment="1" applyBorder="1" applyFont="1">
      <alignment horizontal="center" readingOrder="0" shrinkToFit="0" wrapText="0"/>
    </xf>
    <xf borderId="9" fillId="2" fontId="6" numFmtId="164" xfId="0" applyAlignment="1" applyBorder="1" applyFont="1" applyNumberFormat="1">
      <alignment horizontal="center" readingOrder="0" shrinkToFit="0" wrapText="0"/>
    </xf>
    <xf borderId="7" fillId="2" fontId="6" numFmtId="169" xfId="0" applyAlignment="1" applyBorder="1" applyFont="1" applyNumberFormat="1">
      <alignment horizontal="center" readingOrder="0" shrinkToFit="0" wrapText="0"/>
    </xf>
    <xf borderId="9" fillId="2" fontId="6" numFmtId="0" xfId="0" applyAlignment="1" applyBorder="1" applyFont="1">
      <alignment horizontal="left" readingOrder="0" shrinkToFit="0" wrapText="0"/>
    </xf>
    <xf borderId="7" fillId="2" fontId="6" numFmtId="0" xfId="0" applyAlignment="1" applyBorder="1" applyFont="1">
      <alignment horizontal="left" readingOrder="0" shrinkToFit="0" wrapText="0"/>
    </xf>
    <xf borderId="4" fillId="2" fontId="6" numFmtId="164" xfId="0" applyAlignment="1" applyBorder="1" applyFont="1" applyNumberFormat="1">
      <alignment horizontal="center" readingOrder="0" shrinkToFit="0" wrapText="0"/>
    </xf>
    <xf borderId="4" fillId="2" fontId="6" numFmtId="0" xfId="0" applyAlignment="1" applyBorder="1" applyFont="1">
      <alignment horizontal="center" readingOrder="0" shrinkToFit="0" wrapText="0"/>
    </xf>
    <xf borderId="1" fillId="2" fontId="6" numFmtId="169" xfId="0" applyAlignment="1" applyBorder="1" applyFont="1" applyNumberFormat="1">
      <alignment horizontal="center" readingOrder="0" shrinkToFit="0" wrapText="0"/>
    </xf>
    <xf borderId="4" fillId="2" fontId="6" numFmtId="0" xfId="0" applyAlignment="1" applyBorder="1" applyFont="1">
      <alignment horizontal="left" readingOrder="0" shrinkToFit="0" wrapText="0"/>
    </xf>
    <xf borderId="4" fillId="2" fontId="6" numFmtId="0" xfId="0" applyAlignment="1" applyBorder="1" applyFont="1">
      <alignment horizontal="center" readingOrder="0" shrinkToFit="0" vertical="center" wrapText="0"/>
    </xf>
    <xf borderId="4" fillId="2" fontId="6" numFmtId="164" xfId="0" applyAlignment="1" applyBorder="1" applyFont="1" applyNumberFormat="1">
      <alignment horizontal="center" readingOrder="0" shrinkToFit="0" vertical="center" wrapText="0"/>
    </xf>
    <xf borderId="1" fillId="2" fontId="6" numFmtId="169" xfId="0" applyAlignment="1" applyBorder="1" applyFont="1" applyNumberFormat="1">
      <alignment horizontal="center" readingOrder="0" shrinkToFit="0" vertical="center" wrapText="0"/>
    </xf>
    <xf borderId="9" fillId="2" fontId="6" numFmtId="169" xfId="0" applyAlignment="1" applyBorder="1" applyFont="1" applyNumberFormat="1">
      <alignment horizontal="center" readingOrder="0" shrinkToFit="0" vertical="center" wrapText="0"/>
    </xf>
    <xf borderId="9" fillId="2" fontId="6" numFmtId="169" xfId="0" applyAlignment="1" applyBorder="1" applyFont="1" applyNumberFormat="1">
      <alignment horizontal="center" readingOrder="0" shrinkToFit="0" wrapText="0"/>
    </xf>
    <xf borderId="11" fillId="2" fontId="6" numFmtId="0" xfId="0" applyAlignment="1" applyBorder="1" applyFont="1">
      <alignment horizontal="center" readingOrder="0" shrinkToFit="0" wrapText="0"/>
    </xf>
    <xf borderId="11" fillId="2" fontId="6" numFmtId="0" xfId="0" applyAlignment="1" applyBorder="1" applyFont="1">
      <alignment horizontal="center" readingOrder="0" shrinkToFit="0" vertical="center" wrapText="0"/>
    </xf>
    <xf borderId="4" fillId="2" fontId="6" numFmtId="169" xfId="0" applyAlignment="1" applyBorder="1" applyFont="1" applyNumberFormat="1">
      <alignment horizontal="center" readingOrder="0" shrinkToFit="0" vertical="center" wrapText="0"/>
    </xf>
    <xf borderId="9" fillId="2" fontId="63" numFmtId="0" xfId="0" applyAlignment="1" applyBorder="1" applyFont="1">
      <alignment horizontal="center" readingOrder="0" vertical="center"/>
    </xf>
    <xf borderId="4" fillId="2" fontId="6" numFmtId="169" xfId="0" applyAlignment="1" applyBorder="1" applyFont="1" applyNumberFormat="1">
      <alignment horizontal="center" readingOrder="0" shrinkToFit="0" wrapText="0"/>
    </xf>
    <xf borderId="9" fillId="2" fontId="6" numFmtId="170" xfId="0" applyAlignment="1" applyBorder="1" applyFont="1" applyNumberFormat="1">
      <alignment horizontal="center" readingOrder="0" shrinkToFit="0" wrapText="0"/>
    </xf>
    <xf borderId="7" fillId="2" fontId="63" numFmtId="0" xfId="0" applyAlignment="1" applyBorder="1" applyFont="1">
      <alignment horizontal="center" readingOrder="0" vertical="center"/>
    </xf>
    <xf borderId="9" fillId="2" fontId="63" numFmtId="164" xfId="0" applyAlignment="1" applyBorder="1" applyFont="1" applyNumberFormat="1">
      <alignment horizontal="center" readingOrder="0" vertical="center"/>
    </xf>
    <xf borderId="9" fillId="2" fontId="63" numFmtId="170" xfId="0" applyAlignment="1" applyBorder="1" applyFont="1" applyNumberFormat="1">
      <alignment horizontal="center" readingOrder="0" vertical="center"/>
    </xf>
    <xf borderId="4" fillId="2" fontId="6" numFmtId="170" xfId="0" applyAlignment="1" applyBorder="1" applyFont="1" applyNumberFormat="1">
      <alignment horizontal="center" readingOrder="0" shrinkToFit="0" wrapText="0"/>
    </xf>
    <xf borderId="9" fillId="2" fontId="3" numFmtId="0" xfId="0" applyBorder="1" applyFont="1"/>
    <xf borderId="7" fillId="2" fontId="6" numFmtId="164" xfId="0" applyAlignment="1" applyBorder="1" applyFont="1" applyNumberFormat="1">
      <alignment horizontal="center" readingOrder="0" shrinkToFit="0" wrapText="0"/>
    </xf>
    <xf borderId="1" fillId="2" fontId="6" numFmtId="0" xfId="0" applyAlignment="1" applyBorder="1" applyFont="1">
      <alignment horizontal="left" readingOrder="0" shrinkToFit="0" wrapText="0"/>
    </xf>
    <xf borderId="1" fillId="2" fontId="63" numFmtId="0" xfId="0" applyAlignment="1" applyBorder="1" applyFont="1">
      <alignment horizontal="center" vertical="center"/>
    </xf>
    <xf borderId="1" fillId="0" fontId="63" numFmtId="0" xfId="0" applyAlignment="1" applyBorder="1" applyFont="1">
      <alignment horizontal="center" vertical="center"/>
    </xf>
    <xf borderId="0" fillId="7" fontId="69" numFmtId="0" xfId="0" applyAlignment="1" applyFont="1">
      <alignment horizontal="center" readingOrder="0" shrinkToFit="0" vertical="center" wrapText="0"/>
    </xf>
    <xf borderId="0" fillId="7" fontId="19" numFmtId="0" xfId="0" applyAlignment="1" applyFont="1">
      <alignment horizontal="left" readingOrder="0" shrinkToFit="0" vertical="center" wrapText="0"/>
    </xf>
    <xf borderId="0" fillId="7" fontId="19" numFmtId="0" xfId="0" applyAlignment="1" applyFont="1">
      <alignment horizontal="center" shrinkToFit="0" vertical="center" wrapText="0"/>
    </xf>
    <xf borderId="0" fillId="7" fontId="19" numFmtId="165" xfId="0" applyAlignment="1" applyFont="1" applyNumberFormat="1">
      <alignment horizontal="left" shrinkToFit="0" vertical="center" wrapText="0"/>
    </xf>
    <xf borderId="1" fillId="5" fontId="19" numFmtId="0" xfId="0" applyAlignment="1" applyBorder="1" applyFont="1">
      <alignment horizontal="center" readingOrder="0" shrinkToFit="0" vertical="center" wrapText="0"/>
    </xf>
    <xf borderId="4" fillId="5" fontId="19" numFmtId="3" xfId="0" applyAlignment="1" applyBorder="1" applyFont="1" applyNumberFormat="1">
      <alignment horizontal="center" readingOrder="0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19" numFmtId="165" xfId="0" applyAlignment="1" applyFont="1" applyNumberFormat="1">
      <alignment horizontal="center" shrinkToFit="0" vertical="center" wrapText="0"/>
    </xf>
    <xf borderId="1" fillId="7" fontId="70" numFmtId="0" xfId="0" applyAlignment="1" applyBorder="1" applyFont="1">
      <alignment horizontal="center" readingOrder="0" shrinkToFit="0" vertical="center" wrapText="0"/>
    </xf>
    <xf borderId="4" fillId="7" fontId="70" numFmtId="0" xfId="0" applyAlignment="1" applyBorder="1" applyFont="1">
      <alignment horizontal="center" readingOrder="0" shrinkToFit="0" vertical="center" wrapText="0"/>
    </xf>
    <xf borderId="4" fillId="7" fontId="70" numFmtId="0" xfId="0" applyAlignment="1" applyBorder="1" applyFont="1">
      <alignment horizontal="center" readingOrder="0" vertical="center"/>
    </xf>
    <xf borderId="4" fillId="7" fontId="70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0"/>
    </xf>
    <xf borderId="9" fillId="0" fontId="35" numFmtId="0" xfId="0" applyAlignment="1" applyBorder="1" applyFont="1">
      <alignment horizontal="center"/>
    </xf>
    <xf borderId="9" fillId="0" fontId="35" numFmtId="164" xfId="0" applyAlignment="1" applyBorder="1" applyFont="1" applyNumberFormat="1">
      <alignment horizontal="center"/>
    </xf>
    <xf borderId="9" fillId="0" fontId="35" numFmtId="165" xfId="0" applyBorder="1" applyFont="1" applyNumberFormat="1"/>
    <xf borderId="1" fillId="0" fontId="35" numFmtId="166" xfId="0" applyBorder="1" applyFont="1" applyNumberFormat="1"/>
    <xf borderId="0" fillId="0" fontId="44" numFmtId="0" xfId="0" applyFont="1"/>
    <xf borderId="9" fillId="2" fontId="35" numFmtId="0" xfId="0" applyAlignment="1" applyBorder="1" applyFont="1">
      <alignment horizontal="center"/>
    </xf>
    <xf borderId="9" fillId="2" fontId="35" numFmtId="164" xfId="0" applyAlignment="1" applyBorder="1" applyFont="1" applyNumberFormat="1">
      <alignment horizontal="center"/>
    </xf>
    <xf borderId="1" fillId="0" fontId="35" numFmtId="166" xfId="0" applyAlignment="1" applyBorder="1" applyFont="1" applyNumberFormat="1">
      <alignment horizontal="center"/>
    </xf>
    <xf borderId="1" fillId="0" fontId="35" numFmtId="0" xfId="0" applyBorder="1" applyFont="1"/>
    <xf borderId="1" fillId="0" fontId="35" numFmtId="0" xfId="0" applyBorder="1" applyFont="1"/>
    <xf borderId="0" fillId="0" fontId="35" numFmtId="0" xfId="0" applyAlignment="1" applyFont="1">
      <alignment horizontal="center"/>
    </xf>
    <xf borderId="9" fillId="0" fontId="35" numFmtId="165" xfId="0" applyAlignment="1" applyBorder="1" applyFont="1" applyNumberFormat="1">
      <alignment readingOrder="0"/>
    </xf>
    <xf borderId="1" fillId="0" fontId="35" numFmtId="0" xfId="0" applyAlignment="1" applyBorder="1" applyFont="1">
      <alignment horizontal="center"/>
    </xf>
    <xf borderId="9" fillId="0" fontId="35" numFmtId="164" xfId="0" applyAlignment="1" applyBorder="1" applyFont="1" applyNumberFormat="1">
      <alignment horizontal="center" readingOrder="0"/>
    </xf>
    <xf borderId="1" fillId="0" fontId="35" numFmtId="166" xfId="0" applyAlignment="1" applyBorder="1" applyFont="1" applyNumberFormat="1">
      <alignment horizontal="center" readingOrder="0"/>
    </xf>
    <xf borderId="9" fillId="0" fontId="35" numFmtId="0" xfId="0" applyAlignment="1" applyBorder="1" applyFont="1">
      <alignment readingOrder="0"/>
    </xf>
    <xf borderId="1" fillId="0" fontId="35" numFmtId="0" xfId="0" applyAlignment="1" applyBorder="1" applyFont="1">
      <alignment vertical="bottom"/>
    </xf>
    <xf borderId="9" fillId="0" fontId="35" numFmtId="49" xfId="0" applyAlignment="1" applyBorder="1" applyFont="1" applyNumberFormat="1">
      <alignment horizontal="center"/>
    </xf>
    <xf borderId="1" fillId="0" fontId="6" numFmtId="166" xfId="0" applyAlignment="1" applyBorder="1" applyFont="1" applyNumberFormat="1">
      <alignment horizontal="center" readingOrder="0" shrinkToFit="0" vertical="center" wrapText="0"/>
    </xf>
    <xf borderId="1" fillId="0" fontId="63" numFmtId="166" xfId="0" applyAlignment="1" applyBorder="1" applyFont="1" applyNumberFormat="1">
      <alignment horizontal="center" readingOrder="0" vertical="center"/>
    </xf>
    <xf borderId="1" fillId="0" fontId="63" numFmtId="0" xfId="0" applyAlignment="1" applyBorder="1" applyFont="1">
      <alignment horizontal="center" readingOrder="0" vertical="center"/>
    </xf>
    <xf borderId="1" fillId="0" fontId="63" numFmtId="0" xfId="0" applyBorder="1" applyFont="1"/>
    <xf borderId="0" fillId="0" fontId="71" numFmtId="0" xfId="0" applyAlignment="1" applyFont="1">
      <alignment horizontal="center" readingOrder="0" vertical="center"/>
    </xf>
    <xf borderId="2" fillId="13" fontId="72" numFmtId="0" xfId="0" applyAlignment="1" applyBorder="1" applyFont="1">
      <alignment horizontal="center" readingOrder="0" vertical="center"/>
    </xf>
    <xf borderId="0" fillId="3" fontId="38" numFmtId="49" xfId="0" applyAlignment="1" applyFont="1" applyNumberFormat="1">
      <alignment horizontal="center" shrinkToFit="0" vertical="center" wrapText="1"/>
    </xf>
    <xf borderId="1" fillId="3" fontId="73" numFmtId="49" xfId="0" applyAlignment="1" applyBorder="1" applyFont="1" applyNumberFormat="1">
      <alignment horizontal="center" readingOrder="0" shrinkToFit="0" vertical="center" wrapText="1"/>
    </xf>
    <xf borderId="1" fillId="3" fontId="73" numFmtId="49" xfId="0" applyAlignment="1" applyBorder="1" applyFont="1" applyNumberFormat="1">
      <alignment horizontal="center" shrinkToFit="0" vertical="top" wrapText="1"/>
    </xf>
    <xf borderId="1" fillId="0" fontId="73" numFmtId="49" xfId="0" applyAlignment="1" applyBorder="1" applyFont="1" applyNumberFormat="1">
      <alignment horizontal="center" readingOrder="0" vertical="center"/>
    </xf>
    <xf borderId="1" fillId="0" fontId="73" numFmtId="49" xfId="0" applyAlignment="1" applyBorder="1" applyFont="1" applyNumberFormat="1">
      <alignment horizontal="center" vertical="center"/>
    </xf>
    <xf borderId="1" fillId="37" fontId="73" numFmtId="49" xfId="0" applyAlignment="1" applyBorder="1" applyFill="1" applyFont="1" applyNumberFormat="1">
      <alignment horizontal="center" readingOrder="0" vertical="center"/>
    </xf>
    <xf borderId="1" fillId="26" fontId="38" numFmtId="0" xfId="0" applyAlignment="1" applyBorder="1" applyFont="1">
      <alignment horizontal="center" shrinkToFit="0" vertical="center" wrapText="1"/>
    </xf>
    <xf borderId="1" fillId="26" fontId="38" numFmtId="0" xfId="0" applyAlignment="1" applyBorder="1" applyFont="1">
      <alignment horizontal="center" readingOrder="0" shrinkToFit="0" vertical="center" wrapText="1"/>
    </xf>
    <xf borderId="1" fillId="26" fontId="74" numFmtId="0" xfId="0" applyAlignment="1" applyBorder="1" applyFont="1">
      <alignment horizontal="center" shrinkToFit="0" vertical="center" wrapText="1"/>
    </xf>
    <xf borderId="1" fillId="26" fontId="74" numFmtId="0" xfId="0" applyAlignment="1" applyBorder="1" applyFont="1">
      <alignment horizontal="center" readingOrder="0" shrinkToFit="0" vertical="center" wrapText="1"/>
    </xf>
    <xf borderId="1" fillId="2" fontId="75" numFmtId="0" xfId="0" applyAlignment="1" applyBorder="1" applyFont="1">
      <alignment horizontal="center"/>
    </xf>
    <xf borderId="1" fillId="2" fontId="75" numFmtId="164" xfId="0" applyAlignment="1" applyBorder="1" applyFont="1" applyNumberFormat="1">
      <alignment horizontal="center"/>
    </xf>
    <xf borderId="1" fillId="0" fontId="75" numFmtId="0" xfId="0" applyAlignment="1" applyBorder="1" applyFont="1">
      <alignment horizontal="center"/>
    </xf>
    <xf borderId="1" fillId="0" fontId="44" numFmtId="0" xfId="0" applyBorder="1" applyFont="1"/>
    <xf borderId="1" fillId="0" fontId="75" numFmtId="0" xfId="0" applyAlignment="1" applyBorder="1" applyFont="1">
      <alignment horizontal="center" shrinkToFit="0" wrapText="1"/>
    </xf>
    <xf borderId="0" fillId="0" fontId="76" numFmtId="49" xfId="0" applyAlignment="1" applyFont="1" applyNumberFormat="1">
      <alignment vertical="center"/>
    </xf>
    <xf borderId="0" fillId="0" fontId="73" numFmtId="49" xfId="0" applyAlignment="1" applyFont="1" applyNumberFormat="1">
      <alignment horizontal="center" vertical="center"/>
    </xf>
    <xf borderId="1" fillId="0" fontId="75" numFmtId="0" xfId="0" applyAlignment="1" applyBorder="1" applyFont="1">
      <alignment horizontal="center" shrinkToFit="0" wrapText="1"/>
    </xf>
    <xf borderId="1" fillId="0" fontId="44" numFmtId="0" xfId="0" applyBorder="1" applyFont="1"/>
    <xf borderId="1" fillId="0" fontId="75" numFmtId="0" xfId="0" applyAlignment="1" applyBorder="1" applyFont="1">
      <alignment horizontal="center"/>
    </xf>
    <xf borderId="0" fillId="0" fontId="73" numFmtId="49" xfId="0" applyAlignment="1" applyFont="1" applyNumberFormat="1">
      <alignment horizontal="center" readingOrder="0" vertical="center"/>
    </xf>
    <xf borderId="1" fillId="0" fontId="75" numFmtId="164" xfId="0" applyAlignment="1" applyBorder="1" applyFont="1" applyNumberFormat="1">
      <alignment horizontal="center"/>
    </xf>
    <xf borderId="1" fillId="0" fontId="75" numFmtId="49" xfId="0" applyAlignment="1" applyBorder="1" applyFont="1" applyNumberFormat="1">
      <alignment horizontal="center"/>
    </xf>
    <xf borderId="1" fillId="2" fontId="66" numFmtId="0" xfId="0" applyAlignment="1" applyBorder="1" applyFont="1">
      <alignment horizontal="center"/>
    </xf>
    <xf borderId="1" fillId="0" fontId="66" numFmtId="0" xfId="0" applyAlignment="1" applyBorder="1" applyFont="1">
      <alignment horizontal="center"/>
    </xf>
    <xf borderId="1" fillId="2" fontId="66" numFmtId="49" xfId="0" applyAlignment="1" applyBorder="1" applyFont="1" applyNumberFormat="1">
      <alignment horizontal="center"/>
    </xf>
    <xf borderId="1" fillId="2" fontId="75" numFmtId="0" xfId="0" applyAlignment="1" applyBorder="1" applyFont="1">
      <alignment horizontal="center" vertical="center"/>
    </xf>
    <xf borderId="1" fillId="2" fontId="75" numFmtId="164" xfId="0" applyAlignment="1" applyBorder="1" applyFont="1" applyNumberFormat="1">
      <alignment horizontal="center" vertical="center"/>
    </xf>
    <xf borderId="1" fillId="0" fontId="75" numFmtId="0" xfId="0" applyAlignment="1" applyBorder="1" applyFont="1">
      <alignment horizontal="center" vertical="center"/>
    </xf>
    <xf borderId="1" fillId="2" fontId="75" numFmtId="171" xfId="0" applyAlignment="1" applyBorder="1" applyFont="1" applyNumberFormat="1">
      <alignment horizontal="center" shrinkToFit="0" vertical="center" wrapText="1"/>
    </xf>
    <xf borderId="1" fillId="0" fontId="44" numFmtId="0" xfId="0" applyAlignment="1" applyBorder="1" applyFont="1">
      <alignment horizontal="center" vertical="center"/>
    </xf>
    <xf borderId="1" fillId="0" fontId="66" numFmtId="0" xfId="0" applyAlignment="1" applyBorder="1" applyFont="1">
      <alignment horizontal="center" vertical="center"/>
    </xf>
    <xf borderId="1" fillId="0" fontId="77" numFmtId="0" xfId="0" applyAlignment="1" applyBorder="1" applyFont="1">
      <alignment readingOrder="0"/>
    </xf>
    <xf borderId="1" fillId="0" fontId="44" numFmtId="171" xfId="0" applyBorder="1" applyFont="1" applyNumberFormat="1"/>
    <xf borderId="1" fillId="0" fontId="75" numFmtId="0" xfId="0" applyAlignment="1" applyBorder="1" applyFont="1">
      <alignment horizontal="center"/>
    </xf>
    <xf borderId="1" fillId="0" fontId="44" numFmtId="0" xfId="0" applyBorder="1" applyFont="1"/>
    <xf borderId="1" fillId="0" fontId="75" numFmtId="0" xfId="0" applyAlignment="1" applyBorder="1" applyFont="1">
      <alignment horizontal="center" shrinkToFit="0" wrapText="1"/>
    </xf>
    <xf borderId="1" fillId="0" fontId="78" numFmtId="0" xfId="0" applyAlignment="1" applyBorder="1" applyFont="1">
      <alignment readingOrder="0"/>
    </xf>
    <xf borderId="0" fillId="0" fontId="76" numFmtId="0" xfId="0" applyAlignment="1" applyFont="1">
      <alignment horizontal="center" vertical="center"/>
    </xf>
    <xf borderId="0" fillId="0" fontId="76" numFmtId="0" xfId="0" applyAlignment="1" applyFont="1">
      <alignment vertical="center"/>
    </xf>
    <xf borderId="0" fillId="0" fontId="79" numFmtId="0" xfId="0" applyAlignment="1" applyFont="1">
      <alignment horizontal="center" vertical="center"/>
    </xf>
    <xf borderId="0" fillId="0" fontId="76" numFmtId="0" xfId="0" applyAlignment="1" applyFont="1">
      <alignment horizontal="center" shrinkToFit="0" vertical="center" wrapText="1"/>
    </xf>
    <xf borderId="25" fillId="3" fontId="80" numFmtId="0" xfId="0" applyAlignment="1" applyBorder="1" applyFont="1">
      <alignment horizontal="center" readingOrder="0" shrinkToFit="0" vertical="center" wrapText="1"/>
    </xf>
    <xf borderId="0" fillId="3" fontId="81" numFmtId="0" xfId="0" applyAlignment="1" applyFont="1">
      <alignment horizontal="center" shrinkToFit="0" vertical="center" wrapText="1"/>
    </xf>
    <xf borderId="1" fillId="26" fontId="75" numFmtId="0" xfId="0" applyAlignment="1" applyBorder="1" applyFont="1">
      <alignment horizontal="center" shrinkToFit="0" vertical="center" wrapText="1"/>
    </xf>
    <xf borderId="1" fillId="26" fontId="75" numFmtId="0" xfId="0" applyAlignment="1" applyBorder="1" applyFont="1">
      <alignment horizontal="center" readingOrder="0" shrinkToFit="0" vertical="center" wrapText="1"/>
    </xf>
    <xf borderId="1" fillId="26" fontId="82" numFmtId="0" xfId="0" applyAlignment="1" applyBorder="1" applyFont="1">
      <alignment horizontal="center" shrinkToFit="0" vertical="center" wrapText="1"/>
    </xf>
    <xf borderId="1" fillId="26" fontId="82" numFmtId="0" xfId="0" applyAlignment="1" applyBorder="1" applyFont="1">
      <alignment horizontal="center" readingOrder="0" shrinkToFit="0" vertical="center" wrapText="1"/>
    </xf>
    <xf borderId="1" fillId="3" fontId="83" numFmtId="49" xfId="0" applyAlignment="1" applyBorder="1" applyFont="1" applyNumberFormat="1">
      <alignment horizontal="center" readingOrder="0" shrinkToFit="0" vertical="center" wrapText="1"/>
    </xf>
    <xf borderId="1" fillId="3" fontId="83" numFmtId="49" xfId="0" applyAlignment="1" applyBorder="1" applyFont="1" applyNumberFormat="1">
      <alignment horizontal="center" shrinkToFit="0" vertical="center" wrapText="1"/>
    </xf>
    <xf borderId="0" fillId="3" fontId="80" numFmtId="49" xfId="0" applyAlignment="1" applyFont="1" applyNumberFormat="1">
      <alignment horizontal="center" shrinkToFit="0" vertical="center" wrapText="1"/>
    </xf>
    <xf borderId="1" fillId="3" fontId="38" numFmtId="0" xfId="0" applyAlignment="1" applyBorder="1" applyFont="1">
      <alignment horizontal="center" vertical="center"/>
    </xf>
    <xf borderId="1" fillId="3" fontId="38" numFmtId="164" xfId="0" applyAlignment="1" applyBorder="1" applyFont="1" applyNumberFormat="1">
      <alignment horizontal="center" vertical="center"/>
    </xf>
    <xf borderId="1" fillId="3" fontId="38" numFmtId="0" xfId="0" applyAlignment="1" applyBorder="1" applyFont="1">
      <alignment horizontal="center" readingOrder="0" vertical="center"/>
    </xf>
    <xf borderId="1" fillId="3" fontId="38" numFmtId="164" xfId="0" applyAlignment="1" applyBorder="1" applyFont="1" applyNumberFormat="1">
      <alignment horizontal="center" readingOrder="0" vertical="center"/>
    </xf>
    <xf borderId="1" fillId="0" fontId="38" numFmtId="0" xfId="0" applyAlignment="1" applyBorder="1" applyFont="1">
      <alignment horizontal="center" vertical="center"/>
    </xf>
    <xf borderId="1" fillId="3" fontId="38" numFmtId="0" xfId="0" applyAlignment="1" applyBorder="1" applyFont="1">
      <alignment horizontal="center" readingOrder="0" shrinkToFit="0" vertical="center" wrapText="1"/>
    </xf>
    <xf borderId="1" fillId="3" fontId="38" numFmtId="171" xfId="0" applyAlignment="1" applyBorder="1" applyFont="1" applyNumberFormat="1">
      <alignment horizontal="center" shrinkToFit="0" vertical="center" wrapText="1"/>
    </xf>
    <xf borderId="1" fillId="3" fontId="38" numFmtId="0" xfId="0" applyAlignment="1" applyBorder="1" applyFont="1">
      <alignment horizontal="center" shrinkToFit="0" vertical="center" wrapText="1"/>
    </xf>
    <xf borderId="1" fillId="3" fontId="80" numFmtId="0" xfId="0" applyAlignment="1" applyBorder="1" applyFont="1">
      <alignment horizontal="center" shrinkToFit="0" vertical="center" wrapText="1"/>
    </xf>
    <xf borderId="0" fillId="3" fontId="79" numFmtId="49" xfId="0" applyAlignment="1" applyFont="1" applyNumberFormat="1">
      <alignment horizontal="left" shrinkToFit="0" vertical="top" wrapText="1"/>
    </xf>
    <xf borderId="1" fillId="3" fontId="80" numFmtId="0" xfId="0" applyAlignment="1" applyBorder="1" applyFont="1">
      <alignment horizontal="center" readingOrder="0" shrinkToFit="0" vertical="center" wrapText="1"/>
    </xf>
    <xf borderId="1" fillId="2" fontId="38" numFmtId="0" xfId="0" applyAlignment="1" applyBorder="1" applyFont="1">
      <alignment horizontal="center" readingOrder="0" vertical="center"/>
    </xf>
    <xf borderId="1" fillId="3" fontId="38" numFmtId="165" xfId="0" applyAlignment="1" applyBorder="1" applyFont="1" applyNumberFormat="1">
      <alignment horizontal="center" readingOrder="0" vertical="center"/>
    </xf>
    <xf borderId="1" fillId="0" fontId="84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readingOrder="0" shrinkToFit="0" vertical="center" wrapText="1"/>
    </xf>
    <xf borderId="1" fillId="0" fontId="38" numFmtId="0" xfId="0" applyAlignment="1" applyBorder="1" applyFont="1">
      <alignment horizontal="center" shrinkToFit="0" vertical="center" wrapText="1"/>
    </xf>
    <xf borderId="1" fillId="0" fontId="85" numFmtId="164" xfId="0" applyAlignment="1" applyBorder="1" applyFont="1" applyNumberFormat="1">
      <alignment horizontal="center" readingOrder="0" shrinkToFit="0" vertical="center" wrapText="0"/>
    </xf>
    <xf borderId="1" fillId="0" fontId="85" numFmtId="0" xfId="0" applyAlignment="1" applyBorder="1" applyFont="1">
      <alignment horizontal="center" readingOrder="0" shrinkToFit="0" vertical="center" wrapText="0"/>
    </xf>
    <xf borderId="1" fillId="0" fontId="85" numFmtId="0" xfId="0" applyAlignment="1" applyBorder="1" applyFont="1">
      <alignment horizontal="center" readingOrder="0" vertical="center"/>
    </xf>
    <xf borderId="0" fillId="0" fontId="79" numFmtId="0" xfId="0" applyAlignment="1" applyFont="1">
      <alignment vertical="center"/>
    </xf>
    <xf borderId="38" fillId="0" fontId="7" numFmtId="0" xfId="0" applyBorder="1" applyFont="1"/>
    <xf borderId="39" fillId="0" fontId="19" numFmtId="0" xfId="0" applyAlignment="1" applyBorder="1" applyFont="1">
      <alignment horizontal="center" readingOrder="0" shrinkToFit="0" wrapText="0"/>
    </xf>
    <xf borderId="2" fillId="14" fontId="24" numFmtId="0" xfId="0" applyAlignment="1" applyBorder="1" applyFont="1">
      <alignment horizontal="center" readingOrder="0" shrinkToFit="0" wrapText="0"/>
    </xf>
    <xf borderId="21" fillId="0" fontId="86" numFmtId="0" xfId="0" applyAlignment="1" applyBorder="1" applyFont="1">
      <alignment horizontal="center" readingOrder="0" shrinkToFit="0" wrapText="0"/>
    </xf>
    <xf borderId="1" fillId="0" fontId="86" numFmtId="0" xfId="0" applyAlignment="1" applyBorder="1" applyFont="1">
      <alignment horizontal="center" readingOrder="0" shrinkToFit="0" wrapText="0"/>
    </xf>
    <xf borderId="40" fillId="0" fontId="87" numFmtId="0" xfId="0" applyAlignment="1" applyBorder="1" applyFont="1">
      <alignment horizontal="center" readingOrder="0" shrinkToFit="0" wrapText="0"/>
    </xf>
    <xf borderId="41" fillId="0" fontId="86" numFmtId="0" xfId="0" applyAlignment="1" applyBorder="1" applyFont="1">
      <alignment horizontal="center" readingOrder="0"/>
    </xf>
    <xf borderId="1" fillId="0" fontId="86" numFmtId="0" xfId="0" applyAlignment="1" applyBorder="1" applyFont="1">
      <alignment horizontal="center" readingOrder="0"/>
    </xf>
    <xf borderId="20" fillId="0" fontId="86" numFmtId="0" xfId="0" applyAlignment="1" applyBorder="1" applyFont="1">
      <alignment horizontal="center" readingOrder="0"/>
    </xf>
    <xf borderId="40" fillId="0" fontId="15" numFmtId="0" xfId="0" applyAlignment="1" applyBorder="1" applyFont="1">
      <alignment horizontal="center" readingOrder="0" shrinkToFit="0" wrapText="0"/>
    </xf>
    <xf borderId="41" fillId="0" fontId="6" numFmtId="0" xfId="0" applyAlignment="1" applyBorder="1" applyFont="1">
      <alignment horizontal="center" readingOrder="0" shrinkToFit="0" wrapText="0"/>
    </xf>
    <xf borderId="41" fillId="7" fontId="19" numFmtId="0" xfId="0" applyAlignment="1" applyBorder="1" applyFont="1">
      <alignment horizontal="center" readingOrder="0" shrinkToFit="0" wrapText="0"/>
    </xf>
    <xf borderId="23" fillId="7" fontId="19" numFmtId="0" xfId="0" applyAlignment="1" applyBorder="1" applyFont="1">
      <alignment horizontal="center" readingOrder="0" shrinkToFit="0" wrapText="0"/>
    </xf>
    <xf borderId="42" fillId="0" fontId="15" numFmtId="0" xfId="0" applyAlignment="1" applyBorder="1" applyFont="1">
      <alignment horizontal="center" readingOrder="0" shrinkToFit="0" wrapText="0"/>
    </xf>
    <xf borderId="43" fillId="7" fontId="19" numFmtId="0" xfId="0" applyAlignment="1" applyBorder="1" applyFont="1">
      <alignment horizontal="center" readingOrder="0" shrinkToFit="0" wrapText="0"/>
    </xf>
    <xf borderId="24" fillId="7" fontId="19" numFmtId="0" xfId="0" applyAlignment="1" applyBorder="1" applyFont="1">
      <alignment horizontal="center" readingOrder="0" shrinkToFit="0" wrapText="0"/>
    </xf>
    <xf borderId="2" fillId="7" fontId="6" numFmtId="0" xfId="0" applyAlignment="1" applyBorder="1" applyFont="1">
      <alignment horizontal="center" readingOrder="0" shrinkToFit="0" wrapText="0"/>
    </xf>
    <xf borderId="5" fillId="7" fontId="6" numFmtId="0" xfId="0" applyAlignment="1" applyBorder="1" applyFont="1">
      <alignment horizontal="center" readingOrder="0" shrinkToFit="0" wrapText="0"/>
    </xf>
    <xf borderId="0" fillId="0" fontId="88" numFmtId="0" xfId="0" applyAlignment="1" applyFont="1">
      <alignment horizontal="center" readingOrder="0" shrinkToFit="0" wrapText="0"/>
    </xf>
    <xf borderId="4" fillId="0" fontId="19" numFmtId="0" xfId="0" applyAlignment="1" applyBorder="1" applyFont="1">
      <alignment horizontal="center" readingOrder="0" shrinkToFit="0" wrapText="0"/>
    </xf>
    <xf borderId="44" fillId="10" fontId="89" numFmtId="0" xfId="0" applyAlignment="1" applyBorder="1" applyFont="1">
      <alignment horizontal="center" readingOrder="0" shrinkToFit="0" wrapText="0"/>
    </xf>
    <xf borderId="45" fillId="10" fontId="89" numFmtId="0" xfId="0" applyAlignment="1" applyBorder="1" applyFont="1">
      <alignment horizontal="center" readingOrder="0" shrinkToFit="0" wrapText="0"/>
    </xf>
    <xf borderId="1" fillId="14" fontId="90" numFmtId="0" xfId="0" applyAlignment="1" applyBorder="1" applyFont="1">
      <alignment horizontal="center" readingOrder="0" shrinkToFit="0" wrapText="0"/>
    </xf>
    <xf borderId="4" fillId="14" fontId="90" numFmtId="0" xfId="0" applyAlignment="1" applyBorder="1" applyFont="1">
      <alignment horizontal="center" readingOrder="0" shrinkToFit="0" wrapText="0"/>
    </xf>
    <xf borderId="44" fillId="10" fontId="16" numFmtId="0" xfId="0" applyAlignment="1" applyBorder="1" applyFont="1">
      <alignment horizontal="center" readingOrder="0" shrinkToFit="0" wrapText="0"/>
    </xf>
    <xf borderId="46" fillId="9" fontId="6" numFmtId="0" xfId="0" applyAlignment="1" applyBorder="1" applyFont="1">
      <alignment horizontal="center" readingOrder="0" shrinkToFit="0" wrapText="0"/>
    </xf>
    <xf borderId="1" fillId="11" fontId="91" numFmtId="0" xfId="0" applyAlignment="1" applyBorder="1" applyFont="1">
      <alignment horizontal="center" readingOrder="0" shrinkToFit="0" wrapText="0"/>
    </xf>
    <xf borderId="5" fillId="38" fontId="16" numFmtId="0" xfId="0" applyAlignment="1" applyBorder="1" applyFill="1" applyFont="1">
      <alignment horizontal="center" readingOrder="0" shrinkToFit="0" wrapText="0"/>
    </xf>
    <xf borderId="47" fillId="10" fontId="16" numFmtId="0" xfId="0" applyAlignment="1" applyBorder="1" applyFont="1">
      <alignment horizontal="center" readingOrder="0" shrinkToFit="0" wrapText="0"/>
    </xf>
    <xf borderId="48" fillId="9" fontId="6" numFmtId="0" xfId="0" applyAlignment="1" applyBorder="1" applyFont="1">
      <alignment horizontal="center" readingOrder="0" shrinkToFit="0" vertical="center" wrapText="0"/>
    </xf>
    <xf borderId="7" fillId="11" fontId="18" numFmtId="0" xfId="0" applyAlignment="1" applyBorder="1" applyFont="1">
      <alignment horizontal="center" readingOrder="0" shrinkToFit="0" wrapText="0"/>
    </xf>
    <xf borderId="48" fillId="0" fontId="7" numFmtId="0" xfId="0" applyBorder="1" applyFont="1"/>
    <xf borderId="49" fillId="0" fontId="7" numFmtId="0" xfId="0" applyBorder="1" applyFont="1"/>
    <xf borderId="6" fillId="4" fontId="20" numFmtId="0" xfId="0" applyAlignment="1" applyBorder="1" applyFont="1">
      <alignment horizontal="center" readingOrder="0" shrinkToFit="0" wrapText="0"/>
    </xf>
    <xf borderId="2" fillId="11" fontId="91" numFmtId="0" xfId="0" applyAlignment="1" applyBorder="1" applyFont="1">
      <alignment horizontal="center" readingOrder="0" shrinkToFit="0" wrapText="0"/>
    </xf>
    <xf borderId="49" fillId="9" fontId="6" numFmtId="0" xfId="0" applyAlignment="1" applyBorder="1" applyFont="1">
      <alignment horizontal="center" readingOrder="0" shrinkToFit="0" wrapText="0"/>
    </xf>
    <xf borderId="1" fillId="11" fontId="18" numFmtId="0" xfId="0" applyAlignment="1" applyBorder="1" applyFont="1">
      <alignment horizontal="center" readingOrder="0" shrinkToFit="0" wrapText="0"/>
    </xf>
    <xf borderId="4" fillId="11" fontId="18" numFmtId="0" xfId="0" applyAlignment="1" applyBorder="1" applyFont="1">
      <alignment horizontal="center" readingOrder="0" shrinkToFit="0" wrapText="0"/>
    </xf>
    <xf borderId="7" fillId="12" fontId="6" numFmtId="0" xfId="0" applyAlignment="1" applyBorder="1" applyFont="1">
      <alignment horizontal="center" readingOrder="0" shrinkToFit="0" wrapText="0"/>
    </xf>
    <xf borderId="9" fillId="12" fontId="6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3">
      <c r="A3" s="2" t="s">
        <v>0</v>
      </c>
    </row>
    <row r="5">
      <c r="A5" s="2" t="s">
        <v>1</v>
      </c>
    </row>
    <row r="12">
      <c r="J12" s="3" t="s">
        <v>2</v>
      </c>
    </row>
    <row r="14">
      <c r="B14" s="3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>
      <c r="A2" s="8" t="s">
        <v>3</v>
      </c>
      <c r="B2" s="8" t="s">
        <v>4</v>
      </c>
      <c r="C2" s="9" t="s">
        <v>5</v>
      </c>
      <c r="D2" s="10"/>
      <c r="E2" s="10"/>
      <c r="F2" s="11"/>
      <c r="G2" s="9" t="s">
        <v>6</v>
      </c>
      <c r="H2" s="10"/>
      <c r="I2" s="10"/>
      <c r="J2" s="10"/>
      <c r="K2" s="10"/>
      <c r="L2" s="10"/>
      <c r="M2" s="10"/>
      <c r="N2" s="10"/>
      <c r="O2" s="11"/>
      <c r="P2" s="9" t="s">
        <v>7</v>
      </c>
      <c r="Q2" s="10"/>
      <c r="R2" s="10"/>
      <c r="S2" s="10"/>
      <c r="T2" s="11"/>
      <c r="U2" s="12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>
      <c r="A3" s="8"/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13" t="s">
        <v>16</v>
      </c>
      <c r="K3" s="13" t="s">
        <v>17</v>
      </c>
      <c r="L3" s="13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7"/>
      <c r="W3" s="14"/>
      <c r="X3" s="14"/>
      <c r="Y3" s="14"/>
      <c r="Z3" s="14"/>
      <c r="AA3" s="14"/>
      <c r="AB3" s="14"/>
      <c r="AC3" s="14"/>
      <c r="AD3" s="15"/>
      <c r="AE3" s="7"/>
      <c r="AF3" s="7"/>
      <c r="AG3" s="7"/>
      <c r="AH3" s="7"/>
      <c r="AI3" s="7"/>
      <c r="AJ3" s="7"/>
      <c r="AK3" s="7"/>
      <c r="AL3" s="7"/>
      <c r="AM3" s="7"/>
      <c r="AN3" s="7"/>
    </row>
    <row r="4">
      <c r="A4" s="16">
        <v>45627.0</v>
      </c>
      <c r="B4" s="17" t="s">
        <v>28</v>
      </c>
      <c r="C4" s="18"/>
      <c r="D4" s="18"/>
      <c r="E4" s="18"/>
      <c r="F4" s="19">
        <f t="shared" ref="F4:F11" si="1">SUM(C4:E4)</f>
        <v>0</v>
      </c>
      <c r="G4" s="19"/>
      <c r="H4" s="19"/>
      <c r="I4" s="19"/>
      <c r="J4" s="18"/>
      <c r="K4" s="19"/>
      <c r="L4" s="19"/>
      <c r="M4" s="18"/>
      <c r="N4" s="19"/>
      <c r="O4" s="18"/>
      <c r="P4" s="18"/>
      <c r="Q4" s="18"/>
      <c r="R4" s="19"/>
      <c r="S4" s="18"/>
      <c r="T4" s="18"/>
      <c r="U4" s="20">
        <f t="shared" ref="U4:U12" si="2">sum(G4:T4)</f>
        <v>0</v>
      </c>
    </row>
    <row r="5">
      <c r="A5" s="21"/>
      <c r="B5" s="17" t="s">
        <v>29</v>
      </c>
      <c r="C5" s="18"/>
      <c r="D5" s="18"/>
      <c r="E5" s="19"/>
      <c r="F5" s="19">
        <f t="shared" si="1"/>
        <v>0</v>
      </c>
      <c r="G5" s="19"/>
      <c r="H5" s="19"/>
      <c r="I5" s="19"/>
      <c r="J5" s="18"/>
      <c r="K5" s="19"/>
      <c r="L5" s="19"/>
      <c r="M5" s="18"/>
      <c r="N5" s="19"/>
      <c r="O5" s="19"/>
      <c r="P5" s="18"/>
      <c r="Q5" s="19"/>
      <c r="R5" s="19"/>
      <c r="S5" s="18"/>
      <c r="T5" s="18"/>
      <c r="U5" s="20">
        <f t="shared" si="2"/>
        <v>0</v>
      </c>
    </row>
    <row r="6">
      <c r="A6" s="21"/>
      <c r="B6" s="17" t="s">
        <v>30</v>
      </c>
      <c r="C6" s="18"/>
      <c r="D6" s="18"/>
      <c r="E6" s="18"/>
      <c r="F6" s="19">
        <f t="shared" si="1"/>
        <v>0</v>
      </c>
      <c r="G6" s="18"/>
      <c r="H6" s="18"/>
      <c r="I6" s="19"/>
      <c r="J6" s="19"/>
      <c r="K6" s="19"/>
      <c r="L6" s="19"/>
      <c r="M6" s="18"/>
      <c r="N6" s="19"/>
      <c r="O6" s="19"/>
      <c r="P6" s="18"/>
      <c r="Q6" s="19"/>
      <c r="R6" s="18"/>
      <c r="S6" s="18"/>
      <c r="T6" s="18"/>
      <c r="U6" s="20">
        <f t="shared" si="2"/>
        <v>0</v>
      </c>
    </row>
    <row r="7">
      <c r="A7" s="21"/>
      <c r="B7" s="17" t="s">
        <v>31</v>
      </c>
      <c r="C7" s="18"/>
      <c r="D7" s="18"/>
      <c r="E7" s="18">
        <v>1.0</v>
      </c>
      <c r="F7" s="19">
        <f t="shared" si="1"/>
        <v>1</v>
      </c>
      <c r="G7" s="18"/>
      <c r="H7" s="19"/>
      <c r="I7" s="19"/>
      <c r="J7" s="18"/>
      <c r="K7" s="19"/>
      <c r="L7" s="19"/>
      <c r="M7" s="18"/>
      <c r="N7" s="19"/>
      <c r="O7" s="18"/>
      <c r="P7" s="18"/>
      <c r="Q7" s="19"/>
      <c r="R7" s="18"/>
      <c r="S7" s="19"/>
      <c r="T7" s="18">
        <v>1.0</v>
      </c>
      <c r="U7" s="20">
        <f t="shared" si="2"/>
        <v>1</v>
      </c>
    </row>
    <row r="8">
      <c r="A8" s="21"/>
      <c r="B8" s="17" t="s">
        <v>32</v>
      </c>
      <c r="C8" s="18"/>
      <c r="D8" s="18"/>
      <c r="E8" s="18"/>
      <c r="F8" s="19">
        <f t="shared" si="1"/>
        <v>0</v>
      </c>
      <c r="G8" s="19"/>
      <c r="H8" s="19"/>
      <c r="I8" s="19"/>
      <c r="J8" s="18"/>
      <c r="K8" s="19"/>
      <c r="L8" s="19"/>
      <c r="M8" s="19"/>
      <c r="N8" s="19"/>
      <c r="O8" s="19"/>
      <c r="P8" s="18"/>
      <c r="Q8" s="19"/>
      <c r="R8" s="18"/>
      <c r="S8" s="18"/>
      <c r="T8" s="18"/>
      <c r="U8" s="20">
        <f t="shared" si="2"/>
        <v>0</v>
      </c>
    </row>
    <row r="9">
      <c r="A9" s="21"/>
      <c r="B9" s="22" t="s">
        <v>33</v>
      </c>
      <c r="C9" s="23">
        <v>0.0</v>
      </c>
      <c r="D9" s="23">
        <v>0.0</v>
      </c>
      <c r="E9" s="23">
        <v>0.0</v>
      </c>
      <c r="F9" s="24">
        <f t="shared" si="1"/>
        <v>0</v>
      </c>
      <c r="G9" s="23"/>
      <c r="H9" s="23"/>
      <c r="I9" s="24"/>
      <c r="J9" s="23"/>
      <c r="K9" s="24"/>
      <c r="L9" s="24"/>
      <c r="M9" s="24"/>
      <c r="N9" s="23"/>
      <c r="O9" s="24"/>
      <c r="P9" s="23"/>
      <c r="Q9" s="24"/>
      <c r="R9" s="23"/>
      <c r="S9" s="23"/>
      <c r="T9" s="23"/>
      <c r="U9" s="20">
        <f t="shared" si="2"/>
        <v>0</v>
      </c>
    </row>
    <row r="10">
      <c r="A10" s="21"/>
      <c r="B10" s="22" t="s">
        <v>34</v>
      </c>
      <c r="C10" s="23"/>
      <c r="D10" s="23"/>
      <c r="E10" s="23"/>
      <c r="F10" s="24">
        <f t="shared" si="1"/>
        <v>0</v>
      </c>
      <c r="G10" s="23"/>
      <c r="H10" s="23"/>
      <c r="I10" s="24"/>
      <c r="J10" s="25"/>
      <c r="K10" s="24"/>
      <c r="L10" s="24"/>
      <c r="M10" s="24"/>
      <c r="N10" s="23"/>
      <c r="O10" s="24"/>
      <c r="P10" s="23"/>
      <c r="Q10" s="24"/>
      <c r="R10" s="23"/>
      <c r="S10" s="23"/>
      <c r="T10" s="23"/>
      <c r="U10" s="20">
        <f t="shared" si="2"/>
        <v>0</v>
      </c>
    </row>
    <row r="11">
      <c r="A11" s="21"/>
      <c r="B11" s="22" t="s">
        <v>35</v>
      </c>
      <c r="C11" s="23"/>
      <c r="D11" s="23"/>
      <c r="E11" s="24"/>
      <c r="F11" s="24">
        <f t="shared" si="1"/>
        <v>0</v>
      </c>
      <c r="G11" s="24"/>
      <c r="H11" s="24"/>
      <c r="I11" s="24"/>
      <c r="J11" s="25"/>
      <c r="K11" s="24"/>
      <c r="L11" s="24"/>
      <c r="M11" s="24"/>
      <c r="N11" s="24"/>
      <c r="O11" s="23"/>
      <c r="P11" s="23"/>
      <c r="Q11" s="24"/>
      <c r="R11" s="24"/>
      <c r="S11" s="23"/>
      <c r="T11" s="23"/>
      <c r="U11" s="20">
        <f t="shared" si="2"/>
        <v>0</v>
      </c>
    </row>
    <row r="12">
      <c r="A12" s="21"/>
      <c r="B12" s="26" t="s">
        <v>36</v>
      </c>
      <c r="C12" s="27">
        <f t="shared" ref="C12:T12" si="3">SUM(C4:C11)</f>
        <v>0</v>
      </c>
      <c r="D12" s="27">
        <f t="shared" si="3"/>
        <v>0</v>
      </c>
      <c r="E12" s="27">
        <f t="shared" si="3"/>
        <v>1</v>
      </c>
      <c r="F12" s="27">
        <f t="shared" si="3"/>
        <v>1</v>
      </c>
      <c r="G12" s="27">
        <f t="shared" si="3"/>
        <v>0</v>
      </c>
      <c r="H12" s="27">
        <f t="shared" si="3"/>
        <v>0</v>
      </c>
      <c r="I12" s="27">
        <f t="shared" si="3"/>
        <v>0</v>
      </c>
      <c r="J12" s="27">
        <f t="shared" si="3"/>
        <v>0</v>
      </c>
      <c r="K12" s="27">
        <f t="shared" si="3"/>
        <v>0</v>
      </c>
      <c r="L12" s="27">
        <f t="shared" si="3"/>
        <v>0</v>
      </c>
      <c r="M12" s="27">
        <f t="shared" si="3"/>
        <v>0</v>
      </c>
      <c r="N12" s="27">
        <f t="shared" si="3"/>
        <v>0</v>
      </c>
      <c r="O12" s="27">
        <f t="shared" si="3"/>
        <v>0</v>
      </c>
      <c r="P12" s="27">
        <f t="shared" si="3"/>
        <v>0</v>
      </c>
      <c r="Q12" s="27">
        <f t="shared" si="3"/>
        <v>0</v>
      </c>
      <c r="R12" s="27">
        <f t="shared" si="3"/>
        <v>0</v>
      </c>
      <c r="S12" s="27">
        <f t="shared" si="3"/>
        <v>0</v>
      </c>
      <c r="T12" s="27">
        <f t="shared" si="3"/>
        <v>1</v>
      </c>
      <c r="U12" s="20">
        <f t="shared" si="2"/>
        <v>1</v>
      </c>
      <c r="V12" s="28" t="s">
        <v>37</v>
      </c>
      <c r="W12" s="28" t="s">
        <v>9</v>
      </c>
      <c r="X12" s="28" t="s">
        <v>10</v>
      </c>
      <c r="Y12" s="28" t="s">
        <v>11</v>
      </c>
      <c r="Z12" s="28" t="s">
        <v>12</v>
      </c>
      <c r="AA12" s="28" t="s">
        <v>13</v>
      </c>
      <c r="AB12" s="28" t="s">
        <v>14</v>
      </c>
      <c r="AC12" s="28" t="s">
        <v>15</v>
      </c>
      <c r="AD12" s="29" t="s">
        <v>38</v>
      </c>
      <c r="AE12" s="29" t="s">
        <v>39</v>
      </c>
      <c r="AF12" s="29" t="s">
        <v>18</v>
      </c>
      <c r="AG12" s="28" t="s">
        <v>19</v>
      </c>
      <c r="AH12" s="28" t="s">
        <v>20</v>
      </c>
      <c r="AI12" s="30" t="s">
        <v>40</v>
      </c>
      <c r="AJ12" s="28" t="s">
        <v>22</v>
      </c>
      <c r="AK12" s="28" t="s">
        <v>23</v>
      </c>
      <c r="AL12" s="28" t="s">
        <v>24</v>
      </c>
      <c r="AM12" s="28" t="s">
        <v>25</v>
      </c>
      <c r="AN12" s="28" t="s">
        <v>41</v>
      </c>
    </row>
    <row r="13">
      <c r="A13" s="31"/>
      <c r="B13" s="32" t="s">
        <v>42</v>
      </c>
      <c r="C13" s="33" t="str">
        <f t="shared" ref="C13:U13" si="4">SUM('2024년11월'!C313,C12)</f>
        <v>#REF!</v>
      </c>
      <c r="D13" s="33" t="str">
        <f t="shared" si="4"/>
        <v>#REF!</v>
      </c>
      <c r="E13" s="33" t="str">
        <f t="shared" si="4"/>
        <v>#REF!</v>
      </c>
      <c r="F13" s="33" t="str">
        <f t="shared" si="4"/>
        <v>#REF!</v>
      </c>
      <c r="G13" s="33" t="str">
        <f t="shared" si="4"/>
        <v>#REF!</v>
      </c>
      <c r="H13" s="33" t="str">
        <f t="shared" si="4"/>
        <v>#REF!</v>
      </c>
      <c r="I13" s="33" t="str">
        <f t="shared" si="4"/>
        <v>#REF!</v>
      </c>
      <c r="J13" s="33" t="str">
        <f t="shared" si="4"/>
        <v>#REF!</v>
      </c>
      <c r="K13" s="33" t="str">
        <f t="shared" si="4"/>
        <v>#REF!</v>
      </c>
      <c r="L13" s="33" t="str">
        <f t="shared" si="4"/>
        <v>#REF!</v>
      </c>
      <c r="M13" s="33" t="str">
        <f t="shared" si="4"/>
        <v>#REF!</v>
      </c>
      <c r="N13" s="33" t="str">
        <f t="shared" si="4"/>
        <v>#REF!</v>
      </c>
      <c r="O13" s="33" t="str">
        <f t="shared" si="4"/>
        <v>#REF!</v>
      </c>
      <c r="P13" s="33" t="str">
        <f t="shared" si="4"/>
        <v>#REF!</v>
      </c>
      <c r="Q13" s="33" t="str">
        <f t="shared" si="4"/>
        <v>#REF!</v>
      </c>
      <c r="R13" s="33" t="str">
        <f t="shared" si="4"/>
        <v>#REF!</v>
      </c>
      <c r="S13" s="33" t="str">
        <f t="shared" si="4"/>
        <v>#REF!</v>
      </c>
      <c r="T13" s="33" t="str">
        <f t="shared" si="4"/>
        <v>#REF!</v>
      </c>
      <c r="U13" s="33" t="str">
        <f t="shared" si="4"/>
        <v>#REF!</v>
      </c>
      <c r="V13" s="34" t="s">
        <v>43</v>
      </c>
      <c r="W13" s="35" t="str">
        <f t="shared" ref="W13:AN13" si="5">SUM('2024년11월'!C244:C248,'2024년11월'!C254:C258,'2024년11월'!C264:C268,'2024년11월'!C274:C278,'2024년11월'!C284:C288,'2024년11월'!C294:C298,C4:C8)</f>
        <v>#REF!</v>
      </c>
      <c r="X13" s="35" t="str">
        <f t="shared" si="5"/>
        <v>#REF!</v>
      </c>
      <c r="Y13" s="35" t="str">
        <f t="shared" si="5"/>
        <v>#REF!</v>
      </c>
      <c r="Z13" s="35" t="str">
        <f t="shared" si="5"/>
        <v>#REF!</v>
      </c>
      <c r="AA13" s="35" t="str">
        <f t="shared" si="5"/>
        <v>#REF!</v>
      </c>
      <c r="AB13" s="35" t="str">
        <f t="shared" si="5"/>
        <v>#REF!</v>
      </c>
      <c r="AC13" s="35" t="str">
        <f t="shared" si="5"/>
        <v>#REF!</v>
      </c>
      <c r="AD13" s="35" t="str">
        <f t="shared" si="5"/>
        <v>#REF!</v>
      </c>
      <c r="AE13" s="35" t="str">
        <f t="shared" si="5"/>
        <v>#REF!</v>
      </c>
      <c r="AF13" s="35" t="str">
        <f t="shared" si="5"/>
        <v>#REF!</v>
      </c>
      <c r="AG13" s="35" t="str">
        <f t="shared" si="5"/>
        <v>#REF!</v>
      </c>
      <c r="AH13" s="35" t="str">
        <f t="shared" si="5"/>
        <v>#REF!</v>
      </c>
      <c r="AI13" s="35" t="str">
        <f t="shared" si="5"/>
        <v>#REF!</v>
      </c>
      <c r="AJ13" s="35" t="str">
        <f t="shared" si="5"/>
        <v>#REF!</v>
      </c>
      <c r="AK13" s="35" t="str">
        <f t="shared" si="5"/>
        <v>#REF!</v>
      </c>
      <c r="AL13" s="35" t="str">
        <f t="shared" si="5"/>
        <v>#REF!</v>
      </c>
      <c r="AM13" s="35" t="str">
        <f t="shared" si="5"/>
        <v>#REF!</v>
      </c>
      <c r="AN13" s="35" t="str">
        <f t="shared" si="5"/>
        <v>#REF!</v>
      </c>
    </row>
    <row r="14">
      <c r="A14" s="16">
        <v>45628.0</v>
      </c>
      <c r="B14" s="17" t="s">
        <v>28</v>
      </c>
      <c r="C14" s="18">
        <v>0.0</v>
      </c>
      <c r="D14" s="18">
        <v>0.0</v>
      </c>
      <c r="E14" s="18">
        <v>0.0</v>
      </c>
      <c r="F14" s="19">
        <f t="shared" ref="F14:F21" si="6">SUM(C14:E14)</f>
        <v>0</v>
      </c>
      <c r="G14" s="18"/>
      <c r="H14" s="19"/>
      <c r="I14" s="19"/>
      <c r="J14" s="18"/>
      <c r="K14" s="19"/>
      <c r="L14" s="19"/>
      <c r="M14" s="18"/>
      <c r="N14" s="19"/>
      <c r="O14" s="36"/>
      <c r="P14" s="18"/>
      <c r="Q14" s="18"/>
      <c r="R14" s="36"/>
      <c r="S14" s="36"/>
      <c r="T14" s="18"/>
      <c r="U14" s="20">
        <f t="shared" ref="U14:U313" si="7">sum(G14:T14)</f>
        <v>0</v>
      </c>
    </row>
    <row r="15">
      <c r="A15" s="21"/>
      <c r="B15" s="17" t="s">
        <v>29</v>
      </c>
      <c r="C15" s="18">
        <v>4.0</v>
      </c>
      <c r="D15" s="18"/>
      <c r="E15" s="19"/>
      <c r="F15" s="19">
        <f t="shared" si="6"/>
        <v>4</v>
      </c>
      <c r="G15" s="18"/>
      <c r="H15" s="19"/>
      <c r="I15" s="19"/>
      <c r="J15" s="19"/>
      <c r="K15" s="19"/>
      <c r="L15" s="19"/>
      <c r="M15" s="19"/>
      <c r="N15" s="19"/>
      <c r="O15" s="19"/>
      <c r="P15" s="18"/>
      <c r="Q15" s="19"/>
      <c r="R15" s="19"/>
      <c r="S15" s="36"/>
      <c r="T15" s="18">
        <v>4.0</v>
      </c>
      <c r="U15" s="20">
        <f t="shared" si="7"/>
        <v>4</v>
      </c>
    </row>
    <row r="16">
      <c r="A16" s="21"/>
      <c r="B16" s="17" t="s">
        <v>30</v>
      </c>
      <c r="C16" s="18">
        <v>0.0</v>
      </c>
      <c r="D16" s="18">
        <v>4.0</v>
      </c>
      <c r="E16" s="18"/>
      <c r="F16" s="19">
        <f t="shared" si="6"/>
        <v>4</v>
      </c>
      <c r="G16" s="18"/>
      <c r="H16" s="19"/>
      <c r="I16" s="19"/>
      <c r="J16" s="18" t="s">
        <v>44</v>
      </c>
      <c r="K16" s="19"/>
      <c r="L16" s="19"/>
      <c r="M16" s="19"/>
      <c r="N16" s="18"/>
      <c r="O16" s="36"/>
      <c r="P16" s="18"/>
      <c r="Q16" s="19"/>
      <c r="R16" s="19"/>
      <c r="S16" s="18">
        <v>1.0</v>
      </c>
      <c r="T16" s="18">
        <v>3.0</v>
      </c>
      <c r="U16" s="20">
        <f t="shared" si="7"/>
        <v>4</v>
      </c>
    </row>
    <row r="17">
      <c r="A17" s="21"/>
      <c r="B17" s="17" t="s">
        <v>31</v>
      </c>
      <c r="C17" s="18">
        <v>2.0</v>
      </c>
      <c r="D17" s="18">
        <v>1.0</v>
      </c>
      <c r="E17" s="19"/>
      <c r="F17" s="19">
        <f t="shared" si="6"/>
        <v>3</v>
      </c>
      <c r="G17" s="19"/>
      <c r="H17" s="19"/>
      <c r="I17" s="19"/>
      <c r="J17" s="36"/>
      <c r="K17" s="19"/>
      <c r="L17" s="19"/>
      <c r="M17" s="19"/>
      <c r="N17" s="18"/>
      <c r="O17" s="19"/>
      <c r="P17" s="18">
        <v>3.0</v>
      </c>
      <c r="Q17" s="19"/>
      <c r="R17" s="19"/>
      <c r="S17" s="19"/>
      <c r="T17" s="18"/>
      <c r="U17" s="20">
        <f t="shared" si="7"/>
        <v>3</v>
      </c>
    </row>
    <row r="18">
      <c r="A18" s="21"/>
      <c r="B18" s="17" t="s">
        <v>32</v>
      </c>
      <c r="C18" s="18">
        <v>6.0</v>
      </c>
      <c r="D18" s="18">
        <v>2.0</v>
      </c>
      <c r="E18" s="18"/>
      <c r="F18" s="19">
        <f t="shared" si="6"/>
        <v>8</v>
      </c>
      <c r="G18" s="19"/>
      <c r="H18" s="18"/>
      <c r="I18" s="19"/>
      <c r="J18" s="19"/>
      <c r="K18" s="19"/>
      <c r="L18" s="19"/>
      <c r="M18" s="19"/>
      <c r="N18" s="19"/>
      <c r="O18" s="18"/>
      <c r="P18" s="18">
        <v>7.0</v>
      </c>
      <c r="Q18" s="19"/>
      <c r="R18" s="36"/>
      <c r="S18" s="36"/>
      <c r="T18" s="18">
        <v>1.0</v>
      </c>
      <c r="U18" s="20">
        <f t="shared" si="7"/>
        <v>8</v>
      </c>
    </row>
    <row r="19">
      <c r="A19" s="21"/>
      <c r="B19" s="22" t="s">
        <v>33</v>
      </c>
      <c r="C19" s="23">
        <v>1.0</v>
      </c>
      <c r="D19" s="23">
        <v>1.0</v>
      </c>
      <c r="E19" s="23"/>
      <c r="F19" s="24">
        <f t="shared" si="6"/>
        <v>2</v>
      </c>
      <c r="G19" s="23"/>
      <c r="H19" s="23"/>
      <c r="I19" s="24"/>
      <c r="J19" s="25"/>
      <c r="K19" s="24"/>
      <c r="L19" s="24"/>
      <c r="M19" s="24"/>
      <c r="N19" s="23"/>
      <c r="O19" s="24"/>
      <c r="P19" s="23">
        <v>1.0</v>
      </c>
      <c r="Q19" s="24"/>
      <c r="R19" s="23"/>
      <c r="S19" s="23"/>
      <c r="T19" s="23">
        <v>1.0</v>
      </c>
      <c r="U19" s="20">
        <f t="shared" si="7"/>
        <v>2</v>
      </c>
    </row>
    <row r="20">
      <c r="A20" s="21"/>
      <c r="B20" s="22" t="s">
        <v>34</v>
      </c>
      <c r="C20" s="23">
        <v>1.0</v>
      </c>
      <c r="D20" s="23">
        <v>5.0</v>
      </c>
      <c r="E20" s="23">
        <v>2.0</v>
      </c>
      <c r="F20" s="24">
        <f t="shared" si="6"/>
        <v>8</v>
      </c>
      <c r="G20" s="23">
        <v>1.0</v>
      </c>
      <c r="H20" s="23"/>
      <c r="I20" s="24"/>
      <c r="J20" s="23"/>
      <c r="K20" s="24"/>
      <c r="L20" s="24"/>
      <c r="M20" s="25"/>
      <c r="N20" s="23"/>
      <c r="O20" s="24"/>
      <c r="P20" s="23">
        <v>2.0</v>
      </c>
      <c r="Q20" s="23"/>
      <c r="R20" s="24"/>
      <c r="S20" s="23"/>
      <c r="T20" s="23">
        <v>7.0</v>
      </c>
      <c r="U20" s="20">
        <f t="shared" si="7"/>
        <v>10</v>
      </c>
    </row>
    <row r="21">
      <c r="A21" s="21"/>
      <c r="B21" s="22" t="s">
        <v>35</v>
      </c>
      <c r="C21" s="23">
        <v>0.0</v>
      </c>
      <c r="D21" s="23">
        <v>0.0</v>
      </c>
      <c r="E21" s="24"/>
      <c r="F21" s="24">
        <f t="shared" si="6"/>
        <v>0</v>
      </c>
      <c r="G21" s="24"/>
      <c r="H21" s="24"/>
      <c r="I21" s="25"/>
      <c r="J21" s="23"/>
      <c r="K21" s="24"/>
      <c r="L21" s="24"/>
      <c r="M21" s="24"/>
      <c r="N21" s="24"/>
      <c r="O21" s="25"/>
      <c r="P21" s="25"/>
      <c r="Q21" s="24"/>
      <c r="R21" s="24"/>
      <c r="S21" s="23"/>
      <c r="T21" s="23"/>
      <c r="U21" s="20">
        <f t="shared" si="7"/>
        <v>0</v>
      </c>
    </row>
    <row r="22">
      <c r="A22" s="21"/>
      <c r="B22" s="26" t="s">
        <v>36</v>
      </c>
      <c r="C22" s="27">
        <f t="shared" ref="C22:T22" si="8">SUM(C14:C21)</f>
        <v>14</v>
      </c>
      <c r="D22" s="27">
        <f t="shared" si="8"/>
        <v>13</v>
      </c>
      <c r="E22" s="27">
        <f t="shared" si="8"/>
        <v>2</v>
      </c>
      <c r="F22" s="27">
        <f t="shared" si="8"/>
        <v>29</v>
      </c>
      <c r="G22" s="27">
        <f t="shared" si="8"/>
        <v>1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13</v>
      </c>
      <c r="Q22" s="27">
        <f t="shared" si="8"/>
        <v>0</v>
      </c>
      <c r="R22" s="27">
        <f t="shared" si="8"/>
        <v>0</v>
      </c>
      <c r="S22" s="27">
        <f t="shared" si="8"/>
        <v>1</v>
      </c>
      <c r="T22" s="27">
        <f t="shared" si="8"/>
        <v>16</v>
      </c>
      <c r="U22" s="20">
        <f t="shared" si="7"/>
        <v>31</v>
      </c>
    </row>
    <row r="23">
      <c r="A23" s="31"/>
      <c r="B23" s="32" t="s">
        <v>42</v>
      </c>
      <c r="C23" s="33" t="str">
        <f t="shared" ref="C23:T23" si="9">C13+C22</f>
        <v>#REF!</v>
      </c>
      <c r="D23" s="33" t="str">
        <f t="shared" si="9"/>
        <v>#REF!</v>
      </c>
      <c r="E23" s="33" t="str">
        <f t="shared" si="9"/>
        <v>#REF!</v>
      </c>
      <c r="F23" s="33" t="str">
        <f t="shared" si="9"/>
        <v>#REF!</v>
      </c>
      <c r="G23" s="33" t="str">
        <f t="shared" si="9"/>
        <v>#REF!</v>
      </c>
      <c r="H23" s="33" t="str">
        <f t="shared" si="9"/>
        <v>#REF!</v>
      </c>
      <c r="I23" s="33" t="str">
        <f t="shared" si="9"/>
        <v>#REF!</v>
      </c>
      <c r="J23" s="33" t="str">
        <f t="shared" si="9"/>
        <v>#REF!</v>
      </c>
      <c r="K23" s="33" t="str">
        <f t="shared" si="9"/>
        <v>#REF!</v>
      </c>
      <c r="L23" s="33" t="str">
        <f t="shared" si="9"/>
        <v>#REF!</v>
      </c>
      <c r="M23" s="33" t="str">
        <f t="shared" si="9"/>
        <v>#REF!</v>
      </c>
      <c r="N23" s="33" t="str">
        <f t="shared" si="9"/>
        <v>#REF!</v>
      </c>
      <c r="O23" s="33" t="str">
        <f t="shared" si="9"/>
        <v>#REF!</v>
      </c>
      <c r="P23" s="33" t="str">
        <f t="shared" si="9"/>
        <v>#REF!</v>
      </c>
      <c r="Q23" s="33" t="str">
        <f t="shared" si="9"/>
        <v>#REF!</v>
      </c>
      <c r="R23" s="33" t="str">
        <f t="shared" si="9"/>
        <v>#REF!</v>
      </c>
      <c r="S23" s="33" t="str">
        <f t="shared" si="9"/>
        <v>#REF!</v>
      </c>
      <c r="T23" s="33" t="str">
        <f t="shared" si="9"/>
        <v>#REF!</v>
      </c>
      <c r="U23" s="20" t="str">
        <f t="shared" si="7"/>
        <v>#REF!</v>
      </c>
    </row>
    <row r="24">
      <c r="A24" s="16">
        <v>45629.0</v>
      </c>
      <c r="B24" s="17" t="s">
        <v>28</v>
      </c>
      <c r="C24" s="18">
        <v>1.0</v>
      </c>
      <c r="D24" s="18">
        <v>0.0</v>
      </c>
      <c r="E24" s="18">
        <v>0.0</v>
      </c>
      <c r="F24" s="19">
        <f t="shared" ref="F24:F31" si="10">SUM(C24:E24)</f>
        <v>1</v>
      </c>
      <c r="G24" s="18">
        <v>1.0</v>
      </c>
      <c r="H24" s="18"/>
      <c r="I24" s="19"/>
      <c r="J24" s="19"/>
      <c r="K24" s="19"/>
      <c r="L24" s="19"/>
      <c r="M24" s="19"/>
      <c r="N24" s="19"/>
      <c r="O24" s="18"/>
      <c r="P24" s="36"/>
      <c r="Q24" s="18"/>
      <c r="R24" s="36"/>
      <c r="S24" s="18"/>
      <c r="T24" s="18"/>
      <c r="U24" s="20">
        <f t="shared" si="7"/>
        <v>1</v>
      </c>
    </row>
    <row r="25">
      <c r="A25" s="21"/>
      <c r="B25" s="17" t="s">
        <v>29</v>
      </c>
      <c r="C25" s="18">
        <v>4.0</v>
      </c>
      <c r="D25" s="18"/>
      <c r="E25" s="18"/>
      <c r="F25" s="19">
        <f t="shared" si="10"/>
        <v>4</v>
      </c>
      <c r="G25" s="19"/>
      <c r="H25" s="19"/>
      <c r="I25" s="19"/>
      <c r="J25" s="19"/>
      <c r="K25" s="19"/>
      <c r="L25" s="19"/>
      <c r="M25" s="19"/>
      <c r="N25" s="18"/>
      <c r="O25" s="18"/>
      <c r="P25" s="36"/>
      <c r="Q25" s="18"/>
      <c r="R25" s="19"/>
      <c r="S25" s="18">
        <v>2.0</v>
      </c>
      <c r="T25" s="18">
        <v>3.0</v>
      </c>
      <c r="U25" s="20">
        <f t="shared" si="7"/>
        <v>5</v>
      </c>
    </row>
    <row r="26">
      <c r="A26" s="21"/>
      <c r="B26" s="17" t="s">
        <v>30</v>
      </c>
      <c r="C26" s="18">
        <v>1.0</v>
      </c>
      <c r="D26" s="18">
        <v>3.0</v>
      </c>
      <c r="E26" s="18"/>
      <c r="F26" s="19">
        <f t="shared" si="10"/>
        <v>4</v>
      </c>
      <c r="G26" s="36"/>
      <c r="H26" s="19"/>
      <c r="I26" s="19"/>
      <c r="J26" s="36"/>
      <c r="K26" s="19"/>
      <c r="L26" s="19"/>
      <c r="M26" s="19"/>
      <c r="N26" s="19"/>
      <c r="O26" s="18"/>
      <c r="P26" s="18"/>
      <c r="Q26" s="18"/>
      <c r="R26" s="18"/>
      <c r="S26" s="18"/>
      <c r="T26" s="18"/>
      <c r="U26" s="20">
        <f t="shared" si="7"/>
        <v>0</v>
      </c>
    </row>
    <row r="27">
      <c r="A27" s="21"/>
      <c r="B27" s="17" t="s">
        <v>31</v>
      </c>
      <c r="C27" s="18">
        <v>5.0</v>
      </c>
      <c r="D27" s="18">
        <v>1.0</v>
      </c>
      <c r="E27" s="18"/>
      <c r="F27" s="19">
        <f t="shared" si="10"/>
        <v>6</v>
      </c>
      <c r="G27" s="18"/>
      <c r="H27" s="19"/>
      <c r="I27" s="19"/>
      <c r="J27" s="18"/>
      <c r="K27" s="19"/>
      <c r="L27" s="19"/>
      <c r="M27" s="19"/>
      <c r="N27" s="18">
        <v>5.0</v>
      </c>
      <c r="O27" s="19"/>
      <c r="P27" s="18">
        <v>1.0</v>
      </c>
      <c r="Q27" s="18"/>
      <c r="R27" s="19"/>
      <c r="S27" s="18"/>
      <c r="T27" s="18"/>
      <c r="U27" s="20">
        <f t="shared" si="7"/>
        <v>6</v>
      </c>
    </row>
    <row r="28">
      <c r="A28" s="21"/>
      <c r="B28" s="17" t="s">
        <v>32</v>
      </c>
      <c r="C28" s="18">
        <v>5.0</v>
      </c>
      <c r="D28" s="18">
        <v>1.0</v>
      </c>
      <c r="E28" s="19"/>
      <c r="F28" s="19">
        <f t="shared" si="10"/>
        <v>6</v>
      </c>
      <c r="G28" s="36"/>
      <c r="H28" s="19"/>
      <c r="I28" s="19"/>
      <c r="J28" s="18"/>
      <c r="K28" s="19"/>
      <c r="L28" s="19"/>
      <c r="M28" s="19"/>
      <c r="N28" s="19"/>
      <c r="O28" s="19"/>
      <c r="P28" s="18">
        <v>6.0</v>
      </c>
      <c r="Q28" s="19"/>
      <c r="R28" s="36"/>
      <c r="S28" s="18"/>
      <c r="T28" s="18"/>
      <c r="U28" s="20">
        <f t="shared" si="7"/>
        <v>6</v>
      </c>
    </row>
    <row r="29">
      <c r="A29" s="21"/>
      <c r="B29" s="22" t="s">
        <v>33</v>
      </c>
      <c r="C29" s="23"/>
      <c r="D29" s="23">
        <v>1.0</v>
      </c>
      <c r="E29" s="23"/>
      <c r="F29" s="24">
        <f t="shared" si="10"/>
        <v>1</v>
      </c>
      <c r="G29" s="23"/>
      <c r="H29" s="23"/>
      <c r="I29" s="24"/>
      <c r="J29" s="25"/>
      <c r="K29" s="24"/>
      <c r="L29" s="24"/>
      <c r="M29" s="24"/>
      <c r="N29" s="23"/>
      <c r="O29" s="24"/>
      <c r="P29" s="23"/>
      <c r="Q29" s="24"/>
      <c r="R29" s="23"/>
      <c r="S29" s="23"/>
      <c r="T29" s="23">
        <v>1.0</v>
      </c>
      <c r="U29" s="20">
        <f t="shared" si="7"/>
        <v>1</v>
      </c>
    </row>
    <row r="30">
      <c r="A30" s="21"/>
      <c r="B30" s="22" t="s">
        <v>34</v>
      </c>
      <c r="C30" s="23">
        <v>1.0</v>
      </c>
      <c r="D30" s="23">
        <v>1.0</v>
      </c>
      <c r="E30" s="24"/>
      <c r="F30" s="24">
        <f t="shared" si="10"/>
        <v>2</v>
      </c>
      <c r="G30" s="23"/>
      <c r="H30" s="23"/>
      <c r="I30" s="23">
        <v>1.0</v>
      </c>
      <c r="J30" s="23"/>
      <c r="K30" s="24"/>
      <c r="L30" s="24"/>
      <c r="M30" s="24"/>
      <c r="N30" s="23"/>
      <c r="O30" s="23"/>
      <c r="P30" s="23"/>
      <c r="Q30" s="24"/>
      <c r="R30" s="23"/>
      <c r="S30" s="23"/>
      <c r="T30" s="23">
        <v>2.0</v>
      </c>
      <c r="U30" s="20">
        <f t="shared" si="7"/>
        <v>3</v>
      </c>
    </row>
    <row r="31">
      <c r="A31" s="21"/>
      <c r="B31" s="22" t="s">
        <v>35</v>
      </c>
      <c r="C31" s="23">
        <v>0.0</v>
      </c>
      <c r="D31" s="23">
        <v>0.0</v>
      </c>
      <c r="E31" s="25"/>
      <c r="F31" s="24">
        <f t="shared" si="10"/>
        <v>0</v>
      </c>
      <c r="G31" s="23"/>
      <c r="H31" s="25"/>
      <c r="I31" s="24"/>
      <c r="J31" s="23"/>
      <c r="K31" s="24"/>
      <c r="L31" s="24"/>
      <c r="M31" s="24"/>
      <c r="N31" s="23"/>
      <c r="O31" s="23"/>
      <c r="P31" s="23"/>
      <c r="Q31" s="24"/>
      <c r="R31" s="24"/>
      <c r="S31" s="23"/>
      <c r="T31" s="23"/>
      <c r="U31" s="20">
        <f t="shared" si="7"/>
        <v>0</v>
      </c>
    </row>
    <row r="32">
      <c r="A32" s="21"/>
      <c r="B32" s="26" t="s">
        <v>36</v>
      </c>
      <c r="C32" s="27">
        <f t="shared" ref="C32:T32" si="11">SUM(C24:C31)</f>
        <v>17</v>
      </c>
      <c r="D32" s="27">
        <f t="shared" si="11"/>
        <v>7</v>
      </c>
      <c r="E32" s="27">
        <f t="shared" si="11"/>
        <v>0</v>
      </c>
      <c r="F32" s="27">
        <f t="shared" si="11"/>
        <v>24</v>
      </c>
      <c r="G32" s="27">
        <f t="shared" si="11"/>
        <v>1</v>
      </c>
      <c r="H32" s="27">
        <f t="shared" si="11"/>
        <v>0</v>
      </c>
      <c r="I32" s="27">
        <f t="shared" si="11"/>
        <v>1</v>
      </c>
      <c r="J32" s="27">
        <f t="shared" si="11"/>
        <v>0</v>
      </c>
      <c r="K32" s="27">
        <f t="shared" si="11"/>
        <v>0</v>
      </c>
      <c r="L32" s="27">
        <f t="shared" si="11"/>
        <v>0</v>
      </c>
      <c r="M32" s="27">
        <f t="shared" si="11"/>
        <v>0</v>
      </c>
      <c r="N32" s="27">
        <f t="shared" si="11"/>
        <v>5</v>
      </c>
      <c r="O32" s="27">
        <f t="shared" si="11"/>
        <v>0</v>
      </c>
      <c r="P32" s="27">
        <f t="shared" si="11"/>
        <v>7</v>
      </c>
      <c r="Q32" s="27">
        <f t="shared" si="11"/>
        <v>0</v>
      </c>
      <c r="R32" s="27">
        <f t="shared" si="11"/>
        <v>0</v>
      </c>
      <c r="S32" s="27">
        <f t="shared" si="11"/>
        <v>2</v>
      </c>
      <c r="T32" s="27">
        <f t="shared" si="11"/>
        <v>6</v>
      </c>
      <c r="U32" s="20">
        <f t="shared" si="7"/>
        <v>22</v>
      </c>
    </row>
    <row r="33">
      <c r="A33" s="31"/>
      <c r="B33" s="32" t="s">
        <v>42</v>
      </c>
      <c r="C33" s="33" t="str">
        <f t="shared" ref="C33:T33" si="12">C23+C32</f>
        <v>#REF!</v>
      </c>
      <c r="D33" s="33" t="str">
        <f t="shared" si="12"/>
        <v>#REF!</v>
      </c>
      <c r="E33" s="33" t="str">
        <f t="shared" si="12"/>
        <v>#REF!</v>
      </c>
      <c r="F33" s="33" t="str">
        <f t="shared" si="12"/>
        <v>#REF!</v>
      </c>
      <c r="G33" s="33" t="str">
        <f t="shared" si="12"/>
        <v>#REF!</v>
      </c>
      <c r="H33" s="33" t="str">
        <f t="shared" si="12"/>
        <v>#REF!</v>
      </c>
      <c r="I33" s="33" t="str">
        <f t="shared" si="12"/>
        <v>#REF!</v>
      </c>
      <c r="J33" s="33" t="str">
        <f t="shared" si="12"/>
        <v>#REF!</v>
      </c>
      <c r="K33" s="33" t="str">
        <f t="shared" si="12"/>
        <v>#REF!</v>
      </c>
      <c r="L33" s="33" t="str">
        <f t="shared" si="12"/>
        <v>#REF!</v>
      </c>
      <c r="M33" s="33" t="str">
        <f t="shared" si="12"/>
        <v>#REF!</v>
      </c>
      <c r="N33" s="33" t="str">
        <f t="shared" si="12"/>
        <v>#REF!</v>
      </c>
      <c r="O33" s="33" t="str">
        <f t="shared" si="12"/>
        <v>#REF!</v>
      </c>
      <c r="P33" s="33" t="str">
        <f t="shared" si="12"/>
        <v>#REF!</v>
      </c>
      <c r="Q33" s="33" t="str">
        <f t="shared" si="12"/>
        <v>#REF!</v>
      </c>
      <c r="R33" s="33" t="str">
        <f t="shared" si="12"/>
        <v>#REF!</v>
      </c>
      <c r="S33" s="33" t="str">
        <f t="shared" si="12"/>
        <v>#REF!</v>
      </c>
      <c r="T33" s="33" t="str">
        <f t="shared" si="12"/>
        <v>#REF!</v>
      </c>
      <c r="U33" s="20" t="str">
        <f t="shared" si="7"/>
        <v>#REF!</v>
      </c>
    </row>
    <row r="34">
      <c r="A34" s="16">
        <v>45630.0</v>
      </c>
      <c r="B34" s="17" t="s">
        <v>28</v>
      </c>
      <c r="C34" s="18"/>
      <c r="D34" s="18">
        <v>2.0</v>
      </c>
      <c r="E34" s="19"/>
      <c r="F34" s="19">
        <f t="shared" ref="F34:F41" si="13">SUM(C34:E34)</f>
        <v>2</v>
      </c>
      <c r="G34" s="18"/>
      <c r="H34" s="18"/>
      <c r="I34" s="19"/>
      <c r="J34" s="19"/>
      <c r="K34" s="19"/>
      <c r="L34" s="19"/>
      <c r="M34" s="19"/>
      <c r="N34" s="19"/>
      <c r="O34" s="18"/>
      <c r="P34" s="18"/>
      <c r="Q34" s="19"/>
      <c r="R34" s="19"/>
      <c r="S34" s="18"/>
      <c r="T34" s="18">
        <v>2.0</v>
      </c>
      <c r="U34" s="20">
        <f t="shared" si="7"/>
        <v>2</v>
      </c>
    </row>
    <row r="35">
      <c r="A35" s="21"/>
      <c r="B35" s="17" t="s">
        <v>29</v>
      </c>
      <c r="C35" s="18">
        <v>5.0</v>
      </c>
      <c r="D35" s="37"/>
      <c r="E35" s="18"/>
      <c r="F35" s="19">
        <f t="shared" si="13"/>
        <v>5</v>
      </c>
      <c r="G35" s="18"/>
      <c r="H35" s="36"/>
      <c r="I35" s="19"/>
      <c r="J35" s="18"/>
      <c r="K35" s="19"/>
      <c r="L35" s="18"/>
      <c r="M35" s="19"/>
      <c r="N35" s="18"/>
      <c r="O35" s="18"/>
      <c r="P35" s="18"/>
      <c r="Q35" s="18"/>
      <c r="R35" s="18"/>
      <c r="S35" s="18"/>
      <c r="T35" s="18">
        <v>5.0</v>
      </c>
      <c r="U35" s="20">
        <f t="shared" si="7"/>
        <v>5</v>
      </c>
    </row>
    <row r="36">
      <c r="A36" s="21"/>
      <c r="B36" s="17" t="s">
        <v>30</v>
      </c>
      <c r="C36" s="18">
        <v>1.0</v>
      </c>
      <c r="D36" s="18"/>
      <c r="E36" s="36"/>
      <c r="F36" s="19">
        <f t="shared" si="13"/>
        <v>1</v>
      </c>
      <c r="G36" s="18">
        <v>1.0</v>
      </c>
      <c r="H36" s="18"/>
      <c r="I36" s="19"/>
      <c r="J36" s="18"/>
      <c r="K36" s="19"/>
      <c r="L36" s="19"/>
      <c r="M36" s="19"/>
      <c r="N36" s="19"/>
      <c r="O36" s="18"/>
      <c r="P36" s="18">
        <v>1.0</v>
      </c>
      <c r="Q36" s="19"/>
      <c r="R36" s="18"/>
      <c r="S36" s="18"/>
      <c r="T36" s="18"/>
      <c r="U36" s="20">
        <f t="shared" si="7"/>
        <v>2</v>
      </c>
    </row>
    <row r="37">
      <c r="A37" s="21"/>
      <c r="B37" s="17" t="s">
        <v>31</v>
      </c>
      <c r="C37" s="18"/>
      <c r="D37" s="18">
        <v>2.0</v>
      </c>
      <c r="E37" s="18"/>
      <c r="F37" s="19">
        <f t="shared" si="13"/>
        <v>2</v>
      </c>
      <c r="G37" s="18"/>
      <c r="H37" s="19"/>
      <c r="I37" s="19"/>
      <c r="J37" s="18"/>
      <c r="K37" s="19"/>
      <c r="L37" s="19"/>
      <c r="M37" s="19"/>
      <c r="N37" s="19"/>
      <c r="O37" s="19"/>
      <c r="P37" s="18">
        <v>2.0</v>
      </c>
      <c r="Q37" s="19"/>
      <c r="R37" s="18"/>
      <c r="S37" s="18"/>
      <c r="T37" s="18">
        <v>1.0</v>
      </c>
      <c r="U37" s="20">
        <f t="shared" si="7"/>
        <v>3</v>
      </c>
    </row>
    <row r="38">
      <c r="A38" s="21"/>
      <c r="B38" s="17" t="s">
        <v>32</v>
      </c>
      <c r="C38" s="18">
        <v>6.0</v>
      </c>
      <c r="D38" s="18">
        <v>1.0</v>
      </c>
      <c r="E38" s="19"/>
      <c r="F38" s="19">
        <f t="shared" si="13"/>
        <v>7</v>
      </c>
      <c r="G38" s="19"/>
      <c r="H38" s="19"/>
      <c r="I38" s="19"/>
      <c r="J38" s="36"/>
      <c r="K38" s="19"/>
      <c r="L38" s="18"/>
      <c r="M38" s="18"/>
      <c r="N38" s="18"/>
      <c r="O38" s="18"/>
      <c r="P38" s="18">
        <v>6.0</v>
      </c>
      <c r="Q38" s="19"/>
      <c r="R38" s="18"/>
      <c r="S38" s="18"/>
      <c r="T38" s="18">
        <v>1.0</v>
      </c>
      <c r="U38" s="20">
        <f t="shared" si="7"/>
        <v>7</v>
      </c>
    </row>
    <row r="39">
      <c r="A39" s="21"/>
      <c r="B39" s="22" t="s">
        <v>33</v>
      </c>
      <c r="C39" s="23">
        <v>3.0</v>
      </c>
      <c r="D39" s="23">
        <v>2.0</v>
      </c>
      <c r="E39" s="24"/>
      <c r="F39" s="24">
        <f t="shared" si="13"/>
        <v>5</v>
      </c>
      <c r="G39" s="23"/>
      <c r="H39" s="23"/>
      <c r="I39" s="24"/>
      <c r="J39" s="25"/>
      <c r="K39" s="24"/>
      <c r="L39" s="24"/>
      <c r="M39" s="24"/>
      <c r="N39" s="23"/>
      <c r="O39" s="23"/>
      <c r="P39" s="23">
        <v>2.0</v>
      </c>
      <c r="Q39" s="24"/>
      <c r="R39" s="23"/>
      <c r="S39" s="23"/>
      <c r="T39" s="23">
        <v>3.0</v>
      </c>
      <c r="U39" s="20">
        <f t="shared" si="7"/>
        <v>5</v>
      </c>
    </row>
    <row r="40">
      <c r="A40" s="21"/>
      <c r="B40" s="22" t="s">
        <v>34</v>
      </c>
      <c r="C40" s="23">
        <v>2.0</v>
      </c>
      <c r="D40" s="23">
        <v>3.0</v>
      </c>
      <c r="E40" s="23"/>
      <c r="F40" s="24">
        <f t="shared" si="13"/>
        <v>5</v>
      </c>
      <c r="G40" s="23"/>
      <c r="H40" s="24"/>
      <c r="I40" s="23">
        <v>1.0</v>
      </c>
      <c r="J40" s="23"/>
      <c r="K40" s="24"/>
      <c r="L40" s="23"/>
      <c r="M40" s="24"/>
      <c r="N40" s="23"/>
      <c r="O40" s="23"/>
      <c r="P40" s="23">
        <v>2.0</v>
      </c>
      <c r="Q40" s="24"/>
      <c r="R40" s="23"/>
      <c r="S40" s="23"/>
      <c r="T40" s="23">
        <v>4.0</v>
      </c>
      <c r="U40" s="20">
        <f t="shared" si="7"/>
        <v>7</v>
      </c>
    </row>
    <row r="41">
      <c r="A41" s="21"/>
      <c r="B41" s="22" t="s">
        <v>35</v>
      </c>
      <c r="C41" s="23">
        <v>0.0</v>
      </c>
      <c r="D41" s="23">
        <v>0.0</v>
      </c>
      <c r="E41" s="25"/>
      <c r="F41" s="24">
        <f t="shared" si="13"/>
        <v>0</v>
      </c>
      <c r="G41" s="23"/>
      <c r="H41" s="24"/>
      <c r="I41" s="24"/>
      <c r="J41" s="24"/>
      <c r="K41" s="24"/>
      <c r="L41" s="23"/>
      <c r="M41" s="24"/>
      <c r="N41" s="23"/>
      <c r="O41" s="23"/>
      <c r="P41" s="23"/>
      <c r="Q41" s="24"/>
      <c r="R41" s="24"/>
      <c r="S41" s="23"/>
      <c r="T41" s="23"/>
      <c r="U41" s="20">
        <f t="shared" si="7"/>
        <v>0</v>
      </c>
    </row>
    <row r="42">
      <c r="A42" s="21"/>
      <c r="B42" s="26" t="s">
        <v>36</v>
      </c>
      <c r="C42" s="27">
        <f t="shared" ref="C42:T42" si="14">SUM(C34:C41)</f>
        <v>17</v>
      </c>
      <c r="D42" s="27">
        <f t="shared" si="14"/>
        <v>10</v>
      </c>
      <c r="E42" s="27">
        <f t="shared" si="14"/>
        <v>0</v>
      </c>
      <c r="F42" s="27">
        <f t="shared" si="14"/>
        <v>27</v>
      </c>
      <c r="G42" s="27">
        <f t="shared" si="14"/>
        <v>1</v>
      </c>
      <c r="H42" s="27">
        <f t="shared" si="14"/>
        <v>0</v>
      </c>
      <c r="I42" s="27">
        <f t="shared" si="14"/>
        <v>1</v>
      </c>
      <c r="J42" s="27">
        <f t="shared" si="14"/>
        <v>0</v>
      </c>
      <c r="K42" s="27">
        <f t="shared" si="14"/>
        <v>0</v>
      </c>
      <c r="L42" s="27">
        <f t="shared" si="14"/>
        <v>0</v>
      </c>
      <c r="M42" s="27">
        <f t="shared" si="14"/>
        <v>0</v>
      </c>
      <c r="N42" s="27">
        <f t="shared" si="14"/>
        <v>0</v>
      </c>
      <c r="O42" s="27">
        <f t="shared" si="14"/>
        <v>0</v>
      </c>
      <c r="P42" s="27">
        <f t="shared" si="14"/>
        <v>13</v>
      </c>
      <c r="Q42" s="27">
        <f t="shared" si="14"/>
        <v>0</v>
      </c>
      <c r="R42" s="27">
        <f t="shared" si="14"/>
        <v>0</v>
      </c>
      <c r="S42" s="27">
        <f t="shared" si="14"/>
        <v>0</v>
      </c>
      <c r="T42" s="27">
        <f t="shared" si="14"/>
        <v>16</v>
      </c>
      <c r="U42" s="20">
        <f t="shared" si="7"/>
        <v>31</v>
      </c>
    </row>
    <row r="43">
      <c r="A43" s="31"/>
      <c r="B43" s="32" t="s">
        <v>42</v>
      </c>
      <c r="C43" s="33" t="str">
        <f t="shared" ref="C43:T43" si="15">C33+C42</f>
        <v>#REF!</v>
      </c>
      <c r="D43" s="33" t="str">
        <f t="shared" si="15"/>
        <v>#REF!</v>
      </c>
      <c r="E43" s="33" t="str">
        <f t="shared" si="15"/>
        <v>#REF!</v>
      </c>
      <c r="F43" s="33" t="str">
        <f t="shared" si="15"/>
        <v>#REF!</v>
      </c>
      <c r="G43" s="33" t="str">
        <f t="shared" si="15"/>
        <v>#REF!</v>
      </c>
      <c r="H43" s="33" t="str">
        <f t="shared" si="15"/>
        <v>#REF!</v>
      </c>
      <c r="I43" s="33" t="str">
        <f t="shared" si="15"/>
        <v>#REF!</v>
      </c>
      <c r="J43" s="33" t="str">
        <f t="shared" si="15"/>
        <v>#REF!</v>
      </c>
      <c r="K43" s="33" t="str">
        <f t="shared" si="15"/>
        <v>#REF!</v>
      </c>
      <c r="L43" s="33" t="str">
        <f t="shared" si="15"/>
        <v>#REF!</v>
      </c>
      <c r="M43" s="33" t="str">
        <f t="shared" si="15"/>
        <v>#REF!</v>
      </c>
      <c r="N43" s="33" t="str">
        <f t="shared" si="15"/>
        <v>#REF!</v>
      </c>
      <c r="O43" s="33" t="str">
        <f t="shared" si="15"/>
        <v>#REF!</v>
      </c>
      <c r="P43" s="33" t="str">
        <f t="shared" si="15"/>
        <v>#REF!</v>
      </c>
      <c r="Q43" s="33" t="str">
        <f t="shared" si="15"/>
        <v>#REF!</v>
      </c>
      <c r="R43" s="33" t="str">
        <f t="shared" si="15"/>
        <v>#REF!</v>
      </c>
      <c r="S43" s="33" t="str">
        <f t="shared" si="15"/>
        <v>#REF!</v>
      </c>
      <c r="T43" s="33" t="str">
        <f t="shared" si="15"/>
        <v>#REF!</v>
      </c>
      <c r="U43" s="20" t="str">
        <f t="shared" si="7"/>
        <v>#REF!</v>
      </c>
    </row>
    <row r="44">
      <c r="A44" s="16">
        <v>45631.0</v>
      </c>
      <c r="B44" s="17" t="s">
        <v>28</v>
      </c>
      <c r="C44" s="18">
        <v>0.0</v>
      </c>
      <c r="D44" s="18">
        <v>0.0</v>
      </c>
      <c r="E44" s="18">
        <v>0.0</v>
      </c>
      <c r="F44" s="19">
        <f t="shared" ref="F44:F51" si="16">SUM(C44:E44)</f>
        <v>0</v>
      </c>
      <c r="G44" s="18"/>
      <c r="H44" s="19"/>
      <c r="I44" s="19"/>
      <c r="J44" s="19"/>
      <c r="K44" s="19"/>
      <c r="L44" s="19"/>
      <c r="M44" s="19"/>
      <c r="N44" s="19"/>
      <c r="O44" s="18"/>
      <c r="P44" s="18"/>
      <c r="Q44" s="19"/>
      <c r="R44" s="19"/>
      <c r="S44" s="18"/>
      <c r="T44" s="18"/>
      <c r="U44" s="20">
        <f t="shared" si="7"/>
        <v>0</v>
      </c>
    </row>
    <row r="45">
      <c r="A45" s="21"/>
      <c r="B45" s="17" t="s">
        <v>29</v>
      </c>
      <c r="C45" s="18">
        <v>2.0</v>
      </c>
      <c r="D45" s="18">
        <v>2.0</v>
      </c>
      <c r="E45" s="18"/>
      <c r="F45" s="19">
        <f t="shared" si="16"/>
        <v>4</v>
      </c>
      <c r="G45" s="18"/>
      <c r="H45" s="18"/>
      <c r="I45" s="19"/>
      <c r="J45" s="18"/>
      <c r="K45" s="19"/>
      <c r="L45" s="18"/>
      <c r="M45" s="19"/>
      <c r="N45" s="18"/>
      <c r="O45" s="36"/>
      <c r="P45" s="18"/>
      <c r="Q45" s="18"/>
      <c r="R45" s="19"/>
      <c r="S45" s="18"/>
      <c r="T45" s="18">
        <v>4.0</v>
      </c>
      <c r="U45" s="20">
        <f t="shared" si="7"/>
        <v>4</v>
      </c>
    </row>
    <row r="46">
      <c r="A46" s="21"/>
      <c r="B46" s="17" t="s">
        <v>30</v>
      </c>
      <c r="C46" s="18">
        <v>3.0</v>
      </c>
      <c r="D46" s="18">
        <v>3.0</v>
      </c>
      <c r="E46" s="18"/>
      <c r="F46" s="19">
        <f t="shared" si="16"/>
        <v>6</v>
      </c>
      <c r="G46" s="19"/>
      <c r="H46" s="19"/>
      <c r="I46" s="19"/>
      <c r="J46" s="19"/>
      <c r="K46" s="19"/>
      <c r="L46" s="18"/>
      <c r="M46" s="19"/>
      <c r="N46" s="19"/>
      <c r="O46" s="18"/>
      <c r="P46" s="18">
        <v>1.0</v>
      </c>
      <c r="Q46" s="19"/>
      <c r="R46" s="18"/>
      <c r="S46" s="18"/>
      <c r="T46" s="18">
        <v>5.0</v>
      </c>
      <c r="U46" s="20">
        <f t="shared" si="7"/>
        <v>6</v>
      </c>
    </row>
    <row r="47">
      <c r="A47" s="21"/>
      <c r="B47" s="17" t="s">
        <v>31</v>
      </c>
      <c r="C47" s="18"/>
      <c r="D47" s="18">
        <v>3.0</v>
      </c>
      <c r="E47" s="19"/>
      <c r="F47" s="19">
        <f t="shared" si="16"/>
        <v>3</v>
      </c>
      <c r="G47" s="18"/>
      <c r="H47" s="18"/>
      <c r="I47" s="19"/>
      <c r="J47" s="18"/>
      <c r="K47" s="19"/>
      <c r="L47" s="19"/>
      <c r="M47" s="19"/>
      <c r="N47" s="18"/>
      <c r="O47" s="19"/>
      <c r="P47" s="38">
        <v>1.0</v>
      </c>
      <c r="Q47" s="18"/>
      <c r="R47" s="18"/>
      <c r="S47" s="19"/>
      <c r="T47" s="18">
        <v>2.0</v>
      </c>
      <c r="U47" s="20">
        <f t="shared" si="7"/>
        <v>3</v>
      </c>
    </row>
    <row r="48">
      <c r="A48" s="21"/>
      <c r="B48" s="17" t="s">
        <v>32</v>
      </c>
      <c r="C48" s="18">
        <v>8.0</v>
      </c>
      <c r="D48" s="18">
        <v>0.0</v>
      </c>
      <c r="E48" s="19"/>
      <c r="F48" s="19">
        <f t="shared" si="16"/>
        <v>8</v>
      </c>
      <c r="G48" s="18"/>
      <c r="H48" s="19"/>
      <c r="I48" s="19"/>
      <c r="J48" s="18"/>
      <c r="K48" s="19"/>
      <c r="L48" s="19"/>
      <c r="M48" s="19"/>
      <c r="N48" s="19"/>
      <c r="O48" s="19"/>
      <c r="P48" s="18">
        <v>8.0</v>
      </c>
      <c r="Q48" s="19"/>
      <c r="R48" s="18"/>
      <c r="S48" s="18"/>
      <c r="T48" s="18"/>
      <c r="U48" s="20">
        <f t="shared" si="7"/>
        <v>8</v>
      </c>
    </row>
    <row r="49">
      <c r="A49" s="21"/>
      <c r="B49" s="22" t="s">
        <v>33</v>
      </c>
      <c r="C49" s="23">
        <v>4.0</v>
      </c>
      <c r="D49" s="23">
        <v>2.0</v>
      </c>
      <c r="E49" s="23"/>
      <c r="F49" s="24">
        <f t="shared" si="16"/>
        <v>6</v>
      </c>
      <c r="G49" s="23"/>
      <c r="H49" s="23"/>
      <c r="I49" s="24"/>
      <c r="J49" s="25"/>
      <c r="K49" s="24"/>
      <c r="L49" s="24"/>
      <c r="M49" s="24"/>
      <c r="N49" s="23"/>
      <c r="O49" s="24"/>
      <c r="P49" s="23"/>
      <c r="Q49" s="24"/>
      <c r="R49" s="23"/>
      <c r="S49" s="23"/>
      <c r="T49" s="23">
        <v>6.0</v>
      </c>
      <c r="U49" s="20">
        <f t="shared" si="7"/>
        <v>6</v>
      </c>
    </row>
    <row r="50">
      <c r="A50" s="21"/>
      <c r="B50" s="22" t="s">
        <v>34</v>
      </c>
      <c r="C50" s="23">
        <v>1.0</v>
      </c>
      <c r="D50" s="23">
        <v>2.0</v>
      </c>
      <c r="E50" s="25"/>
      <c r="F50" s="24">
        <f t="shared" si="16"/>
        <v>3</v>
      </c>
      <c r="G50" s="23"/>
      <c r="H50" s="24"/>
      <c r="I50" s="23"/>
      <c r="J50" s="23"/>
      <c r="K50" s="24"/>
      <c r="L50" s="24"/>
      <c r="M50" s="24"/>
      <c r="N50" s="23"/>
      <c r="O50" s="24"/>
      <c r="P50" s="23"/>
      <c r="Q50" s="23"/>
      <c r="R50" s="23"/>
      <c r="S50" s="25"/>
      <c r="T50" s="23"/>
      <c r="U50" s="20">
        <f t="shared" si="7"/>
        <v>0</v>
      </c>
    </row>
    <row r="51">
      <c r="A51" s="21"/>
      <c r="B51" s="22" t="s">
        <v>35</v>
      </c>
      <c r="C51" s="23">
        <v>0.0</v>
      </c>
      <c r="D51" s="23">
        <v>0.0</v>
      </c>
      <c r="E51" s="24"/>
      <c r="F51" s="24">
        <f t="shared" si="16"/>
        <v>0</v>
      </c>
      <c r="G51" s="23"/>
      <c r="H51" s="24"/>
      <c r="I51" s="24"/>
      <c r="J51" s="23"/>
      <c r="K51" s="24"/>
      <c r="L51" s="24"/>
      <c r="M51" s="24"/>
      <c r="N51" s="24"/>
      <c r="O51" s="23"/>
      <c r="P51" s="23"/>
      <c r="Q51" s="24"/>
      <c r="R51" s="24"/>
      <c r="S51" s="24"/>
      <c r="T51" s="23"/>
      <c r="U51" s="20">
        <f t="shared" si="7"/>
        <v>0</v>
      </c>
    </row>
    <row r="52">
      <c r="A52" s="21"/>
      <c r="B52" s="26" t="s">
        <v>36</v>
      </c>
      <c r="C52" s="27">
        <f t="shared" ref="C52:T52" si="17">SUM(C44:C51)</f>
        <v>18</v>
      </c>
      <c r="D52" s="27">
        <f t="shared" si="17"/>
        <v>12</v>
      </c>
      <c r="E52" s="27">
        <f t="shared" si="17"/>
        <v>0</v>
      </c>
      <c r="F52" s="27">
        <f t="shared" si="17"/>
        <v>30</v>
      </c>
      <c r="G52" s="27">
        <f t="shared" si="17"/>
        <v>0</v>
      </c>
      <c r="H52" s="27">
        <f t="shared" si="17"/>
        <v>0</v>
      </c>
      <c r="I52" s="27">
        <f t="shared" si="17"/>
        <v>0</v>
      </c>
      <c r="J52" s="27">
        <f t="shared" si="17"/>
        <v>0</v>
      </c>
      <c r="K52" s="27">
        <f t="shared" si="17"/>
        <v>0</v>
      </c>
      <c r="L52" s="27">
        <f t="shared" si="17"/>
        <v>0</v>
      </c>
      <c r="M52" s="27">
        <f t="shared" si="17"/>
        <v>0</v>
      </c>
      <c r="N52" s="27">
        <f t="shared" si="17"/>
        <v>0</v>
      </c>
      <c r="O52" s="27">
        <f t="shared" si="17"/>
        <v>0</v>
      </c>
      <c r="P52" s="27">
        <f t="shared" si="17"/>
        <v>10</v>
      </c>
      <c r="Q52" s="27">
        <f t="shared" si="17"/>
        <v>0</v>
      </c>
      <c r="R52" s="27">
        <f t="shared" si="17"/>
        <v>0</v>
      </c>
      <c r="S52" s="27">
        <f t="shared" si="17"/>
        <v>0</v>
      </c>
      <c r="T52" s="27">
        <f t="shared" si="17"/>
        <v>17</v>
      </c>
      <c r="U52" s="20">
        <f t="shared" si="7"/>
        <v>27</v>
      </c>
    </row>
    <row r="53">
      <c r="A53" s="31"/>
      <c r="B53" s="32" t="s">
        <v>42</v>
      </c>
      <c r="C53" s="33" t="str">
        <f t="shared" ref="C53:T53" si="18">C43+C52</f>
        <v>#REF!</v>
      </c>
      <c r="D53" s="33" t="str">
        <f t="shared" si="18"/>
        <v>#REF!</v>
      </c>
      <c r="E53" s="33" t="str">
        <f t="shared" si="18"/>
        <v>#REF!</v>
      </c>
      <c r="F53" s="33" t="str">
        <f t="shared" si="18"/>
        <v>#REF!</v>
      </c>
      <c r="G53" s="33" t="str">
        <f t="shared" si="18"/>
        <v>#REF!</v>
      </c>
      <c r="H53" s="33" t="str">
        <f t="shared" si="18"/>
        <v>#REF!</v>
      </c>
      <c r="I53" s="33" t="str">
        <f t="shared" si="18"/>
        <v>#REF!</v>
      </c>
      <c r="J53" s="33" t="str">
        <f t="shared" si="18"/>
        <v>#REF!</v>
      </c>
      <c r="K53" s="33" t="str">
        <f t="shared" si="18"/>
        <v>#REF!</v>
      </c>
      <c r="L53" s="33" t="str">
        <f t="shared" si="18"/>
        <v>#REF!</v>
      </c>
      <c r="M53" s="33" t="str">
        <f t="shared" si="18"/>
        <v>#REF!</v>
      </c>
      <c r="N53" s="33" t="str">
        <f t="shared" si="18"/>
        <v>#REF!</v>
      </c>
      <c r="O53" s="33" t="str">
        <f t="shared" si="18"/>
        <v>#REF!</v>
      </c>
      <c r="P53" s="33" t="str">
        <f t="shared" si="18"/>
        <v>#REF!</v>
      </c>
      <c r="Q53" s="33" t="str">
        <f t="shared" si="18"/>
        <v>#REF!</v>
      </c>
      <c r="R53" s="33" t="str">
        <f t="shared" si="18"/>
        <v>#REF!</v>
      </c>
      <c r="S53" s="33" t="str">
        <f t="shared" si="18"/>
        <v>#REF!</v>
      </c>
      <c r="T53" s="33" t="str">
        <f t="shared" si="18"/>
        <v>#REF!</v>
      </c>
      <c r="U53" s="20" t="str">
        <f t="shared" si="7"/>
        <v>#REF!</v>
      </c>
    </row>
    <row r="54">
      <c r="A54" s="16">
        <v>45632.0</v>
      </c>
      <c r="B54" s="17" t="s">
        <v>28</v>
      </c>
      <c r="C54" s="18"/>
      <c r="D54" s="18">
        <v>1.0</v>
      </c>
      <c r="E54" s="18"/>
      <c r="F54" s="19">
        <f t="shared" ref="F54:F61" si="19">SUM(C54:E54)</f>
        <v>1</v>
      </c>
      <c r="G54" s="18"/>
      <c r="H54" s="18">
        <v>1.0</v>
      </c>
      <c r="I54" s="19"/>
      <c r="J54" s="19"/>
      <c r="K54" s="19"/>
      <c r="L54" s="19"/>
      <c r="M54" s="19"/>
      <c r="N54" s="19"/>
      <c r="O54" s="18"/>
      <c r="P54" s="18"/>
      <c r="Q54" s="18"/>
      <c r="R54" s="19"/>
      <c r="S54" s="18"/>
      <c r="T54" s="18"/>
      <c r="U54" s="20">
        <f t="shared" si="7"/>
        <v>1</v>
      </c>
    </row>
    <row r="55">
      <c r="A55" s="21"/>
      <c r="B55" s="17" t="s">
        <v>29</v>
      </c>
      <c r="C55" s="38">
        <v>3.0</v>
      </c>
      <c r="D55" s="18">
        <v>1.0</v>
      </c>
      <c r="E55" s="18"/>
      <c r="F55" s="19">
        <f t="shared" si="19"/>
        <v>4</v>
      </c>
      <c r="G55" s="18"/>
      <c r="H55" s="19"/>
      <c r="I55" s="19"/>
      <c r="J55" s="18"/>
      <c r="K55" s="19"/>
      <c r="L55" s="19"/>
      <c r="M55" s="19"/>
      <c r="N55" s="19"/>
      <c r="O55" s="18"/>
      <c r="P55" s="18">
        <v>1.0</v>
      </c>
      <c r="Q55" s="18"/>
      <c r="R55" s="18"/>
      <c r="S55" s="18"/>
      <c r="T55" s="18">
        <v>3.0</v>
      </c>
      <c r="U55" s="20">
        <f t="shared" si="7"/>
        <v>4</v>
      </c>
    </row>
    <row r="56">
      <c r="A56" s="21"/>
      <c r="B56" s="17" t="s">
        <v>30</v>
      </c>
      <c r="C56" s="18">
        <v>3.0</v>
      </c>
      <c r="D56" s="18">
        <v>1.0</v>
      </c>
      <c r="E56" s="19"/>
      <c r="F56" s="19">
        <f t="shared" si="19"/>
        <v>4</v>
      </c>
      <c r="G56" s="19"/>
      <c r="H56" s="36"/>
      <c r="I56" s="19"/>
      <c r="J56" s="18"/>
      <c r="K56" s="19"/>
      <c r="L56" s="19"/>
      <c r="M56" s="18"/>
      <c r="N56" s="18"/>
      <c r="O56" s="19"/>
      <c r="P56" s="18">
        <v>3.0</v>
      </c>
      <c r="Q56" s="19"/>
      <c r="R56" s="18"/>
      <c r="S56" s="18"/>
      <c r="T56" s="18">
        <v>1.0</v>
      </c>
      <c r="U56" s="20">
        <f t="shared" si="7"/>
        <v>4</v>
      </c>
    </row>
    <row r="57">
      <c r="A57" s="21"/>
      <c r="B57" s="17" t="s">
        <v>31</v>
      </c>
      <c r="C57" s="18">
        <v>16.0</v>
      </c>
      <c r="D57" s="18">
        <v>10.0</v>
      </c>
      <c r="E57" s="19"/>
      <c r="F57" s="19">
        <f t="shared" si="19"/>
        <v>26</v>
      </c>
      <c r="G57" s="19"/>
      <c r="H57" s="18"/>
      <c r="I57" s="19"/>
      <c r="J57" s="19"/>
      <c r="K57" s="19"/>
      <c r="L57" s="19"/>
      <c r="M57" s="18">
        <v>16.0</v>
      </c>
      <c r="N57" s="19"/>
      <c r="O57" s="18"/>
      <c r="P57" s="18"/>
      <c r="Q57" s="19"/>
      <c r="R57" s="18">
        <v>10.0</v>
      </c>
      <c r="S57" s="18"/>
      <c r="T57" s="18"/>
      <c r="U57" s="20">
        <f t="shared" si="7"/>
        <v>26</v>
      </c>
    </row>
    <row r="58">
      <c r="A58" s="21"/>
      <c r="B58" s="17" t="s">
        <v>32</v>
      </c>
      <c r="C58" s="18">
        <v>0.0</v>
      </c>
      <c r="D58" s="18">
        <v>0.0</v>
      </c>
      <c r="E58" s="18"/>
      <c r="F58" s="19">
        <f t="shared" si="19"/>
        <v>0</v>
      </c>
      <c r="G58" s="18"/>
      <c r="H58" s="19"/>
      <c r="I58" s="19"/>
      <c r="J58" s="18"/>
      <c r="K58" s="19"/>
      <c r="L58" s="19"/>
      <c r="M58" s="19"/>
      <c r="N58" s="19"/>
      <c r="O58" s="18"/>
      <c r="P58" s="18"/>
      <c r="Q58" s="19"/>
      <c r="R58" s="18"/>
      <c r="S58" s="18"/>
      <c r="T58" s="18"/>
      <c r="U58" s="20">
        <f t="shared" si="7"/>
        <v>0</v>
      </c>
    </row>
    <row r="59">
      <c r="A59" s="21"/>
      <c r="B59" s="22" t="s">
        <v>33</v>
      </c>
      <c r="C59" s="23">
        <v>3.0</v>
      </c>
      <c r="D59" s="23">
        <v>2.0</v>
      </c>
      <c r="E59" s="24"/>
      <c r="F59" s="24">
        <f t="shared" si="19"/>
        <v>5</v>
      </c>
      <c r="G59" s="23">
        <v>1.0</v>
      </c>
      <c r="H59" s="23"/>
      <c r="I59" s="24"/>
      <c r="J59" s="25"/>
      <c r="K59" s="24"/>
      <c r="L59" s="24"/>
      <c r="M59" s="24"/>
      <c r="N59" s="23"/>
      <c r="O59" s="24"/>
      <c r="P59" s="23">
        <v>3.0</v>
      </c>
      <c r="Q59" s="24"/>
      <c r="R59" s="23"/>
      <c r="S59" s="23"/>
      <c r="T59" s="23">
        <v>1.0</v>
      </c>
      <c r="U59" s="20">
        <f t="shared" si="7"/>
        <v>5</v>
      </c>
    </row>
    <row r="60">
      <c r="A60" s="21"/>
      <c r="B60" s="22" t="s">
        <v>34</v>
      </c>
      <c r="C60" s="23"/>
      <c r="D60" s="23"/>
      <c r="E60" s="23"/>
      <c r="F60" s="24">
        <f t="shared" si="19"/>
        <v>0</v>
      </c>
      <c r="G60" s="24"/>
      <c r="H60" s="23"/>
      <c r="I60" s="24"/>
      <c r="J60" s="24"/>
      <c r="K60" s="24"/>
      <c r="L60" s="23"/>
      <c r="M60" s="24"/>
      <c r="N60" s="23"/>
      <c r="O60" s="23"/>
      <c r="P60" s="23"/>
      <c r="Q60" s="23"/>
      <c r="R60" s="24"/>
      <c r="S60" s="23"/>
      <c r="T60" s="23"/>
      <c r="U60" s="20">
        <f t="shared" si="7"/>
        <v>0</v>
      </c>
    </row>
    <row r="61">
      <c r="A61" s="21"/>
      <c r="B61" s="22" t="s">
        <v>35</v>
      </c>
      <c r="C61" s="23"/>
      <c r="D61" s="23">
        <v>1.0</v>
      </c>
      <c r="E61" s="23"/>
      <c r="F61" s="24">
        <f t="shared" si="19"/>
        <v>1</v>
      </c>
      <c r="G61" s="23"/>
      <c r="H61" s="24"/>
      <c r="I61" s="24"/>
      <c r="J61" s="23"/>
      <c r="K61" s="24"/>
      <c r="L61" s="24"/>
      <c r="M61" s="24"/>
      <c r="N61" s="24"/>
      <c r="O61" s="23">
        <v>1.0</v>
      </c>
      <c r="P61" s="23"/>
      <c r="Q61" s="24"/>
      <c r="R61" s="24"/>
      <c r="S61" s="23"/>
      <c r="T61" s="23"/>
      <c r="U61" s="20">
        <f t="shared" si="7"/>
        <v>1</v>
      </c>
    </row>
    <row r="62">
      <c r="A62" s="21"/>
      <c r="B62" s="26" t="s">
        <v>36</v>
      </c>
      <c r="C62" s="27">
        <f t="shared" ref="C62:T62" si="20">SUM(C54:C61)</f>
        <v>25</v>
      </c>
      <c r="D62" s="27">
        <f t="shared" si="20"/>
        <v>16</v>
      </c>
      <c r="E62" s="27">
        <f t="shared" si="20"/>
        <v>0</v>
      </c>
      <c r="F62" s="27">
        <f t="shared" si="20"/>
        <v>41</v>
      </c>
      <c r="G62" s="27">
        <f t="shared" si="20"/>
        <v>1</v>
      </c>
      <c r="H62" s="27">
        <f t="shared" si="20"/>
        <v>1</v>
      </c>
      <c r="I62" s="27">
        <f t="shared" si="20"/>
        <v>0</v>
      </c>
      <c r="J62" s="27">
        <f t="shared" si="20"/>
        <v>0</v>
      </c>
      <c r="K62" s="27">
        <f t="shared" si="20"/>
        <v>0</v>
      </c>
      <c r="L62" s="27">
        <f t="shared" si="20"/>
        <v>0</v>
      </c>
      <c r="M62" s="27">
        <f t="shared" si="20"/>
        <v>16</v>
      </c>
      <c r="N62" s="27">
        <f t="shared" si="20"/>
        <v>0</v>
      </c>
      <c r="O62" s="27">
        <f t="shared" si="20"/>
        <v>1</v>
      </c>
      <c r="P62" s="27">
        <f t="shared" si="20"/>
        <v>7</v>
      </c>
      <c r="Q62" s="27">
        <f t="shared" si="20"/>
        <v>0</v>
      </c>
      <c r="R62" s="27">
        <f t="shared" si="20"/>
        <v>10</v>
      </c>
      <c r="S62" s="27">
        <f t="shared" si="20"/>
        <v>0</v>
      </c>
      <c r="T62" s="27">
        <f t="shared" si="20"/>
        <v>5</v>
      </c>
      <c r="U62" s="20">
        <f t="shared" si="7"/>
        <v>41</v>
      </c>
    </row>
    <row r="63">
      <c r="A63" s="31"/>
      <c r="B63" s="32" t="s">
        <v>42</v>
      </c>
      <c r="C63" s="33" t="str">
        <f t="shared" ref="C63:T63" si="21">C53+C62</f>
        <v>#REF!</v>
      </c>
      <c r="D63" s="33" t="str">
        <f t="shared" si="21"/>
        <v>#REF!</v>
      </c>
      <c r="E63" s="33" t="str">
        <f t="shared" si="21"/>
        <v>#REF!</v>
      </c>
      <c r="F63" s="33" t="str">
        <f t="shared" si="21"/>
        <v>#REF!</v>
      </c>
      <c r="G63" s="33" t="str">
        <f t="shared" si="21"/>
        <v>#REF!</v>
      </c>
      <c r="H63" s="33" t="str">
        <f t="shared" si="21"/>
        <v>#REF!</v>
      </c>
      <c r="I63" s="33" t="str">
        <f t="shared" si="21"/>
        <v>#REF!</v>
      </c>
      <c r="J63" s="33" t="str">
        <f t="shared" si="21"/>
        <v>#REF!</v>
      </c>
      <c r="K63" s="33" t="str">
        <f t="shared" si="21"/>
        <v>#REF!</v>
      </c>
      <c r="L63" s="33" t="str">
        <f t="shared" si="21"/>
        <v>#REF!</v>
      </c>
      <c r="M63" s="33" t="str">
        <f t="shared" si="21"/>
        <v>#REF!</v>
      </c>
      <c r="N63" s="33" t="str">
        <f t="shared" si="21"/>
        <v>#REF!</v>
      </c>
      <c r="O63" s="33" t="str">
        <f t="shared" si="21"/>
        <v>#REF!</v>
      </c>
      <c r="P63" s="33" t="str">
        <f t="shared" si="21"/>
        <v>#REF!</v>
      </c>
      <c r="Q63" s="33" t="str">
        <f t="shared" si="21"/>
        <v>#REF!</v>
      </c>
      <c r="R63" s="33" t="str">
        <f t="shared" si="21"/>
        <v>#REF!</v>
      </c>
      <c r="S63" s="33" t="str">
        <f t="shared" si="21"/>
        <v>#REF!</v>
      </c>
      <c r="T63" s="33" t="str">
        <f t="shared" si="21"/>
        <v>#REF!</v>
      </c>
      <c r="U63" s="20" t="str">
        <f t="shared" si="7"/>
        <v>#REF!</v>
      </c>
    </row>
    <row r="64">
      <c r="A64" s="16">
        <v>45633.0</v>
      </c>
      <c r="B64" s="17" t="s">
        <v>28</v>
      </c>
      <c r="C64" s="18"/>
      <c r="D64" s="18"/>
      <c r="E64" s="18"/>
      <c r="F64" s="19">
        <f t="shared" ref="F64:F71" si="22">SUM(C64:E64)</f>
        <v>0</v>
      </c>
      <c r="G64" s="18"/>
      <c r="H64" s="18"/>
      <c r="I64" s="19"/>
      <c r="J64" s="19"/>
      <c r="K64" s="19"/>
      <c r="L64" s="19"/>
      <c r="M64" s="19"/>
      <c r="N64" s="19"/>
      <c r="O64" s="18"/>
      <c r="P64" s="18"/>
      <c r="Q64" s="19"/>
      <c r="R64" s="19"/>
      <c r="S64" s="18"/>
      <c r="T64" s="18"/>
      <c r="U64" s="20">
        <f t="shared" si="7"/>
        <v>0</v>
      </c>
    </row>
    <row r="65">
      <c r="A65" s="21"/>
      <c r="B65" s="17" t="s">
        <v>29</v>
      </c>
      <c r="C65" s="18"/>
      <c r="D65" s="18"/>
      <c r="E65" s="18"/>
      <c r="F65" s="19">
        <f t="shared" si="22"/>
        <v>0</v>
      </c>
      <c r="G65" s="18"/>
      <c r="H65" s="18"/>
      <c r="I65" s="18"/>
      <c r="J65" s="18"/>
      <c r="K65" s="19"/>
      <c r="L65" s="19"/>
      <c r="M65" s="19"/>
      <c r="N65" s="18"/>
      <c r="O65" s="18"/>
      <c r="P65" s="18"/>
      <c r="Q65" s="19"/>
      <c r="R65" s="19"/>
      <c r="S65" s="18"/>
      <c r="T65" s="18"/>
      <c r="U65" s="20">
        <f t="shared" si="7"/>
        <v>0</v>
      </c>
    </row>
    <row r="66">
      <c r="A66" s="21"/>
      <c r="B66" s="17" t="s">
        <v>30</v>
      </c>
      <c r="C66" s="18"/>
      <c r="D66" s="18"/>
      <c r="E66" s="18"/>
      <c r="F66" s="19">
        <f t="shared" si="22"/>
        <v>0</v>
      </c>
      <c r="G66" s="36"/>
      <c r="H66" s="19"/>
      <c r="I66" s="19"/>
      <c r="J66" s="19"/>
      <c r="K66" s="19"/>
      <c r="L66" s="19"/>
      <c r="M66" s="19"/>
      <c r="N66" s="19"/>
      <c r="O66" s="18"/>
      <c r="P66" s="18"/>
      <c r="Q66" s="19"/>
      <c r="R66" s="19"/>
      <c r="S66" s="19"/>
      <c r="T66" s="18"/>
      <c r="U66" s="20">
        <f t="shared" si="7"/>
        <v>0</v>
      </c>
    </row>
    <row r="67">
      <c r="A67" s="21"/>
      <c r="B67" s="17" t="s">
        <v>31</v>
      </c>
      <c r="C67" s="18"/>
      <c r="D67" s="18"/>
      <c r="E67" s="19"/>
      <c r="F67" s="19">
        <f t="shared" si="22"/>
        <v>0</v>
      </c>
      <c r="G67" s="19"/>
      <c r="H67" s="18"/>
      <c r="I67" s="19"/>
      <c r="J67" s="18"/>
      <c r="K67" s="19"/>
      <c r="L67" s="19"/>
      <c r="M67" s="18"/>
      <c r="N67" s="18"/>
      <c r="O67" s="19"/>
      <c r="P67" s="18"/>
      <c r="Q67" s="19"/>
      <c r="R67" s="19"/>
      <c r="S67" s="18"/>
      <c r="T67" s="18"/>
      <c r="U67" s="20">
        <f t="shared" si="7"/>
        <v>0</v>
      </c>
    </row>
    <row r="68">
      <c r="A68" s="21"/>
      <c r="B68" s="17" t="s">
        <v>32</v>
      </c>
      <c r="C68" s="18">
        <v>6.0</v>
      </c>
      <c r="D68" s="18">
        <v>2.0</v>
      </c>
      <c r="E68" s="18"/>
      <c r="F68" s="19">
        <f t="shared" si="22"/>
        <v>8</v>
      </c>
      <c r="G68" s="19"/>
      <c r="H68" s="19"/>
      <c r="I68" s="19"/>
      <c r="J68" s="19"/>
      <c r="K68" s="19"/>
      <c r="L68" s="19"/>
      <c r="M68" s="18"/>
      <c r="N68" s="19"/>
      <c r="O68" s="19"/>
      <c r="P68" s="18">
        <v>8.0</v>
      </c>
      <c r="Q68" s="19"/>
      <c r="R68" s="19"/>
      <c r="S68" s="36"/>
      <c r="T68" s="18"/>
      <c r="U68" s="20">
        <f t="shared" si="7"/>
        <v>8</v>
      </c>
    </row>
    <row r="69">
      <c r="A69" s="21"/>
      <c r="B69" s="22" t="s">
        <v>33</v>
      </c>
      <c r="C69" s="23"/>
      <c r="D69" s="23"/>
      <c r="E69" s="24"/>
      <c r="F69" s="24">
        <f t="shared" si="22"/>
        <v>0</v>
      </c>
      <c r="G69" s="23"/>
      <c r="H69" s="23"/>
      <c r="I69" s="24"/>
      <c r="J69" s="25"/>
      <c r="K69" s="24"/>
      <c r="L69" s="24"/>
      <c r="M69" s="24"/>
      <c r="N69" s="23"/>
      <c r="O69" s="24"/>
      <c r="P69" s="23"/>
      <c r="Q69" s="24"/>
      <c r="R69" s="23"/>
      <c r="S69" s="23"/>
      <c r="T69" s="23"/>
      <c r="U69" s="20">
        <f t="shared" si="7"/>
        <v>0</v>
      </c>
    </row>
    <row r="70">
      <c r="A70" s="21"/>
      <c r="B70" s="22" t="s">
        <v>34</v>
      </c>
      <c r="C70" s="23"/>
      <c r="D70" s="23"/>
      <c r="E70" s="23"/>
      <c r="F70" s="24">
        <f t="shared" si="22"/>
        <v>0</v>
      </c>
      <c r="G70" s="23"/>
      <c r="H70" s="39"/>
      <c r="I70" s="23"/>
      <c r="J70" s="23"/>
      <c r="K70" s="24"/>
      <c r="L70" s="24"/>
      <c r="M70" s="24"/>
      <c r="N70" s="23"/>
      <c r="O70" s="24"/>
      <c r="P70" s="23"/>
      <c r="Q70" s="24"/>
      <c r="R70" s="24"/>
      <c r="S70" s="23"/>
      <c r="T70" s="23"/>
      <c r="U70" s="20">
        <f t="shared" si="7"/>
        <v>0</v>
      </c>
    </row>
    <row r="71">
      <c r="A71" s="21"/>
      <c r="B71" s="22" t="s">
        <v>35</v>
      </c>
      <c r="C71" s="23"/>
      <c r="D71" s="23"/>
      <c r="E71" s="23"/>
      <c r="F71" s="24">
        <f t="shared" si="22"/>
        <v>0</v>
      </c>
      <c r="G71" s="23"/>
      <c r="H71" s="24"/>
      <c r="I71" s="24"/>
      <c r="J71" s="24"/>
      <c r="K71" s="24"/>
      <c r="L71" s="24"/>
      <c r="M71" s="23"/>
      <c r="N71" s="23"/>
      <c r="O71" s="23"/>
      <c r="P71" s="23"/>
      <c r="Q71" s="24"/>
      <c r="R71" s="24"/>
      <c r="S71" s="23"/>
      <c r="T71" s="23"/>
      <c r="U71" s="20">
        <f t="shared" si="7"/>
        <v>0</v>
      </c>
    </row>
    <row r="72">
      <c r="A72" s="21"/>
      <c r="B72" s="26" t="s">
        <v>36</v>
      </c>
      <c r="C72" s="27">
        <f t="shared" ref="C72:I72" si="23">SUM(C64:C71)</f>
        <v>6</v>
      </c>
      <c r="D72" s="27">
        <f t="shared" si="23"/>
        <v>2</v>
      </c>
      <c r="E72" s="27">
        <f t="shared" si="23"/>
        <v>0</v>
      </c>
      <c r="F72" s="27">
        <f t="shared" si="23"/>
        <v>8</v>
      </c>
      <c r="G72" s="27">
        <f t="shared" si="23"/>
        <v>0</v>
      </c>
      <c r="H72" s="27">
        <f t="shared" si="23"/>
        <v>0</v>
      </c>
      <c r="I72" s="27">
        <f t="shared" si="23"/>
        <v>0</v>
      </c>
      <c r="J72" s="27">
        <v>0.0</v>
      </c>
      <c r="K72" s="27">
        <f t="shared" ref="K72:T72" si="24">SUM(K64:K71)</f>
        <v>0</v>
      </c>
      <c r="L72" s="27">
        <f t="shared" si="24"/>
        <v>0</v>
      </c>
      <c r="M72" s="27">
        <f t="shared" si="24"/>
        <v>0</v>
      </c>
      <c r="N72" s="27">
        <f t="shared" si="24"/>
        <v>0</v>
      </c>
      <c r="O72" s="27">
        <f t="shared" si="24"/>
        <v>0</v>
      </c>
      <c r="P72" s="27">
        <f t="shared" si="24"/>
        <v>8</v>
      </c>
      <c r="Q72" s="27">
        <f t="shared" si="24"/>
        <v>0</v>
      </c>
      <c r="R72" s="27">
        <f t="shared" si="24"/>
        <v>0</v>
      </c>
      <c r="S72" s="27">
        <f t="shared" si="24"/>
        <v>0</v>
      </c>
      <c r="T72" s="27">
        <f t="shared" si="24"/>
        <v>0</v>
      </c>
      <c r="U72" s="20">
        <f t="shared" si="7"/>
        <v>8</v>
      </c>
    </row>
    <row r="73">
      <c r="A73" s="31"/>
      <c r="B73" s="32" t="s">
        <v>42</v>
      </c>
      <c r="C73" s="33" t="str">
        <f t="shared" ref="C73:E73" si="25">SUM(C63,C72)</f>
        <v>#REF!</v>
      </c>
      <c r="D73" s="33" t="str">
        <f t="shared" si="25"/>
        <v>#REF!</v>
      </c>
      <c r="E73" s="33" t="str">
        <f t="shared" si="25"/>
        <v>#REF!</v>
      </c>
      <c r="F73" s="33" t="str">
        <f t="shared" ref="F73:T73" si="26">F63+F72</f>
        <v>#REF!</v>
      </c>
      <c r="G73" s="33" t="str">
        <f t="shared" si="26"/>
        <v>#REF!</v>
      </c>
      <c r="H73" s="33" t="str">
        <f t="shared" si="26"/>
        <v>#REF!</v>
      </c>
      <c r="I73" s="33" t="str">
        <f t="shared" si="26"/>
        <v>#REF!</v>
      </c>
      <c r="J73" s="33" t="str">
        <f t="shared" si="26"/>
        <v>#REF!</v>
      </c>
      <c r="K73" s="33" t="str">
        <f t="shared" si="26"/>
        <v>#REF!</v>
      </c>
      <c r="L73" s="33" t="str">
        <f t="shared" si="26"/>
        <v>#REF!</v>
      </c>
      <c r="M73" s="33" t="str">
        <f t="shared" si="26"/>
        <v>#REF!</v>
      </c>
      <c r="N73" s="33" t="str">
        <f t="shared" si="26"/>
        <v>#REF!</v>
      </c>
      <c r="O73" s="33" t="str">
        <f t="shared" si="26"/>
        <v>#REF!</v>
      </c>
      <c r="P73" s="33" t="str">
        <f t="shared" si="26"/>
        <v>#REF!</v>
      </c>
      <c r="Q73" s="33" t="str">
        <f t="shared" si="26"/>
        <v>#REF!</v>
      </c>
      <c r="R73" s="33" t="str">
        <f t="shared" si="26"/>
        <v>#REF!</v>
      </c>
      <c r="S73" s="33" t="str">
        <f t="shared" si="26"/>
        <v>#REF!</v>
      </c>
      <c r="T73" s="33" t="str">
        <f t="shared" si="26"/>
        <v>#REF!</v>
      </c>
      <c r="U73" s="20" t="str">
        <f t="shared" si="7"/>
        <v>#REF!</v>
      </c>
    </row>
    <row r="74">
      <c r="A74" s="16">
        <v>45634.0</v>
      </c>
      <c r="B74" s="17" t="s">
        <v>28</v>
      </c>
      <c r="C74" s="18"/>
      <c r="D74" s="18"/>
      <c r="E74" s="18"/>
      <c r="F74" s="19">
        <f t="shared" ref="F74:F81" si="27">SUM(C74:E74)</f>
        <v>0</v>
      </c>
      <c r="G74" s="18"/>
      <c r="H74" s="19"/>
      <c r="I74" s="19"/>
      <c r="J74" s="18"/>
      <c r="K74" s="19"/>
      <c r="L74" s="19"/>
      <c r="M74" s="19"/>
      <c r="N74" s="18"/>
      <c r="O74" s="18"/>
      <c r="P74" s="18"/>
      <c r="Q74" s="18"/>
      <c r="R74" s="36"/>
      <c r="S74" s="18"/>
      <c r="T74" s="18"/>
      <c r="U74" s="20">
        <f t="shared" si="7"/>
        <v>0</v>
      </c>
    </row>
    <row r="75">
      <c r="A75" s="21"/>
      <c r="B75" s="17" t="s">
        <v>29</v>
      </c>
      <c r="C75" s="18"/>
      <c r="D75" s="18"/>
      <c r="E75" s="19"/>
      <c r="F75" s="19">
        <f t="shared" si="27"/>
        <v>0</v>
      </c>
      <c r="G75" s="18"/>
      <c r="H75" s="18"/>
      <c r="I75" s="18"/>
      <c r="J75" s="18"/>
      <c r="K75" s="19"/>
      <c r="L75" s="18"/>
      <c r="M75" s="19"/>
      <c r="N75" s="18"/>
      <c r="O75" s="18"/>
      <c r="P75" s="18"/>
      <c r="Q75" s="19"/>
      <c r="R75" s="19"/>
      <c r="S75" s="18"/>
      <c r="T75" s="18"/>
      <c r="U75" s="20">
        <f t="shared" si="7"/>
        <v>0</v>
      </c>
    </row>
    <row r="76">
      <c r="A76" s="21"/>
      <c r="B76" s="17" t="s">
        <v>30</v>
      </c>
      <c r="C76" s="18"/>
      <c r="D76" s="18"/>
      <c r="E76" s="19"/>
      <c r="F76" s="19">
        <f t="shared" si="27"/>
        <v>0</v>
      </c>
      <c r="G76" s="18"/>
      <c r="H76" s="18"/>
      <c r="I76" s="18"/>
      <c r="J76" s="19"/>
      <c r="K76" s="19"/>
      <c r="L76" s="19"/>
      <c r="M76" s="18"/>
      <c r="N76" s="18"/>
      <c r="O76" s="19"/>
      <c r="P76" s="18"/>
      <c r="Q76" s="19"/>
      <c r="R76" s="18"/>
      <c r="S76" s="18"/>
      <c r="T76" s="18"/>
      <c r="U76" s="20">
        <f t="shared" si="7"/>
        <v>0</v>
      </c>
    </row>
    <row r="77">
      <c r="A77" s="21"/>
      <c r="B77" s="17" t="s">
        <v>31</v>
      </c>
      <c r="C77" s="18"/>
      <c r="D77" s="18"/>
      <c r="E77" s="18"/>
      <c r="F77" s="19">
        <f t="shared" si="27"/>
        <v>0</v>
      </c>
      <c r="G77" s="18"/>
      <c r="H77" s="19"/>
      <c r="I77" s="19"/>
      <c r="J77" s="18"/>
      <c r="K77" s="19"/>
      <c r="L77" s="19"/>
      <c r="M77" s="18"/>
      <c r="N77" s="18"/>
      <c r="O77" s="19"/>
      <c r="P77" s="18"/>
      <c r="Q77" s="19"/>
      <c r="R77" s="18"/>
      <c r="S77" s="19"/>
      <c r="T77" s="18"/>
      <c r="U77" s="20">
        <f t="shared" si="7"/>
        <v>0</v>
      </c>
    </row>
    <row r="78">
      <c r="A78" s="21"/>
      <c r="B78" s="17" t="s">
        <v>32</v>
      </c>
      <c r="C78" s="18"/>
      <c r="D78" s="18"/>
      <c r="E78" s="19"/>
      <c r="F78" s="19">
        <f t="shared" si="27"/>
        <v>0</v>
      </c>
      <c r="G78" s="18"/>
      <c r="H78" s="19"/>
      <c r="I78" s="19"/>
      <c r="J78" s="18"/>
      <c r="K78" s="19"/>
      <c r="L78" s="19"/>
      <c r="M78" s="19"/>
      <c r="N78" s="19"/>
      <c r="O78" s="18"/>
      <c r="P78" s="18"/>
      <c r="Q78" s="19"/>
      <c r="R78" s="19"/>
      <c r="S78" s="18"/>
      <c r="T78" s="18"/>
      <c r="U78" s="20">
        <f t="shared" si="7"/>
        <v>0</v>
      </c>
    </row>
    <row r="79">
      <c r="A79" s="21"/>
      <c r="B79" s="22" t="s">
        <v>33</v>
      </c>
      <c r="C79" s="23"/>
      <c r="D79" s="23"/>
      <c r="E79" s="23"/>
      <c r="F79" s="24">
        <f t="shared" si="27"/>
        <v>0</v>
      </c>
      <c r="G79" s="23"/>
      <c r="H79" s="23"/>
      <c r="I79" s="24"/>
      <c r="J79" s="25"/>
      <c r="K79" s="24"/>
      <c r="L79" s="24"/>
      <c r="M79" s="24"/>
      <c r="N79" s="23"/>
      <c r="O79" s="24"/>
      <c r="P79" s="23"/>
      <c r="Q79" s="24"/>
      <c r="R79" s="23"/>
      <c r="S79" s="23"/>
      <c r="T79" s="23"/>
      <c r="U79" s="20">
        <f t="shared" si="7"/>
        <v>0</v>
      </c>
    </row>
    <row r="80">
      <c r="A80" s="21"/>
      <c r="B80" s="22" t="s">
        <v>34</v>
      </c>
      <c r="C80" s="23"/>
      <c r="D80" s="23"/>
      <c r="E80" s="23"/>
      <c r="F80" s="24">
        <f t="shared" si="27"/>
        <v>0</v>
      </c>
      <c r="G80" s="24"/>
      <c r="H80" s="24"/>
      <c r="I80" s="23"/>
      <c r="J80" s="23"/>
      <c r="K80" s="24"/>
      <c r="L80" s="24"/>
      <c r="M80" s="24"/>
      <c r="N80" s="23"/>
      <c r="O80" s="24"/>
      <c r="P80" s="23"/>
      <c r="Q80" s="24"/>
      <c r="R80" s="23"/>
      <c r="S80" s="24"/>
      <c r="T80" s="23"/>
      <c r="U80" s="20">
        <f t="shared" si="7"/>
        <v>0</v>
      </c>
    </row>
    <row r="81">
      <c r="A81" s="21"/>
      <c r="B81" s="22" t="s">
        <v>35</v>
      </c>
      <c r="C81" s="23"/>
      <c r="D81" s="23"/>
      <c r="E81" s="23"/>
      <c r="F81" s="24">
        <f t="shared" si="27"/>
        <v>0</v>
      </c>
      <c r="G81" s="23"/>
      <c r="H81" s="24"/>
      <c r="I81" s="24"/>
      <c r="J81" s="25"/>
      <c r="K81" s="24"/>
      <c r="L81" s="24"/>
      <c r="M81" s="24"/>
      <c r="N81" s="24"/>
      <c r="O81" s="23"/>
      <c r="P81" s="23"/>
      <c r="Q81" s="23"/>
      <c r="R81" s="24"/>
      <c r="S81" s="24"/>
      <c r="T81" s="23"/>
      <c r="U81" s="20">
        <f t="shared" si="7"/>
        <v>0</v>
      </c>
    </row>
    <row r="82">
      <c r="A82" s="21"/>
      <c r="B82" s="26" t="s">
        <v>36</v>
      </c>
      <c r="C82" s="27">
        <f t="shared" ref="C82:T82" si="28">SUM(C74:C81)</f>
        <v>0</v>
      </c>
      <c r="D82" s="27">
        <f t="shared" si="28"/>
        <v>0</v>
      </c>
      <c r="E82" s="27">
        <f t="shared" si="28"/>
        <v>0</v>
      </c>
      <c r="F82" s="27">
        <f t="shared" si="28"/>
        <v>0</v>
      </c>
      <c r="G82" s="27">
        <f t="shared" si="28"/>
        <v>0</v>
      </c>
      <c r="H82" s="27">
        <f t="shared" si="28"/>
        <v>0</v>
      </c>
      <c r="I82" s="27">
        <f t="shared" si="28"/>
        <v>0</v>
      </c>
      <c r="J82" s="27">
        <f t="shared" si="28"/>
        <v>0</v>
      </c>
      <c r="K82" s="27">
        <f t="shared" si="28"/>
        <v>0</v>
      </c>
      <c r="L82" s="27">
        <f t="shared" si="28"/>
        <v>0</v>
      </c>
      <c r="M82" s="27">
        <f t="shared" si="28"/>
        <v>0</v>
      </c>
      <c r="N82" s="27">
        <f t="shared" si="28"/>
        <v>0</v>
      </c>
      <c r="O82" s="27">
        <f t="shared" si="28"/>
        <v>0</v>
      </c>
      <c r="P82" s="27">
        <f t="shared" si="28"/>
        <v>0</v>
      </c>
      <c r="Q82" s="27">
        <f t="shared" si="28"/>
        <v>0</v>
      </c>
      <c r="R82" s="27">
        <f t="shared" si="28"/>
        <v>0</v>
      </c>
      <c r="S82" s="27">
        <f t="shared" si="28"/>
        <v>0</v>
      </c>
      <c r="T82" s="27">
        <f t="shared" si="28"/>
        <v>0</v>
      </c>
      <c r="U82" s="20">
        <f t="shared" si="7"/>
        <v>0</v>
      </c>
      <c r="V82" s="28" t="s">
        <v>37</v>
      </c>
      <c r="W82" s="28" t="s">
        <v>9</v>
      </c>
      <c r="X82" s="28" t="s">
        <v>10</v>
      </c>
      <c r="Y82" s="28" t="s">
        <v>11</v>
      </c>
      <c r="Z82" s="28" t="s">
        <v>12</v>
      </c>
      <c r="AA82" s="28" t="s">
        <v>13</v>
      </c>
      <c r="AB82" s="28" t="s">
        <v>14</v>
      </c>
      <c r="AC82" s="28" t="s">
        <v>15</v>
      </c>
      <c r="AD82" s="29" t="s">
        <v>38</v>
      </c>
      <c r="AE82" s="29" t="s">
        <v>39</v>
      </c>
      <c r="AF82" s="29" t="s">
        <v>18</v>
      </c>
      <c r="AG82" s="28" t="s">
        <v>19</v>
      </c>
      <c r="AH82" s="28" t="s">
        <v>20</v>
      </c>
      <c r="AI82" s="30" t="s">
        <v>40</v>
      </c>
      <c r="AJ82" s="28" t="s">
        <v>22</v>
      </c>
      <c r="AK82" s="28" t="s">
        <v>23</v>
      </c>
      <c r="AL82" s="28" t="s">
        <v>24</v>
      </c>
      <c r="AM82" s="28" t="s">
        <v>25</v>
      </c>
      <c r="AN82" s="28" t="s">
        <v>41</v>
      </c>
    </row>
    <row r="83">
      <c r="A83" s="31"/>
      <c r="B83" s="32" t="s">
        <v>42</v>
      </c>
      <c r="C83" s="33" t="str">
        <f t="shared" ref="C83:T83" si="29">C73+C82</f>
        <v>#REF!</v>
      </c>
      <c r="D83" s="33" t="str">
        <f t="shared" si="29"/>
        <v>#REF!</v>
      </c>
      <c r="E83" s="33" t="str">
        <f t="shared" si="29"/>
        <v>#REF!</v>
      </c>
      <c r="F83" s="33" t="str">
        <f t="shared" si="29"/>
        <v>#REF!</v>
      </c>
      <c r="G83" s="33" t="str">
        <f t="shared" si="29"/>
        <v>#REF!</v>
      </c>
      <c r="H83" s="33" t="str">
        <f t="shared" si="29"/>
        <v>#REF!</v>
      </c>
      <c r="I83" s="33" t="str">
        <f t="shared" si="29"/>
        <v>#REF!</v>
      </c>
      <c r="J83" s="33" t="str">
        <f t="shared" si="29"/>
        <v>#REF!</v>
      </c>
      <c r="K83" s="33" t="str">
        <f t="shared" si="29"/>
        <v>#REF!</v>
      </c>
      <c r="L83" s="33" t="str">
        <f t="shared" si="29"/>
        <v>#REF!</v>
      </c>
      <c r="M83" s="33" t="str">
        <f t="shared" si="29"/>
        <v>#REF!</v>
      </c>
      <c r="N83" s="33" t="str">
        <f t="shared" si="29"/>
        <v>#REF!</v>
      </c>
      <c r="O83" s="33" t="str">
        <f t="shared" si="29"/>
        <v>#REF!</v>
      </c>
      <c r="P83" s="33" t="str">
        <f t="shared" si="29"/>
        <v>#REF!</v>
      </c>
      <c r="Q83" s="33" t="str">
        <f t="shared" si="29"/>
        <v>#REF!</v>
      </c>
      <c r="R83" s="33" t="str">
        <f t="shared" si="29"/>
        <v>#REF!</v>
      </c>
      <c r="S83" s="33" t="str">
        <f t="shared" si="29"/>
        <v>#REF!</v>
      </c>
      <c r="T83" s="33" t="str">
        <f t="shared" si="29"/>
        <v>#REF!</v>
      </c>
      <c r="U83" s="20" t="str">
        <f t="shared" si="7"/>
        <v>#REF!</v>
      </c>
      <c r="V83" s="34" t="s">
        <v>45</v>
      </c>
      <c r="W83" s="35">
        <f t="shared" ref="W83:AN83" si="30">SUM(C14:C18,C24:C28,C34:C38,C44:C48,C54:C58,C64:C68,C74:C78)</f>
        <v>81</v>
      </c>
      <c r="X83" s="35">
        <f t="shared" si="30"/>
        <v>40</v>
      </c>
      <c r="Y83" s="35">
        <f t="shared" si="30"/>
        <v>0</v>
      </c>
      <c r="Z83" s="35">
        <f t="shared" si="30"/>
        <v>121</v>
      </c>
      <c r="AA83" s="35">
        <f t="shared" si="30"/>
        <v>2</v>
      </c>
      <c r="AB83" s="35">
        <f t="shared" si="30"/>
        <v>1</v>
      </c>
      <c r="AC83" s="35">
        <f t="shared" si="30"/>
        <v>0</v>
      </c>
      <c r="AD83" s="35">
        <f t="shared" si="30"/>
        <v>0</v>
      </c>
      <c r="AE83" s="35">
        <f t="shared" si="30"/>
        <v>0</v>
      </c>
      <c r="AF83" s="35">
        <f t="shared" si="30"/>
        <v>0</v>
      </c>
      <c r="AG83" s="35">
        <f t="shared" si="30"/>
        <v>16</v>
      </c>
      <c r="AH83" s="35">
        <f t="shared" si="30"/>
        <v>5</v>
      </c>
      <c r="AI83" s="35">
        <f t="shared" si="30"/>
        <v>0</v>
      </c>
      <c r="AJ83" s="35">
        <f t="shared" si="30"/>
        <v>48</v>
      </c>
      <c r="AK83" s="35">
        <f t="shared" si="30"/>
        <v>0</v>
      </c>
      <c r="AL83" s="35">
        <f t="shared" si="30"/>
        <v>10</v>
      </c>
      <c r="AM83" s="35">
        <f t="shared" si="30"/>
        <v>3</v>
      </c>
      <c r="AN83" s="35">
        <f t="shared" si="30"/>
        <v>35</v>
      </c>
    </row>
    <row r="84">
      <c r="A84" s="16">
        <v>45635.0</v>
      </c>
      <c r="B84" s="17" t="s">
        <v>28</v>
      </c>
      <c r="C84" s="18">
        <v>0.0</v>
      </c>
      <c r="D84" s="18">
        <v>0.0</v>
      </c>
      <c r="E84" s="18">
        <v>0.0</v>
      </c>
      <c r="F84" s="19">
        <f t="shared" ref="F84:F91" si="31">SUM(C84:E84)</f>
        <v>0</v>
      </c>
      <c r="G84" s="19"/>
      <c r="H84" s="19"/>
      <c r="I84" s="19"/>
      <c r="J84" s="19"/>
      <c r="K84" s="19"/>
      <c r="L84" s="19"/>
      <c r="M84" s="19"/>
      <c r="N84" s="19"/>
      <c r="O84" s="18"/>
      <c r="P84" s="18"/>
      <c r="Q84" s="19"/>
      <c r="R84" s="19"/>
      <c r="S84" s="18"/>
      <c r="T84" s="18"/>
      <c r="U84" s="20">
        <f t="shared" si="7"/>
        <v>0</v>
      </c>
    </row>
    <row r="85">
      <c r="A85" s="21"/>
      <c r="B85" s="17" t="s">
        <v>29</v>
      </c>
      <c r="C85" s="18">
        <v>2.0</v>
      </c>
      <c r="D85" s="18"/>
      <c r="E85" s="19"/>
      <c r="F85" s="19">
        <f t="shared" si="31"/>
        <v>2</v>
      </c>
      <c r="G85" s="19"/>
      <c r="H85" s="19"/>
      <c r="I85" s="19"/>
      <c r="J85" s="19"/>
      <c r="K85" s="19"/>
      <c r="L85" s="19"/>
      <c r="M85" s="19"/>
      <c r="N85" s="19"/>
      <c r="O85" s="19"/>
      <c r="P85" s="18"/>
      <c r="Q85" s="19"/>
      <c r="R85" s="19"/>
      <c r="S85" s="18">
        <v>1.0</v>
      </c>
      <c r="T85" s="18">
        <v>3.0</v>
      </c>
      <c r="U85" s="20">
        <f t="shared" si="7"/>
        <v>4</v>
      </c>
    </row>
    <row r="86">
      <c r="A86" s="21"/>
      <c r="B86" s="17" t="s">
        <v>30</v>
      </c>
      <c r="C86" s="18">
        <v>0.0</v>
      </c>
      <c r="D86" s="18">
        <v>0.0</v>
      </c>
      <c r="E86" s="18">
        <v>0.0</v>
      </c>
      <c r="F86" s="19">
        <f t="shared" si="31"/>
        <v>0</v>
      </c>
      <c r="G86" s="36"/>
      <c r="H86" s="19"/>
      <c r="I86" s="19"/>
      <c r="J86" s="36"/>
      <c r="K86" s="19"/>
      <c r="L86" s="19"/>
      <c r="M86" s="19"/>
      <c r="N86" s="18"/>
      <c r="O86" s="18"/>
      <c r="P86" s="18"/>
      <c r="Q86" s="19"/>
      <c r="R86" s="19"/>
      <c r="S86" s="18"/>
      <c r="T86" s="18"/>
      <c r="U86" s="20">
        <f t="shared" si="7"/>
        <v>0</v>
      </c>
    </row>
    <row r="87">
      <c r="A87" s="21"/>
      <c r="B87" s="17" t="s">
        <v>31</v>
      </c>
      <c r="C87" s="18"/>
      <c r="D87" s="18">
        <v>6.0</v>
      </c>
      <c r="E87" s="18">
        <v>1.0</v>
      </c>
      <c r="F87" s="19">
        <f t="shared" si="31"/>
        <v>7</v>
      </c>
      <c r="G87" s="19"/>
      <c r="H87" s="36"/>
      <c r="I87" s="19"/>
      <c r="J87" s="18">
        <v>1.0</v>
      </c>
      <c r="K87" s="19"/>
      <c r="L87" s="36"/>
      <c r="M87" s="19"/>
      <c r="N87" s="18"/>
      <c r="O87" s="19"/>
      <c r="P87" s="18">
        <v>1.0</v>
      </c>
      <c r="Q87" s="19"/>
      <c r="R87" s="19"/>
      <c r="S87" s="18"/>
      <c r="T87" s="18">
        <v>4.0</v>
      </c>
      <c r="U87" s="20">
        <f t="shared" si="7"/>
        <v>6</v>
      </c>
    </row>
    <row r="88">
      <c r="A88" s="21"/>
      <c r="B88" s="17" t="s">
        <v>32</v>
      </c>
      <c r="C88" s="18">
        <v>8.0</v>
      </c>
      <c r="D88" s="18">
        <v>2.0</v>
      </c>
      <c r="E88" s="36"/>
      <c r="F88" s="19">
        <f t="shared" si="31"/>
        <v>10</v>
      </c>
      <c r="G88" s="36"/>
      <c r="H88" s="19"/>
      <c r="I88" s="19"/>
      <c r="J88" s="18">
        <v>1.0</v>
      </c>
      <c r="K88" s="19"/>
      <c r="L88" s="19"/>
      <c r="M88" s="19"/>
      <c r="N88" s="19"/>
      <c r="O88" s="18"/>
      <c r="P88" s="18">
        <v>9.0</v>
      </c>
      <c r="Q88" s="19"/>
      <c r="R88" s="18"/>
      <c r="S88" s="36"/>
      <c r="T88" s="18"/>
      <c r="U88" s="20">
        <f t="shared" si="7"/>
        <v>10</v>
      </c>
    </row>
    <row r="89">
      <c r="A89" s="21"/>
      <c r="B89" s="22" t="s">
        <v>33</v>
      </c>
      <c r="C89" s="23">
        <v>1.0</v>
      </c>
      <c r="D89" s="23">
        <v>2.0</v>
      </c>
      <c r="E89" s="24"/>
      <c r="F89" s="24">
        <f t="shared" si="31"/>
        <v>3</v>
      </c>
      <c r="G89" s="23"/>
      <c r="H89" s="23"/>
      <c r="I89" s="24"/>
      <c r="J89" s="25"/>
      <c r="K89" s="24"/>
      <c r="L89" s="24"/>
      <c r="M89" s="24"/>
      <c r="N89" s="23"/>
      <c r="O89" s="24"/>
      <c r="P89" s="23"/>
      <c r="Q89" s="24"/>
      <c r="R89" s="23"/>
      <c r="S89" s="23"/>
      <c r="T89" s="23">
        <v>3.0</v>
      </c>
      <c r="U89" s="20">
        <f t="shared" si="7"/>
        <v>3</v>
      </c>
    </row>
    <row r="90">
      <c r="A90" s="21"/>
      <c r="B90" s="22" t="s">
        <v>34</v>
      </c>
      <c r="C90" s="23"/>
      <c r="D90" s="23"/>
      <c r="E90" s="23"/>
      <c r="F90" s="24">
        <f t="shared" si="31"/>
        <v>0</v>
      </c>
      <c r="G90" s="23"/>
      <c r="H90" s="24"/>
      <c r="I90" s="23"/>
      <c r="J90" s="24"/>
      <c r="K90" s="24"/>
      <c r="L90" s="24"/>
      <c r="M90" s="25"/>
      <c r="N90" s="23"/>
      <c r="O90" s="24"/>
      <c r="P90" s="23"/>
      <c r="Q90" s="24"/>
      <c r="R90" s="23"/>
      <c r="S90" s="23"/>
      <c r="T90" s="23"/>
      <c r="U90" s="20">
        <f t="shared" si="7"/>
        <v>0</v>
      </c>
    </row>
    <row r="91">
      <c r="A91" s="21"/>
      <c r="B91" s="22" t="s">
        <v>35</v>
      </c>
      <c r="C91" s="23"/>
      <c r="D91" s="23">
        <v>1.0</v>
      </c>
      <c r="E91" s="24"/>
      <c r="F91" s="24">
        <f t="shared" si="31"/>
        <v>1</v>
      </c>
      <c r="G91" s="23">
        <v>1.0</v>
      </c>
      <c r="H91" s="24"/>
      <c r="I91" s="24"/>
      <c r="J91" s="24"/>
      <c r="K91" s="24"/>
      <c r="L91" s="24"/>
      <c r="M91" s="24"/>
      <c r="N91" s="23"/>
      <c r="O91" s="23"/>
      <c r="P91" s="23"/>
      <c r="Q91" s="24"/>
      <c r="R91" s="24"/>
      <c r="S91" s="24"/>
      <c r="T91" s="23"/>
      <c r="U91" s="20">
        <f t="shared" si="7"/>
        <v>1</v>
      </c>
    </row>
    <row r="92">
      <c r="A92" s="21"/>
      <c r="B92" s="26" t="s">
        <v>36</v>
      </c>
      <c r="C92" s="27">
        <f t="shared" ref="C92:T92" si="32">SUM(C84:C91)</f>
        <v>11</v>
      </c>
      <c r="D92" s="27">
        <f t="shared" si="32"/>
        <v>11</v>
      </c>
      <c r="E92" s="27">
        <f t="shared" si="32"/>
        <v>1</v>
      </c>
      <c r="F92" s="27">
        <f t="shared" si="32"/>
        <v>23</v>
      </c>
      <c r="G92" s="27">
        <f t="shared" si="32"/>
        <v>1</v>
      </c>
      <c r="H92" s="27">
        <f t="shared" si="32"/>
        <v>0</v>
      </c>
      <c r="I92" s="27">
        <f t="shared" si="32"/>
        <v>0</v>
      </c>
      <c r="J92" s="27">
        <f t="shared" si="32"/>
        <v>2</v>
      </c>
      <c r="K92" s="27">
        <f t="shared" si="32"/>
        <v>0</v>
      </c>
      <c r="L92" s="27">
        <f t="shared" si="32"/>
        <v>0</v>
      </c>
      <c r="M92" s="27">
        <f t="shared" si="32"/>
        <v>0</v>
      </c>
      <c r="N92" s="27">
        <f t="shared" si="32"/>
        <v>0</v>
      </c>
      <c r="O92" s="27">
        <f t="shared" si="32"/>
        <v>0</v>
      </c>
      <c r="P92" s="27">
        <f t="shared" si="32"/>
        <v>10</v>
      </c>
      <c r="Q92" s="27">
        <f t="shared" si="32"/>
        <v>0</v>
      </c>
      <c r="R92" s="27">
        <f t="shared" si="32"/>
        <v>0</v>
      </c>
      <c r="S92" s="27">
        <f t="shared" si="32"/>
        <v>1</v>
      </c>
      <c r="T92" s="27">
        <f t="shared" si="32"/>
        <v>10</v>
      </c>
      <c r="U92" s="20">
        <f t="shared" si="7"/>
        <v>24</v>
      </c>
    </row>
    <row r="93">
      <c r="A93" s="31"/>
      <c r="B93" s="32" t="s">
        <v>42</v>
      </c>
      <c r="C93" s="33" t="str">
        <f t="shared" ref="C93:T93" si="33">C83+C92</f>
        <v>#REF!</v>
      </c>
      <c r="D93" s="33" t="str">
        <f t="shared" si="33"/>
        <v>#REF!</v>
      </c>
      <c r="E93" s="33" t="str">
        <f t="shared" si="33"/>
        <v>#REF!</v>
      </c>
      <c r="F93" s="33" t="str">
        <f t="shared" si="33"/>
        <v>#REF!</v>
      </c>
      <c r="G93" s="33" t="str">
        <f t="shared" si="33"/>
        <v>#REF!</v>
      </c>
      <c r="H93" s="33" t="str">
        <f t="shared" si="33"/>
        <v>#REF!</v>
      </c>
      <c r="I93" s="33" t="str">
        <f t="shared" si="33"/>
        <v>#REF!</v>
      </c>
      <c r="J93" s="33" t="str">
        <f t="shared" si="33"/>
        <v>#REF!</v>
      </c>
      <c r="K93" s="33" t="str">
        <f t="shared" si="33"/>
        <v>#REF!</v>
      </c>
      <c r="L93" s="33" t="str">
        <f t="shared" si="33"/>
        <v>#REF!</v>
      </c>
      <c r="M93" s="33" t="str">
        <f t="shared" si="33"/>
        <v>#REF!</v>
      </c>
      <c r="N93" s="33" t="str">
        <f t="shared" si="33"/>
        <v>#REF!</v>
      </c>
      <c r="O93" s="33" t="str">
        <f t="shared" si="33"/>
        <v>#REF!</v>
      </c>
      <c r="P93" s="33" t="str">
        <f t="shared" si="33"/>
        <v>#REF!</v>
      </c>
      <c r="Q93" s="33" t="str">
        <f t="shared" si="33"/>
        <v>#REF!</v>
      </c>
      <c r="R93" s="33" t="str">
        <f t="shared" si="33"/>
        <v>#REF!</v>
      </c>
      <c r="S93" s="33" t="str">
        <f t="shared" si="33"/>
        <v>#REF!</v>
      </c>
      <c r="T93" s="33" t="str">
        <f t="shared" si="33"/>
        <v>#REF!</v>
      </c>
      <c r="U93" s="20" t="str">
        <f t="shared" si="7"/>
        <v>#REF!</v>
      </c>
    </row>
    <row r="94">
      <c r="A94" s="16">
        <v>45636.0</v>
      </c>
      <c r="B94" s="17" t="s">
        <v>28</v>
      </c>
      <c r="C94" s="18">
        <v>1.0</v>
      </c>
      <c r="D94" s="18"/>
      <c r="E94" s="18"/>
      <c r="F94" s="19">
        <f t="shared" ref="F94:F101" si="34">SUM(C94:E94)</f>
        <v>1</v>
      </c>
      <c r="G94" s="19"/>
      <c r="H94" s="36"/>
      <c r="I94" s="19"/>
      <c r="J94" s="19"/>
      <c r="K94" s="19"/>
      <c r="L94" s="19"/>
      <c r="M94" s="19"/>
      <c r="N94" s="19"/>
      <c r="O94" s="18"/>
      <c r="P94" s="18"/>
      <c r="Q94" s="19"/>
      <c r="R94" s="19"/>
      <c r="S94" s="18"/>
      <c r="T94" s="18">
        <v>1.0</v>
      </c>
      <c r="U94" s="20">
        <f t="shared" si="7"/>
        <v>1</v>
      </c>
    </row>
    <row r="95">
      <c r="A95" s="21"/>
      <c r="B95" s="17" t="s">
        <v>29</v>
      </c>
      <c r="C95" s="18">
        <v>2.0</v>
      </c>
      <c r="D95" s="18"/>
      <c r="E95" s="18"/>
      <c r="F95" s="19">
        <f t="shared" si="34"/>
        <v>2</v>
      </c>
      <c r="G95" s="19"/>
      <c r="H95" s="18"/>
      <c r="I95" s="19"/>
      <c r="J95" s="18"/>
      <c r="K95" s="19"/>
      <c r="M95" s="19"/>
      <c r="N95" s="18"/>
      <c r="O95" s="18"/>
      <c r="P95" s="18"/>
      <c r="Q95" s="19"/>
      <c r="R95" s="19"/>
      <c r="S95" s="18"/>
      <c r="T95" s="18">
        <v>2.0</v>
      </c>
      <c r="U95" s="20">
        <f t="shared" si="7"/>
        <v>2</v>
      </c>
    </row>
    <row r="96">
      <c r="A96" s="21"/>
      <c r="B96" s="17" t="s">
        <v>30</v>
      </c>
      <c r="C96" s="18">
        <v>1.0</v>
      </c>
      <c r="D96" s="18">
        <v>1.0</v>
      </c>
      <c r="E96" s="18"/>
      <c r="F96" s="19">
        <f t="shared" si="34"/>
        <v>2</v>
      </c>
      <c r="G96" s="19"/>
      <c r="H96" s="19"/>
      <c r="I96" s="19"/>
      <c r="J96" s="18"/>
      <c r="K96" s="19"/>
      <c r="L96" s="19"/>
      <c r="M96" s="18"/>
      <c r="N96" s="19"/>
      <c r="O96" s="18"/>
      <c r="P96" s="18"/>
      <c r="Q96" s="36"/>
      <c r="R96" s="18"/>
      <c r="S96" s="18"/>
      <c r="T96" s="18">
        <v>2.0</v>
      </c>
      <c r="U96" s="20">
        <f t="shared" si="7"/>
        <v>2</v>
      </c>
    </row>
    <row r="97">
      <c r="A97" s="21"/>
      <c r="B97" s="17" t="s">
        <v>31</v>
      </c>
      <c r="C97" s="18">
        <v>2.0</v>
      </c>
      <c r="D97" s="18">
        <v>1.0</v>
      </c>
      <c r="E97" s="19"/>
      <c r="F97" s="19">
        <f t="shared" si="34"/>
        <v>3</v>
      </c>
      <c r="G97" s="18"/>
      <c r="H97" s="19"/>
      <c r="I97" s="18"/>
      <c r="J97" s="36"/>
      <c r="K97" s="19"/>
      <c r="L97" s="19"/>
      <c r="M97" s="19"/>
      <c r="N97" s="18"/>
      <c r="O97" s="19"/>
      <c r="P97" s="18">
        <v>1.0</v>
      </c>
      <c r="Q97" s="19"/>
      <c r="R97" s="19"/>
      <c r="S97" s="18"/>
      <c r="T97" s="18">
        <v>2.0</v>
      </c>
      <c r="U97" s="20">
        <f t="shared" si="7"/>
        <v>3</v>
      </c>
    </row>
    <row r="98">
      <c r="A98" s="21"/>
      <c r="B98" s="17" t="s">
        <v>32</v>
      </c>
      <c r="C98" s="18">
        <v>7.0</v>
      </c>
      <c r="D98" s="18">
        <v>2.0</v>
      </c>
      <c r="E98" s="18"/>
      <c r="F98" s="19">
        <f t="shared" si="34"/>
        <v>9</v>
      </c>
      <c r="G98" s="19"/>
      <c r="H98" s="19"/>
      <c r="I98" s="19"/>
      <c r="J98" s="36"/>
      <c r="K98" s="19"/>
      <c r="L98" s="19"/>
      <c r="M98" s="19"/>
      <c r="N98" s="19"/>
      <c r="O98" s="18"/>
      <c r="P98" s="18">
        <v>8.0</v>
      </c>
      <c r="Q98" s="19"/>
      <c r="R98" s="36"/>
      <c r="S98" s="18"/>
      <c r="T98" s="18">
        <v>1.0</v>
      </c>
      <c r="U98" s="20">
        <f t="shared" si="7"/>
        <v>9</v>
      </c>
    </row>
    <row r="99">
      <c r="A99" s="21"/>
      <c r="B99" s="22" t="s">
        <v>33</v>
      </c>
      <c r="C99" s="23">
        <v>2.0</v>
      </c>
      <c r="D99" s="23"/>
      <c r="E99" s="23"/>
      <c r="F99" s="24">
        <f t="shared" si="34"/>
        <v>2</v>
      </c>
      <c r="G99" s="23"/>
      <c r="H99" s="23"/>
      <c r="I99" s="24"/>
      <c r="J99" s="25"/>
      <c r="K99" s="24"/>
      <c r="L99" s="24"/>
      <c r="M99" s="24"/>
      <c r="N99" s="23"/>
      <c r="O99" s="24"/>
      <c r="P99" s="23"/>
      <c r="Q99" s="24"/>
      <c r="R99" s="23"/>
      <c r="S99" s="23"/>
      <c r="T99" s="23">
        <v>2.0</v>
      </c>
      <c r="U99" s="20">
        <f t="shared" si="7"/>
        <v>2</v>
      </c>
    </row>
    <row r="100">
      <c r="A100" s="21"/>
      <c r="B100" s="22" t="s">
        <v>34</v>
      </c>
      <c r="C100" s="23">
        <v>4.0</v>
      </c>
      <c r="D100" s="23"/>
      <c r="E100" s="23"/>
      <c r="F100" s="24">
        <f t="shared" si="34"/>
        <v>4</v>
      </c>
      <c r="G100" s="23"/>
      <c r="H100" s="24"/>
      <c r="I100" s="23"/>
      <c r="J100" s="24"/>
      <c r="K100" s="24"/>
      <c r="L100" s="24"/>
      <c r="M100" s="24"/>
      <c r="N100" s="23"/>
      <c r="O100" s="23"/>
      <c r="P100" s="23"/>
      <c r="Q100" s="25"/>
      <c r="R100" s="23"/>
      <c r="S100" s="23"/>
      <c r="T100" s="23">
        <v>6.0</v>
      </c>
      <c r="U100" s="20">
        <f t="shared" si="7"/>
        <v>6</v>
      </c>
    </row>
    <row r="101">
      <c r="A101" s="21"/>
      <c r="B101" s="22" t="s">
        <v>35</v>
      </c>
      <c r="C101" s="23">
        <v>1.0</v>
      </c>
      <c r="D101" s="23"/>
      <c r="E101" s="24"/>
      <c r="F101" s="24">
        <f t="shared" si="34"/>
        <v>1</v>
      </c>
      <c r="G101" s="23"/>
      <c r="H101" s="23">
        <v>1.0</v>
      </c>
      <c r="I101" s="24"/>
      <c r="J101" s="23"/>
      <c r="K101" s="24"/>
      <c r="L101" s="24"/>
      <c r="M101" s="24"/>
      <c r="N101" s="23"/>
      <c r="O101" s="23"/>
      <c r="P101" s="23"/>
      <c r="Q101" s="24"/>
      <c r="R101" s="24"/>
      <c r="S101" s="23"/>
      <c r="T101" s="23"/>
      <c r="U101" s="20">
        <f t="shared" si="7"/>
        <v>1</v>
      </c>
    </row>
    <row r="102">
      <c r="A102" s="21"/>
      <c r="B102" s="26" t="s">
        <v>36</v>
      </c>
      <c r="C102" s="27">
        <f t="shared" ref="C102:T102" si="35">SUM(C94:C101)</f>
        <v>20</v>
      </c>
      <c r="D102" s="27">
        <f t="shared" si="35"/>
        <v>4</v>
      </c>
      <c r="E102" s="27">
        <f t="shared" si="35"/>
        <v>0</v>
      </c>
      <c r="F102" s="27">
        <f t="shared" si="35"/>
        <v>24</v>
      </c>
      <c r="G102" s="27">
        <f t="shared" si="35"/>
        <v>0</v>
      </c>
      <c r="H102" s="27">
        <f t="shared" si="35"/>
        <v>1</v>
      </c>
      <c r="I102" s="27">
        <f t="shared" si="35"/>
        <v>0</v>
      </c>
      <c r="J102" s="27">
        <f t="shared" si="35"/>
        <v>0</v>
      </c>
      <c r="K102" s="27">
        <f t="shared" si="35"/>
        <v>0</v>
      </c>
      <c r="L102" s="27">
        <f t="shared" si="35"/>
        <v>0</v>
      </c>
      <c r="M102" s="27">
        <f t="shared" si="35"/>
        <v>0</v>
      </c>
      <c r="N102" s="27">
        <f t="shared" si="35"/>
        <v>0</v>
      </c>
      <c r="O102" s="27">
        <f t="shared" si="35"/>
        <v>0</v>
      </c>
      <c r="P102" s="27">
        <f t="shared" si="35"/>
        <v>9</v>
      </c>
      <c r="Q102" s="27">
        <f t="shared" si="35"/>
        <v>0</v>
      </c>
      <c r="R102" s="27">
        <f t="shared" si="35"/>
        <v>0</v>
      </c>
      <c r="S102" s="27">
        <f t="shared" si="35"/>
        <v>0</v>
      </c>
      <c r="T102" s="27">
        <f t="shared" si="35"/>
        <v>16</v>
      </c>
      <c r="U102" s="20">
        <f t="shared" si="7"/>
        <v>26</v>
      </c>
    </row>
    <row r="103">
      <c r="A103" s="31"/>
      <c r="B103" s="32" t="s">
        <v>42</v>
      </c>
      <c r="C103" s="33" t="str">
        <f t="shared" ref="C103:T103" si="36">C93+C102</f>
        <v>#REF!</v>
      </c>
      <c r="D103" s="33" t="str">
        <f t="shared" si="36"/>
        <v>#REF!</v>
      </c>
      <c r="E103" s="33" t="str">
        <f t="shared" si="36"/>
        <v>#REF!</v>
      </c>
      <c r="F103" s="33" t="str">
        <f t="shared" si="36"/>
        <v>#REF!</v>
      </c>
      <c r="G103" s="33" t="str">
        <f t="shared" si="36"/>
        <v>#REF!</v>
      </c>
      <c r="H103" s="33" t="str">
        <f t="shared" si="36"/>
        <v>#REF!</v>
      </c>
      <c r="I103" s="33" t="str">
        <f t="shared" si="36"/>
        <v>#REF!</v>
      </c>
      <c r="J103" s="33" t="str">
        <f t="shared" si="36"/>
        <v>#REF!</v>
      </c>
      <c r="K103" s="33" t="str">
        <f t="shared" si="36"/>
        <v>#REF!</v>
      </c>
      <c r="L103" s="33" t="str">
        <f t="shared" si="36"/>
        <v>#REF!</v>
      </c>
      <c r="M103" s="33" t="str">
        <f t="shared" si="36"/>
        <v>#REF!</v>
      </c>
      <c r="N103" s="33" t="str">
        <f t="shared" si="36"/>
        <v>#REF!</v>
      </c>
      <c r="O103" s="33" t="str">
        <f t="shared" si="36"/>
        <v>#REF!</v>
      </c>
      <c r="P103" s="33" t="str">
        <f t="shared" si="36"/>
        <v>#REF!</v>
      </c>
      <c r="Q103" s="33" t="str">
        <f t="shared" si="36"/>
        <v>#REF!</v>
      </c>
      <c r="R103" s="33" t="str">
        <f t="shared" si="36"/>
        <v>#REF!</v>
      </c>
      <c r="S103" s="33" t="str">
        <f t="shared" si="36"/>
        <v>#REF!</v>
      </c>
      <c r="T103" s="33" t="str">
        <f t="shared" si="36"/>
        <v>#REF!</v>
      </c>
      <c r="U103" s="20" t="str">
        <f t="shared" si="7"/>
        <v>#REF!</v>
      </c>
    </row>
    <row r="104">
      <c r="A104" s="16">
        <v>45637.0</v>
      </c>
      <c r="B104" s="17" t="s">
        <v>28</v>
      </c>
      <c r="C104" s="18"/>
      <c r="D104" s="18">
        <v>1.0</v>
      </c>
      <c r="E104" s="18"/>
      <c r="F104" s="19">
        <f t="shared" ref="F104:F111" si="37">SUM(C104:E104)</f>
        <v>1</v>
      </c>
      <c r="G104" s="18">
        <v>1.0</v>
      </c>
      <c r="H104" s="18"/>
      <c r="I104" s="19"/>
      <c r="J104" s="36"/>
      <c r="K104" s="19"/>
      <c r="L104" s="18"/>
      <c r="M104" s="19"/>
      <c r="N104" s="19"/>
      <c r="O104" s="18"/>
      <c r="P104" s="18"/>
      <c r="Q104" s="19"/>
      <c r="R104" s="19"/>
      <c r="S104" s="18"/>
      <c r="T104" s="18"/>
      <c r="U104" s="20">
        <f t="shared" si="7"/>
        <v>1</v>
      </c>
    </row>
    <row r="105">
      <c r="A105" s="21"/>
      <c r="B105" s="17" t="s">
        <v>29</v>
      </c>
      <c r="C105" s="18">
        <v>2.0</v>
      </c>
      <c r="D105" s="18"/>
      <c r="E105" s="19"/>
      <c r="F105" s="19">
        <f t="shared" si="37"/>
        <v>2</v>
      </c>
      <c r="G105" s="18"/>
      <c r="H105" s="18"/>
      <c r="I105" s="19"/>
      <c r="J105" s="18"/>
      <c r="K105" s="40"/>
      <c r="L105" s="18"/>
      <c r="M105" s="19"/>
      <c r="N105" s="19"/>
      <c r="O105" s="19"/>
      <c r="P105" s="18"/>
      <c r="Q105" s="19"/>
      <c r="R105" s="19"/>
      <c r="S105" s="18"/>
      <c r="T105" s="18">
        <v>2.0</v>
      </c>
      <c r="U105" s="20">
        <f t="shared" si="7"/>
        <v>2</v>
      </c>
    </row>
    <row r="106">
      <c r="A106" s="21"/>
      <c r="B106" s="17" t="s">
        <v>30</v>
      </c>
      <c r="C106" s="18">
        <v>1.0</v>
      </c>
      <c r="D106" s="18">
        <v>1.0</v>
      </c>
      <c r="E106" s="18"/>
      <c r="F106" s="19">
        <f t="shared" si="37"/>
        <v>2</v>
      </c>
      <c r="G106" s="18"/>
      <c r="I106" s="19"/>
      <c r="J106" s="18"/>
      <c r="K106" s="19"/>
      <c r="L106" s="36"/>
      <c r="M106" s="18"/>
      <c r="N106" s="19"/>
      <c r="O106" s="18"/>
      <c r="P106" s="18"/>
      <c r="Q106" s="18"/>
      <c r="R106" s="18"/>
      <c r="S106" s="18"/>
      <c r="T106" s="18">
        <v>2.0</v>
      </c>
      <c r="U106" s="20">
        <f t="shared" si="7"/>
        <v>2</v>
      </c>
    </row>
    <row r="107">
      <c r="A107" s="21"/>
      <c r="B107" s="17" t="s">
        <v>31</v>
      </c>
      <c r="C107" s="18">
        <v>4.0</v>
      </c>
      <c r="D107" s="18"/>
      <c r="E107" s="19"/>
      <c r="F107" s="19">
        <f t="shared" si="37"/>
        <v>4</v>
      </c>
      <c r="G107" s="19"/>
      <c r="H107" s="19"/>
      <c r="I107" s="19"/>
      <c r="J107" s="18"/>
      <c r="K107" s="19"/>
      <c r="L107" s="36"/>
      <c r="M107" s="19"/>
      <c r="N107" s="18"/>
      <c r="O107" s="19"/>
      <c r="P107" s="18">
        <v>3.0</v>
      </c>
      <c r="Q107" s="19"/>
      <c r="R107" s="19"/>
      <c r="S107" s="18"/>
      <c r="T107" s="18">
        <v>1.0</v>
      </c>
      <c r="U107" s="20">
        <f t="shared" si="7"/>
        <v>4</v>
      </c>
    </row>
    <row r="108">
      <c r="A108" s="21"/>
      <c r="B108" s="17" t="s">
        <v>32</v>
      </c>
      <c r="C108" s="18">
        <v>20.0</v>
      </c>
      <c r="D108" s="18">
        <v>3.0</v>
      </c>
      <c r="E108" s="19"/>
      <c r="F108" s="19">
        <f t="shared" si="37"/>
        <v>23</v>
      </c>
      <c r="G108" s="19"/>
      <c r="H108" s="19"/>
      <c r="I108" s="19"/>
      <c r="J108" s="19"/>
      <c r="K108" s="19"/>
      <c r="L108" s="19"/>
      <c r="M108" s="18"/>
      <c r="N108" s="18"/>
      <c r="O108" s="18"/>
      <c r="P108" s="18">
        <v>6.0</v>
      </c>
      <c r="Q108" s="19"/>
      <c r="R108" s="18">
        <v>17.0</v>
      </c>
      <c r="S108" s="18"/>
      <c r="T108" s="18"/>
      <c r="U108" s="20">
        <f t="shared" si="7"/>
        <v>23</v>
      </c>
    </row>
    <row r="109">
      <c r="A109" s="21"/>
      <c r="B109" s="22" t="s">
        <v>33</v>
      </c>
      <c r="C109" s="23">
        <v>1.0</v>
      </c>
      <c r="D109" s="23"/>
      <c r="E109" s="23"/>
      <c r="F109" s="24">
        <f t="shared" si="37"/>
        <v>1</v>
      </c>
      <c r="G109" s="23"/>
      <c r="H109" s="23">
        <v>1.0</v>
      </c>
      <c r="I109" s="24"/>
      <c r="J109" s="25"/>
      <c r="K109" s="24"/>
      <c r="L109" s="24"/>
      <c r="M109" s="24"/>
      <c r="N109" s="23"/>
      <c r="O109" s="24"/>
      <c r="P109" s="23"/>
      <c r="Q109" s="24"/>
      <c r="R109" s="23"/>
      <c r="S109" s="23"/>
      <c r="T109" s="23"/>
      <c r="U109" s="20">
        <f t="shared" si="7"/>
        <v>1</v>
      </c>
    </row>
    <row r="110">
      <c r="A110" s="21"/>
      <c r="B110" s="22" t="s">
        <v>34</v>
      </c>
      <c r="C110" s="23">
        <v>6.0</v>
      </c>
      <c r="D110" s="23">
        <v>1.0</v>
      </c>
      <c r="E110" s="23"/>
      <c r="F110" s="24">
        <f t="shared" si="37"/>
        <v>7</v>
      </c>
      <c r="G110" s="23"/>
      <c r="H110" s="24"/>
      <c r="I110" s="23"/>
      <c r="J110" s="23"/>
      <c r="K110" s="24"/>
      <c r="L110" s="24"/>
      <c r="M110" s="24"/>
      <c r="N110" s="23"/>
      <c r="O110" s="23"/>
      <c r="P110" s="23">
        <v>1.0</v>
      </c>
      <c r="Q110" s="23"/>
      <c r="R110" s="25"/>
      <c r="S110" s="23"/>
      <c r="T110" s="23">
        <v>9.0</v>
      </c>
      <c r="U110" s="20">
        <f t="shared" si="7"/>
        <v>10</v>
      </c>
    </row>
    <row r="111">
      <c r="A111" s="21"/>
      <c r="B111" s="22" t="s">
        <v>35</v>
      </c>
      <c r="C111" s="23">
        <v>0.0</v>
      </c>
      <c r="D111" s="23">
        <v>0.0</v>
      </c>
      <c r="E111" s="24"/>
      <c r="F111" s="24">
        <f t="shared" si="37"/>
        <v>0</v>
      </c>
      <c r="G111" s="24"/>
      <c r="H111" s="24"/>
      <c r="I111" s="23"/>
      <c r="J111" s="23"/>
      <c r="K111" s="23"/>
      <c r="L111" s="24"/>
      <c r="M111" s="24"/>
      <c r="N111" s="24"/>
      <c r="O111" s="23"/>
      <c r="P111" s="23"/>
      <c r="Q111" s="24"/>
      <c r="R111" s="24"/>
      <c r="S111" s="23"/>
      <c r="T111" s="23"/>
      <c r="U111" s="20">
        <f t="shared" si="7"/>
        <v>0</v>
      </c>
    </row>
    <row r="112">
      <c r="A112" s="21"/>
      <c r="B112" s="26" t="s">
        <v>36</v>
      </c>
      <c r="C112" s="27">
        <f t="shared" ref="C112:T112" si="38">SUM(C104:C111)</f>
        <v>34</v>
      </c>
      <c r="D112" s="27">
        <f t="shared" si="38"/>
        <v>6</v>
      </c>
      <c r="E112" s="27">
        <f t="shared" si="38"/>
        <v>0</v>
      </c>
      <c r="F112" s="27">
        <f t="shared" si="38"/>
        <v>40</v>
      </c>
      <c r="G112" s="27">
        <f t="shared" si="38"/>
        <v>1</v>
      </c>
      <c r="H112" s="27">
        <f t="shared" si="38"/>
        <v>1</v>
      </c>
      <c r="I112" s="27">
        <f t="shared" si="38"/>
        <v>0</v>
      </c>
      <c r="J112" s="27">
        <f t="shared" si="38"/>
        <v>0</v>
      </c>
      <c r="K112" s="27">
        <f t="shared" si="38"/>
        <v>0</v>
      </c>
      <c r="L112" s="27">
        <f t="shared" si="38"/>
        <v>0</v>
      </c>
      <c r="M112" s="27">
        <f t="shared" si="38"/>
        <v>0</v>
      </c>
      <c r="N112" s="27">
        <f t="shared" si="38"/>
        <v>0</v>
      </c>
      <c r="O112" s="27">
        <f t="shared" si="38"/>
        <v>0</v>
      </c>
      <c r="P112" s="27">
        <f t="shared" si="38"/>
        <v>10</v>
      </c>
      <c r="Q112" s="27">
        <f t="shared" si="38"/>
        <v>0</v>
      </c>
      <c r="R112" s="27">
        <f t="shared" si="38"/>
        <v>17</v>
      </c>
      <c r="S112" s="27">
        <f t="shared" si="38"/>
        <v>0</v>
      </c>
      <c r="T112" s="27">
        <f t="shared" si="38"/>
        <v>14</v>
      </c>
      <c r="U112" s="20">
        <f t="shared" si="7"/>
        <v>43</v>
      </c>
    </row>
    <row r="113">
      <c r="A113" s="31"/>
      <c r="B113" s="32" t="s">
        <v>42</v>
      </c>
      <c r="C113" s="33" t="str">
        <f t="shared" ref="C113:R113" si="39">C103+C112</f>
        <v>#REF!</v>
      </c>
      <c r="D113" s="33" t="str">
        <f t="shared" si="39"/>
        <v>#REF!</v>
      </c>
      <c r="E113" s="33" t="str">
        <f t="shared" si="39"/>
        <v>#REF!</v>
      </c>
      <c r="F113" s="33" t="str">
        <f t="shared" si="39"/>
        <v>#REF!</v>
      </c>
      <c r="G113" s="33" t="str">
        <f t="shared" si="39"/>
        <v>#REF!</v>
      </c>
      <c r="H113" s="33" t="str">
        <f t="shared" si="39"/>
        <v>#REF!</v>
      </c>
      <c r="I113" s="33" t="str">
        <f t="shared" si="39"/>
        <v>#REF!</v>
      </c>
      <c r="J113" s="33" t="str">
        <f t="shared" si="39"/>
        <v>#REF!</v>
      </c>
      <c r="K113" s="33" t="str">
        <f t="shared" si="39"/>
        <v>#REF!</v>
      </c>
      <c r="L113" s="33" t="str">
        <f t="shared" si="39"/>
        <v>#REF!</v>
      </c>
      <c r="M113" s="33" t="str">
        <f t="shared" si="39"/>
        <v>#REF!</v>
      </c>
      <c r="N113" s="33" t="str">
        <f t="shared" si="39"/>
        <v>#REF!</v>
      </c>
      <c r="O113" s="33" t="str">
        <f t="shared" si="39"/>
        <v>#REF!</v>
      </c>
      <c r="P113" s="33" t="str">
        <f t="shared" si="39"/>
        <v>#REF!</v>
      </c>
      <c r="Q113" s="33" t="str">
        <f t="shared" si="39"/>
        <v>#REF!</v>
      </c>
      <c r="R113" s="33" t="str">
        <f t="shared" si="39"/>
        <v>#REF!</v>
      </c>
      <c r="S113" s="33">
        <v>476.0</v>
      </c>
      <c r="T113" s="33" t="str">
        <f>T103+T112</f>
        <v>#REF!</v>
      </c>
      <c r="U113" s="20" t="str">
        <f t="shared" si="7"/>
        <v>#REF!</v>
      </c>
    </row>
    <row r="114">
      <c r="A114" s="16">
        <v>45638.0</v>
      </c>
      <c r="B114" s="17" t="s">
        <v>28</v>
      </c>
      <c r="C114" s="18"/>
      <c r="D114" s="18">
        <v>1.0</v>
      </c>
      <c r="E114" s="18"/>
      <c r="F114" s="19">
        <f t="shared" ref="F114:F121" si="40">SUM(C114:E114)</f>
        <v>1</v>
      </c>
      <c r="G114" s="18">
        <v>1.0</v>
      </c>
      <c r="H114" s="19"/>
      <c r="I114" s="19"/>
      <c r="J114" s="36"/>
      <c r="K114" s="19"/>
      <c r="L114" s="19"/>
      <c r="M114" s="19"/>
      <c r="N114" s="19"/>
      <c r="O114" s="18"/>
      <c r="P114" s="18"/>
      <c r="Q114" s="19"/>
      <c r="R114" s="19"/>
      <c r="S114" s="18"/>
      <c r="T114" s="18"/>
      <c r="U114" s="20">
        <f t="shared" si="7"/>
        <v>1</v>
      </c>
    </row>
    <row r="115">
      <c r="A115" s="21"/>
      <c r="B115" s="17" t="s">
        <v>29</v>
      </c>
      <c r="C115" s="18">
        <v>3.0</v>
      </c>
      <c r="D115" s="18"/>
      <c r="E115" s="18"/>
      <c r="F115" s="19">
        <f t="shared" si="40"/>
        <v>3</v>
      </c>
      <c r="G115" s="18"/>
      <c r="H115" s="19"/>
      <c r="I115" s="19"/>
      <c r="J115" s="19"/>
      <c r="K115" s="19"/>
      <c r="L115" s="18"/>
      <c r="M115" s="19"/>
      <c r="N115" s="19"/>
      <c r="O115" s="18"/>
      <c r="P115" s="18"/>
      <c r="Q115" s="18"/>
      <c r="R115" s="19"/>
      <c r="S115" s="18"/>
      <c r="T115" s="18">
        <v>3.0</v>
      </c>
      <c r="U115" s="20">
        <f t="shared" si="7"/>
        <v>3</v>
      </c>
    </row>
    <row r="116">
      <c r="A116" s="21"/>
      <c r="B116" s="17" t="s">
        <v>30</v>
      </c>
      <c r="C116" s="18">
        <v>3.0</v>
      </c>
      <c r="D116" s="18"/>
      <c r="E116" s="18"/>
      <c r="F116" s="19">
        <f t="shared" si="40"/>
        <v>3</v>
      </c>
      <c r="G116" s="18"/>
      <c r="H116" s="19"/>
      <c r="I116" s="19"/>
      <c r="J116" s="18"/>
      <c r="K116" s="19"/>
      <c r="L116" s="19"/>
      <c r="M116" s="18"/>
      <c r="N116" s="19"/>
      <c r="O116" s="18"/>
      <c r="P116" s="18"/>
      <c r="Q116" s="19"/>
      <c r="R116" s="18"/>
      <c r="S116" s="18"/>
      <c r="T116" s="18">
        <v>3.0</v>
      </c>
      <c r="U116" s="20">
        <f t="shared" si="7"/>
        <v>3</v>
      </c>
    </row>
    <row r="117">
      <c r="A117" s="21"/>
      <c r="B117" s="17" t="s">
        <v>31</v>
      </c>
      <c r="C117" s="18">
        <v>1.0</v>
      </c>
      <c r="D117" s="18">
        <v>1.0</v>
      </c>
      <c r="E117" s="18"/>
      <c r="F117" s="19">
        <f t="shared" si="40"/>
        <v>2</v>
      </c>
      <c r="G117" s="18"/>
      <c r="H117" s="19"/>
      <c r="I117" s="19"/>
      <c r="J117" s="19"/>
      <c r="K117" s="19"/>
      <c r="L117" s="19"/>
      <c r="M117" s="18"/>
      <c r="N117" s="18"/>
      <c r="O117" s="36"/>
      <c r="P117" s="18">
        <v>1.0</v>
      </c>
      <c r="Q117" s="19"/>
      <c r="R117" s="18"/>
      <c r="S117" s="19"/>
      <c r="T117" s="18">
        <v>1.0</v>
      </c>
      <c r="U117" s="20">
        <f t="shared" si="7"/>
        <v>2</v>
      </c>
    </row>
    <row r="118">
      <c r="A118" s="21"/>
      <c r="B118" s="17" t="s">
        <v>32</v>
      </c>
      <c r="C118" s="18">
        <v>8.0</v>
      </c>
      <c r="D118" s="18">
        <v>1.0</v>
      </c>
      <c r="E118" s="36"/>
      <c r="F118" s="19">
        <f t="shared" si="40"/>
        <v>9</v>
      </c>
      <c r="G118" s="18"/>
      <c r="H118" s="19"/>
      <c r="I118" s="19"/>
      <c r="J118" s="19"/>
      <c r="K118" s="19"/>
      <c r="L118" s="19"/>
      <c r="M118" s="18"/>
      <c r="N118" s="19"/>
      <c r="O118" s="19"/>
      <c r="P118" s="18">
        <v>9.0</v>
      </c>
      <c r="Q118" s="19"/>
      <c r="R118" s="19"/>
      <c r="S118" s="36"/>
      <c r="T118" s="18"/>
      <c r="U118" s="20">
        <f t="shared" si="7"/>
        <v>9</v>
      </c>
    </row>
    <row r="119">
      <c r="A119" s="21"/>
      <c r="B119" s="22" t="s">
        <v>33</v>
      </c>
      <c r="C119" s="23">
        <v>2.0</v>
      </c>
      <c r="D119" s="23">
        <v>1.0</v>
      </c>
      <c r="E119" s="23"/>
      <c r="F119" s="24">
        <f t="shared" si="40"/>
        <v>3</v>
      </c>
      <c r="G119" s="23"/>
      <c r="H119" s="23"/>
      <c r="I119" s="24"/>
      <c r="J119" s="25"/>
      <c r="K119" s="24"/>
      <c r="L119" s="24"/>
      <c r="M119" s="24"/>
      <c r="N119" s="23"/>
      <c r="O119" s="23"/>
      <c r="P119" s="23">
        <v>1.0</v>
      </c>
      <c r="Q119" s="24"/>
      <c r="R119" s="23"/>
      <c r="S119" s="23"/>
      <c r="T119" s="23">
        <v>2.0</v>
      </c>
      <c r="U119" s="20">
        <f t="shared" si="7"/>
        <v>3</v>
      </c>
    </row>
    <row r="120">
      <c r="A120" s="21"/>
      <c r="B120" s="22" t="s">
        <v>34</v>
      </c>
      <c r="C120" s="23">
        <v>4.0</v>
      </c>
      <c r="D120" s="23">
        <v>1.0</v>
      </c>
      <c r="E120" s="23"/>
      <c r="F120" s="24">
        <f t="shared" si="40"/>
        <v>5</v>
      </c>
      <c r="G120" s="23"/>
      <c r="H120" s="23"/>
      <c r="I120" s="24"/>
      <c r="J120" s="23"/>
      <c r="K120" s="24"/>
      <c r="L120" s="24"/>
      <c r="M120" s="41"/>
      <c r="N120" s="23"/>
      <c r="O120" s="23"/>
      <c r="P120" s="23"/>
      <c r="Q120" s="23">
        <v>1.0</v>
      </c>
      <c r="R120" s="23"/>
      <c r="S120" s="23"/>
      <c r="T120" s="23">
        <v>6.0</v>
      </c>
      <c r="U120" s="20">
        <f t="shared" si="7"/>
        <v>7</v>
      </c>
    </row>
    <row r="121">
      <c r="A121" s="21"/>
      <c r="B121" s="22" t="s">
        <v>35</v>
      </c>
      <c r="C121" s="42">
        <v>0.0</v>
      </c>
      <c r="D121" s="23">
        <v>0.0</v>
      </c>
      <c r="E121" s="24"/>
      <c r="F121" s="24">
        <f t="shared" si="40"/>
        <v>0</v>
      </c>
      <c r="G121" s="23"/>
      <c r="H121" s="24"/>
      <c r="I121" s="24"/>
      <c r="J121" s="23"/>
      <c r="K121" s="24"/>
      <c r="L121" s="23"/>
      <c r="M121" s="24"/>
      <c r="N121" s="24"/>
      <c r="O121" s="23"/>
      <c r="P121" s="23"/>
      <c r="Q121" s="24"/>
      <c r="R121" s="24"/>
      <c r="S121" s="23"/>
      <c r="T121" s="23"/>
      <c r="U121" s="20">
        <f t="shared" si="7"/>
        <v>0</v>
      </c>
    </row>
    <row r="122">
      <c r="A122" s="21"/>
      <c r="B122" s="26" t="s">
        <v>36</v>
      </c>
      <c r="C122" s="27">
        <f t="shared" ref="C122:T122" si="41">SUM(C114:C121)</f>
        <v>21</v>
      </c>
      <c r="D122" s="27">
        <f t="shared" si="41"/>
        <v>5</v>
      </c>
      <c r="E122" s="27">
        <f t="shared" si="41"/>
        <v>0</v>
      </c>
      <c r="F122" s="27">
        <f t="shared" si="41"/>
        <v>26</v>
      </c>
      <c r="G122" s="27">
        <f t="shared" si="41"/>
        <v>1</v>
      </c>
      <c r="H122" s="27">
        <f t="shared" si="41"/>
        <v>0</v>
      </c>
      <c r="I122" s="27">
        <f t="shared" si="41"/>
        <v>0</v>
      </c>
      <c r="J122" s="27">
        <f t="shared" si="41"/>
        <v>0</v>
      </c>
      <c r="K122" s="27">
        <f t="shared" si="41"/>
        <v>0</v>
      </c>
      <c r="L122" s="27">
        <f t="shared" si="41"/>
        <v>0</v>
      </c>
      <c r="M122" s="27">
        <f t="shared" si="41"/>
        <v>0</v>
      </c>
      <c r="N122" s="27">
        <f t="shared" si="41"/>
        <v>0</v>
      </c>
      <c r="O122" s="27">
        <f t="shared" si="41"/>
        <v>0</v>
      </c>
      <c r="P122" s="27">
        <f t="shared" si="41"/>
        <v>11</v>
      </c>
      <c r="Q122" s="27">
        <f t="shared" si="41"/>
        <v>1</v>
      </c>
      <c r="R122" s="27">
        <f t="shared" si="41"/>
        <v>0</v>
      </c>
      <c r="S122" s="27">
        <f t="shared" si="41"/>
        <v>0</v>
      </c>
      <c r="T122" s="27">
        <f t="shared" si="41"/>
        <v>15</v>
      </c>
      <c r="U122" s="20">
        <f t="shared" si="7"/>
        <v>28</v>
      </c>
    </row>
    <row r="123">
      <c r="A123" s="31"/>
      <c r="B123" s="32" t="s">
        <v>42</v>
      </c>
      <c r="C123" s="33" t="str">
        <f t="shared" ref="C123:T123" si="42">C113+C122</f>
        <v>#REF!</v>
      </c>
      <c r="D123" s="33" t="str">
        <f t="shared" si="42"/>
        <v>#REF!</v>
      </c>
      <c r="E123" s="33" t="str">
        <f t="shared" si="42"/>
        <v>#REF!</v>
      </c>
      <c r="F123" s="33" t="str">
        <f t="shared" si="42"/>
        <v>#REF!</v>
      </c>
      <c r="G123" s="33" t="str">
        <f t="shared" si="42"/>
        <v>#REF!</v>
      </c>
      <c r="H123" s="33" t="str">
        <f t="shared" si="42"/>
        <v>#REF!</v>
      </c>
      <c r="I123" s="33" t="str">
        <f t="shared" si="42"/>
        <v>#REF!</v>
      </c>
      <c r="J123" s="33" t="str">
        <f t="shared" si="42"/>
        <v>#REF!</v>
      </c>
      <c r="K123" s="33" t="str">
        <f t="shared" si="42"/>
        <v>#REF!</v>
      </c>
      <c r="L123" s="33" t="str">
        <f t="shared" si="42"/>
        <v>#REF!</v>
      </c>
      <c r="M123" s="33" t="str">
        <f t="shared" si="42"/>
        <v>#REF!</v>
      </c>
      <c r="N123" s="33" t="str">
        <f t="shared" si="42"/>
        <v>#REF!</v>
      </c>
      <c r="O123" s="33" t="str">
        <f t="shared" si="42"/>
        <v>#REF!</v>
      </c>
      <c r="P123" s="33" t="str">
        <f t="shared" si="42"/>
        <v>#REF!</v>
      </c>
      <c r="Q123" s="33" t="str">
        <f t="shared" si="42"/>
        <v>#REF!</v>
      </c>
      <c r="R123" s="33" t="str">
        <f t="shared" si="42"/>
        <v>#REF!</v>
      </c>
      <c r="S123" s="33">
        <f t="shared" si="42"/>
        <v>476</v>
      </c>
      <c r="T123" s="33" t="str">
        <f t="shared" si="42"/>
        <v>#REF!</v>
      </c>
      <c r="U123" s="20" t="str">
        <f t="shared" si="7"/>
        <v>#REF!</v>
      </c>
    </row>
    <row r="124">
      <c r="A124" s="16">
        <v>45639.0</v>
      </c>
      <c r="B124" s="17" t="s">
        <v>28</v>
      </c>
      <c r="C124" s="18"/>
      <c r="D124" s="18">
        <v>1.0</v>
      </c>
      <c r="E124" s="18"/>
      <c r="F124" s="19">
        <f t="shared" ref="F124:F131" si="43">SUM(C124:E124)</f>
        <v>1</v>
      </c>
      <c r="G124" s="36"/>
      <c r="H124" s="19"/>
      <c r="I124" s="19"/>
      <c r="J124" s="19"/>
      <c r="K124" s="19"/>
      <c r="L124" s="19"/>
      <c r="M124" s="19"/>
      <c r="N124" s="19"/>
      <c r="O124" s="18"/>
      <c r="P124" s="18"/>
      <c r="Q124" s="19"/>
      <c r="R124" s="18"/>
      <c r="S124" s="18"/>
      <c r="T124" s="18">
        <v>1.0</v>
      </c>
      <c r="U124" s="20">
        <f t="shared" si="7"/>
        <v>1</v>
      </c>
    </row>
    <row r="125">
      <c r="A125" s="21"/>
      <c r="B125" s="17" t="s">
        <v>29</v>
      </c>
      <c r="C125" s="18">
        <v>2.0</v>
      </c>
      <c r="D125" s="18">
        <v>1.0</v>
      </c>
      <c r="E125" s="18">
        <v>2.0</v>
      </c>
      <c r="F125" s="19">
        <f t="shared" si="43"/>
        <v>5</v>
      </c>
      <c r="G125" s="18"/>
      <c r="H125" s="18"/>
      <c r="I125" s="19"/>
      <c r="J125" s="18"/>
      <c r="K125" s="19"/>
      <c r="L125" s="19"/>
      <c r="M125" s="19"/>
      <c r="N125" s="19"/>
      <c r="O125" s="18"/>
      <c r="P125" s="18"/>
      <c r="Q125" s="18"/>
      <c r="R125" s="18"/>
      <c r="S125" s="18">
        <v>1.0</v>
      </c>
      <c r="T125" s="18">
        <v>4.0</v>
      </c>
      <c r="U125" s="20">
        <f t="shared" si="7"/>
        <v>5</v>
      </c>
    </row>
    <row r="126">
      <c r="A126" s="21"/>
      <c r="B126" s="17" t="s">
        <v>30</v>
      </c>
      <c r="C126" s="18">
        <v>1.0</v>
      </c>
      <c r="D126" s="18">
        <v>1.0</v>
      </c>
      <c r="E126" s="36"/>
      <c r="F126" s="19">
        <f t="shared" si="43"/>
        <v>2</v>
      </c>
      <c r="G126" s="36"/>
      <c r="H126" s="19"/>
      <c r="I126" s="19"/>
      <c r="J126" s="18"/>
      <c r="K126" s="19"/>
      <c r="L126" s="19"/>
      <c r="M126" s="19"/>
      <c r="N126" s="19"/>
      <c r="O126" s="18"/>
      <c r="P126" s="18"/>
      <c r="Q126" s="18">
        <v>1.0</v>
      </c>
      <c r="R126" s="18"/>
      <c r="S126" s="18"/>
      <c r="T126" s="18">
        <v>1.0</v>
      </c>
      <c r="U126" s="20">
        <f t="shared" si="7"/>
        <v>2</v>
      </c>
    </row>
    <row r="127">
      <c r="A127" s="21"/>
      <c r="B127" s="17" t="s">
        <v>31</v>
      </c>
      <c r="C127" s="18">
        <v>1.0</v>
      </c>
      <c r="D127" s="18">
        <v>4.0</v>
      </c>
      <c r="E127" s="18"/>
      <c r="F127" s="19">
        <f t="shared" si="43"/>
        <v>5</v>
      </c>
      <c r="G127" s="18">
        <v>1.0</v>
      </c>
      <c r="H127" s="19"/>
      <c r="I127" s="19"/>
      <c r="J127" s="19"/>
      <c r="K127" s="19"/>
      <c r="L127" s="18"/>
      <c r="M127" s="18">
        <v>4.0</v>
      </c>
      <c r="N127" s="19"/>
      <c r="O127" s="18"/>
      <c r="P127" s="18"/>
      <c r="Q127" s="18"/>
      <c r="R127" s="19"/>
      <c r="S127" s="18"/>
      <c r="T127" s="18"/>
      <c r="U127" s="20">
        <f t="shared" si="7"/>
        <v>5</v>
      </c>
    </row>
    <row r="128">
      <c r="A128" s="21"/>
      <c r="B128" s="17" t="s">
        <v>32</v>
      </c>
      <c r="C128" s="18">
        <v>7.0</v>
      </c>
      <c r="D128" s="18">
        <v>2.0</v>
      </c>
      <c r="E128" s="19"/>
      <c r="F128" s="19">
        <f t="shared" si="43"/>
        <v>9</v>
      </c>
      <c r="G128" s="19"/>
      <c r="H128" s="19"/>
      <c r="I128" s="19"/>
      <c r="J128" s="19"/>
      <c r="K128" s="19"/>
      <c r="L128" s="19"/>
      <c r="M128" s="19"/>
      <c r="N128" s="19"/>
      <c r="O128" s="19"/>
      <c r="P128" s="18">
        <v>9.0</v>
      </c>
      <c r="Q128" s="18"/>
      <c r="R128" s="18"/>
      <c r="S128" s="18"/>
      <c r="T128" s="18"/>
      <c r="U128" s="20">
        <f t="shared" si="7"/>
        <v>9</v>
      </c>
    </row>
    <row r="129">
      <c r="A129" s="21"/>
      <c r="B129" s="22" t="s">
        <v>33</v>
      </c>
      <c r="C129" s="23">
        <v>3.0</v>
      </c>
      <c r="D129" s="23">
        <v>1.0</v>
      </c>
      <c r="E129" s="24"/>
      <c r="F129" s="24">
        <f t="shared" si="43"/>
        <v>4</v>
      </c>
      <c r="G129" s="23">
        <v>1.0</v>
      </c>
      <c r="H129" s="23"/>
      <c r="I129" s="24"/>
      <c r="J129" s="25"/>
      <c r="K129" s="24"/>
      <c r="L129" s="24"/>
      <c r="M129" s="24"/>
      <c r="N129" s="23"/>
      <c r="O129" s="24"/>
      <c r="P129" s="23">
        <v>2.0</v>
      </c>
      <c r="Q129" s="24"/>
      <c r="R129" s="23"/>
      <c r="S129" s="23">
        <v>1.0</v>
      </c>
      <c r="T129" s="23"/>
      <c r="U129" s="20">
        <f t="shared" si="7"/>
        <v>4</v>
      </c>
    </row>
    <row r="130">
      <c r="A130" s="21"/>
      <c r="B130" s="22" t="s">
        <v>34</v>
      </c>
      <c r="C130" s="23">
        <v>5.0</v>
      </c>
      <c r="D130" s="23">
        <v>3.0</v>
      </c>
      <c r="E130" s="23"/>
      <c r="F130" s="24">
        <f t="shared" si="43"/>
        <v>8</v>
      </c>
      <c r="G130" s="23">
        <v>1.0</v>
      </c>
      <c r="H130" s="23"/>
      <c r="I130" s="23"/>
      <c r="J130" s="23">
        <v>1.0</v>
      </c>
      <c r="K130" s="24"/>
      <c r="L130" s="24"/>
      <c r="M130" s="24"/>
      <c r="N130" s="23"/>
      <c r="O130" s="23"/>
      <c r="P130" s="23">
        <v>3.0</v>
      </c>
      <c r="Q130" s="24"/>
      <c r="R130" s="23"/>
      <c r="S130" s="25"/>
      <c r="T130" s="23">
        <v>6.0</v>
      </c>
      <c r="U130" s="20">
        <f t="shared" si="7"/>
        <v>11</v>
      </c>
    </row>
    <row r="131">
      <c r="A131" s="21"/>
      <c r="B131" s="22" t="s">
        <v>35</v>
      </c>
      <c r="C131" s="23">
        <v>1.0</v>
      </c>
      <c r="D131" s="23"/>
      <c r="E131" s="23"/>
      <c r="F131" s="24">
        <f t="shared" si="43"/>
        <v>1</v>
      </c>
      <c r="G131" s="24"/>
      <c r="H131" s="24"/>
      <c r="I131" s="24"/>
      <c r="J131" s="23">
        <v>1.0</v>
      </c>
      <c r="K131" s="24"/>
      <c r="L131" s="24"/>
      <c r="M131" s="24"/>
      <c r="N131" s="24"/>
      <c r="O131" s="23"/>
      <c r="P131" s="23">
        <v>1.0</v>
      </c>
      <c r="Q131" s="24"/>
      <c r="R131" s="24"/>
      <c r="S131" s="23"/>
      <c r="T131" s="23"/>
      <c r="U131" s="20">
        <f t="shared" si="7"/>
        <v>2</v>
      </c>
    </row>
    <row r="132">
      <c r="A132" s="21"/>
      <c r="B132" s="26" t="s">
        <v>36</v>
      </c>
      <c r="C132" s="27">
        <f t="shared" ref="C132:T132" si="44">SUM(C124:C131)</f>
        <v>20</v>
      </c>
      <c r="D132" s="27">
        <f t="shared" si="44"/>
        <v>13</v>
      </c>
      <c r="E132" s="27">
        <f t="shared" si="44"/>
        <v>2</v>
      </c>
      <c r="F132" s="27">
        <f t="shared" si="44"/>
        <v>35</v>
      </c>
      <c r="G132" s="27">
        <f t="shared" si="44"/>
        <v>3</v>
      </c>
      <c r="H132" s="27">
        <f t="shared" si="44"/>
        <v>0</v>
      </c>
      <c r="I132" s="27">
        <f t="shared" si="44"/>
        <v>0</v>
      </c>
      <c r="J132" s="27">
        <f t="shared" si="44"/>
        <v>2</v>
      </c>
      <c r="K132" s="27">
        <f t="shared" si="44"/>
        <v>0</v>
      </c>
      <c r="L132" s="27">
        <f t="shared" si="44"/>
        <v>0</v>
      </c>
      <c r="M132" s="27">
        <f t="shared" si="44"/>
        <v>4</v>
      </c>
      <c r="N132" s="27">
        <f t="shared" si="44"/>
        <v>0</v>
      </c>
      <c r="O132" s="27">
        <f t="shared" si="44"/>
        <v>0</v>
      </c>
      <c r="P132" s="27">
        <f t="shared" si="44"/>
        <v>15</v>
      </c>
      <c r="Q132" s="27">
        <f t="shared" si="44"/>
        <v>1</v>
      </c>
      <c r="R132" s="27">
        <f t="shared" si="44"/>
        <v>0</v>
      </c>
      <c r="S132" s="27">
        <f t="shared" si="44"/>
        <v>2</v>
      </c>
      <c r="T132" s="27">
        <f t="shared" si="44"/>
        <v>12</v>
      </c>
      <c r="U132" s="20">
        <f t="shared" si="7"/>
        <v>39</v>
      </c>
    </row>
    <row r="133">
      <c r="A133" s="31"/>
      <c r="B133" s="32" t="s">
        <v>42</v>
      </c>
      <c r="C133" s="33" t="str">
        <f t="shared" ref="C133:T133" si="45">C123+C132</f>
        <v>#REF!</v>
      </c>
      <c r="D133" s="33" t="str">
        <f t="shared" si="45"/>
        <v>#REF!</v>
      </c>
      <c r="E133" s="33" t="str">
        <f t="shared" si="45"/>
        <v>#REF!</v>
      </c>
      <c r="F133" s="33" t="str">
        <f t="shared" si="45"/>
        <v>#REF!</v>
      </c>
      <c r="G133" s="33" t="str">
        <f t="shared" si="45"/>
        <v>#REF!</v>
      </c>
      <c r="H133" s="33" t="str">
        <f t="shared" si="45"/>
        <v>#REF!</v>
      </c>
      <c r="I133" s="33" t="str">
        <f t="shared" si="45"/>
        <v>#REF!</v>
      </c>
      <c r="J133" s="33" t="str">
        <f t="shared" si="45"/>
        <v>#REF!</v>
      </c>
      <c r="K133" s="33" t="str">
        <f t="shared" si="45"/>
        <v>#REF!</v>
      </c>
      <c r="L133" s="33" t="str">
        <f t="shared" si="45"/>
        <v>#REF!</v>
      </c>
      <c r="M133" s="33" t="str">
        <f t="shared" si="45"/>
        <v>#REF!</v>
      </c>
      <c r="N133" s="33" t="str">
        <f t="shared" si="45"/>
        <v>#REF!</v>
      </c>
      <c r="O133" s="33" t="str">
        <f t="shared" si="45"/>
        <v>#REF!</v>
      </c>
      <c r="P133" s="33" t="str">
        <f t="shared" si="45"/>
        <v>#REF!</v>
      </c>
      <c r="Q133" s="33" t="str">
        <f t="shared" si="45"/>
        <v>#REF!</v>
      </c>
      <c r="R133" s="33" t="str">
        <f t="shared" si="45"/>
        <v>#REF!</v>
      </c>
      <c r="S133" s="33">
        <f t="shared" si="45"/>
        <v>478</v>
      </c>
      <c r="T133" s="33" t="str">
        <f t="shared" si="45"/>
        <v>#REF!</v>
      </c>
      <c r="U133" s="20" t="str">
        <f t="shared" si="7"/>
        <v>#REF!</v>
      </c>
    </row>
    <row r="134">
      <c r="A134" s="16">
        <v>45640.0</v>
      </c>
      <c r="B134" s="17" t="s">
        <v>28</v>
      </c>
      <c r="C134" s="18"/>
      <c r="D134" s="18"/>
      <c r="E134" s="18"/>
      <c r="F134" s="19">
        <f t="shared" ref="F134:F141" si="46">SUM(C134:E134)</f>
        <v>0</v>
      </c>
      <c r="G134" s="18"/>
      <c r="H134" s="18"/>
      <c r="I134" s="19"/>
      <c r="J134" s="19"/>
      <c r="K134" s="19"/>
      <c r="L134" s="19"/>
      <c r="M134" s="19"/>
      <c r="N134" s="19"/>
      <c r="O134" s="18"/>
      <c r="P134" s="19"/>
      <c r="Q134" s="18"/>
      <c r="R134" s="19"/>
      <c r="S134" s="18"/>
      <c r="T134" s="18"/>
      <c r="U134" s="20">
        <f t="shared" si="7"/>
        <v>0</v>
      </c>
    </row>
    <row r="135">
      <c r="A135" s="21"/>
      <c r="B135" s="17" t="s">
        <v>29</v>
      </c>
      <c r="C135" s="18"/>
      <c r="D135" s="18"/>
      <c r="E135" s="18"/>
      <c r="F135" s="19">
        <f t="shared" si="46"/>
        <v>0</v>
      </c>
      <c r="G135" s="18"/>
      <c r="H135" s="18"/>
      <c r="I135" s="18"/>
      <c r="J135" s="18"/>
      <c r="K135" s="19"/>
      <c r="L135" s="19"/>
      <c r="M135" s="19"/>
      <c r="N135" s="18"/>
      <c r="O135" s="18"/>
      <c r="P135" s="18"/>
      <c r="Q135" s="19"/>
      <c r="R135" s="19"/>
      <c r="S135" s="18"/>
      <c r="T135" s="18"/>
      <c r="U135" s="20">
        <f t="shared" si="7"/>
        <v>0</v>
      </c>
    </row>
    <row r="136">
      <c r="A136" s="21"/>
      <c r="B136" s="17" t="s">
        <v>30</v>
      </c>
      <c r="C136" s="18"/>
      <c r="D136" s="18"/>
      <c r="E136" s="36"/>
      <c r="F136" s="19">
        <f t="shared" si="46"/>
        <v>0</v>
      </c>
      <c r="G136" s="18"/>
      <c r="H136" s="19"/>
      <c r="I136" s="19"/>
      <c r="J136" s="18"/>
      <c r="K136" s="19"/>
      <c r="L136" s="19"/>
      <c r="M136" s="19"/>
      <c r="N136" s="18"/>
      <c r="O136" s="36"/>
      <c r="P136" s="18"/>
      <c r="Q136" s="19"/>
      <c r="R136" s="18"/>
      <c r="S136" s="18"/>
      <c r="T136" s="18"/>
      <c r="U136" s="20">
        <f t="shared" si="7"/>
        <v>0</v>
      </c>
    </row>
    <row r="137">
      <c r="A137" s="21"/>
      <c r="B137" s="17" t="s">
        <v>31</v>
      </c>
      <c r="C137" s="18"/>
      <c r="D137" s="18"/>
      <c r="E137" s="19"/>
      <c r="F137" s="19">
        <f t="shared" si="46"/>
        <v>0</v>
      </c>
      <c r="G137" s="18"/>
      <c r="H137" s="19"/>
      <c r="I137" s="19"/>
      <c r="J137" s="18"/>
      <c r="K137" s="19"/>
      <c r="L137" s="19"/>
      <c r="M137" s="18"/>
      <c r="O137" s="19"/>
      <c r="P137" s="18"/>
      <c r="Q137" s="19"/>
      <c r="R137" s="18"/>
      <c r="S137" s="19"/>
      <c r="T137" s="18"/>
      <c r="U137" s="20">
        <f t="shared" si="7"/>
        <v>0</v>
      </c>
    </row>
    <row r="138">
      <c r="A138" s="21"/>
      <c r="B138" s="17" t="s">
        <v>32</v>
      </c>
      <c r="C138" s="18">
        <v>6.0</v>
      </c>
      <c r="D138" s="18">
        <v>0.0</v>
      </c>
      <c r="E138" s="19"/>
      <c r="F138" s="19">
        <f t="shared" si="46"/>
        <v>6</v>
      </c>
      <c r="G138" s="18"/>
      <c r="H138" s="19"/>
      <c r="I138" s="18"/>
      <c r="J138" s="19"/>
      <c r="K138" s="19"/>
      <c r="L138" s="19"/>
      <c r="M138" s="18"/>
      <c r="N138" s="19"/>
      <c r="O138" s="19"/>
      <c r="P138" s="18">
        <v>6.0</v>
      </c>
      <c r="Q138" s="18"/>
      <c r="R138" s="18"/>
      <c r="S138" s="18"/>
      <c r="T138" s="18"/>
      <c r="U138" s="20">
        <f t="shared" si="7"/>
        <v>6</v>
      </c>
    </row>
    <row r="139">
      <c r="A139" s="21"/>
      <c r="B139" s="22" t="s">
        <v>33</v>
      </c>
      <c r="C139" s="23"/>
      <c r="D139" s="23"/>
      <c r="E139" s="24"/>
      <c r="F139" s="24">
        <f t="shared" si="46"/>
        <v>0</v>
      </c>
      <c r="G139" s="23"/>
      <c r="H139" s="23"/>
      <c r="I139" s="24"/>
      <c r="J139" s="25"/>
      <c r="K139" s="24"/>
      <c r="L139" s="24"/>
      <c r="M139" s="24"/>
      <c r="N139" s="23"/>
      <c r="O139" s="24"/>
      <c r="P139" s="23"/>
      <c r="Q139" s="24"/>
      <c r="R139" s="23"/>
      <c r="S139" s="23"/>
      <c r="T139" s="23"/>
      <c r="U139" s="20">
        <f t="shared" si="7"/>
        <v>0</v>
      </c>
    </row>
    <row r="140">
      <c r="A140" s="21"/>
      <c r="B140" s="22" t="s">
        <v>34</v>
      </c>
      <c r="C140" s="23"/>
      <c r="D140" s="23"/>
      <c r="E140" s="24"/>
      <c r="F140" s="24">
        <f t="shared" si="46"/>
        <v>0</v>
      </c>
      <c r="G140" s="23"/>
      <c r="H140" s="23"/>
      <c r="I140" s="24"/>
      <c r="J140" s="25"/>
      <c r="K140" s="24"/>
      <c r="L140" s="24"/>
      <c r="M140" s="24"/>
      <c r="N140" s="23"/>
      <c r="O140" s="23"/>
      <c r="P140" s="23"/>
      <c r="Q140" s="24"/>
      <c r="R140" s="23"/>
      <c r="S140" s="23"/>
      <c r="T140" s="23"/>
      <c r="U140" s="20">
        <f t="shared" si="7"/>
        <v>0</v>
      </c>
    </row>
    <row r="141">
      <c r="A141" s="21"/>
      <c r="B141" s="22" t="s">
        <v>35</v>
      </c>
      <c r="C141" s="23"/>
      <c r="D141" s="43"/>
      <c r="E141" s="24"/>
      <c r="F141" s="24">
        <f t="shared" si="46"/>
        <v>0</v>
      </c>
      <c r="G141" s="24"/>
      <c r="H141" s="24"/>
      <c r="I141" s="24"/>
      <c r="J141" s="25"/>
      <c r="K141" s="24"/>
      <c r="L141" s="24"/>
      <c r="M141" s="24"/>
      <c r="N141" s="24"/>
      <c r="O141" s="23"/>
      <c r="P141" s="23"/>
      <c r="Q141" s="23"/>
      <c r="R141" s="23"/>
      <c r="S141" s="24"/>
      <c r="T141" s="23"/>
      <c r="U141" s="20">
        <f t="shared" si="7"/>
        <v>0</v>
      </c>
    </row>
    <row r="142">
      <c r="A142" s="21"/>
      <c r="B142" s="26" t="s">
        <v>36</v>
      </c>
      <c r="C142" s="27">
        <f t="shared" ref="C142:T142" si="47">SUM(C134:C141)</f>
        <v>6</v>
      </c>
      <c r="D142" s="27">
        <f t="shared" si="47"/>
        <v>0</v>
      </c>
      <c r="E142" s="27">
        <f t="shared" si="47"/>
        <v>0</v>
      </c>
      <c r="F142" s="27">
        <f t="shared" si="47"/>
        <v>6</v>
      </c>
      <c r="G142" s="27">
        <f t="shared" si="47"/>
        <v>0</v>
      </c>
      <c r="H142" s="27">
        <f t="shared" si="47"/>
        <v>0</v>
      </c>
      <c r="I142" s="27">
        <f t="shared" si="47"/>
        <v>0</v>
      </c>
      <c r="J142" s="27">
        <f t="shared" si="47"/>
        <v>0</v>
      </c>
      <c r="K142" s="27">
        <f t="shared" si="47"/>
        <v>0</v>
      </c>
      <c r="L142" s="27">
        <f t="shared" si="47"/>
        <v>0</v>
      </c>
      <c r="M142" s="27">
        <f t="shared" si="47"/>
        <v>0</v>
      </c>
      <c r="N142" s="27">
        <f t="shared" si="47"/>
        <v>0</v>
      </c>
      <c r="O142" s="27">
        <f t="shared" si="47"/>
        <v>0</v>
      </c>
      <c r="P142" s="27">
        <f t="shared" si="47"/>
        <v>6</v>
      </c>
      <c r="Q142" s="27">
        <f t="shared" si="47"/>
        <v>0</v>
      </c>
      <c r="R142" s="27">
        <f t="shared" si="47"/>
        <v>0</v>
      </c>
      <c r="S142" s="27">
        <f t="shared" si="47"/>
        <v>0</v>
      </c>
      <c r="T142" s="27">
        <f t="shared" si="47"/>
        <v>0</v>
      </c>
      <c r="U142" s="20">
        <f t="shared" si="7"/>
        <v>6</v>
      </c>
    </row>
    <row r="143">
      <c r="A143" s="31"/>
      <c r="B143" s="32" t="s">
        <v>42</v>
      </c>
      <c r="C143" s="33" t="str">
        <f t="shared" ref="C143:T143" si="48">C133+C142</f>
        <v>#REF!</v>
      </c>
      <c r="D143" s="33" t="str">
        <f t="shared" si="48"/>
        <v>#REF!</v>
      </c>
      <c r="E143" s="33" t="str">
        <f t="shared" si="48"/>
        <v>#REF!</v>
      </c>
      <c r="F143" s="33" t="str">
        <f t="shared" si="48"/>
        <v>#REF!</v>
      </c>
      <c r="G143" s="33" t="str">
        <f t="shared" si="48"/>
        <v>#REF!</v>
      </c>
      <c r="H143" s="33" t="str">
        <f t="shared" si="48"/>
        <v>#REF!</v>
      </c>
      <c r="I143" s="33" t="str">
        <f t="shared" si="48"/>
        <v>#REF!</v>
      </c>
      <c r="J143" s="33" t="str">
        <f t="shared" si="48"/>
        <v>#REF!</v>
      </c>
      <c r="K143" s="33" t="str">
        <f t="shared" si="48"/>
        <v>#REF!</v>
      </c>
      <c r="L143" s="33" t="str">
        <f t="shared" si="48"/>
        <v>#REF!</v>
      </c>
      <c r="M143" s="33" t="str">
        <f t="shared" si="48"/>
        <v>#REF!</v>
      </c>
      <c r="N143" s="33" t="str">
        <f t="shared" si="48"/>
        <v>#REF!</v>
      </c>
      <c r="O143" s="33" t="str">
        <f t="shared" si="48"/>
        <v>#REF!</v>
      </c>
      <c r="P143" s="33" t="str">
        <f t="shared" si="48"/>
        <v>#REF!</v>
      </c>
      <c r="Q143" s="33" t="str">
        <f t="shared" si="48"/>
        <v>#REF!</v>
      </c>
      <c r="R143" s="33" t="str">
        <f t="shared" si="48"/>
        <v>#REF!</v>
      </c>
      <c r="S143" s="33">
        <f t="shared" si="48"/>
        <v>478</v>
      </c>
      <c r="T143" s="33" t="str">
        <f t="shared" si="48"/>
        <v>#REF!</v>
      </c>
      <c r="U143" s="20" t="str">
        <f t="shared" si="7"/>
        <v>#REF!</v>
      </c>
    </row>
    <row r="144">
      <c r="A144" s="16">
        <v>45641.0</v>
      </c>
      <c r="B144" s="17" t="s">
        <v>28</v>
      </c>
      <c r="C144" s="18"/>
      <c r="D144" s="18"/>
      <c r="E144" s="18"/>
      <c r="F144" s="19">
        <f t="shared" ref="F144:F151" si="49">SUM(C144:E144)</f>
        <v>0</v>
      </c>
      <c r="G144" s="18"/>
      <c r="H144" s="19"/>
      <c r="I144" s="19"/>
      <c r="J144" s="18"/>
      <c r="K144" s="19"/>
      <c r="L144" s="19"/>
      <c r="M144" s="19"/>
      <c r="N144" s="19"/>
      <c r="O144" s="18"/>
      <c r="P144" s="18"/>
      <c r="Q144" s="19"/>
      <c r="R144" s="19"/>
      <c r="S144" s="18"/>
      <c r="T144" s="18"/>
      <c r="U144" s="20">
        <f t="shared" si="7"/>
        <v>0</v>
      </c>
    </row>
    <row r="145">
      <c r="A145" s="21"/>
      <c r="B145" s="17" t="s">
        <v>29</v>
      </c>
      <c r="C145" s="18">
        <v>2.0</v>
      </c>
      <c r="D145" s="18"/>
      <c r="E145" s="18"/>
      <c r="F145" s="19">
        <f t="shared" si="49"/>
        <v>2</v>
      </c>
      <c r="G145" s="36"/>
      <c r="H145" s="19"/>
      <c r="I145" s="19"/>
      <c r="J145" s="18"/>
      <c r="K145" s="19"/>
      <c r="L145" s="19"/>
      <c r="M145" s="19"/>
      <c r="N145" s="19"/>
      <c r="O145" s="18"/>
      <c r="P145" s="18"/>
      <c r="Q145" s="19"/>
      <c r="R145" s="18"/>
      <c r="S145" s="18"/>
      <c r="T145" s="18">
        <v>2.0</v>
      </c>
      <c r="U145" s="20">
        <f t="shared" si="7"/>
        <v>2</v>
      </c>
    </row>
    <row r="146">
      <c r="A146" s="21"/>
      <c r="B146" s="17" t="s">
        <v>30</v>
      </c>
      <c r="C146" s="18"/>
      <c r="D146" s="18"/>
      <c r="E146" s="18"/>
      <c r="F146" s="19">
        <f t="shared" si="49"/>
        <v>0</v>
      </c>
      <c r="G146" s="18"/>
      <c r="H146" s="19"/>
      <c r="I146" s="19"/>
      <c r="J146" s="19"/>
      <c r="K146" s="19"/>
      <c r="L146" s="19"/>
      <c r="M146" s="18"/>
      <c r="N146" s="19"/>
      <c r="O146" s="19"/>
      <c r="P146" s="18"/>
      <c r="Q146" s="19"/>
      <c r="R146" s="18"/>
      <c r="S146" s="18"/>
      <c r="T146" s="18"/>
      <c r="U146" s="20">
        <f t="shared" si="7"/>
        <v>0</v>
      </c>
    </row>
    <row r="147">
      <c r="A147" s="21"/>
      <c r="B147" s="17" t="s">
        <v>31</v>
      </c>
      <c r="C147" s="18"/>
      <c r="D147" s="18"/>
      <c r="E147" s="19"/>
      <c r="F147" s="19">
        <f t="shared" si="49"/>
        <v>0</v>
      </c>
      <c r="G147" s="19"/>
      <c r="H147" s="19"/>
      <c r="J147" s="19"/>
      <c r="K147" s="19"/>
      <c r="L147" s="19"/>
      <c r="M147" s="18"/>
      <c r="N147" s="18"/>
      <c r="O147" s="19"/>
      <c r="P147" s="18"/>
      <c r="Q147" s="19"/>
      <c r="R147" s="18"/>
      <c r="S147" s="18"/>
      <c r="T147" s="18"/>
      <c r="U147" s="20">
        <f t="shared" si="7"/>
        <v>0</v>
      </c>
    </row>
    <row r="148">
      <c r="A148" s="21"/>
      <c r="B148" s="17" t="s">
        <v>32</v>
      </c>
      <c r="C148" s="18"/>
      <c r="D148" s="18"/>
      <c r="E148" s="18"/>
      <c r="F148" s="19">
        <f t="shared" si="49"/>
        <v>0</v>
      </c>
      <c r="G148" s="19"/>
      <c r="H148" s="19"/>
      <c r="I148" s="19"/>
      <c r="J148" s="19"/>
      <c r="K148" s="19"/>
      <c r="L148" s="18"/>
      <c r="M148" s="18"/>
      <c r="N148" s="19"/>
      <c r="O148" s="18"/>
      <c r="P148" s="18"/>
      <c r="Q148" s="19"/>
      <c r="R148" s="19"/>
      <c r="S148" s="18"/>
      <c r="T148" s="18"/>
      <c r="U148" s="20">
        <f t="shared" si="7"/>
        <v>0</v>
      </c>
    </row>
    <row r="149">
      <c r="A149" s="21"/>
      <c r="B149" s="22" t="s">
        <v>33</v>
      </c>
      <c r="C149" s="23"/>
      <c r="D149" s="23"/>
      <c r="E149" s="23"/>
      <c r="F149" s="24">
        <f t="shared" si="49"/>
        <v>0</v>
      </c>
      <c r="G149" s="23"/>
      <c r="H149" s="23"/>
      <c r="I149" s="24"/>
      <c r="J149" s="25"/>
      <c r="K149" s="24"/>
      <c r="L149" s="24"/>
      <c r="M149" s="24"/>
      <c r="N149" s="23"/>
      <c r="O149" s="24"/>
      <c r="P149" s="23"/>
      <c r="Q149" s="24"/>
      <c r="R149" s="23"/>
      <c r="S149" s="23"/>
      <c r="T149" s="23"/>
      <c r="U149" s="20">
        <f t="shared" si="7"/>
        <v>0</v>
      </c>
    </row>
    <row r="150">
      <c r="A150" s="21"/>
      <c r="B150" s="22" t="s">
        <v>34</v>
      </c>
      <c r="C150" s="23"/>
      <c r="D150" s="23"/>
      <c r="E150" s="24"/>
      <c r="F150" s="24">
        <f t="shared" si="49"/>
        <v>0</v>
      </c>
      <c r="G150" s="23"/>
      <c r="H150" s="23"/>
      <c r="I150" s="24"/>
      <c r="J150" s="23"/>
      <c r="K150" s="24"/>
      <c r="L150" s="24"/>
      <c r="M150" s="24"/>
      <c r="N150" s="23"/>
      <c r="O150" s="24"/>
      <c r="P150" s="23"/>
      <c r="Q150" s="23"/>
      <c r="R150" s="23"/>
      <c r="S150" s="23"/>
      <c r="T150" s="23"/>
      <c r="U150" s="20">
        <f t="shared" si="7"/>
        <v>0</v>
      </c>
    </row>
    <row r="151">
      <c r="A151" s="21"/>
      <c r="B151" s="22" t="s">
        <v>35</v>
      </c>
      <c r="C151" s="23"/>
      <c r="D151" s="23"/>
      <c r="E151" s="24"/>
      <c r="F151" s="24">
        <f t="shared" si="49"/>
        <v>0</v>
      </c>
      <c r="G151" s="23"/>
      <c r="H151" s="24"/>
      <c r="I151" s="24"/>
      <c r="J151" s="23"/>
      <c r="K151" s="24"/>
      <c r="L151" s="24"/>
      <c r="M151" s="24"/>
      <c r="N151" s="24"/>
      <c r="O151" s="23"/>
      <c r="P151" s="23"/>
      <c r="Q151" s="24"/>
      <c r="R151" s="23"/>
      <c r="S151" s="24"/>
      <c r="T151" s="23"/>
      <c r="U151" s="20">
        <f t="shared" si="7"/>
        <v>0</v>
      </c>
    </row>
    <row r="152">
      <c r="A152" s="21"/>
      <c r="B152" s="26" t="s">
        <v>36</v>
      </c>
      <c r="C152" s="27">
        <f t="shared" ref="C152:T152" si="50">SUM(C144:C151)</f>
        <v>2</v>
      </c>
      <c r="D152" s="27">
        <f t="shared" si="50"/>
        <v>0</v>
      </c>
      <c r="E152" s="27">
        <f t="shared" si="50"/>
        <v>0</v>
      </c>
      <c r="F152" s="27">
        <f t="shared" si="50"/>
        <v>2</v>
      </c>
      <c r="G152" s="27">
        <f t="shared" si="50"/>
        <v>0</v>
      </c>
      <c r="H152" s="27">
        <f t="shared" si="50"/>
        <v>0</v>
      </c>
      <c r="I152" s="27">
        <f t="shared" si="50"/>
        <v>0</v>
      </c>
      <c r="J152" s="27">
        <f t="shared" si="50"/>
        <v>0</v>
      </c>
      <c r="K152" s="27">
        <f t="shared" si="50"/>
        <v>0</v>
      </c>
      <c r="L152" s="27">
        <f t="shared" si="50"/>
        <v>0</v>
      </c>
      <c r="M152" s="27">
        <f t="shared" si="50"/>
        <v>0</v>
      </c>
      <c r="N152" s="27">
        <f t="shared" si="50"/>
        <v>0</v>
      </c>
      <c r="O152" s="27">
        <f t="shared" si="50"/>
        <v>0</v>
      </c>
      <c r="P152" s="27">
        <f t="shared" si="50"/>
        <v>0</v>
      </c>
      <c r="Q152" s="27">
        <f t="shared" si="50"/>
        <v>0</v>
      </c>
      <c r="R152" s="27">
        <f t="shared" si="50"/>
        <v>0</v>
      </c>
      <c r="S152" s="27">
        <f t="shared" si="50"/>
        <v>0</v>
      </c>
      <c r="T152" s="27">
        <f t="shared" si="50"/>
        <v>2</v>
      </c>
      <c r="U152" s="20">
        <f t="shared" si="7"/>
        <v>2</v>
      </c>
      <c r="V152" s="28" t="s">
        <v>37</v>
      </c>
      <c r="W152" s="28" t="s">
        <v>9</v>
      </c>
      <c r="X152" s="28" t="s">
        <v>10</v>
      </c>
      <c r="Y152" s="28" t="s">
        <v>11</v>
      </c>
      <c r="Z152" s="28" t="s">
        <v>12</v>
      </c>
      <c r="AA152" s="28" t="s">
        <v>13</v>
      </c>
      <c r="AB152" s="28" t="s">
        <v>14</v>
      </c>
      <c r="AC152" s="28" t="s">
        <v>15</v>
      </c>
      <c r="AD152" s="29" t="s">
        <v>38</v>
      </c>
      <c r="AE152" s="29" t="s">
        <v>39</v>
      </c>
      <c r="AF152" s="29" t="s">
        <v>18</v>
      </c>
      <c r="AG152" s="28" t="s">
        <v>19</v>
      </c>
      <c r="AH152" s="28" t="s">
        <v>20</v>
      </c>
      <c r="AI152" s="30" t="s">
        <v>40</v>
      </c>
      <c r="AJ152" s="28" t="s">
        <v>22</v>
      </c>
      <c r="AK152" s="28" t="s">
        <v>23</v>
      </c>
      <c r="AL152" s="28" t="s">
        <v>24</v>
      </c>
      <c r="AM152" s="28" t="s">
        <v>25</v>
      </c>
      <c r="AN152" s="28" t="s">
        <v>41</v>
      </c>
    </row>
    <row r="153">
      <c r="A153" s="31"/>
      <c r="B153" s="32" t="s">
        <v>42</v>
      </c>
      <c r="C153" s="33" t="str">
        <f t="shared" ref="C153:T153" si="51">C143+C152</f>
        <v>#REF!</v>
      </c>
      <c r="D153" s="33" t="str">
        <f t="shared" si="51"/>
        <v>#REF!</v>
      </c>
      <c r="E153" s="33" t="str">
        <f t="shared" si="51"/>
        <v>#REF!</v>
      </c>
      <c r="F153" s="33" t="str">
        <f t="shared" si="51"/>
        <v>#REF!</v>
      </c>
      <c r="G153" s="33" t="str">
        <f t="shared" si="51"/>
        <v>#REF!</v>
      </c>
      <c r="H153" s="33" t="str">
        <f t="shared" si="51"/>
        <v>#REF!</v>
      </c>
      <c r="I153" s="33" t="str">
        <f t="shared" si="51"/>
        <v>#REF!</v>
      </c>
      <c r="J153" s="33" t="str">
        <f t="shared" si="51"/>
        <v>#REF!</v>
      </c>
      <c r="K153" s="33" t="str">
        <f t="shared" si="51"/>
        <v>#REF!</v>
      </c>
      <c r="L153" s="33" t="str">
        <f t="shared" si="51"/>
        <v>#REF!</v>
      </c>
      <c r="M153" s="33" t="str">
        <f t="shared" si="51"/>
        <v>#REF!</v>
      </c>
      <c r="N153" s="33" t="str">
        <f t="shared" si="51"/>
        <v>#REF!</v>
      </c>
      <c r="O153" s="33" t="str">
        <f t="shared" si="51"/>
        <v>#REF!</v>
      </c>
      <c r="P153" s="33" t="str">
        <f t="shared" si="51"/>
        <v>#REF!</v>
      </c>
      <c r="Q153" s="33" t="str">
        <f t="shared" si="51"/>
        <v>#REF!</v>
      </c>
      <c r="R153" s="33" t="str">
        <f t="shared" si="51"/>
        <v>#REF!</v>
      </c>
      <c r="S153" s="33">
        <f t="shared" si="51"/>
        <v>478</v>
      </c>
      <c r="T153" s="33" t="str">
        <f t="shared" si="51"/>
        <v>#REF!</v>
      </c>
      <c r="U153" s="20" t="str">
        <f t="shared" si="7"/>
        <v>#REF!</v>
      </c>
      <c r="V153" s="34" t="s">
        <v>46</v>
      </c>
      <c r="W153" s="35">
        <f t="shared" ref="W153:AN153" si="52">SUM(C84:C88,C94:C98,C104:C108,C114:C118,C124:C128,C134:C138,C144:C148)</f>
        <v>84</v>
      </c>
      <c r="X153" s="35">
        <f t="shared" si="52"/>
        <v>29</v>
      </c>
      <c r="Y153" s="35">
        <f t="shared" si="52"/>
        <v>3</v>
      </c>
      <c r="Z153" s="35">
        <f t="shared" si="52"/>
        <v>116</v>
      </c>
      <c r="AA153" s="35">
        <f t="shared" si="52"/>
        <v>3</v>
      </c>
      <c r="AB153" s="35">
        <f t="shared" si="52"/>
        <v>0</v>
      </c>
      <c r="AC153" s="35">
        <f t="shared" si="52"/>
        <v>0</v>
      </c>
      <c r="AD153" s="35">
        <f t="shared" si="52"/>
        <v>2</v>
      </c>
      <c r="AE153" s="35">
        <f t="shared" si="52"/>
        <v>0</v>
      </c>
      <c r="AF153" s="35">
        <f t="shared" si="52"/>
        <v>0</v>
      </c>
      <c r="AG153" s="35">
        <f t="shared" si="52"/>
        <v>4</v>
      </c>
      <c r="AH153" s="35">
        <f t="shared" si="52"/>
        <v>0</v>
      </c>
      <c r="AI153" s="35">
        <f t="shared" si="52"/>
        <v>0</v>
      </c>
      <c r="AJ153" s="35">
        <f t="shared" si="52"/>
        <v>53</v>
      </c>
      <c r="AK153" s="35">
        <f t="shared" si="52"/>
        <v>1</v>
      </c>
      <c r="AL153" s="35">
        <f t="shared" si="52"/>
        <v>17</v>
      </c>
      <c r="AM153" s="35">
        <f t="shared" si="52"/>
        <v>2</v>
      </c>
      <c r="AN153" s="35">
        <f t="shared" si="52"/>
        <v>35</v>
      </c>
    </row>
    <row r="154">
      <c r="A154" s="16">
        <v>45642.0</v>
      </c>
      <c r="B154" s="17" t="s">
        <v>28</v>
      </c>
      <c r="C154" s="18">
        <v>1.0</v>
      </c>
      <c r="D154" s="18">
        <v>1.0</v>
      </c>
      <c r="E154" s="18"/>
      <c r="F154" s="19">
        <f t="shared" ref="F154:F161" si="53">SUM(C154:E154)</f>
        <v>2</v>
      </c>
      <c r="G154" s="19"/>
      <c r="H154" s="19"/>
      <c r="I154" s="18"/>
      <c r="J154" s="18"/>
      <c r="K154" s="19"/>
      <c r="L154" s="19"/>
      <c r="M154" s="19"/>
      <c r="N154" s="19"/>
      <c r="O154" s="18"/>
      <c r="P154" s="18"/>
      <c r="Q154" s="19"/>
      <c r="R154" s="19"/>
      <c r="S154" s="18"/>
      <c r="T154" s="18">
        <v>2.0</v>
      </c>
      <c r="U154" s="20">
        <f t="shared" si="7"/>
        <v>2</v>
      </c>
    </row>
    <row r="155">
      <c r="A155" s="21"/>
      <c r="B155" s="17" t="s">
        <v>29</v>
      </c>
      <c r="C155" s="18">
        <v>2.0</v>
      </c>
      <c r="D155" s="18"/>
      <c r="E155" s="18"/>
      <c r="F155" s="19">
        <f t="shared" si="53"/>
        <v>2</v>
      </c>
      <c r="G155" s="19"/>
      <c r="H155" s="19"/>
      <c r="I155" s="19"/>
      <c r="J155" s="18"/>
      <c r="K155" s="19"/>
      <c r="L155" s="19"/>
      <c r="M155" s="19"/>
      <c r="N155" s="19"/>
      <c r="O155" s="19"/>
      <c r="P155" s="18"/>
      <c r="Q155" s="19"/>
      <c r="R155" s="19"/>
      <c r="S155" s="18"/>
      <c r="T155" s="18">
        <v>2.0</v>
      </c>
      <c r="U155" s="20">
        <f t="shared" si="7"/>
        <v>2</v>
      </c>
    </row>
    <row r="156">
      <c r="A156" s="21"/>
      <c r="B156" s="17" t="s">
        <v>30</v>
      </c>
      <c r="C156" s="18">
        <v>2.0</v>
      </c>
      <c r="D156" s="18">
        <v>3.0</v>
      </c>
      <c r="E156" s="36"/>
      <c r="F156" s="19">
        <f t="shared" si="53"/>
        <v>5</v>
      </c>
      <c r="G156" s="36"/>
      <c r="H156" s="19"/>
      <c r="I156" s="19"/>
      <c r="J156" s="19"/>
      <c r="K156" s="19"/>
      <c r="L156" s="19"/>
      <c r="M156" s="19"/>
      <c r="N156" s="18"/>
      <c r="O156" s="18">
        <v>1.0</v>
      </c>
      <c r="P156" s="18">
        <v>1.0</v>
      </c>
      <c r="Q156" s="19"/>
      <c r="R156" s="19"/>
      <c r="S156" s="18">
        <v>1.0</v>
      </c>
      <c r="T156" s="18">
        <v>3.0</v>
      </c>
      <c r="U156" s="20">
        <f t="shared" si="7"/>
        <v>6</v>
      </c>
    </row>
    <row r="157">
      <c r="A157" s="21"/>
      <c r="B157" s="17" t="s">
        <v>31</v>
      </c>
      <c r="C157" s="18">
        <v>19.0</v>
      </c>
      <c r="D157" s="18">
        <v>11.0</v>
      </c>
      <c r="E157" s="19"/>
      <c r="F157" s="19">
        <f t="shared" si="53"/>
        <v>30</v>
      </c>
      <c r="G157" s="18">
        <v>1.0</v>
      </c>
      <c r="H157" s="19"/>
      <c r="I157" s="19"/>
      <c r="J157" s="19"/>
      <c r="K157" s="19"/>
      <c r="L157" s="19"/>
      <c r="M157" s="19"/>
      <c r="N157" s="18"/>
      <c r="O157" s="19"/>
      <c r="P157" s="18"/>
      <c r="Q157" s="19"/>
      <c r="R157" s="18">
        <v>29.0</v>
      </c>
      <c r="S157" s="18"/>
      <c r="T157" s="18"/>
      <c r="U157" s="20">
        <f t="shared" si="7"/>
        <v>30</v>
      </c>
    </row>
    <row r="158">
      <c r="A158" s="21"/>
      <c r="B158" s="17" t="s">
        <v>32</v>
      </c>
      <c r="C158" s="18">
        <v>7.0</v>
      </c>
      <c r="D158" s="18">
        <v>2.0</v>
      </c>
      <c r="E158" s="19"/>
      <c r="F158" s="19">
        <f t="shared" si="53"/>
        <v>9</v>
      </c>
      <c r="G158" s="19"/>
      <c r="H158" s="19"/>
      <c r="I158" s="19"/>
      <c r="J158" s="19"/>
      <c r="K158" s="19"/>
      <c r="L158" s="19"/>
      <c r="M158" s="19"/>
      <c r="N158" s="19"/>
      <c r="O158" s="19"/>
      <c r="P158" s="18">
        <v>9.0</v>
      </c>
      <c r="Q158" s="19"/>
      <c r="R158" s="19"/>
      <c r="S158" s="18"/>
      <c r="T158" s="18"/>
      <c r="U158" s="20">
        <f t="shared" si="7"/>
        <v>9</v>
      </c>
    </row>
    <row r="159">
      <c r="A159" s="21"/>
      <c r="B159" s="22" t="s">
        <v>33</v>
      </c>
      <c r="C159" s="23">
        <v>2.0</v>
      </c>
      <c r="D159" s="23">
        <v>1.0</v>
      </c>
      <c r="E159" s="24"/>
      <c r="F159" s="24">
        <f t="shared" si="53"/>
        <v>3</v>
      </c>
      <c r="G159" s="23"/>
      <c r="H159" s="23"/>
      <c r="I159" s="24"/>
      <c r="J159" s="25"/>
      <c r="K159" s="24"/>
      <c r="L159" s="24"/>
      <c r="M159" s="24"/>
      <c r="N159" s="23"/>
      <c r="O159" s="24"/>
      <c r="P159" s="23">
        <v>1.0</v>
      </c>
      <c r="Q159" s="24"/>
      <c r="R159" s="23"/>
      <c r="S159" s="23"/>
      <c r="T159" s="23">
        <v>2.0</v>
      </c>
      <c r="U159" s="20">
        <f t="shared" si="7"/>
        <v>3</v>
      </c>
    </row>
    <row r="160">
      <c r="A160" s="21"/>
      <c r="B160" s="22" t="s">
        <v>34</v>
      </c>
      <c r="C160" s="23">
        <v>2.0</v>
      </c>
      <c r="D160" s="23">
        <v>2.0</v>
      </c>
      <c r="E160" s="23">
        <v>2.0</v>
      </c>
      <c r="F160" s="24">
        <f t="shared" si="53"/>
        <v>6</v>
      </c>
      <c r="G160" s="23"/>
      <c r="H160" s="23"/>
      <c r="I160" s="24"/>
      <c r="J160" s="23"/>
      <c r="K160" s="24"/>
      <c r="L160" s="24"/>
      <c r="M160" s="25"/>
      <c r="N160" s="23"/>
      <c r="O160" s="23"/>
      <c r="P160" s="23"/>
      <c r="Q160" s="23">
        <v>1.0</v>
      </c>
      <c r="R160" s="23"/>
      <c r="S160" s="24"/>
      <c r="T160" s="23">
        <v>5.0</v>
      </c>
      <c r="U160" s="20">
        <f t="shared" si="7"/>
        <v>6</v>
      </c>
    </row>
    <row r="161">
      <c r="A161" s="21"/>
      <c r="B161" s="22" t="s">
        <v>35</v>
      </c>
      <c r="C161" s="23">
        <v>0.0</v>
      </c>
      <c r="D161" s="23">
        <v>0.0</v>
      </c>
      <c r="E161" s="23"/>
      <c r="F161" s="24">
        <f t="shared" si="53"/>
        <v>0</v>
      </c>
      <c r="G161" s="24"/>
      <c r="H161" s="24"/>
      <c r="I161" s="24"/>
      <c r="J161" s="23"/>
      <c r="K161" s="24"/>
      <c r="L161" s="24"/>
      <c r="M161" s="24"/>
      <c r="N161" s="24"/>
      <c r="O161" s="24"/>
      <c r="P161" s="23"/>
      <c r="Q161" s="24"/>
      <c r="R161" s="24"/>
      <c r="S161" s="23"/>
      <c r="T161" s="23"/>
      <c r="U161" s="20">
        <f t="shared" si="7"/>
        <v>0</v>
      </c>
    </row>
    <row r="162">
      <c r="A162" s="21"/>
      <c r="B162" s="26" t="s">
        <v>36</v>
      </c>
      <c r="C162" s="27">
        <f t="shared" ref="C162:T162" si="54">SUM(C154:C161)</f>
        <v>35</v>
      </c>
      <c r="D162" s="27">
        <f t="shared" si="54"/>
        <v>20</v>
      </c>
      <c r="E162" s="27">
        <f t="shared" si="54"/>
        <v>2</v>
      </c>
      <c r="F162" s="27">
        <f t="shared" si="54"/>
        <v>57</v>
      </c>
      <c r="G162" s="27">
        <f t="shared" si="54"/>
        <v>1</v>
      </c>
      <c r="H162" s="27">
        <f t="shared" si="54"/>
        <v>0</v>
      </c>
      <c r="I162" s="27">
        <f t="shared" si="54"/>
        <v>0</v>
      </c>
      <c r="J162" s="27">
        <f t="shared" si="54"/>
        <v>0</v>
      </c>
      <c r="K162" s="27">
        <f t="shared" si="54"/>
        <v>0</v>
      </c>
      <c r="L162" s="27">
        <f t="shared" si="54"/>
        <v>0</v>
      </c>
      <c r="M162" s="27">
        <f t="shared" si="54"/>
        <v>0</v>
      </c>
      <c r="N162" s="27">
        <f t="shared" si="54"/>
        <v>0</v>
      </c>
      <c r="O162" s="27">
        <f t="shared" si="54"/>
        <v>1</v>
      </c>
      <c r="P162" s="27">
        <f t="shared" si="54"/>
        <v>11</v>
      </c>
      <c r="Q162" s="27">
        <f t="shared" si="54"/>
        <v>1</v>
      </c>
      <c r="R162" s="27">
        <f t="shared" si="54"/>
        <v>29</v>
      </c>
      <c r="S162" s="27">
        <f t="shared" si="54"/>
        <v>1</v>
      </c>
      <c r="T162" s="27">
        <f t="shared" si="54"/>
        <v>14</v>
      </c>
      <c r="U162" s="20">
        <f t="shared" si="7"/>
        <v>58</v>
      </c>
    </row>
    <row r="163">
      <c r="A163" s="31"/>
      <c r="B163" s="32" t="s">
        <v>42</v>
      </c>
      <c r="C163" s="33" t="str">
        <f t="shared" ref="C163:T163" si="55">C153+C162</f>
        <v>#REF!</v>
      </c>
      <c r="D163" s="33" t="str">
        <f t="shared" si="55"/>
        <v>#REF!</v>
      </c>
      <c r="E163" s="33" t="str">
        <f t="shared" si="55"/>
        <v>#REF!</v>
      </c>
      <c r="F163" s="33" t="str">
        <f t="shared" si="55"/>
        <v>#REF!</v>
      </c>
      <c r="G163" s="33" t="str">
        <f t="shared" si="55"/>
        <v>#REF!</v>
      </c>
      <c r="H163" s="33" t="str">
        <f t="shared" si="55"/>
        <v>#REF!</v>
      </c>
      <c r="I163" s="33" t="str">
        <f t="shared" si="55"/>
        <v>#REF!</v>
      </c>
      <c r="J163" s="33" t="str">
        <f t="shared" si="55"/>
        <v>#REF!</v>
      </c>
      <c r="K163" s="33" t="str">
        <f t="shared" si="55"/>
        <v>#REF!</v>
      </c>
      <c r="L163" s="33" t="str">
        <f t="shared" si="55"/>
        <v>#REF!</v>
      </c>
      <c r="M163" s="33" t="str">
        <f t="shared" si="55"/>
        <v>#REF!</v>
      </c>
      <c r="N163" s="33" t="str">
        <f t="shared" si="55"/>
        <v>#REF!</v>
      </c>
      <c r="O163" s="33" t="str">
        <f t="shared" si="55"/>
        <v>#REF!</v>
      </c>
      <c r="P163" s="33" t="str">
        <f t="shared" si="55"/>
        <v>#REF!</v>
      </c>
      <c r="Q163" s="33" t="str">
        <f t="shared" si="55"/>
        <v>#REF!</v>
      </c>
      <c r="R163" s="33" t="str">
        <f t="shared" si="55"/>
        <v>#REF!</v>
      </c>
      <c r="S163" s="33">
        <f t="shared" si="55"/>
        <v>479</v>
      </c>
      <c r="T163" s="33" t="str">
        <f t="shared" si="55"/>
        <v>#REF!</v>
      </c>
      <c r="U163" s="20" t="str">
        <f t="shared" si="7"/>
        <v>#REF!</v>
      </c>
    </row>
    <row r="164">
      <c r="A164" s="16">
        <v>45643.0</v>
      </c>
      <c r="B164" s="17" t="s">
        <v>28</v>
      </c>
      <c r="C164" s="18">
        <v>0.0</v>
      </c>
      <c r="D164" s="18">
        <v>0.0</v>
      </c>
      <c r="E164" s="18">
        <v>0.0</v>
      </c>
      <c r="F164" s="19">
        <f t="shared" ref="F164:F171" si="56">SUM(C164:E164)</f>
        <v>0</v>
      </c>
      <c r="G164" s="18"/>
      <c r="H164" s="19"/>
      <c r="I164" s="19"/>
      <c r="J164" s="19"/>
      <c r="K164" s="19"/>
      <c r="L164" s="19"/>
      <c r="M164" s="19"/>
      <c r="N164" s="19"/>
      <c r="O164" s="18"/>
      <c r="P164" s="18"/>
      <c r="Q164" s="19"/>
      <c r="R164" s="19"/>
      <c r="S164" s="18"/>
      <c r="T164" s="18"/>
      <c r="U164" s="20">
        <f t="shared" si="7"/>
        <v>0</v>
      </c>
    </row>
    <row r="165">
      <c r="A165" s="21"/>
      <c r="B165" s="17" t="s">
        <v>29</v>
      </c>
      <c r="C165" s="18">
        <v>2.0</v>
      </c>
      <c r="D165" s="18">
        <v>0.0</v>
      </c>
      <c r="E165" s="18">
        <v>0.0</v>
      </c>
      <c r="F165" s="19">
        <f t="shared" si="56"/>
        <v>2</v>
      </c>
      <c r="G165" s="19"/>
      <c r="H165" s="19"/>
      <c r="I165" s="19"/>
      <c r="J165" s="19"/>
      <c r="K165" s="19"/>
      <c r="L165" s="19"/>
      <c r="M165" s="19"/>
      <c r="N165" s="19"/>
      <c r="O165" s="18">
        <v>2.0</v>
      </c>
      <c r="P165" s="18"/>
      <c r="Q165" s="19"/>
      <c r="R165" s="18"/>
      <c r="S165" s="18"/>
      <c r="T165" s="18"/>
      <c r="U165" s="20">
        <f t="shared" si="7"/>
        <v>2</v>
      </c>
    </row>
    <row r="166">
      <c r="A166" s="21"/>
      <c r="B166" s="17" t="s">
        <v>30</v>
      </c>
      <c r="C166" s="18">
        <v>1.0</v>
      </c>
      <c r="D166" s="18">
        <v>5.0</v>
      </c>
      <c r="E166" s="18"/>
      <c r="F166" s="19">
        <f t="shared" si="56"/>
        <v>6</v>
      </c>
      <c r="G166" s="18"/>
      <c r="H166" s="19"/>
      <c r="I166" s="19"/>
      <c r="J166" s="18"/>
      <c r="K166" s="19"/>
      <c r="L166" s="19"/>
      <c r="M166" s="18"/>
      <c r="N166" s="18"/>
      <c r="O166" s="18"/>
      <c r="P166" s="18">
        <v>5.0</v>
      </c>
      <c r="Q166" s="19"/>
      <c r="R166" s="18"/>
      <c r="S166" s="18"/>
      <c r="T166" s="18"/>
      <c r="U166" s="20">
        <f t="shared" si="7"/>
        <v>5</v>
      </c>
    </row>
    <row r="167">
      <c r="A167" s="21"/>
      <c r="B167" s="17" t="s">
        <v>31</v>
      </c>
      <c r="C167" s="18">
        <v>1.0</v>
      </c>
      <c r="D167" s="18">
        <v>1.0</v>
      </c>
      <c r="E167" s="18"/>
      <c r="F167" s="19">
        <f t="shared" si="56"/>
        <v>2</v>
      </c>
      <c r="G167" s="18"/>
      <c r="H167" s="19"/>
      <c r="I167" s="19"/>
      <c r="J167" s="19"/>
      <c r="K167" s="18"/>
      <c r="L167" s="19"/>
      <c r="M167" s="19"/>
      <c r="N167" s="18">
        <v>1.0</v>
      </c>
      <c r="O167" s="18"/>
      <c r="P167" s="18">
        <v>1.0</v>
      </c>
      <c r="Q167" s="19"/>
      <c r="R167" s="18"/>
      <c r="S167" s="18"/>
      <c r="T167" s="18"/>
      <c r="U167" s="20">
        <f t="shared" si="7"/>
        <v>2</v>
      </c>
    </row>
    <row r="168">
      <c r="A168" s="21"/>
      <c r="B168" s="17" t="s">
        <v>32</v>
      </c>
      <c r="C168" s="18">
        <v>6.0</v>
      </c>
      <c r="D168" s="18">
        <v>2.0</v>
      </c>
      <c r="E168" s="18">
        <v>0.0</v>
      </c>
      <c r="F168" s="19">
        <f t="shared" si="56"/>
        <v>8</v>
      </c>
      <c r="G168" s="19"/>
      <c r="H168" s="19"/>
      <c r="I168" s="19"/>
      <c r="J168" s="19"/>
      <c r="K168" s="19"/>
      <c r="L168" s="19"/>
      <c r="M168" s="19"/>
      <c r="N168" s="19"/>
      <c r="O168" s="19"/>
      <c r="P168" s="18">
        <v>8.0</v>
      </c>
      <c r="Q168" s="19"/>
      <c r="R168" s="36"/>
      <c r="S168" s="18"/>
      <c r="T168" s="18"/>
      <c r="U168" s="20">
        <f t="shared" si="7"/>
        <v>8</v>
      </c>
    </row>
    <row r="169">
      <c r="A169" s="21"/>
      <c r="B169" s="22" t="s">
        <v>33</v>
      </c>
      <c r="C169" s="23">
        <v>0.0</v>
      </c>
      <c r="D169" s="23">
        <v>0.0</v>
      </c>
      <c r="E169" s="23">
        <v>0.0</v>
      </c>
      <c r="F169" s="24">
        <f t="shared" si="56"/>
        <v>0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0">
        <f t="shared" si="7"/>
        <v>0</v>
      </c>
    </row>
    <row r="170">
      <c r="A170" s="21"/>
      <c r="B170" s="22" t="s">
        <v>34</v>
      </c>
      <c r="C170" s="23">
        <v>1.0</v>
      </c>
      <c r="D170" s="23"/>
      <c r="E170" s="23"/>
      <c r="F170" s="24">
        <f t="shared" si="56"/>
        <v>1</v>
      </c>
      <c r="G170" s="23">
        <v>1.0</v>
      </c>
      <c r="H170" s="24"/>
      <c r="I170" s="24"/>
      <c r="J170" s="23"/>
      <c r="K170" s="24"/>
      <c r="L170" s="24"/>
      <c r="M170" s="24"/>
      <c r="N170" s="23">
        <v>1.0</v>
      </c>
      <c r="O170" s="23"/>
      <c r="P170" s="23"/>
      <c r="Q170" s="23"/>
      <c r="R170" s="23"/>
      <c r="S170" s="23"/>
      <c r="T170" s="23">
        <v>3.0</v>
      </c>
      <c r="U170" s="20">
        <f t="shared" si="7"/>
        <v>5</v>
      </c>
    </row>
    <row r="171">
      <c r="A171" s="21"/>
      <c r="B171" s="22" t="s">
        <v>35</v>
      </c>
      <c r="C171" s="23">
        <v>1.0</v>
      </c>
      <c r="D171" s="23"/>
      <c r="E171" s="24"/>
      <c r="F171" s="24">
        <f t="shared" si="56"/>
        <v>1</v>
      </c>
      <c r="G171" s="24"/>
      <c r="H171" s="24"/>
      <c r="I171" s="24"/>
      <c r="J171" s="23"/>
      <c r="K171" s="24"/>
      <c r="L171" s="24"/>
      <c r="M171" s="24"/>
      <c r="N171" s="24"/>
      <c r="O171" s="23"/>
      <c r="P171" s="23">
        <v>1.0</v>
      </c>
      <c r="Q171" s="23"/>
      <c r="R171" s="24"/>
      <c r="S171" s="24"/>
      <c r="T171" s="23"/>
      <c r="U171" s="20">
        <f t="shared" si="7"/>
        <v>1</v>
      </c>
    </row>
    <row r="172">
      <c r="A172" s="21"/>
      <c r="B172" s="26" t="s">
        <v>36</v>
      </c>
      <c r="C172" s="27">
        <f t="shared" ref="C172:T172" si="57">SUM(C164:C171)</f>
        <v>12</v>
      </c>
      <c r="D172" s="27">
        <f t="shared" si="57"/>
        <v>8</v>
      </c>
      <c r="E172" s="27">
        <f t="shared" si="57"/>
        <v>0</v>
      </c>
      <c r="F172" s="27">
        <f t="shared" si="57"/>
        <v>20</v>
      </c>
      <c r="G172" s="27">
        <f t="shared" si="57"/>
        <v>1</v>
      </c>
      <c r="H172" s="27">
        <f t="shared" si="57"/>
        <v>0</v>
      </c>
      <c r="I172" s="27">
        <f t="shared" si="57"/>
        <v>0</v>
      </c>
      <c r="J172" s="27">
        <f t="shared" si="57"/>
        <v>0</v>
      </c>
      <c r="K172" s="27">
        <f t="shared" si="57"/>
        <v>0</v>
      </c>
      <c r="L172" s="27">
        <f t="shared" si="57"/>
        <v>0</v>
      </c>
      <c r="M172" s="27">
        <f t="shared" si="57"/>
        <v>0</v>
      </c>
      <c r="N172" s="27">
        <f t="shared" si="57"/>
        <v>2</v>
      </c>
      <c r="O172" s="27">
        <f t="shared" si="57"/>
        <v>2</v>
      </c>
      <c r="P172" s="27">
        <f t="shared" si="57"/>
        <v>15</v>
      </c>
      <c r="Q172" s="27">
        <f t="shared" si="57"/>
        <v>0</v>
      </c>
      <c r="R172" s="27">
        <f t="shared" si="57"/>
        <v>0</v>
      </c>
      <c r="S172" s="27">
        <f t="shared" si="57"/>
        <v>0</v>
      </c>
      <c r="T172" s="27">
        <f t="shared" si="57"/>
        <v>3</v>
      </c>
      <c r="U172" s="20">
        <f t="shared" si="7"/>
        <v>23</v>
      </c>
    </row>
    <row r="173">
      <c r="A173" s="31"/>
      <c r="B173" s="32" t="s">
        <v>42</v>
      </c>
      <c r="C173" s="33" t="str">
        <f t="shared" ref="C173:T173" si="58">C163+C172</f>
        <v>#REF!</v>
      </c>
      <c r="D173" s="33" t="str">
        <f t="shared" si="58"/>
        <v>#REF!</v>
      </c>
      <c r="E173" s="33" t="str">
        <f t="shared" si="58"/>
        <v>#REF!</v>
      </c>
      <c r="F173" s="33" t="str">
        <f t="shared" si="58"/>
        <v>#REF!</v>
      </c>
      <c r="G173" s="33" t="str">
        <f t="shared" si="58"/>
        <v>#REF!</v>
      </c>
      <c r="H173" s="33" t="str">
        <f t="shared" si="58"/>
        <v>#REF!</v>
      </c>
      <c r="I173" s="33" t="str">
        <f t="shared" si="58"/>
        <v>#REF!</v>
      </c>
      <c r="J173" s="33" t="str">
        <f t="shared" si="58"/>
        <v>#REF!</v>
      </c>
      <c r="K173" s="33" t="str">
        <f t="shared" si="58"/>
        <v>#REF!</v>
      </c>
      <c r="L173" s="33" t="str">
        <f t="shared" si="58"/>
        <v>#REF!</v>
      </c>
      <c r="M173" s="33" t="str">
        <f t="shared" si="58"/>
        <v>#REF!</v>
      </c>
      <c r="N173" s="33" t="str">
        <f t="shared" si="58"/>
        <v>#REF!</v>
      </c>
      <c r="O173" s="33" t="str">
        <f t="shared" si="58"/>
        <v>#REF!</v>
      </c>
      <c r="P173" s="33" t="str">
        <f t="shared" si="58"/>
        <v>#REF!</v>
      </c>
      <c r="Q173" s="33" t="str">
        <f t="shared" si="58"/>
        <v>#REF!</v>
      </c>
      <c r="R173" s="33" t="str">
        <f t="shared" si="58"/>
        <v>#REF!</v>
      </c>
      <c r="S173" s="33">
        <f t="shared" si="58"/>
        <v>479</v>
      </c>
      <c r="T173" s="33" t="str">
        <f t="shared" si="58"/>
        <v>#REF!</v>
      </c>
      <c r="U173" s="20" t="str">
        <f t="shared" si="7"/>
        <v>#REF!</v>
      </c>
    </row>
    <row r="174">
      <c r="A174" s="16">
        <v>45644.0</v>
      </c>
      <c r="B174" s="17" t="s">
        <v>28</v>
      </c>
      <c r="C174" s="18"/>
      <c r="D174" s="18"/>
      <c r="E174" s="19"/>
      <c r="F174" s="19">
        <f t="shared" ref="F174:F181" si="59">SUM(C174:E174)</f>
        <v>0</v>
      </c>
      <c r="G174" s="18"/>
      <c r="H174" s="18"/>
      <c r="I174" s="18"/>
      <c r="J174" s="19"/>
      <c r="K174" s="19"/>
      <c r="L174" s="18"/>
      <c r="M174" s="19"/>
      <c r="N174" s="19"/>
      <c r="O174" s="18"/>
      <c r="P174" s="18"/>
      <c r="Q174" s="19"/>
      <c r="R174" s="18"/>
      <c r="S174" s="18"/>
      <c r="T174" s="18"/>
      <c r="U174" s="20">
        <f t="shared" si="7"/>
        <v>0</v>
      </c>
    </row>
    <row r="175">
      <c r="A175" s="21"/>
      <c r="B175" s="17" t="s">
        <v>29</v>
      </c>
      <c r="C175" s="18">
        <v>2.0</v>
      </c>
      <c r="D175" s="18">
        <v>0.0</v>
      </c>
      <c r="E175" s="18">
        <v>0.0</v>
      </c>
      <c r="F175" s="19">
        <f t="shared" si="59"/>
        <v>2</v>
      </c>
      <c r="G175" s="18"/>
      <c r="H175" s="19"/>
      <c r="I175" s="18"/>
      <c r="J175" s="19"/>
      <c r="K175" s="19"/>
      <c r="L175" s="19"/>
      <c r="M175" s="19"/>
      <c r="N175" s="19"/>
      <c r="O175" s="18">
        <v>2.0</v>
      </c>
      <c r="P175" s="18"/>
      <c r="Q175" s="19"/>
      <c r="R175" s="18"/>
      <c r="S175" s="18"/>
      <c r="T175" s="18"/>
      <c r="U175" s="20">
        <f t="shared" si="7"/>
        <v>2</v>
      </c>
    </row>
    <row r="176">
      <c r="A176" s="21"/>
      <c r="B176" s="17" t="s">
        <v>30</v>
      </c>
      <c r="C176" s="18">
        <v>2.0</v>
      </c>
      <c r="D176" s="18">
        <v>1.0</v>
      </c>
      <c r="E176" s="18"/>
      <c r="F176" s="19">
        <f t="shared" si="59"/>
        <v>3</v>
      </c>
      <c r="G176" s="18"/>
      <c r="H176" s="19"/>
      <c r="I176" s="19"/>
      <c r="J176" s="18"/>
      <c r="K176" s="19"/>
      <c r="L176" s="19"/>
      <c r="M176" s="19"/>
      <c r="N176" s="18"/>
      <c r="O176" s="19"/>
      <c r="P176" s="18"/>
      <c r="Q176" s="19"/>
      <c r="R176" s="18"/>
      <c r="S176" s="18"/>
      <c r="T176" s="18">
        <v>4.0</v>
      </c>
      <c r="U176" s="20">
        <f t="shared" si="7"/>
        <v>4</v>
      </c>
    </row>
    <row r="177">
      <c r="A177" s="21"/>
      <c r="B177" s="17" t="s">
        <v>31</v>
      </c>
      <c r="C177" s="18">
        <v>2.0</v>
      </c>
      <c r="D177" s="18"/>
      <c r="E177" s="18">
        <v>1.0</v>
      </c>
      <c r="F177" s="19">
        <f t="shared" si="59"/>
        <v>3</v>
      </c>
      <c r="G177" s="19"/>
      <c r="H177" s="19"/>
      <c r="I177" s="19"/>
      <c r="J177" s="18"/>
      <c r="K177" s="19"/>
      <c r="L177" s="19"/>
      <c r="M177" s="19"/>
      <c r="N177" s="18"/>
      <c r="O177" s="19"/>
      <c r="P177" s="18">
        <v>2.0</v>
      </c>
      <c r="Q177" s="19"/>
      <c r="R177" s="19"/>
      <c r="S177" s="18"/>
      <c r="T177" s="18">
        <v>1.0</v>
      </c>
      <c r="U177" s="20">
        <f t="shared" si="7"/>
        <v>3</v>
      </c>
    </row>
    <row r="178">
      <c r="A178" s="21"/>
      <c r="B178" s="17" t="s">
        <v>32</v>
      </c>
      <c r="C178" s="18">
        <v>10.0</v>
      </c>
      <c r="D178" s="18"/>
      <c r="E178" s="19"/>
      <c r="F178" s="19">
        <f t="shared" si="59"/>
        <v>10</v>
      </c>
      <c r="G178" s="18"/>
      <c r="H178" s="19"/>
      <c r="I178" s="19"/>
      <c r="J178" s="19"/>
      <c r="K178" s="19"/>
      <c r="L178" s="19"/>
      <c r="M178" s="18"/>
      <c r="N178" s="18"/>
      <c r="O178" s="18"/>
      <c r="P178" s="18">
        <v>10.0</v>
      </c>
      <c r="Q178" s="19"/>
      <c r="R178" s="36"/>
      <c r="S178" s="18"/>
      <c r="T178" s="18"/>
      <c r="U178" s="20">
        <f t="shared" si="7"/>
        <v>10</v>
      </c>
    </row>
    <row r="179">
      <c r="A179" s="21"/>
      <c r="B179" s="22" t="s">
        <v>33</v>
      </c>
      <c r="C179" s="23">
        <v>1.0</v>
      </c>
      <c r="D179" s="23">
        <v>1.0</v>
      </c>
      <c r="E179" s="23"/>
      <c r="F179" s="24">
        <f t="shared" si="59"/>
        <v>2</v>
      </c>
      <c r="G179" s="23"/>
      <c r="H179" s="23"/>
      <c r="I179" s="24"/>
      <c r="J179" s="25"/>
      <c r="K179" s="24"/>
      <c r="L179" s="24"/>
      <c r="M179" s="24"/>
      <c r="N179" s="23"/>
      <c r="O179" s="24"/>
      <c r="P179" s="23">
        <v>1.0</v>
      </c>
      <c r="Q179" s="24"/>
      <c r="R179" s="23"/>
      <c r="S179" s="23"/>
      <c r="T179" s="23">
        <v>1.0</v>
      </c>
      <c r="U179" s="20">
        <f t="shared" si="7"/>
        <v>2</v>
      </c>
    </row>
    <row r="180">
      <c r="A180" s="21"/>
      <c r="B180" s="22" t="s">
        <v>34</v>
      </c>
      <c r="C180" s="23">
        <v>1.0</v>
      </c>
      <c r="D180" s="23">
        <v>1.0</v>
      </c>
      <c r="E180" s="23">
        <v>1.0</v>
      </c>
      <c r="F180" s="24">
        <f t="shared" si="59"/>
        <v>3</v>
      </c>
      <c r="G180" s="23"/>
      <c r="H180" s="23"/>
      <c r="I180" s="23"/>
      <c r="J180" s="23"/>
      <c r="K180" s="24"/>
      <c r="L180" s="24"/>
      <c r="M180" s="24"/>
      <c r="N180" s="23"/>
      <c r="O180" s="23"/>
      <c r="P180" s="23"/>
      <c r="Q180" s="23"/>
      <c r="R180" s="23"/>
      <c r="S180" s="23"/>
      <c r="T180" s="23">
        <v>4.0</v>
      </c>
      <c r="U180" s="20">
        <f t="shared" si="7"/>
        <v>4</v>
      </c>
    </row>
    <row r="181">
      <c r="A181" s="21"/>
      <c r="B181" s="22" t="s">
        <v>35</v>
      </c>
      <c r="C181" s="23">
        <v>1.0</v>
      </c>
      <c r="D181" s="23"/>
      <c r="E181" s="24"/>
      <c r="F181" s="24">
        <f t="shared" si="59"/>
        <v>1</v>
      </c>
      <c r="G181" s="24"/>
      <c r="H181" s="24"/>
      <c r="I181" s="24"/>
      <c r="J181" s="23"/>
      <c r="K181" s="24"/>
      <c r="L181" s="24"/>
      <c r="M181" s="24"/>
      <c r="N181" s="24"/>
      <c r="O181" s="25"/>
      <c r="P181" s="23">
        <v>1.0</v>
      </c>
      <c r="Q181" s="24"/>
      <c r="R181" s="24"/>
      <c r="S181" s="23"/>
      <c r="T181" s="23"/>
      <c r="U181" s="20">
        <f t="shared" si="7"/>
        <v>1</v>
      </c>
    </row>
    <row r="182">
      <c r="A182" s="21"/>
      <c r="B182" s="26" t="s">
        <v>36</v>
      </c>
      <c r="C182" s="27">
        <f t="shared" ref="C182:T182" si="60">SUM(C174:C181)</f>
        <v>19</v>
      </c>
      <c r="D182" s="27">
        <f t="shared" si="60"/>
        <v>3</v>
      </c>
      <c r="E182" s="27">
        <f t="shared" si="60"/>
        <v>2</v>
      </c>
      <c r="F182" s="27">
        <f t="shared" si="60"/>
        <v>24</v>
      </c>
      <c r="G182" s="27">
        <f t="shared" si="60"/>
        <v>0</v>
      </c>
      <c r="H182" s="27">
        <f t="shared" si="60"/>
        <v>0</v>
      </c>
      <c r="I182" s="27">
        <f t="shared" si="60"/>
        <v>0</v>
      </c>
      <c r="J182" s="27">
        <f t="shared" si="60"/>
        <v>0</v>
      </c>
      <c r="K182" s="27">
        <f t="shared" si="60"/>
        <v>0</v>
      </c>
      <c r="L182" s="27">
        <f t="shared" si="60"/>
        <v>0</v>
      </c>
      <c r="M182" s="27">
        <f t="shared" si="60"/>
        <v>0</v>
      </c>
      <c r="N182" s="27">
        <f t="shared" si="60"/>
        <v>0</v>
      </c>
      <c r="O182" s="27">
        <f t="shared" si="60"/>
        <v>2</v>
      </c>
      <c r="P182" s="27">
        <f t="shared" si="60"/>
        <v>14</v>
      </c>
      <c r="Q182" s="27">
        <f t="shared" si="60"/>
        <v>0</v>
      </c>
      <c r="R182" s="27">
        <f t="shared" si="60"/>
        <v>0</v>
      </c>
      <c r="S182" s="27">
        <f t="shared" si="60"/>
        <v>0</v>
      </c>
      <c r="T182" s="27">
        <f t="shared" si="60"/>
        <v>10</v>
      </c>
      <c r="U182" s="20">
        <f t="shared" si="7"/>
        <v>26</v>
      </c>
    </row>
    <row r="183">
      <c r="A183" s="31"/>
      <c r="B183" s="32" t="s">
        <v>42</v>
      </c>
      <c r="C183" s="33" t="str">
        <f t="shared" ref="C183:T183" si="61">C173+C182</f>
        <v>#REF!</v>
      </c>
      <c r="D183" s="33" t="str">
        <f t="shared" si="61"/>
        <v>#REF!</v>
      </c>
      <c r="E183" s="33" t="str">
        <f t="shared" si="61"/>
        <v>#REF!</v>
      </c>
      <c r="F183" s="33" t="str">
        <f t="shared" si="61"/>
        <v>#REF!</v>
      </c>
      <c r="G183" s="33" t="str">
        <f t="shared" si="61"/>
        <v>#REF!</v>
      </c>
      <c r="H183" s="33" t="str">
        <f t="shared" si="61"/>
        <v>#REF!</v>
      </c>
      <c r="I183" s="33" t="str">
        <f t="shared" si="61"/>
        <v>#REF!</v>
      </c>
      <c r="J183" s="33" t="str">
        <f t="shared" si="61"/>
        <v>#REF!</v>
      </c>
      <c r="K183" s="33" t="str">
        <f t="shared" si="61"/>
        <v>#REF!</v>
      </c>
      <c r="L183" s="33" t="str">
        <f t="shared" si="61"/>
        <v>#REF!</v>
      </c>
      <c r="M183" s="33" t="str">
        <f t="shared" si="61"/>
        <v>#REF!</v>
      </c>
      <c r="N183" s="33" t="str">
        <f t="shared" si="61"/>
        <v>#REF!</v>
      </c>
      <c r="O183" s="33" t="str">
        <f t="shared" si="61"/>
        <v>#REF!</v>
      </c>
      <c r="P183" s="33" t="str">
        <f t="shared" si="61"/>
        <v>#REF!</v>
      </c>
      <c r="Q183" s="33" t="str">
        <f t="shared" si="61"/>
        <v>#REF!</v>
      </c>
      <c r="R183" s="33" t="str">
        <f t="shared" si="61"/>
        <v>#REF!</v>
      </c>
      <c r="S183" s="33">
        <f t="shared" si="61"/>
        <v>479</v>
      </c>
      <c r="T183" s="33" t="str">
        <f t="shared" si="61"/>
        <v>#REF!</v>
      </c>
      <c r="U183" s="20" t="str">
        <f t="shared" si="7"/>
        <v>#REF!</v>
      </c>
    </row>
    <row r="184">
      <c r="A184" s="16">
        <v>45645.0</v>
      </c>
      <c r="B184" s="17" t="s">
        <v>28</v>
      </c>
      <c r="C184" s="18">
        <v>0.0</v>
      </c>
      <c r="D184" s="18">
        <v>0.0</v>
      </c>
      <c r="E184" s="18">
        <v>0.0</v>
      </c>
      <c r="F184" s="19">
        <f t="shared" ref="F184:F191" si="62">SUM(C184:E184)</f>
        <v>0</v>
      </c>
      <c r="G184" s="18"/>
      <c r="H184" s="19"/>
      <c r="I184" s="19"/>
      <c r="J184" s="18"/>
      <c r="K184" s="19"/>
      <c r="L184" s="19"/>
      <c r="M184" s="19"/>
      <c r="N184" s="18"/>
      <c r="O184" s="18"/>
      <c r="P184" s="18"/>
      <c r="Q184" s="19"/>
      <c r="R184" s="18"/>
      <c r="S184" s="18"/>
      <c r="T184" s="18"/>
      <c r="U184" s="20">
        <f t="shared" si="7"/>
        <v>0</v>
      </c>
    </row>
    <row r="185">
      <c r="A185" s="21"/>
      <c r="B185" s="17" t="s">
        <v>29</v>
      </c>
      <c r="C185" s="18">
        <v>5.0</v>
      </c>
      <c r="D185" s="18"/>
      <c r="E185" s="18"/>
      <c r="F185" s="19">
        <f t="shared" si="62"/>
        <v>5</v>
      </c>
      <c r="G185" s="19"/>
      <c r="H185" s="19"/>
      <c r="I185" s="18"/>
      <c r="J185" s="19"/>
      <c r="K185" s="19"/>
      <c r="L185" s="19"/>
      <c r="M185" s="19"/>
      <c r="N185" s="18"/>
      <c r="O185" s="19"/>
      <c r="P185" s="18"/>
      <c r="Q185" s="19"/>
      <c r="R185" s="18"/>
      <c r="S185" s="18"/>
      <c r="T185" s="18">
        <v>5.0</v>
      </c>
      <c r="U185" s="20">
        <f t="shared" si="7"/>
        <v>5</v>
      </c>
    </row>
    <row r="186">
      <c r="A186" s="21"/>
      <c r="B186" s="17" t="s">
        <v>30</v>
      </c>
      <c r="C186" s="18">
        <v>3.0</v>
      </c>
      <c r="D186" s="18">
        <v>3.0</v>
      </c>
      <c r="E186" s="18"/>
      <c r="F186" s="19">
        <f t="shared" si="62"/>
        <v>6</v>
      </c>
      <c r="G186" s="18"/>
      <c r="H186" s="19"/>
      <c r="I186" s="19"/>
      <c r="J186" s="18"/>
      <c r="K186" s="19"/>
      <c r="L186" s="19"/>
      <c r="M186" s="18"/>
      <c r="N186" s="18"/>
      <c r="O186" s="18"/>
      <c r="P186" s="18">
        <v>1.0</v>
      </c>
      <c r="Q186" s="19"/>
      <c r="R186" s="18"/>
      <c r="S186" s="18">
        <v>1.0</v>
      </c>
      <c r="T186" s="18">
        <v>4.0</v>
      </c>
      <c r="U186" s="20">
        <f t="shared" si="7"/>
        <v>6</v>
      </c>
    </row>
    <row r="187">
      <c r="A187" s="21"/>
      <c r="B187" s="17" t="s">
        <v>31</v>
      </c>
      <c r="C187" s="18">
        <v>2.0</v>
      </c>
      <c r="D187" s="18"/>
      <c r="E187" s="18"/>
      <c r="F187" s="19">
        <f t="shared" si="62"/>
        <v>2</v>
      </c>
      <c r="G187" s="19"/>
      <c r="H187" s="18"/>
      <c r="I187" s="19"/>
      <c r="J187" s="19"/>
      <c r="K187" s="19"/>
      <c r="L187" s="19"/>
      <c r="M187" s="19"/>
      <c r="N187" s="18"/>
      <c r="O187" s="19"/>
      <c r="P187" s="18">
        <v>1.0</v>
      </c>
      <c r="Q187" s="19"/>
      <c r="R187" s="19"/>
      <c r="S187" s="19"/>
      <c r="T187" s="18">
        <v>1.0</v>
      </c>
      <c r="U187" s="20">
        <f t="shared" si="7"/>
        <v>2</v>
      </c>
    </row>
    <row r="188">
      <c r="A188" s="21"/>
      <c r="B188" s="17" t="s">
        <v>32</v>
      </c>
      <c r="C188" s="18">
        <v>12.0</v>
      </c>
      <c r="D188" s="18">
        <v>0.0</v>
      </c>
      <c r="E188" s="19"/>
      <c r="F188" s="19">
        <f t="shared" si="62"/>
        <v>12</v>
      </c>
      <c r="G188" s="18"/>
      <c r="H188" s="18"/>
      <c r="I188" s="19"/>
      <c r="J188" s="19"/>
      <c r="K188" s="19"/>
      <c r="L188" s="19"/>
      <c r="M188" s="18"/>
      <c r="N188" s="19"/>
      <c r="O188" s="18">
        <v>2.0</v>
      </c>
      <c r="P188" s="18">
        <v>10.0</v>
      </c>
      <c r="Q188" s="19"/>
      <c r="R188" s="18"/>
      <c r="S188" s="18"/>
      <c r="T188" s="18"/>
      <c r="U188" s="20">
        <f t="shared" si="7"/>
        <v>12</v>
      </c>
    </row>
    <row r="189">
      <c r="A189" s="21"/>
      <c r="B189" s="22" t="s">
        <v>33</v>
      </c>
      <c r="C189" s="23">
        <v>4.0</v>
      </c>
      <c r="D189" s="23">
        <v>1.0</v>
      </c>
      <c r="E189" s="23"/>
      <c r="F189" s="24">
        <f t="shared" si="62"/>
        <v>5</v>
      </c>
      <c r="G189" s="23"/>
      <c r="H189" s="23"/>
      <c r="I189" s="24"/>
      <c r="J189" s="25"/>
      <c r="K189" s="24"/>
      <c r="L189" s="24"/>
      <c r="M189" s="24"/>
      <c r="N189" s="23"/>
      <c r="O189" s="24"/>
      <c r="P189" s="23"/>
      <c r="Q189" s="24"/>
      <c r="R189" s="23"/>
      <c r="S189" s="23"/>
      <c r="T189" s="23">
        <v>5.0</v>
      </c>
      <c r="U189" s="20">
        <f t="shared" si="7"/>
        <v>5</v>
      </c>
    </row>
    <row r="190">
      <c r="A190" s="21"/>
      <c r="B190" s="22" t="s">
        <v>34</v>
      </c>
      <c r="C190" s="23">
        <v>2.0</v>
      </c>
      <c r="D190" s="23">
        <v>3.0</v>
      </c>
      <c r="E190" s="23"/>
      <c r="F190" s="24">
        <f t="shared" si="62"/>
        <v>5</v>
      </c>
      <c r="G190" s="24"/>
      <c r="H190" s="23"/>
      <c r="I190" s="24"/>
      <c r="J190" s="23"/>
      <c r="K190" s="24"/>
      <c r="L190" s="24"/>
      <c r="M190" s="24"/>
      <c r="N190" s="24"/>
      <c r="O190" s="24"/>
      <c r="P190" s="23"/>
      <c r="Q190" s="23">
        <v>1.0</v>
      </c>
      <c r="R190" s="23"/>
      <c r="S190" s="24"/>
      <c r="T190" s="23">
        <v>7.0</v>
      </c>
      <c r="U190" s="20">
        <f t="shared" si="7"/>
        <v>8</v>
      </c>
    </row>
    <row r="191">
      <c r="A191" s="21"/>
      <c r="B191" s="22" t="s">
        <v>35</v>
      </c>
      <c r="C191" s="23"/>
      <c r="D191" s="23"/>
      <c r="E191" s="24"/>
      <c r="F191" s="24">
        <f t="shared" si="62"/>
        <v>0</v>
      </c>
      <c r="G191" s="23"/>
      <c r="H191" s="24"/>
      <c r="I191" s="24"/>
      <c r="J191" s="23"/>
      <c r="K191" s="24"/>
      <c r="L191" s="25"/>
      <c r="M191" s="24"/>
      <c r="N191" s="24"/>
      <c r="O191" s="23"/>
      <c r="P191" s="23"/>
      <c r="Q191" s="24"/>
      <c r="R191" s="24"/>
      <c r="S191" s="23"/>
      <c r="T191" s="23"/>
      <c r="U191" s="20">
        <f t="shared" si="7"/>
        <v>0</v>
      </c>
    </row>
    <row r="192">
      <c r="A192" s="21"/>
      <c r="B192" s="26" t="s">
        <v>36</v>
      </c>
      <c r="C192" s="27">
        <f t="shared" ref="C192:T192" si="63">SUM(C184:C191)</f>
        <v>28</v>
      </c>
      <c r="D192" s="27">
        <f t="shared" si="63"/>
        <v>7</v>
      </c>
      <c r="E192" s="27">
        <f t="shared" si="63"/>
        <v>0</v>
      </c>
      <c r="F192" s="27">
        <f t="shared" si="63"/>
        <v>35</v>
      </c>
      <c r="G192" s="27">
        <f t="shared" si="63"/>
        <v>0</v>
      </c>
      <c r="H192" s="27">
        <f t="shared" si="63"/>
        <v>0</v>
      </c>
      <c r="I192" s="27">
        <f t="shared" si="63"/>
        <v>0</v>
      </c>
      <c r="J192" s="27">
        <f t="shared" si="63"/>
        <v>0</v>
      </c>
      <c r="K192" s="27">
        <f t="shared" si="63"/>
        <v>0</v>
      </c>
      <c r="L192" s="27">
        <f t="shared" si="63"/>
        <v>0</v>
      </c>
      <c r="M192" s="27">
        <f t="shared" si="63"/>
        <v>0</v>
      </c>
      <c r="N192" s="27">
        <f t="shared" si="63"/>
        <v>0</v>
      </c>
      <c r="O192" s="27">
        <f t="shared" si="63"/>
        <v>2</v>
      </c>
      <c r="P192" s="27">
        <f t="shared" si="63"/>
        <v>12</v>
      </c>
      <c r="Q192" s="27">
        <f t="shared" si="63"/>
        <v>1</v>
      </c>
      <c r="R192" s="27">
        <f t="shared" si="63"/>
        <v>0</v>
      </c>
      <c r="S192" s="27">
        <f t="shared" si="63"/>
        <v>1</v>
      </c>
      <c r="T192" s="27">
        <f t="shared" si="63"/>
        <v>22</v>
      </c>
      <c r="U192" s="20">
        <f t="shared" si="7"/>
        <v>38</v>
      </c>
    </row>
    <row r="193">
      <c r="A193" s="31"/>
      <c r="B193" s="32" t="s">
        <v>42</v>
      </c>
      <c r="C193" s="33" t="str">
        <f t="shared" ref="C193:T193" si="64">C183+C192</f>
        <v>#REF!</v>
      </c>
      <c r="D193" s="33" t="str">
        <f t="shared" si="64"/>
        <v>#REF!</v>
      </c>
      <c r="E193" s="33" t="str">
        <f t="shared" si="64"/>
        <v>#REF!</v>
      </c>
      <c r="F193" s="33" t="str">
        <f t="shared" si="64"/>
        <v>#REF!</v>
      </c>
      <c r="G193" s="33" t="str">
        <f t="shared" si="64"/>
        <v>#REF!</v>
      </c>
      <c r="H193" s="33" t="str">
        <f t="shared" si="64"/>
        <v>#REF!</v>
      </c>
      <c r="I193" s="33" t="str">
        <f t="shared" si="64"/>
        <v>#REF!</v>
      </c>
      <c r="J193" s="33" t="str">
        <f t="shared" si="64"/>
        <v>#REF!</v>
      </c>
      <c r="K193" s="33" t="str">
        <f t="shared" si="64"/>
        <v>#REF!</v>
      </c>
      <c r="L193" s="33" t="str">
        <f t="shared" si="64"/>
        <v>#REF!</v>
      </c>
      <c r="M193" s="33" t="str">
        <f t="shared" si="64"/>
        <v>#REF!</v>
      </c>
      <c r="N193" s="33" t="str">
        <f t="shared" si="64"/>
        <v>#REF!</v>
      </c>
      <c r="O193" s="33" t="str">
        <f t="shared" si="64"/>
        <v>#REF!</v>
      </c>
      <c r="P193" s="33" t="str">
        <f t="shared" si="64"/>
        <v>#REF!</v>
      </c>
      <c r="Q193" s="33" t="str">
        <f t="shared" si="64"/>
        <v>#REF!</v>
      </c>
      <c r="R193" s="33" t="str">
        <f t="shared" si="64"/>
        <v>#REF!</v>
      </c>
      <c r="S193" s="33">
        <f t="shared" si="64"/>
        <v>480</v>
      </c>
      <c r="T193" s="33" t="str">
        <f t="shared" si="64"/>
        <v>#REF!</v>
      </c>
      <c r="U193" s="20" t="str">
        <f t="shared" si="7"/>
        <v>#REF!</v>
      </c>
    </row>
    <row r="194">
      <c r="A194" s="16">
        <v>45646.0</v>
      </c>
      <c r="B194" s="17" t="s">
        <v>28</v>
      </c>
      <c r="C194" s="18">
        <v>1.0</v>
      </c>
      <c r="D194" s="18"/>
      <c r="E194" s="18"/>
      <c r="F194" s="19">
        <f t="shared" ref="F194:F201" si="65">SUM(C194:E194)</f>
        <v>1</v>
      </c>
      <c r="G194" s="19"/>
      <c r="H194" s="18"/>
      <c r="I194" s="19"/>
      <c r="J194" s="19"/>
      <c r="K194" s="19"/>
      <c r="L194" s="19"/>
      <c r="M194" s="19"/>
      <c r="N194" s="19"/>
      <c r="O194" s="18"/>
      <c r="P194" s="36"/>
      <c r="Q194" s="19"/>
      <c r="R194" s="19"/>
      <c r="S194" s="18"/>
      <c r="T194" s="18">
        <v>1.0</v>
      </c>
      <c r="U194" s="20">
        <f t="shared" si="7"/>
        <v>1</v>
      </c>
    </row>
    <row r="195">
      <c r="A195" s="21"/>
      <c r="B195" s="17" t="s">
        <v>29</v>
      </c>
      <c r="C195" s="18"/>
      <c r="D195" s="18"/>
      <c r="E195" s="36"/>
      <c r="F195" s="19">
        <f t="shared" si="65"/>
        <v>0</v>
      </c>
      <c r="G195" s="18"/>
      <c r="H195" s="18"/>
      <c r="I195" s="19"/>
      <c r="J195" s="19"/>
      <c r="K195" s="19"/>
      <c r="L195" s="19"/>
      <c r="M195" s="19"/>
      <c r="N195" s="18"/>
      <c r="O195" s="36"/>
      <c r="P195" s="18"/>
      <c r="Q195" s="19"/>
      <c r="R195" s="19"/>
      <c r="S195" s="18"/>
      <c r="T195" s="18"/>
      <c r="U195" s="20">
        <f t="shared" si="7"/>
        <v>0</v>
      </c>
    </row>
    <row r="196">
      <c r="A196" s="21"/>
      <c r="B196" s="17" t="s">
        <v>30</v>
      </c>
      <c r="C196" s="18">
        <v>1.0</v>
      </c>
      <c r="D196" s="18">
        <v>3.0</v>
      </c>
      <c r="E196" s="18">
        <v>1.0</v>
      </c>
      <c r="F196" s="19">
        <f t="shared" si="65"/>
        <v>5</v>
      </c>
      <c r="G196" s="18">
        <v>1.0</v>
      </c>
      <c r="H196" s="18"/>
      <c r="I196" s="19"/>
      <c r="J196" s="36"/>
      <c r="K196" s="19"/>
      <c r="L196" s="19"/>
      <c r="M196" s="19"/>
      <c r="N196" s="18"/>
      <c r="O196" s="19"/>
      <c r="P196" s="18"/>
      <c r="Q196" s="19"/>
      <c r="R196" s="18"/>
      <c r="S196" s="18">
        <v>1.0</v>
      </c>
      <c r="T196" s="18">
        <v>3.0</v>
      </c>
      <c r="U196" s="20">
        <f t="shared" si="7"/>
        <v>5</v>
      </c>
    </row>
    <row r="197">
      <c r="A197" s="21"/>
      <c r="B197" s="17" t="s">
        <v>31</v>
      </c>
      <c r="C197" s="18">
        <v>25.0</v>
      </c>
      <c r="D197" s="18">
        <v>17.0</v>
      </c>
      <c r="E197" s="18"/>
      <c r="F197" s="19">
        <f t="shared" si="65"/>
        <v>42</v>
      </c>
      <c r="G197" s="19"/>
      <c r="H197" s="19"/>
      <c r="I197" s="19"/>
      <c r="J197" s="19"/>
      <c r="K197" s="19"/>
      <c r="L197" s="19"/>
      <c r="M197" s="18">
        <v>12.0</v>
      </c>
      <c r="N197" s="19"/>
      <c r="O197" s="18"/>
      <c r="P197" s="18"/>
      <c r="Q197" s="19"/>
      <c r="R197" s="18">
        <v>29.0</v>
      </c>
      <c r="S197" s="18"/>
      <c r="T197" s="18">
        <v>1.0</v>
      </c>
      <c r="U197" s="20">
        <f t="shared" si="7"/>
        <v>42</v>
      </c>
    </row>
    <row r="198">
      <c r="A198" s="21"/>
      <c r="B198" s="17" t="s">
        <v>32</v>
      </c>
      <c r="C198" s="18">
        <v>9.0</v>
      </c>
      <c r="D198" s="18">
        <v>1.0</v>
      </c>
      <c r="E198" s="18"/>
      <c r="F198" s="19">
        <f t="shared" si="65"/>
        <v>10</v>
      </c>
      <c r="G198" s="19"/>
      <c r="H198" s="19"/>
      <c r="I198" s="18"/>
      <c r="J198" s="19"/>
      <c r="K198" s="19"/>
      <c r="L198" s="19"/>
      <c r="M198" s="18"/>
      <c r="N198" s="19"/>
      <c r="O198" s="18">
        <v>1.0</v>
      </c>
      <c r="P198" s="18">
        <v>9.0</v>
      </c>
      <c r="Q198" s="19"/>
      <c r="R198" s="18"/>
      <c r="S198" s="18"/>
      <c r="T198" s="18"/>
      <c r="U198" s="20">
        <f t="shared" si="7"/>
        <v>10</v>
      </c>
    </row>
    <row r="199">
      <c r="A199" s="21"/>
      <c r="B199" s="22" t="s">
        <v>33</v>
      </c>
      <c r="C199" s="23">
        <v>3.0</v>
      </c>
      <c r="D199" s="23">
        <v>4.0</v>
      </c>
      <c r="E199" s="23"/>
      <c r="F199" s="24">
        <f t="shared" si="65"/>
        <v>7</v>
      </c>
      <c r="G199" s="23"/>
      <c r="H199" s="23"/>
      <c r="I199" s="23"/>
      <c r="J199" s="23"/>
      <c r="K199" s="23"/>
      <c r="L199" s="23"/>
      <c r="M199" s="23"/>
      <c r="N199" s="23"/>
      <c r="O199" s="23"/>
      <c r="P199" s="23">
        <v>3.0</v>
      </c>
      <c r="Q199" s="23"/>
      <c r="R199" s="23"/>
      <c r="S199" s="23"/>
      <c r="T199" s="23">
        <v>4.0</v>
      </c>
      <c r="U199" s="20">
        <f t="shared" si="7"/>
        <v>7</v>
      </c>
    </row>
    <row r="200">
      <c r="A200" s="21"/>
      <c r="B200" s="22" t="s">
        <v>34</v>
      </c>
      <c r="C200" s="23">
        <v>1.0</v>
      </c>
      <c r="D200" s="23">
        <v>0.0</v>
      </c>
      <c r="E200" s="23"/>
      <c r="F200" s="24">
        <f t="shared" si="65"/>
        <v>1</v>
      </c>
      <c r="G200" s="23"/>
      <c r="H200" s="23"/>
      <c r="I200" s="23"/>
      <c r="J200" s="24"/>
      <c r="K200" s="24"/>
      <c r="L200" s="24"/>
      <c r="M200" s="24"/>
      <c r="N200" s="23"/>
      <c r="O200" s="23"/>
      <c r="P200" s="23">
        <v>1.0</v>
      </c>
      <c r="Q200" s="24"/>
      <c r="R200" s="25"/>
      <c r="S200" s="23"/>
      <c r="T200" s="23"/>
      <c r="U200" s="20">
        <f t="shared" si="7"/>
        <v>1</v>
      </c>
    </row>
    <row r="201">
      <c r="A201" s="21"/>
      <c r="B201" s="22" t="s">
        <v>35</v>
      </c>
      <c r="C201" s="23"/>
      <c r="D201" s="23"/>
      <c r="E201" s="24"/>
      <c r="F201" s="24">
        <f t="shared" si="65"/>
        <v>0</v>
      </c>
      <c r="G201" s="24"/>
      <c r="H201" s="23"/>
      <c r="I201" s="24"/>
      <c r="J201" s="24"/>
      <c r="K201" s="24"/>
      <c r="L201" s="24"/>
      <c r="M201" s="24"/>
      <c r="N201" s="24"/>
      <c r="O201" s="23"/>
      <c r="P201" s="23"/>
      <c r="Q201" s="24"/>
      <c r="R201" s="24"/>
      <c r="S201" s="24"/>
      <c r="T201" s="25"/>
      <c r="U201" s="20">
        <f t="shared" si="7"/>
        <v>0</v>
      </c>
    </row>
    <row r="202">
      <c r="A202" s="21"/>
      <c r="B202" s="26" t="s">
        <v>36</v>
      </c>
      <c r="C202" s="27">
        <f t="shared" ref="C202:T202" si="66">SUM(C194:C201)</f>
        <v>40</v>
      </c>
      <c r="D202" s="27">
        <f t="shared" si="66"/>
        <v>25</v>
      </c>
      <c r="E202" s="27">
        <f t="shared" si="66"/>
        <v>1</v>
      </c>
      <c r="F202" s="27">
        <f t="shared" si="66"/>
        <v>66</v>
      </c>
      <c r="G202" s="27">
        <f t="shared" si="66"/>
        <v>1</v>
      </c>
      <c r="H202" s="27">
        <f t="shared" si="66"/>
        <v>0</v>
      </c>
      <c r="I202" s="27">
        <f t="shared" si="66"/>
        <v>0</v>
      </c>
      <c r="J202" s="27">
        <f t="shared" si="66"/>
        <v>0</v>
      </c>
      <c r="K202" s="27">
        <f t="shared" si="66"/>
        <v>0</v>
      </c>
      <c r="L202" s="27">
        <f t="shared" si="66"/>
        <v>0</v>
      </c>
      <c r="M202" s="27">
        <f t="shared" si="66"/>
        <v>12</v>
      </c>
      <c r="N202" s="27">
        <f t="shared" si="66"/>
        <v>0</v>
      </c>
      <c r="O202" s="27">
        <f t="shared" si="66"/>
        <v>1</v>
      </c>
      <c r="P202" s="27">
        <f t="shared" si="66"/>
        <v>13</v>
      </c>
      <c r="Q202" s="27">
        <f t="shared" si="66"/>
        <v>0</v>
      </c>
      <c r="R202" s="27">
        <f t="shared" si="66"/>
        <v>29</v>
      </c>
      <c r="S202" s="27">
        <f t="shared" si="66"/>
        <v>1</v>
      </c>
      <c r="T202" s="27">
        <f t="shared" si="66"/>
        <v>9</v>
      </c>
      <c r="U202" s="20">
        <f t="shared" si="7"/>
        <v>66</v>
      </c>
    </row>
    <row r="203">
      <c r="A203" s="31"/>
      <c r="B203" s="32" t="s">
        <v>42</v>
      </c>
      <c r="C203" s="33" t="str">
        <f t="shared" ref="C203:T203" si="67">C193+C202</f>
        <v>#REF!</v>
      </c>
      <c r="D203" s="33" t="str">
        <f t="shared" si="67"/>
        <v>#REF!</v>
      </c>
      <c r="E203" s="33" t="str">
        <f t="shared" si="67"/>
        <v>#REF!</v>
      </c>
      <c r="F203" s="33" t="str">
        <f t="shared" si="67"/>
        <v>#REF!</v>
      </c>
      <c r="G203" s="33" t="str">
        <f t="shared" si="67"/>
        <v>#REF!</v>
      </c>
      <c r="H203" s="33" t="str">
        <f t="shared" si="67"/>
        <v>#REF!</v>
      </c>
      <c r="I203" s="33" t="str">
        <f t="shared" si="67"/>
        <v>#REF!</v>
      </c>
      <c r="J203" s="33" t="str">
        <f t="shared" si="67"/>
        <v>#REF!</v>
      </c>
      <c r="K203" s="33" t="str">
        <f t="shared" si="67"/>
        <v>#REF!</v>
      </c>
      <c r="L203" s="33" t="str">
        <f t="shared" si="67"/>
        <v>#REF!</v>
      </c>
      <c r="M203" s="33" t="str">
        <f t="shared" si="67"/>
        <v>#REF!</v>
      </c>
      <c r="N203" s="33" t="str">
        <f t="shared" si="67"/>
        <v>#REF!</v>
      </c>
      <c r="O203" s="33" t="str">
        <f t="shared" si="67"/>
        <v>#REF!</v>
      </c>
      <c r="P203" s="33" t="str">
        <f t="shared" si="67"/>
        <v>#REF!</v>
      </c>
      <c r="Q203" s="33" t="str">
        <f t="shared" si="67"/>
        <v>#REF!</v>
      </c>
      <c r="R203" s="33" t="str">
        <f t="shared" si="67"/>
        <v>#REF!</v>
      </c>
      <c r="S203" s="33">
        <f t="shared" si="67"/>
        <v>481</v>
      </c>
      <c r="T203" s="33" t="str">
        <f t="shared" si="67"/>
        <v>#REF!</v>
      </c>
      <c r="U203" s="20" t="str">
        <f t="shared" si="7"/>
        <v>#REF!</v>
      </c>
    </row>
    <row r="204">
      <c r="A204" s="16">
        <v>45647.0</v>
      </c>
      <c r="B204" s="17" t="s">
        <v>28</v>
      </c>
      <c r="C204" s="18"/>
      <c r="D204" s="18"/>
      <c r="E204" s="19"/>
      <c r="F204" s="19">
        <f t="shared" ref="F204:F211" si="68">SUM(C204:E204)</f>
        <v>0</v>
      </c>
      <c r="G204" s="19"/>
      <c r="H204" s="19"/>
      <c r="I204" s="19"/>
      <c r="J204" s="19"/>
      <c r="K204" s="19"/>
      <c r="L204" s="19"/>
      <c r="M204" s="19"/>
      <c r="N204" s="19"/>
      <c r="O204" s="18"/>
      <c r="P204" s="19"/>
      <c r="Q204" s="19"/>
      <c r="R204" s="19"/>
      <c r="S204" s="19"/>
      <c r="T204" s="18"/>
      <c r="U204" s="20">
        <f t="shared" si="7"/>
        <v>0</v>
      </c>
    </row>
    <row r="205">
      <c r="A205" s="21"/>
      <c r="B205" s="17" t="s">
        <v>29</v>
      </c>
      <c r="C205" s="18"/>
      <c r="D205" s="18"/>
      <c r="E205" s="19"/>
      <c r="F205" s="19">
        <f t="shared" si="68"/>
        <v>0</v>
      </c>
      <c r="G205" s="19"/>
      <c r="H205" s="36"/>
      <c r="I205" s="19"/>
      <c r="J205" s="18"/>
      <c r="K205" s="19"/>
      <c r="L205" s="19"/>
      <c r="M205" s="19"/>
      <c r="N205" s="18"/>
      <c r="O205" s="19"/>
      <c r="P205" s="18"/>
      <c r="Q205" s="36"/>
      <c r="R205" s="18"/>
      <c r="S205" s="18"/>
      <c r="T205" s="18"/>
      <c r="U205" s="20">
        <f t="shared" si="7"/>
        <v>0</v>
      </c>
    </row>
    <row r="206">
      <c r="A206" s="21"/>
      <c r="B206" s="17" t="s">
        <v>30</v>
      </c>
      <c r="C206" s="18"/>
      <c r="D206" s="18"/>
      <c r="E206" s="18"/>
      <c r="F206" s="19">
        <f t="shared" si="68"/>
        <v>0</v>
      </c>
      <c r="G206" s="18"/>
      <c r="H206" s="19"/>
      <c r="I206" s="19"/>
      <c r="J206" s="19"/>
      <c r="K206" s="19"/>
      <c r="L206" s="19"/>
      <c r="M206" s="19"/>
      <c r="N206" s="18"/>
      <c r="O206" s="19"/>
      <c r="P206" s="18"/>
      <c r="Q206" s="19"/>
      <c r="R206" s="18"/>
      <c r="S206" s="18"/>
      <c r="T206" s="18"/>
      <c r="U206" s="20">
        <f t="shared" si="7"/>
        <v>0</v>
      </c>
    </row>
    <row r="207">
      <c r="A207" s="21"/>
      <c r="B207" s="17" t="s">
        <v>31</v>
      </c>
      <c r="C207" s="18"/>
      <c r="D207" s="18"/>
      <c r="E207" s="19"/>
      <c r="F207" s="19">
        <f t="shared" si="68"/>
        <v>0</v>
      </c>
      <c r="G207" s="19"/>
      <c r="H207" s="19"/>
      <c r="I207" s="19"/>
      <c r="J207" s="18"/>
      <c r="K207" s="19"/>
      <c r="L207" s="19"/>
      <c r="M207" s="18"/>
      <c r="N207" s="18"/>
      <c r="O207" s="19"/>
      <c r="P207" s="18"/>
      <c r="Q207" s="19"/>
      <c r="R207" s="18"/>
      <c r="S207" s="18"/>
      <c r="T207" s="18"/>
      <c r="U207" s="20">
        <f t="shared" si="7"/>
        <v>0</v>
      </c>
    </row>
    <row r="208">
      <c r="A208" s="21"/>
      <c r="B208" s="17" t="s">
        <v>32</v>
      </c>
      <c r="C208" s="18"/>
      <c r="D208" s="18"/>
      <c r="E208" s="19"/>
      <c r="F208" s="19">
        <f t="shared" si="68"/>
        <v>0</v>
      </c>
      <c r="G208" s="18"/>
      <c r="H208" s="19"/>
      <c r="I208" s="19"/>
      <c r="J208" s="19"/>
      <c r="K208" s="19"/>
      <c r="L208" s="19"/>
      <c r="M208" s="18"/>
      <c r="N208" s="19"/>
      <c r="O208" s="19"/>
      <c r="P208" s="18"/>
      <c r="Q208" s="19"/>
      <c r="R208" s="19"/>
      <c r="S208" s="18"/>
      <c r="T208" s="18"/>
      <c r="U208" s="20">
        <f t="shared" si="7"/>
        <v>0</v>
      </c>
    </row>
    <row r="209">
      <c r="A209" s="21"/>
      <c r="B209" s="22" t="s">
        <v>33</v>
      </c>
      <c r="C209" s="23">
        <v>5.0</v>
      </c>
      <c r="D209" s="23">
        <v>3.0</v>
      </c>
      <c r="E209" s="23"/>
      <c r="F209" s="24">
        <f t="shared" si="68"/>
        <v>8</v>
      </c>
      <c r="G209" s="23"/>
      <c r="H209" s="23"/>
      <c r="I209" s="23"/>
      <c r="J209" s="23"/>
      <c r="K209" s="23"/>
      <c r="L209" s="23"/>
      <c r="M209" s="23"/>
      <c r="N209" s="23"/>
      <c r="O209" s="23"/>
      <c r="P209" s="23">
        <v>2.0</v>
      </c>
      <c r="Q209" s="23"/>
      <c r="R209" s="23"/>
      <c r="S209" s="23">
        <v>3.0</v>
      </c>
      <c r="T209" s="23">
        <v>3.0</v>
      </c>
      <c r="U209" s="20">
        <f t="shared" si="7"/>
        <v>8</v>
      </c>
    </row>
    <row r="210">
      <c r="A210" s="21"/>
      <c r="B210" s="22" t="s">
        <v>34</v>
      </c>
      <c r="C210" s="23">
        <v>1.0</v>
      </c>
      <c r="D210" s="23"/>
      <c r="E210" s="23"/>
      <c r="F210" s="24">
        <f t="shared" si="68"/>
        <v>1</v>
      </c>
      <c r="G210" s="24"/>
      <c r="H210" s="24"/>
      <c r="I210" s="24"/>
      <c r="J210" s="25"/>
      <c r="K210" s="24"/>
      <c r="L210" s="24"/>
      <c r="M210" s="24"/>
      <c r="N210" s="23"/>
      <c r="O210" s="24"/>
      <c r="P210" s="23"/>
      <c r="Q210" s="23"/>
      <c r="R210" s="23"/>
      <c r="S210" s="23"/>
      <c r="T210" s="23">
        <v>1.0</v>
      </c>
      <c r="U210" s="20">
        <f t="shared" si="7"/>
        <v>1</v>
      </c>
    </row>
    <row r="211">
      <c r="A211" s="21"/>
      <c r="B211" s="22" t="s">
        <v>35</v>
      </c>
      <c r="C211" s="23"/>
      <c r="D211" s="23"/>
      <c r="E211" s="23"/>
      <c r="F211" s="24">
        <f t="shared" si="68"/>
        <v>0</v>
      </c>
      <c r="G211" s="24"/>
      <c r="H211" s="24"/>
      <c r="I211" s="24"/>
      <c r="J211" s="23"/>
      <c r="K211" s="24"/>
      <c r="L211" s="24"/>
      <c r="M211" s="24"/>
      <c r="N211" s="24"/>
      <c r="O211" s="23"/>
      <c r="P211" s="23"/>
      <c r="Q211" s="23"/>
      <c r="R211" s="24"/>
      <c r="S211" s="23"/>
      <c r="T211" s="23"/>
      <c r="U211" s="20">
        <f t="shared" si="7"/>
        <v>0</v>
      </c>
    </row>
    <row r="212">
      <c r="A212" s="21"/>
      <c r="B212" s="26" t="s">
        <v>36</v>
      </c>
      <c r="C212" s="27">
        <f t="shared" ref="C212:T212" si="69">SUM(C204:C211)</f>
        <v>6</v>
      </c>
      <c r="D212" s="27">
        <f t="shared" si="69"/>
        <v>3</v>
      </c>
      <c r="E212" s="27">
        <f t="shared" si="69"/>
        <v>0</v>
      </c>
      <c r="F212" s="27">
        <f t="shared" si="69"/>
        <v>9</v>
      </c>
      <c r="G212" s="27">
        <f t="shared" si="69"/>
        <v>0</v>
      </c>
      <c r="H212" s="27">
        <f t="shared" si="69"/>
        <v>0</v>
      </c>
      <c r="I212" s="27">
        <f t="shared" si="69"/>
        <v>0</v>
      </c>
      <c r="J212" s="27">
        <f t="shared" si="69"/>
        <v>0</v>
      </c>
      <c r="K212" s="27">
        <f t="shared" si="69"/>
        <v>0</v>
      </c>
      <c r="L212" s="27">
        <f t="shared" si="69"/>
        <v>0</v>
      </c>
      <c r="M212" s="27">
        <f t="shared" si="69"/>
        <v>0</v>
      </c>
      <c r="N212" s="27">
        <f t="shared" si="69"/>
        <v>0</v>
      </c>
      <c r="O212" s="27">
        <f t="shared" si="69"/>
        <v>0</v>
      </c>
      <c r="P212" s="27">
        <f t="shared" si="69"/>
        <v>2</v>
      </c>
      <c r="Q212" s="27">
        <f t="shared" si="69"/>
        <v>0</v>
      </c>
      <c r="R212" s="27">
        <f t="shared" si="69"/>
        <v>0</v>
      </c>
      <c r="S212" s="27">
        <f t="shared" si="69"/>
        <v>3</v>
      </c>
      <c r="T212" s="27">
        <f t="shared" si="69"/>
        <v>4</v>
      </c>
      <c r="U212" s="20">
        <f t="shared" si="7"/>
        <v>9</v>
      </c>
    </row>
    <row r="213">
      <c r="A213" s="31"/>
      <c r="B213" s="32" t="s">
        <v>42</v>
      </c>
      <c r="C213" s="33" t="str">
        <f t="shared" ref="C213:T213" si="70">C203+C212</f>
        <v>#REF!</v>
      </c>
      <c r="D213" s="33" t="str">
        <f t="shared" si="70"/>
        <v>#REF!</v>
      </c>
      <c r="E213" s="33" t="str">
        <f t="shared" si="70"/>
        <v>#REF!</v>
      </c>
      <c r="F213" s="33" t="str">
        <f t="shared" si="70"/>
        <v>#REF!</v>
      </c>
      <c r="G213" s="33" t="str">
        <f t="shared" si="70"/>
        <v>#REF!</v>
      </c>
      <c r="H213" s="33" t="str">
        <f t="shared" si="70"/>
        <v>#REF!</v>
      </c>
      <c r="I213" s="33" t="str">
        <f t="shared" si="70"/>
        <v>#REF!</v>
      </c>
      <c r="J213" s="33" t="str">
        <f t="shared" si="70"/>
        <v>#REF!</v>
      </c>
      <c r="K213" s="33" t="str">
        <f t="shared" si="70"/>
        <v>#REF!</v>
      </c>
      <c r="L213" s="33" t="str">
        <f t="shared" si="70"/>
        <v>#REF!</v>
      </c>
      <c r="M213" s="33" t="str">
        <f t="shared" si="70"/>
        <v>#REF!</v>
      </c>
      <c r="N213" s="33" t="str">
        <f t="shared" si="70"/>
        <v>#REF!</v>
      </c>
      <c r="O213" s="33" t="str">
        <f t="shared" si="70"/>
        <v>#REF!</v>
      </c>
      <c r="P213" s="33" t="str">
        <f t="shared" si="70"/>
        <v>#REF!</v>
      </c>
      <c r="Q213" s="33" t="str">
        <f t="shared" si="70"/>
        <v>#REF!</v>
      </c>
      <c r="R213" s="33" t="str">
        <f t="shared" si="70"/>
        <v>#REF!</v>
      </c>
      <c r="S213" s="33">
        <f t="shared" si="70"/>
        <v>484</v>
      </c>
      <c r="T213" s="33" t="str">
        <f t="shared" si="70"/>
        <v>#REF!</v>
      </c>
      <c r="U213" s="20" t="str">
        <f t="shared" si="7"/>
        <v>#REF!</v>
      </c>
    </row>
    <row r="214">
      <c r="A214" s="16">
        <v>45648.0</v>
      </c>
      <c r="B214" s="17" t="s">
        <v>28</v>
      </c>
      <c r="C214" s="18"/>
      <c r="D214" s="18"/>
      <c r="E214" s="18"/>
      <c r="F214" s="19">
        <f t="shared" ref="F214:F221" si="71">SUM(C214:E214)</f>
        <v>0</v>
      </c>
      <c r="G214" s="36"/>
      <c r="H214" s="19"/>
      <c r="I214" s="19"/>
      <c r="J214" s="19"/>
      <c r="K214" s="19"/>
      <c r="L214" s="19"/>
      <c r="M214" s="19"/>
      <c r="N214" s="19"/>
      <c r="O214" s="18"/>
      <c r="P214" s="19"/>
      <c r="Q214" s="19"/>
      <c r="R214" s="19"/>
      <c r="S214" s="18"/>
      <c r="T214" s="18"/>
      <c r="U214" s="20">
        <f t="shared" si="7"/>
        <v>0</v>
      </c>
    </row>
    <row r="215">
      <c r="A215" s="21"/>
      <c r="B215" s="17" t="s">
        <v>29</v>
      </c>
      <c r="C215" s="18"/>
      <c r="D215" s="18"/>
      <c r="E215" s="18"/>
      <c r="F215" s="19">
        <f t="shared" si="71"/>
        <v>0</v>
      </c>
      <c r="G215" s="18"/>
      <c r="H215" s="19"/>
      <c r="I215" s="19"/>
      <c r="J215" s="18"/>
      <c r="K215" s="19"/>
      <c r="L215" s="19"/>
      <c r="M215" s="19"/>
      <c r="N215" s="19"/>
      <c r="O215" s="19"/>
      <c r="P215" s="18"/>
      <c r="Q215" s="19"/>
      <c r="R215" s="19"/>
      <c r="S215" s="19"/>
      <c r="T215" s="18"/>
      <c r="U215" s="20">
        <f t="shared" si="7"/>
        <v>0</v>
      </c>
    </row>
    <row r="216">
      <c r="A216" s="21"/>
      <c r="B216" s="17" t="s">
        <v>30</v>
      </c>
      <c r="C216" s="18"/>
      <c r="D216" s="18"/>
      <c r="E216" s="18"/>
      <c r="F216" s="19">
        <f t="shared" si="71"/>
        <v>0</v>
      </c>
      <c r="G216" s="18"/>
      <c r="H216" s="19"/>
      <c r="I216" s="18"/>
      <c r="J216" s="19"/>
      <c r="K216" s="19"/>
      <c r="L216" s="19"/>
      <c r="M216" s="18"/>
      <c r="N216" s="18"/>
      <c r="O216" s="19"/>
      <c r="P216" s="36"/>
      <c r="Q216" s="19"/>
      <c r="R216" s="18"/>
      <c r="S216" s="18"/>
      <c r="T216" s="18"/>
      <c r="U216" s="20">
        <f t="shared" si="7"/>
        <v>0</v>
      </c>
    </row>
    <row r="217">
      <c r="A217" s="21"/>
      <c r="B217" s="17" t="s">
        <v>31</v>
      </c>
      <c r="C217" s="18"/>
      <c r="D217" s="18"/>
      <c r="E217" s="18"/>
      <c r="F217" s="19">
        <f t="shared" si="71"/>
        <v>0</v>
      </c>
      <c r="G217" s="19"/>
      <c r="H217" s="19"/>
      <c r="I217" s="19"/>
      <c r="J217" s="19"/>
      <c r="K217" s="19"/>
      <c r="L217" s="19"/>
      <c r="M217" s="18"/>
      <c r="N217" s="19"/>
      <c r="O217" s="19"/>
      <c r="P217" s="18"/>
      <c r="Q217" s="19"/>
      <c r="R217" s="19"/>
      <c r="S217" s="19"/>
      <c r="T217" s="18"/>
      <c r="U217" s="20">
        <f t="shared" si="7"/>
        <v>0</v>
      </c>
    </row>
    <row r="218">
      <c r="A218" s="21"/>
      <c r="B218" s="17" t="s">
        <v>32</v>
      </c>
      <c r="C218" s="18"/>
      <c r="D218" s="18"/>
      <c r="E218" s="18"/>
      <c r="F218" s="19">
        <f t="shared" si="71"/>
        <v>0</v>
      </c>
      <c r="G218" s="19"/>
      <c r="H218" s="19"/>
      <c r="I218" s="19"/>
      <c r="J218" s="18"/>
      <c r="K218" s="19"/>
      <c r="L218" s="19"/>
      <c r="M218" s="19"/>
      <c r="N218" s="19"/>
      <c r="O218" s="18"/>
      <c r="P218" s="18"/>
      <c r="Q218" s="19"/>
      <c r="R218" s="19"/>
      <c r="S218" s="18"/>
      <c r="T218" s="18"/>
      <c r="U218" s="20">
        <f t="shared" si="7"/>
        <v>0</v>
      </c>
    </row>
    <row r="219">
      <c r="A219" s="21"/>
      <c r="B219" s="22" t="s">
        <v>33</v>
      </c>
      <c r="C219" s="23"/>
      <c r="D219" s="23"/>
      <c r="E219" s="23"/>
      <c r="F219" s="24">
        <f t="shared" si="71"/>
        <v>0</v>
      </c>
      <c r="G219" s="23"/>
      <c r="H219" s="23"/>
      <c r="I219" s="24"/>
      <c r="J219" s="23"/>
      <c r="K219" s="24"/>
      <c r="L219" s="24"/>
      <c r="M219" s="24"/>
      <c r="N219" s="23"/>
      <c r="O219" s="24"/>
      <c r="P219" s="23"/>
      <c r="Q219" s="24"/>
      <c r="R219" s="23"/>
      <c r="S219" s="23"/>
      <c r="T219" s="23"/>
      <c r="U219" s="20">
        <f t="shared" si="7"/>
        <v>0</v>
      </c>
    </row>
    <row r="220">
      <c r="A220" s="21"/>
      <c r="B220" s="22" t="s">
        <v>34</v>
      </c>
      <c r="C220" s="23"/>
      <c r="D220" s="23">
        <v>1.0</v>
      </c>
      <c r="E220" s="23"/>
      <c r="F220" s="24">
        <f t="shared" si="71"/>
        <v>1</v>
      </c>
      <c r="G220" s="24"/>
      <c r="H220" s="23"/>
      <c r="I220" s="23"/>
      <c r="J220" s="24"/>
      <c r="K220" s="24"/>
      <c r="L220" s="24"/>
      <c r="M220" s="24"/>
      <c r="N220" s="23"/>
      <c r="O220" s="24"/>
      <c r="P220" s="23">
        <v>1.0</v>
      </c>
      <c r="Q220" s="24"/>
      <c r="R220" s="23"/>
      <c r="S220" s="24"/>
      <c r="T220" s="23"/>
      <c r="U220" s="20">
        <f t="shared" si="7"/>
        <v>1</v>
      </c>
    </row>
    <row r="221">
      <c r="A221" s="21"/>
      <c r="B221" s="22" t="s">
        <v>35</v>
      </c>
      <c r="C221" s="23"/>
      <c r="D221" s="23"/>
      <c r="E221" s="23"/>
      <c r="F221" s="24">
        <f t="shared" si="71"/>
        <v>0</v>
      </c>
      <c r="G221" s="25"/>
      <c r="H221" s="24"/>
      <c r="I221" s="24"/>
      <c r="J221" s="23"/>
      <c r="K221" s="24"/>
      <c r="L221" s="24"/>
      <c r="M221" s="24"/>
      <c r="N221" s="24"/>
      <c r="O221" s="23"/>
      <c r="P221" s="23"/>
      <c r="Q221" s="24"/>
      <c r="R221" s="24"/>
      <c r="S221" s="24"/>
      <c r="T221" s="23"/>
      <c r="U221" s="20">
        <f t="shared" si="7"/>
        <v>0</v>
      </c>
    </row>
    <row r="222">
      <c r="A222" s="21"/>
      <c r="B222" s="26" t="s">
        <v>36</v>
      </c>
      <c r="C222" s="27">
        <f t="shared" ref="C222:T222" si="72">SUM(C214:C221)</f>
        <v>0</v>
      </c>
      <c r="D222" s="27">
        <f t="shared" si="72"/>
        <v>1</v>
      </c>
      <c r="E222" s="27">
        <f t="shared" si="72"/>
        <v>0</v>
      </c>
      <c r="F222" s="27">
        <f t="shared" si="72"/>
        <v>1</v>
      </c>
      <c r="G222" s="27">
        <f t="shared" si="72"/>
        <v>0</v>
      </c>
      <c r="H222" s="27">
        <f t="shared" si="72"/>
        <v>0</v>
      </c>
      <c r="I222" s="27">
        <f t="shared" si="72"/>
        <v>0</v>
      </c>
      <c r="J222" s="27">
        <f t="shared" si="72"/>
        <v>0</v>
      </c>
      <c r="K222" s="27">
        <f t="shared" si="72"/>
        <v>0</v>
      </c>
      <c r="L222" s="27">
        <f t="shared" si="72"/>
        <v>0</v>
      </c>
      <c r="M222" s="27">
        <f t="shared" si="72"/>
        <v>0</v>
      </c>
      <c r="N222" s="27">
        <f t="shared" si="72"/>
        <v>0</v>
      </c>
      <c r="O222" s="27">
        <f t="shared" si="72"/>
        <v>0</v>
      </c>
      <c r="P222" s="27">
        <f t="shared" si="72"/>
        <v>1</v>
      </c>
      <c r="Q222" s="27">
        <f t="shared" si="72"/>
        <v>0</v>
      </c>
      <c r="R222" s="27">
        <f t="shared" si="72"/>
        <v>0</v>
      </c>
      <c r="S222" s="27">
        <f t="shared" si="72"/>
        <v>0</v>
      </c>
      <c r="T222" s="27">
        <f t="shared" si="72"/>
        <v>0</v>
      </c>
      <c r="U222" s="20">
        <f t="shared" si="7"/>
        <v>1</v>
      </c>
      <c r="V222" s="28" t="s">
        <v>37</v>
      </c>
      <c r="W222" s="28" t="s">
        <v>9</v>
      </c>
      <c r="X222" s="28" t="s">
        <v>10</v>
      </c>
      <c r="Y222" s="28" t="s">
        <v>11</v>
      </c>
      <c r="Z222" s="28" t="s">
        <v>12</v>
      </c>
      <c r="AA222" s="28" t="s">
        <v>13</v>
      </c>
      <c r="AB222" s="28" t="s">
        <v>14</v>
      </c>
      <c r="AC222" s="28" t="s">
        <v>15</v>
      </c>
      <c r="AD222" s="29" t="s">
        <v>38</v>
      </c>
      <c r="AE222" s="29" t="s">
        <v>39</v>
      </c>
      <c r="AF222" s="29" t="s">
        <v>18</v>
      </c>
      <c r="AG222" s="28" t="s">
        <v>19</v>
      </c>
      <c r="AH222" s="28" t="s">
        <v>20</v>
      </c>
      <c r="AI222" s="30" t="s">
        <v>40</v>
      </c>
      <c r="AJ222" s="28" t="s">
        <v>22</v>
      </c>
      <c r="AK222" s="28" t="s">
        <v>23</v>
      </c>
      <c r="AL222" s="28" t="s">
        <v>24</v>
      </c>
      <c r="AM222" s="28" t="s">
        <v>25</v>
      </c>
      <c r="AN222" s="28" t="s">
        <v>41</v>
      </c>
    </row>
    <row r="223">
      <c r="A223" s="31"/>
      <c r="B223" s="32" t="s">
        <v>42</v>
      </c>
      <c r="C223" s="33" t="str">
        <f t="shared" ref="C223:T223" si="73">C213+C222</f>
        <v>#REF!</v>
      </c>
      <c r="D223" s="33" t="str">
        <f t="shared" si="73"/>
        <v>#REF!</v>
      </c>
      <c r="E223" s="33" t="str">
        <f t="shared" si="73"/>
        <v>#REF!</v>
      </c>
      <c r="F223" s="33" t="str">
        <f t="shared" si="73"/>
        <v>#REF!</v>
      </c>
      <c r="G223" s="33" t="str">
        <f t="shared" si="73"/>
        <v>#REF!</v>
      </c>
      <c r="H223" s="33" t="str">
        <f t="shared" si="73"/>
        <v>#REF!</v>
      </c>
      <c r="I223" s="33" t="str">
        <f t="shared" si="73"/>
        <v>#REF!</v>
      </c>
      <c r="J223" s="33" t="str">
        <f t="shared" si="73"/>
        <v>#REF!</v>
      </c>
      <c r="K223" s="33" t="str">
        <f t="shared" si="73"/>
        <v>#REF!</v>
      </c>
      <c r="L223" s="33" t="str">
        <f t="shared" si="73"/>
        <v>#REF!</v>
      </c>
      <c r="M223" s="33" t="str">
        <f t="shared" si="73"/>
        <v>#REF!</v>
      </c>
      <c r="N223" s="33" t="str">
        <f t="shared" si="73"/>
        <v>#REF!</v>
      </c>
      <c r="O223" s="33" t="str">
        <f t="shared" si="73"/>
        <v>#REF!</v>
      </c>
      <c r="P223" s="33" t="str">
        <f t="shared" si="73"/>
        <v>#REF!</v>
      </c>
      <c r="Q223" s="33" t="str">
        <f t="shared" si="73"/>
        <v>#REF!</v>
      </c>
      <c r="R223" s="33" t="str">
        <f t="shared" si="73"/>
        <v>#REF!</v>
      </c>
      <c r="S223" s="33">
        <f t="shared" si="73"/>
        <v>484</v>
      </c>
      <c r="T223" s="33" t="str">
        <f t="shared" si="73"/>
        <v>#REF!</v>
      </c>
      <c r="U223" s="20" t="str">
        <f t="shared" si="7"/>
        <v>#REF!</v>
      </c>
      <c r="V223" s="34" t="s">
        <v>47</v>
      </c>
      <c r="W223" s="35">
        <f t="shared" ref="W223:AN223" si="74">SUM(C154:C158,C164:C168,C174:C178,C184:C188,C194:C198,C204:C208,C214:C218)</f>
        <v>115</v>
      </c>
      <c r="X223" s="35">
        <f t="shared" si="74"/>
        <v>50</v>
      </c>
      <c r="Y223" s="35">
        <f t="shared" si="74"/>
        <v>2</v>
      </c>
      <c r="Z223" s="35">
        <f t="shared" si="74"/>
        <v>167</v>
      </c>
      <c r="AA223" s="35">
        <f t="shared" si="74"/>
        <v>2</v>
      </c>
      <c r="AB223" s="35">
        <f t="shared" si="74"/>
        <v>0</v>
      </c>
      <c r="AC223" s="35">
        <f t="shared" si="74"/>
        <v>0</v>
      </c>
      <c r="AD223" s="35">
        <f t="shared" si="74"/>
        <v>0</v>
      </c>
      <c r="AE223" s="35">
        <f t="shared" si="74"/>
        <v>0</v>
      </c>
      <c r="AF223" s="35">
        <f t="shared" si="74"/>
        <v>0</v>
      </c>
      <c r="AG223" s="35">
        <f t="shared" si="74"/>
        <v>12</v>
      </c>
      <c r="AH223" s="35">
        <f t="shared" si="74"/>
        <v>1</v>
      </c>
      <c r="AI223" s="35">
        <f t="shared" si="74"/>
        <v>8</v>
      </c>
      <c r="AJ223" s="35">
        <f t="shared" si="74"/>
        <v>57</v>
      </c>
      <c r="AK223" s="35">
        <f t="shared" si="74"/>
        <v>0</v>
      </c>
      <c r="AL223" s="35">
        <f t="shared" si="74"/>
        <v>58</v>
      </c>
      <c r="AM223" s="35">
        <f t="shared" si="74"/>
        <v>3</v>
      </c>
      <c r="AN223" s="35">
        <f t="shared" si="74"/>
        <v>27</v>
      </c>
    </row>
    <row r="224">
      <c r="A224" s="16">
        <v>45649.0</v>
      </c>
      <c r="B224" s="17" t="s">
        <v>28</v>
      </c>
      <c r="C224" s="18">
        <v>1.0</v>
      </c>
      <c r="D224" s="18"/>
      <c r="E224" s="18"/>
      <c r="F224" s="19">
        <f t="shared" ref="F224:F231" si="75">SUM(C224:E224)</f>
        <v>1</v>
      </c>
      <c r="G224" s="19"/>
      <c r="H224" s="19"/>
      <c r="I224" s="19"/>
      <c r="J224" s="18"/>
      <c r="K224" s="19"/>
      <c r="L224" s="19"/>
      <c r="M224" s="19"/>
      <c r="N224" s="18"/>
      <c r="O224" s="18"/>
      <c r="P224" s="18"/>
      <c r="Q224" s="19"/>
      <c r="R224" s="19"/>
      <c r="S224" s="18"/>
      <c r="T224" s="18"/>
      <c r="U224" s="20">
        <f t="shared" si="7"/>
        <v>0</v>
      </c>
      <c r="V224" s="3" t="s">
        <v>2</v>
      </c>
    </row>
    <row r="225">
      <c r="A225" s="21"/>
      <c r="B225" s="17" t="s">
        <v>29</v>
      </c>
      <c r="C225" s="18">
        <v>3.0</v>
      </c>
      <c r="D225" s="18">
        <v>2.0</v>
      </c>
      <c r="E225" s="18"/>
      <c r="F225" s="19">
        <f t="shared" si="75"/>
        <v>5</v>
      </c>
      <c r="G225" s="18">
        <v>1.0</v>
      </c>
      <c r="H225" s="19"/>
      <c r="I225" s="19"/>
      <c r="J225" s="19"/>
      <c r="K225" s="19"/>
      <c r="L225" s="19"/>
      <c r="M225" s="19"/>
      <c r="N225" s="19"/>
      <c r="O225" s="18"/>
      <c r="P225" s="18"/>
      <c r="Q225" s="19"/>
      <c r="R225" s="19"/>
      <c r="S225" s="18">
        <v>1.0</v>
      </c>
      <c r="T225" s="18">
        <v>3.0</v>
      </c>
      <c r="U225" s="20">
        <f t="shared" si="7"/>
        <v>5</v>
      </c>
    </row>
    <row r="226">
      <c r="A226" s="21"/>
      <c r="B226" s="17" t="s">
        <v>30</v>
      </c>
      <c r="C226" s="18"/>
      <c r="D226" s="18"/>
      <c r="E226" s="18"/>
      <c r="F226" s="19">
        <f t="shared" si="75"/>
        <v>0</v>
      </c>
      <c r="G226" s="19"/>
      <c r="H226" s="19"/>
      <c r="I226" s="19"/>
      <c r="J226" s="18"/>
      <c r="K226" s="19"/>
      <c r="L226" s="19"/>
      <c r="M226" s="19"/>
      <c r="N226" s="19"/>
      <c r="O226" s="19"/>
      <c r="P226" s="18"/>
      <c r="Q226" s="19"/>
      <c r="R226" s="18"/>
      <c r="S226" s="19"/>
      <c r="T226" s="18"/>
      <c r="U226" s="20">
        <f t="shared" si="7"/>
        <v>0</v>
      </c>
    </row>
    <row r="227">
      <c r="A227" s="21"/>
      <c r="B227" s="17" t="s">
        <v>31</v>
      </c>
      <c r="C227" s="18">
        <v>3.0</v>
      </c>
      <c r="D227" s="18">
        <v>1.0</v>
      </c>
      <c r="E227" s="19"/>
      <c r="F227" s="19">
        <f t="shared" si="75"/>
        <v>4</v>
      </c>
      <c r="G227" s="19"/>
      <c r="H227" s="19"/>
      <c r="I227" s="18"/>
      <c r="J227" s="18"/>
      <c r="K227" s="19"/>
      <c r="L227" s="19"/>
      <c r="M227" s="18"/>
      <c r="N227" s="19"/>
      <c r="O227" s="19"/>
      <c r="P227" s="18">
        <v>1.0</v>
      </c>
      <c r="Q227" s="19"/>
      <c r="R227" s="19"/>
      <c r="S227" s="19"/>
      <c r="T227" s="18">
        <v>3.0</v>
      </c>
      <c r="U227" s="20">
        <f t="shared" si="7"/>
        <v>4</v>
      </c>
    </row>
    <row r="228">
      <c r="A228" s="21"/>
      <c r="B228" s="17" t="s">
        <v>32</v>
      </c>
      <c r="C228" s="18">
        <v>7.0</v>
      </c>
      <c r="D228" s="18">
        <v>2.0</v>
      </c>
      <c r="E228" s="19"/>
      <c r="F228" s="19">
        <f t="shared" si="75"/>
        <v>9</v>
      </c>
      <c r="G228" s="18"/>
      <c r="H228" s="18"/>
      <c r="I228" s="19"/>
      <c r="J228" s="19"/>
      <c r="K228" s="19"/>
      <c r="L228" s="19"/>
      <c r="M228" s="18"/>
      <c r="N228" s="19"/>
      <c r="O228" s="18"/>
      <c r="P228" s="18">
        <v>8.0</v>
      </c>
      <c r="Q228" s="19"/>
      <c r="R228" s="19"/>
      <c r="S228" s="18"/>
      <c r="T228" s="18">
        <v>1.0</v>
      </c>
      <c r="U228" s="20">
        <f t="shared" si="7"/>
        <v>9</v>
      </c>
    </row>
    <row r="229">
      <c r="A229" s="21"/>
      <c r="B229" s="22" t="s">
        <v>33</v>
      </c>
      <c r="C229" s="23"/>
      <c r="D229" s="23"/>
      <c r="E229" s="23"/>
      <c r="F229" s="24">
        <f t="shared" si="75"/>
        <v>0</v>
      </c>
      <c r="G229" s="23"/>
      <c r="H229" s="23"/>
      <c r="I229" s="24"/>
      <c r="J229" s="23"/>
      <c r="K229" s="24"/>
      <c r="L229" s="24"/>
      <c r="M229" s="24"/>
      <c r="N229" s="23"/>
      <c r="O229" s="24"/>
      <c r="P229" s="23"/>
      <c r="Q229" s="24"/>
      <c r="R229" s="23"/>
      <c r="S229" s="23"/>
      <c r="T229" s="23"/>
      <c r="U229" s="20">
        <f t="shared" si="7"/>
        <v>0</v>
      </c>
    </row>
    <row r="230">
      <c r="A230" s="21"/>
      <c r="B230" s="22" t="s">
        <v>34</v>
      </c>
      <c r="C230" s="23">
        <v>3.0</v>
      </c>
      <c r="D230" s="23">
        <v>2.0</v>
      </c>
      <c r="E230" s="24"/>
      <c r="F230" s="24">
        <f t="shared" si="75"/>
        <v>5</v>
      </c>
      <c r="G230" s="23"/>
      <c r="H230" s="25"/>
      <c r="I230" s="23">
        <v>1.0</v>
      </c>
      <c r="J230" s="23"/>
      <c r="K230" s="24"/>
      <c r="L230" s="24"/>
      <c r="M230" s="25"/>
      <c r="N230" s="23"/>
      <c r="O230" s="24"/>
      <c r="P230" s="23">
        <v>1.0</v>
      </c>
      <c r="Q230" s="24"/>
      <c r="R230" s="23"/>
      <c r="S230" s="24"/>
      <c r="T230" s="23">
        <v>7.0</v>
      </c>
      <c r="U230" s="20">
        <f t="shared" si="7"/>
        <v>9</v>
      </c>
    </row>
    <row r="231">
      <c r="A231" s="21"/>
      <c r="B231" s="22" t="s">
        <v>35</v>
      </c>
      <c r="C231" s="23">
        <v>1.0</v>
      </c>
      <c r="D231" s="23">
        <v>1.0</v>
      </c>
      <c r="E231" s="23" t="s">
        <v>2</v>
      </c>
      <c r="F231" s="24">
        <f t="shared" si="75"/>
        <v>2</v>
      </c>
      <c r="G231" s="24"/>
      <c r="H231" s="24"/>
      <c r="I231" s="24"/>
      <c r="J231" s="23"/>
      <c r="K231" s="24"/>
      <c r="L231" s="24"/>
      <c r="M231" s="24"/>
      <c r="N231" s="24"/>
      <c r="O231" s="23"/>
      <c r="P231" s="23">
        <v>1.0</v>
      </c>
      <c r="Q231" s="24"/>
      <c r="R231" s="24"/>
      <c r="S231" s="23">
        <v>1.0</v>
      </c>
      <c r="T231" s="23"/>
      <c r="U231" s="20">
        <f t="shared" si="7"/>
        <v>2</v>
      </c>
    </row>
    <row r="232">
      <c r="A232" s="21"/>
      <c r="B232" s="26" t="s">
        <v>36</v>
      </c>
      <c r="C232" s="27">
        <f t="shared" ref="C232:T232" si="76">SUM(C224:C231)</f>
        <v>18</v>
      </c>
      <c r="D232" s="27">
        <f t="shared" si="76"/>
        <v>8</v>
      </c>
      <c r="E232" s="27">
        <f t="shared" si="76"/>
        <v>0</v>
      </c>
      <c r="F232" s="27">
        <f t="shared" si="76"/>
        <v>26</v>
      </c>
      <c r="G232" s="27">
        <f t="shared" si="76"/>
        <v>1</v>
      </c>
      <c r="H232" s="27">
        <f t="shared" si="76"/>
        <v>0</v>
      </c>
      <c r="I232" s="27">
        <f t="shared" si="76"/>
        <v>1</v>
      </c>
      <c r="J232" s="27">
        <f t="shared" si="76"/>
        <v>0</v>
      </c>
      <c r="K232" s="27">
        <f t="shared" si="76"/>
        <v>0</v>
      </c>
      <c r="L232" s="27">
        <f t="shared" si="76"/>
        <v>0</v>
      </c>
      <c r="M232" s="27">
        <f t="shared" si="76"/>
        <v>0</v>
      </c>
      <c r="N232" s="27">
        <f t="shared" si="76"/>
        <v>0</v>
      </c>
      <c r="O232" s="27">
        <f t="shared" si="76"/>
        <v>0</v>
      </c>
      <c r="P232" s="27">
        <f t="shared" si="76"/>
        <v>11</v>
      </c>
      <c r="Q232" s="27">
        <f t="shared" si="76"/>
        <v>0</v>
      </c>
      <c r="R232" s="27">
        <f t="shared" si="76"/>
        <v>0</v>
      </c>
      <c r="S232" s="27">
        <f t="shared" si="76"/>
        <v>2</v>
      </c>
      <c r="T232" s="27">
        <f t="shared" si="76"/>
        <v>14</v>
      </c>
      <c r="U232" s="20">
        <f t="shared" si="7"/>
        <v>29</v>
      </c>
    </row>
    <row r="233">
      <c r="A233" s="31"/>
      <c r="B233" s="32" t="s">
        <v>42</v>
      </c>
      <c r="C233" s="33" t="str">
        <f t="shared" ref="C233:T233" si="77">C223+C232</f>
        <v>#REF!</v>
      </c>
      <c r="D233" s="33" t="str">
        <f t="shared" si="77"/>
        <v>#REF!</v>
      </c>
      <c r="E233" s="33" t="str">
        <f t="shared" si="77"/>
        <v>#REF!</v>
      </c>
      <c r="F233" s="33" t="str">
        <f t="shared" si="77"/>
        <v>#REF!</v>
      </c>
      <c r="G233" s="33" t="str">
        <f t="shared" si="77"/>
        <v>#REF!</v>
      </c>
      <c r="H233" s="33" t="str">
        <f t="shared" si="77"/>
        <v>#REF!</v>
      </c>
      <c r="I233" s="33" t="str">
        <f t="shared" si="77"/>
        <v>#REF!</v>
      </c>
      <c r="J233" s="33" t="str">
        <f t="shared" si="77"/>
        <v>#REF!</v>
      </c>
      <c r="K233" s="33" t="str">
        <f t="shared" si="77"/>
        <v>#REF!</v>
      </c>
      <c r="L233" s="33" t="str">
        <f t="shared" si="77"/>
        <v>#REF!</v>
      </c>
      <c r="M233" s="33" t="str">
        <f t="shared" si="77"/>
        <v>#REF!</v>
      </c>
      <c r="N233" s="33" t="str">
        <f t="shared" si="77"/>
        <v>#REF!</v>
      </c>
      <c r="O233" s="33" t="str">
        <f t="shared" si="77"/>
        <v>#REF!</v>
      </c>
      <c r="P233" s="33" t="str">
        <f t="shared" si="77"/>
        <v>#REF!</v>
      </c>
      <c r="Q233" s="33" t="str">
        <f t="shared" si="77"/>
        <v>#REF!</v>
      </c>
      <c r="R233" s="33" t="str">
        <f t="shared" si="77"/>
        <v>#REF!</v>
      </c>
      <c r="S233" s="33">
        <f t="shared" si="77"/>
        <v>486</v>
      </c>
      <c r="T233" s="33" t="str">
        <f t="shared" si="77"/>
        <v>#REF!</v>
      </c>
      <c r="U233" s="20" t="str">
        <f t="shared" si="7"/>
        <v>#REF!</v>
      </c>
    </row>
    <row r="234">
      <c r="A234" s="16">
        <v>45650.0</v>
      </c>
      <c r="B234" s="17" t="s">
        <v>28</v>
      </c>
      <c r="C234" s="18">
        <v>2.0</v>
      </c>
      <c r="D234" s="18">
        <v>1.0</v>
      </c>
      <c r="E234" s="18"/>
      <c r="F234" s="19">
        <f t="shared" ref="F234:F241" si="78">SUM(C234:E234)</f>
        <v>3</v>
      </c>
      <c r="G234" s="18">
        <v>1.0</v>
      </c>
      <c r="H234" s="19"/>
      <c r="I234" s="19"/>
      <c r="J234" s="19"/>
      <c r="K234" s="19"/>
      <c r="L234" s="19"/>
      <c r="M234" s="19"/>
      <c r="N234" s="19"/>
      <c r="O234" s="18"/>
      <c r="P234" s="18">
        <v>2.0</v>
      </c>
      <c r="Q234" s="19"/>
      <c r="R234" s="18"/>
      <c r="S234" s="36"/>
      <c r="T234" s="18"/>
      <c r="U234" s="20">
        <f t="shared" si="7"/>
        <v>3</v>
      </c>
    </row>
    <row r="235">
      <c r="A235" s="21"/>
      <c r="B235" s="17" t="s">
        <v>29</v>
      </c>
      <c r="C235" s="18"/>
      <c r="D235" s="18"/>
      <c r="E235" s="19"/>
      <c r="F235" s="19">
        <f t="shared" si="78"/>
        <v>0</v>
      </c>
      <c r="G235" s="18"/>
      <c r="H235" s="18"/>
      <c r="I235" s="18"/>
      <c r="J235" s="18"/>
      <c r="K235" s="19"/>
      <c r="L235" s="19"/>
      <c r="M235" s="19"/>
      <c r="N235" s="18"/>
      <c r="O235" s="19"/>
      <c r="P235" s="18"/>
      <c r="Q235" s="19"/>
      <c r="R235" s="19"/>
      <c r="S235" s="18"/>
      <c r="T235" s="18"/>
      <c r="U235" s="20">
        <f t="shared" si="7"/>
        <v>0</v>
      </c>
    </row>
    <row r="236">
      <c r="A236" s="21"/>
      <c r="B236" s="17" t="s">
        <v>30</v>
      </c>
      <c r="C236" s="18">
        <v>5.0</v>
      </c>
      <c r="D236" s="18">
        <v>5.0</v>
      </c>
      <c r="E236" s="18"/>
      <c r="F236" s="19">
        <f t="shared" si="78"/>
        <v>10</v>
      </c>
      <c r="G236" s="18"/>
      <c r="H236" s="19"/>
      <c r="I236" s="19"/>
      <c r="J236" s="19"/>
      <c r="K236" s="19"/>
      <c r="L236" s="19"/>
      <c r="M236" s="19"/>
      <c r="N236" s="18"/>
      <c r="O236" s="18"/>
      <c r="P236" s="18">
        <v>7.0</v>
      </c>
      <c r="Q236" s="18"/>
      <c r="R236" s="18"/>
      <c r="S236" s="18"/>
      <c r="T236" s="18">
        <v>3.0</v>
      </c>
      <c r="U236" s="20">
        <f t="shared" si="7"/>
        <v>10</v>
      </c>
    </row>
    <row r="237">
      <c r="A237" s="21"/>
      <c r="B237" s="17" t="s">
        <v>31</v>
      </c>
      <c r="C237" s="18"/>
      <c r="D237" s="18"/>
      <c r="E237" s="18"/>
      <c r="F237" s="19">
        <f t="shared" si="78"/>
        <v>0</v>
      </c>
      <c r="G237" s="19"/>
      <c r="H237" s="19"/>
      <c r="I237" s="19"/>
      <c r="J237" s="19"/>
      <c r="K237" s="19"/>
      <c r="L237" s="19"/>
      <c r="M237" s="19"/>
      <c r="N237" s="19"/>
      <c r="O237" s="19"/>
      <c r="P237" s="18"/>
      <c r="Q237" s="19"/>
      <c r="R237" s="18"/>
      <c r="S237" s="19"/>
      <c r="T237" s="18"/>
      <c r="U237" s="20">
        <f t="shared" si="7"/>
        <v>0</v>
      </c>
    </row>
    <row r="238">
      <c r="A238" s="21"/>
      <c r="B238" s="17" t="s">
        <v>32</v>
      </c>
      <c r="C238" s="18">
        <v>4.0</v>
      </c>
      <c r="D238" s="18">
        <v>0.0</v>
      </c>
      <c r="E238" s="19"/>
      <c r="F238" s="19">
        <f t="shared" si="78"/>
        <v>4</v>
      </c>
      <c r="G238" s="18"/>
      <c r="H238" s="19"/>
      <c r="I238" s="19"/>
      <c r="J238" s="19"/>
      <c r="K238" s="19"/>
      <c r="L238" s="19"/>
      <c r="M238" s="19"/>
      <c r="N238" s="19"/>
      <c r="O238" s="19"/>
      <c r="P238" s="18">
        <v>4.0</v>
      </c>
      <c r="Q238" s="19"/>
      <c r="R238" s="36"/>
      <c r="S238" s="18"/>
      <c r="T238" s="18"/>
      <c r="U238" s="20">
        <f t="shared" si="7"/>
        <v>4</v>
      </c>
    </row>
    <row r="239">
      <c r="A239" s="21"/>
      <c r="B239" s="22" t="s">
        <v>33</v>
      </c>
      <c r="C239" s="23">
        <v>3.0</v>
      </c>
      <c r="D239" s="23"/>
      <c r="E239" s="23"/>
      <c r="F239" s="23">
        <f t="shared" si="78"/>
        <v>3</v>
      </c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>
        <v>2.0</v>
      </c>
      <c r="T239" s="23">
        <v>1.0</v>
      </c>
      <c r="U239" s="20">
        <f t="shared" si="7"/>
        <v>3</v>
      </c>
    </row>
    <row r="240">
      <c r="A240" s="21"/>
      <c r="B240" s="22" t="s">
        <v>34</v>
      </c>
      <c r="C240" s="23">
        <v>1.0</v>
      </c>
      <c r="D240" s="23">
        <v>2.0</v>
      </c>
      <c r="E240" s="24"/>
      <c r="F240" s="24">
        <f t="shared" si="78"/>
        <v>3</v>
      </c>
      <c r="G240" s="23"/>
      <c r="H240" s="24"/>
      <c r="I240" s="24"/>
      <c r="J240" s="23"/>
      <c r="K240" s="24"/>
      <c r="L240" s="24"/>
      <c r="M240" s="24"/>
      <c r="N240" s="23"/>
      <c r="O240" s="23"/>
      <c r="P240" s="23">
        <v>1.0</v>
      </c>
      <c r="Q240" s="23">
        <v>1.0</v>
      </c>
      <c r="R240" s="23"/>
      <c r="S240" s="25"/>
      <c r="T240" s="23">
        <v>6.0</v>
      </c>
      <c r="U240" s="20">
        <f t="shared" si="7"/>
        <v>8</v>
      </c>
    </row>
    <row r="241">
      <c r="A241" s="21"/>
      <c r="B241" s="22" t="s">
        <v>35</v>
      </c>
      <c r="C241" s="23"/>
      <c r="D241" s="23"/>
      <c r="E241" s="24"/>
      <c r="F241" s="24">
        <f t="shared" si="78"/>
        <v>0</v>
      </c>
      <c r="G241" s="23"/>
      <c r="H241" s="24"/>
      <c r="I241" s="24"/>
      <c r="J241" s="23"/>
      <c r="K241" s="24"/>
      <c r="L241" s="24"/>
      <c r="M241" s="24"/>
      <c r="N241" s="24"/>
      <c r="O241" s="23"/>
      <c r="P241" s="23"/>
      <c r="Q241" s="23"/>
      <c r="R241" s="24"/>
      <c r="S241" s="23"/>
      <c r="T241" s="23"/>
      <c r="U241" s="20">
        <f t="shared" si="7"/>
        <v>0</v>
      </c>
    </row>
    <row r="242">
      <c r="A242" s="21"/>
      <c r="B242" s="26" t="s">
        <v>36</v>
      </c>
      <c r="C242" s="27">
        <f t="shared" ref="C242:T242" si="79">SUM(C234:C241)</f>
        <v>15</v>
      </c>
      <c r="D242" s="27">
        <f t="shared" si="79"/>
        <v>8</v>
      </c>
      <c r="E242" s="27">
        <f t="shared" si="79"/>
        <v>0</v>
      </c>
      <c r="F242" s="27">
        <f t="shared" si="79"/>
        <v>23</v>
      </c>
      <c r="G242" s="27">
        <f t="shared" si="79"/>
        <v>1</v>
      </c>
      <c r="H242" s="27">
        <f t="shared" si="79"/>
        <v>0</v>
      </c>
      <c r="I242" s="27">
        <f t="shared" si="79"/>
        <v>0</v>
      </c>
      <c r="J242" s="27">
        <f t="shared" si="79"/>
        <v>0</v>
      </c>
      <c r="K242" s="27">
        <f t="shared" si="79"/>
        <v>0</v>
      </c>
      <c r="L242" s="27">
        <f t="shared" si="79"/>
        <v>0</v>
      </c>
      <c r="M242" s="27">
        <f t="shared" si="79"/>
        <v>0</v>
      </c>
      <c r="N242" s="27">
        <f t="shared" si="79"/>
        <v>0</v>
      </c>
      <c r="O242" s="27">
        <f t="shared" si="79"/>
        <v>0</v>
      </c>
      <c r="P242" s="27">
        <f t="shared" si="79"/>
        <v>14</v>
      </c>
      <c r="Q242" s="27">
        <f t="shared" si="79"/>
        <v>1</v>
      </c>
      <c r="R242" s="27">
        <f t="shared" si="79"/>
        <v>0</v>
      </c>
      <c r="S242" s="27">
        <f t="shared" si="79"/>
        <v>2</v>
      </c>
      <c r="T242" s="27">
        <f t="shared" si="79"/>
        <v>10</v>
      </c>
      <c r="U242" s="20">
        <f t="shared" si="7"/>
        <v>28</v>
      </c>
    </row>
    <row r="243">
      <c r="A243" s="31"/>
      <c r="B243" s="32" t="s">
        <v>42</v>
      </c>
      <c r="C243" s="33" t="str">
        <f t="shared" ref="C243:T243" si="80">C233+C242</f>
        <v>#REF!</v>
      </c>
      <c r="D243" s="33" t="str">
        <f t="shared" si="80"/>
        <v>#REF!</v>
      </c>
      <c r="E243" s="33" t="str">
        <f t="shared" si="80"/>
        <v>#REF!</v>
      </c>
      <c r="F243" s="33" t="str">
        <f t="shared" si="80"/>
        <v>#REF!</v>
      </c>
      <c r="G243" s="33" t="str">
        <f t="shared" si="80"/>
        <v>#REF!</v>
      </c>
      <c r="H243" s="33" t="str">
        <f t="shared" si="80"/>
        <v>#REF!</v>
      </c>
      <c r="I243" s="33" t="str">
        <f t="shared" si="80"/>
        <v>#REF!</v>
      </c>
      <c r="J243" s="33" t="str">
        <f t="shared" si="80"/>
        <v>#REF!</v>
      </c>
      <c r="K243" s="33" t="str">
        <f t="shared" si="80"/>
        <v>#REF!</v>
      </c>
      <c r="L243" s="33" t="str">
        <f t="shared" si="80"/>
        <v>#REF!</v>
      </c>
      <c r="M243" s="33" t="str">
        <f t="shared" si="80"/>
        <v>#REF!</v>
      </c>
      <c r="N243" s="33" t="str">
        <f t="shared" si="80"/>
        <v>#REF!</v>
      </c>
      <c r="O243" s="33" t="str">
        <f t="shared" si="80"/>
        <v>#REF!</v>
      </c>
      <c r="P243" s="33" t="str">
        <f t="shared" si="80"/>
        <v>#REF!</v>
      </c>
      <c r="Q243" s="33" t="str">
        <f t="shared" si="80"/>
        <v>#REF!</v>
      </c>
      <c r="R243" s="33" t="str">
        <f t="shared" si="80"/>
        <v>#REF!</v>
      </c>
      <c r="S243" s="33">
        <f t="shared" si="80"/>
        <v>488</v>
      </c>
      <c r="T243" s="33" t="str">
        <f t="shared" si="80"/>
        <v>#REF!</v>
      </c>
      <c r="U243" s="20" t="str">
        <f t="shared" si="7"/>
        <v>#REF!</v>
      </c>
    </row>
    <row r="244">
      <c r="A244" s="16">
        <v>45651.0</v>
      </c>
      <c r="B244" s="17" t="s">
        <v>28</v>
      </c>
      <c r="C244" s="18"/>
      <c r="D244" s="18"/>
      <c r="E244" s="18"/>
      <c r="F244" s="19">
        <f t="shared" ref="F244:F251" si="81">SUM(C244:E244)</f>
        <v>0</v>
      </c>
      <c r="G244" s="18"/>
      <c r="H244" s="19"/>
      <c r="I244" s="19"/>
      <c r="J244" s="18"/>
      <c r="K244" s="19"/>
      <c r="L244" s="19"/>
      <c r="M244" s="19"/>
      <c r="N244" s="19"/>
      <c r="O244" s="18"/>
      <c r="P244" s="18"/>
      <c r="Q244" s="19"/>
      <c r="R244" s="19"/>
      <c r="S244" s="18"/>
      <c r="T244" s="18"/>
      <c r="U244" s="20">
        <f t="shared" si="7"/>
        <v>0</v>
      </c>
    </row>
    <row r="245">
      <c r="A245" s="21"/>
      <c r="B245" s="17" t="s">
        <v>29</v>
      </c>
      <c r="C245" s="18"/>
      <c r="D245" s="18"/>
      <c r="E245" s="19"/>
      <c r="F245" s="19">
        <f t="shared" si="81"/>
        <v>0</v>
      </c>
      <c r="G245" s="18"/>
      <c r="H245" s="18"/>
      <c r="I245" s="18"/>
      <c r="J245" s="19"/>
      <c r="K245" s="19"/>
      <c r="L245" s="19"/>
      <c r="M245" s="19"/>
      <c r="N245" s="18"/>
      <c r="O245" s="18"/>
      <c r="P245" s="18"/>
      <c r="Q245" s="19"/>
      <c r="R245" s="19"/>
      <c r="S245" s="18"/>
      <c r="T245" s="18"/>
      <c r="U245" s="20">
        <f t="shared" si="7"/>
        <v>0</v>
      </c>
    </row>
    <row r="246">
      <c r="A246" s="21"/>
      <c r="B246" s="17" t="s">
        <v>30</v>
      </c>
      <c r="C246" s="18"/>
      <c r="D246" s="18"/>
      <c r="E246" s="18"/>
      <c r="F246" s="19">
        <f t="shared" si="81"/>
        <v>0</v>
      </c>
      <c r="G246" s="18"/>
      <c r="H246" s="19"/>
      <c r="I246" s="19"/>
      <c r="J246" s="19"/>
      <c r="K246" s="19"/>
      <c r="L246" s="19"/>
      <c r="M246" s="19"/>
      <c r="N246" s="19"/>
      <c r="O246" s="19"/>
      <c r="P246" s="18"/>
      <c r="Q246" s="19"/>
      <c r="R246" s="19"/>
      <c r="S246" s="18"/>
      <c r="T246" s="18"/>
      <c r="U246" s="20">
        <f t="shared" si="7"/>
        <v>0</v>
      </c>
    </row>
    <row r="247">
      <c r="A247" s="21"/>
      <c r="B247" s="17" t="s">
        <v>31</v>
      </c>
      <c r="C247" s="18"/>
      <c r="D247" s="18"/>
      <c r="E247" s="19"/>
      <c r="F247" s="19">
        <f t="shared" si="81"/>
        <v>0</v>
      </c>
      <c r="G247" s="18"/>
      <c r="H247" s="19"/>
      <c r="I247" s="19"/>
      <c r="J247" s="19"/>
      <c r="K247" s="19"/>
      <c r="L247" s="19"/>
      <c r="M247" s="18"/>
      <c r="N247" s="19"/>
      <c r="O247" s="36"/>
      <c r="P247" s="18"/>
      <c r="Q247" s="19"/>
      <c r="R247" s="18"/>
      <c r="S247" s="19"/>
      <c r="T247" s="18"/>
      <c r="U247" s="20">
        <f t="shared" si="7"/>
        <v>0</v>
      </c>
    </row>
    <row r="248">
      <c r="A248" s="21"/>
      <c r="B248" s="17" t="s">
        <v>32</v>
      </c>
      <c r="C248" s="18"/>
      <c r="D248" s="18"/>
      <c r="E248" s="19"/>
      <c r="F248" s="19">
        <f t="shared" si="81"/>
        <v>0</v>
      </c>
      <c r="G248" s="18"/>
      <c r="H248" s="19"/>
      <c r="I248" s="19"/>
      <c r="J248" s="18"/>
      <c r="K248" s="19"/>
      <c r="L248" s="19"/>
      <c r="M248" s="19"/>
      <c r="N248" s="18"/>
      <c r="O248" s="19"/>
      <c r="P248" s="18"/>
      <c r="Q248" s="19"/>
      <c r="R248" s="18"/>
      <c r="S248" s="18"/>
      <c r="T248" s="18"/>
      <c r="U248" s="20">
        <f t="shared" si="7"/>
        <v>0</v>
      </c>
    </row>
    <row r="249">
      <c r="A249" s="21"/>
      <c r="B249" s="22" t="s">
        <v>33</v>
      </c>
      <c r="C249" s="23"/>
      <c r="D249" s="23"/>
      <c r="E249" s="23"/>
      <c r="F249" s="24">
        <f t="shared" si="81"/>
        <v>0</v>
      </c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0">
        <f t="shared" si="7"/>
        <v>0</v>
      </c>
    </row>
    <row r="250">
      <c r="A250" s="21"/>
      <c r="B250" s="22" t="s">
        <v>34</v>
      </c>
      <c r="C250" s="23">
        <v>2.0</v>
      </c>
      <c r="D250" s="23">
        <v>1.0</v>
      </c>
      <c r="E250" s="24"/>
      <c r="F250" s="24">
        <f t="shared" si="81"/>
        <v>3</v>
      </c>
      <c r="G250" s="23"/>
      <c r="H250" s="23"/>
      <c r="I250" s="23"/>
      <c r="J250" s="23"/>
      <c r="K250" s="24"/>
      <c r="L250" s="24"/>
      <c r="M250" s="24"/>
      <c r="N250" s="23"/>
      <c r="O250" s="24"/>
      <c r="P250" s="23"/>
      <c r="Q250" s="23"/>
      <c r="R250" s="23"/>
      <c r="S250" s="24"/>
      <c r="T250" s="23">
        <v>3.0</v>
      </c>
      <c r="U250" s="20">
        <f t="shared" si="7"/>
        <v>3</v>
      </c>
    </row>
    <row r="251">
      <c r="A251" s="21"/>
      <c r="B251" s="22" t="s">
        <v>35</v>
      </c>
      <c r="C251" s="23"/>
      <c r="D251" s="23"/>
      <c r="E251" s="25"/>
      <c r="F251" s="24">
        <f t="shared" si="81"/>
        <v>0</v>
      </c>
      <c r="G251" s="24"/>
      <c r="H251" s="24"/>
      <c r="I251" s="24"/>
      <c r="J251" s="23"/>
      <c r="K251" s="24"/>
      <c r="L251" s="24"/>
      <c r="M251" s="24"/>
      <c r="N251" s="24"/>
      <c r="O251" s="23"/>
      <c r="P251" s="23"/>
      <c r="Q251" s="24"/>
      <c r="R251" s="25"/>
      <c r="S251" s="23"/>
      <c r="T251" s="23"/>
      <c r="U251" s="20">
        <f t="shared" si="7"/>
        <v>0</v>
      </c>
    </row>
    <row r="252">
      <c r="A252" s="21"/>
      <c r="B252" s="26" t="s">
        <v>36</v>
      </c>
      <c r="C252" s="27">
        <f t="shared" ref="C252:T252" si="82">SUM(C244:C251)</f>
        <v>2</v>
      </c>
      <c r="D252" s="27">
        <f t="shared" si="82"/>
        <v>1</v>
      </c>
      <c r="E252" s="27">
        <f t="shared" si="82"/>
        <v>0</v>
      </c>
      <c r="F252" s="27">
        <f t="shared" si="82"/>
        <v>3</v>
      </c>
      <c r="G252" s="27">
        <f t="shared" si="82"/>
        <v>0</v>
      </c>
      <c r="H252" s="27">
        <f t="shared" si="82"/>
        <v>0</v>
      </c>
      <c r="I252" s="27">
        <f t="shared" si="82"/>
        <v>0</v>
      </c>
      <c r="J252" s="27">
        <f t="shared" si="82"/>
        <v>0</v>
      </c>
      <c r="K252" s="27">
        <f t="shared" si="82"/>
        <v>0</v>
      </c>
      <c r="L252" s="27">
        <f t="shared" si="82"/>
        <v>0</v>
      </c>
      <c r="M252" s="27">
        <f t="shared" si="82"/>
        <v>0</v>
      </c>
      <c r="N252" s="27">
        <f t="shared" si="82"/>
        <v>0</v>
      </c>
      <c r="O252" s="27">
        <f t="shared" si="82"/>
        <v>0</v>
      </c>
      <c r="P252" s="27">
        <f t="shared" si="82"/>
        <v>0</v>
      </c>
      <c r="Q252" s="27">
        <f t="shared" si="82"/>
        <v>0</v>
      </c>
      <c r="R252" s="27">
        <f t="shared" si="82"/>
        <v>0</v>
      </c>
      <c r="S252" s="27">
        <f t="shared" si="82"/>
        <v>0</v>
      </c>
      <c r="T252" s="27">
        <f t="shared" si="82"/>
        <v>3</v>
      </c>
      <c r="U252" s="20">
        <f t="shared" si="7"/>
        <v>3</v>
      </c>
    </row>
    <row r="253">
      <c r="A253" s="31"/>
      <c r="B253" s="32" t="s">
        <v>42</v>
      </c>
      <c r="C253" s="33" t="str">
        <f t="shared" ref="C253:T253" si="83">C243+C252</f>
        <v>#REF!</v>
      </c>
      <c r="D253" s="33" t="str">
        <f t="shared" si="83"/>
        <v>#REF!</v>
      </c>
      <c r="E253" s="33" t="str">
        <f t="shared" si="83"/>
        <v>#REF!</v>
      </c>
      <c r="F253" s="33" t="str">
        <f t="shared" si="83"/>
        <v>#REF!</v>
      </c>
      <c r="G253" s="33" t="str">
        <f t="shared" si="83"/>
        <v>#REF!</v>
      </c>
      <c r="H253" s="33" t="str">
        <f t="shared" si="83"/>
        <v>#REF!</v>
      </c>
      <c r="I253" s="33" t="str">
        <f t="shared" si="83"/>
        <v>#REF!</v>
      </c>
      <c r="J253" s="33" t="str">
        <f t="shared" si="83"/>
        <v>#REF!</v>
      </c>
      <c r="K253" s="33" t="str">
        <f t="shared" si="83"/>
        <v>#REF!</v>
      </c>
      <c r="L253" s="33" t="str">
        <f t="shared" si="83"/>
        <v>#REF!</v>
      </c>
      <c r="M253" s="33" t="str">
        <f t="shared" si="83"/>
        <v>#REF!</v>
      </c>
      <c r="N253" s="33" t="str">
        <f t="shared" si="83"/>
        <v>#REF!</v>
      </c>
      <c r="O253" s="33" t="str">
        <f t="shared" si="83"/>
        <v>#REF!</v>
      </c>
      <c r="P253" s="33" t="str">
        <f t="shared" si="83"/>
        <v>#REF!</v>
      </c>
      <c r="Q253" s="33" t="str">
        <f t="shared" si="83"/>
        <v>#REF!</v>
      </c>
      <c r="R253" s="33" t="str">
        <f t="shared" si="83"/>
        <v>#REF!</v>
      </c>
      <c r="S253" s="33">
        <f t="shared" si="83"/>
        <v>488</v>
      </c>
      <c r="T253" s="33" t="str">
        <f t="shared" si="83"/>
        <v>#REF!</v>
      </c>
      <c r="U253" s="20" t="str">
        <f t="shared" si="7"/>
        <v>#REF!</v>
      </c>
    </row>
    <row r="254">
      <c r="A254" s="16">
        <v>45652.0</v>
      </c>
      <c r="B254" s="17" t="s">
        <v>28</v>
      </c>
      <c r="C254" s="18">
        <v>1.0</v>
      </c>
      <c r="D254" s="18"/>
      <c r="E254" s="18"/>
      <c r="F254" s="19">
        <f t="shared" ref="F254:F261" si="84">SUM(C254:E254)</f>
        <v>1</v>
      </c>
      <c r="G254" s="18">
        <v>1.0</v>
      </c>
      <c r="H254" s="19"/>
      <c r="I254" s="19"/>
      <c r="J254" s="19"/>
      <c r="K254" s="19"/>
      <c r="L254" s="19"/>
      <c r="M254" s="19"/>
      <c r="N254" s="19"/>
      <c r="O254" s="18"/>
      <c r="P254" s="18"/>
      <c r="Q254" s="19"/>
      <c r="R254" s="19"/>
      <c r="S254" s="19"/>
      <c r="T254" s="18"/>
      <c r="U254" s="20">
        <f t="shared" si="7"/>
        <v>1</v>
      </c>
    </row>
    <row r="255">
      <c r="A255" s="21"/>
      <c r="B255" s="17" t="s">
        <v>29</v>
      </c>
      <c r="C255" s="18">
        <v>2.0</v>
      </c>
      <c r="D255" s="18">
        <v>1.0</v>
      </c>
      <c r="E255" s="18"/>
      <c r="F255" s="19">
        <f t="shared" si="84"/>
        <v>3</v>
      </c>
      <c r="G255" s="18"/>
      <c r="H255" s="19"/>
      <c r="I255" s="19"/>
      <c r="J255" s="18"/>
      <c r="K255" s="19"/>
      <c r="L255" s="36"/>
      <c r="M255" s="19"/>
      <c r="N255" s="19"/>
      <c r="O255" s="19"/>
      <c r="P255" s="18"/>
      <c r="Q255" s="19"/>
      <c r="R255" s="19"/>
      <c r="S255" s="19"/>
      <c r="T255" s="18">
        <v>3.0</v>
      </c>
      <c r="U255" s="20">
        <f t="shared" si="7"/>
        <v>3</v>
      </c>
    </row>
    <row r="256">
      <c r="A256" s="21"/>
      <c r="B256" s="17" t="s">
        <v>30</v>
      </c>
      <c r="C256" s="18">
        <v>2.0</v>
      </c>
      <c r="D256" s="18"/>
      <c r="E256" s="19"/>
      <c r="F256" s="19">
        <f t="shared" si="84"/>
        <v>2</v>
      </c>
      <c r="G256" s="18"/>
      <c r="H256" s="40"/>
      <c r="I256" s="19"/>
      <c r="J256" s="19"/>
      <c r="K256" s="19"/>
      <c r="L256" s="19"/>
      <c r="M256" s="19"/>
      <c r="N256" s="19"/>
      <c r="O256" s="18"/>
      <c r="P256" s="18">
        <v>1.0</v>
      </c>
      <c r="Q256" s="19"/>
      <c r="R256" s="19"/>
      <c r="S256" s="19"/>
      <c r="T256" s="18">
        <v>1.0</v>
      </c>
      <c r="U256" s="20">
        <f t="shared" si="7"/>
        <v>2</v>
      </c>
    </row>
    <row r="257">
      <c r="A257" s="21"/>
      <c r="B257" s="17" t="s">
        <v>31</v>
      </c>
      <c r="C257" s="18"/>
      <c r="D257" s="18"/>
      <c r="E257" s="18"/>
      <c r="F257" s="19">
        <f t="shared" si="84"/>
        <v>0</v>
      </c>
      <c r="G257" s="19"/>
      <c r="H257" s="19"/>
      <c r="I257" s="19"/>
      <c r="J257" s="18"/>
      <c r="K257" s="19"/>
      <c r="L257" s="19"/>
      <c r="M257" s="18"/>
      <c r="N257" s="18"/>
      <c r="O257" s="19"/>
      <c r="P257" s="18"/>
      <c r="Q257" s="19"/>
      <c r="R257" s="18"/>
      <c r="S257" s="19"/>
      <c r="T257" s="18"/>
      <c r="U257" s="20">
        <f t="shared" si="7"/>
        <v>0</v>
      </c>
    </row>
    <row r="258">
      <c r="A258" s="21"/>
      <c r="B258" s="17" t="s">
        <v>32</v>
      </c>
      <c r="C258" s="18">
        <v>9.0</v>
      </c>
      <c r="D258" s="18">
        <v>1.0</v>
      </c>
      <c r="E258" s="19"/>
      <c r="F258" s="19">
        <f t="shared" si="84"/>
        <v>10</v>
      </c>
      <c r="G258" s="19"/>
      <c r="H258" s="19"/>
      <c r="I258" s="44"/>
      <c r="J258" s="19"/>
      <c r="K258" s="19"/>
      <c r="L258" s="19"/>
      <c r="M258" s="18"/>
      <c r="N258" s="19"/>
      <c r="O258" s="19"/>
      <c r="P258" s="18">
        <v>9.0</v>
      </c>
      <c r="Q258" s="19"/>
      <c r="R258" s="18"/>
      <c r="S258" s="18"/>
      <c r="T258" s="18">
        <v>1.0</v>
      </c>
      <c r="U258" s="20">
        <f t="shared" si="7"/>
        <v>10</v>
      </c>
    </row>
    <row r="259">
      <c r="A259" s="21"/>
      <c r="B259" s="22" t="s">
        <v>33</v>
      </c>
      <c r="C259" s="23">
        <v>3.0</v>
      </c>
      <c r="D259" s="23">
        <v>1.0</v>
      </c>
      <c r="E259" s="23"/>
      <c r="F259" s="24">
        <f t="shared" si="84"/>
        <v>4</v>
      </c>
      <c r="G259" s="23"/>
      <c r="H259" s="23"/>
      <c r="I259" s="24"/>
      <c r="J259" s="25"/>
      <c r="K259" s="24"/>
      <c r="L259" s="24"/>
      <c r="M259" s="24"/>
      <c r="N259" s="23"/>
      <c r="O259" s="24"/>
      <c r="P259" s="23">
        <v>1.0</v>
      </c>
      <c r="Q259" s="24"/>
      <c r="R259" s="23"/>
      <c r="S259" s="23"/>
      <c r="T259" s="23">
        <v>3.0</v>
      </c>
      <c r="U259" s="20">
        <f t="shared" si="7"/>
        <v>4</v>
      </c>
    </row>
    <row r="260">
      <c r="A260" s="21"/>
      <c r="B260" s="22" t="s">
        <v>34</v>
      </c>
      <c r="C260" s="23">
        <v>0.0</v>
      </c>
      <c r="D260" s="23">
        <v>0.0</v>
      </c>
      <c r="E260" s="23"/>
      <c r="F260" s="24">
        <f t="shared" si="84"/>
        <v>0</v>
      </c>
      <c r="G260" s="24"/>
      <c r="H260" s="23"/>
      <c r="I260" s="24"/>
      <c r="J260" s="24"/>
      <c r="K260" s="24"/>
      <c r="L260" s="24"/>
      <c r="M260" s="24"/>
      <c r="N260" s="24"/>
      <c r="O260" s="24"/>
      <c r="P260" s="23"/>
      <c r="Q260" s="24"/>
      <c r="R260" s="23"/>
      <c r="S260" s="24"/>
      <c r="T260" s="23"/>
      <c r="U260" s="20">
        <f t="shared" si="7"/>
        <v>0</v>
      </c>
    </row>
    <row r="261">
      <c r="A261" s="21"/>
      <c r="B261" s="22" t="s">
        <v>35</v>
      </c>
      <c r="C261" s="23">
        <v>0.0</v>
      </c>
      <c r="D261" s="23">
        <v>0.0</v>
      </c>
      <c r="E261" s="23"/>
      <c r="F261" s="24">
        <f t="shared" si="84"/>
        <v>0</v>
      </c>
      <c r="G261" s="24"/>
      <c r="H261" s="24"/>
      <c r="I261" s="24"/>
      <c r="J261" s="24"/>
      <c r="K261" s="24"/>
      <c r="L261" s="24"/>
      <c r="M261" s="24"/>
      <c r="N261" s="24"/>
      <c r="O261" s="23"/>
      <c r="P261" s="23"/>
      <c r="Q261" s="24"/>
      <c r="R261" s="24"/>
      <c r="S261" s="24"/>
      <c r="T261" s="23"/>
      <c r="U261" s="20">
        <f t="shared" si="7"/>
        <v>0</v>
      </c>
    </row>
    <row r="262">
      <c r="A262" s="21"/>
      <c r="B262" s="26" t="s">
        <v>36</v>
      </c>
      <c r="C262" s="27">
        <f t="shared" ref="C262:T262" si="85">SUM(C254:C261)</f>
        <v>17</v>
      </c>
      <c r="D262" s="27">
        <f t="shared" si="85"/>
        <v>3</v>
      </c>
      <c r="E262" s="27">
        <f t="shared" si="85"/>
        <v>0</v>
      </c>
      <c r="F262" s="27">
        <f t="shared" si="85"/>
        <v>20</v>
      </c>
      <c r="G262" s="27">
        <f t="shared" si="85"/>
        <v>1</v>
      </c>
      <c r="H262" s="27">
        <f t="shared" si="85"/>
        <v>0</v>
      </c>
      <c r="I262" s="27">
        <f t="shared" si="85"/>
        <v>0</v>
      </c>
      <c r="J262" s="27">
        <f t="shared" si="85"/>
        <v>0</v>
      </c>
      <c r="K262" s="27">
        <f t="shared" si="85"/>
        <v>0</v>
      </c>
      <c r="L262" s="27">
        <f t="shared" si="85"/>
        <v>0</v>
      </c>
      <c r="M262" s="27">
        <f t="shared" si="85"/>
        <v>0</v>
      </c>
      <c r="N262" s="27">
        <f t="shared" si="85"/>
        <v>0</v>
      </c>
      <c r="O262" s="27">
        <f t="shared" si="85"/>
        <v>0</v>
      </c>
      <c r="P262" s="27">
        <f t="shared" si="85"/>
        <v>11</v>
      </c>
      <c r="Q262" s="27">
        <f t="shared" si="85"/>
        <v>0</v>
      </c>
      <c r="R262" s="27">
        <f t="shared" si="85"/>
        <v>0</v>
      </c>
      <c r="S262" s="27">
        <f t="shared" si="85"/>
        <v>0</v>
      </c>
      <c r="T262" s="27">
        <f t="shared" si="85"/>
        <v>8</v>
      </c>
      <c r="U262" s="20">
        <f t="shared" si="7"/>
        <v>20</v>
      </c>
    </row>
    <row r="263">
      <c r="A263" s="31"/>
      <c r="B263" s="32" t="s">
        <v>42</v>
      </c>
      <c r="C263" s="33" t="str">
        <f t="shared" ref="C263:T263" si="86">C253+C262</f>
        <v>#REF!</v>
      </c>
      <c r="D263" s="33" t="str">
        <f t="shared" si="86"/>
        <v>#REF!</v>
      </c>
      <c r="E263" s="33" t="str">
        <f t="shared" si="86"/>
        <v>#REF!</v>
      </c>
      <c r="F263" s="33" t="str">
        <f t="shared" si="86"/>
        <v>#REF!</v>
      </c>
      <c r="G263" s="33" t="str">
        <f t="shared" si="86"/>
        <v>#REF!</v>
      </c>
      <c r="H263" s="33" t="str">
        <f t="shared" si="86"/>
        <v>#REF!</v>
      </c>
      <c r="I263" s="33" t="str">
        <f t="shared" si="86"/>
        <v>#REF!</v>
      </c>
      <c r="J263" s="33" t="str">
        <f t="shared" si="86"/>
        <v>#REF!</v>
      </c>
      <c r="K263" s="33" t="str">
        <f t="shared" si="86"/>
        <v>#REF!</v>
      </c>
      <c r="L263" s="33" t="str">
        <f t="shared" si="86"/>
        <v>#REF!</v>
      </c>
      <c r="M263" s="33" t="str">
        <f t="shared" si="86"/>
        <v>#REF!</v>
      </c>
      <c r="N263" s="33" t="str">
        <f t="shared" si="86"/>
        <v>#REF!</v>
      </c>
      <c r="O263" s="33" t="str">
        <f t="shared" si="86"/>
        <v>#REF!</v>
      </c>
      <c r="P263" s="33" t="str">
        <f t="shared" si="86"/>
        <v>#REF!</v>
      </c>
      <c r="Q263" s="33" t="str">
        <f t="shared" si="86"/>
        <v>#REF!</v>
      </c>
      <c r="R263" s="33" t="str">
        <f t="shared" si="86"/>
        <v>#REF!</v>
      </c>
      <c r="S263" s="33">
        <f t="shared" si="86"/>
        <v>488</v>
      </c>
      <c r="T263" s="33" t="str">
        <f t="shared" si="86"/>
        <v>#REF!</v>
      </c>
      <c r="U263" s="20" t="str">
        <f t="shared" si="7"/>
        <v>#REF!</v>
      </c>
    </row>
    <row r="264">
      <c r="A264" s="16">
        <v>45653.0</v>
      </c>
      <c r="B264" s="17" t="s">
        <v>28</v>
      </c>
      <c r="C264" s="18">
        <v>1.0</v>
      </c>
      <c r="D264" s="18"/>
      <c r="E264" s="18"/>
      <c r="F264" s="19">
        <f t="shared" ref="F264:F271" si="87">SUM(C264:E264)</f>
        <v>1</v>
      </c>
      <c r="G264" s="19"/>
      <c r="H264" s="19"/>
      <c r="I264" s="19"/>
      <c r="J264" s="19"/>
      <c r="K264" s="19"/>
      <c r="L264" s="19"/>
      <c r="M264" s="19"/>
      <c r="N264" s="19"/>
      <c r="O264" s="36"/>
      <c r="P264" s="18">
        <v>1.0</v>
      </c>
      <c r="Q264" s="19"/>
      <c r="R264" s="19"/>
      <c r="S264" s="36"/>
      <c r="T264" s="18"/>
      <c r="U264" s="20">
        <f t="shared" si="7"/>
        <v>1</v>
      </c>
    </row>
    <row r="265">
      <c r="A265" s="21"/>
      <c r="B265" s="17" t="s">
        <v>29</v>
      </c>
      <c r="C265" s="18">
        <v>3.0</v>
      </c>
      <c r="D265" s="18">
        <v>1.0</v>
      </c>
      <c r="E265" s="18">
        <v>1.0</v>
      </c>
      <c r="F265" s="19">
        <f t="shared" si="87"/>
        <v>5</v>
      </c>
      <c r="G265" s="18">
        <v>1.0</v>
      </c>
      <c r="H265" s="19"/>
      <c r="I265" s="19"/>
      <c r="J265" s="18">
        <v>1.0</v>
      </c>
      <c r="K265" s="19"/>
      <c r="L265" s="19"/>
      <c r="M265" s="19"/>
      <c r="N265" s="19"/>
      <c r="O265" s="18"/>
      <c r="P265" s="18">
        <v>1.0</v>
      </c>
      <c r="Q265" s="19"/>
      <c r="R265" s="19"/>
      <c r="S265" s="36"/>
      <c r="T265" s="18">
        <v>3.0</v>
      </c>
      <c r="U265" s="20">
        <f t="shared" si="7"/>
        <v>6</v>
      </c>
    </row>
    <row r="266">
      <c r="A266" s="21"/>
      <c r="B266" s="17" t="s">
        <v>30</v>
      </c>
      <c r="C266" s="18">
        <v>2.0</v>
      </c>
      <c r="D266" s="18">
        <v>1.0</v>
      </c>
      <c r="E266" s="18"/>
      <c r="F266" s="19">
        <f t="shared" si="87"/>
        <v>3</v>
      </c>
      <c r="G266" s="19"/>
      <c r="H266" s="19"/>
      <c r="I266" s="19"/>
      <c r="J266" s="18"/>
      <c r="K266" s="19"/>
      <c r="L266" s="19"/>
      <c r="M266" s="19"/>
      <c r="N266" s="19"/>
      <c r="O266" s="18"/>
      <c r="P266" s="18"/>
      <c r="Q266" s="19"/>
      <c r="R266" s="19"/>
      <c r="S266" s="18"/>
      <c r="T266" s="18">
        <v>3.0</v>
      </c>
      <c r="U266" s="20">
        <f t="shared" si="7"/>
        <v>3</v>
      </c>
    </row>
    <row r="267">
      <c r="A267" s="21"/>
      <c r="B267" s="17" t="s">
        <v>31</v>
      </c>
      <c r="C267" s="18">
        <v>28.0</v>
      </c>
      <c r="D267" s="18">
        <v>12.0</v>
      </c>
      <c r="E267" s="18"/>
      <c r="F267" s="19">
        <f t="shared" si="87"/>
        <v>40</v>
      </c>
      <c r="G267" s="19"/>
      <c r="H267" s="19"/>
      <c r="I267" s="19"/>
      <c r="J267" s="19"/>
      <c r="K267" s="19"/>
      <c r="L267" s="19"/>
      <c r="M267" s="18">
        <v>24.0</v>
      </c>
      <c r="N267" s="19"/>
      <c r="O267" s="19"/>
      <c r="P267" s="18"/>
      <c r="Q267" s="19"/>
      <c r="R267" s="18">
        <v>27.0</v>
      </c>
      <c r="S267" s="19"/>
      <c r="T267" s="18"/>
      <c r="U267" s="20">
        <f t="shared" si="7"/>
        <v>51</v>
      </c>
    </row>
    <row r="268">
      <c r="A268" s="21"/>
      <c r="B268" s="17" t="s">
        <v>32</v>
      </c>
      <c r="C268" s="18">
        <v>8.0</v>
      </c>
      <c r="D268" s="18">
        <v>1.0</v>
      </c>
      <c r="E268" s="36"/>
      <c r="F268" s="19">
        <f t="shared" si="87"/>
        <v>9</v>
      </c>
      <c r="G268" s="18"/>
      <c r="H268" s="19"/>
      <c r="I268" s="19"/>
      <c r="J268" s="19"/>
      <c r="K268" s="19"/>
      <c r="L268" s="19"/>
      <c r="M268" s="36"/>
      <c r="N268" s="19"/>
      <c r="O268" s="19"/>
      <c r="P268" s="18"/>
      <c r="Q268" s="19"/>
      <c r="R268" s="18"/>
      <c r="S268" s="18"/>
      <c r="T268" s="18">
        <v>2.0</v>
      </c>
      <c r="U268" s="20">
        <f t="shared" si="7"/>
        <v>2</v>
      </c>
    </row>
    <row r="269">
      <c r="A269" s="21"/>
      <c r="B269" s="22" t="s">
        <v>33</v>
      </c>
      <c r="C269" s="23">
        <v>2.0</v>
      </c>
      <c r="D269" s="23"/>
      <c r="E269" s="23"/>
      <c r="F269" s="24">
        <f t="shared" si="87"/>
        <v>2</v>
      </c>
      <c r="G269" s="23"/>
      <c r="H269" s="23"/>
      <c r="I269" s="24"/>
      <c r="J269" s="23"/>
      <c r="K269" s="24"/>
      <c r="L269" s="24"/>
      <c r="M269" s="24"/>
      <c r="N269" s="23"/>
      <c r="O269" s="24"/>
      <c r="P269" s="23">
        <v>8.0</v>
      </c>
      <c r="Q269" s="24"/>
      <c r="R269" s="23"/>
      <c r="S269" s="23"/>
      <c r="T269" s="23">
        <v>1.0</v>
      </c>
      <c r="U269" s="20">
        <f t="shared" si="7"/>
        <v>9</v>
      </c>
    </row>
    <row r="270">
      <c r="A270" s="21"/>
      <c r="B270" s="22" t="s">
        <v>34</v>
      </c>
      <c r="C270" s="23"/>
      <c r="D270" s="23"/>
      <c r="E270" s="24"/>
      <c r="F270" s="24">
        <f t="shared" si="87"/>
        <v>0</v>
      </c>
      <c r="G270" s="23"/>
      <c r="H270" s="24"/>
      <c r="I270" s="24"/>
      <c r="J270" s="23"/>
      <c r="K270" s="24"/>
      <c r="L270" s="24"/>
      <c r="M270" s="24"/>
      <c r="N270" s="24"/>
      <c r="O270" s="24"/>
      <c r="P270" s="23"/>
      <c r="Q270" s="24"/>
      <c r="R270" s="24"/>
      <c r="S270" s="23"/>
      <c r="T270" s="23"/>
      <c r="U270" s="20">
        <f t="shared" si="7"/>
        <v>0</v>
      </c>
    </row>
    <row r="271">
      <c r="A271" s="21"/>
      <c r="B271" s="22" t="s">
        <v>35</v>
      </c>
      <c r="C271" s="23"/>
      <c r="D271" s="23">
        <v>1.0</v>
      </c>
      <c r="E271" s="24"/>
      <c r="F271" s="24">
        <f t="shared" si="87"/>
        <v>1</v>
      </c>
      <c r="G271" s="23">
        <v>1.0</v>
      </c>
      <c r="H271" s="24"/>
      <c r="I271" s="24"/>
      <c r="J271" s="23"/>
      <c r="K271" s="24"/>
      <c r="L271" s="24"/>
      <c r="M271" s="24"/>
      <c r="N271" s="24"/>
      <c r="O271" s="24"/>
      <c r="P271" s="23"/>
      <c r="Q271" s="24"/>
      <c r="R271" s="24"/>
      <c r="S271" s="24"/>
      <c r="T271" s="23"/>
      <c r="U271" s="20">
        <f t="shared" si="7"/>
        <v>1</v>
      </c>
    </row>
    <row r="272">
      <c r="A272" s="21"/>
      <c r="B272" s="26" t="s">
        <v>36</v>
      </c>
      <c r="C272" s="27">
        <f t="shared" ref="C272:T272" si="88">SUM(C264:C271)</f>
        <v>44</v>
      </c>
      <c r="D272" s="27">
        <f t="shared" si="88"/>
        <v>16</v>
      </c>
      <c r="E272" s="27">
        <f t="shared" si="88"/>
        <v>1</v>
      </c>
      <c r="F272" s="27">
        <f t="shared" si="88"/>
        <v>61</v>
      </c>
      <c r="G272" s="27">
        <f t="shared" si="88"/>
        <v>2</v>
      </c>
      <c r="H272" s="27">
        <f t="shared" si="88"/>
        <v>0</v>
      </c>
      <c r="I272" s="27">
        <f t="shared" si="88"/>
        <v>0</v>
      </c>
      <c r="J272" s="27">
        <f t="shared" si="88"/>
        <v>1</v>
      </c>
      <c r="K272" s="27">
        <f t="shared" si="88"/>
        <v>0</v>
      </c>
      <c r="L272" s="27">
        <f t="shared" si="88"/>
        <v>0</v>
      </c>
      <c r="M272" s="27">
        <f t="shared" si="88"/>
        <v>24</v>
      </c>
      <c r="N272" s="27">
        <f t="shared" si="88"/>
        <v>0</v>
      </c>
      <c r="O272" s="27">
        <f t="shared" si="88"/>
        <v>0</v>
      </c>
      <c r="P272" s="27">
        <f t="shared" si="88"/>
        <v>10</v>
      </c>
      <c r="Q272" s="27">
        <f t="shared" si="88"/>
        <v>0</v>
      </c>
      <c r="R272" s="27">
        <f t="shared" si="88"/>
        <v>27</v>
      </c>
      <c r="S272" s="27">
        <f t="shared" si="88"/>
        <v>0</v>
      </c>
      <c r="T272" s="27">
        <f t="shared" si="88"/>
        <v>9</v>
      </c>
      <c r="U272" s="20">
        <f t="shared" si="7"/>
        <v>73</v>
      </c>
    </row>
    <row r="273">
      <c r="A273" s="31"/>
      <c r="B273" s="32" t="s">
        <v>42</v>
      </c>
      <c r="C273" s="33" t="str">
        <f t="shared" ref="C273:T273" si="89">C263+C272</f>
        <v>#REF!</v>
      </c>
      <c r="D273" s="33" t="str">
        <f t="shared" si="89"/>
        <v>#REF!</v>
      </c>
      <c r="E273" s="33" t="str">
        <f t="shared" si="89"/>
        <v>#REF!</v>
      </c>
      <c r="F273" s="33" t="str">
        <f t="shared" si="89"/>
        <v>#REF!</v>
      </c>
      <c r="G273" s="33" t="str">
        <f t="shared" si="89"/>
        <v>#REF!</v>
      </c>
      <c r="H273" s="33" t="str">
        <f t="shared" si="89"/>
        <v>#REF!</v>
      </c>
      <c r="I273" s="33" t="str">
        <f t="shared" si="89"/>
        <v>#REF!</v>
      </c>
      <c r="J273" s="33" t="str">
        <f t="shared" si="89"/>
        <v>#REF!</v>
      </c>
      <c r="K273" s="33" t="str">
        <f t="shared" si="89"/>
        <v>#REF!</v>
      </c>
      <c r="L273" s="33" t="str">
        <f t="shared" si="89"/>
        <v>#REF!</v>
      </c>
      <c r="M273" s="33" t="str">
        <f t="shared" si="89"/>
        <v>#REF!</v>
      </c>
      <c r="N273" s="33" t="str">
        <f t="shared" si="89"/>
        <v>#REF!</v>
      </c>
      <c r="O273" s="33" t="str">
        <f t="shared" si="89"/>
        <v>#REF!</v>
      </c>
      <c r="P273" s="33" t="str">
        <f t="shared" si="89"/>
        <v>#REF!</v>
      </c>
      <c r="Q273" s="33" t="str">
        <f t="shared" si="89"/>
        <v>#REF!</v>
      </c>
      <c r="R273" s="33" t="str">
        <f t="shared" si="89"/>
        <v>#REF!</v>
      </c>
      <c r="S273" s="33">
        <f t="shared" si="89"/>
        <v>488</v>
      </c>
      <c r="T273" s="33" t="str">
        <f t="shared" si="89"/>
        <v>#REF!</v>
      </c>
      <c r="U273" s="20" t="str">
        <f t="shared" si="7"/>
        <v>#REF!</v>
      </c>
    </row>
    <row r="274">
      <c r="A274" s="16">
        <v>45654.0</v>
      </c>
      <c r="B274" s="17" t="s">
        <v>28</v>
      </c>
      <c r="C274" s="18"/>
      <c r="D274" s="18"/>
      <c r="E274" s="19"/>
      <c r="F274" s="19">
        <f t="shared" ref="F274:F281" si="90">SUM(C274:E274)</f>
        <v>0</v>
      </c>
      <c r="G274" s="18"/>
      <c r="H274" s="19"/>
      <c r="I274" s="19"/>
      <c r="J274" s="19"/>
      <c r="K274" s="19"/>
      <c r="L274" s="19"/>
      <c r="M274" s="19"/>
      <c r="N274" s="19"/>
      <c r="O274" s="18"/>
      <c r="P274" s="18"/>
      <c r="Q274" s="19"/>
      <c r="R274" s="19"/>
      <c r="S274" s="18"/>
      <c r="T274" s="18"/>
      <c r="U274" s="20">
        <f t="shared" si="7"/>
        <v>0</v>
      </c>
    </row>
    <row r="275">
      <c r="A275" s="21"/>
      <c r="B275" s="17" t="s">
        <v>29</v>
      </c>
      <c r="C275" s="18"/>
      <c r="D275" s="18"/>
      <c r="E275" s="18"/>
      <c r="F275" s="19">
        <f t="shared" si="90"/>
        <v>0</v>
      </c>
      <c r="G275" s="18"/>
      <c r="H275" s="19"/>
      <c r="I275" s="19"/>
      <c r="J275" s="19"/>
      <c r="K275" s="19"/>
      <c r="L275" s="19"/>
      <c r="M275" s="19"/>
      <c r="N275" s="18"/>
      <c r="O275" s="19"/>
      <c r="P275" s="18"/>
      <c r="Q275" s="19"/>
      <c r="R275" s="19"/>
      <c r="S275" s="18"/>
      <c r="T275" s="18"/>
      <c r="U275" s="20">
        <f t="shared" si="7"/>
        <v>0</v>
      </c>
    </row>
    <row r="276">
      <c r="A276" s="21"/>
      <c r="B276" s="17" t="s">
        <v>30</v>
      </c>
      <c r="C276" s="18"/>
      <c r="D276" s="18"/>
      <c r="E276" s="19"/>
      <c r="F276" s="19">
        <f t="shared" si="90"/>
        <v>0</v>
      </c>
      <c r="G276" s="18"/>
      <c r="H276" s="19"/>
      <c r="I276" s="19"/>
      <c r="J276" s="19"/>
      <c r="K276" s="19"/>
      <c r="L276" s="19"/>
      <c r="M276" s="19"/>
      <c r="N276" s="19"/>
      <c r="O276" s="19"/>
      <c r="P276" s="18"/>
      <c r="Q276" s="18"/>
      <c r="R276" s="19"/>
      <c r="S276" s="18"/>
      <c r="T276" s="18"/>
      <c r="U276" s="20">
        <f t="shared" si="7"/>
        <v>0</v>
      </c>
    </row>
    <row r="277">
      <c r="A277" s="21"/>
      <c r="B277" s="17" t="s">
        <v>31</v>
      </c>
      <c r="C277" s="18"/>
      <c r="D277" s="18"/>
      <c r="E277" s="18"/>
      <c r="F277" s="19">
        <f t="shared" si="90"/>
        <v>0</v>
      </c>
      <c r="G277" s="36"/>
      <c r="H277" s="19"/>
      <c r="I277" s="19"/>
      <c r="J277" s="19"/>
      <c r="K277" s="19"/>
      <c r="L277" s="19"/>
      <c r="M277" s="19"/>
      <c r="N277" s="19"/>
      <c r="O277" s="19"/>
      <c r="P277" s="18"/>
      <c r="Q277" s="19"/>
      <c r="R277" s="19"/>
      <c r="S277" s="19"/>
      <c r="T277" s="18"/>
      <c r="U277" s="20">
        <f t="shared" si="7"/>
        <v>0</v>
      </c>
    </row>
    <row r="278">
      <c r="A278" s="21"/>
      <c r="B278" s="17" t="s">
        <v>32</v>
      </c>
      <c r="C278" s="18">
        <v>6.0</v>
      </c>
      <c r="D278" s="18">
        <v>2.0</v>
      </c>
      <c r="E278" s="18"/>
      <c r="F278" s="19">
        <f t="shared" si="90"/>
        <v>8</v>
      </c>
      <c r="G278" s="19"/>
      <c r="H278" s="19"/>
      <c r="I278" s="19"/>
      <c r="J278" s="19"/>
      <c r="K278" s="19"/>
      <c r="L278" s="19"/>
      <c r="M278" s="18"/>
      <c r="N278" s="19"/>
      <c r="O278" s="19"/>
      <c r="P278" s="18">
        <v>6.0</v>
      </c>
      <c r="Q278" s="18"/>
      <c r="R278" s="36"/>
      <c r="S278" s="18">
        <v>1.0</v>
      </c>
      <c r="T278" s="18">
        <v>1.0</v>
      </c>
      <c r="U278" s="20">
        <f t="shared" si="7"/>
        <v>8</v>
      </c>
    </row>
    <row r="279">
      <c r="A279" s="21"/>
      <c r="B279" s="22" t="s">
        <v>33</v>
      </c>
      <c r="C279" s="23"/>
      <c r="D279" s="23"/>
      <c r="E279" s="23"/>
      <c r="F279" s="24">
        <f t="shared" si="90"/>
        <v>0</v>
      </c>
      <c r="G279" s="23"/>
      <c r="H279" s="23"/>
      <c r="I279" s="24"/>
      <c r="J279" s="25"/>
      <c r="K279" s="24"/>
      <c r="L279" s="24"/>
      <c r="M279" s="24"/>
      <c r="N279" s="23"/>
      <c r="O279" s="24"/>
      <c r="P279" s="23"/>
      <c r="Q279" s="24"/>
      <c r="R279" s="23"/>
      <c r="S279" s="23"/>
      <c r="T279" s="23"/>
      <c r="U279" s="20">
        <f t="shared" si="7"/>
        <v>0</v>
      </c>
    </row>
    <row r="280">
      <c r="A280" s="21"/>
      <c r="B280" s="22" t="s">
        <v>34</v>
      </c>
      <c r="C280" s="23"/>
      <c r="D280" s="23"/>
      <c r="E280" s="23"/>
      <c r="F280" s="24">
        <f t="shared" si="90"/>
        <v>0</v>
      </c>
      <c r="G280" s="23"/>
      <c r="H280" s="24"/>
      <c r="I280" s="24"/>
      <c r="J280" s="23"/>
      <c r="K280" s="24"/>
      <c r="L280" s="24"/>
      <c r="M280" s="24"/>
      <c r="N280" s="25"/>
      <c r="O280" s="23"/>
      <c r="P280" s="23"/>
      <c r="Q280" s="24"/>
      <c r="R280" s="24"/>
      <c r="S280" s="23"/>
      <c r="T280" s="23"/>
      <c r="U280" s="20">
        <f t="shared" si="7"/>
        <v>0</v>
      </c>
    </row>
    <row r="281">
      <c r="A281" s="21"/>
      <c r="B281" s="22" t="s">
        <v>35</v>
      </c>
      <c r="C281" s="23"/>
      <c r="D281" s="23"/>
      <c r="E281" s="24"/>
      <c r="F281" s="24">
        <f t="shared" si="90"/>
        <v>0</v>
      </c>
      <c r="G281" s="25"/>
      <c r="H281" s="24"/>
      <c r="I281" s="24"/>
      <c r="J281" s="24"/>
      <c r="K281" s="25"/>
      <c r="L281" s="24"/>
      <c r="M281" s="24"/>
      <c r="N281" s="24"/>
      <c r="O281" s="23"/>
      <c r="P281" s="25"/>
      <c r="Q281" s="24"/>
      <c r="R281" s="24"/>
      <c r="S281" s="23"/>
      <c r="T281" s="24"/>
      <c r="U281" s="20">
        <f t="shared" si="7"/>
        <v>0</v>
      </c>
    </row>
    <row r="282">
      <c r="A282" s="21"/>
      <c r="B282" s="26" t="s">
        <v>36</v>
      </c>
      <c r="C282" s="27">
        <f t="shared" ref="C282:T282" si="91">SUM(C274:C281)</f>
        <v>6</v>
      </c>
      <c r="D282" s="27">
        <f t="shared" si="91"/>
        <v>2</v>
      </c>
      <c r="E282" s="27">
        <f t="shared" si="91"/>
        <v>0</v>
      </c>
      <c r="F282" s="27">
        <f t="shared" si="91"/>
        <v>8</v>
      </c>
      <c r="G282" s="27">
        <f t="shared" si="91"/>
        <v>0</v>
      </c>
      <c r="H282" s="27">
        <f t="shared" si="91"/>
        <v>0</v>
      </c>
      <c r="I282" s="27">
        <f t="shared" si="91"/>
        <v>0</v>
      </c>
      <c r="J282" s="27">
        <f t="shared" si="91"/>
        <v>0</v>
      </c>
      <c r="K282" s="27">
        <f t="shared" si="91"/>
        <v>0</v>
      </c>
      <c r="L282" s="27">
        <f t="shared" si="91"/>
        <v>0</v>
      </c>
      <c r="M282" s="27">
        <f t="shared" si="91"/>
        <v>0</v>
      </c>
      <c r="N282" s="27">
        <f t="shared" si="91"/>
        <v>0</v>
      </c>
      <c r="O282" s="27">
        <f t="shared" si="91"/>
        <v>0</v>
      </c>
      <c r="P282" s="27">
        <f t="shared" si="91"/>
        <v>6</v>
      </c>
      <c r="Q282" s="27">
        <f t="shared" si="91"/>
        <v>0</v>
      </c>
      <c r="R282" s="27">
        <f t="shared" si="91"/>
        <v>0</v>
      </c>
      <c r="S282" s="27">
        <f t="shared" si="91"/>
        <v>1</v>
      </c>
      <c r="T282" s="27">
        <f t="shared" si="91"/>
        <v>1</v>
      </c>
      <c r="U282" s="20">
        <f t="shared" si="7"/>
        <v>8</v>
      </c>
    </row>
    <row r="283">
      <c r="A283" s="31"/>
      <c r="B283" s="32" t="s">
        <v>42</v>
      </c>
      <c r="C283" s="33" t="str">
        <f t="shared" ref="C283:T283" si="92">C273+C282</f>
        <v>#REF!</v>
      </c>
      <c r="D283" s="33" t="str">
        <f t="shared" si="92"/>
        <v>#REF!</v>
      </c>
      <c r="E283" s="33" t="str">
        <f t="shared" si="92"/>
        <v>#REF!</v>
      </c>
      <c r="F283" s="33" t="str">
        <f t="shared" si="92"/>
        <v>#REF!</v>
      </c>
      <c r="G283" s="33" t="str">
        <f t="shared" si="92"/>
        <v>#REF!</v>
      </c>
      <c r="H283" s="33" t="str">
        <f t="shared" si="92"/>
        <v>#REF!</v>
      </c>
      <c r="I283" s="33" t="str">
        <f t="shared" si="92"/>
        <v>#REF!</v>
      </c>
      <c r="J283" s="33" t="str">
        <f t="shared" si="92"/>
        <v>#REF!</v>
      </c>
      <c r="K283" s="33" t="str">
        <f t="shared" si="92"/>
        <v>#REF!</v>
      </c>
      <c r="L283" s="33" t="str">
        <f t="shared" si="92"/>
        <v>#REF!</v>
      </c>
      <c r="M283" s="33" t="str">
        <f t="shared" si="92"/>
        <v>#REF!</v>
      </c>
      <c r="N283" s="33" t="str">
        <f t="shared" si="92"/>
        <v>#REF!</v>
      </c>
      <c r="O283" s="33" t="str">
        <f t="shared" si="92"/>
        <v>#REF!</v>
      </c>
      <c r="P283" s="33" t="str">
        <f t="shared" si="92"/>
        <v>#REF!</v>
      </c>
      <c r="Q283" s="33" t="str">
        <f t="shared" si="92"/>
        <v>#REF!</v>
      </c>
      <c r="R283" s="33" t="str">
        <f t="shared" si="92"/>
        <v>#REF!</v>
      </c>
      <c r="S283" s="33">
        <f t="shared" si="92"/>
        <v>489</v>
      </c>
      <c r="T283" s="33" t="str">
        <f t="shared" si="92"/>
        <v>#REF!</v>
      </c>
      <c r="U283" s="20" t="str">
        <f t="shared" si="7"/>
        <v>#REF!</v>
      </c>
    </row>
    <row r="284">
      <c r="A284" s="16">
        <v>45655.0</v>
      </c>
      <c r="B284" s="17" t="s">
        <v>28</v>
      </c>
      <c r="C284" s="36"/>
      <c r="D284" s="18">
        <v>3.0</v>
      </c>
      <c r="E284" s="19"/>
      <c r="F284" s="19">
        <f t="shared" ref="F284:F291" si="93">SUM(C284:E284)</f>
        <v>3</v>
      </c>
      <c r="G284" s="19"/>
      <c r="H284" s="18">
        <v>1.0</v>
      </c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36"/>
      <c r="T284" s="18">
        <v>2.0</v>
      </c>
      <c r="U284" s="20">
        <f t="shared" si="7"/>
        <v>3</v>
      </c>
    </row>
    <row r="285">
      <c r="A285" s="21"/>
      <c r="B285" s="17" t="s">
        <v>29</v>
      </c>
      <c r="C285" s="18"/>
      <c r="D285" s="18"/>
      <c r="E285" s="19"/>
      <c r="F285" s="19">
        <f t="shared" si="93"/>
        <v>0</v>
      </c>
      <c r="G285" s="19"/>
      <c r="H285" s="19"/>
      <c r="I285" s="18"/>
      <c r="J285" s="19"/>
      <c r="K285" s="19"/>
      <c r="L285" s="19"/>
      <c r="M285" s="19"/>
      <c r="N285" s="19"/>
      <c r="O285" s="19"/>
      <c r="P285" s="18"/>
      <c r="Q285" s="19"/>
      <c r="R285" s="19"/>
      <c r="S285" s="18"/>
      <c r="T285" s="18"/>
      <c r="U285" s="20">
        <f t="shared" si="7"/>
        <v>0</v>
      </c>
    </row>
    <row r="286">
      <c r="A286" s="21"/>
      <c r="B286" s="17" t="s">
        <v>30</v>
      </c>
      <c r="C286" s="18"/>
      <c r="D286" s="18"/>
      <c r="E286" s="19"/>
      <c r="F286" s="19">
        <f t="shared" si="93"/>
        <v>0</v>
      </c>
      <c r="G286" s="19"/>
      <c r="H286" s="19"/>
      <c r="I286" s="19"/>
      <c r="J286" s="19"/>
      <c r="K286" s="19"/>
      <c r="L286" s="19"/>
      <c r="M286" s="19"/>
      <c r="N286" s="18"/>
      <c r="O286" s="18"/>
      <c r="P286" s="18"/>
      <c r="Q286" s="19"/>
      <c r="R286" s="18"/>
      <c r="S286" s="18"/>
      <c r="T286" s="18"/>
      <c r="U286" s="20">
        <f t="shared" si="7"/>
        <v>0</v>
      </c>
    </row>
    <row r="287">
      <c r="A287" s="21"/>
      <c r="B287" s="17" t="s">
        <v>31</v>
      </c>
      <c r="C287" s="18"/>
      <c r="D287" s="18"/>
      <c r="E287" s="19"/>
      <c r="F287" s="19">
        <f t="shared" si="93"/>
        <v>0</v>
      </c>
      <c r="G287" s="18"/>
      <c r="H287" s="19"/>
      <c r="I287" s="19"/>
      <c r="J287" s="18"/>
      <c r="K287" s="19"/>
      <c r="L287" s="19"/>
      <c r="M287" s="19"/>
      <c r="N287" s="18"/>
      <c r="O287" s="19"/>
      <c r="P287" s="18"/>
      <c r="Q287" s="19"/>
      <c r="R287" s="18"/>
      <c r="S287" s="19"/>
      <c r="T287" s="18"/>
      <c r="U287" s="20">
        <f t="shared" si="7"/>
        <v>0</v>
      </c>
    </row>
    <row r="288">
      <c r="A288" s="21"/>
      <c r="B288" s="17" t="s">
        <v>32</v>
      </c>
      <c r="C288" s="18"/>
      <c r="D288" s="18"/>
      <c r="E288" s="19"/>
      <c r="F288" s="19">
        <f t="shared" si="93"/>
        <v>0</v>
      </c>
      <c r="G288" s="19"/>
      <c r="H288" s="19"/>
      <c r="I288" s="19"/>
      <c r="J288" s="19"/>
      <c r="K288" s="19"/>
      <c r="L288" s="19"/>
      <c r="M288" s="19"/>
      <c r="N288" s="19"/>
      <c r="O288" s="18"/>
      <c r="P288" s="18"/>
      <c r="Q288" s="19"/>
      <c r="R288" s="19"/>
      <c r="S288" s="18"/>
      <c r="T288" s="18"/>
      <c r="U288" s="20">
        <f t="shared" si="7"/>
        <v>0</v>
      </c>
    </row>
    <row r="289">
      <c r="A289" s="21"/>
      <c r="B289" s="22" t="s">
        <v>33</v>
      </c>
      <c r="C289" s="23"/>
      <c r="D289" s="23"/>
      <c r="E289" s="23"/>
      <c r="F289" s="24">
        <f t="shared" si="93"/>
        <v>0</v>
      </c>
      <c r="G289" s="23"/>
      <c r="H289" s="23"/>
      <c r="I289" s="24"/>
      <c r="J289" s="25"/>
      <c r="K289" s="24"/>
      <c r="L289" s="24"/>
      <c r="M289" s="24"/>
      <c r="N289" s="23"/>
      <c r="O289" s="24"/>
      <c r="P289" s="23"/>
      <c r="Q289" s="24"/>
      <c r="R289" s="23"/>
      <c r="S289" s="23"/>
      <c r="T289" s="23"/>
      <c r="U289" s="20">
        <f t="shared" si="7"/>
        <v>0</v>
      </c>
    </row>
    <row r="290">
      <c r="A290" s="21"/>
      <c r="B290" s="22" t="s">
        <v>34</v>
      </c>
      <c r="C290" s="23"/>
      <c r="D290" s="23"/>
      <c r="E290" s="24"/>
      <c r="F290" s="24">
        <f t="shared" si="93"/>
        <v>0</v>
      </c>
      <c r="G290" s="23"/>
      <c r="H290" s="23"/>
      <c r="I290" s="23"/>
      <c r="J290" s="24"/>
      <c r="K290" s="24"/>
      <c r="L290" s="24"/>
      <c r="M290" s="24"/>
      <c r="N290" s="23"/>
      <c r="O290" s="23"/>
      <c r="P290" s="23"/>
      <c r="Q290" s="23"/>
      <c r="R290" s="23"/>
      <c r="S290" s="25"/>
      <c r="T290" s="23"/>
      <c r="U290" s="20">
        <f t="shared" si="7"/>
        <v>0</v>
      </c>
    </row>
    <row r="291">
      <c r="A291" s="21"/>
      <c r="B291" s="22" t="s">
        <v>35</v>
      </c>
      <c r="C291" s="23"/>
      <c r="D291" s="23"/>
      <c r="E291" s="24"/>
      <c r="F291" s="24">
        <f t="shared" si="93"/>
        <v>0</v>
      </c>
      <c r="G291" s="24"/>
      <c r="H291" s="24"/>
      <c r="I291" s="24"/>
      <c r="J291" s="24"/>
      <c r="K291" s="24"/>
      <c r="L291" s="24"/>
      <c r="M291" s="24"/>
      <c r="N291" s="24"/>
      <c r="O291" s="23"/>
      <c r="P291" s="23"/>
      <c r="Q291" s="24"/>
      <c r="R291" s="24"/>
      <c r="S291" s="23"/>
      <c r="T291" s="23"/>
      <c r="U291" s="20">
        <f t="shared" si="7"/>
        <v>0</v>
      </c>
    </row>
    <row r="292">
      <c r="A292" s="21"/>
      <c r="B292" s="26" t="s">
        <v>36</v>
      </c>
      <c r="C292" s="27">
        <f t="shared" ref="C292:T292" si="94">SUM(C284:C291)</f>
        <v>0</v>
      </c>
      <c r="D292" s="27">
        <f t="shared" si="94"/>
        <v>3</v>
      </c>
      <c r="E292" s="27">
        <f t="shared" si="94"/>
        <v>0</v>
      </c>
      <c r="F292" s="27">
        <f t="shared" si="94"/>
        <v>3</v>
      </c>
      <c r="G292" s="27">
        <f t="shared" si="94"/>
        <v>0</v>
      </c>
      <c r="H292" s="27">
        <f t="shared" si="94"/>
        <v>1</v>
      </c>
      <c r="I292" s="27">
        <f t="shared" si="94"/>
        <v>0</v>
      </c>
      <c r="J292" s="27">
        <f t="shared" si="94"/>
        <v>0</v>
      </c>
      <c r="K292" s="27">
        <f t="shared" si="94"/>
        <v>0</v>
      </c>
      <c r="L292" s="27">
        <f t="shared" si="94"/>
        <v>0</v>
      </c>
      <c r="M292" s="27">
        <f t="shared" si="94"/>
        <v>0</v>
      </c>
      <c r="N292" s="27">
        <f t="shared" si="94"/>
        <v>0</v>
      </c>
      <c r="O292" s="27">
        <f t="shared" si="94"/>
        <v>0</v>
      </c>
      <c r="P292" s="27">
        <f t="shared" si="94"/>
        <v>0</v>
      </c>
      <c r="Q292" s="27">
        <f t="shared" si="94"/>
        <v>0</v>
      </c>
      <c r="R292" s="27">
        <f t="shared" si="94"/>
        <v>0</v>
      </c>
      <c r="S292" s="27">
        <f t="shared" si="94"/>
        <v>0</v>
      </c>
      <c r="T292" s="27">
        <f t="shared" si="94"/>
        <v>2</v>
      </c>
      <c r="U292" s="20">
        <f t="shared" si="7"/>
        <v>3</v>
      </c>
      <c r="V292" s="28" t="s">
        <v>37</v>
      </c>
      <c r="W292" s="28" t="s">
        <v>9</v>
      </c>
      <c r="X292" s="28" t="s">
        <v>10</v>
      </c>
      <c r="Y292" s="28" t="s">
        <v>11</v>
      </c>
      <c r="Z292" s="28" t="s">
        <v>12</v>
      </c>
      <c r="AA292" s="28" t="s">
        <v>13</v>
      </c>
      <c r="AB292" s="28" t="s">
        <v>14</v>
      </c>
      <c r="AC292" s="28" t="s">
        <v>15</v>
      </c>
      <c r="AD292" s="29" t="s">
        <v>38</v>
      </c>
      <c r="AE292" s="29" t="s">
        <v>39</v>
      </c>
      <c r="AF292" s="29" t="s">
        <v>18</v>
      </c>
      <c r="AG292" s="28" t="s">
        <v>19</v>
      </c>
      <c r="AH292" s="28" t="s">
        <v>20</v>
      </c>
      <c r="AI292" s="30" t="s">
        <v>40</v>
      </c>
      <c r="AJ292" s="28" t="s">
        <v>22</v>
      </c>
      <c r="AK292" s="28" t="s">
        <v>23</v>
      </c>
      <c r="AL292" s="28" t="s">
        <v>24</v>
      </c>
      <c r="AM292" s="28" t="s">
        <v>25</v>
      </c>
      <c r="AN292" s="28" t="s">
        <v>41</v>
      </c>
    </row>
    <row r="293">
      <c r="A293" s="31"/>
      <c r="B293" s="32" t="s">
        <v>42</v>
      </c>
      <c r="C293" s="33" t="str">
        <f t="shared" ref="C293:T293" si="95">C283+C292</f>
        <v>#REF!</v>
      </c>
      <c r="D293" s="33" t="str">
        <f t="shared" si="95"/>
        <v>#REF!</v>
      </c>
      <c r="E293" s="33" t="str">
        <f t="shared" si="95"/>
        <v>#REF!</v>
      </c>
      <c r="F293" s="33" t="str">
        <f t="shared" si="95"/>
        <v>#REF!</v>
      </c>
      <c r="G293" s="33" t="str">
        <f t="shared" si="95"/>
        <v>#REF!</v>
      </c>
      <c r="H293" s="33" t="str">
        <f t="shared" si="95"/>
        <v>#REF!</v>
      </c>
      <c r="I293" s="33" t="str">
        <f t="shared" si="95"/>
        <v>#REF!</v>
      </c>
      <c r="J293" s="33" t="str">
        <f t="shared" si="95"/>
        <v>#REF!</v>
      </c>
      <c r="K293" s="33" t="str">
        <f t="shared" si="95"/>
        <v>#REF!</v>
      </c>
      <c r="L293" s="33" t="str">
        <f t="shared" si="95"/>
        <v>#REF!</v>
      </c>
      <c r="M293" s="33" t="str">
        <f t="shared" si="95"/>
        <v>#REF!</v>
      </c>
      <c r="N293" s="33" t="str">
        <f t="shared" si="95"/>
        <v>#REF!</v>
      </c>
      <c r="O293" s="33" t="str">
        <f t="shared" si="95"/>
        <v>#REF!</v>
      </c>
      <c r="P293" s="33" t="str">
        <f t="shared" si="95"/>
        <v>#REF!</v>
      </c>
      <c r="Q293" s="33" t="str">
        <f t="shared" si="95"/>
        <v>#REF!</v>
      </c>
      <c r="R293" s="33" t="str">
        <f t="shared" si="95"/>
        <v>#REF!</v>
      </c>
      <c r="S293" s="33">
        <f t="shared" si="95"/>
        <v>489</v>
      </c>
      <c r="T293" s="33" t="str">
        <f t="shared" si="95"/>
        <v>#REF!</v>
      </c>
      <c r="U293" s="20" t="str">
        <f t="shared" si="7"/>
        <v>#REF!</v>
      </c>
      <c r="V293" s="34" t="s">
        <v>48</v>
      </c>
      <c r="W293" s="35">
        <f t="shared" ref="W293:AN293" si="96">SUM(C224:C228,C234:C238,C244:C248,C254:C258,C264:C268,C274:C278,C284:C288)</f>
        <v>87</v>
      </c>
      <c r="X293" s="35">
        <f t="shared" si="96"/>
        <v>33</v>
      </c>
      <c r="Y293" s="35">
        <f t="shared" si="96"/>
        <v>1</v>
      </c>
      <c r="Z293" s="35">
        <f t="shared" si="96"/>
        <v>121</v>
      </c>
      <c r="AA293" s="35">
        <f t="shared" si="96"/>
        <v>4</v>
      </c>
      <c r="AB293" s="35">
        <f t="shared" si="96"/>
        <v>1</v>
      </c>
      <c r="AC293" s="35">
        <f t="shared" si="96"/>
        <v>0</v>
      </c>
      <c r="AD293" s="35">
        <f t="shared" si="96"/>
        <v>1</v>
      </c>
      <c r="AE293" s="35">
        <f t="shared" si="96"/>
        <v>0</v>
      </c>
      <c r="AF293" s="35">
        <f t="shared" si="96"/>
        <v>0</v>
      </c>
      <c r="AG293" s="35">
        <f t="shared" si="96"/>
        <v>24</v>
      </c>
      <c r="AH293" s="35">
        <f t="shared" si="96"/>
        <v>0</v>
      </c>
      <c r="AI293" s="35">
        <f t="shared" si="96"/>
        <v>0</v>
      </c>
      <c r="AJ293" s="35">
        <f t="shared" si="96"/>
        <v>40</v>
      </c>
      <c r="AK293" s="35">
        <f t="shared" si="96"/>
        <v>0</v>
      </c>
      <c r="AL293" s="35">
        <f t="shared" si="96"/>
        <v>27</v>
      </c>
      <c r="AM293" s="35">
        <f t="shared" si="96"/>
        <v>2</v>
      </c>
      <c r="AN293" s="35">
        <f t="shared" si="96"/>
        <v>26</v>
      </c>
    </row>
    <row r="294">
      <c r="A294" s="16">
        <v>45656.0</v>
      </c>
      <c r="B294" s="17" t="s">
        <v>28</v>
      </c>
      <c r="C294" s="18">
        <v>2.0</v>
      </c>
      <c r="D294" s="18"/>
      <c r="E294" s="18"/>
      <c r="F294" s="19">
        <f t="shared" ref="F294:F301" si="97">SUM(C294:E294)</f>
        <v>2</v>
      </c>
      <c r="G294" s="36"/>
      <c r="H294" s="19"/>
      <c r="I294" s="19"/>
      <c r="J294" s="19"/>
      <c r="K294" s="19"/>
      <c r="L294" s="19"/>
      <c r="M294" s="19"/>
      <c r="N294" s="19"/>
      <c r="O294" s="18"/>
      <c r="P294" s="18">
        <v>1.0</v>
      </c>
      <c r="Q294" s="19"/>
      <c r="R294" s="19"/>
      <c r="S294" s="18"/>
      <c r="T294" s="18">
        <v>1.0</v>
      </c>
      <c r="U294" s="20">
        <f t="shared" si="7"/>
        <v>2</v>
      </c>
    </row>
    <row r="295">
      <c r="A295" s="21"/>
      <c r="B295" s="17" t="s">
        <v>29</v>
      </c>
      <c r="C295" s="18">
        <v>5.0</v>
      </c>
      <c r="D295" s="18">
        <v>1.0</v>
      </c>
      <c r="E295" s="18"/>
      <c r="F295" s="19">
        <f t="shared" si="97"/>
        <v>6</v>
      </c>
      <c r="G295" s="36"/>
      <c r="H295" s="18"/>
      <c r="I295" s="19"/>
      <c r="J295" s="18"/>
      <c r="K295" s="19"/>
      <c r="L295" s="19"/>
      <c r="M295" s="19"/>
      <c r="N295" s="19"/>
      <c r="O295" s="36"/>
      <c r="P295" s="18">
        <v>2.0</v>
      </c>
      <c r="Q295" s="19"/>
      <c r="R295" s="19"/>
      <c r="S295" s="36"/>
      <c r="T295" s="18">
        <v>3.0</v>
      </c>
      <c r="U295" s="20">
        <f t="shared" si="7"/>
        <v>5</v>
      </c>
    </row>
    <row r="296">
      <c r="A296" s="21"/>
      <c r="B296" s="17" t="s">
        <v>30</v>
      </c>
      <c r="C296" s="18">
        <v>3.0</v>
      </c>
      <c r="D296" s="18">
        <v>4.0</v>
      </c>
      <c r="E296" s="19"/>
      <c r="F296" s="19">
        <f t="shared" si="97"/>
        <v>7</v>
      </c>
      <c r="G296" s="36"/>
      <c r="H296" s="19"/>
      <c r="I296" s="19"/>
      <c r="J296" s="36"/>
      <c r="K296" s="19"/>
      <c r="L296" s="19"/>
      <c r="M296" s="19"/>
      <c r="N296" s="19"/>
      <c r="O296" s="19"/>
      <c r="P296" s="36"/>
      <c r="Q296" s="19"/>
      <c r="R296" s="19"/>
      <c r="S296" s="36"/>
      <c r="T296" s="36"/>
      <c r="U296" s="20">
        <f t="shared" si="7"/>
        <v>0</v>
      </c>
    </row>
    <row r="297">
      <c r="A297" s="21"/>
      <c r="B297" s="17" t="s">
        <v>31</v>
      </c>
      <c r="C297" s="18">
        <v>4.0</v>
      </c>
      <c r="D297" s="18"/>
      <c r="E297" s="18"/>
      <c r="F297" s="19">
        <f t="shared" si="97"/>
        <v>4</v>
      </c>
      <c r="G297" s="19"/>
      <c r="H297" s="19"/>
      <c r="I297" s="19"/>
      <c r="J297" s="18"/>
      <c r="K297" s="19"/>
      <c r="L297" s="19"/>
      <c r="M297" s="19"/>
      <c r="N297" s="19"/>
      <c r="O297" s="19"/>
      <c r="P297" s="18">
        <v>2.0</v>
      </c>
      <c r="Q297" s="19"/>
      <c r="R297" s="19"/>
      <c r="S297" s="19"/>
      <c r="T297" s="18">
        <v>2.0</v>
      </c>
      <c r="U297" s="20">
        <f t="shared" si="7"/>
        <v>4</v>
      </c>
    </row>
    <row r="298">
      <c r="A298" s="21"/>
      <c r="B298" s="17" t="s">
        <v>32</v>
      </c>
      <c r="C298" s="18">
        <v>5.0</v>
      </c>
      <c r="D298" s="18">
        <v>2.0</v>
      </c>
      <c r="E298" s="18"/>
      <c r="F298" s="19">
        <f t="shared" si="97"/>
        <v>7</v>
      </c>
      <c r="G298" s="19"/>
      <c r="H298" s="19"/>
      <c r="I298" s="19"/>
      <c r="J298" s="19"/>
      <c r="K298" s="19"/>
      <c r="L298" s="19"/>
      <c r="M298" s="19"/>
      <c r="N298" s="19"/>
      <c r="O298" s="19"/>
      <c r="P298" s="18">
        <v>6.0</v>
      </c>
      <c r="Q298" s="19"/>
      <c r="R298" s="19"/>
      <c r="S298" s="36"/>
      <c r="T298" s="18">
        <v>1.0</v>
      </c>
      <c r="U298" s="20">
        <f t="shared" si="7"/>
        <v>7</v>
      </c>
    </row>
    <row r="299">
      <c r="A299" s="21"/>
      <c r="B299" s="22" t="s">
        <v>33</v>
      </c>
      <c r="C299" s="23">
        <v>1.0</v>
      </c>
      <c r="D299" s="23"/>
      <c r="E299" s="23"/>
      <c r="F299" s="24">
        <f t="shared" si="97"/>
        <v>1</v>
      </c>
      <c r="G299" s="23"/>
      <c r="H299" s="23"/>
      <c r="I299" s="24"/>
      <c r="J299" s="25"/>
      <c r="K299" s="24"/>
      <c r="L299" s="24"/>
      <c r="M299" s="24"/>
      <c r="N299" s="23"/>
      <c r="O299" s="24"/>
      <c r="P299" s="23"/>
      <c r="Q299" s="24"/>
      <c r="R299" s="23"/>
      <c r="S299" s="23">
        <v>1.0</v>
      </c>
      <c r="T299" s="23"/>
      <c r="U299" s="20">
        <f t="shared" si="7"/>
        <v>1</v>
      </c>
    </row>
    <row r="300">
      <c r="A300" s="21"/>
      <c r="B300" s="22" t="s">
        <v>34</v>
      </c>
      <c r="C300" s="23">
        <v>3.0</v>
      </c>
      <c r="D300" s="23">
        <v>1.0</v>
      </c>
      <c r="E300" s="23">
        <v>1.0</v>
      </c>
      <c r="F300" s="24">
        <f t="shared" si="97"/>
        <v>5</v>
      </c>
      <c r="G300" s="23">
        <v>1.0</v>
      </c>
      <c r="H300" s="24"/>
      <c r="I300" s="24"/>
      <c r="J300" s="24"/>
      <c r="K300" s="24"/>
      <c r="L300" s="24"/>
      <c r="M300" s="24"/>
      <c r="N300" s="23">
        <v>2.0</v>
      </c>
      <c r="O300" s="25"/>
      <c r="P300" s="23">
        <v>1.0</v>
      </c>
      <c r="Q300" s="24"/>
      <c r="R300" s="23"/>
      <c r="S300" s="24"/>
      <c r="T300" s="23">
        <v>5.0</v>
      </c>
      <c r="U300" s="20">
        <f t="shared" si="7"/>
        <v>9</v>
      </c>
    </row>
    <row r="301">
      <c r="A301" s="21"/>
      <c r="B301" s="22" t="s">
        <v>35</v>
      </c>
      <c r="C301" s="23">
        <v>0.0</v>
      </c>
      <c r="D301" s="23">
        <v>0.0</v>
      </c>
      <c r="E301" s="23"/>
      <c r="F301" s="24">
        <f t="shared" si="97"/>
        <v>0</v>
      </c>
      <c r="G301" s="24"/>
      <c r="H301" s="24"/>
      <c r="I301" s="24"/>
      <c r="J301" s="24"/>
      <c r="K301" s="24"/>
      <c r="L301" s="24"/>
      <c r="M301" s="24"/>
      <c r="N301" s="24"/>
      <c r="O301" s="23"/>
      <c r="P301" s="23"/>
      <c r="Q301" s="24"/>
      <c r="R301" s="24"/>
      <c r="S301" s="24"/>
      <c r="T301" s="23"/>
      <c r="U301" s="20">
        <f t="shared" si="7"/>
        <v>0</v>
      </c>
    </row>
    <row r="302">
      <c r="A302" s="21"/>
      <c r="B302" s="26" t="s">
        <v>36</v>
      </c>
      <c r="C302" s="27">
        <f t="shared" ref="C302:T302" si="98">SUM(C294:C301)</f>
        <v>23</v>
      </c>
      <c r="D302" s="27">
        <f t="shared" si="98"/>
        <v>8</v>
      </c>
      <c r="E302" s="27">
        <f t="shared" si="98"/>
        <v>1</v>
      </c>
      <c r="F302" s="27">
        <f t="shared" si="98"/>
        <v>32</v>
      </c>
      <c r="G302" s="27">
        <f t="shared" si="98"/>
        <v>1</v>
      </c>
      <c r="H302" s="27">
        <f t="shared" si="98"/>
        <v>0</v>
      </c>
      <c r="I302" s="27">
        <f t="shared" si="98"/>
        <v>0</v>
      </c>
      <c r="J302" s="27">
        <f t="shared" si="98"/>
        <v>0</v>
      </c>
      <c r="K302" s="27">
        <f t="shared" si="98"/>
        <v>0</v>
      </c>
      <c r="L302" s="27">
        <f t="shared" si="98"/>
        <v>0</v>
      </c>
      <c r="M302" s="27">
        <f t="shared" si="98"/>
        <v>0</v>
      </c>
      <c r="N302" s="27">
        <f t="shared" si="98"/>
        <v>2</v>
      </c>
      <c r="O302" s="27">
        <f t="shared" si="98"/>
        <v>0</v>
      </c>
      <c r="P302" s="27">
        <f t="shared" si="98"/>
        <v>12</v>
      </c>
      <c r="Q302" s="27">
        <f t="shared" si="98"/>
        <v>0</v>
      </c>
      <c r="R302" s="27">
        <f t="shared" si="98"/>
        <v>0</v>
      </c>
      <c r="S302" s="27">
        <f t="shared" si="98"/>
        <v>1</v>
      </c>
      <c r="T302" s="27">
        <f t="shared" si="98"/>
        <v>12</v>
      </c>
      <c r="U302" s="20">
        <f t="shared" si="7"/>
        <v>28</v>
      </c>
    </row>
    <row r="303">
      <c r="A303" s="31"/>
      <c r="B303" s="32" t="s">
        <v>42</v>
      </c>
      <c r="C303" s="33" t="str">
        <f t="shared" ref="C303:T303" si="99">C293+C302</f>
        <v>#REF!</v>
      </c>
      <c r="D303" s="33" t="str">
        <f t="shared" si="99"/>
        <v>#REF!</v>
      </c>
      <c r="E303" s="33" t="str">
        <f t="shared" si="99"/>
        <v>#REF!</v>
      </c>
      <c r="F303" s="33" t="str">
        <f t="shared" si="99"/>
        <v>#REF!</v>
      </c>
      <c r="G303" s="33" t="str">
        <f t="shared" si="99"/>
        <v>#REF!</v>
      </c>
      <c r="H303" s="33" t="str">
        <f t="shared" si="99"/>
        <v>#REF!</v>
      </c>
      <c r="I303" s="33" t="str">
        <f t="shared" si="99"/>
        <v>#REF!</v>
      </c>
      <c r="J303" s="33" t="str">
        <f t="shared" si="99"/>
        <v>#REF!</v>
      </c>
      <c r="K303" s="33" t="str">
        <f t="shared" si="99"/>
        <v>#REF!</v>
      </c>
      <c r="L303" s="33" t="str">
        <f t="shared" si="99"/>
        <v>#REF!</v>
      </c>
      <c r="M303" s="33" t="str">
        <f t="shared" si="99"/>
        <v>#REF!</v>
      </c>
      <c r="N303" s="33" t="str">
        <f t="shared" si="99"/>
        <v>#REF!</v>
      </c>
      <c r="O303" s="33" t="str">
        <f t="shared" si="99"/>
        <v>#REF!</v>
      </c>
      <c r="P303" s="33" t="str">
        <f t="shared" si="99"/>
        <v>#REF!</v>
      </c>
      <c r="Q303" s="33" t="str">
        <f t="shared" si="99"/>
        <v>#REF!</v>
      </c>
      <c r="R303" s="33" t="str">
        <f t="shared" si="99"/>
        <v>#REF!</v>
      </c>
      <c r="S303" s="33">
        <f t="shared" si="99"/>
        <v>490</v>
      </c>
      <c r="T303" s="33" t="str">
        <f t="shared" si="99"/>
        <v>#REF!</v>
      </c>
      <c r="U303" s="20" t="str">
        <f t="shared" si="7"/>
        <v>#REF!</v>
      </c>
    </row>
    <row r="304">
      <c r="A304" s="16">
        <v>45657.0</v>
      </c>
      <c r="B304" s="17" t="s">
        <v>28</v>
      </c>
      <c r="C304" s="18"/>
      <c r="D304" s="18"/>
      <c r="E304" s="19"/>
      <c r="F304" s="19">
        <f t="shared" ref="F304:F311" si="100">SUM(C304:E304)</f>
        <v>0</v>
      </c>
      <c r="G304" s="36"/>
      <c r="H304" s="19"/>
      <c r="I304" s="19"/>
      <c r="J304" s="19"/>
      <c r="K304" s="19"/>
      <c r="L304" s="19"/>
      <c r="M304" s="19"/>
      <c r="N304" s="19"/>
      <c r="O304" s="18"/>
      <c r="P304" s="36"/>
      <c r="Q304" s="19"/>
      <c r="R304" s="19"/>
      <c r="S304" s="18"/>
      <c r="T304" s="19"/>
      <c r="U304" s="20">
        <f t="shared" si="7"/>
        <v>0</v>
      </c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>
      <c r="A305" s="21"/>
      <c r="B305" s="17" t="s">
        <v>29</v>
      </c>
      <c r="C305" s="18"/>
      <c r="D305" s="36"/>
      <c r="E305" s="19"/>
      <c r="F305" s="19">
        <f t="shared" si="100"/>
        <v>0</v>
      </c>
      <c r="G305" s="36"/>
      <c r="H305" s="18"/>
      <c r="I305" s="19"/>
      <c r="J305" s="19"/>
      <c r="K305" s="19"/>
      <c r="L305" s="19"/>
      <c r="M305" s="19"/>
      <c r="N305" s="19"/>
      <c r="O305" s="36"/>
      <c r="P305" s="18"/>
      <c r="Q305" s="19"/>
      <c r="R305" s="19"/>
      <c r="S305" s="36"/>
      <c r="T305" s="36"/>
      <c r="U305" s="20">
        <f t="shared" si="7"/>
        <v>0</v>
      </c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>
      <c r="A306" s="21"/>
      <c r="B306" s="17" t="s">
        <v>30</v>
      </c>
      <c r="C306" s="18">
        <v>5.0</v>
      </c>
      <c r="D306" s="18">
        <v>3.0</v>
      </c>
      <c r="E306" s="19"/>
      <c r="F306" s="19">
        <f t="shared" si="100"/>
        <v>8</v>
      </c>
      <c r="G306" s="18">
        <v>1.0</v>
      </c>
      <c r="H306" s="18"/>
      <c r="I306" s="19"/>
      <c r="J306" s="36"/>
      <c r="K306" s="19"/>
      <c r="L306" s="19"/>
      <c r="M306" s="19"/>
      <c r="N306" s="19"/>
      <c r="O306" s="19"/>
      <c r="P306" s="18">
        <v>4.0</v>
      </c>
      <c r="Q306" s="19"/>
      <c r="R306" s="19"/>
      <c r="S306" s="18"/>
      <c r="T306" s="18">
        <v>4.0</v>
      </c>
      <c r="U306" s="20">
        <f t="shared" si="7"/>
        <v>9</v>
      </c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>
      <c r="A307" s="21"/>
      <c r="B307" s="17" t="s">
        <v>31</v>
      </c>
      <c r="C307" s="18">
        <v>2.0</v>
      </c>
      <c r="D307" s="18">
        <v>2.0</v>
      </c>
      <c r="E307" s="19"/>
      <c r="F307" s="19">
        <f t="shared" si="100"/>
        <v>4</v>
      </c>
      <c r="G307" s="19"/>
      <c r="H307" s="19"/>
      <c r="I307" s="19"/>
      <c r="J307" s="19"/>
      <c r="K307" s="19"/>
      <c r="L307" s="19"/>
      <c r="M307" s="19"/>
      <c r="N307" s="19"/>
      <c r="O307" s="19"/>
      <c r="P307" s="18">
        <v>1.0</v>
      </c>
      <c r="Q307" s="19"/>
      <c r="R307" s="19"/>
      <c r="S307" s="19"/>
      <c r="T307" s="18">
        <v>3.0</v>
      </c>
      <c r="U307" s="20">
        <f t="shared" si="7"/>
        <v>4</v>
      </c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>
      <c r="A308" s="21"/>
      <c r="B308" s="17" t="s">
        <v>32</v>
      </c>
      <c r="C308" s="18"/>
      <c r="D308" s="18"/>
      <c r="E308" s="18"/>
      <c r="F308" s="19">
        <f t="shared" si="100"/>
        <v>0</v>
      </c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36"/>
      <c r="T308" s="36"/>
      <c r="U308" s="20">
        <f t="shared" si="7"/>
        <v>0</v>
      </c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>
      <c r="A309" s="21"/>
      <c r="B309" s="22" t="s">
        <v>33</v>
      </c>
      <c r="C309" s="23">
        <v>0.0</v>
      </c>
      <c r="D309" s="23">
        <v>6.0</v>
      </c>
      <c r="E309" s="24"/>
      <c r="F309" s="24">
        <f t="shared" si="100"/>
        <v>6</v>
      </c>
      <c r="G309" s="23"/>
      <c r="H309" s="23"/>
      <c r="I309" s="24"/>
      <c r="J309" s="25"/>
      <c r="K309" s="24"/>
      <c r="L309" s="24"/>
      <c r="M309" s="24"/>
      <c r="N309" s="23"/>
      <c r="O309" s="24"/>
      <c r="P309" s="23">
        <v>4.0</v>
      </c>
      <c r="Q309" s="24"/>
      <c r="R309" s="23"/>
      <c r="S309" s="23"/>
      <c r="T309" s="23">
        <v>2.0</v>
      </c>
      <c r="U309" s="20">
        <f t="shared" si="7"/>
        <v>6</v>
      </c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>
      <c r="A310" s="21"/>
      <c r="B310" s="22" t="s">
        <v>34</v>
      </c>
      <c r="C310" s="23"/>
      <c r="D310" s="23"/>
      <c r="E310" s="24"/>
      <c r="F310" s="24">
        <f t="shared" si="100"/>
        <v>0</v>
      </c>
      <c r="G310" s="24"/>
      <c r="H310" s="24"/>
      <c r="I310" s="24"/>
      <c r="J310" s="24"/>
      <c r="K310" s="24"/>
      <c r="L310" s="24"/>
      <c r="M310" s="24"/>
      <c r="N310" s="24"/>
      <c r="O310" s="25"/>
      <c r="P310" s="23"/>
      <c r="Q310" s="24"/>
      <c r="R310" s="23"/>
      <c r="S310" s="24"/>
      <c r="T310" s="23"/>
      <c r="U310" s="20">
        <f t="shared" si="7"/>
        <v>0</v>
      </c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>
      <c r="A311" s="21"/>
      <c r="B311" s="22" t="s">
        <v>35</v>
      </c>
      <c r="C311" s="23"/>
      <c r="D311" s="25"/>
      <c r="E311" s="23"/>
      <c r="F311" s="24">
        <f t="shared" si="100"/>
        <v>0</v>
      </c>
      <c r="G311" s="24"/>
      <c r="H311" s="24"/>
      <c r="I311" s="24"/>
      <c r="J311" s="24"/>
      <c r="K311" s="24"/>
      <c r="L311" s="24"/>
      <c r="M311" s="24"/>
      <c r="N311" s="24"/>
      <c r="O311" s="23"/>
      <c r="P311" s="23"/>
      <c r="Q311" s="24"/>
      <c r="R311" s="24"/>
      <c r="S311" s="24"/>
      <c r="T311" s="23"/>
      <c r="U311" s="20">
        <f t="shared" si="7"/>
        <v>0</v>
      </c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>
      <c r="A312" s="21"/>
      <c r="B312" s="26" t="s">
        <v>36</v>
      </c>
      <c r="C312" s="27">
        <f t="shared" ref="C312:T312" si="101">SUM(C304:C311)</f>
        <v>7</v>
      </c>
      <c r="D312" s="27">
        <f t="shared" si="101"/>
        <v>11</v>
      </c>
      <c r="E312" s="27">
        <f t="shared" si="101"/>
        <v>0</v>
      </c>
      <c r="F312" s="27">
        <f t="shared" si="101"/>
        <v>18</v>
      </c>
      <c r="G312" s="27">
        <f t="shared" si="101"/>
        <v>1</v>
      </c>
      <c r="H312" s="27">
        <f t="shared" si="101"/>
        <v>0</v>
      </c>
      <c r="I312" s="27">
        <f t="shared" si="101"/>
        <v>0</v>
      </c>
      <c r="J312" s="27">
        <f t="shared" si="101"/>
        <v>0</v>
      </c>
      <c r="K312" s="27">
        <f t="shared" si="101"/>
        <v>0</v>
      </c>
      <c r="L312" s="27">
        <f t="shared" si="101"/>
        <v>0</v>
      </c>
      <c r="M312" s="27">
        <f t="shared" si="101"/>
        <v>0</v>
      </c>
      <c r="N312" s="27">
        <f t="shared" si="101"/>
        <v>0</v>
      </c>
      <c r="O312" s="27">
        <f t="shared" si="101"/>
        <v>0</v>
      </c>
      <c r="P312" s="27">
        <f t="shared" si="101"/>
        <v>9</v>
      </c>
      <c r="Q312" s="27">
        <f t="shared" si="101"/>
        <v>0</v>
      </c>
      <c r="R312" s="27">
        <f t="shared" si="101"/>
        <v>0</v>
      </c>
      <c r="S312" s="27">
        <f t="shared" si="101"/>
        <v>0</v>
      </c>
      <c r="T312" s="27">
        <f t="shared" si="101"/>
        <v>9</v>
      </c>
      <c r="U312" s="20">
        <f t="shared" si="7"/>
        <v>19</v>
      </c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>
      <c r="A313" s="31"/>
      <c r="B313" s="32" t="s">
        <v>42</v>
      </c>
      <c r="C313" s="33" t="str">
        <f t="shared" ref="C313:T313" si="102">C303+C312</f>
        <v>#REF!</v>
      </c>
      <c r="D313" s="33" t="str">
        <f t="shared" si="102"/>
        <v>#REF!</v>
      </c>
      <c r="E313" s="33" t="str">
        <f t="shared" si="102"/>
        <v>#REF!</v>
      </c>
      <c r="F313" s="33" t="str">
        <f t="shared" si="102"/>
        <v>#REF!</v>
      </c>
      <c r="G313" s="33" t="str">
        <f t="shared" si="102"/>
        <v>#REF!</v>
      </c>
      <c r="H313" s="33" t="str">
        <f t="shared" si="102"/>
        <v>#REF!</v>
      </c>
      <c r="I313" s="33" t="str">
        <f t="shared" si="102"/>
        <v>#REF!</v>
      </c>
      <c r="J313" s="33" t="str">
        <f t="shared" si="102"/>
        <v>#REF!</v>
      </c>
      <c r="K313" s="33" t="str">
        <f t="shared" si="102"/>
        <v>#REF!</v>
      </c>
      <c r="L313" s="33" t="str">
        <f t="shared" si="102"/>
        <v>#REF!</v>
      </c>
      <c r="M313" s="33" t="str">
        <f t="shared" si="102"/>
        <v>#REF!</v>
      </c>
      <c r="N313" s="33" t="str">
        <f t="shared" si="102"/>
        <v>#REF!</v>
      </c>
      <c r="O313" s="33" t="str">
        <f t="shared" si="102"/>
        <v>#REF!</v>
      </c>
      <c r="P313" s="33" t="str">
        <f t="shared" si="102"/>
        <v>#REF!</v>
      </c>
      <c r="Q313" s="33" t="str">
        <f t="shared" si="102"/>
        <v>#REF!</v>
      </c>
      <c r="R313" s="33" t="str">
        <f t="shared" si="102"/>
        <v>#REF!</v>
      </c>
      <c r="S313" s="33">
        <f t="shared" si="102"/>
        <v>490</v>
      </c>
      <c r="T313" s="33" t="str">
        <f t="shared" si="102"/>
        <v>#REF!</v>
      </c>
      <c r="U313" s="20" t="str">
        <f t="shared" si="7"/>
        <v>#REF!</v>
      </c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6">
      <c r="B316" s="45" t="s">
        <v>37</v>
      </c>
      <c r="C316" s="45" t="s">
        <v>9</v>
      </c>
      <c r="D316" s="45" t="s">
        <v>10</v>
      </c>
      <c r="E316" s="45" t="s">
        <v>11</v>
      </c>
      <c r="F316" s="45" t="s">
        <v>12</v>
      </c>
      <c r="G316" s="45" t="s">
        <v>13</v>
      </c>
      <c r="H316" s="45" t="s">
        <v>14</v>
      </c>
      <c r="I316" s="45" t="s">
        <v>15</v>
      </c>
      <c r="J316" s="46" t="s">
        <v>49</v>
      </c>
      <c r="K316" s="46" t="s">
        <v>17</v>
      </c>
      <c r="L316" s="46" t="s">
        <v>18</v>
      </c>
      <c r="M316" s="45" t="s">
        <v>19</v>
      </c>
      <c r="N316" s="45" t="s">
        <v>20</v>
      </c>
      <c r="O316" s="45" t="s">
        <v>21</v>
      </c>
      <c r="P316" s="45" t="s">
        <v>22</v>
      </c>
      <c r="Q316" s="45" t="s">
        <v>23</v>
      </c>
      <c r="R316" s="45" t="s">
        <v>24</v>
      </c>
      <c r="S316" s="45" t="s">
        <v>25</v>
      </c>
      <c r="T316" s="45" t="s">
        <v>26</v>
      </c>
    </row>
    <row r="317">
      <c r="B317" s="17" t="s">
        <v>28</v>
      </c>
      <c r="C317" s="8">
        <f t="shared" ref="C317:T317" si="103">sum(C4,C14,C24,C34,C44,C54,C64,C74,C84,C94,C104,C114,C124,C134,C144,C154,C164,C174,C184,C194,C204,C214,C224,C234,C244,C254,C264,C274,C284,C294,C304)</f>
        <v>11</v>
      </c>
      <c r="D317" s="8">
        <f t="shared" si="103"/>
        <v>11</v>
      </c>
      <c r="E317" s="8">
        <f t="shared" si="103"/>
        <v>0</v>
      </c>
      <c r="F317" s="8">
        <f t="shared" si="103"/>
        <v>22</v>
      </c>
      <c r="G317" s="8">
        <f t="shared" si="103"/>
        <v>5</v>
      </c>
      <c r="H317" s="8">
        <f t="shared" si="103"/>
        <v>2</v>
      </c>
      <c r="I317" s="8">
        <f t="shared" si="103"/>
        <v>0</v>
      </c>
      <c r="J317" s="8">
        <f t="shared" si="103"/>
        <v>0</v>
      </c>
      <c r="K317" s="8">
        <f t="shared" si="103"/>
        <v>0</v>
      </c>
      <c r="L317" s="8">
        <f t="shared" si="103"/>
        <v>0</v>
      </c>
      <c r="M317" s="8">
        <f t="shared" si="103"/>
        <v>0</v>
      </c>
      <c r="N317" s="8">
        <f t="shared" si="103"/>
        <v>0</v>
      </c>
      <c r="O317" s="8">
        <f t="shared" si="103"/>
        <v>0</v>
      </c>
      <c r="P317" s="8">
        <f t="shared" si="103"/>
        <v>4</v>
      </c>
      <c r="Q317" s="8">
        <f t="shared" si="103"/>
        <v>0</v>
      </c>
      <c r="R317" s="8">
        <f t="shared" si="103"/>
        <v>0</v>
      </c>
      <c r="S317" s="8">
        <f t="shared" si="103"/>
        <v>0</v>
      </c>
      <c r="T317" s="8">
        <f t="shared" si="103"/>
        <v>10</v>
      </c>
    </row>
    <row r="318">
      <c r="B318" s="17" t="s">
        <v>29</v>
      </c>
      <c r="C318" s="8">
        <f t="shared" ref="C318:K318" si="104">sum(C5,C15,C25,C35,C45,C55,C65,C75,C85,C95,C105,C115,C125,C135,C145,C155,C165,C175,C185,C195,C205,C215,C225,C235,C245,C255,C265,C275,C285,C295,C305)</f>
        <v>55</v>
      </c>
      <c r="D318" s="8">
        <f t="shared" si="104"/>
        <v>9</v>
      </c>
      <c r="E318" s="8">
        <f t="shared" si="104"/>
        <v>3</v>
      </c>
      <c r="F318" s="8">
        <f t="shared" si="104"/>
        <v>67</v>
      </c>
      <c r="G318" s="8">
        <f t="shared" si="104"/>
        <v>2</v>
      </c>
      <c r="H318" s="8">
        <f t="shared" si="104"/>
        <v>0</v>
      </c>
      <c r="I318" s="8">
        <f t="shared" si="104"/>
        <v>0</v>
      </c>
      <c r="J318" s="8">
        <f t="shared" si="104"/>
        <v>1</v>
      </c>
      <c r="K318" s="8">
        <f t="shared" si="104"/>
        <v>0</v>
      </c>
      <c r="L318" s="8">
        <f>sum(L5,L15,L25,L35,L45,L55,L65,L75,L85,L94,L105,L115,L125,L135,L145,L155,L165,L175,L185,L195,L205,L215,L225,L235,L245,L255,L265,L275,L285,L295,L305)</f>
        <v>0</v>
      </c>
      <c r="M318" s="8">
        <f t="shared" ref="M318:T318" si="105">sum(M5,M15,M25,M35,M45,M55,M65,M75,M85,M95,M105,M115,M125,M135,M145,M155,M165,M175,M185,M195,M205,M215,M225,M235,M245,M255,M265,M275,M285,M295,M305)</f>
        <v>0</v>
      </c>
      <c r="N318" s="8">
        <f t="shared" si="105"/>
        <v>0</v>
      </c>
      <c r="O318" s="8">
        <f t="shared" si="105"/>
        <v>4</v>
      </c>
      <c r="P318" s="8">
        <f t="shared" si="105"/>
        <v>4</v>
      </c>
      <c r="Q318" s="8">
        <f t="shared" si="105"/>
        <v>0</v>
      </c>
      <c r="R318" s="8">
        <f t="shared" si="105"/>
        <v>0</v>
      </c>
      <c r="S318" s="8">
        <f t="shared" si="105"/>
        <v>5</v>
      </c>
      <c r="T318" s="8">
        <f t="shared" si="105"/>
        <v>54</v>
      </c>
    </row>
    <row r="319">
      <c r="B319" s="17" t="s">
        <v>30</v>
      </c>
      <c r="C319" s="8">
        <f t="shared" ref="C319:T319" si="106">sum(C6,C16,C26,C36,C46,C56,C66,C76,C86,C96,C106,C116,C126,C136,C146,C156,C166,C176,C186,C196,C206,C216,C226,C236,C246,C256,C266,C276,C286,C296,C306)</f>
        <v>40</v>
      </c>
      <c r="D319" s="8">
        <f t="shared" si="106"/>
        <v>42</v>
      </c>
      <c r="E319" s="8">
        <f t="shared" si="106"/>
        <v>1</v>
      </c>
      <c r="F319" s="8">
        <f t="shared" si="106"/>
        <v>83</v>
      </c>
      <c r="G319" s="8">
        <f t="shared" si="106"/>
        <v>3</v>
      </c>
      <c r="H319" s="8">
        <f t="shared" si="106"/>
        <v>0</v>
      </c>
      <c r="I319" s="8">
        <f t="shared" si="106"/>
        <v>0</v>
      </c>
      <c r="J319" s="8">
        <f t="shared" si="106"/>
        <v>0</v>
      </c>
      <c r="K319" s="8">
        <f t="shared" si="106"/>
        <v>0</v>
      </c>
      <c r="L319" s="8">
        <f t="shared" si="106"/>
        <v>0</v>
      </c>
      <c r="M319" s="8">
        <f t="shared" si="106"/>
        <v>0</v>
      </c>
      <c r="N319" s="8">
        <f t="shared" si="106"/>
        <v>0</v>
      </c>
      <c r="O319" s="8">
        <f t="shared" si="106"/>
        <v>1</v>
      </c>
      <c r="P319" s="8">
        <f t="shared" si="106"/>
        <v>24</v>
      </c>
      <c r="Q319" s="8">
        <f t="shared" si="106"/>
        <v>1</v>
      </c>
      <c r="R319" s="8">
        <f t="shared" si="106"/>
        <v>0</v>
      </c>
      <c r="S319" s="8">
        <f t="shared" si="106"/>
        <v>4</v>
      </c>
      <c r="T319" s="8">
        <f t="shared" si="106"/>
        <v>42</v>
      </c>
    </row>
    <row r="320">
      <c r="B320" s="17" t="s">
        <v>31</v>
      </c>
      <c r="C320" s="8">
        <f>sum(C7,C17,C27,C37,C47,C57,C67,C77,C87,C97,C106,C117,C127,C137,C147,C157,C167,C177,C187,C197,C207,C217,C227,C237,C247,C257,C267,C277,C287,C297,C307)</f>
        <v>114</v>
      </c>
      <c r="D320" s="8">
        <f t="shared" ref="D320:H320" si="107">sum(D7,D17,D27,D37,D47,D57,D67,D77,D87,D97,D107,D117,D127,D137,D147,D157,D167,D177,D187,D197,D207,D217,D227,D237,D247,D257,D267,D277,D287,D297,D307)</f>
        <v>73</v>
      </c>
      <c r="E320" s="8">
        <f t="shared" si="107"/>
        <v>3</v>
      </c>
      <c r="F320" s="8">
        <f t="shared" si="107"/>
        <v>193</v>
      </c>
      <c r="G320" s="8">
        <f t="shared" si="107"/>
        <v>2</v>
      </c>
      <c r="H320" s="8">
        <f t="shared" si="107"/>
        <v>0</v>
      </c>
      <c r="I320" s="8">
        <f>sum(I7,I17,I27,I37,I47,I57,I67,I77,I87,I97,I107,I117,I127,I137,I146,I157,I167,I177,I187,I197,I207,I217,I227,I237,I247,I257,I267,I277,I287,I297,I307)</f>
        <v>0</v>
      </c>
      <c r="J320" s="8">
        <f t="shared" ref="J320:M320" si="108">sum(J7,J17,J27,J37,J47,J57,J67,J77,J87,J97,J107,J117,J127,J137,J147,J157,J167,J177,J187,J197,J207,J217,J227,J237,J247,J257,J267,J277,J287,J297,J307)</f>
        <v>1</v>
      </c>
      <c r="K320" s="8">
        <f t="shared" si="108"/>
        <v>0</v>
      </c>
      <c r="L320" s="8">
        <f t="shared" si="108"/>
        <v>0</v>
      </c>
      <c r="M320" s="8">
        <f t="shared" si="108"/>
        <v>56</v>
      </c>
      <c r="N320" s="8">
        <f>sum(N7,N17,N27,N37,N47,N57,N67,N77,N87,N97,N107,N117,N127,N136,N147,N157,N167,N177,N187,N197,N207,N217,N227,N237,N247,N257,N267,N277,N287,N297,N307)</f>
        <v>6</v>
      </c>
      <c r="O320" s="8">
        <f>sum(O7,O17,O27,O37,O47,O57,O67,O77,O87,O97,O107,O117,O127,O137,O147,O157,O167,O177,O187,O197,O207,O217,O227,O237,O247,O257,O267,O277,O287,O297,O307)</f>
        <v>0</v>
      </c>
      <c r="P320" s="8">
        <f>sum(P7,P17,P27,P37,R47,P57,P67,P77,P87,P97,P107,P117,P127,P137,P147,P157,P167,P177,P187,P197,P207,P217,P227,P237,P247,P257,P267,P277,P287,P297,P307)</f>
        <v>20</v>
      </c>
      <c r="Q320" s="8">
        <f t="shared" ref="Q320:T320" si="109">sum(Q7,Q17,Q27,Q37,Q47,Q57,Q67,Q77,Q87,Q97,Q107,Q117,Q127,Q137,Q147,Q157,Q167,Q177,Q187,Q197,Q207,Q217,Q227,Q237,Q247,Q257,Q267,Q277,Q287,Q297,Q307)</f>
        <v>0</v>
      </c>
      <c r="R320" s="8">
        <f t="shared" si="109"/>
        <v>95</v>
      </c>
      <c r="S320" s="8">
        <f t="shared" si="109"/>
        <v>0</v>
      </c>
      <c r="T320" s="8">
        <f t="shared" si="109"/>
        <v>23</v>
      </c>
    </row>
    <row r="321">
      <c r="B321" s="17" t="s">
        <v>32</v>
      </c>
      <c r="C321" s="8">
        <f t="shared" ref="C321:T321" si="110">sum(C8,C18,C28,C38,C48,C58,C68,C78,C88,C98,C108,C118,C128,C138,C148,C158,C168,C178,C188,C198,C208,C218,C228,C238,C248,C258,C268,C278,C288,C298,C308)</f>
        <v>170</v>
      </c>
      <c r="D321" s="8">
        <f t="shared" si="110"/>
        <v>29</v>
      </c>
      <c r="E321" s="8">
        <f t="shared" si="110"/>
        <v>0</v>
      </c>
      <c r="F321" s="8">
        <f t="shared" si="110"/>
        <v>199</v>
      </c>
      <c r="G321" s="8">
        <f t="shared" si="110"/>
        <v>0</v>
      </c>
      <c r="H321" s="8">
        <f t="shared" si="110"/>
        <v>0</v>
      </c>
      <c r="I321" s="8">
        <f t="shared" si="110"/>
        <v>0</v>
      </c>
      <c r="J321" s="8">
        <f t="shared" si="110"/>
        <v>1</v>
      </c>
      <c r="K321" s="8">
        <f t="shared" si="110"/>
        <v>0</v>
      </c>
      <c r="L321" s="8">
        <f t="shared" si="110"/>
        <v>0</v>
      </c>
      <c r="M321" s="8">
        <f t="shared" si="110"/>
        <v>0</v>
      </c>
      <c r="N321" s="8">
        <f t="shared" si="110"/>
        <v>0</v>
      </c>
      <c r="O321" s="8">
        <f t="shared" si="110"/>
        <v>3</v>
      </c>
      <c r="P321" s="8">
        <f t="shared" si="110"/>
        <v>161</v>
      </c>
      <c r="Q321" s="8">
        <f t="shared" si="110"/>
        <v>0</v>
      </c>
      <c r="R321" s="8">
        <f t="shared" si="110"/>
        <v>17</v>
      </c>
      <c r="S321" s="8">
        <f t="shared" si="110"/>
        <v>1</v>
      </c>
      <c r="T321" s="8">
        <f t="shared" si="110"/>
        <v>9</v>
      </c>
    </row>
    <row r="322">
      <c r="B322" s="47" t="s">
        <v>33</v>
      </c>
      <c r="C322" s="8">
        <f t="shared" ref="C322:J322" si="111">sum(C9,C19,C29,C39,C49,C59,C69,C79,C89,C99,C109,C119,C129,C139,C149,C159,C169,C179,C189,C199,C209,C219,C229,C239,C249,C259,C269,C279,C289,C299,C309)</f>
        <v>44</v>
      </c>
      <c r="D322" s="8">
        <f t="shared" si="111"/>
        <v>29</v>
      </c>
      <c r="E322" s="8">
        <f t="shared" si="111"/>
        <v>0</v>
      </c>
      <c r="F322" s="8">
        <f t="shared" si="111"/>
        <v>73</v>
      </c>
      <c r="G322" s="8">
        <f t="shared" si="111"/>
        <v>2</v>
      </c>
      <c r="H322" s="8">
        <f t="shared" si="111"/>
        <v>1</v>
      </c>
      <c r="I322" s="8">
        <f t="shared" si="111"/>
        <v>0</v>
      </c>
      <c r="J322" s="8">
        <f t="shared" si="111"/>
        <v>0</v>
      </c>
      <c r="K322" s="8">
        <f>sum(K9,K19,K29,K39,K49,K59,K69,K79,K89,K99,K109,K119,K130,K139,K149,K159,K169,K179,K189,K199,K209,K219,K229,K239,K249,K259,K269,K279,K289,K299,K309)</f>
        <v>0</v>
      </c>
      <c r="L322" s="8">
        <f t="shared" ref="L322:T322" si="112">sum(L9,L19,L29,L39,L49,L59,L69,L79,L89,L99,L109,L119,L129,L139,L149,L159,L169,L179,L189,L199,L209,L219,L229,L239,L249,L259,L269,L279,L289,L299,L309)</f>
        <v>0</v>
      </c>
      <c r="M322" s="8">
        <f t="shared" si="112"/>
        <v>0</v>
      </c>
      <c r="N322" s="8">
        <f t="shared" si="112"/>
        <v>0</v>
      </c>
      <c r="O322" s="8">
        <f t="shared" si="112"/>
        <v>0</v>
      </c>
      <c r="P322" s="8">
        <f t="shared" si="112"/>
        <v>29</v>
      </c>
      <c r="Q322" s="8">
        <f t="shared" si="112"/>
        <v>0</v>
      </c>
      <c r="R322" s="8">
        <f t="shared" si="112"/>
        <v>0</v>
      </c>
      <c r="S322" s="8">
        <f t="shared" si="112"/>
        <v>7</v>
      </c>
      <c r="T322" s="8">
        <f t="shared" si="112"/>
        <v>41</v>
      </c>
    </row>
    <row r="323">
      <c r="B323" s="47" t="s">
        <v>34</v>
      </c>
      <c r="C323" s="8">
        <f t="shared" ref="C323:T323" si="113">sum(C10,C20,C30,C40,C50,C60,C70,C80,C90,C100,C110,C120,C130,C140,C150,C160,C170,C180,C190,C200,C210,C220,C230,C240,C250,C260,C270,C280,C290,C300,C310)</f>
        <v>41</v>
      </c>
      <c r="D323" s="8">
        <f t="shared" si="113"/>
        <v>29</v>
      </c>
      <c r="E323" s="8">
        <f t="shared" si="113"/>
        <v>6</v>
      </c>
      <c r="F323" s="8">
        <f t="shared" si="113"/>
        <v>76</v>
      </c>
      <c r="G323" s="8">
        <f t="shared" si="113"/>
        <v>4</v>
      </c>
      <c r="H323" s="8">
        <f t="shared" si="113"/>
        <v>0</v>
      </c>
      <c r="I323" s="8">
        <f t="shared" si="113"/>
        <v>3</v>
      </c>
      <c r="J323" s="8">
        <f t="shared" si="113"/>
        <v>1</v>
      </c>
      <c r="K323" s="8">
        <f t="shared" si="113"/>
        <v>0</v>
      </c>
      <c r="L323" s="8">
        <f t="shared" si="113"/>
        <v>0</v>
      </c>
      <c r="M323" s="8">
        <f t="shared" si="113"/>
        <v>0</v>
      </c>
      <c r="N323" s="8">
        <f t="shared" si="113"/>
        <v>3</v>
      </c>
      <c r="O323" s="8">
        <f t="shared" si="113"/>
        <v>0</v>
      </c>
      <c r="P323" s="8">
        <f t="shared" si="113"/>
        <v>13</v>
      </c>
      <c r="Q323" s="8">
        <f t="shared" si="113"/>
        <v>4</v>
      </c>
      <c r="R323" s="8">
        <f t="shared" si="113"/>
        <v>0</v>
      </c>
      <c r="S323" s="8">
        <f t="shared" si="113"/>
        <v>0</v>
      </c>
      <c r="T323" s="8">
        <f t="shared" si="113"/>
        <v>81</v>
      </c>
    </row>
    <row r="324">
      <c r="B324" s="47" t="s">
        <v>35</v>
      </c>
      <c r="C324" s="8">
        <f t="shared" ref="C324:T324" si="114">sum(C11,C21,C31,C41,C51,C61,C71,C81,C91,C101,C111,C121,C131,C141,C151,C161,C171,C181,C191,C201,C211,C221,C231,C241,C251,C261,C271,C281,C291,C301,C311)</f>
        <v>5</v>
      </c>
      <c r="D324" s="8">
        <f t="shared" si="114"/>
        <v>4</v>
      </c>
      <c r="E324" s="8">
        <f t="shared" si="114"/>
        <v>0</v>
      </c>
      <c r="F324" s="8">
        <f t="shared" si="114"/>
        <v>9</v>
      </c>
      <c r="G324" s="8">
        <f t="shared" si="114"/>
        <v>2</v>
      </c>
      <c r="H324" s="8">
        <f t="shared" si="114"/>
        <v>1</v>
      </c>
      <c r="I324" s="8">
        <f t="shared" si="114"/>
        <v>0</v>
      </c>
      <c r="J324" s="8">
        <f t="shared" si="114"/>
        <v>1</v>
      </c>
      <c r="K324" s="8">
        <f t="shared" si="114"/>
        <v>0</v>
      </c>
      <c r="L324" s="8">
        <f t="shared" si="114"/>
        <v>0</v>
      </c>
      <c r="M324" s="8">
        <f t="shared" si="114"/>
        <v>0</v>
      </c>
      <c r="N324" s="8">
        <f t="shared" si="114"/>
        <v>0</v>
      </c>
      <c r="O324" s="8">
        <f t="shared" si="114"/>
        <v>1</v>
      </c>
      <c r="P324" s="8">
        <f t="shared" si="114"/>
        <v>4</v>
      </c>
      <c r="Q324" s="8">
        <f t="shared" si="114"/>
        <v>0</v>
      </c>
      <c r="R324" s="8">
        <f t="shared" si="114"/>
        <v>0</v>
      </c>
      <c r="S324" s="8">
        <f t="shared" si="114"/>
        <v>1</v>
      </c>
      <c r="T324" s="8">
        <f t="shared" si="114"/>
        <v>0</v>
      </c>
    </row>
    <row r="325">
      <c r="B325" s="47" t="s">
        <v>50</v>
      </c>
      <c r="C325" s="8">
        <f t="shared" ref="C325:T325" si="115">sum(C317:C324)</f>
        <v>480</v>
      </c>
      <c r="D325" s="8">
        <f t="shared" si="115"/>
        <v>226</v>
      </c>
      <c r="E325" s="8">
        <f t="shared" si="115"/>
        <v>13</v>
      </c>
      <c r="F325" s="8">
        <f t="shared" si="115"/>
        <v>722</v>
      </c>
      <c r="G325" s="8">
        <f t="shared" si="115"/>
        <v>20</v>
      </c>
      <c r="H325" s="8">
        <f t="shared" si="115"/>
        <v>4</v>
      </c>
      <c r="I325" s="8">
        <f t="shared" si="115"/>
        <v>3</v>
      </c>
      <c r="J325" s="8">
        <f t="shared" si="115"/>
        <v>5</v>
      </c>
      <c r="K325" s="8">
        <f t="shared" si="115"/>
        <v>0</v>
      </c>
      <c r="L325" s="8">
        <f t="shared" si="115"/>
        <v>0</v>
      </c>
      <c r="M325" s="8">
        <f t="shared" si="115"/>
        <v>56</v>
      </c>
      <c r="N325" s="8">
        <f t="shared" si="115"/>
        <v>9</v>
      </c>
      <c r="O325" s="8">
        <f t="shared" si="115"/>
        <v>9</v>
      </c>
      <c r="P325" s="8">
        <f t="shared" si="115"/>
        <v>259</v>
      </c>
      <c r="Q325" s="8">
        <f t="shared" si="115"/>
        <v>5</v>
      </c>
      <c r="R325" s="8">
        <f t="shared" si="115"/>
        <v>112</v>
      </c>
      <c r="S325" s="8">
        <f t="shared" si="115"/>
        <v>18</v>
      </c>
      <c r="T325" s="8">
        <f t="shared" si="115"/>
        <v>260</v>
      </c>
    </row>
    <row r="327">
      <c r="B327" s="48" t="s">
        <v>51</v>
      </c>
      <c r="C327" s="10"/>
      <c r="D327" s="10"/>
      <c r="E327" s="10"/>
      <c r="F327" s="11"/>
    </row>
    <row r="328">
      <c r="B328" s="49" t="s">
        <v>37</v>
      </c>
      <c r="C328" s="50" t="s">
        <v>52</v>
      </c>
      <c r="D328" s="11"/>
      <c r="E328" s="50" t="s">
        <v>53</v>
      </c>
      <c r="F328" s="11"/>
    </row>
    <row r="329">
      <c r="B329" s="31"/>
      <c r="C329" s="51" t="s">
        <v>54</v>
      </c>
      <c r="D329" s="51" t="s">
        <v>55</v>
      </c>
      <c r="E329" s="51" t="s">
        <v>54</v>
      </c>
      <c r="F329" s="51" t="s">
        <v>55</v>
      </c>
    </row>
    <row r="330">
      <c r="B330" s="17" t="s">
        <v>28</v>
      </c>
      <c r="C330" s="52">
        <f t="shared" ref="C330:C337" si="116">F317</f>
        <v>22</v>
      </c>
      <c r="D330" s="52">
        <f t="shared" ref="D330:D337" si="117">SUM(G317:T317)</f>
        <v>21</v>
      </c>
      <c r="E330" s="52"/>
      <c r="F330" s="52"/>
    </row>
    <row r="331">
      <c r="B331" s="17" t="s">
        <v>29</v>
      </c>
      <c r="C331" s="52">
        <f t="shared" si="116"/>
        <v>67</v>
      </c>
      <c r="D331" s="52">
        <f t="shared" si="117"/>
        <v>70</v>
      </c>
      <c r="E331" s="52"/>
      <c r="F331" s="52"/>
    </row>
    <row r="332">
      <c r="B332" s="17" t="s">
        <v>30</v>
      </c>
      <c r="C332" s="52">
        <f t="shared" si="116"/>
        <v>83</v>
      </c>
      <c r="D332" s="52">
        <f t="shared" si="117"/>
        <v>75</v>
      </c>
      <c r="E332" s="52"/>
      <c r="F332" s="52"/>
    </row>
    <row r="333">
      <c r="B333" s="17" t="s">
        <v>31</v>
      </c>
      <c r="C333" s="52">
        <f t="shared" si="116"/>
        <v>193</v>
      </c>
      <c r="D333" s="52">
        <f t="shared" si="117"/>
        <v>203</v>
      </c>
      <c r="E333" s="52"/>
      <c r="F333" s="52"/>
    </row>
    <row r="334">
      <c r="B334" s="17" t="s">
        <v>32</v>
      </c>
      <c r="C334" s="52">
        <f t="shared" si="116"/>
        <v>199</v>
      </c>
      <c r="D334" s="52">
        <f t="shared" si="117"/>
        <v>192</v>
      </c>
      <c r="E334" s="52"/>
      <c r="F334" s="52"/>
    </row>
    <row r="335">
      <c r="B335" s="17" t="s">
        <v>33</v>
      </c>
      <c r="C335" s="52">
        <f t="shared" si="116"/>
        <v>73</v>
      </c>
      <c r="D335" s="52">
        <f t="shared" si="117"/>
        <v>80</v>
      </c>
      <c r="E335" s="52"/>
      <c r="F335" s="52"/>
    </row>
    <row r="336">
      <c r="B336" s="17" t="s">
        <v>34</v>
      </c>
      <c r="C336" s="52">
        <f t="shared" si="116"/>
        <v>76</v>
      </c>
      <c r="D336" s="52">
        <f t="shared" si="117"/>
        <v>109</v>
      </c>
      <c r="E336" s="52"/>
      <c r="F336" s="52"/>
    </row>
    <row r="337">
      <c r="B337" s="17" t="s">
        <v>35</v>
      </c>
      <c r="C337" s="52">
        <f t="shared" si="116"/>
        <v>9</v>
      </c>
      <c r="D337" s="52">
        <f t="shared" si="117"/>
        <v>10</v>
      </c>
      <c r="E337" s="52"/>
      <c r="F337" s="52"/>
    </row>
    <row r="338">
      <c r="B338" s="53" t="s">
        <v>50</v>
      </c>
      <c r="C338" s="52">
        <f t="shared" ref="C338:D338" si="118">sum(C330:C337)</f>
        <v>722</v>
      </c>
      <c r="D338" s="52">
        <f t="shared" si="118"/>
        <v>760</v>
      </c>
      <c r="E338" s="52"/>
      <c r="F338" s="52"/>
    </row>
  </sheetData>
  <mergeCells count="39">
    <mergeCell ref="C2:F2"/>
    <mergeCell ref="G2:O2"/>
    <mergeCell ref="P2:T2"/>
    <mergeCell ref="A4:A13"/>
    <mergeCell ref="A14:A23"/>
    <mergeCell ref="A24:A33"/>
    <mergeCell ref="A34:A43"/>
    <mergeCell ref="A44:A53"/>
    <mergeCell ref="A54:A63"/>
    <mergeCell ref="A64:A73"/>
    <mergeCell ref="A74:A83"/>
    <mergeCell ref="A84:A93"/>
    <mergeCell ref="A94:A103"/>
    <mergeCell ref="A104:A113"/>
    <mergeCell ref="A114:A123"/>
    <mergeCell ref="A124:A133"/>
    <mergeCell ref="A134:A143"/>
    <mergeCell ref="A144:A153"/>
    <mergeCell ref="A154:A163"/>
    <mergeCell ref="A164:A173"/>
    <mergeCell ref="A174:A183"/>
    <mergeCell ref="A184:A193"/>
    <mergeCell ref="A194:A203"/>
    <mergeCell ref="A204:A213"/>
    <mergeCell ref="A214:A223"/>
    <mergeCell ref="A224:A233"/>
    <mergeCell ref="A234:A243"/>
    <mergeCell ref="A244:A253"/>
    <mergeCell ref="B327:F327"/>
    <mergeCell ref="B328:B329"/>
    <mergeCell ref="C328:D328"/>
    <mergeCell ref="E328:F328"/>
    <mergeCell ref="A254:A263"/>
    <mergeCell ref="A264:A273"/>
    <mergeCell ref="A274:A283"/>
    <mergeCell ref="A284:A293"/>
    <mergeCell ref="A294:A303"/>
    <mergeCell ref="A304:A313"/>
    <mergeCell ref="A314:A3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>
      <c r="A2" s="8" t="s">
        <v>3</v>
      </c>
      <c r="B2" s="8" t="s">
        <v>4</v>
      </c>
      <c r="C2" s="9" t="s">
        <v>5</v>
      </c>
      <c r="D2" s="10"/>
      <c r="E2" s="10"/>
      <c r="F2" s="11"/>
      <c r="G2" s="9" t="s">
        <v>6</v>
      </c>
      <c r="H2" s="10"/>
      <c r="I2" s="10"/>
      <c r="J2" s="10"/>
      <c r="K2" s="10"/>
      <c r="L2" s="10"/>
      <c r="M2" s="10"/>
      <c r="N2" s="10"/>
      <c r="O2" s="11"/>
      <c r="P2" s="9" t="s">
        <v>7</v>
      </c>
      <c r="Q2" s="10"/>
      <c r="R2" s="10"/>
      <c r="S2" s="10"/>
      <c r="T2" s="11"/>
      <c r="U2" s="12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>
      <c r="A3" s="8"/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13" t="s">
        <v>16</v>
      </c>
      <c r="K3" s="13" t="s">
        <v>17</v>
      </c>
      <c r="L3" s="13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7"/>
      <c r="W3" s="14"/>
      <c r="X3" s="14"/>
      <c r="Y3" s="14"/>
      <c r="Z3" s="14"/>
      <c r="AA3" s="14"/>
      <c r="AB3" s="14"/>
      <c r="AC3" s="14"/>
      <c r="AD3" s="15"/>
      <c r="AE3" s="7"/>
      <c r="AF3" s="7"/>
      <c r="AG3" s="7"/>
      <c r="AH3" s="7"/>
      <c r="AI3" s="7"/>
      <c r="AJ3" s="7"/>
      <c r="AK3" s="7"/>
      <c r="AL3" s="7"/>
      <c r="AM3" s="7"/>
      <c r="AN3" s="7"/>
    </row>
    <row r="4">
      <c r="A4" s="16">
        <v>46054.0</v>
      </c>
      <c r="B4" s="17" t="s">
        <v>28</v>
      </c>
      <c r="C4" s="18"/>
      <c r="D4" s="18"/>
      <c r="E4" s="18"/>
      <c r="F4" s="19">
        <f t="shared" ref="F4:F10" si="1">SUM(C4:E4)</f>
        <v>0</v>
      </c>
      <c r="G4" s="19"/>
      <c r="H4" s="19"/>
      <c r="I4" s="19"/>
      <c r="J4" s="18"/>
      <c r="K4" s="19"/>
      <c r="L4" s="19"/>
      <c r="M4" s="18"/>
      <c r="N4" s="19"/>
      <c r="O4" s="18"/>
      <c r="P4" s="18"/>
      <c r="Q4" s="18"/>
      <c r="R4" s="19"/>
      <c r="S4" s="18"/>
      <c r="T4" s="18"/>
      <c r="U4" s="20">
        <f t="shared" ref="U4:U11" si="2">sum(G4:T4)</f>
        <v>0</v>
      </c>
    </row>
    <row r="5">
      <c r="A5" s="21"/>
      <c r="B5" s="17" t="s">
        <v>29</v>
      </c>
      <c r="C5" s="18"/>
      <c r="D5" s="18"/>
      <c r="E5" s="19"/>
      <c r="F5" s="19">
        <f t="shared" si="1"/>
        <v>0</v>
      </c>
      <c r="G5" s="19"/>
      <c r="H5" s="19"/>
      <c r="I5" s="19"/>
      <c r="J5" s="18"/>
      <c r="K5" s="19"/>
      <c r="L5" s="19"/>
      <c r="M5" s="18"/>
      <c r="N5" s="19"/>
      <c r="O5" s="19"/>
      <c r="P5" s="18"/>
      <c r="Q5" s="19"/>
      <c r="R5" s="19"/>
      <c r="S5" s="18"/>
      <c r="T5" s="18"/>
      <c r="U5" s="20">
        <f t="shared" si="2"/>
        <v>0</v>
      </c>
    </row>
    <row r="6">
      <c r="A6" s="21"/>
      <c r="B6" s="17" t="s">
        <v>30</v>
      </c>
      <c r="C6" s="18"/>
      <c r="D6" s="18"/>
      <c r="E6" s="18"/>
      <c r="F6" s="19">
        <f t="shared" si="1"/>
        <v>0</v>
      </c>
      <c r="G6" s="18"/>
      <c r="H6" s="18"/>
      <c r="I6" s="19"/>
      <c r="J6" s="19"/>
      <c r="K6" s="19"/>
      <c r="L6" s="19"/>
      <c r="M6" s="18"/>
      <c r="N6" s="19"/>
      <c r="O6" s="18"/>
      <c r="P6" s="18"/>
      <c r="Q6" s="19"/>
      <c r="R6" s="18"/>
      <c r="S6" s="18"/>
      <c r="T6" s="38"/>
      <c r="U6" s="20">
        <f t="shared" si="2"/>
        <v>0</v>
      </c>
    </row>
    <row r="7">
      <c r="A7" s="21"/>
      <c r="B7" s="17" t="s">
        <v>31</v>
      </c>
      <c r="C7" s="18"/>
      <c r="D7" s="18"/>
      <c r="E7" s="18"/>
      <c r="F7" s="19">
        <f t="shared" si="1"/>
        <v>0</v>
      </c>
      <c r="G7" s="18"/>
      <c r="H7" s="19"/>
      <c r="I7" s="19"/>
      <c r="J7" s="18"/>
      <c r="K7" s="19"/>
      <c r="L7" s="19"/>
      <c r="M7" s="18"/>
      <c r="N7" s="18"/>
      <c r="O7" s="18"/>
      <c r="P7" s="18"/>
      <c r="Q7" s="19"/>
      <c r="R7" s="18"/>
      <c r="S7" s="19"/>
      <c r="T7" s="18"/>
      <c r="U7" s="20">
        <f t="shared" si="2"/>
        <v>0</v>
      </c>
    </row>
    <row r="8">
      <c r="A8" s="21"/>
      <c r="B8" s="17" t="s">
        <v>33</v>
      </c>
      <c r="C8" s="18"/>
      <c r="D8" s="18"/>
      <c r="E8" s="18"/>
      <c r="F8" s="19">
        <f t="shared" si="1"/>
        <v>0</v>
      </c>
      <c r="G8" s="18"/>
      <c r="H8" s="18"/>
      <c r="I8" s="19"/>
      <c r="J8" s="18"/>
      <c r="K8" s="19"/>
      <c r="L8" s="19"/>
      <c r="M8" s="18"/>
      <c r="N8" s="18"/>
      <c r="O8" s="18"/>
      <c r="P8" s="18"/>
      <c r="Q8" s="19"/>
      <c r="R8" s="18"/>
      <c r="S8" s="18"/>
      <c r="T8" s="18"/>
      <c r="U8" s="54">
        <f t="shared" si="2"/>
        <v>0</v>
      </c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</row>
    <row r="9">
      <c r="A9" s="21"/>
      <c r="B9" s="22" t="s">
        <v>34</v>
      </c>
      <c r="C9" s="23"/>
      <c r="D9" s="23"/>
      <c r="E9" s="23"/>
      <c r="F9" s="24">
        <f t="shared" si="1"/>
        <v>0</v>
      </c>
      <c r="G9" s="23"/>
      <c r="H9" s="23"/>
      <c r="I9" s="24"/>
      <c r="J9" s="25"/>
      <c r="K9" s="24"/>
      <c r="L9" s="24"/>
      <c r="M9" s="24"/>
      <c r="N9" s="23"/>
      <c r="O9" s="24"/>
      <c r="P9" s="23"/>
      <c r="Q9" s="24"/>
      <c r="R9" s="23"/>
      <c r="S9" s="23"/>
      <c r="T9" s="23"/>
      <c r="U9" s="20">
        <f t="shared" si="2"/>
        <v>0</v>
      </c>
    </row>
    <row r="10">
      <c r="A10" s="21"/>
      <c r="B10" s="22" t="s">
        <v>35</v>
      </c>
      <c r="C10" s="23"/>
      <c r="D10" s="23"/>
      <c r="E10" s="24"/>
      <c r="F10" s="24">
        <f t="shared" si="1"/>
        <v>0</v>
      </c>
      <c r="G10" s="23"/>
      <c r="H10" s="24"/>
      <c r="I10" s="24"/>
      <c r="J10" s="25"/>
      <c r="K10" s="24"/>
      <c r="L10" s="24"/>
      <c r="M10" s="24"/>
      <c r="N10" s="24"/>
      <c r="O10" s="23"/>
      <c r="P10" s="23"/>
      <c r="Q10" s="24"/>
      <c r="R10" s="24"/>
      <c r="S10" s="23"/>
      <c r="T10" s="23"/>
      <c r="U10" s="20">
        <f t="shared" si="2"/>
        <v>0</v>
      </c>
    </row>
    <row r="11">
      <c r="A11" s="21"/>
      <c r="B11" s="26" t="s">
        <v>36</v>
      </c>
      <c r="C11" s="27">
        <f t="shared" ref="C11:T11" si="3">SUM(C4:C10)</f>
        <v>0</v>
      </c>
      <c r="D11" s="27">
        <f t="shared" si="3"/>
        <v>0</v>
      </c>
      <c r="E11" s="27">
        <f t="shared" si="3"/>
        <v>0</v>
      </c>
      <c r="F11" s="27">
        <f t="shared" si="3"/>
        <v>0</v>
      </c>
      <c r="G11" s="27">
        <f t="shared" si="3"/>
        <v>0</v>
      </c>
      <c r="H11" s="27">
        <f t="shared" si="3"/>
        <v>0</v>
      </c>
      <c r="I11" s="27">
        <f t="shared" si="3"/>
        <v>0</v>
      </c>
      <c r="J11" s="27">
        <f t="shared" si="3"/>
        <v>0</v>
      </c>
      <c r="K11" s="27">
        <f t="shared" si="3"/>
        <v>0</v>
      </c>
      <c r="L11" s="27">
        <f t="shared" si="3"/>
        <v>0</v>
      </c>
      <c r="M11" s="27">
        <f t="shared" si="3"/>
        <v>0</v>
      </c>
      <c r="N11" s="27">
        <f t="shared" si="3"/>
        <v>0</v>
      </c>
      <c r="O11" s="27">
        <f t="shared" si="3"/>
        <v>0</v>
      </c>
      <c r="P11" s="27">
        <f t="shared" si="3"/>
        <v>0</v>
      </c>
      <c r="Q11" s="27">
        <f t="shared" si="3"/>
        <v>0</v>
      </c>
      <c r="R11" s="27">
        <f t="shared" si="3"/>
        <v>0</v>
      </c>
      <c r="S11" s="27">
        <f t="shared" si="3"/>
        <v>0</v>
      </c>
      <c r="T11" s="27">
        <f t="shared" si="3"/>
        <v>0</v>
      </c>
      <c r="U11" s="20">
        <f t="shared" si="2"/>
        <v>0</v>
      </c>
    </row>
    <row r="12">
      <c r="A12" s="31"/>
      <c r="B12" s="32" t="s">
        <v>42</v>
      </c>
      <c r="C12" s="33">
        <f t="shared" ref="C12:U12" si="4">C11</f>
        <v>0</v>
      </c>
      <c r="D12" s="33">
        <f t="shared" si="4"/>
        <v>0</v>
      </c>
      <c r="E12" s="33">
        <f t="shared" si="4"/>
        <v>0</v>
      </c>
      <c r="F12" s="33">
        <f t="shared" si="4"/>
        <v>0</v>
      </c>
      <c r="G12" s="33">
        <f t="shared" si="4"/>
        <v>0</v>
      </c>
      <c r="H12" s="33">
        <f t="shared" si="4"/>
        <v>0</v>
      </c>
      <c r="I12" s="33">
        <f t="shared" si="4"/>
        <v>0</v>
      </c>
      <c r="J12" s="33">
        <f t="shared" si="4"/>
        <v>0</v>
      </c>
      <c r="K12" s="33">
        <f t="shared" si="4"/>
        <v>0</v>
      </c>
      <c r="L12" s="33">
        <f t="shared" si="4"/>
        <v>0</v>
      </c>
      <c r="M12" s="33">
        <f t="shared" si="4"/>
        <v>0</v>
      </c>
      <c r="N12" s="33">
        <f t="shared" si="4"/>
        <v>0</v>
      </c>
      <c r="O12" s="33">
        <f t="shared" si="4"/>
        <v>0</v>
      </c>
      <c r="P12" s="33">
        <f t="shared" si="4"/>
        <v>0</v>
      </c>
      <c r="Q12" s="33">
        <f t="shared" si="4"/>
        <v>0</v>
      </c>
      <c r="R12" s="33">
        <f t="shared" si="4"/>
        <v>0</v>
      </c>
      <c r="S12" s="33">
        <f t="shared" si="4"/>
        <v>0</v>
      </c>
      <c r="T12" s="33">
        <f t="shared" si="4"/>
        <v>0</v>
      </c>
      <c r="U12" s="33">
        <f t="shared" si="4"/>
        <v>0</v>
      </c>
    </row>
    <row r="13">
      <c r="A13" s="16">
        <v>46055.0</v>
      </c>
      <c r="B13" s="17" t="s">
        <v>28</v>
      </c>
      <c r="C13" s="18"/>
      <c r="D13" s="18"/>
      <c r="E13" s="18"/>
      <c r="F13" s="19">
        <f t="shared" ref="F13:F19" si="5">SUM(C13:E13)</f>
        <v>0</v>
      </c>
      <c r="G13" s="18"/>
      <c r="H13" s="19"/>
      <c r="I13" s="19"/>
      <c r="J13" s="18"/>
      <c r="K13" s="19"/>
      <c r="L13" s="19"/>
      <c r="M13" s="18"/>
      <c r="N13" s="19"/>
      <c r="O13" s="36"/>
      <c r="P13" s="18"/>
      <c r="Q13" s="18"/>
      <c r="R13" s="36"/>
      <c r="S13" s="36"/>
      <c r="T13" s="18"/>
      <c r="U13" s="20">
        <f t="shared" ref="U13:U20" si="6">sum(G13:T13)</f>
        <v>0</v>
      </c>
    </row>
    <row r="14">
      <c r="A14" s="21"/>
      <c r="B14" s="17" t="s">
        <v>29</v>
      </c>
      <c r="C14" s="18"/>
      <c r="D14" s="18"/>
      <c r="E14" s="19"/>
      <c r="F14" s="19">
        <f t="shared" si="5"/>
        <v>0</v>
      </c>
      <c r="G14" s="18"/>
      <c r="H14" s="19"/>
      <c r="I14" s="19"/>
      <c r="J14" s="19"/>
      <c r="K14" s="19"/>
      <c r="L14" s="19"/>
      <c r="M14" s="19"/>
      <c r="N14" s="19"/>
      <c r="O14" s="18"/>
      <c r="P14" s="18"/>
      <c r="Q14" s="19"/>
      <c r="R14" s="19"/>
      <c r="S14" s="36"/>
      <c r="T14" s="18"/>
      <c r="U14" s="20">
        <f t="shared" si="6"/>
        <v>0</v>
      </c>
    </row>
    <row r="15">
      <c r="A15" s="21"/>
      <c r="B15" s="17" t="s">
        <v>30</v>
      </c>
      <c r="C15" s="18"/>
      <c r="D15" s="18"/>
      <c r="E15" s="18"/>
      <c r="F15" s="19">
        <f t="shared" si="5"/>
        <v>0</v>
      </c>
      <c r="G15" s="18"/>
      <c r="H15" s="19"/>
      <c r="I15" s="19"/>
      <c r="J15" s="18"/>
      <c r="K15" s="19"/>
      <c r="L15" s="19"/>
      <c r="M15" s="19"/>
      <c r="N15" s="18"/>
      <c r="O15" s="18"/>
      <c r="P15" s="18"/>
      <c r="Q15" s="19"/>
      <c r="R15" s="19"/>
      <c r="S15" s="18"/>
      <c r="T15" s="18"/>
      <c r="U15" s="20">
        <f t="shared" si="6"/>
        <v>0</v>
      </c>
    </row>
    <row r="16">
      <c r="A16" s="21"/>
      <c r="B16" s="17" t="s">
        <v>31</v>
      </c>
      <c r="C16" s="18"/>
      <c r="D16" s="18"/>
      <c r="E16" s="18"/>
      <c r="F16" s="19">
        <f t="shared" si="5"/>
        <v>0</v>
      </c>
      <c r="G16" s="18"/>
      <c r="H16" s="19"/>
      <c r="I16" s="19"/>
      <c r="J16" s="36"/>
      <c r="K16" s="19"/>
      <c r="L16" s="19"/>
      <c r="M16" s="18"/>
      <c r="N16" s="18"/>
      <c r="O16" s="19"/>
      <c r="P16" s="18"/>
      <c r="Q16" s="19"/>
      <c r="R16" s="19"/>
      <c r="S16" s="19"/>
      <c r="T16" s="18"/>
      <c r="U16" s="20">
        <f t="shared" si="6"/>
        <v>0</v>
      </c>
    </row>
    <row r="17">
      <c r="A17" s="21"/>
      <c r="B17" s="17" t="s">
        <v>33</v>
      </c>
      <c r="C17" s="18"/>
      <c r="D17" s="18"/>
      <c r="E17" s="18"/>
      <c r="F17" s="19">
        <f t="shared" si="5"/>
        <v>0</v>
      </c>
      <c r="G17" s="18"/>
      <c r="H17" s="18"/>
      <c r="I17" s="19"/>
      <c r="J17" s="36"/>
      <c r="K17" s="19"/>
      <c r="L17" s="19"/>
      <c r="M17" s="19"/>
      <c r="N17" s="18"/>
      <c r="O17" s="18"/>
      <c r="P17" s="18"/>
      <c r="Q17" s="19"/>
      <c r="R17" s="18"/>
      <c r="S17" s="18"/>
      <c r="T17" s="18"/>
      <c r="U17" s="54">
        <f t="shared" si="6"/>
        <v>0</v>
      </c>
    </row>
    <row r="18">
      <c r="A18" s="21"/>
      <c r="B18" s="22" t="s">
        <v>34</v>
      </c>
      <c r="C18" s="23"/>
      <c r="D18" s="23"/>
      <c r="E18" s="23"/>
      <c r="F18" s="24">
        <f t="shared" si="5"/>
        <v>0</v>
      </c>
      <c r="G18" s="23"/>
      <c r="H18" s="23"/>
      <c r="I18" s="24"/>
      <c r="J18" s="23"/>
      <c r="K18" s="24"/>
      <c r="L18" s="24"/>
      <c r="M18" s="25"/>
      <c r="N18" s="23"/>
      <c r="O18" s="24"/>
      <c r="P18" s="23"/>
      <c r="Q18" s="23"/>
      <c r="R18" s="24"/>
      <c r="S18" s="23"/>
      <c r="T18" s="23"/>
      <c r="U18" s="20">
        <f t="shared" si="6"/>
        <v>0</v>
      </c>
    </row>
    <row r="19">
      <c r="A19" s="21"/>
      <c r="B19" s="22" t="s">
        <v>35</v>
      </c>
      <c r="C19" s="23"/>
      <c r="D19" s="23"/>
      <c r="E19" s="24"/>
      <c r="F19" s="24">
        <f t="shared" si="5"/>
        <v>0</v>
      </c>
      <c r="G19" s="24"/>
      <c r="H19" s="24"/>
      <c r="I19" s="25"/>
      <c r="J19" s="23"/>
      <c r="K19" s="24"/>
      <c r="L19" s="24"/>
      <c r="M19" s="24"/>
      <c r="N19" s="24"/>
      <c r="O19" s="23"/>
      <c r="P19" s="25"/>
      <c r="Q19" s="24"/>
      <c r="R19" s="24"/>
      <c r="S19" s="23"/>
      <c r="T19" s="23"/>
      <c r="U19" s="20">
        <f t="shared" si="6"/>
        <v>0</v>
      </c>
    </row>
    <row r="20">
      <c r="A20" s="21"/>
      <c r="B20" s="26" t="s">
        <v>36</v>
      </c>
      <c r="C20" s="27">
        <f t="shared" ref="C20:T20" si="7">SUM(C13:C19)</f>
        <v>0</v>
      </c>
      <c r="D20" s="27">
        <f t="shared" si="7"/>
        <v>0</v>
      </c>
      <c r="E20" s="27">
        <f t="shared" si="7"/>
        <v>0</v>
      </c>
      <c r="F20" s="27">
        <f t="shared" si="7"/>
        <v>0</v>
      </c>
      <c r="G20" s="27">
        <f t="shared" si="7"/>
        <v>0</v>
      </c>
      <c r="H20" s="27">
        <f t="shared" si="7"/>
        <v>0</v>
      </c>
      <c r="I20" s="27">
        <f t="shared" si="7"/>
        <v>0</v>
      </c>
      <c r="J20" s="27">
        <f t="shared" si="7"/>
        <v>0</v>
      </c>
      <c r="K20" s="27">
        <f t="shared" si="7"/>
        <v>0</v>
      </c>
      <c r="L20" s="27">
        <f t="shared" si="7"/>
        <v>0</v>
      </c>
      <c r="M20" s="27">
        <f t="shared" si="7"/>
        <v>0</v>
      </c>
      <c r="N20" s="27">
        <f t="shared" si="7"/>
        <v>0</v>
      </c>
      <c r="O20" s="27">
        <f t="shared" si="7"/>
        <v>0</v>
      </c>
      <c r="P20" s="27">
        <f t="shared" si="7"/>
        <v>0</v>
      </c>
      <c r="Q20" s="27">
        <f t="shared" si="7"/>
        <v>0</v>
      </c>
      <c r="R20" s="27">
        <f t="shared" si="7"/>
        <v>0</v>
      </c>
      <c r="S20" s="27">
        <f t="shared" si="7"/>
        <v>0</v>
      </c>
      <c r="T20" s="27">
        <f t="shared" si="7"/>
        <v>0</v>
      </c>
      <c r="U20" s="20">
        <f t="shared" si="6"/>
        <v>0</v>
      </c>
    </row>
    <row r="21">
      <c r="A21" s="31"/>
      <c r="B21" s="32" t="s">
        <v>42</v>
      </c>
      <c r="C21" s="33">
        <f t="shared" ref="C21:U21" si="8">C12+C20</f>
        <v>0</v>
      </c>
      <c r="D21" s="33">
        <f t="shared" si="8"/>
        <v>0</v>
      </c>
      <c r="E21" s="33">
        <f t="shared" si="8"/>
        <v>0</v>
      </c>
      <c r="F21" s="33">
        <f t="shared" si="8"/>
        <v>0</v>
      </c>
      <c r="G21" s="33">
        <f t="shared" si="8"/>
        <v>0</v>
      </c>
      <c r="H21" s="33">
        <f t="shared" si="8"/>
        <v>0</v>
      </c>
      <c r="I21" s="33">
        <f t="shared" si="8"/>
        <v>0</v>
      </c>
      <c r="J21" s="33">
        <f t="shared" si="8"/>
        <v>0</v>
      </c>
      <c r="K21" s="33">
        <f t="shared" si="8"/>
        <v>0</v>
      </c>
      <c r="L21" s="33">
        <f t="shared" si="8"/>
        <v>0</v>
      </c>
      <c r="M21" s="33">
        <f t="shared" si="8"/>
        <v>0</v>
      </c>
      <c r="N21" s="33">
        <f t="shared" si="8"/>
        <v>0</v>
      </c>
      <c r="O21" s="33">
        <f t="shared" si="8"/>
        <v>0</v>
      </c>
      <c r="P21" s="33">
        <f t="shared" si="8"/>
        <v>0</v>
      </c>
      <c r="Q21" s="33">
        <f t="shared" si="8"/>
        <v>0</v>
      </c>
      <c r="R21" s="33">
        <f t="shared" si="8"/>
        <v>0</v>
      </c>
      <c r="S21" s="33">
        <f t="shared" si="8"/>
        <v>0</v>
      </c>
      <c r="T21" s="33">
        <f t="shared" si="8"/>
        <v>0</v>
      </c>
      <c r="U21" s="20">
        <f t="shared" si="8"/>
        <v>0</v>
      </c>
    </row>
    <row r="22">
      <c r="A22" s="16">
        <v>46056.0</v>
      </c>
      <c r="B22" s="17" t="s">
        <v>28</v>
      </c>
      <c r="C22" s="18"/>
      <c r="D22" s="18"/>
      <c r="E22" s="18"/>
      <c r="F22" s="19">
        <f t="shared" ref="F22:F28" si="9">SUM(C22:E22)</f>
        <v>0</v>
      </c>
      <c r="G22" s="18"/>
      <c r="H22" s="18"/>
      <c r="I22" s="19"/>
      <c r="J22" s="19"/>
      <c r="K22" s="19"/>
      <c r="L22" s="19"/>
      <c r="M22" s="19"/>
      <c r="N22" s="19"/>
      <c r="O22" s="18"/>
      <c r="P22" s="18"/>
      <c r="Q22" s="18"/>
      <c r="R22" s="36"/>
      <c r="S22" s="18"/>
      <c r="T22" s="18"/>
      <c r="U22" s="20">
        <f t="shared" ref="U22:U29" si="10">sum(G22:T22)</f>
        <v>0</v>
      </c>
    </row>
    <row r="23">
      <c r="A23" s="21"/>
      <c r="B23" s="17" t="s">
        <v>29</v>
      </c>
      <c r="C23" s="18"/>
      <c r="D23" s="18"/>
      <c r="E23" s="18"/>
      <c r="F23" s="19">
        <f t="shared" si="9"/>
        <v>0</v>
      </c>
      <c r="G23" s="19"/>
      <c r="H23" s="19"/>
      <c r="I23" s="19"/>
      <c r="J23" s="19"/>
      <c r="K23" s="19"/>
      <c r="L23" s="19"/>
      <c r="M23" s="19"/>
      <c r="N23" s="18"/>
      <c r="O23" s="18"/>
      <c r="P23" s="18"/>
      <c r="Q23" s="18"/>
      <c r="R23" s="19"/>
      <c r="S23" s="18"/>
      <c r="T23" s="18"/>
      <c r="U23" s="20">
        <f t="shared" si="10"/>
        <v>0</v>
      </c>
    </row>
    <row r="24">
      <c r="A24" s="21"/>
      <c r="B24" s="17" t="s">
        <v>30</v>
      </c>
      <c r="C24" s="18"/>
      <c r="D24" s="18"/>
      <c r="E24" s="18"/>
      <c r="F24" s="19">
        <f t="shared" si="9"/>
        <v>0</v>
      </c>
      <c r="G24" s="18"/>
      <c r="H24" s="19"/>
      <c r="I24" s="19"/>
      <c r="J24" s="36"/>
      <c r="K24" s="19"/>
      <c r="L24" s="19"/>
      <c r="M24" s="19"/>
      <c r="N24" s="19"/>
      <c r="O24" s="18"/>
      <c r="P24" s="18"/>
      <c r="Q24" s="18"/>
      <c r="R24" s="18"/>
      <c r="S24" s="18"/>
      <c r="T24" s="18"/>
      <c r="U24" s="20">
        <f t="shared" si="10"/>
        <v>0</v>
      </c>
    </row>
    <row r="25">
      <c r="A25" s="21"/>
      <c r="B25" s="17" t="s">
        <v>31</v>
      </c>
      <c r="C25" s="18"/>
      <c r="D25" s="18"/>
      <c r="E25" s="18"/>
      <c r="F25" s="19">
        <f t="shared" si="9"/>
        <v>0</v>
      </c>
      <c r="G25" s="18"/>
      <c r="H25" s="19"/>
      <c r="I25" s="19"/>
      <c r="J25" s="18"/>
      <c r="K25" s="19"/>
      <c r="L25" s="19"/>
      <c r="M25" s="19"/>
      <c r="N25" s="18"/>
      <c r="O25" s="19"/>
      <c r="P25" s="18"/>
      <c r="Q25" s="18"/>
      <c r="R25" s="19"/>
      <c r="S25" s="18"/>
      <c r="T25" s="18"/>
      <c r="U25" s="20">
        <f t="shared" si="10"/>
        <v>0</v>
      </c>
    </row>
    <row r="26">
      <c r="A26" s="21"/>
      <c r="B26" s="17" t="s">
        <v>33</v>
      </c>
      <c r="C26" s="18"/>
      <c r="D26" s="18"/>
      <c r="E26" s="18"/>
      <c r="F26" s="19">
        <f t="shared" si="9"/>
        <v>0</v>
      </c>
      <c r="G26" s="18"/>
      <c r="H26" s="18"/>
      <c r="I26" s="19"/>
      <c r="J26" s="36"/>
      <c r="K26" s="19"/>
      <c r="L26" s="19"/>
      <c r="M26" s="19"/>
      <c r="N26" s="18"/>
      <c r="O26" s="19"/>
      <c r="P26" s="18"/>
      <c r="Q26" s="19"/>
      <c r="R26" s="18"/>
      <c r="S26" s="18"/>
      <c r="T26" s="18"/>
      <c r="U26" s="54">
        <f t="shared" si="10"/>
        <v>0</v>
      </c>
    </row>
    <row r="27">
      <c r="A27" s="21"/>
      <c r="B27" s="22" t="s">
        <v>34</v>
      </c>
      <c r="C27" s="23"/>
      <c r="D27" s="23"/>
      <c r="E27" s="24"/>
      <c r="F27" s="24">
        <f t="shared" si="9"/>
        <v>0</v>
      </c>
      <c r="G27" s="23"/>
      <c r="H27" s="23"/>
      <c r="I27" s="23"/>
      <c r="J27" s="23"/>
      <c r="K27" s="24"/>
      <c r="L27" s="24"/>
      <c r="M27" s="24"/>
      <c r="N27" s="23"/>
      <c r="O27" s="23"/>
      <c r="P27" s="23"/>
      <c r="Q27" s="24"/>
      <c r="R27" s="23"/>
      <c r="S27" s="23"/>
      <c r="T27" s="23"/>
      <c r="U27" s="20">
        <f t="shared" si="10"/>
        <v>0</v>
      </c>
    </row>
    <row r="28">
      <c r="A28" s="21"/>
      <c r="B28" s="22" t="s">
        <v>35</v>
      </c>
      <c r="C28" s="23">
        <v>0.0</v>
      </c>
      <c r="D28" s="23">
        <v>0.0</v>
      </c>
      <c r="E28" s="25"/>
      <c r="F28" s="24">
        <f t="shared" si="9"/>
        <v>0</v>
      </c>
      <c r="G28" s="23"/>
      <c r="H28" s="23"/>
      <c r="I28" s="24"/>
      <c r="J28" s="23"/>
      <c r="K28" s="24"/>
      <c r="L28" s="24"/>
      <c r="M28" s="24"/>
      <c r="N28" s="23"/>
      <c r="O28" s="23"/>
      <c r="P28" s="23"/>
      <c r="Q28" s="24"/>
      <c r="R28" s="24"/>
      <c r="S28" s="23"/>
      <c r="T28" s="23"/>
      <c r="U28" s="20">
        <f t="shared" si="10"/>
        <v>0</v>
      </c>
    </row>
    <row r="29">
      <c r="A29" s="21"/>
      <c r="B29" s="26" t="s">
        <v>36</v>
      </c>
      <c r="C29" s="27">
        <f t="shared" ref="C29:T29" si="11">SUM(C22:C28)</f>
        <v>0</v>
      </c>
      <c r="D29" s="27">
        <f t="shared" si="11"/>
        <v>0</v>
      </c>
      <c r="E29" s="27">
        <f t="shared" si="11"/>
        <v>0</v>
      </c>
      <c r="F29" s="27">
        <f t="shared" si="11"/>
        <v>0</v>
      </c>
      <c r="G29" s="27">
        <f t="shared" si="11"/>
        <v>0</v>
      </c>
      <c r="H29" s="27">
        <f t="shared" si="11"/>
        <v>0</v>
      </c>
      <c r="I29" s="27">
        <f t="shared" si="11"/>
        <v>0</v>
      </c>
      <c r="J29" s="27">
        <f t="shared" si="11"/>
        <v>0</v>
      </c>
      <c r="K29" s="27">
        <f t="shared" si="11"/>
        <v>0</v>
      </c>
      <c r="L29" s="27">
        <f t="shared" si="11"/>
        <v>0</v>
      </c>
      <c r="M29" s="27">
        <f t="shared" si="11"/>
        <v>0</v>
      </c>
      <c r="N29" s="27">
        <f t="shared" si="11"/>
        <v>0</v>
      </c>
      <c r="O29" s="27">
        <f t="shared" si="11"/>
        <v>0</v>
      </c>
      <c r="P29" s="27">
        <f t="shared" si="11"/>
        <v>0</v>
      </c>
      <c r="Q29" s="27">
        <f t="shared" si="11"/>
        <v>0</v>
      </c>
      <c r="R29" s="27">
        <f t="shared" si="11"/>
        <v>0</v>
      </c>
      <c r="S29" s="27">
        <f t="shared" si="11"/>
        <v>0</v>
      </c>
      <c r="T29" s="27">
        <f t="shared" si="11"/>
        <v>0</v>
      </c>
      <c r="U29" s="20">
        <f t="shared" si="10"/>
        <v>0</v>
      </c>
    </row>
    <row r="30">
      <c r="A30" s="31"/>
      <c r="B30" s="32" t="s">
        <v>42</v>
      </c>
      <c r="C30" s="33">
        <f t="shared" ref="C30:U30" si="12">C21+C29</f>
        <v>0</v>
      </c>
      <c r="D30" s="33">
        <f t="shared" si="12"/>
        <v>0</v>
      </c>
      <c r="E30" s="33">
        <f t="shared" si="12"/>
        <v>0</v>
      </c>
      <c r="F30" s="33">
        <f t="shared" si="12"/>
        <v>0</v>
      </c>
      <c r="G30" s="33">
        <f t="shared" si="12"/>
        <v>0</v>
      </c>
      <c r="H30" s="33">
        <f t="shared" si="12"/>
        <v>0</v>
      </c>
      <c r="I30" s="33">
        <f t="shared" si="12"/>
        <v>0</v>
      </c>
      <c r="J30" s="33">
        <f t="shared" si="12"/>
        <v>0</v>
      </c>
      <c r="K30" s="33">
        <f t="shared" si="12"/>
        <v>0</v>
      </c>
      <c r="L30" s="33">
        <f t="shared" si="12"/>
        <v>0</v>
      </c>
      <c r="M30" s="33">
        <f t="shared" si="12"/>
        <v>0</v>
      </c>
      <c r="N30" s="33">
        <f t="shared" si="12"/>
        <v>0</v>
      </c>
      <c r="O30" s="33">
        <f t="shared" si="12"/>
        <v>0</v>
      </c>
      <c r="P30" s="33">
        <f t="shared" si="12"/>
        <v>0</v>
      </c>
      <c r="Q30" s="33">
        <f t="shared" si="12"/>
        <v>0</v>
      </c>
      <c r="R30" s="33">
        <f t="shared" si="12"/>
        <v>0</v>
      </c>
      <c r="S30" s="33">
        <f t="shared" si="12"/>
        <v>0</v>
      </c>
      <c r="T30" s="33">
        <f t="shared" si="12"/>
        <v>0</v>
      </c>
      <c r="U30" s="20">
        <f t="shared" si="12"/>
        <v>0</v>
      </c>
    </row>
    <row r="31">
      <c r="A31" s="16">
        <v>46057.0</v>
      </c>
      <c r="B31" s="17" t="s">
        <v>28</v>
      </c>
      <c r="C31" s="18"/>
      <c r="D31" s="18"/>
      <c r="E31" s="18"/>
      <c r="F31" s="19">
        <f t="shared" ref="F31:F37" si="13">SUM(C31:E31)</f>
        <v>0</v>
      </c>
      <c r="G31" s="18"/>
      <c r="H31" s="18"/>
      <c r="I31" s="19"/>
      <c r="J31" s="19"/>
      <c r="K31" s="19"/>
      <c r="L31" s="19"/>
      <c r="M31" s="19"/>
      <c r="N31" s="19"/>
      <c r="O31" s="18"/>
      <c r="P31" s="18"/>
      <c r="Q31" s="19"/>
      <c r="R31" s="19"/>
      <c r="S31" s="18"/>
      <c r="T31" s="18"/>
      <c r="U31" s="20">
        <f t="shared" ref="U31:U38" si="14">sum(G31:T31)</f>
        <v>0</v>
      </c>
    </row>
    <row r="32">
      <c r="A32" s="21"/>
      <c r="B32" s="17" t="s">
        <v>29</v>
      </c>
      <c r="C32" s="18"/>
      <c r="D32" s="37"/>
      <c r="E32" s="18"/>
      <c r="F32" s="19">
        <f t="shared" si="13"/>
        <v>0</v>
      </c>
      <c r="G32" s="18"/>
      <c r="H32" s="36"/>
      <c r="I32" s="19"/>
      <c r="J32" s="18"/>
      <c r="K32" s="19"/>
      <c r="L32" s="18"/>
      <c r="M32" s="19"/>
      <c r="N32" s="18"/>
      <c r="O32" s="18"/>
      <c r="P32" s="18"/>
      <c r="Q32" s="18"/>
      <c r="R32" s="18"/>
      <c r="S32" s="18"/>
      <c r="T32" s="18"/>
      <c r="U32" s="20">
        <f t="shared" si="14"/>
        <v>0</v>
      </c>
    </row>
    <row r="33">
      <c r="A33" s="21"/>
      <c r="B33" s="17" t="s">
        <v>30</v>
      </c>
      <c r="C33" s="18"/>
      <c r="D33" s="18"/>
      <c r="E33" s="36"/>
      <c r="F33" s="19">
        <f t="shared" si="13"/>
        <v>0</v>
      </c>
      <c r="G33" s="18"/>
      <c r="H33" s="18"/>
      <c r="I33" s="19"/>
      <c r="J33" s="18"/>
      <c r="K33" s="19"/>
      <c r="L33" s="19"/>
      <c r="M33" s="19"/>
      <c r="N33" s="19"/>
      <c r="O33" s="18"/>
      <c r="P33" s="18"/>
      <c r="Q33" s="19"/>
      <c r="R33" s="18"/>
      <c r="S33" s="18"/>
      <c r="T33" s="18"/>
      <c r="U33" s="20">
        <f t="shared" si="14"/>
        <v>0</v>
      </c>
    </row>
    <row r="34">
      <c r="A34" s="21"/>
      <c r="B34" s="17" t="s">
        <v>31</v>
      </c>
      <c r="C34" s="18"/>
      <c r="D34" s="18"/>
      <c r="E34" s="18"/>
      <c r="F34" s="19">
        <f t="shared" si="13"/>
        <v>0</v>
      </c>
      <c r="G34" s="18"/>
      <c r="H34" s="19"/>
      <c r="I34" s="19"/>
      <c r="J34" s="18"/>
      <c r="K34" s="19"/>
      <c r="L34" s="19"/>
      <c r="M34" s="19"/>
      <c r="N34" s="19"/>
      <c r="O34" s="19"/>
      <c r="P34" s="18"/>
      <c r="Q34" s="19"/>
      <c r="R34" s="18"/>
      <c r="S34" s="18"/>
      <c r="T34" s="18"/>
      <c r="U34" s="20">
        <f t="shared" si="14"/>
        <v>0</v>
      </c>
    </row>
    <row r="35">
      <c r="A35" s="21"/>
      <c r="B35" s="17" t="s">
        <v>33</v>
      </c>
      <c r="C35" s="18"/>
      <c r="D35" s="18"/>
      <c r="E35" s="19"/>
      <c r="F35" s="19">
        <f t="shared" si="13"/>
        <v>0</v>
      </c>
      <c r="G35" s="18"/>
      <c r="H35" s="18"/>
      <c r="I35" s="18"/>
      <c r="J35" s="36"/>
      <c r="K35" s="19"/>
      <c r="L35" s="19"/>
      <c r="M35" s="19"/>
      <c r="N35" s="18"/>
      <c r="O35" s="18"/>
      <c r="P35" s="18"/>
      <c r="Q35" s="19"/>
      <c r="R35" s="18"/>
      <c r="S35" s="18"/>
      <c r="T35" s="18"/>
      <c r="U35" s="54">
        <f t="shared" si="14"/>
        <v>0</v>
      </c>
    </row>
    <row r="36">
      <c r="A36" s="21"/>
      <c r="B36" s="22" t="s">
        <v>34</v>
      </c>
      <c r="C36" s="23"/>
      <c r="D36" s="23"/>
      <c r="E36" s="23"/>
      <c r="F36" s="24">
        <f t="shared" si="13"/>
        <v>0</v>
      </c>
      <c r="G36" s="23"/>
      <c r="H36" s="24"/>
      <c r="I36" s="23"/>
      <c r="J36" s="23"/>
      <c r="K36" s="24"/>
      <c r="L36" s="23"/>
      <c r="M36" s="24"/>
      <c r="N36" s="23"/>
      <c r="O36" s="23"/>
      <c r="P36" s="23"/>
      <c r="Q36" s="24"/>
      <c r="R36" s="23"/>
      <c r="S36" s="23"/>
      <c r="T36" s="23"/>
      <c r="U36" s="20">
        <f t="shared" si="14"/>
        <v>0</v>
      </c>
      <c r="W36" s="3">
        <v>62.0</v>
      </c>
      <c r="X36" s="3">
        <v>20.0</v>
      </c>
      <c r="Y36" s="3">
        <v>0.0</v>
      </c>
      <c r="Z36" s="3">
        <v>82.0</v>
      </c>
      <c r="AA36" s="3">
        <v>2.0</v>
      </c>
      <c r="AB36" s="3">
        <v>0.0</v>
      </c>
      <c r="AC36" s="3">
        <v>1.0</v>
      </c>
      <c r="AD36" s="3">
        <v>0.0</v>
      </c>
      <c r="AE36" s="3">
        <v>0.0</v>
      </c>
      <c r="AF36" s="3">
        <v>8.0</v>
      </c>
      <c r="AG36" s="3">
        <v>0.0</v>
      </c>
      <c r="AH36" s="3">
        <v>0.0</v>
      </c>
      <c r="AI36" s="3">
        <v>1.0</v>
      </c>
      <c r="AJ36" s="3">
        <v>46.0</v>
      </c>
      <c r="AK36" s="3">
        <v>0.0</v>
      </c>
      <c r="AL36" s="3">
        <v>16.0</v>
      </c>
      <c r="AM36" s="3">
        <v>0.0</v>
      </c>
      <c r="AN36" s="3">
        <v>8.0</v>
      </c>
    </row>
    <row r="37">
      <c r="A37" s="21"/>
      <c r="B37" s="22" t="s">
        <v>35</v>
      </c>
      <c r="C37" s="23"/>
      <c r="D37" s="23"/>
      <c r="E37" s="25"/>
      <c r="F37" s="24">
        <f t="shared" si="13"/>
        <v>0</v>
      </c>
      <c r="G37" s="23"/>
      <c r="H37" s="24"/>
      <c r="I37" s="24"/>
      <c r="J37" s="24"/>
      <c r="K37" s="24"/>
      <c r="L37" s="23"/>
      <c r="M37" s="24"/>
      <c r="N37" s="23"/>
      <c r="O37" s="23"/>
      <c r="P37" s="23"/>
      <c r="Q37" s="24"/>
      <c r="R37" s="24"/>
      <c r="S37" s="23"/>
      <c r="T37" s="23"/>
      <c r="U37" s="20">
        <f t="shared" si="14"/>
        <v>0</v>
      </c>
      <c r="W37" s="3">
        <v>35.0</v>
      </c>
      <c r="X37" s="3">
        <v>16.0</v>
      </c>
      <c r="Y37" s="3">
        <v>0.0</v>
      </c>
      <c r="Z37" s="3">
        <v>51.0</v>
      </c>
      <c r="AA37" s="3">
        <v>2.0</v>
      </c>
      <c r="AB37" s="3">
        <v>0.0</v>
      </c>
      <c r="AC37" s="3">
        <v>0.0</v>
      </c>
      <c r="AD37" s="3">
        <v>1.0</v>
      </c>
      <c r="AE37" s="3">
        <v>0.0</v>
      </c>
      <c r="AF37" s="3">
        <v>0.0</v>
      </c>
      <c r="AG37" s="3">
        <v>0.0</v>
      </c>
      <c r="AH37" s="3">
        <v>0.0</v>
      </c>
      <c r="AI37" s="3">
        <v>3.0</v>
      </c>
      <c r="AJ37" s="3">
        <v>21.0</v>
      </c>
      <c r="AK37" s="3">
        <v>0.0</v>
      </c>
      <c r="AL37" s="3">
        <v>25.0</v>
      </c>
      <c r="AM37" s="3">
        <v>0.0</v>
      </c>
      <c r="AN37" s="3">
        <v>2.0</v>
      </c>
    </row>
    <row r="38">
      <c r="A38" s="21"/>
      <c r="B38" s="26" t="s">
        <v>36</v>
      </c>
      <c r="C38" s="27">
        <f t="shared" ref="C38:T38" si="15">SUM(C31:C37)</f>
        <v>0</v>
      </c>
      <c r="D38" s="27">
        <f t="shared" si="15"/>
        <v>0</v>
      </c>
      <c r="E38" s="27">
        <f t="shared" si="15"/>
        <v>0</v>
      </c>
      <c r="F38" s="27">
        <f t="shared" si="15"/>
        <v>0</v>
      </c>
      <c r="G38" s="27">
        <f t="shared" si="15"/>
        <v>0</v>
      </c>
      <c r="H38" s="27">
        <f t="shared" si="15"/>
        <v>0</v>
      </c>
      <c r="I38" s="27">
        <f t="shared" si="15"/>
        <v>0</v>
      </c>
      <c r="J38" s="27">
        <f t="shared" si="15"/>
        <v>0</v>
      </c>
      <c r="K38" s="27">
        <f t="shared" si="15"/>
        <v>0</v>
      </c>
      <c r="L38" s="27">
        <f t="shared" si="15"/>
        <v>0</v>
      </c>
      <c r="M38" s="27">
        <f t="shared" si="15"/>
        <v>0</v>
      </c>
      <c r="N38" s="27">
        <f t="shared" si="15"/>
        <v>0</v>
      </c>
      <c r="O38" s="27">
        <f t="shared" si="15"/>
        <v>0</v>
      </c>
      <c r="P38" s="27">
        <f t="shared" si="15"/>
        <v>0</v>
      </c>
      <c r="Q38" s="27">
        <f t="shared" si="15"/>
        <v>0</v>
      </c>
      <c r="R38" s="27">
        <f t="shared" si="15"/>
        <v>0</v>
      </c>
      <c r="S38" s="27">
        <f t="shared" si="15"/>
        <v>0</v>
      </c>
      <c r="T38" s="27">
        <f t="shared" si="15"/>
        <v>0</v>
      </c>
      <c r="U38" s="20">
        <f t="shared" si="14"/>
        <v>0</v>
      </c>
      <c r="V38" s="28" t="s">
        <v>37</v>
      </c>
      <c r="W38" s="28" t="s">
        <v>9</v>
      </c>
      <c r="X38" s="28" t="s">
        <v>10</v>
      </c>
      <c r="Y38" s="28" t="s">
        <v>11</v>
      </c>
      <c r="Z38" s="28" t="s">
        <v>12</v>
      </c>
      <c r="AA38" s="28" t="s">
        <v>13</v>
      </c>
      <c r="AB38" s="28" t="s">
        <v>14</v>
      </c>
      <c r="AC38" s="28" t="s">
        <v>15</v>
      </c>
      <c r="AD38" s="29" t="s">
        <v>38</v>
      </c>
      <c r="AE38" s="29" t="s">
        <v>39</v>
      </c>
      <c r="AF38" s="29" t="s">
        <v>18</v>
      </c>
      <c r="AG38" s="28" t="s">
        <v>19</v>
      </c>
      <c r="AH38" s="28" t="s">
        <v>20</v>
      </c>
      <c r="AI38" s="30" t="s">
        <v>40</v>
      </c>
      <c r="AJ38" s="28" t="s">
        <v>22</v>
      </c>
      <c r="AK38" s="28" t="s">
        <v>23</v>
      </c>
      <c r="AL38" s="28" t="s">
        <v>24</v>
      </c>
      <c r="AM38" s="28" t="s">
        <v>25</v>
      </c>
      <c r="AN38" s="28" t="s">
        <v>41</v>
      </c>
    </row>
    <row r="39">
      <c r="A39" s="31"/>
      <c r="B39" s="32" t="s">
        <v>42</v>
      </c>
      <c r="C39" s="33">
        <f t="shared" ref="C39:U39" si="16">C30+C38</f>
        <v>0</v>
      </c>
      <c r="D39" s="33">
        <f t="shared" si="16"/>
        <v>0</v>
      </c>
      <c r="E39" s="33">
        <f t="shared" si="16"/>
        <v>0</v>
      </c>
      <c r="F39" s="33">
        <f t="shared" si="16"/>
        <v>0</v>
      </c>
      <c r="G39" s="33">
        <f t="shared" si="16"/>
        <v>0</v>
      </c>
      <c r="H39" s="33">
        <f t="shared" si="16"/>
        <v>0</v>
      </c>
      <c r="I39" s="33">
        <f t="shared" si="16"/>
        <v>0</v>
      </c>
      <c r="J39" s="33">
        <f t="shared" si="16"/>
        <v>0</v>
      </c>
      <c r="K39" s="33">
        <f t="shared" si="16"/>
        <v>0</v>
      </c>
      <c r="L39" s="33">
        <f t="shared" si="16"/>
        <v>0</v>
      </c>
      <c r="M39" s="33">
        <f t="shared" si="16"/>
        <v>0</v>
      </c>
      <c r="N39" s="33">
        <f t="shared" si="16"/>
        <v>0</v>
      </c>
      <c r="O39" s="33">
        <f t="shared" si="16"/>
        <v>0</v>
      </c>
      <c r="P39" s="33">
        <f t="shared" si="16"/>
        <v>0</v>
      </c>
      <c r="Q39" s="33">
        <f t="shared" si="16"/>
        <v>0</v>
      </c>
      <c r="R39" s="33">
        <f t="shared" si="16"/>
        <v>0</v>
      </c>
      <c r="S39" s="33">
        <f t="shared" si="16"/>
        <v>0</v>
      </c>
      <c r="T39" s="33">
        <f t="shared" si="16"/>
        <v>0</v>
      </c>
      <c r="U39" s="20">
        <f t="shared" si="16"/>
        <v>0</v>
      </c>
      <c r="V39" s="56" t="s">
        <v>56</v>
      </c>
      <c r="W39" s="35">
        <f t="shared" ref="W39:AN39" si="17">W36+W37</f>
        <v>97</v>
      </c>
      <c r="X39" s="35">
        <f t="shared" si="17"/>
        <v>36</v>
      </c>
      <c r="Y39" s="35">
        <f t="shared" si="17"/>
        <v>0</v>
      </c>
      <c r="Z39" s="35">
        <f t="shared" si="17"/>
        <v>133</v>
      </c>
      <c r="AA39" s="35">
        <f t="shared" si="17"/>
        <v>4</v>
      </c>
      <c r="AB39" s="35">
        <f t="shared" si="17"/>
        <v>0</v>
      </c>
      <c r="AC39" s="35">
        <f t="shared" si="17"/>
        <v>1</v>
      </c>
      <c r="AD39" s="35">
        <f t="shared" si="17"/>
        <v>1</v>
      </c>
      <c r="AE39" s="35">
        <f t="shared" si="17"/>
        <v>0</v>
      </c>
      <c r="AF39" s="35">
        <f t="shared" si="17"/>
        <v>8</v>
      </c>
      <c r="AG39" s="35">
        <f t="shared" si="17"/>
        <v>0</v>
      </c>
      <c r="AH39" s="35">
        <f t="shared" si="17"/>
        <v>0</v>
      </c>
      <c r="AI39" s="35">
        <f t="shared" si="17"/>
        <v>4</v>
      </c>
      <c r="AJ39" s="35">
        <f t="shared" si="17"/>
        <v>67</v>
      </c>
      <c r="AK39" s="35">
        <f t="shared" si="17"/>
        <v>0</v>
      </c>
      <c r="AL39" s="35">
        <f t="shared" si="17"/>
        <v>41</v>
      </c>
      <c r="AM39" s="35">
        <f t="shared" si="17"/>
        <v>0</v>
      </c>
      <c r="AN39" s="35">
        <f t="shared" si="17"/>
        <v>10</v>
      </c>
    </row>
    <row r="40">
      <c r="A40" s="16">
        <v>46058.0</v>
      </c>
      <c r="B40" s="17" t="s">
        <v>28</v>
      </c>
      <c r="C40" s="18"/>
      <c r="D40" s="18"/>
      <c r="E40" s="18"/>
      <c r="F40" s="19">
        <f t="shared" ref="F40:F46" si="18">SUM(C40:E40)</f>
        <v>0</v>
      </c>
      <c r="G40" s="18"/>
      <c r="H40" s="18"/>
      <c r="I40" s="19"/>
      <c r="J40" s="19"/>
      <c r="K40" s="19"/>
      <c r="L40" s="19"/>
      <c r="M40" s="19"/>
      <c r="N40" s="19"/>
      <c r="O40" s="18"/>
      <c r="P40" s="18"/>
      <c r="Q40" s="19"/>
      <c r="R40" s="19"/>
      <c r="S40" s="18"/>
      <c r="T40" s="18"/>
      <c r="U40" s="20">
        <f t="shared" ref="U40:U47" si="19">sum(G40:T40)</f>
        <v>0</v>
      </c>
    </row>
    <row r="41">
      <c r="A41" s="21"/>
      <c r="B41" s="17" t="s">
        <v>29</v>
      </c>
      <c r="C41" s="18"/>
      <c r="D41" s="18"/>
      <c r="E41" s="18"/>
      <c r="F41" s="19">
        <f t="shared" si="18"/>
        <v>0</v>
      </c>
      <c r="G41" s="18"/>
      <c r="H41" s="18"/>
      <c r="I41" s="19"/>
      <c r="J41" s="18"/>
      <c r="K41" s="19"/>
      <c r="L41" s="18"/>
      <c r="M41" s="19"/>
      <c r="N41" s="18"/>
      <c r="O41" s="36"/>
      <c r="P41" s="18"/>
      <c r="Q41" s="18"/>
      <c r="R41" s="19"/>
      <c r="S41" s="18"/>
      <c r="T41" s="18"/>
      <c r="U41" s="20">
        <f t="shared" si="19"/>
        <v>0</v>
      </c>
    </row>
    <row r="42">
      <c r="A42" s="21"/>
      <c r="B42" s="17" t="s">
        <v>30</v>
      </c>
      <c r="C42" s="18"/>
      <c r="D42" s="18"/>
      <c r="E42" s="18"/>
      <c r="F42" s="19">
        <f t="shared" si="18"/>
        <v>0</v>
      </c>
      <c r="G42" s="18"/>
      <c r="H42" s="19"/>
      <c r="I42" s="19"/>
      <c r="J42" s="19"/>
      <c r="K42" s="19"/>
      <c r="L42" s="18"/>
      <c r="M42" s="19"/>
      <c r="N42" s="19"/>
      <c r="O42" s="18"/>
      <c r="P42" s="18"/>
      <c r="Q42" s="19"/>
      <c r="R42" s="18"/>
      <c r="S42" s="18"/>
      <c r="T42" s="18"/>
      <c r="U42" s="20">
        <f t="shared" si="19"/>
        <v>0</v>
      </c>
    </row>
    <row r="43">
      <c r="A43" s="21"/>
      <c r="B43" s="17" t="s">
        <v>31</v>
      </c>
      <c r="C43" s="18"/>
      <c r="D43" s="18"/>
      <c r="E43" s="18"/>
      <c r="F43" s="19">
        <f t="shared" si="18"/>
        <v>0</v>
      </c>
      <c r="G43" s="18"/>
      <c r="H43" s="18"/>
      <c r="J43" s="18"/>
      <c r="K43" s="19"/>
      <c r="L43" s="19"/>
      <c r="M43" s="18"/>
      <c r="N43" s="18"/>
      <c r="O43" s="19"/>
      <c r="P43" s="38"/>
      <c r="Q43" s="18"/>
      <c r="R43" s="18"/>
      <c r="S43" s="19"/>
      <c r="T43" s="18"/>
      <c r="U43" s="20">
        <f t="shared" si="19"/>
        <v>0</v>
      </c>
    </row>
    <row r="44">
      <c r="A44" s="21"/>
      <c r="B44" s="17" t="s">
        <v>33</v>
      </c>
      <c r="C44" s="18"/>
      <c r="D44" s="18"/>
      <c r="E44" s="18"/>
      <c r="F44" s="19">
        <f t="shared" si="18"/>
        <v>0</v>
      </c>
      <c r="G44" s="18"/>
      <c r="H44" s="18"/>
      <c r="I44" s="19"/>
      <c r="J44" s="36"/>
      <c r="K44" s="19"/>
      <c r="L44" s="19"/>
      <c r="M44" s="19"/>
      <c r="N44" s="18"/>
      <c r="O44" s="19"/>
      <c r="P44" s="18"/>
      <c r="Q44" s="19"/>
      <c r="R44" s="18"/>
      <c r="S44" s="18"/>
      <c r="T44" s="18"/>
      <c r="U44" s="54">
        <f t="shared" si="19"/>
        <v>0</v>
      </c>
    </row>
    <row r="45">
      <c r="A45" s="21"/>
      <c r="B45" s="22" t="s">
        <v>34</v>
      </c>
      <c r="C45" s="23"/>
      <c r="D45" s="23"/>
      <c r="E45" s="25"/>
      <c r="F45" s="24">
        <f t="shared" si="18"/>
        <v>0</v>
      </c>
      <c r="G45" s="23"/>
      <c r="H45" s="24"/>
      <c r="I45" s="23"/>
      <c r="J45" s="23"/>
      <c r="K45" s="24"/>
      <c r="L45" s="23"/>
      <c r="M45" s="24"/>
      <c r="N45" s="23"/>
      <c r="O45" s="24"/>
      <c r="P45" s="23"/>
      <c r="Q45" s="23"/>
      <c r="R45" s="23"/>
      <c r="S45" s="25"/>
      <c r="T45" s="23"/>
      <c r="U45" s="20">
        <f t="shared" si="19"/>
        <v>0</v>
      </c>
    </row>
    <row r="46">
      <c r="A46" s="21"/>
      <c r="B46" s="22" t="s">
        <v>35</v>
      </c>
      <c r="C46" s="23"/>
      <c r="D46" s="23"/>
      <c r="E46" s="24"/>
      <c r="F46" s="24">
        <f t="shared" si="18"/>
        <v>0</v>
      </c>
      <c r="G46" s="23"/>
      <c r="H46" s="24"/>
      <c r="I46" s="24"/>
      <c r="J46" s="23"/>
      <c r="K46" s="24"/>
      <c r="L46" s="24"/>
      <c r="M46" s="24"/>
      <c r="N46" s="24"/>
      <c r="O46" s="23"/>
      <c r="P46" s="23"/>
      <c r="Q46" s="24"/>
      <c r="R46" s="24"/>
      <c r="S46" s="24"/>
      <c r="T46" s="23"/>
      <c r="U46" s="20">
        <f t="shared" si="19"/>
        <v>0</v>
      </c>
    </row>
    <row r="47">
      <c r="A47" s="21"/>
      <c r="B47" s="26" t="s">
        <v>36</v>
      </c>
      <c r="C47" s="27">
        <f t="shared" ref="C47:T47" si="20">SUM(C40:C46)</f>
        <v>0</v>
      </c>
      <c r="D47" s="27">
        <f t="shared" si="20"/>
        <v>0</v>
      </c>
      <c r="E47" s="27">
        <f t="shared" si="20"/>
        <v>0</v>
      </c>
      <c r="F47" s="27">
        <f t="shared" si="20"/>
        <v>0</v>
      </c>
      <c r="G47" s="27">
        <f t="shared" si="20"/>
        <v>0</v>
      </c>
      <c r="H47" s="27">
        <f t="shared" si="20"/>
        <v>0</v>
      </c>
      <c r="I47" s="27">
        <f t="shared" si="20"/>
        <v>0</v>
      </c>
      <c r="J47" s="27">
        <f t="shared" si="20"/>
        <v>0</v>
      </c>
      <c r="K47" s="27">
        <f t="shared" si="20"/>
        <v>0</v>
      </c>
      <c r="L47" s="27">
        <f t="shared" si="20"/>
        <v>0</v>
      </c>
      <c r="M47" s="27">
        <f t="shared" si="20"/>
        <v>0</v>
      </c>
      <c r="N47" s="27">
        <f t="shared" si="20"/>
        <v>0</v>
      </c>
      <c r="O47" s="27">
        <f t="shared" si="20"/>
        <v>0</v>
      </c>
      <c r="P47" s="27">
        <f t="shared" si="20"/>
        <v>0</v>
      </c>
      <c r="Q47" s="27">
        <f t="shared" si="20"/>
        <v>0</v>
      </c>
      <c r="R47" s="27">
        <f t="shared" si="20"/>
        <v>0</v>
      </c>
      <c r="S47" s="27">
        <f t="shared" si="20"/>
        <v>0</v>
      </c>
      <c r="T47" s="27">
        <f t="shared" si="20"/>
        <v>0</v>
      </c>
      <c r="U47" s="20">
        <f t="shared" si="19"/>
        <v>0</v>
      </c>
    </row>
    <row r="48">
      <c r="A48" s="31"/>
      <c r="B48" s="32" t="s">
        <v>42</v>
      </c>
      <c r="C48" s="33">
        <f t="shared" ref="C48:U48" si="21">C39+C47</f>
        <v>0</v>
      </c>
      <c r="D48" s="33">
        <f t="shared" si="21"/>
        <v>0</v>
      </c>
      <c r="E48" s="33">
        <f t="shared" si="21"/>
        <v>0</v>
      </c>
      <c r="F48" s="33">
        <f t="shared" si="21"/>
        <v>0</v>
      </c>
      <c r="G48" s="33">
        <f t="shared" si="21"/>
        <v>0</v>
      </c>
      <c r="H48" s="33">
        <f t="shared" si="21"/>
        <v>0</v>
      </c>
      <c r="I48" s="33">
        <f t="shared" si="21"/>
        <v>0</v>
      </c>
      <c r="J48" s="33">
        <f t="shared" si="21"/>
        <v>0</v>
      </c>
      <c r="K48" s="33">
        <f t="shared" si="21"/>
        <v>0</v>
      </c>
      <c r="L48" s="33">
        <f t="shared" si="21"/>
        <v>0</v>
      </c>
      <c r="M48" s="33">
        <f t="shared" si="21"/>
        <v>0</v>
      </c>
      <c r="N48" s="33">
        <f t="shared" si="21"/>
        <v>0</v>
      </c>
      <c r="O48" s="33">
        <f t="shared" si="21"/>
        <v>0</v>
      </c>
      <c r="P48" s="33">
        <f t="shared" si="21"/>
        <v>0</v>
      </c>
      <c r="Q48" s="33">
        <f t="shared" si="21"/>
        <v>0</v>
      </c>
      <c r="R48" s="33">
        <f t="shared" si="21"/>
        <v>0</v>
      </c>
      <c r="S48" s="33">
        <f t="shared" si="21"/>
        <v>0</v>
      </c>
      <c r="T48" s="33">
        <f t="shared" si="21"/>
        <v>0</v>
      </c>
      <c r="U48" s="20">
        <f t="shared" si="21"/>
        <v>0</v>
      </c>
    </row>
    <row r="49">
      <c r="A49" s="16">
        <v>46059.0</v>
      </c>
      <c r="B49" s="17" t="s">
        <v>28</v>
      </c>
      <c r="C49" s="18"/>
      <c r="D49" s="18"/>
      <c r="E49" s="18"/>
      <c r="F49" s="19">
        <f t="shared" ref="F49:F55" si="22">SUM(C49:E49)</f>
        <v>0</v>
      </c>
      <c r="G49" s="18"/>
      <c r="H49" s="18"/>
      <c r="I49" s="19"/>
      <c r="J49" s="19"/>
      <c r="K49" s="19"/>
      <c r="L49" s="19"/>
      <c r="M49" s="19"/>
      <c r="N49" s="19"/>
      <c r="O49" s="18"/>
      <c r="P49" s="18"/>
      <c r="Q49" s="18"/>
      <c r="R49" s="19"/>
      <c r="S49" s="18"/>
      <c r="T49" s="18"/>
      <c r="U49" s="20">
        <f t="shared" ref="U49:U56" si="23">sum(G49:T49)</f>
        <v>0</v>
      </c>
    </row>
    <row r="50">
      <c r="A50" s="21"/>
      <c r="B50" s="17" t="s">
        <v>29</v>
      </c>
      <c r="C50" s="38"/>
      <c r="D50" s="18"/>
      <c r="E50" s="18"/>
      <c r="F50" s="19">
        <f t="shared" si="22"/>
        <v>0</v>
      </c>
      <c r="G50" s="18"/>
      <c r="H50" s="19"/>
      <c r="I50" s="19"/>
      <c r="J50" s="18"/>
      <c r="K50" s="19"/>
      <c r="L50" s="19"/>
      <c r="M50" s="19"/>
      <c r="N50" s="19"/>
      <c r="O50" s="18"/>
      <c r="P50" s="18"/>
      <c r="Q50" s="18"/>
      <c r="R50" s="18"/>
      <c r="S50" s="18"/>
      <c r="T50" s="18"/>
      <c r="U50" s="20">
        <f t="shared" si="23"/>
        <v>0</v>
      </c>
    </row>
    <row r="51">
      <c r="A51" s="21"/>
      <c r="B51" s="17" t="s">
        <v>30</v>
      </c>
      <c r="C51" s="18"/>
      <c r="D51" s="18"/>
      <c r="E51" s="19"/>
      <c r="F51" s="19">
        <f t="shared" si="22"/>
        <v>0</v>
      </c>
      <c r="G51" s="19"/>
      <c r="H51" s="36"/>
      <c r="I51" s="19"/>
      <c r="J51" s="18"/>
      <c r="K51" s="19"/>
      <c r="L51" s="19"/>
      <c r="M51" s="18"/>
      <c r="N51" s="18"/>
      <c r="O51" s="19"/>
      <c r="P51" s="18"/>
      <c r="Q51" s="19"/>
      <c r="R51" s="18"/>
      <c r="S51" s="18"/>
      <c r="T51" s="18"/>
      <c r="U51" s="20">
        <f t="shared" si="23"/>
        <v>0</v>
      </c>
    </row>
    <row r="52">
      <c r="A52" s="21"/>
      <c r="B52" s="17" t="s">
        <v>31</v>
      </c>
      <c r="C52" s="18"/>
      <c r="D52" s="18"/>
      <c r="E52" s="19"/>
      <c r="F52" s="19">
        <f t="shared" si="22"/>
        <v>0</v>
      </c>
      <c r="G52" s="19"/>
      <c r="H52" s="18"/>
      <c r="I52" s="19"/>
      <c r="J52" s="19"/>
      <c r="K52" s="19"/>
      <c r="L52" s="19"/>
      <c r="M52" s="18"/>
      <c r="N52" s="19"/>
      <c r="O52" s="18"/>
      <c r="P52" s="18"/>
      <c r="Q52" s="19"/>
      <c r="R52" s="18"/>
      <c r="S52" s="18"/>
      <c r="T52" s="18"/>
      <c r="U52" s="20">
        <f t="shared" si="23"/>
        <v>0</v>
      </c>
    </row>
    <row r="53">
      <c r="A53" s="21"/>
      <c r="B53" s="17" t="s">
        <v>33</v>
      </c>
      <c r="C53" s="18"/>
      <c r="D53" s="18"/>
      <c r="E53" s="19"/>
      <c r="F53" s="19">
        <f t="shared" si="22"/>
        <v>0</v>
      </c>
      <c r="G53" s="18"/>
      <c r="H53" s="18"/>
      <c r="I53" s="19"/>
      <c r="J53" s="36"/>
      <c r="K53" s="19"/>
      <c r="L53" s="19"/>
      <c r="M53" s="19"/>
      <c r="N53" s="18"/>
      <c r="O53" s="19"/>
      <c r="P53" s="18"/>
      <c r="Q53" s="19"/>
      <c r="R53" s="18"/>
      <c r="S53" s="18"/>
      <c r="T53" s="18"/>
      <c r="U53" s="54">
        <f t="shared" si="23"/>
        <v>0</v>
      </c>
    </row>
    <row r="54">
      <c r="A54" s="21"/>
      <c r="B54" s="22" t="s">
        <v>34</v>
      </c>
      <c r="C54" s="23"/>
      <c r="D54" s="23"/>
      <c r="E54" s="23"/>
      <c r="F54" s="24">
        <f t="shared" si="22"/>
        <v>0</v>
      </c>
      <c r="G54" s="23"/>
      <c r="H54" s="23"/>
      <c r="I54" s="24"/>
      <c r="J54" s="24"/>
      <c r="K54" s="24"/>
      <c r="L54" s="23"/>
      <c r="M54" s="24"/>
      <c r="N54" s="23"/>
      <c r="O54" s="23"/>
      <c r="P54" s="23"/>
      <c r="Q54" s="23"/>
      <c r="R54" s="24"/>
      <c r="S54" s="23"/>
      <c r="T54" s="23"/>
      <c r="U54" s="20">
        <f t="shared" si="23"/>
        <v>0</v>
      </c>
    </row>
    <row r="55">
      <c r="A55" s="21"/>
      <c r="B55" s="22" t="s">
        <v>35</v>
      </c>
      <c r="C55" s="23"/>
      <c r="D55" s="23"/>
      <c r="E55" s="23"/>
      <c r="F55" s="24">
        <f t="shared" si="22"/>
        <v>0</v>
      </c>
      <c r="G55" s="23"/>
      <c r="H55" s="24"/>
      <c r="I55" s="24"/>
      <c r="J55" s="23"/>
      <c r="K55" s="24"/>
      <c r="L55" s="24"/>
      <c r="M55" s="24"/>
      <c r="N55" s="24"/>
      <c r="O55" s="23"/>
      <c r="P55" s="23"/>
      <c r="Q55" s="24"/>
      <c r="R55" s="24"/>
      <c r="S55" s="23"/>
      <c r="T55" s="23"/>
      <c r="U55" s="20">
        <f t="shared" si="23"/>
        <v>0</v>
      </c>
    </row>
    <row r="56">
      <c r="A56" s="21"/>
      <c r="B56" s="26" t="s">
        <v>36</v>
      </c>
      <c r="C56" s="27">
        <f t="shared" ref="C56:T56" si="24">SUM(C49:C55)</f>
        <v>0</v>
      </c>
      <c r="D56" s="27">
        <f t="shared" si="24"/>
        <v>0</v>
      </c>
      <c r="E56" s="27">
        <f t="shared" si="24"/>
        <v>0</v>
      </c>
      <c r="F56" s="27">
        <f t="shared" si="24"/>
        <v>0</v>
      </c>
      <c r="G56" s="27">
        <f t="shared" si="24"/>
        <v>0</v>
      </c>
      <c r="H56" s="27">
        <f t="shared" si="24"/>
        <v>0</v>
      </c>
      <c r="I56" s="27">
        <f t="shared" si="24"/>
        <v>0</v>
      </c>
      <c r="J56" s="27">
        <f t="shared" si="24"/>
        <v>0</v>
      </c>
      <c r="K56" s="27">
        <f t="shared" si="24"/>
        <v>0</v>
      </c>
      <c r="L56" s="27">
        <f t="shared" si="24"/>
        <v>0</v>
      </c>
      <c r="M56" s="27">
        <f t="shared" si="24"/>
        <v>0</v>
      </c>
      <c r="N56" s="27">
        <f t="shared" si="24"/>
        <v>0</v>
      </c>
      <c r="O56" s="27">
        <f t="shared" si="24"/>
        <v>0</v>
      </c>
      <c r="P56" s="27">
        <f t="shared" si="24"/>
        <v>0</v>
      </c>
      <c r="Q56" s="27">
        <f t="shared" si="24"/>
        <v>0</v>
      </c>
      <c r="R56" s="27">
        <f t="shared" si="24"/>
        <v>0</v>
      </c>
      <c r="S56" s="27">
        <f t="shared" si="24"/>
        <v>0</v>
      </c>
      <c r="T56" s="27">
        <f t="shared" si="24"/>
        <v>0</v>
      </c>
      <c r="U56" s="20">
        <f t="shared" si="23"/>
        <v>0</v>
      </c>
    </row>
    <row r="57">
      <c r="A57" s="31"/>
      <c r="B57" s="32" t="s">
        <v>42</v>
      </c>
      <c r="C57" s="33">
        <f t="shared" ref="C57:U57" si="25">C48+C56</f>
        <v>0</v>
      </c>
      <c r="D57" s="33">
        <f t="shared" si="25"/>
        <v>0</v>
      </c>
      <c r="E57" s="33">
        <f t="shared" si="25"/>
        <v>0</v>
      </c>
      <c r="F57" s="33">
        <f t="shared" si="25"/>
        <v>0</v>
      </c>
      <c r="G57" s="33">
        <f t="shared" si="25"/>
        <v>0</v>
      </c>
      <c r="H57" s="33">
        <f t="shared" si="25"/>
        <v>0</v>
      </c>
      <c r="I57" s="33">
        <f t="shared" si="25"/>
        <v>0</v>
      </c>
      <c r="J57" s="33">
        <f t="shared" si="25"/>
        <v>0</v>
      </c>
      <c r="K57" s="33">
        <f t="shared" si="25"/>
        <v>0</v>
      </c>
      <c r="L57" s="33">
        <f t="shared" si="25"/>
        <v>0</v>
      </c>
      <c r="M57" s="33">
        <f t="shared" si="25"/>
        <v>0</v>
      </c>
      <c r="N57" s="33">
        <f t="shared" si="25"/>
        <v>0</v>
      </c>
      <c r="O57" s="33">
        <f t="shared" si="25"/>
        <v>0</v>
      </c>
      <c r="P57" s="33">
        <f t="shared" si="25"/>
        <v>0</v>
      </c>
      <c r="Q57" s="33">
        <f t="shared" si="25"/>
        <v>0</v>
      </c>
      <c r="R57" s="33">
        <f t="shared" si="25"/>
        <v>0</v>
      </c>
      <c r="S57" s="33">
        <f t="shared" si="25"/>
        <v>0</v>
      </c>
      <c r="T57" s="33">
        <f t="shared" si="25"/>
        <v>0</v>
      </c>
      <c r="U57" s="20">
        <f t="shared" si="25"/>
        <v>0</v>
      </c>
    </row>
    <row r="58">
      <c r="A58" s="16">
        <v>46060.0</v>
      </c>
      <c r="B58" s="17" t="s">
        <v>28</v>
      </c>
      <c r="C58" s="18"/>
      <c r="D58" s="18"/>
      <c r="E58" s="18"/>
      <c r="F58" s="19">
        <f t="shared" ref="F58:F64" si="26">SUM(C58:E58)</f>
        <v>0</v>
      </c>
      <c r="G58" s="18"/>
      <c r="H58" s="18"/>
      <c r="I58" s="19"/>
      <c r="J58" s="19"/>
      <c r="K58" s="19"/>
      <c r="L58" s="19"/>
      <c r="M58" s="19"/>
      <c r="N58" s="19"/>
      <c r="O58" s="18"/>
      <c r="P58" s="18"/>
      <c r="Q58" s="19"/>
      <c r="R58" s="19"/>
      <c r="S58" s="18"/>
      <c r="T58" s="18"/>
      <c r="U58" s="20">
        <f t="shared" ref="U58:U65" si="27">sum(G58:T58)</f>
        <v>0</v>
      </c>
    </row>
    <row r="59">
      <c r="A59" s="21"/>
      <c r="B59" s="17" t="s">
        <v>29</v>
      </c>
      <c r="C59" s="18"/>
      <c r="D59" s="18"/>
      <c r="E59" s="18"/>
      <c r="F59" s="19">
        <f t="shared" si="26"/>
        <v>0</v>
      </c>
      <c r="G59" s="18"/>
      <c r="H59" s="18"/>
      <c r="I59" s="18"/>
      <c r="J59" s="18"/>
      <c r="K59" s="19"/>
      <c r="L59" s="19"/>
      <c r="M59" s="19"/>
      <c r="N59" s="18"/>
      <c r="O59" s="18"/>
      <c r="P59" s="18"/>
      <c r="Q59" s="19"/>
      <c r="R59" s="19"/>
      <c r="S59" s="18"/>
      <c r="T59" s="18"/>
      <c r="U59" s="20">
        <f t="shared" si="27"/>
        <v>0</v>
      </c>
    </row>
    <row r="60">
      <c r="A60" s="21"/>
      <c r="B60" s="17" t="s">
        <v>30</v>
      </c>
      <c r="C60" s="18"/>
      <c r="D60" s="18"/>
      <c r="E60" s="18"/>
      <c r="F60" s="19">
        <f t="shared" si="26"/>
        <v>0</v>
      </c>
      <c r="G60" s="36"/>
      <c r="H60" s="18"/>
      <c r="I60" s="19"/>
      <c r="J60" s="19"/>
      <c r="K60" s="19"/>
      <c r="L60" s="18"/>
      <c r="M60" s="19"/>
      <c r="N60" s="19"/>
      <c r="O60" s="18"/>
      <c r="P60" s="18"/>
      <c r="Q60" s="19"/>
      <c r="R60" s="19"/>
      <c r="S60" s="19"/>
      <c r="T60" s="18"/>
      <c r="U60" s="20">
        <f t="shared" si="27"/>
        <v>0</v>
      </c>
    </row>
    <row r="61">
      <c r="A61" s="21"/>
      <c r="B61" s="17" t="s">
        <v>31</v>
      </c>
      <c r="C61" s="18"/>
      <c r="D61" s="18"/>
      <c r="E61" s="19"/>
      <c r="F61" s="19">
        <f t="shared" si="26"/>
        <v>0</v>
      </c>
      <c r="G61" s="19"/>
      <c r="H61" s="18"/>
      <c r="I61" s="19"/>
      <c r="J61" s="18"/>
      <c r="K61" s="19"/>
      <c r="L61" s="19"/>
      <c r="M61" s="18"/>
      <c r="N61" s="18"/>
      <c r="O61" s="19"/>
      <c r="P61" s="18"/>
      <c r="Q61" s="19"/>
      <c r="R61" s="19"/>
      <c r="S61" s="18"/>
      <c r="T61" s="18"/>
      <c r="U61" s="20">
        <f t="shared" si="27"/>
        <v>0</v>
      </c>
    </row>
    <row r="62">
      <c r="A62" s="21"/>
      <c r="B62" s="17" t="s">
        <v>33</v>
      </c>
      <c r="C62" s="18"/>
      <c r="D62" s="18"/>
      <c r="E62" s="19"/>
      <c r="F62" s="19">
        <f t="shared" si="26"/>
        <v>0</v>
      </c>
      <c r="G62" s="18"/>
      <c r="H62" s="18"/>
      <c r="I62" s="19"/>
      <c r="J62" s="36"/>
      <c r="K62" s="19"/>
      <c r="L62" s="19"/>
      <c r="M62" s="19"/>
      <c r="N62" s="18"/>
      <c r="O62" s="19"/>
      <c r="P62" s="18"/>
      <c r="Q62" s="19"/>
      <c r="R62" s="18"/>
      <c r="S62" s="18"/>
      <c r="T62" s="18"/>
      <c r="U62" s="54">
        <f t="shared" si="27"/>
        <v>0</v>
      </c>
    </row>
    <row r="63">
      <c r="A63" s="21"/>
      <c r="B63" s="22" t="s">
        <v>34</v>
      </c>
      <c r="C63" s="23"/>
      <c r="D63" s="23"/>
      <c r="E63" s="23"/>
      <c r="F63" s="24">
        <f t="shared" si="26"/>
        <v>0</v>
      </c>
      <c r="G63" s="23"/>
      <c r="H63" s="57"/>
      <c r="I63" s="23"/>
      <c r="J63" s="23"/>
      <c r="K63" s="24"/>
      <c r="L63" s="24"/>
      <c r="M63" s="24"/>
      <c r="N63" s="23"/>
      <c r="O63" s="24"/>
      <c r="P63" s="23"/>
      <c r="Q63" s="23"/>
      <c r="R63" s="24"/>
      <c r="S63" s="23"/>
      <c r="T63" s="23"/>
      <c r="U63" s="20">
        <f t="shared" si="27"/>
        <v>0</v>
      </c>
    </row>
    <row r="64">
      <c r="A64" s="21"/>
      <c r="B64" s="22" t="s">
        <v>35</v>
      </c>
      <c r="C64" s="23"/>
      <c r="D64" s="23"/>
      <c r="E64" s="23"/>
      <c r="F64" s="24">
        <f t="shared" si="26"/>
        <v>0</v>
      </c>
      <c r="G64" s="23"/>
      <c r="H64" s="23"/>
      <c r="I64" s="24"/>
      <c r="J64" s="24"/>
      <c r="K64" s="24"/>
      <c r="L64" s="24"/>
      <c r="M64" s="23"/>
      <c r="N64" s="23"/>
      <c r="O64" s="23"/>
      <c r="P64" s="23"/>
      <c r="Q64" s="24"/>
      <c r="R64" s="24"/>
      <c r="S64" s="23"/>
      <c r="T64" s="23"/>
      <c r="U64" s="20">
        <f t="shared" si="27"/>
        <v>0</v>
      </c>
    </row>
    <row r="65">
      <c r="A65" s="21"/>
      <c r="B65" s="26" t="s">
        <v>36</v>
      </c>
      <c r="C65" s="27">
        <f t="shared" ref="C65:I65" si="28">SUM(C58:C64)</f>
        <v>0</v>
      </c>
      <c r="D65" s="27">
        <f t="shared" si="28"/>
        <v>0</v>
      </c>
      <c r="E65" s="27">
        <f t="shared" si="28"/>
        <v>0</v>
      </c>
      <c r="F65" s="27">
        <f t="shared" si="28"/>
        <v>0</v>
      </c>
      <c r="G65" s="27">
        <f t="shared" si="28"/>
        <v>0</v>
      </c>
      <c r="H65" s="27">
        <f t="shared" si="28"/>
        <v>0</v>
      </c>
      <c r="I65" s="27">
        <f t="shared" si="28"/>
        <v>0</v>
      </c>
      <c r="J65" s="27">
        <v>0.0</v>
      </c>
      <c r="K65" s="27">
        <f t="shared" ref="K65:T65" si="29">SUM(K58:K64)</f>
        <v>0</v>
      </c>
      <c r="L65" s="27">
        <f t="shared" si="29"/>
        <v>0</v>
      </c>
      <c r="M65" s="27">
        <f t="shared" si="29"/>
        <v>0</v>
      </c>
      <c r="N65" s="27">
        <f t="shared" si="29"/>
        <v>0</v>
      </c>
      <c r="O65" s="27">
        <f t="shared" si="29"/>
        <v>0</v>
      </c>
      <c r="P65" s="27">
        <f t="shared" si="29"/>
        <v>0</v>
      </c>
      <c r="Q65" s="27">
        <f t="shared" si="29"/>
        <v>0</v>
      </c>
      <c r="R65" s="27">
        <f t="shared" si="29"/>
        <v>0</v>
      </c>
      <c r="S65" s="27">
        <f t="shared" si="29"/>
        <v>0</v>
      </c>
      <c r="T65" s="27">
        <f t="shared" si="29"/>
        <v>0</v>
      </c>
      <c r="U65" s="20">
        <f t="shared" si="27"/>
        <v>0</v>
      </c>
    </row>
    <row r="66">
      <c r="A66" s="31"/>
      <c r="B66" s="32" t="s">
        <v>42</v>
      </c>
      <c r="C66" s="33">
        <f t="shared" ref="C66:E66" si="30">SUM(C57,C65)</f>
        <v>0</v>
      </c>
      <c r="D66" s="33">
        <f t="shared" si="30"/>
        <v>0</v>
      </c>
      <c r="E66" s="33">
        <f t="shared" si="30"/>
        <v>0</v>
      </c>
      <c r="F66" s="33">
        <f t="shared" ref="F66:U66" si="31">F57+F65</f>
        <v>0</v>
      </c>
      <c r="G66" s="33">
        <f t="shared" si="31"/>
        <v>0</v>
      </c>
      <c r="H66" s="33">
        <f t="shared" si="31"/>
        <v>0</v>
      </c>
      <c r="I66" s="33">
        <f t="shared" si="31"/>
        <v>0</v>
      </c>
      <c r="J66" s="33">
        <f t="shared" si="31"/>
        <v>0</v>
      </c>
      <c r="K66" s="33">
        <f t="shared" si="31"/>
        <v>0</v>
      </c>
      <c r="L66" s="33">
        <f t="shared" si="31"/>
        <v>0</v>
      </c>
      <c r="M66" s="33">
        <f t="shared" si="31"/>
        <v>0</v>
      </c>
      <c r="N66" s="33">
        <f t="shared" si="31"/>
        <v>0</v>
      </c>
      <c r="O66" s="33">
        <f t="shared" si="31"/>
        <v>0</v>
      </c>
      <c r="P66" s="33">
        <f t="shared" si="31"/>
        <v>0</v>
      </c>
      <c r="Q66" s="33">
        <f t="shared" si="31"/>
        <v>0</v>
      </c>
      <c r="R66" s="33">
        <f t="shared" si="31"/>
        <v>0</v>
      </c>
      <c r="S66" s="33">
        <f t="shared" si="31"/>
        <v>0</v>
      </c>
      <c r="T66" s="33">
        <f t="shared" si="31"/>
        <v>0</v>
      </c>
      <c r="U66" s="20">
        <f t="shared" si="31"/>
        <v>0</v>
      </c>
    </row>
    <row r="67">
      <c r="A67" s="16">
        <v>46061.0</v>
      </c>
      <c r="B67" s="17" t="s">
        <v>28</v>
      </c>
      <c r="C67" s="18"/>
      <c r="D67" s="18"/>
      <c r="E67" s="18"/>
      <c r="F67" s="19">
        <f t="shared" ref="F67:F73" si="32">SUM(C67:E67)</f>
        <v>0</v>
      </c>
      <c r="G67" s="18"/>
      <c r="H67" s="19"/>
      <c r="I67" s="19"/>
      <c r="J67" s="18"/>
      <c r="K67" s="19"/>
      <c r="L67" s="19"/>
      <c r="M67" s="19"/>
      <c r="N67" s="18"/>
      <c r="O67" s="18"/>
      <c r="P67" s="18"/>
      <c r="Q67" s="18"/>
      <c r="R67" s="36"/>
      <c r="S67" s="18"/>
      <c r="T67" s="18"/>
      <c r="U67" s="20">
        <f t="shared" ref="U67:U74" si="33">sum(G67:T67)</f>
        <v>0</v>
      </c>
    </row>
    <row r="68">
      <c r="A68" s="21"/>
      <c r="B68" s="17" t="s">
        <v>29</v>
      </c>
      <c r="C68" s="18"/>
      <c r="D68" s="18"/>
      <c r="E68" s="19"/>
      <c r="F68" s="19">
        <f t="shared" si="32"/>
        <v>0</v>
      </c>
      <c r="G68" s="18"/>
      <c r="H68" s="18"/>
      <c r="I68" s="18"/>
      <c r="J68" s="18"/>
      <c r="K68" s="19"/>
      <c r="L68" s="18"/>
      <c r="M68" s="19"/>
      <c r="N68" s="18"/>
      <c r="O68" s="18"/>
      <c r="P68" s="18"/>
      <c r="Q68" s="19"/>
      <c r="R68" s="19"/>
      <c r="S68" s="18"/>
      <c r="T68" s="18"/>
      <c r="U68" s="20">
        <f t="shared" si="33"/>
        <v>0</v>
      </c>
    </row>
    <row r="69">
      <c r="A69" s="21"/>
      <c r="B69" s="17" t="s">
        <v>30</v>
      </c>
      <c r="C69" s="18"/>
      <c r="D69" s="18"/>
      <c r="E69" s="19"/>
      <c r="F69" s="19">
        <f t="shared" si="32"/>
        <v>0</v>
      </c>
      <c r="G69" s="18"/>
      <c r="H69" s="18"/>
      <c r="I69" s="18"/>
      <c r="J69" s="19"/>
      <c r="K69" s="19"/>
      <c r="L69" s="19"/>
      <c r="M69" s="18"/>
      <c r="N69" s="18"/>
      <c r="O69" s="18"/>
      <c r="P69" s="18"/>
      <c r="Q69" s="19"/>
      <c r="R69" s="18"/>
      <c r="S69" s="18"/>
      <c r="T69" s="18"/>
      <c r="U69" s="20">
        <f t="shared" si="33"/>
        <v>0</v>
      </c>
    </row>
    <row r="70">
      <c r="A70" s="21"/>
      <c r="B70" s="17" t="s">
        <v>31</v>
      </c>
      <c r="C70" s="18"/>
      <c r="D70" s="18"/>
      <c r="E70" s="18"/>
      <c r="F70" s="19">
        <f t="shared" si="32"/>
        <v>0</v>
      </c>
      <c r="G70" s="18"/>
      <c r="H70" s="19"/>
      <c r="I70" s="19"/>
      <c r="J70" s="18"/>
      <c r="K70" s="19"/>
      <c r="L70" s="19"/>
      <c r="M70" s="18"/>
      <c r="N70" s="18"/>
      <c r="O70" s="19"/>
      <c r="P70" s="18"/>
      <c r="Q70" s="19"/>
      <c r="R70" s="18"/>
      <c r="S70" s="19"/>
      <c r="T70" s="18"/>
      <c r="U70" s="20">
        <f t="shared" si="33"/>
        <v>0</v>
      </c>
    </row>
    <row r="71">
      <c r="A71" s="21"/>
      <c r="B71" s="17" t="s">
        <v>33</v>
      </c>
      <c r="C71" s="18"/>
      <c r="D71" s="18"/>
      <c r="E71" s="18"/>
      <c r="F71" s="19">
        <f t="shared" si="32"/>
        <v>0</v>
      </c>
      <c r="G71" s="18"/>
      <c r="H71" s="18"/>
      <c r="I71" s="19"/>
      <c r="J71" s="36"/>
      <c r="K71" s="19"/>
      <c r="L71" s="18"/>
      <c r="M71" s="18"/>
      <c r="N71" s="18"/>
      <c r="O71" s="19"/>
      <c r="P71" s="18"/>
      <c r="Q71" s="19"/>
      <c r="R71" s="18"/>
      <c r="S71" s="18"/>
      <c r="T71" s="18"/>
      <c r="U71" s="54">
        <f t="shared" si="33"/>
        <v>0</v>
      </c>
    </row>
    <row r="72">
      <c r="A72" s="21"/>
      <c r="B72" s="22" t="s">
        <v>34</v>
      </c>
      <c r="C72" s="23"/>
      <c r="D72" s="23"/>
      <c r="E72" s="23"/>
      <c r="F72" s="24">
        <f t="shared" si="32"/>
        <v>0</v>
      </c>
      <c r="G72" s="23"/>
      <c r="H72" s="23"/>
      <c r="I72" s="23"/>
      <c r="J72" s="23"/>
      <c r="K72" s="24"/>
      <c r="L72" s="24"/>
      <c r="M72" s="24"/>
      <c r="N72" s="23"/>
      <c r="O72" s="24"/>
      <c r="P72" s="23"/>
      <c r="Q72" s="24"/>
      <c r="R72" s="23"/>
      <c r="S72" s="23"/>
      <c r="T72" s="23"/>
      <c r="U72" s="20">
        <f t="shared" si="33"/>
        <v>0</v>
      </c>
    </row>
    <row r="73">
      <c r="A73" s="21"/>
      <c r="B73" s="22" t="s">
        <v>35</v>
      </c>
      <c r="C73" s="23"/>
      <c r="D73" s="23"/>
      <c r="E73" s="23"/>
      <c r="F73" s="24">
        <f t="shared" si="32"/>
        <v>0</v>
      </c>
      <c r="G73" s="23"/>
      <c r="H73" s="24"/>
      <c r="I73" s="24"/>
      <c r="J73" s="25"/>
      <c r="K73" s="24"/>
      <c r="L73" s="24"/>
      <c r="M73" s="24"/>
      <c r="N73" s="24"/>
      <c r="O73" s="23"/>
      <c r="P73" s="23"/>
      <c r="Q73" s="23"/>
      <c r="R73" s="24"/>
      <c r="S73" s="24"/>
      <c r="T73" s="23"/>
      <c r="U73" s="20">
        <f t="shared" si="33"/>
        <v>0</v>
      </c>
    </row>
    <row r="74">
      <c r="A74" s="21"/>
      <c r="B74" s="26" t="s">
        <v>36</v>
      </c>
      <c r="C74" s="27">
        <f t="shared" ref="C74:T74" si="34">SUM(C67:C73)</f>
        <v>0</v>
      </c>
      <c r="D74" s="27">
        <f t="shared" si="34"/>
        <v>0</v>
      </c>
      <c r="E74" s="27">
        <f t="shared" si="34"/>
        <v>0</v>
      </c>
      <c r="F74" s="27">
        <f t="shared" si="34"/>
        <v>0</v>
      </c>
      <c r="G74" s="27">
        <f t="shared" si="34"/>
        <v>0</v>
      </c>
      <c r="H74" s="27">
        <f t="shared" si="34"/>
        <v>0</v>
      </c>
      <c r="I74" s="27">
        <f t="shared" si="34"/>
        <v>0</v>
      </c>
      <c r="J74" s="27">
        <f t="shared" si="34"/>
        <v>0</v>
      </c>
      <c r="K74" s="27">
        <f t="shared" si="34"/>
        <v>0</v>
      </c>
      <c r="L74" s="27">
        <f t="shared" si="34"/>
        <v>0</v>
      </c>
      <c r="M74" s="27">
        <f t="shared" si="34"/>
        <v>0</v>
      </c>
      <c r="N74" s="27">
        <f t="shared" si="34"/>
        <v>0</v>
      </c>
      <c r="O74" s="27">
        <f t="shared" si="34"/>
        <v>0</v>
      </c>
      <c r="P74" s="27">
        <f t="shared" si="34"/>
        <v>0</v>
      </c>
      <c r="Q74" s="27">
        <f t="shared" si="34"/>
        <v>0</v>
      </c>
      <c r="R74" s="27">
        <f t="shared" si="34"/>
        <v>0</v>
      </c>
      <c r="S74" s="27">
        <f t="shared" si="34"/>
        <v>0</v>
      </c>
      <c r="T74" s="27">
        <f t="shared" si="34"/>
        <v>0</v>
      </c>
      <c r="U74" s="20">
        <f t="shared" si="33"/>
        <v>0</v>
      </c>
    </row>
    <row r="75">
      <c r="A75" s="31"/>
      <c r="B75" s="32" t="s">
        <v>42</v>
      </c>
      <c r="C75" s="33">
        <f t="shared" ref="C75:U75" si="35">C66+C74</f>
        <v>0</v>
      </c>
      <c r="D75" s="33">
        <f t="shared" si="35"/>
        <v>0</v>
      </c>
      <c r="E75" s="33">
        <f t="shared" si="35"/>
        <v>0</v>
      </c>
      <c r="F75" s="33">
        <f t="shared" si="35"/>
        <v>0</v>
      </c>
      <c r="G75" s="33">
        <f t="shared" si="35"/>
        <v>0</v>
      </c>
      <c r="H75" s="33">
        <f t="shared" si="35"/>
        <v>0</v>
      </c>
      <c r="I75" s="33">
        <f t="shared" si="35"/>
        <v>0</v>
      </c>
      <c r="J75" s="33">
        <f t="shared" si="35"/>
        <v>0</v>
      </c>
      <c r="K75" s="33">
        <f t="shared" si="35"/>
        <v>0</v>
      </c>
      <c r="L75" s="33">
        <f t="shared" si="35"/>
        <v>0</v>
      </c>
      <c r="M75" s="33">
        <f t="shared" si="35"/>
        <v>0</v>
      </c>
      <c r="N75" s="33">
        <f t="shared" si="35"/>
        <v>0</v>
      </c>
      <c r="O75" s="33">
        <f t="shared" si="35"/>
        <v>0</v>
      </c>
      <c r="P75" s="33">
        <f t="shared" si="35"/>
        <v>0</v>
      </c>
      <c r="Q75" s="33">
        <f t="shared" si="35"/>
        <v>0</v>
      </c>
      <c r="R75" s="33">
        <f t="shared" si="35"/>
        <v>0</v>
      </c>
      <c r="S75" s="33">
        <f t="shared" si="35"/>
        <v>0</v>
      </c>
      <c r="T75" s="33">
        <f t="shared" si="35"/>
        <v>0</v>
      </c>
      <c r="U75" s="20">
        <f t="shared" si="35"/>
        <v>0</v>
      </c>
    </row>
    <row r="76">
      <c r="A76" s="16">
        <v>46062.0</v>
      </c>
      <c r="B76" s="17" t="s">
        <v>28</v>
      </c>
      <c r="C76" s="18"/>
      <c r="D76" s="18"/>
      <c r="E76" s="18"/>
      <c r="F76" s="19">
        <f t="shared" ref="F76:F82" si="36">SUM(C76:E76)</f>
        <v>0</v>
      </c>
      <c r="G76" s="19"/>
      <c r="H76" s="19"/>
      <c r="I76" s="19"/>
      <c r="J76" s="19"/>
      <c r="K76" s="19"/>
      <c r="L76" s="19"/>
      <c r="M76" s="19"/>
      <c r="N76" s="19"/>
      <c r="O76" s="18"/>
      <c r="P76" s="18"/>
      <c r="Q76" s="19"/>
      <c r="R76" s="19"/>
      <c r="S76" s="18"/>
      <c r="T76" s="18"/>
      <c r="U76" s="20">
        <f t="shared" ref="U76:U83" si="37">sum(G76:T76)</f>
        <v>0</v>
      </c>
    </row>
    <row r="77">
      <c r="A77" s="21"/>
      <c r="B77" s="17" t="s">
        <v>29</v>
      </c>
      <c r="C77" s="18"/>
      <c r="D77" s="18"/>
      <c r="E77" s="19"/>
      <c r="F77" s="19">
        <f t="shared" si="36"/>
        <v>0</v>
      </c>
      <c r="G77" s="18"/>
      <c r="H77" s="19"/>
      <c r="I77" s="19"/>
      <c r="J77" s="19"/>
      <c r="K77" s="19"/>
      <c r="L77" s="19"/>
      <c r="M77" s="19"/>
      <c r="N77" s="19"/>
      <c r="O77" s="19"/>
      <c r="P77" s="18"/>
      <c r="Q77" s="19"/>
      <c r="R77" s="19"/>
      <c r="S77" s="18"/>
      <c r="T77" s="18"/>
      <c r="U77" s="20">
        <f t="shared" si="37"/>
        <v>0</v>
      </c>
    </row>
    <row r="78">
      <c r="A78" s="21"/>
      <c r="B78" s="17" t="s">
        <v>30</v>
      </c>
      <c r="C78" s="58"/>
      <c r="E78" s="18"/>
      <c r="F78" s="19">
        <f t="shared" si="36"/>
        <v>0</v>
      </c>
      <c r="G78" s="18"/>
      <c r="H78" s="19"/>
      <c r="I78" s="19"/>
      <c r="J78" s="36"/>
      <c r="K78" s="19"/>
      <c r="L78" s="19"/>
      <c r="M78" s="19"/>
      <c r="N78" s="18"/>
      <c r="O78" s="18"/>
      <c r="P78" s="59"/>
      <c r="Q78" s="58"/>
      <c r="R78" s="58"/>
      <c r="S78" s="58"/>
      <c r="T78" s="58"/>
      <c r="U78" s="20">
        <f t="shared" si="37"/>
        <v>0</v>
      </c>
    </row>
    <row r="79">
      <c r="A79" s="21"/>
      <c r="B79" s="17" t="s">
        <v>31</v>
      </c>
      <c r="C79" s="18"/>
      <c r="D79" s="18"/>
      <c r="E79" s="18"/>
      <c r="F79" s="19">
        <f t="shared" si="36"/>
        <v>0</v>
      </c>
      <c r="G79" s="19"/>
      <c r="H79" s="18"/>
      <c r="I79" s="19"/>
      <c r="J79" s="18"/>
      <c r="K79" s="19"/>
      <c r="L79" s="36"/>
      <c r="M79" s="18"/>
      <c r="N79" s="18"/>
      <c r="O79" s="19"/>
      <c r="P79" s="18"/>
      <c r="Q79" s="19"/>
      <c r="R79" s="19"/>
      <c r="S79" s="18"/>
      <c r="T79" s="18"/>
      <c r="U79" s="20">
        <f t="shared" si="37"/>
        <v>0</v>
      </c>
    </row>
    <row r="80">
      <c r="A80" s="21"/>
      <c r="B80" s="17" t="s">
        <v>33</v>
      </c>
      <c r="C80" s="18"/>
      <c r="D80" s="18"/>
      <c r="E80" s="19"/>
      <c r="F80" s="19">
        <f t="shared" si="36"/>
        <v>0</v>
      </c>
      <c r="G80" s="18"/>
      <c r="H80" s="18"/>
      <c r="I80" s="19"/>
      <c r="J80" s="36"/>
      <c r="K80" s="19"/>
      <c r="L80" s="19"/>
      <c r="M80" s="19"/>
      <c r="N80" s="18"/>
      <c r="O80" s="19"/>
      <c r="P80" s="18"/>
      <c r="Q80" s="19"/>
      <c r="R80" s="18"/>
      <c r="S80" s="18"/>
      <c r="T80" s="18"/>
      <c r="U80" s="54">
        <f t="shared" si="37"/>
        <v>0</v>
      </c>
    </row>
    <row r="81">
      <c r="A81" s="21"/>
      <c r="B81" s="22" t="s">
        <v>34</v>
      </c>
      <c r="C81" s="23"/>
      <c r="D81" s="23"/>
      <c r="E81" s="23"/>
      <c r="F81" s="24">
        <f t="shared" si="36"/>
        <v>0</v>
      </c>
      <c r="G81" s="23"/>
      <c r="H81" s="24"/>
      <c r="I81" s="23"/>
      <c r="J81" s="24"/>
      <c r="K81" s="24"/>
      <c r="L81" s="24"/>
      <c r="M81" s="25"/>
      <c r="N81" s="23"/>
      <c r="O81" s="24"/>
      <c r="P81" s="23"/>
      <c r="Q81" s="24"/>
      <c r="R81" s="23"/>
      <c r="S81" s="23"/>
      <c r="T81" s="23"/>
      <c r="U81" s="20">
        <f t="shared" si="37"/>
        <v>0</v>
      </c>
    </row>
    <row r="82">
      <c r="A82" s="21"/>
      <c r="B82" s="22" t="s">
        <v>35</v>
      </c>
      <c r="C82" s="23"/>
      <c r="D82" s="23"/>
      <c r="E82" s="24"/>
      <c r="F82" s="24">
        <f t="shared" si="36"/>
        <v>0</v>
      </c>
      <c r="G82" s="23"/>
      <c r="H82" s="24"/>
      <c r="I82" s="24"/>
      <c r="J82" s="24"/>
      <c r="K82" s="24"/>
      <c r="L82" s="24"/>
      <c r="M82" s="24"/>
      <c r="N82" s="23"/>
      <c r="O82" s="23"/>
      <c r="P82" s="23"/>
      <c r="Q82" s="24"/>
      <c r="R82" s="24"/>
      <c r="S82" s="24"/>
      <c r="T82" s="23"/>
      <c r="U82" s="20">
        <f t="shared" si="37"/>
        <v>0</v>
      </c>
    </row>
    <row r="83">
      <c r="A83" s="21"/>
      <c r="B83" s="26" t="s">
        <v>36</v>
      </c>
      <c r="C83" s="27">
        <f t="shared" ref="C83:T83" si="38">SUM(C76:C82)</f>
        <v>0</v>
      </c>
      <c r="D83" s="27">
        <f t="shared" si="38"/>
        <v>0</v>
      </c>
      <c r="E83" s="27">
        <f t="shared" si="38"/>
        <v>0</v>
      </c>
      <c r="F83" s="27">
        <f t="shared" si="38"/>
        <v>0</v>
      </c>
      <c r="G83" s="27">
        <f t="shared" si="38"/>
        <v>0</v>
      </c>
      <c r="H83" s="27">
        <f t="shared" si="38"/>
        <v>0</v>
      </c>
      <c r="I83" s="27">
        <f t="shared" si="38"/>
        <v>0</v>
      </c>
      <c r="J83" s="27">
        <f t="shared" si="38"/>
        <v>0</v>
      </c>
      <c r="K83" s="27">
        <f t="shared" si="38"/>
        <v>0</v>
      </c>
      <c r="L83" s="27">
        <f t="shared" si="38"/>
        <v>0</v>
      </c>
      <c r="M83" s="27">
        <f t="shared" si="38"/>
        <v>0</v>
      </c>
      <c r="N83" s="27">
        <f t="shared" si="38"/>
        <v>0</v>
      </c>
      <c r="O83" s="27">
        <f t="shared" si="38"/>
        <v>0</v>
      </c>
      <c r="P83" s="27">
        <f t="shared" si="38"/>
        <v>0</v>
      </c>
      <c r="Q83" s="27">
        <f t="shared" si="38"/>
        <v>0</v>
      </c>
      <c r="R83" s="27">
        <f t="shared" si="38"/>
        <v>0</v>
      </c>
      <c r="S83" s="27">
        <f t="shared" si="38"/>
        <v>0</v>
      </c>
      <c r="T83" s="27">
        <f t="shared" si="38"/>
        <v>0</v>
      </c>
      <c r="U83" s="20">
        <f t="shared" si="37"/>
        <v>0</v>
      </c>
    </row>
    <row r="84">
      <c r="A84" s="31"/>
      <c r="B84" s="32" t="s">
        <v>42</v>
      </c>
      <c r="C84" s="33">
        <f t="shared" ref="C84:U84" si="39">C75+C83</f>
        <v>0</v>
      </c>
      <c r="D84" s="33">
        <f t="shared" si="39"/>
        <v>0</v>
      </c>
      <c r="E84" s="33">
        <f t="shared" si="39"/>
        <v>0</v>
      </c>
      <c r="F84" s="33">
        <f t="shared" si="39"/>
        <v>0</v>
      </c>
      <c r="G84" s="33">
        <f t="shared" si="39"/>
        <v>0</v>
      </c>
      <c r="H84" s="33">
        <f t="shared" si="39"/>
        <v>0</v>
      </c>
      <c r="I84" s="33">
        <f t="shared" si="39"/>
        <v>0</v>
      </c>
      <c r="J84" s="33">
        <f t="shared" si="39"/>
        <v>0</v>
      </c>
      <c r="K84" s="33">
        <f t="shared" si="39"/>
        <v>0</v>
      </c>
      <c r="L84" s="33">
        <f t="shared" si="39"/>
        <v>0</v>
      </c>
      <c r="M84" s="33">
        <f t="shared" si="39"/>
        <v>0</v>
      </c>
      <c r="N84" s="33">
        <f t="shared" si="39"/>
        <v>0</v>
      </c>
      <c r="O84" s="33">
        <f t="shared" si="39"/>
        <v>0</v>
      </c>
      <c r="P84" s="33">
        <f t="shared" si="39"/>
        <v>0</v>
      </c>
      <c r="Q84" s="33">
        <f t="shared" si="39"/>
        <v>0</v>
      </c>
      <c r="R84" s="33">
        <f t="shared" si="39"/>
        <v>0</v>
      </c>
      <c r="S84" s="33">
        <f t="shared" si="39"/>
        <v>0</v>
      </c>
      <c r="T84" s="33">
        <f t="shared" si="39"/>
        <v>0</v>
      </c>
      <c r="U84" s="20">
        <f t="shared" si="39"/>
        <v>0</v>
      </c>
    </row>
    <row r="85">
      <c r="A85" s="16">
        <v>46063.0</v>
      </c>
      <c r="B85" s="17" t="s">
        <v>28</v>
      </c>
      <c r="C85" s="18"/>
      <c r="D85" s="18"/>
      <c r="E85" s="18"/>
      <c r="F85" s="19">
        <f t="shared" ref="F85:F91" si="40">SUM(C85:E85)</f>
        <v>0</v>
      </c>
      <c r="G85" s="19"/>
      <c r="H85" s="36"/>
      <c r="I85" s="19"/>
      <c r="J85" s="19"/>
      <c r="K85" s="19"/>
      <c r="L85" s="19"/>
      <c r="M85" s="19"/>
      <c r="N85" s="19"/>
      <c r="O85" s="18"/>
      <c r="P85" s="18"/>
      <c r="Q85" s="19"/>
      <c r="R85" s="19"/>
      <c r="S85" s="18"/>
      <c r="T85" s="18"/>
      <c r="U85" s="20">
        <f t="shared" ref="U85:U92" si="41">sum(G85:T85)</f>
        <v>0</v>
      </c>
    </row>
    <row r="86">
      <c r="A86" s="21"/>
      <c r="B86" s="17" t="s">
        <v>29</v>
      </c>
      <c r="C86" s="18"/>
      <c r="D86" s="18"/>
      <c r="E86" s="18"/>
      <c r="F86" s="19">
        <f t="shared" si="40"/>
        <v>0</v>
      </c>
      <c r="G86" s="18"/>
      <c r="H86" s="18"/>
      <c r="I86" s="19"/>
      <c r="J86" s="18"/>
      <c r="K86" s="19"/>
      <c r="M86" s="19"/>
      <c r="N86" s="18"/>
      <c r="O86" s="18"/>
      <c r="P86" s="18"/>
      <c r="Q86" s="19"/>
      <c r="R86" s="19"/>
      <c r="S86" s="18"/>
      <c r="T86" s="18"/>
      <c r="U86" s="20">
        <f t="shared" si="41"/>
        <v>0</v>
      </c>
    </row>
    <row r="87">
      <c r="A87" s="21"/>
      <c r="B87" s="17" t="s">
        <v>30</v>
      </c>
      <c r="C87" s="18"/>
      <c r="D87" s="18"/>
      <c r="E87" s="18"/>
      <c r="F87" s="19">
        <f t="shared" si="40"/>
        <v>0</v>
      </c>
      <c r="G87" s="19"/>
      <c r="H87" s="19"/>
      <c r="I87" s="19"/>
      <c r="J87" s="18"/>
      <c r="K87" s="19"/>
      <c r="L87" s="19"/>
      <c r="M87" s="18"/>
      <c r="N87" s="19"/>
      <c r="O87" s="18"/>
      <c r="P87" s="18"/>
      <c r="Q87" s="19"/>
      <c r="R87" s="18"/>
      <c r="S87" s="18"/>
      <c r="T87" s="18"/>
      <c r="U87" s="20">
        <f t="shared" si="41"/>
        <v>0</v>
      </c>
    </row>
    <row r="88">
      <c r="A88" s="21"/>
      <c r="B88" s="17" t="s">
        <v>31</v>
      </c>
      <c r="C88" s="18"/>
      <c r="D88" s="18"/>
      <c r="E88" s="19"/>
      <c r="F88" s="19">
        <f t="shared" si="40"/>
        <v>0</v>
      </c>
      <c r="G88" s="18"/>
      <c r="H88" s="19"/>
      <c r="I88" s="18"/>
      <c r="J88" s="36"/>
      <c r="K88" s="19"/>
      <c r="L88" s="19"/>
      <c r="M88" s="18"/>
      <c r="N88" s="18"/>
      <c r="O88" s="19"/>
      <c r="P88" s="18"/>
      <c r="Q88" s="19"/>
      <c r="R88" s="19"/>
      <c r="S88" s="18"/>
      <c r="T88" s="18"/>
      <c r="U88" s="20">
        <f t="shared" si="41"/>
        <v>0</v>
      </c>
    </row>
    <row r="89">
      <c r="A89" s="21"/>
      <c r="B89" s="17" t="s">
        <v>33</v>
      </c>
      <c r="C89" s="18"/>
      <c r="D89" s="18"/>
      <c r="E89" s="18"/>
      <c r="F89" s="19">
        <f t="shared" si="40"/>
        <v>0</v>
      </c>
      <c r="G89" s="18"/>
      <c r="H89" s="18"/>
      <c r="I89" s="19"/>
      <c r="J89" s="36"/>
      <c r="K89" s="19"/>
      <c r="L89" s="19"/>
      <c r="M89" s="19"/>
      <c r="N89" s="18"/>
      <c r="O89" s="19"/>
      <c r="P89" s="18"/>
      <c r="Q89" s="19"/>
      <c r="R89" s="18"/>
      <c r="S89" s="18"/>
      <c r="T89" s="18"/>
      <c r="U89" s="54">
        <f t="shared" si="41"/>
        <v>0</v>
      </c>
    </row>
    <row r="90">
      <c r="A90" s="21"/>
      <c r="B90" s="22" t="s">
        <v>34</v>
      </c>
      <c r="C90" s="23"/>
      <c r="D90" s="23"/>
      <c r="E90" s="23"/>
      <c r="F90" s="24">
        <f t="shared" si="40"/>
        <v>0</v>
      </c>
      <c r="G90" s="23"/>
      <c r="H90" s="24"/>
      <c r="I90" s="23"/>
      <c r="J90" s="24"/>
      <c r="K90" s="24"/>
      <c r="L90" s="24"/>
      <c r="M90" s="24"/>
      <c r="N90" s="23"/>
      <c r="O90" s="23"/>
      <c r="P90" s="23"/>
      <c r="Q90" s="25"/>
      <c r="R90" s="23"/>
      <c r="S90" s="23"/>
      <c r="T90" s="23"/>
      <c r="U90" s="20">
        <f t="shared" si="41"/>
        <v>0</v>
      </c>
    </row>
    <row r="91">
      <c r="A91" s="21"/>
      <c r="B91" s="22" t="s">
        <v>35</v>
      </c>
      <c r="C91" s="23"/>
      <c r="D91" s="23"/>
      <c r="E91" s="24"/>
      <c r="F91" s="24">
        <f t="shared" si="40"/>
        <v>0</v>
      </c>
      <c r="G91" s="23"/>
      <c r="H91" s="23"/>
      <c r="I91" s="24"/>
      <c r="J91" s="23"/>
      <c r="K91" s="24"/>
      <c r="L91" s="24"/>
      <c r="M91" s="24"/>
      <c r="N91" s="23"/>
      <c r="O91" s="23"/>
      <c r="P91" s="23"/>
      <c r="Q91" s="24"/>
      <c r="R91" s="24"/>
      <c r="S91" s="23"/>
      <c r="T91" s="23"/>
      <c r="U91" s="20">
        <f t="shared" si="41"/>
        <v>0</v>
      </c>
    </row>
    <row r="92">
      <c r="A92" s="21"/>
      <c r="B92" s="26" t="s">
        <v>36</v>
      </c>
      <c r="C92" s="27">
        <f t="shared" ref="C92:T92" si="42">SUM(C85:C91)</f>
        <v>0</v>
      </c>
      <c r="D92" s="27">
        <f t="shared" si="42"/>
        <v>0</v>
      </c>
      <c r="E92" s="27">
        <f t="shared" si="42"/>
        <v>0</v>
      </c>
      <c r="F92" s="27">
        <f t="shared" si="42"/>
        <v>0</v>
      </c>
      <c r="G92" s="27">
        <f t="shared" si="42"/>
        <v>0</v>
      </c>
      <c r="H92" s="27">
        <f t="shared" si="42"/>
        <v>0</v>
      </c>
      <c r="I92" s="27">
        <f t="shared" si="42"/>
        <v>0</v>
      </c>
      <c r="J92" s="27">
        <f t="shared" si="42"/>
        <v>0</v>
      </c>
      <c r="K92" s="27">
        <f t="shared" si="42"/>
        <v>0</v>
      </c>
      <c r="L92" s="27">
        <f t="shared" si="42"/>
        <v>0</v>
      </c>
      <c r="M92" s="27">
        <f t="shared" si="42"/>
        <v>0</v>
      </c>
      <c r="N92" s="27">
        <f t="shared" si="42"/>
        <v>0</v>
      </c>
      <c r="O92" s="27">
        <f t="shared" si="42"/>
        <v>0</v>
      </c>
      <c r="P92" s="27">
        <f t="shared" si="42"/>
        <v>0</v>
      </c>
      <c r="Q92" s="27">
        <f t="shared" si="42"/>
        <v>0</v>
      </c>
      <c r="R92" s="27">
        <f t="shared" si="42"/>
        <v>0</v>
      </c>
      <c r="S92" s="27">
        <f t="shared" si="42"/>
        <v>0</v>
      </c>
      <c r="T92" s="27">
        <f t="shared" si="42"/>
        <v>0</v>
      </c>
      <c r="U92" s="20">
        <f t="shared" si="41"/>
        <v>0</v>
      </c>
    </row>
    <row r="93">
      <c r="A93" s="31"/>
      <c r="B93" s="32" t="s">
        <v>42</v>
      </c>
      <c r="C93" s="33">
        <f t="shared" ref="C93:U93" si="43">C84+C92</f>
        <v>0</v>
      </c>
      <c r="D93" s="33">
        <f t="shared" si="43"/>
        <v>0</v>
      </c>
      <c r="E93" s="33">
        <f t="shared" si="43"/>
        <v>0</v>
      </c>
      <c r="F93" s="33">
        <f t="shared" si="43"/>
        <v>0</v>
      </c>
      <c r="G93" s="33">
        <f t="shared" si="43"/>
        <v>0</v>
      </c>
      <c r="H93" s="33">
        <f t="shared" si="43"/>
        <v>0</v>
      </c>
      <c r="I93" s="33">
        <f t="shared" si="43"/>
        <v>0</v>
      </c>
      <c r="J93" s="33">
        <f t="shared" si="43"/>
        <v>0</v>
      </c>
      <c r="K93" s="33">
        <f t="shared" si="43"/>
        <v>0</v>
      </c>
      <c r="L93" s="33">
        <f t="shared" si="43"/>
        <v>0</v>
      </c>
      <c r="M93" s="33">
        <f t="shared" si="43"/>
        <v>0</v>
      </c>
      <c r="N93" s="33">
        <f t="shared" si="43"/>
        <v>0</v>
      </c>
      <c r="O93" s="33">
        <f t="shared" si="43"/>
        <v>0</v>
      </c>
      <c r="P93" s="33">
        <f t="shared" si="43"/>
        <v>0</v>
      </c>
      <c r="Q93" s="33">
        <f t="shared" si="43"/>
        <v>0</v>
      </c>
      <c r="R93" s="33">
        <f t="shared" si="43"/>
        <v>0</v>
      </c>
      <c r="S93" s="33">
        <f t="shared" si="43"/>
        <v>0</v>
      </c>
      <c r="T93" s="33">
        <f t="shared" si="43"/>
        <v>0</v>
      </c>
      <c r="U93" s="20">
        <f t="shared" si="43"/>
        <v>0</v>
      </c>
    </row>
    <row r="94">
      <c r="A94" s="16">
        <v>46064.0</v>
      </c>
      <c r="B94" s="17" t="s">
        <v>28</v>
      </c>
      <c r="C94" s="18"/>
      <c r="D94" s="18"/>
      <c r="E94" s="18"/>
      <c r="F94" s="19">
        <f t="shared" ref="F94:F100" si="44">SUM(C94:E94)</f>
        <v>0</v>
      </c>
      <c r="G94" s="18"/>
      <c r="H94" s="18"/>
      <c r="I94" s="19"/>
      <c r="J94" s="36"/>
      <c r="K94" s="19"/>
      <c r="L94" s="18"/>
      <c r="M94" s="19"/>
      <c r="N94" s="19"/>
      <c r="O94" s="18"/>
      <c r="P94" s="18"/>
      <c r="Q94" s="19"/>
      <c r="R94" s="19"/>
      <c r="S94" s="18"/>
      <c r="T94" s="18"/>
      <c r="U94" s="20">
        <f t="shared" ref="U94:U101" si="45">sum(G94:T94)</f>
        <v>0</v>
      </c>
    </row>
    <row r="95">
      <c r="A95" s="21"/>
      <c r="B95" s="17" t="s">
        <v>29</v>
      </c>
      <c r="C95" s="18"/>
      <c r="D95" s="18"/>
      <c r="E95" s="19"/>
      <c r="F95" s="19">
        <f t="shared" si="44"/>
        <v>0</v>
      </c>
      <c r="G95" s="18"/>
      <c r="H95" s="18"/>
      <c r="I95" s="19"/>
      <c r="J95" s="18"/>
      <c r="K95" s="40"/>
      <c r="L95" s="18"/>
      <c r="M95" s="19"/>
      <c r="N95" s="19"/>
      <c r="O95" s="19"/>
      <c r="P95" s="18"/>
      <c r="Q95" s="19"/>
      <c r="R95" s="19"/>
      <c r="S95" s="18"/>
      <c r="T95" s="18"/>
      <c r="U95" s="20">
        <f t="shared" si="45"/>
        <v>0</v>
      </c>
    </row>
    <row r="96">
      <c r="A96" s="21"/>
      <c r="B96" s="17" t="s">
        <v>30</v>
      </c>
      <c r="C96" s="18"/>
      <c r="D96" s="18"/>
      <c r="E96" s="18"/>
      <c r="F96" s="19">
        <f t="shared" si="44"/>
        <v>0</v>
      </c>
      <c r="G96" s="18"/>
      <c r="I96" s="19"/>
      <c r="J96" s="18"/>
      <c r="K96" s="19"/>
      <c r="L96" s="36"/>
      <c r="M96" s="18"/>
      <c r="N96" s="19"/>
      <c r="O96" s="18"/>
      <c r="P96" s="18"/>
      <c r="Q96" s="18"/>
      <c r="R96" s="18"/>
      <c r="S96" s="18"/>
      <c r="T96" s="18"/>
      <c r="U96" s="20">
        <f t="shared" si="45"/>
        <v>0</v>
      </c>
    </row>
    <row r="97">
      <c r="A97" s="21"/>
      <c r="B97" s="17" t="s">
        <v>31</v>
      </c>
      <c r="C97" s="18"/>
      <c r="D97" s="18"/>
      <c r="E97" s="19"/>
      <c r="F97" s="19">
        <f t="shared" si="44"/>
        <v>0</v>
      </c>
      <c r="G97" s="19"/>
      <c r="H97" s="19"/>
      <c r="I97" s="19"/>
      <c r="J97" s="18"/>
      <c r="K97" s="19"/>
      <c r="L97" s="36"/>
      <c r="M97" s="19"/>
      <c r="N97" s="18"/>
      <c r="O97" s="19"/>
      <c r="P97" s="18"/>
      <c r="Q97" s="19"/>
      <c r="R97" s="19"/>
      <c r="S97" s="18"/>
      <c r="T97" s="18"/>
      <c r="U97" s="20">
        <f t="shared" si="45"/>
        <v>0</v>
      </c>
    </row>
    <row r="98">
      <c r="A98" s="21"/>
      <c r="B98" s="17" t="s">
        <v>33</v>
      </c>
      <c r="C98" s="18"/>
      <c r="D98" s="18"/>
      <c r="E98" s="18"/>
      <c r="F98" s="19">
        <f t="shared" si="44"/>
        <v>0</v>
      </c>
      <c r="G98" s="18"/>
      <c r="H98" s="18"/>
      <c r="I98" s="19"/>
      <c r="J98" s="18"/>
      <c r="K98" s="19"/>
      <c r="L98" s="19"/>
      <c r="M98" s="19"/>
      <c r="N98" s="18"/>
      <c r="O98" s="19"/>
      <c r="P98" s="18"/>
      <c r="Q98" s="18"/>
      <c r="R98" s="18"/>
      <c r="S98" s="18"/>
      <c r="T98" s="18"/>
      <c r="U98" s="54">
        <f t="shared" si="45"/>
        <v>0</v>
      </c>
    </row>
    <row r="99">
      <c r="A99" s="21"/>
      <c r="B99" s="22" t="s">
        <v>34</v>
      </c>
      <c r="C99" s="23"/>
      <c r="D99" s="23"/>
      <c r="E99" s="23"/>
      <c r="F99" s="24">
        <f t="shared" si="44"/>
        <v>0</v>
      </c>
      <c r="G99" s="23"/>
      <c r="H99" s="23"/>
      <c r="I99" s="23"/>
      <c r="J99" s="23"/>
      <c r="K99" s="23"/>
      <c r="L99" s="24"/>
      <c r="M99" s="24"/>
      <c r="N99" s="23"/>
      <c r="O99" s="23"/>
      <c r="P99" s="23"/>
      <c r="Q99" s="23"/>
      <c r="R99" s="25"/>
      <c r="S99" s="23"/>
      <c r="T99" s="23"/>
      <c r="U99" s="20">
        <f t="shared" si="45"/>
        <v>0</v>
      </c>
    </row>
    <row r="100">
      <c r="A100" s="21"/>
      <c r="B100" s="22" t="s">
        <v>35</v>
      </c>
      <c r="C100" s="23"/>
      <c r="D100" s="23"/>
      <c r="E100" s="24"/>
      <c r="F100" s="24">
        <f t="shared" si="44"/>
        <v>0</v>
      </c>
      <c r="G100" s="24"/>
      <c r="H100" s="24"/>
      <c r="I100" s="23"/>
      <c r="J100" s="23"/>
      <c r="K100" s="23"/>
      <c r="L100" s="24"/>
      <c r="M100" s="24"/>
      <c r="N100" s="24"/>
      <c r="O100" s="23"/>
      <c r="P100" s="23"/>
      <c r="Q100" s="24"/>
      <c r="R100" s="24"/>
      <c r="S100" s="23"/>
      <c r="T100" s="23"/>
      <c r="U100" s="20">
        <f t="shared" si="45"/>
        <v>0</v>
      </c>
    </row>
    <row r="101">
      <c r="A101" s="21"/>
      <c r="B101" s="26" t="s">
        <v>36</v>
      </c>
      <c r="C101" s="27">
        <f t="shared" ref="C101:T101" si="46">SUM(C94:C100)</f>
        <v>0</v>
      </c>
      <c r="D101" s="27">
        <f t="shared" si="46"/>
        <v>0</v>
      </c>
      <c r="E101" s="27">
        <f t="shared" si="46"/>
        <v>0</v>
      </c>
      <c r="F101" s="27">
        <f t="shared" si="46"/>
        <v>0</v>
      </c>
      <c r="G101" s="27">
        <f t="shared" si="46"/>
        <v>0</v>
      </c>
      <c r="H101" s="27">
        <f t="shared" si="46"/>
        <v>0</v>
      </c>
      <c r="I101" s="27">
        <f t="shared" si="46"/>
        <v>0</v>
      </c>
      <c r="J101" s="27">
        <f t="shared" si="46"/>
        <v>0</v>
      </c>
      <c r="K101" s="27">
        <f t="shared" si="46"/>
        <v>0</v>
      </c>
      <c r="L101" s="27">
        <f t="shared" si="46"/>
        <v>0</v>
      </c>
      <c r="M101" s="27">
        <f t="shared" si="46"/>
        <v>0</v>
      </c>
      <c r="N101" s="27">
        <f t="shared" si="46"/>
        <v>0</v>
      </c>
      <c r="O101" s="27">
        <f t="shared" si="46"/>
        <v>0</v>
      </c>
      <c r="P101" s="27">
        <f t="shared" si="46"/>
        <v>0</v>
      </c>
      <c r="Q101" s="27">
        <f t="shared" si="46"/>
        <v>0</v>
      </c>
      <c r="R101" s="27">
        <f t="shared" si="46"/>
        <v>0</v>
      </c>
      <c r="S101" s="27">
        <f t="shared" si="46"/>
        <v>0</v>
      </c>
      <c r="T101" s="27">
        <f t="shared" si="46"/>
        <v>0</v>
      </c>
      <c r="U101" s="20">
        <f t="shared" si="45"/>
        <v>0</v>
      </c>
      <c r="V101" s="28" t="s">
        <v>37</v>
      </c>
      <c r="W101" s="28" t="s">
        <v>9</v>
      </c>
      <c r="X101" s="28" t="s">
        <v>10</v>
      </c>
      <c r="Y101" s="28" t="s">
        <v>11</v>
      </c>
      <c r="Z101" s="28" t="s">
        <v>12</v>
      </c>
      <c r="AA101" s="28" t="s">
        <v>13</v>
      </c>
      <c r="AB101" s="28" t="s">
        <v>14</v>
      </c>
      <c r="AC101" s="28" t="s">
        <v>15</v>
      </c>
      <c r="AD101" s="29" t="s">
        <v>38</v>
      </c>
      <c r="AE101" s="29" t="s">
        <v>39</v>
      </c>
      <c r="AF101" s="29" t="s">
        <v>18</v>
      </c>
      <c r="AG101" s="28" t="s">
        <v>19</v>
      </c>
      <c r="AH101" s="28" t="s">
        <v>20</v>
      </c>
      <c r="AI101" s="30" t="s">
        <v>40</v>
      </c>
      <c r="AJ101" s="28" t="s">
        <v>22</v>
      </c>
      <c r="AK101" s="28" t="s">
        <v>23</v>
      </c>
      <c r="AL101" s="28" t="s">
        <v>24</v>
      </c>
      <c r="AM101" s="28" t="s">
        <v>25</v>
      </c>
      <c r="AN101" s="28" t="s">
        <v>41</v>
      </c>
    </row>
    <row r="102">
      <c r="A102" s="31"/>
      <c r="B102" s="32" t="s">
        <v>42</v>
      </c>
      <c r="C102" s="33">
        <f t="shared" ref="C102:U102" si="47">C93+C101</f>
        <v>0</v>
      </c>
      <c r="D102" s="33">
        <f t="shared" si="47"/>
        <v>0</v>
      </c>
      <c r="E102" s="33">
        <f t="shared" si="47"/>
        <v>0</v>
      </c>
      <c r="F102" s="33">
        <f t="shared" si="47"/>
        <v>0</v>
      </c>
      <c r="G102" s="33">
        <f t="shared" si="47"/>
        <v>0</v>
      </c>
      <c r="H102" s="33">
        <f t="shared" si="47"/>
        <v>0</v>
      </c>
      <c r="I102" s="33">
        <f t="shared" si="47"/>
        <v>0</v>
      </c>
      <c r="J102" s="33">
        <f t="shared" si="47"/>
        <v>0</v>
      </c>
      <c r="K102" s="33">
        <f t="shared" si="47"/>
        <v>0</v>
      </c>
      <c r="L102" s="33">
        <f t="shared" si="47"/>
        <v>0</v>
      </c>
      <c r="M102" s="33">
        <f t="shared" si="47"/>
        <v>0</v>
      </c>
      <c r="N102" s="33">
        <f t="shared" si="47"/>
        <v>0</v>
      </c>
      <c r="O102" s="33">
        <f t="shared" si="47"/>
        <v>0</v>
      </c>
      <c r="P102" s="33">
        <f t="shared" si="47"/>
        <v>0</v>
      </c>
      <c r="Q102" s="33">
        <f t="shared" si="47"/>
        <v>0</v>
      </c>
      <c r="R102" s="33">
        <f t="shared" si="47"/>
        <v>0</v>
      </c>
      <c r="S102" s="33">
        <f t="shared" si="47"/>
        <v>0</v>
      </c>
      <c r="T102" s="33">
        <f t="shared" si="47"/>
        <v>0</v>
      </c>
      <c r="U102" s="20">
        <f t="shared" si="47"/>
        <v>0</v>
      </c>
      <c r="V102" s="56" t="s">
        <v>57</v>
      </c>
      <c r="W102" s="35">
        <f t="shared" ref="W102:AN102" si="48">SUM(C40:C44,C49:C53,C58:C62,C67:C71,C76:C80,C85:C89,C94:C98)</f>
        <v>0</v>
      </c>
      <c r="X102" s="35">
        <f t="shared" si="48"/>
        <v>0</v>
      </c>
      <c r="Y102" s="35">
        <f t="shared" si="48"/>
        <v>0</v>
      </c>
      <c r="Z102" s="35">
        <f t="shared" si="48"/>
        <v>0</v>
      </c>
      <c r="AA102" s="35">
        <f t="shared" si="48"/>
        <v>0</v>
      </c>
      <c r="AB102" s="35">
        <f t="shared" si="48"/>
        <v>0</v>
      </c>
      <c r="AC102" s="35">
        <f t="shared" si="48"/>
        <v>0</v>
      </c>
      <c r="AD102" s="35">
        <f t="shared" si="48"/>
        <v>0</v>
      </c>
      <c r="AE102" s="35">
        <f t="shared" si="48"/>
        <v>0</v>
      </c>
      <c r="AF102" s="35">
        <f t="shared" si="48"/>
        <v>0</v>
      </c>
      <c r="AG102" s="35">
        <f t="shared" si="48"/>
        <v>0</v>
      </c>
      <c r="AH102" s="35">
        <f t="shared" si="48"/>
        <v>0</v>
      </c>
      <c r="AI102" s="35">
        <f t="shared" si="48"/>
        <v>0</v>
      </c>
      <c r="AJ102" s="35">
        <f t="shared" si="48"/>
        <v>0</v>
      </c>
      <c r="AK102" s="35">
        <f t="shared" si="48"/>
        <v>0</v>
      </c>
      <c r="AL102" s="35">
        <f t="shared" si="48"/>
        <v>0</v>
      </c>
      <c r="AM102" s="35">
        <f t="shared" si="48"/>
        <v>0</v>
      </c>
      <c r="AN102" s="35">
        <f t="shared" si="48"/>
        <v>0</v>
      </c>
    </row>
    <row r="103">
      <c r="A103" s="16">
        <v>46065.0</v>
      </c>
      <c r="B103" s="17" t="s">
        <v>28</v>
      </c>
      <c r="C103" s="18"/>
      <c r="D103" s="18"/>
      <c r="E103" s="18"/>
      <c r="F103" s="19">
        <f t="shared" ref="F103:F109" si="49">SUM(C103:E103)</f>
        <v>0</v>
      </c>
      <c r="G103" s="18"/>
      <c r="H103" s="19"/>
      <c r="I103" s="19"/>
      <c r="J103" s="36"/>
      <c r="K103" s="19"/>
      <c r="L103" s="19"/>
      <c r="M103" s="19"/>
      <c r="N103" s="19"/>
      <c r="O103" s="18"/>
      <c r="P103" s="18"/>
      <c r="Q103" s="19"/>
      <c r="R103" s="19"/>
      <c r="S103" s="18"/>
      <c r="T103" s="18"/>
      <c r="U103" s="20">
        <f t="shared" ref="U103:U110" si="50">sum(G103:T103)</f>
        <v>0</v>
      </c>
    </row>
    <row r="104">
      <c r="A104" s="21"/>
      <c r="B104" s="17" t="s">
        <v>29</v>
      </c>
      <c r="C104" s="18"/>
      <c r="D104" s="18"/>
      <c r="E104" s="18"/>
      <c r="F104" s="19">
        <f t="shared" si="49"/>
        <v>0</v>
      </c>
      <c r="G104" s="18"/>
      <c r="H104" s="19"/>
      <c r="I104" s="19"/>
      <c r="J104" s="19"/>
      <c r="K104" s="19"/>
      <c r="L104" s="18"/>
      <c r="M104" s="19"/>
      <c r="N104" s="19"/>
      <c r="O104" s="18"/>
      <c r="P104" s="18"/>
      <c r="Q104" s="18"/>
      <c r="R104" s="19"/>
      <c r="S104" s="18"/>
      <c r="T104" s="18"/>
      <c r="U104" s="20">
        <f t="shared" si="50"/>
        <v>0</v>
      </c>
    </row>
    <row r="105">
      <c r="A105" s="21"/>
      <c r="B105" s="17" t="s">
        <v>30</v>
      </c>
      <c r="C105" s="18"/>
      <c r="D105" s="18"/>
      <c r="E105" s="18"/>
      <c r="F105" s="19">
        <f t="shared" si="49"/>
        <v>0</v>
      </c>
      <c r="G105" s="18"/>
      <c r="H105" s="19"/>
      <c r="I105" s="19"/>
      <c r="J105" s="18"/>
      <c r="K105" s="19"/>
      <c r="L105" s="19"/>
      <c r="M105" s="18"/>
      <c r="N105" s="19"/>
      <c r="O105" s="18"/>
      <c r="P105" s="18"/>
      <c r="Q105" s="19"/>
      <c r="R105" s="18"/>
      <c r="S105" s="18"/>
      <c r="T105" s="18"/>
      <c r="U105" s="20">
        <f t="shared" si="50"/>
        <v>0</v>
      </c>
    </row>
    <row r="106">
      <c r="A106" s="21"/>
      <c r="B106" s="17" t="s">
        <v>31</v>
      </c>
      <c r="C106" s="18"/>
      <c r="D106" s="18"/>
      <c r="E106" s="18"/>
      <c r="F106" s="19">
        <f t="shared" si="49"/>
        <v>0</v>
      </c>
      <c r="G106" s="18"/>
      <c r="H106" s="19"/>
      <c r="I106" s="19"/>
      <c r="J106" s="19"/>
      <c r="K106" s="19"/>
      <c r="L106" s="19"/>
      <c r="M106" s="18"/>
      <c r="N106" s="18"/>
      <c r="O106" s="36"/>
      <c r="P106" s="18"/>
      <c r="Q106" s="19"/>
      <c r="R106" s="18"/>
      <c r="S106" s="19"/>
      <c r="T106" s="18"/>
      <c r="U106" s="20">
        <f t="shared" si="50"/>
        <v>0</v>
      </c>
    </row>
    <row r="107">
      <c r="A107" s="21"/>
      <c r="B107" s="17" t="s">
        <v>33</v>
      </c>
      <c r="C107" s="18"/>
      <c r="D107" s="18"/>
      <c r="E107" s="18"/>
      <c r="F107" s="19">
        <f t="shared" si="49"/>
        <v>0</v>
      </c>
      <c r="G107" s="18"/>
      <c r="H107" s="18"/>
      <c r="I107" s="19"/>
      <c r="J107" s="36"/>
      <c r="K107" s="19"/>
      <c r="L107" s="19"/>
      <c r="M107" s="19"/>
      <c r="N107" s="18"/>
      <c r="O107" s="18"/>
      <c r="P107" s="18"/>
      <c r="Q107" s="19"/>
      <c r="R107" s="18"/>
      <c r="S107" s="18"/>
      <c r="T107" s="18"/>
      <c r="U107" s="54">
        <f t="shared" si="50"/>
        <v>0</v>
      </c>
    </row>
    <row r="108">
      <c r="A108" s="21"/>
      <c r="B108" s="22" t="s">
        <v>34</v>
      </c>
      <c r="C108" s="23"/>
      <c r="D108" s="23"/>
      <c r="E108" s="23"/>
      <c r="F108" s="24">
        <f t="shared" si="49"/>
        <v>0</v>
      </c>
      <c r="G108" s="23"/>
      <c r="H108" s="23"/>
      <c r="I108" s="24"/>
      <c r="J108" s="23"/>
      <c r="K108" s="24"/>
      <c r="L108" s="24"/>
      <c r="M108" s="41"/>
      <c r="N108" s="23"/>
      <c r="O108" s="23"/>
      <c r="P108" s="23"/>
      <c r="Q108" s="23"/>
      <c r="R108" s="23"/>
      <c r="S108" s="23"/>
      <c r="T108" s="23"/>
      <c r="U108" s="20">
        <f t="shared" si="50"/>
        <v>0</v>
      </c>
    </row>
    <row r="109">
      <c r="A109" s="21"/>
      <c r="B109" s="22" t="s">
        <v>35</v>
      </c>
      <c r="C109" s="42"/>
      <c r="D109" s="23"/>
      <c r="E109" s="24"/>
      <c r="F109" s="24">
        <f t="shared" si="49"/>
        <v>0</v>
      </c>
      <c r="G109" s="23"/>
      <c r="H109" s="24"/>
      <c r="I109" s="24"/>
      <c r="J109" s="23"/>
      <c r="K109" s="24"/>
      <c r="L109" s="23"/>
      <c r="M109" s="24"/>
      <c r="N109" s="24"/>
      <c r="O109" s="23"/>
      <c r="P109" s="23"/>
      <c r="Q109" s="24"/>
      <c r="R109" s="24"/>
      <c r="S109" s="23"/>
      <c r="T109" s="23"/>
      <c r="U109" s="20">
        <f t="shared" si="50"/>
        <v>0</v>
      </c>
    </row>
    <row r="110">
      <c r="A110" s="21"/>
      <c r="B110" s="26" t="s">
        <v>36</v>
      </c>
      <c r="C110" s="27">
        <f t="shared" ref="C110:T110" si="51">SUM(C103:C109)</f>
        <v>0</v>
      </c>
      <c r="D110" s="27">
        <f t="shared" si="51"/>
        <v>0</v>
      </c>
      <c r="E110" s="27">
        <f t="shared" si="51"/>
        <v>0</v>
      </c>
      <c r="F110" s="27">
        <f t="shared" si="51"/>
        <v>0</v>
      </c>
      <c r="G110" s="27">
        <f t="shared" si="51"/>
        <v>0</v>
      </c>
      <c r="H110" s="27">
        <f t="shared" si="51"/>
        <v>0</v>
      </c>
      <c r="I110" s="27">
        <f t="shared" si="51"/>
        <v>0</v>
      </c>
      <c r="J110" s="27">
        <f t="shared" si="51"/>
        <v>0</v>
      </c>
      <c r="K110" s="27">
        <f t="shared" si="51"/>
        <v>0</v>
      </c>
      <c r="L110" s="27">
        <f t="shared" si="51"/>
        <v>0</v>
      </c>
      <c r="M110" s="27">
        <f t="shared" si="51"/>
        <v>0</v>
      </c>
      <c r="N110" s="27">
        <f t="shared" si="51"/>
        <v>0</v>
      </c>
      <c r="O110" s="27">
        <f t="shared" si="51"/>
        <v>0</v>
      </c>
      <c r="P110" s="27">
        <f t="shared" si="51"/>
        <v>0</v>
      </c>
      <c r="Q110" s="27">
        <f t="shared" si="51"/>
        <v>0</v>
      </c>
      <c r="R110" s="27">
        <f t="shared" si="51"/>
        <v>0</v>
      </c>
      <c r="S110" s="27">
        <f t="shared" si="51"/>
        <v>0</v>
      </c>
      <c r="T110" s="27">
        <f t="shared" si="51"/>
        <v>0</v>
      </c>
      <c r="U110" s="20">
        <f t="shared" si="50"/>
        <v>0</v>
      </c>
    </row>
    <row r="111">
      <c r="A111" s="31"/>
      <c r="B111" s="32" t="s">
        <v>42</v>
      </c>
      <c r="C111" s="33">
        <f t="shared" ref="C111:U111" si="52">C102+C110</f>
        <v>0</v>
      </c>
      <c r="D111" s="33">
        <f t="shared" si="52"/>
        <v>0</v>
      </c>
      <c r="E111" s="33">
        <f t="shared" si="52"/>
        <v>0</v>
      </c>
      <c r="F111" s="33">
        <f t="shared" si="52"/>
        <v>0</v>
      </c>
      <c r="G111" s="33">
        <f t="shared" si="52"/>
        <v>0</v>
      </c>
      <c r="H111" s="33">
        <f t="shared" si="52"/>
        <v>0</v>
      </c>
      <c r="I111" s="33">
        <f t="shared" si="52"/>
        <v>0</v>
      </c>
      <c r="J111" s="33">
        <f t="shared" si="52"/>
        <v>0</v>
      </c>
      <c r="K111" s="33">
        <f t="shared" si="52"/>
        <v>0</v>
      </c>
      <c r="L111" s="33">
        <f t="shared" si="52"/>
        <v>0</v>
      </c>
      <c r="M111" s="33">
        <f t="shared" si="52"/>
        <v>0</v>
      </c>
      <c r="N111" s="33">
        <f t="shared" si="52"/>
        <v>0</v>
      </c>
      <c r="O111" s="33">
        <f t="shared" si="52"/>
        <v>0</v>
      </c>
      <c r="P111" s="33">
        <f t="shared" si="52"/>
        <v>0</v>
      </c>
      <c r="Q111" s="33">
        <f t="shared" si="52"/>
        <v>0</v>
      </c>
      <c r="R111" s="33">
        <f t="shared" si="52"/>
        <v>0</v>
      </c>
      <c r="S111" s="33">
        <f t="shared" si="52"/>
        <v>0</v>
      </c>
      <c r="T111" s="33">
        <f t="shared" si="52"/>
        <v>0</v>
      </c>
      <c r="U111" s="20">
        <f t="shared" si="52"/>
        <v>0</v>
      </c>
    </row>
    <row r="112">
      <c r="A112" s="16">
        <v>46066.0</v>
      </c>
      <c r="B112" s="17" t="s">
        <v>28</v>
      </c>
      <c r="C112" s="18"/>
      <c r="D112" s="18"/>
      <c r="E112" s="18"/>
      <c r="F112" s="19"/>
      <c r="G112" s="36"/>
      <c r="H112" s="19"/>
      <c r="I112" s="19"/>
      <c r="J112" s="19"/>
      <c r="K112" s="19"/>
      <c r="L112" s="19"/>
      <c r="M112" s="19"/>
      <c r="N112" s="19"/>
      <c r="O112" s="18"/>
      <c r="P112" s="18"/>
      <c r="Q112" s="19"/>
      <c r="R112" s="18"/>
      <c r="S112" s="18"/>
      <c r="T112" s="18"/>
      <c r="U112" s="20">
        <f t="shared" ref="U112:U119" si="53">sum(G112:T112)</f>
        <v>0</v>
      </c>
    </row>
    <row r="113">
      <c r="A113" s="21"/>
      <c r="B113" s="17" t="s">
        <v>29</v>
      </c>
      <c r="C113" s="18"/>
      <c r="D113" s="18"/>
      <c r="E113" s="18"/>
      <c r="F113" s="19"/>
      <c r="G113" s="18"/>
      <c r="H113" s="18"/>
      <c r="I113" s="18"/>
      <c r="J113" s="18"/>
      <c r="K113" s="19"/>
      <c r="L113" s="19"/>
      <c r="M113" s="19"/>
      <c r="N113" s="19"/>
      <c r="O113" s="18"/>
      <c r="P113" s="18"/>
      <c r="Q113" s="18"/>
      <c r="R113" s="18"/>
      <c r="S113" s="18"/>
      <c r="T113" s="18"/>
      <c r="U113" s="20">
        <f t="shared" si="53"/>
        <v>0</v>
      </c>
    </row>
    <row r="114">
      <c r="A114" s="21"/>
      <c r="B114" s="17" t="s">
        <v>30</v>
      </c>
      <c r="C114" s="18"/>
      <c r="D114" s="18"/>
      <c r="E114" s="18"/>
      <c r="F114" s="19"/>
      <c r="G114" s="36"/>
      <c r="H114" s="19"/>
      <c r="I114" s="19"/>
      <c r="J114" s="18"/>
      <c r="K114" s="19"/>
      <c r="L114" s="19"/>
      <c r="M114" s="19"/>
      <c r="N114" s="19"/>
      <c r="O114" s="18"/>
      <c r="P114" s="18"/>
      <c r="Q114" s="18"/>
      <c r="R114" s="18"/>
      <c r="S114" s="18"/>
      <c r="T114" s="18"/>
      <c r="U114" s="20">
        <f t="shared" si="53"/>
        <v>0</v>
      </c>
    </row>
    <row r="115">
      <c r="A115" s="21"/>
      <c r="B115" s="17" t="s">
        <v>31</v>
      </c>
      <c r="C115" s="18"/>
      <c r="D115" s="18"/>
      <c r="E115" s="18"/>
      <c r="F115" s="19"/>
      <c r="G115" s="18"/>
      <c r="H115" s="19"/>
      <c r="I115" s="19"/>
      <c r="J115" s="19"/>
      <c r="K115" s="19"/>
      <c r="L115" s="18"/>
      <c r="M115" s="18"/>
      <c r="N115" s="18"/>
      <c r="O115" s="18"/>
      <c r="P115" s="18"/>
      <c r="Q115" s="18"/>
      <c r="R115" s="19"/>
      <c r="S115" s="18"/>
      <c r="T115" s="18"/>
      <c r="U115" s="20">
        <f t="shared" si="53"/>
        <v>0</v>
      </c>
    </row>
    <row r="116">
      <c r="A116" s="21"/>
      <c r="B116" s="17" t="s">
        <v>33</v>
      </c>
      <c r="C116" s="18"/>
      <c r="D116" s="18"/>
      <c r="E116" s="19"/>
      <c r="F116" s="19"/>
      <c r="G116" s="18"/>
      <c r="H116" s="18"/>
      <c r="I116" s="19"/>
      <c r="J116" s="36"/>
      <c r="K116" s="19"/>
      <c r="L116" s="18"/>
      <c r="M116" s="19"/>
      <c r="N116" s="18"/>
      <c r="O116" s="18"/>
      <c r="P116" s="18"/>
      <c r="Q116" s="19"/>
      <c r="R116" s="18"/>
      <c r="S116" s="18"/>
      <c r="T116" s="18"/>
      <c r="U116" s="54">
        <f t="shared" si="53"/>
        <v>0</v>
      </c>
    </row>
    <row r="117">
      <c r="A117" s="21"/>
      <c r="B117" s="22" t="s">
        <v>34</v>
      </c>
      <c r="C117" s="23"/>
      <c r="D117" s="23"/>
      <c r="E117" s="23"/>
      <c r="F117" s="24"/>
      <c r="G117" s="23"/>
      <c r="H117" s="23"/>
      <c r="I117" s="23"/>
      <c r="J117" s="23"/>
      <c r="K117" s="24"/>
      <c r="L117" s="24"/>
      <c r="M117" s="24"/>
      <c r="N117" s="23"/>
      <c r="O117" s="23"/>
      <c r="P117" s="23"/>
      <c r="Q117" s="23"/>
      <c r="R117" s="23"/>
      <c r="S117" s="25"/>
      <c r="T117" s="23"/>
      <c r="U117" s="20">
        <f t="shared" si="53"/>
        <v>0</v>
      </c>
    </row>
    <row r="118">
      <c r="A118" s="21"/>
      <c r="B118" s="22" t="s">
        <v>35</v>
      </c>
      <c r="C118" s="23"/>
      <c r="D118" s="23"/>
      <c r="E118" s="23"/>
      <c r="F118" s="24"/>
      <c r="G118" s="24"/>
      <c r="H118" s="24"/>
      <c r="I118" s="24"/>
      <c r="J118" s="23"/>
      <c r="K118" s="24"/>
      <c r="L118" s="24"/>
      <c r="M118" s="24"/>
      <c r="N118" s="24"/>
      <c r="O118" s="23"/>
      <c r="P118" s="23"/>
      <c r="Q118" s="24"/>
      <c r="R118" s="24"/>
      <c r="S118" s="23"/>
      <c r="T118" s="23"/>
      <c r="U118" s="20">
        <f t="shared" si="53"/>
        <v>0</v>
      </c>
    </row>
    <row r="119">
      <c r="A119" s="21"/>
      <c r="B119" s="26" t="s">
        <v>36</v>
      </c>
      <c r="C119" s="27">
        <f t="shared" ref="C119:T119" si="54">SUM(C112:C118)</f>
        <v>0</v>
      </c>
      <c r="D119" s="27">
        <f t="shared" si="54"/>
        <v>0</v>
      </c>
      <c r="E119" s="27">
        <f t="shared" si="54"/>
        <v>0</v>
      </c>
      <c r="F119" s="27">
        <f t="shared" si="54"/>
        <v>0</v>
      </c>
      <c r="G119" s="27">
        <f t="shared" si="54"/>
        <v>0</v>
      </c>
      <c r="H119" s="27">
        <f t="shared" si="54"/>
        <v>0</v>
      </c>
      <c r="I119" s="27">
        <f t="shared" si="54"/>
        <v>0</v>
      </c>
      <c r="J119" s="27">
        <f t="shared" si="54"/>
        <v>0</v>
      </c>
      <c r="K119" s="27">
        <f t="shared" si="54"/>
        <v>0</v>
      </c>
      <c r="L119" s="27">
        <f t="shared" si="54"/>
        <v>0</v>
      </c>
      <c r="M119" s="27">
        <f t="shared" si="54"/>
        <v>0</v>
      </c>
      <c r="N119" s="27">
        <f t="shared" si="54"/>
        <v>0</v>
      </c>
      <c r="O119" s="27">
        <f t="shared" si="54"/>
        <v>0</v>
      </c>
      <c r="P119" s="27">
        <f t="shared" si="54"/>
        <v>0</v>
      </c>
      <c r="Q119" s="27">
        <f t="shared" si="54"/>
        <v>0</v>
      </c>
      <c r="R119" s="27">
        <f t="shared" si="54"/>
        <v>0</v>
      </c>
      <c r="S119" s="27">
        <f t="shared" si="54"/>
        <v>0</v>
      </c>
      <c r="T119" s="27">
        <f t="shared" si="54"/>
        <v>0</v>
      </c>
      <c r="U119" s="20">
        <f t="shared" si="53"/>
        <v>0</v>
      </c>
    </row>
    <row r="120">
      <c r="A120" s="31"/>
      <c r="B120" s="32" t="s">
        <v>42</v>
      </c>
      <c r="C120" s="33">
        <f t="shared" ref="C120:U120" si="55">C111+C119</f>
        <v>0</v>
      </c>
      <c r="D120" s="33">
        <f t="shared" si="55"/>
        <v>0</v>
      </c>
      <c r="E120" s="33">
        <f t="shared" si="55"/>
        <v>0</v>
      </c>
      <c r="F120" s="33">
        <f t="shared" si="55"/>
        <v>0</v>
      </c>
      <c r="G120" s="33">
        <f t="shared" si="55"/>
        <v>0</v>
      </c>
      <c r="H120" s="33">
        <f t="shared" si="55"/>
        <v>0</v>
      </c>
      <c r="I120" s="33">
        <f t="shared" si="55"/>
        <v>0</v>
      </c>
      <c r="J120" s="33">
        <f t="shared" si="55"/>
        <v>0</v>
      </c>
      <c r="K120" s="33">
        <f t="shared" si="55"/>
        <v>0</v>
      </c>
      <c r="L120" s="33">
        <f t="shared" si="55"/>
        <v>0</v>
      </c>
      <c r="M120" s="33">
        <f t="shared" si="55"/>
        <v>0</v>
      </c>
      <c r="N120" s="33">
        <f t="shared" si="55"/>
        <v>0</v>
      </c>
      <c r="O120" s="33">
        <f t="shared" si="55"/>
        <v>0</v>
      </c>
      <c r="P120" s="33">
        <f t="shared" si="55"/>
        <v>0</v>
      </c>
      <c r="Q120" s="33">
        <f t="shared" si="55"/>
        <v>0</v>
      </c>
      <c r="R120" s="33">
        <f t="shared" si="55"/>
        <v>0</v>
      </c>
      <c r="S120" s="33">
        <f t="shared" si="55"/>
        <v>0</v>
      </c>
      <c r="T120" s="33">
        <f t="shared" si="55"/>
        <v>0</v>
      </c>
      <c r="U120" s="20">
        <f t="shared" si="55"/>
        <v>0</v>
      </c>
    </row>
    <row r="121">
      <c r="A121" s="16">
        <v>46067.0</v>
      </c>
      <c r="B121" s="17" t="s">
        <v>28</v>
      </c>
      <c r="C121" s="18"/>
      <c r="D121" s="18"/>
      <c r="E121" s="18"/>
      <c r="F121" s="19">
        <f t="shared" ref="F121:F127" si="56">SUM(C121:E121)</f>
        <v>0</v>
      </c>
      <c r="G121" s="18"/>
      <c r="H121" s="18"/>
      <c r="I121" s="19"/>
      <c r="J121" s="19"/>
      <c r="K121" s="19"/>
      <c r="L121" s="19"/>
      <c r="M121" s="19"/>
      <c r="N121" s="19"/>
      <c r="O121" s="18"/>
      <c r="P121" s="19"/>
      <c r="Q121" s="18"/>
      <c r="R121" s="19"/>
      <c r="S121" s="18"/>
      <c r="T121" s="18"/>
      <c r="U121" s="20">
        <f t="shared" ref="U121:U128" si="57">sum(G121:T121)</f>
        <v>0</v>
      </c>
    </row>
    <row r="122">
      <c r="A122" s="21"/>
      <c r="B122" s="17" t="s">
        <v>29</v>
      </c>
      <c r="C122" s="18"/>
      <c r="D122" s="18"/>
      <c r="E122" s="18"/>
      <c r="F122" s="19">
        <f t="shared" si="56"/>
        <v>0</v>
      </c>
      <c r="G122" s="18"/>
      <c r="H122" s="18"/>
      <c r="I122" s="18"/>
      <c r="J122" s="18"/>
      <c r="K122" s="19"/>
      <c r="L122" s="19"/>
      <c r="M122" s="19"/>
      <c r="N122" s="18"/>
      <c r="O122" s="18"/>
      <c r="P122" s="18"/>
      <c r="Q122" s="19"/>
      <c r="R122" s="19"/>
      <c r="S122" s="18"/>
      <c r="T122" s="18"/>
      <c r="U122" s="20">
        <f t="shared" si="57"/>
        <v>0</v>
      </c>
    </row>
    <row r="123">
      <c r="A123" s="21"/>
      <c r="B123" s="17" t="s">
        <v>30</v>
      </c>
      <c r="C123" s="18"/>
      <c r="D123" s="18"/>
      <c r="E123" s="36"/>
      <c r="F123" s="19">
        <f t="shared" si="56"/>
        <v>0</v>
      </c>
      <c r="G123" s="18"/>
      <c r="H123" s="19"/>
      <c r="I123" s="19"/>
      <c r="J123" s="18"/>
      <c r="K123" s="19"/>
      <c r="L123" s="19"/>
      <c r="M123" s="19"/>
      <c r="N123" s="18"/>
      <c r="O123" s="36"/>
      <c r="P123" s="18"/>
      <c r="Q123" s="19"/>
      <c r="R123" s="18"/>
      <c r="S123" s="18"/>
      <c r="T123" s="18"/>
      <c r="U123" s="20">
        <f t="shared" si="57"/>
        <v>0</v>
      </c>
    </row>
    <row r="124">
      <c r="A124" s="21"/>
      <c r="B124" s="17" t="s">
        <v>31</v>
      </c>
      <c r="C124" s="18"/>
      <c r="D124" s="18"/>
      <c r="E124" s="19"/>
      <c r="F124" s="19">
        <f t="shared" si="56"/>
        <v>0</v>
      </c>
      <c r="G124" s="18"/>
      <c r="H124" s="18"/>
      <c r="I124" s="19"/>
      <c r="J124" s="18"/>
      <c r="K124" s="19"/>
      <c r="L124" s="19"/>
      <c r="M124" s="18"/>
      <c r="O124" s="19"/>
      <c r="P124" s="18"/>
      <c r="Q124" s="19"/>
      <c r="R124" s="18"/>
      <c r="S124" s="19"/>
      <c r="T124" s="18"/>
      <c r="U124" s="20">
        <f t="shared" si="57"/>
        <v>0</v>
      </c>
    </row>
    <row r="125">
      <c r="A125" s="21"/>
      <c r="B125" s="17" t="s">
        <v>33</v>
      </c>
      <c r="C125" s="18"/>
      <c r="D125" s="18"/>
      <c r="E125" s="19"/>
      <c r="F125" s="19">
        <f t="shared" si="56"/>
        <v>0</v>
      </c>
      <c r="G125" s="18"/>
      <c r="H125" s="18"/>
      <c r="I125" s="19"/>
      <c r="J125" s="36"/>
      <c r="K125" s="19"/>
      <c r="L125" s="19"/>
      <c r="M125" s="19"/>
      <c r="N125" s="18"/>
      <c r="O125" s="19"/>
      <c r="P125" s="18"/>
      <c r="Q125" s="19"/>
      <c r="R125" s="18"/>
      <c r="S125" s="18"/>
      <c r="T125" s="18"/>
      <c r="U125" s="54">
        <f t="shared" si="57"/>
        <v>0</v>
      </c>
    </row>
    <row r="126">
      <c r="A126" s="21"/>
      <c r="B126" s="22" t="s">
        <v>34</v>
      </c>
      <c r="C126" s="23"/>
      <c r="D126" s="23"/>
      <c r="E126" s="24"/>
      <c r="F126" s="24">
        <f t="shared" si="56"/>
        <v>0</v>
      </c>
      <c r="G126" s="23"/>
      <c r="H126" s="23"/>
      <c r="I126" s="24"/>
      <c r="J126" s="25"/>
      <c r="K126" s="24"/>
      <c r="L126" s="24"/>
      <c r="M126" s="24"/>
      <c r="N126" s="23"/>
      <c r="O126" s="23"/>
      <c r="P126" s="23"/>
      <c r="Q126" s="24"/>
      <c r="R126" s="23"/>
      <c r="S126" s="23"/>
      <c r="T126" s="23"/>
      <c r="U126" s="20">
        <f t="shared" si="57"/>
        <v>0</v>
      </c>
    </row>
    <row r="127">
      <c r="A127" s="21"/>
      <c r="B127" s="22" t="s">
        <v>35</v>
      </c>
      <c r="C127" s="23"/>
      <c r="D127" s="43"/>
      <c r="E127" s="24"/>
      <c r="F127" s="24">
        <f t="shared" si="56"/>
        <v>0</v>
      </c>
      <c r="G127" s="24"/>
      <c r="H127" s="24"/>
      <c r="I127" s="24"/>
      <c r="J127" s="25"/>
      <c r="K127" s="24"/>
      <c r="L127" s="24"/>
      <c r="M127" s="24"/>
      <c r="N127" s="24"/>
      <c r="O127" s="23"/>
      <c r="P127" s="23"/>
      <c r="Q127" s="23"/>
      <c r="R127" s="23"/>
      <c r="S127" s="24"/>
      <c r="T127" s="23"/>
      <c r="U127" s="20">
        <f t="shared" si="57"/>
        <v>0</v>
      </c>
    </row>
    <row r="128">
      <c r="A128" s="21"/>
      <c r="B128" s="26" t="s">
        <v>36</v>
      </c>
      <c r="C128" s="27">
        <f t="shared" ref="C128:T128" si="58">SUM(C121:C127)</f>
        <v>0</v>
      </c>
      <c r="D128" s="27">
        <f t="shared" si="58"/>
        <v>0</v>
      </c>
      <c r="E128" s="27">
        <f t="shared" si="58"/>
        <v>0</v>
      </c>
      <c r="F128" s="27">
        <f t="shared" si="58"/>
        <v>0</v>
      </c>
      <c r="G128" s="27">
        <f t="shared" si="58"/>
        <v>0</v>
      </c>
      <c r="H128" s="27">
        <f t="shared" si="58"/>
        <v>0</v>
      </c>
      <c r="I128" s="27">
        <f t="shared" si="58"/>
        <v>0</v>
      </c>
      <c r="J128" s="27">
        <f t="shared" si="58"/>
        <v>0</v>
      </c>
      <c r="K128" s="27">
        <f t="shared" si="58"/>
        <v>0</v>
      </c>
      <c r="L128" s="27">
        <f t="shared" si="58"/>
        <v>0</v>
      </c>
      <c r="M128" s="27">
        <f t="shared" si="58"/>
        <v>0</v>
      </c>
      <c r="N128" s="27">
        <f t="shared" si="58"/>
        <v>0</v>
      </c>
      <c r="O128" s="27">
        <f t="shared" si="58"/>
        <v>0</v>
      </c>
      <c r="P128" s="27">
        <f t="shared" si="58"/>
        <v>0</v>
      </c>
      <c r="Q128" s="27">
        <f t="shared" si="58"/>
        <v>0</v>
      </c>
      <c r="R128" s="27">
        <f t="shared" si="58"/>
        <v>0</v>
      </c>
      <c r="S128" s="27">
        <f t="shared" si="58"/>
        <v>0</v>
      </c>
      <c r="T128" s="27">
        <f t="shared" si="58"/>
        <v>0</v>
      </c>
      <c r="U128" s="20">
        <f t="shared" si="57"/>
        <v>0</v>
      </c>
    </row>
    <row r="129">
      <c r="A129" s="31"/>
      <c r="B129" s="32" t="s">
        <v>42</v>
      </c>
      <c r="C129" s="33">
        <f t="shared" ref="C129:U129" si="59">C120+C128</f>
        <v>0</v>
      </c>
      <c r="D129" s="33">
        <f t="shared" si="59"/>
        <v>0</v>
      </c>
      <c r="E129" s="33">
        <f t="shared" si="59"/>
        <v>0</v>
      </c>
      <c r="F129" s="33">
        <f t="shared" si="59"/>
        <v>0</v>
      </c>
      <c r="G129" s="33">
        <f t="shared" si="59"/>
        <v>0</v>
      </c>
      <c r="H129" s="33">
        <f t="shared" si="59"/>
        <v>0</v>
      </c>
      <c r="I129" s="33">
        <f t="shared" si="59"/>
        <v>0</v>
      </c>
      <c r="J129" s="33">
        <f t="shared" si="59"/>
        <v>0</v>
      </c>
      <c r="K129" s="33">
        <f t="shared" si="59"/>
        <v>0</v>
      </c>
      <c r="L129" s="33">
        <f t="shared" si="59"/>
        <v>0</v>
      </c>
      <c r="M129" s="33">
        <f t="shared" si="59"/>
        <v>0</v>
      </c>
      <c r="N129" s="33">
        <f t="shared" si="59"/>
        <v>0</v>
      </c>
      <c r="O129" s="33">
        <f t="shared" si="59"/>
        <v>0</v>
      </c>
      <c r="P129" s="33">
        <f t="shared" si="59"/>
        <v>0</v>
      </c>
      <c r="Q129" s="33">
        <f t="shared" si="59"/>
        <v>0</v>
      </c>
      <c r="R129" s="33">
        <f t="shared" si="59"/>
        <v>0</v>
      </c>
      <c r="S129" s="33">
        <f t="shared" si="59"/>
        <v>0</v>
      </c>
      <c r="T129" s="33">
        <f t="shared" si="59"/>
        <v>0</v>
      </c>
      <c r="U129" s="20">
        <f t="shared" si="59"/>
        <v>0</v>
      </c>
    </row>
    <row r="130">
      <c r="A130" s="16">
        <v>46068.0</v>
      </c>
      <c r="B130" s="17" t="s">
        <v>28</v>
      </c>
      <c r="C130" s="18"/>
      <c r="D130" s="18"/>
      <c r="E130" s="18"/>
      <c r="F130" s="19">
        <f t="shared" ref="F130:F136" si="60">SUM(C130:E130)</f>
        <v>0</v>
      </c>
      <c r="G130" s="18"/>
      <c r="H130" s="19"/>
      <c r="I130" s="19"/>
      <c r="J130" s="18"/>
      <c r="K130" s="19"/>
      <c r="L130" s="19"/>
      <c r="M130" s="19"/>
      <c r="N130" s="19"/>
      <c r="O130" s="18"/>
      <c r="P130" s="18"/>
      <c r="Q130" s="19"/>
      <c r="R130" s="19"/>
      <c r="S130" s="18"/>
      <c r="T130" s="18"/>
      <c r="U130" s="20">
        <f t="shared" ref="U130:U137" si="61">sum(G130:T130)</f>
        <v>0</v>
      </c>
    </row>
    <row r="131">
      <c r="A131" s="21"/>
      <c r="B131" s="17" t="s">
        <v>29</v>
      </c>
      <c r="C131" s="18"/>
      <c r="D131" s="18"/>
      <c r="E131" s="18"/>
      <c r="F131" s="19">
        <f t="shared" si="60"/>
        <v>0</v>
      </c>
      <c r="G131" s="18"/>
      <c r="H131" s="19"/>
      <c r="I131" s="19"/>
      <c r="J131" s="18"/>
      <c r="K131" s="19"/>
      <c r="L131" s="19"/>
      <c r="M131" s="19"/>
      <c r="N131" s="19"/>
      <c r="O131" s="18"/>
      <c r="P131" s="18"/>
      <c r="Q131" s="19"/>
      <c r="R131" s="18"/>
      <c r="S131" s="18"/>
      <c r="T131" s="18"/>
      <c r="U131" s="20">
        <f t="shared" si="61"/>
        <v>0</v>
      </c>
    </row>
    <row r="132">
      <c r="A132" s="21"/>
      <c r="B132" s="17" t="s">
        <v>30</v>
      </c>
      <c r="C132" s="18"/>
      <c r="D132" s="18"/>
      <c r="E132" s="18"/>
      <c r="F132" s="19">
        <f t="shared" si="60"/>
        <v>0</v>
      </c>
      <c r="G132" s="18"/>
      <c r="H132" s="19"/>
      <c r="I132" s="19"/>
      <c r="J132" s="19"/>
      <c r="K132" s="19"/>
      <c r="L132" s="18"/>
      <c r="M132" s="18"/>
      <c r="N132" s="18"/>
      <c r="O132" s="19"/>
      <c r="P132" s="18"/>
      <c r="Q132" s="19"/>
      <c r="R132" s="18"/>
      <c r="S132" s="18"/>
      <c r="T132" s="18"/>
      <c r="U132" s="20">
        <f t="shared" si="61"/>
        <v>0</v>
      </c>
    </row>
    <row r="133">
      <c r="A133" s="21"/>
      <c r="B133" s="17" t="s">
        <v>31</v>
      </c>
      <c r="C133" s="18"/>
      <c r="D133" s="18"/>
      <c r="E133" s="19"/>
      <c r="F133" s="19">
        <f t="shared" si="60"/>
        <v>0</v>
      </c>
      <c r="G133" s="19"/>
      <c r="H133" s="19"/>
      <c r="J133" s="19"/>
      <c r="K133" s="19"/>
      <c r="L133" s="19"/>
      <c r="M133" s="18"/>
      <c r="N133" s="18"/>
      <c r="O133" s="19"/>
      <c r="P133" s="18"/>
      <c r="Q133" s="19"/>
      <c r="R133" s="18"/>
      <c r="S133" s="18"/>
      <c r="T133" s="18"/>
      <c r="U133" s="20">
        <f t="shared" si="61"/>
        <v>0</v>
      </c>
    </row>
    <row r="134">
      <c r="A134" s="21"/>
      <c r="B134" s="17" t="s">
        <v>33</v>
      </c>
      <c r="C134" s="18"/>
      <c r="D134" s="18"/>
      <c r="E134" s="18"/>
      <c r="F134" s="19">
        <f t="shared" si="60"/>
        <v>0</v>
      </c>
      <c r="G134" s="18"/>
      <c r="H134" s="18"/>
      <c r="I134" s="19"/>
      <c r="J134" s="36"/>
      <c r="K134" s="19"/>
      <c r="L134" s="19"/>
      <c r="M134" s="19"/>
      <c r="N134" s="18"/>
      <c r="O134" s="19"/>
      <c r="P134" s="18"/>
      <c r="Q134" s="19"/>
      <c r="R134" s="18"/>
      <c r="S134" s="18"/>
      <c r="T134" s="18"/>
      <c r="U134" s="54">
        <f t="shared" si="61"/>
        <v>0</v>
      </c>
    </row>
    <row r="135">
      <c r="A135" s="21"/>
      <c r="B135" s="22" t="s">
        <v>34</v>
      </c>
      <c r="C135" s="23"/>
      <c r="D135" s="23"/>
      <c r="E135" s="24"/>
      <c r="F135" s="24">
        <f t="shared" si="60"/>
        <v>0</v>
      </c>
      <c r="G135" s="23"/>
      <c r="H135" s="23"/>
      <c r="I135" s="24"/>
      <c r="J135" s="23"/>
      <c r="K135" s="24"/>
      <c r="L135" s="24"/>
      <c r="M135" s="24"/>
      <c r="N135" s="23"/>
      <c r="O135" s="24"/>
      <c r="P135" s="23"/>
      <c r="Q135" s="23"/>
      <c r="R135" s="23"/>
      <c r="S135" s="23"/>
      <c r="T135" s="23"/>
      <c r="U135" s="20">
        <f t="shared" si="61"/>
        <v>0</v>
      </c>
    </row>
    <row r="136">
      <c r="A136" s="21"/>
      <c r="B136" s="22" t="s">
        <v>35</v>
      </c>
      <c r="C136" s="23"/>
      <c r="D136" s="23"/>
      <c r="E136" s="24"/>
      <c r="F136" s="24">
        <f t="shared" si="60"/>
        <v>0</v>
      </c>
      <c r="G136" s="23"/>
      <c r="H136" s="24"/>
      <c r="I136" s="24"/>
      <c r="J136" s="23"/>
      <c r="K136" s="24"/>
      <c r="L136" s="24"/>
      <c r="M136" s="24"/>
      <c r="N136" s="24"/>
      <c r="O136" s="23"/>
      <c r="P136" s="23"/>
      <c r="Q136" s="24"/>
      <c r="R136" s="23"/>
      <c r="S136" s="24"/>
      <c r="T136" s="23"/>
      <c r="U136" s="20">
        <f t="shared" si="61"/>
        <v>0</v>
      </c>
    </row>
    <row r="137">
      <c r="A137" s="21"/>
      <c r="B137" s="26" t="s">
        <v>36</v>
      </c>
      <c r="C137" s="27">
        <f t="shared" ref="C137:T137" si="62">SUM(C130:C136)</f>
        <v>0</v>
      </c>
      <c r="D137" s="27">
        <f t="shared" si="62"/>
        <v>0</v>
      </c>
      <c r="E137" s="27">
        <f t="shared" si="62"/>
        <v>0</v>
      </c>
      <c r="F137" s="27">
        <f t="shared" si="62"/>
        <v>0</v>
      </c>
      <c r="G137" s="27">
        <f t="shared" si="62"/>
        <v>0</v>
      </c>
      <c r="H137" s="27">
        <f t="shared" si="62"/>
        <v>0</v>
      </c>
      <c r="I137" s="27">
        <f t="shared" si="62"/>
        <v>0</v>
      </c>
      <c r="J137" s="27">
        <f t="shared" si="62"/>
        <v>0</v>
      </c>
      <c r="K137" s="27">
        <f t="shared" si="62"/>
        <v>0</v>
      </c>
      <c r="L137" s="27">
        <f t="shared" si="62"/>
        <v>0</v>
      </c>
      <c r="M137" s="27">
        <f t="shared" si="62"/>
        <v>0</v>
      </c>
      <c r="N137" s="27">
        <f t="shared" si="62"/>
        <v>0</v>
      </c>
      <c r="O137" s="27">
        <f t="shared" si="62"/>
        <v>0</v>
      </c>
      <c r="P137" s="27">
        <f t="shared" si="62"/>
        <v>0</v>
      </c>
      <c r="Q137" s="27">
        <f t="shared" si="62"/>
        <v>0</v>
      </c>
      <c r="R137" s="27">
        <f t="shared" si="62"/>
        <v>0</v>
      </c>
      <c r="S137" s="27">
        <f t="shared" si="62"/>
        <v>0</v>
      </c>
      <c r="T137" s="27">
        <f t="shared" si="62"/>
        <v>0</v>
      </c>
      <c r="U137" s="20">
        <f t="shared" si="61"/>
        <v>0</v>
      </c>
    </row>
    <row r="138">
      <c r="A138" s="31"/>
      <c r="B138" s="32" t="s">
        <v>42</v>
      </c>
      <c r="C138" s="33">
        <f t="shared" ref="C138:U138" si="63">C129+C137</f>
        <v>0</v>
      </c>
      <c r="D138" s="33">
        <f t="shared" si="63"/>
        <v>0</v>
      </c>
      <c r="E138" s="33">
        <f t="shared" si="63"/>
        <v>0</v>
      </c>
      <c r="F138" s="33">
        <f t="shared" si="63"/>
        <v>0</v>
      </c>
      <c r="G138" s="33">
        <f t="shared" si="63"/>
        <v>0</v>
      </c>
      <c r="H138" s="33">
        <f t="shared" si="63"/>
        <v>0</v>
      </c>
      <c r="I138" s="33">
        <f t="shared" si="63"/>
        <v>0</v>
      </c>
      <c r="J138" s="33">
        <f t="shared" si="63"/>
        <v>0</v>
      </c>
      <c r="K138" s="33">
        <f t="shared" si="63"/>
        <v>0</v>
      </c>
      <c r="L138" s="33">
        <f t="shared" si="63"/>
        <v>0</v>
      </c>
      <c r="M138" s="33">
        <f t="shared" si="63"/>
        <v>0</v>
      </c>
      <c r="N138" s="33">
        <f t="shared" si="63"/>
        <v>0</v>
      </c>
      <c r="O138" s="33">
        <f t="shared" si="63"/>
        <v>0</v>
      </c>
      <c r="P138" s="33">
        <f t="shared" si="63"/>
        <v>0</v>
      </c>
      <c r="Q138" s="33">
        <f t="shared" si="63"/>
        <v>0</v>
      </c>
      <c r="R138" s="33">
        <f t="shared" si="63"/>
        <v>0</v>
      </c>
      <c r="S138" s="33">
        <f t="shared" si="63"/>
        <v>0</v>
      </c>
      <c r="T138" s="33">
        <f t="shared" si="63"/>
        <v>0</v>
      </c>
      <c r="U138" s="20">
        <f t="shared" si="63"/>
        <v>0</v>
      </c>
    </row>
    <row r="139">
      <c r="A139" s="16">
        <v>46069.0</v>
      </c>
      <c r="B139" s="17" t="s">
        <v>28</v>
      </c>
      <c r="C139" s="18"/>
      <c r="D139" s="18"/>
      <c r="E139" s="18"/>
      <c r="F139" s="19">
        <f t="shared" ref="F139:F145" si="64">SUM(C139:E139)</f>
        <v>0</v>
      </c>
      <c r="G139" s="19"/>
      <c r="H139" s="19"/>
      <c r="I139" s="18"/>
      <c r="J139" s="18"/>
      <c r="K139" s="19"/>
      <c r="L139" s="19"/>
      <c r="M139" s="19"/>
      <c r="N139" s="19"/>
      <c r="O139" s="18"/>
      <c r="P139" s="18"/>
      <c r="Q139" s="19"/>
      <c r="R139" s="19"/>
      <c r="S139" s="18"/>
      <c r="T139" s="18"/>
      <c r="U139" s="20">
        <f t="shared" ref="U139:U146" si="65">sum(G139:T139)</f>
        <v>0</v>
      </c>
    </row>
    <row r="140">
      <c r="A140" s="21"/>
      <c r="B140" s="17" t="s">
        <v>29</v>
      </c>
      <c r="C140" s="18"/>
      <c r="D140" s="18"/>
      <c r="E140" s="18"/>
      <c r="F140" s="19">
        <f t="shared" si="64"/>
        <v>0</v>
      </c>
      <c r="G140" s="18"/>
      <c r="H140" s="19"/>
      <c r="I140" s="19"/>
      <c r="J140" s="18"/>
      <c r="K140" s="19"/>
      <c r="L140" s="19"/>
      <c r="M140" s="19"/>
      <c r="N140" s="19"/>
      <c r="O140" s="19"/>
      <c r="P140" s="18"/>
      <c r="Q140" s="19"/>
      <c r="R140" s="19"/>
      <c r="S140" s="18"/>
      <c r="T140" s="18"/>
      <c r="U140" s="20">
        <f t="shared" si="65"/>
        <v>0</v>
      </c>
    </row>
    <row r="141">
      <c r="A141" s="21"/>
      <c r="B141" s="17" t="s">
        <v>30</v>
      </c>
      <c r="C141" s="18"/>
      <c r="D141" s="18"/>
      <c r="E141" s="36"/>
      <c r="F141" s="19">
        <f t="shared" si="64"/>
        <v>0</v>
      </c>
      <c r="G141" s="36"/>
      <c r="H141" s="19"/>
      <c r="I141" s="19"/>
      <c r="J141" s="19"/>
      <c r="K141" s="19"/>
      <c r="L141" s="19"/>
      <c r="M141" s="19"/>
      <c r="N141" s="18"/>
      <c r="O141" s="18"/>
      <c r="P141" s="18"/>
      <c r="Q141" s="19"/>
      <c r="R141" s="19"/>
      <c r="S141" s="18"/>
      <c r="T141" s="18"/>
      <c r="U141" s="20">
        <f t="shared" si="65"/>
        <v>0</v>
      </c>
    </row>
    <row r="142">
      <c r="A142" s="21"/>
      <c r="B142" s="17" t="s">
        <v>31</v>
      </c>
      <c r="C142" s="18"/>
      <c r="D142" s="18"/>
      <c r="E142" s="19"/>
      <c r="F142" s="19">
        <f t="shared" si="64"/>
        <v>0</v>
      </c>
      <c r="G142" s="18"/>
      <c r="H142" s="19"/>
      <c r="I142" s="19"/>
      <c r="J142" s="19"/>
      <c r="K142" s="19"/>
      <c r="L142" s="19"/>
      <c r="M142" s="19"/>
      <c r="N142" s="18"/>
      <c r="O142" s="19"/>
      <c r="P142" s="18"/>
      <c r="Q142" s="19"/>
      <c r="R142" s="18"/>
      <c r="S142" s="18"/>
      <c r="T142" s="18"/>
      <c r="U142" s="20">
        <f t="shared" si="65"/>
        <v>0</v>
      </c>
    </row>
    <row r="143">
      <c r="A143" s="21"/>
      <c r="B143" s="17" t="s">
        <v>33</v>
      </c>
      <c r="C143" s="18"/>
      <c r="D143" s="18"/>
      <c r="E143" s="19"/>
      <c r="F143" s="19">
        <f t="shared" si="64"/>
        <v>0</v>
      </c>
      <c r="G143" s="18"/>
      <c r="H143" s="18"/>
      <c r="I143" s="19"/>
      <c r="J143" s="36"/>
      <c r="K143" s="19"/>
      <c r="L143" s="19"/>
      <c r="M143" s="19"/>
      <c r="N143" s="18"/>
      <c r="O143" s="19"/>
      <c r="P143" s="18"/>
      <c r="Q143" s="19"/>
      <c r="R143" s="18"/>
      <c r="S143" s="18"/>
      <c r="T143" s="18"/>
      <c r="U143" s="54">
        <f t="shared" si="65"/>
        <v>0</v>
      </c>
    </row>
    <row r="144">
      <c r="A144" s="21"/>
      <c r="B144" s="22" t="s">
        <v>34</v>
      </c>
      <c r="C144" s="23"/>
      <c r="D144" s="23"/>
      <c r="E144" s="23"/>
      <c r="F144" s="24">
        <f t="shared" si="64"/>
        <v>0</v>
      </c>
      <c r="G144" s="23"/>
      <c r="H144" s="23"/>
      <c r="I144" s="24"/>
      <c r="J144" s="23"/>
      <c r="K144" s="24"/>
      <c r="L144" s="24"/>
      <c r="M144" s="25"/>
      <c r="N144" s="23"/>
      <c r="O144" s="23"/>
      <c r="P144" s="23"/>
      <c r="Q144" s="23"/>
      <c r="R144" s="23"/>
      <c r="S144" s="23"/>
      <c r="T144" s="23"/>
      <c r="U144" s="20">
        <f t="shared" si="65"/>
        <v>0</v>
      </c>
    </row>
    <row r="145">
      <c r="A145" s="21"/>
      <c r="B145" s="22" t="s">
        <v>35</v>
      </c>
      <c r="C145" s="23"/>
      <c r="D145" s="23"/>
      <c r="E145" s="23"/>
      <c r="F145" s="24">
        <f t="shared" si="64"/>
        <v>0</v>
      </c>
      <c r="G145" s="24"/>
      <c r="H145" s="23"/>
      <c r="I145" s="24"/>
      <c r="J145" s="23"/>
      <c r="K145" s="24"/>
      <c r="L145" s="24"/>
      <c r="M145" s="24"/>
      <c r="N145" s="24"/>
      <c r="O145" s="24"/>
      <c r="P145" s="23"/>
      <c r="Q145" s="24"/>
      <c r="R145" s="24"/>
      <c r="S145" s="23"/>
      <c r="T145" s="23"/>
      <c r="U145" s="20">
        <f t="shared" si="65"/>
        <v>0</v>
      </c>
    </row>
    <row r="146">
      <c r="A146" s="21"/>
      <c r="B146" s="26" t="s">
        <v>36</v>
      </c>
      <c r="C146" s="27">
        <f t="shared" ref="C146:T146" si="66">SUM(C139:C145)</f>
        <v>0</v>
      </c>
      <c r="D146" s="27">
        <f t="shared" si="66"/>
        <v>0</v>
      </c>
      <c r="E146" s="27">
        <f t="shared" si="66"/>
        <v>0</v>
      </c>
      <c r="F146" s="27">
        <f t="shared" si="66"/>
        <v>0</v>
      </c>
      <c r="G146" s="27">
        <f t="shared" si="66"/>
        <v>0</v>
      </c>
      <c r="H146" s="27">
        <f t="shared" si="66"/>
        <v>0</v>
      </c>
      <c r="I146" s="27">
        <f t="shared" si="66"/>
        <v>0</v>
      </c>
      <c r="J146" s="27">
        <f t="shared" si="66"/>
        <v>0</v>
      </c>
      <c r="K146" s="27">
        <f t="shared" si="66"/>
        <v>0</v>
      </c>
      <c r="L146" s="27">
        <f t="shared" si="66"/>
        <v>0</v>
      </c>
      <c r="M146" s="27">
        <f t="shared" si="66"/>
        <v>0</v>
      </c>
      <c r="N146" s="27">
        <f t="shared" si="66"/>
        <v>0</v>
      </c>
      <c r="O146" s="27">
        <f t="shared" si="66"/>
        <v>0</v>
      </c>
      <c r="P146" s="27">
        <f t="shared" si="66"/>
        <v>0</v>
      </c>
      <c r="Q146" s="27">
        <f t="shared" si="66"/>
        <v>0</v>
      </c>
      <c r="R146" s="27">
        <f t="shared" si="66"/>
        <v>0</v>
      </c>
      <c r="S146" s="27">
        <f t="shared" si="66"/>
        <v>0</v>
      </c>
      <c r="T146" s="27">
        <f t="shared" si="66"/>
        <v>0</v>
      </c>
      <c r="U146" s="20">
        <f t="shared" si="65"/>
        <v>0</v>
      </c>
    </row>
    <row r="147">
      <c r="A147" s="31"/>
      <c r="B147" s="32" t="s">
        <v>42</v>
      </c>
      <c r="C147" s="33">
        <f t="shared" ref="C147:U147" si="67">C138+C146</f>
        <v>0</v>
      </c>
      <c r="D147" s="33">
        <f t="shared" si="67"/>
        <v>0</v>
      </c>
      <c r="E147" s="33">
        <f t="shared" si="67"/>
        <v>0</v>
      </c>
      <c r="F147" s="33">
        <f t="shared" si="67"/>
        <v>0</v>
      </c>
      <c r="G147" s="33">
        <f t="shared" si="67"/>
        <v>0</v>
      </c>
      <c r="H147" s="33">
        <f t="shared" si="67"/>
        <v>0</v>
      </c>
      <c r="I147" s="33">
        <f t="shared" si="67"/>
        <v>0</v>
      </c>
      <c r="J147" s="33">
        <f t="shared" si="67"/>
        <v>0</v>
      </c>
      <c r="K147" s="33">
        <f t="shared" si="67"/>
        <v>0</v>
      </c>
      <c r="L147" s="33">
        <f t="shared" si="67"/>
        <v>0</v>
      </c>
      <c r="M147" s="33">
        <f t="shared" si="67"/>
        <v>0</v>
      </c>
      <c r="N147" s="33">
        <f t="shared" si="67"/>
        <v>0</v>
      </c>
      <c r="O147" s="33">
        <f t="shared" si="67"/>
        <v>0</v>
      </c>
      <c r="P147" s="33">
        <f t="shared" si="67"/>
        <v>0</v>
      </c>
      <c r="Q147" s="33">
        <f t="shared" si="67"/>
        <v>0</v>
      </c>
      <c r="R147" s="33">
        <f t="shared" si="67"/>
        <v>0</v>
      </c>
      <c r="S147" s="33">
        <f t="shared" si="67"/>
        <v>0</v>
      </c>
      <c r="T147" s="33">
        <f t="shared" si="67"/>
        <v>0</v>
      </c>
      <c r="U147" s="20">
        <f t="shared" si="67"/>
        <v>0</v>
      </c>
    </row>
    <row r="148">
      <c r="A148" s="16">
        <v>46070.0</v>
      </c>
      <c r="B148" s="17" t="s">
        <v>28</v>
      </c>
      <c r="C148" s="18"/>
      <c r="D148" s="18"/>
      <c r="E148" s="18"/>
      <c r="F148" s="19">
        <f t="shared" ref="F148:F154" si="68">SUM(C148:E148)</f>
        <v>0</v>
      </c>
      <c r="G148" s="18"/>
      <c r="H148" s="19"/>
      <c r="I148" s="19"/>
      <c r="J148" s="19"/>
      <c r="K148" s="19"/>
      <c r="L148" s="19"/>
      <c r="M148" s="19"/>
      <c r="N148" s="19"/>
      <c r="O148" s="18"/>
      <c r="P148" s="18"/>
      <c r="Q148" s="19"/>
      <c r="R148" s="19"/>
      <c r="S148" s="18"/>
      <c r="T148" s="18"/>
      <c r="U148" s="20">
        <f t="shared" ref="U148:U155" si="69">sum(G148:T148)</f>
        <v>0</v>
      </c>
    </row>
    <row r="149">
      <c r="A149" s="21"/>
      <c r="B149" s="17" t="s">
        <v>29</v>
      </c>
      <c r="C149" s="18"/>
      <c r="D149" s="18"/>
      <c r="E149" s="18"/>
      <c r="F149" s="19">
        <f t="shared" si="68"/>
        <v>0</v>
      </c>
      <c r="G149" s="19"/>
      <c r="H149" s="19"/>
      <c r="I149" s="19"/>
      <c r="J149" s="19"/>
      <c r="K149" s="19"/>
      <c r="L149" s="19"/>
      <c r="M149" s="19"/>
      <c r="N149" s="19"/>
      <c r="O149" s="18"/>
      <c r="P149" s="18"/>
      <c r="Q149" s="19"/>
      <c r="R149" s="18"/>
      <c r="S149" s="18"/>
      <c r="T149" s="18"/>
      <c r="U149" s="20">
        <f t="shared" si="69"/>
        <v>0</v>
      </c>
    </row>
    <row r="150">
      <c r="A150" s="21"/>
      <c r="B150" s="17" t="s">
        <v>30</v>
      </c>
      <c r="C150" s="18"/>
      <c r="D150" s="18"/>
      <c r="E150" s="18"/>
      <c r="F150" s="19">
        <f t="shared" si="68"/>
        <v>0</v>
      </c>
      <c r="G150" s="18"/>
      <c r="H150" s="19"/>
      <c r="I150" s="19"/>
      <c r="J150" s="18"/>
      <c r="K150" s="19"/>
      <c r="L150" s="19"/>
      <c r="M150" s="18"/>
      <c r="N150" s="18"/>
      <c r="O150" s="18"/>
      <c r="P150" s="18"/>
      <c r="Q150" s="19"/>
      <c r="R150" s="18"/>
      <c r="S150" s="18"/>
      <c r="T150" s="18"/>
      <c r="U150" s="20">
        <f t="shared" si="69"/>
        <v>0</v>
      </c>
    </row>
    <row r="151">
      <c r="A151" s="21"/>
      <c r="B151" s="17" t="s">
        <v>31</v>
      </c>
      <c r="C151" s="18"/>
      <c r="D151" s="18"/>
      <c r="E151" s="18"/>
      <c r="F151" s="19">
        <f t="shared" si="68"/>
        <v>0</v>
      </c>
      <c r="G151" s="18"/>
      <c r="H151" s="19"/>
      <c r="I151" s="19"/>
      <c r="J151" s="19"/>
      <c r="K151" s="18"/>
      <c r="L151" s="19"/>
      <c r="M151" s="19"/>
      <c r="N151" s="18"/>
      <c r="O151" s="18"/>
      <c r="P151" s="18"/>
      <c r="Q151" s="19"/>
      <c r="R151" s="18"/>
      <c r="S151" s="18"/>
      <c r="T151" s="18"/>
      <c r="U151" s="20">
        <f t="shared" si="69"/>
        <v>0</v>
      </c>
    </row>
    <row r="152">
      <c r="A152" s="21"/>
      <c r="B152" s="17" t="s">
        <v>33</v>
      </c>
      <c r="C152" s="18"/>
      <c r="D152" s="18"/>
      <c r="E152" s="18"/>
      <c r="F152" s="19">
        <f t="shared" si="68"/>
        <v>0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54">
        <f t="shared" si="69"/>
        <v>0</v>
      </c>
    </row>
    <row r="153">
      <c r="A153" s="21"/>
      <c r="B153" s="22" t="s">
        <v>34</v>
      </c>
      <c r="C153" s="23"/>
      <c r="D153" s="23"/>
      <c r="E153" s="23"/>
      <c r="F153" s="24">
        <f t="shared" si="68"/>
        <v>0</v>
      </c>
      <c r="G153" s="23"/>
      <c r="H153" s="24"/>
      <c r="I153" s="24"/>
      <c r="J153" s="23"/>
      <c r="K153" s="24"/>
      <c r="L153" s="24"/>
      <c r="M153" s="24"/>
      <c r="N153" s="23"/>
      <c r="O153" s="23"/>
      <c r="P153" s="23"/>
      <c r="Q153" s="23"/>
      <c r="R153" s="23"/>
      <c r="S153" s="23"/>
      <c r="T153" s="23"/>
      <c r="U153" s="20">
        <f t="shared" si="69"/>
        <v>0</v>
      </c>
    </row>
    <row r="154">
      <c r="A154" s="21"/>
      <c r="B154" s="22" t="s">
        <v>35</v>
      </c>
      <c r="C154" s="23"/>
      <c r="D154" s="23"/>
      <c r="E154" s="24"/>
      <c r="F154" s="24">
        <f t="shared" si="68"/>
        <v>0</v>
      </c>
      <c r="G154" s="24"/>
      <c r="H154" s="24"/>
      <c r="I154" s="24"/>
      <c r="J154" s="23"/>
      <c r="K154" s="24"/>
      <c r="L154" s="24"/>
      <c r="M154" s="24"/>
      <c r="N154" s="24"/>
      <c r="O154" s="23"/>
      <c r="P154" s="23"/>
      <c r="Q154" s="23"/>
      <c r="R154" s="24"/>
      <c r="S154" s="24"/>
      <c r="T154" s="23"/>
      <c r="U154" s="20">
        <f t="shared" si="69"/>
        <v>0</v>
      </c>
    </row>
    <row r="155">
      <c r="A155" s="21"/>
      <c r="B155" s="26" t="s">
        <v>36</v>
      </c>
      <c r="C155" s="27">
        <f t="shared" ref="C155:T155" si="70">SUM(C148:C154)</f>
        <v>0</v>
      </c>
      <c r="D155" s="27">
        <f t="shared" si="70"/>
        <v>0</v>
      </c>
      <c r="E155" s="27">
        <f t="shared" si="70"/>
        <v>0</v>
      </c>
      <c r="F155" s="27">
        <f t="shared" si="70"/>
        <v>0</v>
      </c>
      <c r="G155" s="27">
        <f t="shared" si="70"/>
        <v>0</v>
      </c>
      <c r="H155" s="27">
        <f t="shared" si="70"/>
        <v>0</v>
      </c>
      <c r="I155" s="27">
        <f t="shared" si="70"/>
        <v>0</v>
      </c>
      <c r="J155" s="27">
        <f t="shared" si="70"/>
        <v>0</v>
      </c>
      <c r="K155" s="27">
        <f t="shared" si="70"/>
        <v>0</v>
      </c>
      <c r="L155" s="27">
        <f t="shared" si="70"/>
        <v>0</v>
      </c>
      <c r="M155" s="27">
        <f t="shared" si="70"/>
        <v>0</v>
      </c>
      <c r="N155" s="27">
        <f t="shared" si="70"/>
        <v>0</v>
      </c>
      <c r="O155" s="27">
        <f t="shared" si="70"/>
        <v>0</v>
      </c>
      <c r="P155" s="27">
        <f t="shared" si="70"/>
        <v>0</v>
      </c>
      <c r="Q155" s="27">
        <f t="shared" si="70"/>
        <v>0</v>
      </c>
      <c r="R155" s="27">
        <f t="shared" si="70"/>
        <v>0</v>
      </c>
      <c r="S155" s="27">
        <f t="shared" si="70"/>
        <v>0</v>
      </c>
      <c r="T155" s="27">
        <f t="shared" si="70"/>
        <v>0</v>
      </c>
      <c r="U155" s="20">
        <f t="shared" si="69"/>
        <v>0</v>
      </c>
    </row>
    <row r="156">
      <c r="A156" s="31"/>
      <c r="B156" s="32" t="s">
        <v>42</v>
      </c>
      <c r="C156" s="33">
        <f t="shared" ref="C156:U156" si="71">C147+C155</f>
        <v>0</v>
      </c>
      <c r="D156" s="33">
        <f t="shared" si="71"/>
        <v>0</v>
      </c>
      <c r="E156" s="33">
        <f t="shared" si="71"/>
        <v>0</v>
      </c>
      <c r="F156" s="33">
        <f t="shared" si="71"/>
        <v>0</v>
      </c>
      <c r="G156" s="33">
        <f t="shared" si="71"/>
        <v>0</v>
      </c>
      <c r="H156" s="33">
        <f t="shared" si="71"/>
        <v>0</v>
      </c>
      <c r="I156" s="33">
        <f t="shared" si="71"/>
        <v>0</v>
      </c>
      <c r="J156" s="33">
        <f t="shared" si="71"/>
        <v>0</v>
      </c>
      <c r="K156" s="33">
        <f t="shared" si="71"/>
        <v>0</v>
      </c>
      <c r="L156" s="33">
        <f t="shared" si="71"/>
        <v>0</v>
      </c>
      <c r="M156" s="33">
        <f t="shared" si="71"/>
        <v>0</v>
      </c>
      <c r="N156" s="33">
        <f t="shared" si="71"/>
        <v>0</v>
      </c>
      <c r="O156" s="33">
        <f t="shared" si="71"/>
        <v>0</v>
      </c>
      <c r="P156" s="33">
        <f t="shared" si="71"/>
        <v>0</v>
      </c>
      <c r="Q156" s="33">
        <f t="shared" si="71"/>
        <v>0</v>
      </c>
      <c r="R156" s="33">
        <f t="shared" si="71"/>
        <v>0</v>
      </c>
      <c r="S156" s="33">
        <f t="shared" si="71"/>
        <v>0</v>
      </c>
      <c r="T156" s="33">
        <f t="shared" si="71"/>
        <v>0</v>
      </c>
      <c r="U156" s="20">
        <f t="shared" si="71"/>
        <v>0</v>
      </c>
    </row>
    <row r="157">
      <c r="A157" s="16">
        <v>46071.0</v>
      </c>
      <c r="B157" s="17" t="s">
        <v>28</v>
      </c>
      <c r="C157" s="18"/>
      <c r="D157" s="18"/>
      <c r="E157" s="18"/>
      <c r="F157" s="19">
        <f t="shared" ref="F157:F163" si="72">SUM(C157:E157)</f>
        <v>0</v>
      </c>
      <c r="G157" s="18"/>
      <c r="H157" s="18"/>
      <c r="I157" s="18"/>
      <c r="J157" s="19"/>
      <c r="K157" s="19"/>
      <c r="L157" s="18"/>
      <c r="M157" s="19"/>
      <c r="N157" s="19"/>
      <c r="O157" s="18"/>
      <c r="P157" s="18"/>
      <c r="Q157" s="19"/>
      <c r="R157" s="18"/>
      <c r="S157" s="18"/>
      <c r="T157" s="18"/>
      <c r="U157" s="20">
        <f t="shared" ref="U157:U164" si="73">sum(G157:T157)</f>
        <v>0</v>
      </c>
    </row>
    <row r="158">
      <c r="A158" s="21"/>
      <c r="B158" s="17" t="s">
        <v>29</v>
      </c>
      <c r="C158" s="18"/>
      <c r="D158" s="18"/>
      <c r="E158" s="18"/>
      <c r="F158" s="19">
        <f t="shared" si="72"/>
        <v>0</v>
      </c>
      <c r="G158" s="18"/>
      <c r="H158" s="19"/>
      <c r="I158" s="18"/>
      <c r="J158" s="19"/>
      <c r="K158" s="19"/>
      <c r="L158" s="19"/>
      <c r="M158" s="19"/>
      <c r="N158" s="19"/>
      <c r="O158" s="18"/>
      <c r="P158" s="18"/>
      <c r="Q158" s="19"/>
      <c r="R158" s="18"/>
      <c r="S158" s="18"/>
      <c r="T158" s="18"/>
      <c r="U158" s="20">
        <f t="shared" si="73"/>
        <v>0</v>
      </c>
    </row>
    <row r="159">
      <c r="A159" s="21"/>
      <c r="B159" s="17" t="s">
        <v>30</v>
      </c>
      <c r="C159" s="18"/>
      <c r="D159" s="18"/>
      <c r="E159" s="18"/>
      <c r="F159" s="19">
        <f t="shared" si="72"/>
        <v>0</v>
      </c>
      <c r="G159" s="18"/>
      <c r="H159" s="19"/>
      <c r="I159" s="19"/>
      <c r="J159" s="18"/>
      <c r="K159" s="19"/>
      <c r="L159" s="19"/>
      <c r="M159" s="19"/>
      <c r="N159" s="18"/>
      <c r="O159" s="19"/>
      <c r="P159" s="18"/>
      <c r="Q159" s="19"/>
      <c r="R159" s="18"/>
      <c r="S159" s="18"/>
      <c r="T159" s="18"/>
      <c r="U159" s="20">
        <f t="shared" si="73"/>
        <v>0</v>
      </c>
    </row>
    <row r="160">
      <c r="A160" s="21"/>
      <c r="B160" s="17" t="s">
        <v>31</v>
      </c>
      <c r="C160" s="18"/>
      <c r="D160" s="18"/>
      <c r="E160" s="18"/>
      <c r="F160" s="19">
        <f t="shared" si="72"/>
        <v>0</v>
      </c>
      <c r="G160" s="19"/>
      <c r="H160" s="19"/>
      <c r="I160" s="19"/>
      <c r="J160" s="18"/>
      <c r="K160" s="19"/>
      <c r="L160" s="19"/>
      <c r="M160" s="19"/>
      <c r="N160" s="18"/>
      <c r="O160" s="19"/>
      <c r="P160" s="18"/>
      <c r="Q160" s="19"/>
      <c r="R160" s="19"/>
      <c r="S160" s="18"/>
      <c r="T160" s="18"/>
      <c r="U160" s="20">
        <f t="shared" si="73"/>
        <v>0</v>
      </c>
    </row>
    <row r="161">
      <c r="A161" s="21"/>
      <c r="B161" s="17" t="s">
        <v>33</v>
      </c>
      <c r="C161" s="18"/>
      <c r="D161" s="18"/>
      <c r="E161" s="18"/>
      <c r="F161" s="19">
        <f t="shared" si="72"/>
        <v>0</v>
      </c>
      <c r="G161" s="18"/>
      <c r="H161" s="18"/>
      <c r="I161" s="19"/>
      <c r="J161" s="36"/>
      <c r="K161" s="19"/>
      <c r="L161" s="19"/>
      <c r="M161" s="19"/>
      <c r="N161" s="18"/>
      <c r="O161" s="19"/>
      <c r="P161" s="18"/>
      <c r="Q161" s="19"/>
      <c r="R161" s="18"/>
      <c r="S161" s="18"/>
      <c r="T161" s="18"/>
      <c r="U161" s="54">
        <f t="shared" si="73"/>
        <v>0</v>
      </c>
    </row>
    <row r="162">
      <c r="A162" s="21"/>
      <c r="B162" s="22" t="s">
        <v>34</v>
      </c>
      <c r="C162" s="23"/>
      <c r="D162" s="23"/>
      <c r="E162" s="23"/>
      <c r="F162" s="24">
        <f t="shared" si="72"/>
        <v>0</v>
      </c>
      <c r="G162" s="23"/>
      <c r="H162" s="23"/>
      <c r="I162" s="23"/>
      <c r="J162" s="23"/>
      <c r="K162" s="24"/>
      <c r="L162" s="24"/>
      <c r="M162" s="24"/>
      <c r="N162" s="23"/>
      <c r="O162" s="23"/>
      <c r="P162" s="23"/>
      <c r="Q162" s="23"/>
      <c r="R162" s="23"/>
      <c r="S162" s="23"/>
      <c r="T162" s="23"/>
      <c r="U162" s="20">
        <f t="shared" si="73"/>
        <v>0</v>
      </c>
    </row>
    <row r="163">
      <c r="A163" s="21"/>
      <c r="B163" s="22" t="s">
        <v>35</v>
      </c>
      <c r="C163" s="23"/>
      <c r="D163" s="23"/>
      <c r="E163" s="24"/>
      <c r="F163" s="24">
        <f t="shared" si="72"/>
        <v>0</v>
      </c>
      <c r="G163" s="24"/>
      <c r="H163" s="24"/>
      <c r="I163" s="24"/>
      <c r="J163" s="23"/>
      <c r="K163" s="24"/>
      <c r="L163" s="24"/>
      <c r="M163" s="24"/>
      <c r="N163" s="24"/>
      <c r="O163" s="25"/>
      <c r="P163" s="23"/>
      <c r="Q163" s="24"/>
      <c r="R163" s="24"/>
      <c r="S163" s="23"/>
      <c r="T163" s="23"/>
      <c r="U163" s="20">
        <f t="shared" si="73"/>
        <v>0</v>
      </c>
    </row>
    <row r="164">
      <c r="A164" s="21"/>
      <c r="B164" s="26" t="s">
        <v>36</v>
      </c>
      <c r="C164" s="27">
        <f t="shared" ref="C164:T164" si="74">SUM(C157:C163)</f>
        <v>0</v>
      </c>
      <c r="D164" s="27">
        <f t="shared" si="74"/>
        <v>0</v>
      </c>
      <c r="E164" s="27">
        <f t="shared" si="74"/>
        <v>0</v>
      </c>
      <c r="F164" s="27">
        <f t="shared" si="74"/>
        <v>0</v>
      </c>
      <c r="G164" s="27">
        <f t="shared" si="74"/>
        <v>0</v>
      </c>
      <c r="H164" s="27">
        <f t="shared" si="74"/>
        <v>0</v>
      </c>
      <c r="I164" s="27">
        <f t="shared" si="74"/>
        <v>0</v>
      </c>
      <c r="J164" s="27">
        <f t="shared" si="74"/>
        <v>0</v>
      </c>
      <c r="K164" s="27">
        <f t="shared" si="74"/>
        <v>0</v>
      </c>
      <c r="L164" s="27">
        <f t="shared" si="74"/>
        <v>0</v>
      </c>
      <c r="M164" s="27">
        <f t="shared" si="74"/>
        <v>0</v>
      </c>
      <c r="N164" s="27">
        <f t="shared" si="74"/>
        <v>0</v>
      </c>
      <c r="O164" s="27">
        <f t="shared" si="74"/>
        <v>0</v>
      </c>
      <c r="P164" s="27">
        <f t="shared" si="74"/>
        <v>0</v>
      </c>
      <c r="Q164" s="27">
        <f t="shared" si="74"/>
        <v>0</v>
      </c>
      <c r="R164" s="27">
        <f t="shared" si="74"/>
        <v>0</v>
      </c>
      <c r="S164" s="27">
        <f t="shared" si="74"/>
        <v>0</v>
      </c>
      <c r="T164" s="27">
        <f t="shared" si="74"/>
        <v>0</v>
      </c>
      <c r="U164" s="20">
        <f t="shared" si="73"/>
        <v>0</v>
      </c>
      <c r="V164" s="28" t="s">
        <v>37</v>
      </c>
      <c r="W164" s="28" t="s">
        <v>9</v>
      </c>
      <c r="X164" s="28" t="s">
        <v>10</v>
      </c>
      <c r="Y164" s="28" t="s">
        <v>11</v>
      </c>
      <c r="Z164" s="28" t="s">
        <v>12</v>
      </c>
      <c r="AA164" s="28" t="s">
        <v>13</v>
      </c>
      <c r="AB164" s="28" t="s">
        <v>14</v>
      </c>
      <c r="AC164" s="28" t="s">
        <v>15</v>
      </c>
      <c r="AD164" s="29" t="s">
        <v>38</v>
      </c>
      <c r="AE164" s="29" t="s">
        <v>39</v>
      </c>
      <c r="AF164" s="29" t="s">
        <v>18</v>
      </c>
      <c r="AG164" s="28" t="s">
        <v>19</v>
      </c>
      <c r="AH164" s="28" t="s">
        <v>20</v>
      </c>
      <c r="AI164" s="30" t="s">
        <v>40</v>
      </c>
      <c r="AJ164" s="28" t="s">
        <v>22</v>
      </c>
      <c r="AK164" s="28" t="s">
        <v>23</v>
      </c>
      <c r="AL164" s="28" t="s">
        <v>24</v>
      </c>
      <c r="AM164" s="28" t="s">
        <v>25</v>
      </c>
      <c r="AN164" s="28" t="s">
        <v>41</v>
      </c>
    </row>
    <row r="165">
      <c r="A165" s="31"/>
      <c r="B165" s="32" t="s">
        <v>42</v>
      </c>
      <c r="C165" s="33">
        <f t="shared" ref="C165:U165" si="75">C156+C164</f>
        <v>0</v>
      </c>
      <c r="D165" s="33">
        <f t="shared" si="75"/>
        <v>0</v>
      </c>
      <c r="E165" s="33">
        <f t="shared" si="75"/>
        <v>0</v>
      </c>
      <c r="F165" s="33">
        <f t="shared" si="75"/>
        <v>0</v>
      </c>
      <c r="G165" s="33">
        <f t="shared" si="75"/>
        <v>0</v>
      </c>
      <c r="H165" s="33">
        <f t="shared" si="75"/>
        <v>0</v>
      </c>
      <c r="I165" s="33">
        <f t="shared" si="75"/>
        <v>0</v>
      </c>
      <c r="J165" s="33">
        <f t="shared" si="75"/>
        <v>0</v>
      </c>
      <c r="K165" s="33">
        <f t="shared" si="75"/>
        <v>0</v>
      </c>
      <c r="L165" s="33">
        <f t="shared" si="75"/>
        <v>0</v>
      </c>
      <c r="M165" s="33">
        <f t="shared" si="75"/>
        <v>0</v>
      </c>
      <c r="N165" s="33">
        <f t="shared" si="75"/>
        <v>0</v>
      </c>
      <c r="O165" s="33">
        <f t="shared" si="75"/>
        <v>0</v>
      </c>
      <c r="P165" s="33">
        <f t="shared" si="75"/>
        <v>0</v>
      </c>
      <c r="Q165" s="33">
        <f t="shared" si="75"/>
        <v>0</v>
      </c>
      <c r="R165" s="33">
        <f t="shared" si="75"/>
        <v>0</v>
      </c>
      <c r="S165" s="33">
        <f t="shared" si="75"/>
        <v>0</v>
      </c>
      <c r="T165" s="33">
        <f t="shared" si="75"/>
        <v>0</v>
      </c>
      <c r="U165" s="20">
        <f t="shared" si="75"/>
        <v>0</v>
      </c>
      <c r="V165" s="56" t="s">
        <v>58</v>
      </c>
      <c r="W165" s="35">
        <f t="shared" ref="W165:AN165" si="76">SUM(C103:C107,C112:C116,C121:C125,C130:C134,C139:C143,C148:C152,C157:C161)</f>
        <v>0</v>
      </c>
      <c r="X165" s="35">
        <f t="shared" si="76"/>
        <v>0</v>
      </c>
      <c r="Y165" s="35">
        <f t="shared" si="76"/>
        <v>0</v>
      </c>
      <c r="Z165" s="35">
        <f t="shared" si="76"/>
        <v>0</v>
      </c>
      <c r="AA165" s="35">
        <f t="shared" si="76"/>
        <v>0</v>
      </c>
      <c r="AB165" s="35">
        <f t="shared" si="76"/>
        <v>0</v>
      </c>
      <c r="AC165" s="35">
        <f t="shared" si="76"/>
        <v>0</v>
      </c>
      <c r="AD165" s="35">
        <f t="shared" si="76"/>
        <v>0</v>
      </c>
      <c r="AE165" s="35">
        <f t="shared" si="76"/>
        <v>0</v>
      </c>
      <c r="AF165" s="35">
        <f t="shared" si="76"/>
        <v>0</v>
      </c>
      <c r="AG165" s="35">
        <f t="shared" si="76"/>
        <v>0</v>
      </c>
      <c r="AH165" s="35">
        <f t="shared" si="76"/>
        <v>0</v>
      </c>
      <c r="AI165" s="35">
        <f t="shared" si="76"/>
        <v>0</v>
      </c>
      <c r="AJ165" s="35">
        <f t="shared" si="76"/>
        <v>0</v>
      </c>
      <c r="AK165" s="35">
        <f t="shared" si="76"/>
        <v>0</v>
      </c>
      <c r="AL165" s="35">
        <f t="shared" si="76"/>
        <v>0</v>
      </c>
      <c r="AM165" s="35">
        <f t="shared" si="76"/>
        <v>0</v>
      </c>
      <c r="AN165" s="35">
        <f t="shared" si="76"/>
        <v>0</v>
      </c>
    </row>
    <row r="166">
      <c r="A166" s="16">
        <v>46072.0</v>
      </c>
      <c r="B166" s="17" t="s">
        <v>28</v>
      </c>
      <c r="C166" s="18"/>
      <c r="D166" s="18"/>
      <c r="E166" s="18"/>
      <c r="F166" s="19">
        <f t="shared" ref="F166:F172" si="77">SUM(C166:E166)</f>
        <v>0</v>
      </c>
      <c r="G166" s="18"/>
      <c r="H166" s="19"/>
      <c r="I166" s="19"/>
      <c r="J166" s="18"/>
      <c r="K166" s="19"/>
      <c r="L166" s="18"/>
      <c r="M166" s="19"/>
      <c r="N166" s="18"/>
      <c r="O166" s="18"/>
      <c r="P166" s="18"/>
      <c r="Q166" s="19"/>
      <c r="R166" s="18"/>
      <c r="S166" s="18"/>
      <c r="T166" s="18"/>
      <c r="U166" s="20">
        <f t="shared" ref="U166:U173" si="78">sum(G166:T166)</f>
        <v>0</v>
      </c>
    </row>
    <row r="167">
      <c r="A167" s="21"/>
      <c r="B167" s="17" t="s">
        <v>29</v>
      </c>
      <c r="C167" s="18"/>
      <c r="D167" s="18"/>
      <c r="E167" s="18"/>
      <c r="F167" s="19">
        <f t="shared" si="77"/>
        <v>0</v>
      </c>
      <c r="G167" s="19"/>
      <c r="H167" s="19"/>
      <c r="I167" s="18"/>
      <c r="J167" s="19"/>
      <c r="K167" s="19"/>
      <c r="L167" s="19"/>
      <c r="M167" s="19"/>
      <c r="N167" s="18"/>
      <c r="O167" s="19"/>
      <c r="P167" s="18"/>
      <c r="Q167" s="19"/>
      <c r="R167" s="18"/>
      <c r="S167" s="18"/>
      <c r="T167" s="18"/>
      <c r="U167" s="20">
        <f t="shared" si="78"/>
        <v>0</v>
      </c>
    </row>
    <row r="168">
      <c r="A168" s="21"/>
      <c r="B168" s="17" t="s">
        <v>30</v>
      </c>
      <c r="C168" s="18"/>
      <c r="D168" s="18"/>
      <c r="E168" s="18"/>
      <c r="F168" s="19">
        <f t="shared" si="77"/>
        <v>0</v>
      </c>
      <c r="G168" s="18"/>
      <c r="H168" s="19"/>
      <c r="I168" s="19"/>
      <c r="J168" s="18"/>
      <c r="K168" s="19"/>
      <c r="L168" s="19"/>
      <c r="M168" s="18"/>
      <c r="N168" s="18"/>
      <c r="O168" s="18"/>
      <c r="P168" s="18"/>
      <c r="Q168" s="19"/>
      <c r="R168" s="18"/>
      <c r="S168" s="18"/>
      <c r="T168" s="18"/>
      <c r="U168" s="20">
        <f t="shared" si="78"/>
        <v>0</v>
      </c>
    </row>
    <row r="169">
      <c r="A169" s="21"/>
      <c r="B169" s="17" t="s">
        <v>31</v>
      </c>
      <c r="C169" s="18"/>
      <c r="D169" s="18"/>
      <c r="E169" s="18"/>
      <c r="F169" s="19">
        <f t="shared" si="77"/>
        <v>0</v>
      </c>
      <c r="G169" s="19"/>
      <c r="H169" s="18"/>
      <c r="I169" s="19"/>
      <c r="J169" s="18"/>
      <c r="K169" s="19"/>
      <c r="L169" s="19"/>
      <c r="M169" s="19"/>
      <c r="N169" s="18"/>
      <c r="O169" s="18"/>
      <c r="P169" s="18"/>
      <c r="Q169" s="19"/>
      <c r="R169" s="19"/>
      <c r="S169" s="19"/>
      <c r="T169" s="18"/>
      <c r="U169" s="20">
        <f t="shared" si="78"/>
        <v>0</v>
      </c>
    </row>
    <row r="170">
      <c r="A170" s="21"/>
      <c r="B170" s="17" t="s">
        <v>33</v>
      </c>
      <c r="C170" s="18"/>
      <c r="D170" s="18"/>
      <c r="E170" s="18"/>
      <c r="F170" s="19">
        <f t="shared" si="77"/>
        <v>0</v>
      </c>
      <c r="G170" s="18"/>
      <c r="H170" s="18"/>
      <c r="I170" s="19"/>
      <c r="J170" s="36"/>
      <c r="K170" s="19"/>
      <c r="L170" s="19"/>
      <c r="M170" s="19"/>
      <c r="N170" s="18"/>
      <c r="O170" s="18"/>
      <c r="P170" s="18"/>
      <c r="Q170" s="19"/>
      <c r="R170" s="18"/>
      <c r="S170" s="18"/>
      <c r="T170" s="18"/>
      <c r="U170" s="54">
        <f t="shared" si="78"/>
        <v>0</v>
      </c>
    </row>
    <row r="171">
      <c r="A171" s="21"/>
      <c r="B171" s="22" t="s">
        <v>34</v>
      </c>
      <c r="C171" s="23"/>
      <c r="D171" s="23"/>
      <c r="E171" s="23"/>
      <c r="F171" s="24">
        <f t="shared" si="77"/>
        <v>0</v>
      </c>
      <c r="G171" s="23"/>
      <c r="H171" s="23"/>
      <c r="I171" s="24"/>
      <c r="J171" s="23"/>
      <c r="K171" s="24"/>
      <c r="L171" s="23"/>
      <c r="M171" s="24"/>
      <c r="N171" s="23"/>
      <c r="O171" s="24"/>
      <c r="P171" s="23"/>
      <c r="Q171" s="23"/>
      <c r="R171" s="23"/>
      <c r="S171" s="24"/>
      <c r="T171" s="23"/>
      <c r="U171" s="20">
        <f t="shared" si="78"/>
        <v>0</v>
      </c>
    </row>
    <row r="172">
      <c r="A172" s="21"/>
      <c r="B172" s="22" t="s">
        <v>35</v>
      </c>
      <c r="C172" s="23"/>
      <c r="D172" s="23"/>
      <c r="E172" s="24"/>
      <c r="F172" s="24">
        <f t="shared" si="77"/>
        <v>0</v>
      </c>
      <c r="G172" s="23"/>
      <c r="H172" s="24"/>
      <c r="I172" s="24"/>
      <c r="J172" s="23"/>
      <c r="K172" s="24"/>
      <c r="L172" s="25"/>
      <c r="M172" s="24"/>
      <c r="N172" s="24"/>
      <c r="O172" s="23"/>
      <c r="P172" s="23"/>
      <c r="Q172" s="24"/>
      <c r="R172" s="24"/>
      <c r="S172" s="23"/>
      <c r="T172" s="23"/>
      <c r="U172" s="20">
        <f t="shared" si="78"/>
        <v>0</v>
      </c>
    </row>
    <row r="173">
      <c r="A173" s="21"/>
      <c r="B173" s="26" t="s">
        <v>36</v>
      </c>
      <c r="C173" s="27">
        <f t="shared" ref="C173:T173" si="79">SUM(C166:C172)</f>
        <v>0</v>
      </c>
      <c r="D173" s="27">
        <f t="shared" si="79"/>
        <v>0</v>
      </c>
      <c r="E173" s="27">
        <f t="shared" si="79"/>
        <v>0</v>
      </c>
      <c r="F173" s="27">
        <f t="shared" si="79"/>
        <v>0</v>
      </c>
      <c r="G173" s="27">
        <f t="shared" si="79"/>
        <v>0</v>
      </c>
      <c r="H173" s="27">
        <f t="shared" si="79"/>
        <v>0</v>
      </c>
      <c r="I173" s="27">
        <f t="shared" si="79"/>
        <v>0</v>
      </c>
      <c r="J173" s="27">
        <f t="shared" si="79"/>
        <v>0</v>
      </c>
      <c r="K173" s="27">
        <f t="shared" si="79"/>
        <v>0</v>
      </c>
      <c r="L173" s="27">
        <f t="shared" si="79"/>
        <v>0</v>
      </c>
      <c r="M173" s="27">
        <f t="shared" si="79"/>
        <v>0</v>
      </c>
      <c r="N173" s="27">
        <f t="shared" si="79"/>
        <v>0</v>
      </c>
      <c r="O173" s="27">
        <f t="shared" si="79"/>
        <v>0</v>
      </c>
      <c r="P173" s="27">
        <f t="shared" si="79"/>
        <v>0</v>
      </c>
      <c r="Q173" s="27">
        <f t="shared" si="79"/>
        <v>0</v>
      </c>
      <c r="R173" s="27">
        <f t="shared" si="79"/>
        <v>0</v>
      </c>
      <c r="S173" s="27">
        <f t="shared" si="79"/>
        <v>0</v>
      </c>
      <c r="T173" s="27">
        <f t="shared" si="79"/>
        <v>0</v>
      </c>
      <c r="U173" s="20">
        <f t="shared" si="78"/>
        <v>0</v>
      </c>
    </row>
    <row r="174">
      <c r="A174" s="31"/>
      <c r="B174" s="32" t="s">
        <v>42</v>
      </c>
      <c r="C174" s="33">
        <f t="shared" ref="C174:U174" si="80">C165+C173</f>
        <v>0</v>
      </c>
      <c r="D174" s="33">
        <f t="shared" si="80"/>
        <v>0</v>
      </c>
      <c r="E174" s="33">
        <f t="shared" si="80"/>
        <v>0</v>
      </c>
      <c r="F174" s="33">
        <f t="shared" si="80"/>
        <v>0</v>
      </c>
      <c r="G174" s="33">
        <f t="shared" si="80"/>
        <v>0</v>
      </c>
      <c r="H174" s="33">
        <f t="shared" si="80"/>
        <v>0</v>
      </c>
      <c r="I174" s="33">
        <f t="shared" si="80"/>
        <v>0</v>
      </c>
      <c r="J174" s="33">
        <f t="shared" si="80"/>
        <v>0</v>
      </c>
      <c r="K174" s="33">
        <f t="shared" si="80"/>
        <v>0</v>
      </c>
      <c r="L174" s="33">
        <f t="shared" si="80"/>
        <v>0</v>
      </c>
      <c r="M174" s="33">
        <f t="shared" si="80"/>
        <v>0</v>
      </c>
      <c r="N174" s="33">
        <f t="shared" si="80"/>
        <v>0</v>
      </c>
      <c r="O174" s="33">
        <f t="shared" si="80"/>
        <v>0</v>
      </c>
      <c r="P174" s="33">
        <f t="shared" si="80"/>
        <v>0</v>
      </c>
      <c r="Q174" s="33">
        <f t="shared" si="80"/>
        <v>0</v>
      </c>
      <c r="R174" s="33">
        <f t="shared" si="80"/>
        <v>0</v>
      </c>
      <c r="S174" s="33">
        <f t="shared" si="80"/>
        <v>0</v>
      </c>
      <c r="T174" s="33">
        <f t="shared" si="80"/>
        <v>0</v>
      </c>
      <c r="U174" s="20">
        <f t="shared" si="80"/>
        <v>0</v>
      </c>
    </row>
    <row r="175">
      <c r="A175" s="16">
        <v>46073.0</v>
      </c>
      <c r="B175" s="17" t="s">
        <v>28</v>
      </c>
      <c r="C175" s="18"/>
      <c r="D175" s="18"/>
      <c r="E175" s="18"/>
      <c r="F175" s="19">
        <f t="shared" ref="F175:F181" si="81">SUM(C175:E175)</f>
        <v>0</v>
      </c>
      <c r="G175" s="19"/>
      <c r="H175" s="18"/>
      <c r="I175" s="19"/>
      <c r="J175" s="19"/>
      <c r="K175" s="19"/>
      <c r="L175" s="19"/>
      <c r="M175" s="19"/>
      <c r="N175" s="19"/>
      <c r="O175" s="18"/>
      <c r="P175" s="18"/>
      <c r="Q175" s="19"/>
      <c r="R175" s="19"/>
      <c r="S175" s="18"/>
      <c r="T175" s="18"/>
      <c r="U175" s="20">
        <f t="shared" ref="U175:U182" si="82">sum(G175:T175)</f>
        <v>0</v>
      </c>
    </row>
    <row r="176">
      <c r="A176" s="21"/>
      <c r="B176" s="17" t="s">
        <v>29</v>
      </c>
      <c r="C176" s="18"/>
      <c r="D176" s="18"/>
      <c r="E176" s="36"/>
      <c r="F176" s="19">
        <f t="shared" si="81"/>
        <v>0</v>
      </c>
      <c r="G176" s="18"/>
      <c r="H176" s="18"/>
      <c r="I176" s="19"/>
      <c r="J176" s="19"/>
      <c r="K176" s="19"/>
      <c r="L176" s="19"/>
      <c r="M176" s="19"/>
      <c r="N176" s="18"/>
      <c r="O176" s="18"/>
      <c r="P176" s="18"/>
      <c r="Q176" s="19"/>
      <c r="R176" s="19"/>
      <c r="S176" s="18"/>
      <c r="T176" s="18"/>
      <c r="U176" s="20">
        <f t="shared" si="82"/>
        <v>0</v>
      </c>
    </row>
    <row r="177">
      <c r="A177" s="21"/>
      <c r="B177" s="17" t="s">
        <v>30</v>
      </c>
      <c r="C177" s="18"/>
      <c r="D177" s="60"/>
      <c r="E177" s="18"/>
      <c r="F177" s="19">
        <f t="shared" si="81"/>
        <v>0</v>
      </c>
      <c r="G177" s="18"/>
      <c r="H177" s="18"/>
      <c r="I177" s="19"/>
      <c r="J177" s="36"/>
      <c r="K177" s="19"/>
      <c r="L177" s="19"/>
      <c r="M177" s="19"/>
      <c r="N177" s="18"/>
      <c r="O177" s="19"/>
      <c r="P177" s="18"/>
      <c r="Q177" s="19"/>
      <c r="R177" s="18"/>
      <c r="S177" s="18"/>
      <c r="T177" s="18"/>
      <c r="U177" s="20">
        <f t="shared" si="82"/>
        <v>0</v>
      </c>
    </row>
    <row r="178">
      <c r="A178" s="21"/>
      <c r="B178" s="17" t="s">
        <v>31</v>
      </c>
      <c r="C178" s="18"/>
      <c r="D178" s="18"/>
      <c r="E178" s="18"/>
      <c r="F178" s="19">
        <f t="shared" si="81"/>
        <v>0</v>
      </c>
      <c r="G178" s="19"/>
      <c r="H178" s="19"/>
      <c r="I178" s="19"/>
      <c r="J178" s="19"/>
      <c r="K178" s="19"/>
      <c r="L178" s="19"/>
      <c r="M178" s="18"/>
      <c r="N178" s="19"/>
      <c r="O178" s="18"/>
      <c r="P178" s="18"/>
      <c r="Q178" s="19"/>
      <c r="R178" s="18"/>
      <c r="S178" s="18"/>
      <c r="T178" s="18"/>
      <c r="U178" s="20">
        <f t="shared" si="82"/>
        <v>0</v>
      </c>
    </row>
    <row r="179">
      <c r="A179" s="21"/>
      <c r="B179" s="17" t="s">
        <v>33</v>
      </c>
      <c r="C179" s="18"/>
      <c r="D179" s="18"/>
      <c r="E179" s="18"/>
      <c r="F179" s="19">
        <f t="shared" si="81"/>
        <v>0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54">
        <f t="shared" si="82"/>
        <v>0</v>
      </c>
    </row>
    <row r="180">
      <c r="A180" s="21"/>
      <c r="B180" s="22" t="s">
        <v>34</v>
      </c>
      <c r="C180" s="23"/>
      <c r="D180" s="23"/>
      <c r="E180" s="23"/>
      <c r="F180" s="24">
        <f t="shared" si="81"/>
        <v>0</v>
      </c>
      <c r="G180" s="23"/>
      <c r="H180" s="23"/>
      <c r="I180" s="23"/>
      <c r="J180" s="24"/>
      <c r="K180" s="24"/>
      <c r="L180" s="23"/>
      <c r="M180" s="24"/>
      <c r="N180" s="23"/>
      <c r="O180" s="23"/>
      <c r="P180" s="23"/>
      <c r="Q180" s="23"/>
      <c r="R180" s="25"/>
      <c r="S180" s="23"/>
      <c r="T180" s="23"/>
      <c r="U180" s="20">
        <f t="shared" si="82"/>
        <v>0</v>
      </c>
    </row>
    <row r="181">
      <c r="A181" s="21"/>
      <c r="B181" s="22" t="s">
        <v>35</v>
      </c>
      <c r="C181" s="23"/>
      <c r="D181" s="23"/>
      <c r="E181" s="24"/>
      <c r="F181" s="24">
        <f t="shared" si="81"/>
        <v>0</v>
      </c>
      <c r="G181" s="24"/>
      <c r="H181" s="23"/>
      <c r="I181" s="24"/>
      <c r="J181" s="24"/>
      <c r="K181" s="24"/>
      <c r="L181" s="24"/>
      <c r="M181" s="24"/>
      <c r="N181" s="24"/>
      <c r="O181" s="23"/>
      <c r="P181" s="23"/>
      <c r="Q181" s="24"/>
      <c r="R181" s="24"/>
      <c r="S181" s="24"/>
      <c r="T181" s="25"/>
      <c r="U181" s="20">
        <f t="shared" si="82"/>
        <v>0</v>
      </c>
    </row>
    <row r="182">
      <c r="A182" s="21"/>
      <c r="B182" s="26" t="s">
        <v>36</v>
      </c>
      <c r="C182" s="27">
        <f t="shared" ref="C182:T182" si="83">SUM(C175:C181)</f>
        <v>0</v>
      </c>
      <c r="D182" s="27">
        <f t="shared" si="83"/>
        <v>0</v>
      </c>
      <c r="E182" s="27">
        <f t="shared" si="83"/>
        <v>0</v>
      </c>
      <c r="F182" s="27">
        <f t="shared" si="83"/>
        <v>0</v>
      </c>
      <c r="G182" s="27">
        <f t="shared" si="83"/>
        <v>0</v>
      </c>
      <c r="H182" s="27">
        <f t="shared" si="83"/>
        <v>0</v>
      </c>
      <c r="I182" s="27">
        <f t="shared" si="83"/>
        <v>0</v>
      </c>
      <c r="J182" s="27">
        <f t="shared" si="83"/>
        <v>0</v>
      </c>
      <c r="K182" s="27">
        <f t="shared" si="83"/>
        <v>0</v>
      </c>
      <c r="L182" s="27">
        <f t="shared" si="83"/>
        <v>0</v>
      </c>
      <c r="M182" s="27">
        <f t="shared" si="83"/>
        <v>0</v>
      </c>
      <c r="N182" s="27">
        <f t="shared" si="83"/>
        <v>0</v>
      </c>
      <c r="O182" s="27">
        <f t="shared" si="83"/>
        <v>0</v>
      </c>
      <c r="P182" s="27">
        <f t="shared" si="83"/>
        <v>0</v>
      </c>
      <c r="Q182" s="27">
        <f t="shared" si="83"/>
        <v>0</v>
      </c>
      <c r="R182" s="27">
        <f t="shared" si="83"/>
        <v>0</v>
      </c>
      <c r="S182" s="27">
        <f t="shared" si="83"/>
        <v>0</v>
      </c>
      <c r="T182" s="27">
        <f t="shared" si="83"/>
        <v>0</v>
      </c>
      <c r="U182" s="20">
        <f t="shared" si="82"/>
        <v>0</v>
      </c>
    </row>
    <row r="183">
      <c r="A183" s="31"/>
      <c r="B183" s="32" t="s">
        <v>42</v>
      </c>
      <c r="C183" s="33">
        <f t="shared" ref="C183:U183" si="84">C174+C182</f>
        <v>0</v>
      </c>
      <c r="D183" s="33">
        <f t="shared" si="84"/>
        <v>0</v>
      </c>
      <c r="E183" s="33">
        <f t="shared" si="84"/>
        <v>0</v>
      </c>
      <c r="F183" s="33">
        <f t="shared" si="84"/>
        <v>0</v>
      </c>
      <c r="G183" s="33">
        <f t="shared" si="84"/>
        <v>0</v>
      </c>
      <c r="H183" s="33">
        <f t="shared" si="84"/>
        <v>0</v>
      </c>
      <c r="I183" s="33">
        <f t="shared" si="84"/>
        <v>0</v>
      </c>
      <c r="J183" s="33">
        <f t="shared" si="84"/>
        <v>0</v>
      </c>
      <c r="K183" s="33">
        <f t="shared" si="84"/>
        <v>0</v>
      </c>
      <c r="L183" s="33">
        <f t="shared" si="84"/>
        <v>0</v>
      </c>
      <c r="M183" s="33">
        <f t="shared" si="84"/>
        <v>0</v>
      </c>
      <c r="N183" s="33">
        <f t="shared" si="84"/>
        <v>0</v>
      </c>
      <c r="O183" s="33">
        <f t="shared" si="84"/>
        <v>0</v>
      </c>
      <c r="P183" s="33">
        <f t="shared" si="84"/>
        <v>0</v>
      </c>
      <c r="Q183" s="33">
        <f t="shared" si="84"/>
        <v>0</v>
      </c>
      <c r="R183" s="33">
        <f t="shared" si="84"/>
        <v>0</v>
      </c>
      <c r="S183" s="33">
        <f t="shared" si="84"/>
        <v>0</v>
      </c>
      <c r="T183" s="33">
        <f t="shared" si="84"/>
        <v>0</v>
      </c>
      <c r="U183" s="20">
        <f t="shared" si="84"/>
        <v>0</v>
      </c>
    </row>
    <row r="184">
      <c r="A184" s="16">
        <v>46074.0</v>
      </c>
      <c r="B184" s="17" t="s">
        <v>28</v>
      </c>
      <c r="C184" s="18"/>
      <c r="D184" s="18"/>
      <c r="E184" s="18"/>
      <c r="F184" s="19">
        <f t="shared" ref="F184:F190" si="85">SUM(C184:E184)</f>
        <v>0</v>
      </c>
      <c r="G184" s="19"/>
      <c r="H184" s="19"/>
      <c r="I184" s="19"/>
      <c r="J184" s="19"/>
      <c r="K184" s="19"/>
      <c r="L184" s="18"/>
      <c r="M184" s="19"/>
      <c r="N184" s="19"/>
      <c r="O184" s="18"/>
      <c r="P184" s="18"/>
      <c r="Q184" s="19"/>
      <c r="R184" s="19"/>
      <c r="S184" s="19"/>
      <c r="T184" s="18"/>
      <c r="U184" s="20">
        <f t="shared" ref="U184:U191" si="86">sum(G184:T184)</f>
        <v>0</v>
      </c>
    </row>
    <row r="185">
      <c r="A185" s="21"/>
      <c r="B185" s="17" t="s">
        <v>29</v>
      </c>
      <c r="C185" s="18"/>
      <c r="D185" s="18"/>
      <c r="E185" s="19"/>
      <c r="F185" s="19">
        <f t="shared" si="85"/>
        <v>0</v>
      </c>
      <c r="G185" s="19"/>
      <c r="H185" s="36"/>
      <c r="I185" s="19"/>
      <c r="J185" s="18"/>
      <c r="K185" s="19"/>
      <c r="L185" s="19"/>
      <c r="M185" s="19"/>
      <c r="N185" s="18"/>
      <c r="O185" s="19"/>
      <c r="P185" s="18"/>
      <c r="Q185" s="36"/>
      <c r="R185" s="18"/>
      <c r="S185" s="18"/>
      <c r="T185" s="18"/>
      <c r="U185" s="20">
        <f t="shared" si="86"/>
        <v>0</v>
      </c>
    </row>
    <row r="186">
      <c r="A186" s="21"/>
      <c r="B186" s="17" t="s">
        <v>30</v>
      </c>
      <c r="C186" s="18"/>
      <c r="D186" s="18"/>
      <c r="E186" s="18"/>
      <c r="F186" s="19">
        <f t="shared" si="85"/>
        <v>0</v>
      </c>
      <c r="G186" s="18"/>
      <c r="H186" s="19"/>
      <c r="I186" s="19"/>
      <c r="J186" s="19"/>
      <c r="K186" s="19"/>
      <c r="L186" s="18"/>
      <c r="M186" s="19"/>
      <c r="N186" s="18"/>
      <c r="O186" s="19"/>
      <c r="P186" s="18"/>
      <c r="Q186" s="18"/>
      <c r="R186" s="18"/>
      <c r="S186" s="18"/>
      <c r="T186" s="18"/>
      <c r="U186" s="20">
        <f t="shared" si="86"/>
        <v>0</v>
      </c>
    </row>
    <row r="187">
      <c r="A187" s="21"/>
      <c r="B187" s="17" t="s">
        <v>31</v>
      </c>
      <c r="C187" s="18"/>
      <c r="D187" s="18"/>
      <c r="E187" s="19"/>
      <c r="F187" s="19">
        <f t="shared" si="85"/>
        <v>0</v>
      </c>
      <c r="G187" s="19"/>
      <c r="H187" s="19"/>
      <c r="I187" s="19"/>
      <c r="J187" s="18"/>
      <c r="K187" s="19"/>
      <c r="L187" s="19"/>
      <c r="M187" s="18"/>
      <c r="N187" s="18"/>
      <c r="O187" s="19"/>
      <c r="P187" s="18"/>
      <c r="Q187" s="19"/>
      <c r="R187" s="18"/>
      <c r="S187" s="18"/>
      <c r="T187" s="18"/>
      <c r="U187" s="20">
        <f t="shared" si="86"/>
        <v>0</v>
      </c>
    </row>
    <row r="188">
      <c r="A188" s="21"/>
      <c r="B188" s="17" t="s">
        <v>33</v>
      </c>
      <c r="C188" s="18"/>
      <c r="D188" s="18"/>
      <c r="E188" s="18"/>
      <c r="F188" s="19">
        <f t="shared" si="85"/>
        <v>0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54">
        <f t="shared" si="86"/>
        <v>0</v>
      </c>
    </row>
    <row r="189">
      <c r="A189" s="21"/>
      <c r="B189" s="22" t="s">
        <v>34</v>
      </c>
      <c r="C189" s="23"/>
      <c r="D189" s="23"/>
      <c r="E189" s="23"/>
      <c r="F189" s="24">
        <f t="shared" si="85"/>
        <v>0</v>
      </c>
      <c r="G189" s="24"/>
      <c r="H189" s="24"/>
      <c r="I189" s="24"/>
      <c r="J189" s="25"/>
      <c r="K189" s="24"/>
      <c r="L189" s="24"/>
      <c r="M189" s="24"/>
      <c r="N189" s="23"/>
      <c r="O189" s="24"/>
      <c r="P189" s="23"/>
      <c r="Q189" s="23"/>
      <c r="R189" s="23"/>
      <c r="S189" s="23"/>
      <c r="T189" s="23"/>
      <c r="U189" s="20">
        <f t="shared" si="86"/>
        <v>0</v>
      </c>
    </row>
    <row r="190">
      <c r="A190" s="21"/>
      <c r="B190" s="22" t="s">
        <v>35</v>
      </c>
      <c r="C190" s="23"/>
      <c r="D190" s="23"/>
      <c r="E190" s="23"/>
      <c r="F190" s="24">
        <f t="shared" si="85"/>
        <v>0</v>
      </c>
      <c r="G190" s="24"/>
      <c r="H190" s="24"/>
      <c r="I190" s="24"/>
      <c r="J190" s="23"/>
      <c r="K190" s="24"/>
      <c r="L190" s="24"/>
      <c r="M190" s="24"/>
      <c r="N190" s="24"/>
      <c r="O190" s="23"/>
      <c r="P190" s="23"/>
      <c r="Q190" s="23"/>
      <c r="R190" s="24"/>
      <c r="S190" s="23"/>
      <c r="T190" s="23"/>
      <c r="U190" s="20">
        <f t="shared" si="86"/>
        <v>0</v>
      </c>
    </row>
    <row r="191">
      <c r="A191" s="21"/>
      <c r="B191" s="26" t="s">
        <v>36</v>
      </c>
      <c r="C191" s="27">
        <f t="shared" ref="C191:T191" si="87">SUM(C184:C190)</f>
        <v>0</v>
      </c>
      <c r="D191" s="27">
        <f t="shared" si="87"/>
        <v>0</v>
      </c>
      <c r="E191" s="27">
        <f t="shared" si="87"/>
        <v>0</v>
      </c>
      <c r="F191" s="27">
        <f t="shared" si="87"/>
        <v>0</v>
      </c>
      <c r="G191" s="27">
        <f t="shared" si="87"/>
        <v>0</v>
      </c>
      <c r="H191" s="27">
        <f t="shared" si="87"/>
        <v>0</v>
      </c>
      <c r="I191" s="27">
        <f t="shared" si="87"/>
        <v>0</v>
      </c>
      <c r="J191" s="27">
        <f t="shared" si="87"/>
        <v>0</v>
      </c>
      <c r="K191" s="27">
        <f t="shared" si="87"/>
        <v>0</v>
      </c>
      <c r="L191" s="27">
        <f t="shared" si="87"/>
        <v>0</v>
      </c>
      <c r="M191" s="27">
        <f t="shared" si="87"/>
        <v>0</v>
      </c>
      <c r="N191" s="27">
        <f t="shared" si="87"/>
        <v>0</v>
      </c>
      <c r="O191" s="27">
        <f t="shared" si="87"/>
        <v>0</v>
      </c>
      <c r="P191" s="27">
        <f t="shared" si="87"/>
        <v>0</v>
      </c>
      <c r="Q191" s="27">
        <f t="shared" si="87"/>
        <v>0</v>
      </c>
      <c r="R191" s="27">
        <f t="shared" si="87"/>
        <v>0</v>
      </c>
      <c r="S191" s="27">
        <f t="shared" si="87"/>
        <v>0</v>
      </c>
      <c r="T191" s="27">
        <f t="shared" si="87"/>
        <v>0</v>
      </c>
      <c r="U191" s="20">
        <f t="shared" si="86"/>
        <v>0</v>
      </c>
    </row>
    <row r="192">
      <c r="A192" s="31"/>
      <c r="B192" s="32" t="s">
        <v>42</v>
      </c>
      <c r="C192" s="33">
        <f t="shared" ref="C192:U192" si="88">C183+C191</f>
        <v>0</v>
      </c>
      <c r="D192" s="33">
        <f t="shared" si="88"/>
        <v>0</v>
      </c>
      <c r="E192" s="33">
        <f t="shared" si="88"/>
        <v>0</v>
      </c>
      <c r="F192" s="33">
        <f t="shared" si="88"/>
        <v>0</v>
      </c>
      <c r="G192" s="33">
        <f t="shared" si="88"/>
        <v>0</v>
      </c>
      <c r="H192" s="33">
        <f t="shared" si="88"/>
        <v>0</v>
      </c>
      <c r="I192" s="33">
        <f t="shared" si="88"/>
        <v>0</v>
      </c>
      <c r="J192" s="33">
        <f t="shared" si="88"/>
        <v>0</v>
      </c>
      <c r="K192" s="33">
        <f t="shared" si="88"/>
        <v>0</v>
      </c>
      <c r="L192" s="33">
        <f t="shared" si="88"/>
        <v>0</v>
      </c>
      <c r="M192" s="33">
        <f t="shared" si="88"/>
        <v>0</v>
      </c>
      <c r="N192" s="33">
        <f t="shared" si="88"/>
        <v>0</v>
      </c>
      <c r="O192" s="33">
        <f t="shared" si="88"/>
        <v>0</v>
      </c>
      <c r="P192" s="33">
        <f t="shared" si="88"/>
        <v>0</v>
      </c>
      <c r="Q192" s="33">
        <f t="shared" si="88"/>
        <v>0</v>
      </c>
      <c r="R192" s="33">
        <f t="shared" si="88"/>
        <v>0</v>
      </c>
      <c r="S192" s="33">
        <f t="shared" si="88"/>
        <v>0</v>
      </c>
      <c r="T192" s="33">
        <f t="shared" si="88"/>
        <v>0</v>
      </c>
      <c r="U192" s="20">
        <f t="shared" si="88"/>
        <v>0</v>
      </c>
    </row>
    <row r="193">
      <c r="A193" s="16">
        <v>46075.0</v>
      </c>
      <c r="B193" s="17" t="s">
        <v>28</v>
      </c>
      <c r="C193" s="18"/>
      <c r="D193" s="18"/>
      <c r="E193" s="18"/>
      <c r="F193" s="19">
        <f t="shared" ref="F193:F199" si="89">SUM(C193:E193)</f>
        <v>0</v>
      </c>
      <c r="G193" s="36"/>
      <c r="H193" s="18"/>
      <c r="I193" s="19"/>
      <c r="J193" s="19"/>
      <c r="K193" s="19"/>
      <c r="L193" s="19"/>
      <c r="M193" s="19"/>
      <c r="N193" s="19"/>
      <c r="O193" s="18"/>
      <c r="P193" s="18"/>
      <c r="Q193" s="19"/>
      <c r="R193" s="19"/>
      <c r="S193" s="18"/>
      <c r="T193" s="18"/>
      <c r="U193" s="20">
        <f t="shared" ref="U193:U200" si="90">sum(G193:T193)</f>
        <v>0</v>
      </c>
    </row>
    <row r="194">
      <c r="A194" s="21"/>
      <c r="B194" s="17" t="s">
        <v>29</v>
      </c>
      <c r="C194" s="18"/>
      <c r="D194" s="18"/>
      <c r="E194" s="18"/>
      <c r="F194" s="19">
        <f t="shared" si="89"/>
        <v>0</v>
      </c>
      <c r="G194" s="18"/>
      <c r="H194" s="19"/>
      <c r="I194" s="19"/>
      <c r="J194" s="18"/>
      <c r="K194" s="19"/>
      <c r="L194" s="19"/>
      <c r="M194" s="19"/>
      <c r="N194" s="19"/>
      <c r="O194" s="19"/>
      <c r="P194" s="18"/>
      <c r="Q194" s="19"/>
      <c r="R194" s="19"/>
      <c r="S194" s="19"/>
      <c r="T194" s="18"/>
      <c r="U194" s="20">
        <f t="shared" si="90"/>
        <v>0</v>
      </c>
    </row>
    <row r="195">
      <c r="A195" s="21"/>
      <c r="B195" s="17" t="s">
        <v>30</v>
      </c>
      <c r="C195" s="18"/>
      <c r="D195" s="18"/>
      <c r="E195" s="18"/>
      <c r="F195" s="19">
        <f t="shared" si="89"/>
        <v>0</v>
      </c>
      <c r="G195" s="18"/>
      <c r="H195" s="19"/>
      <c r="I195" s="18"/>
      <c r="J195" s="19"/>
      <c r="K195" s="19"/>
      <c r="L195" s="19"/>
      <c r="M195" s="18"/>
      <c r="N195" s="18"/>
      <c r="O195" s="18"/>
      <c r="P195" s="18"/>
      <c r="Q195" s="19"/>
      <c r="R195" s="18"/>
      <c r="S195" s="18"/>
      <c r="T195" s="18"/>
      <c r="U195" s="20">
        <f t="shared" si="90"/>
        <v>0</v>
      </c>
    </row>
    <row r="196">
      <c r="A196" s="21"/>
      <c r="B196" s="17" t="s">
        <v>31</v>
      </c>
      <c r="C196" s="18"/>
      <c r="D196" s="18"/>
      <c r="E196" s="18"/>
      <c r="F196" s="19">
        <f t="shared" si="89"/>
        <v>0</v>
      </c>
      <c r="G196" s="19"/>
      <c r="H196" s="19"/>
      <c r="I196" s="19"/>
      <c r="J196" s="19"/>
      <c r="K196" s="19"/>
      <c r="L196" s="19"/>
      <c r="M196" s="18"/>
      <c r="N196" s="19"/>
      <c r="O196" s="18"/>
      <c r="P196" s="18"/>
      <c r="Q196" s="19"/>
      <c r="R196" s="18"/>
      <c r="S196" s="19"/>
      <c r="T196" s="18"/>
      <c r="U196" s="20">
        <f t="shared" si="90"/>
        <v>0</v>
      </c>
    </row>
    <row r="197">
      <c r="A197" s="21"/>
      <c r="B197" s="17" t="s">
        <v>33</v>
      </c>
      <c r="C197" s="18"/>
      <c r="D197" s="18"/>
      <c r="E197" s="18"/>
      <c r="F197" s="19">
        <f t="shared" si="89"/>
        <v>0</v>
      </c>
      <c r="G197" s="18"/>
      <c r="H197" s="18"/>
      <c r="I197" s="19"/>
      <c r="J197" s="18"/>
      <c r="K197" s="19"/>
      <c r="L197" s="19"/>
      <c r="M197" s="19"/>
      <c r="N197" s="18"/>
      <c r="O197" s="19"/>
      <c r="P197" s="18"/>
      <c r="Q197" s="19"/>
      <c r="R197" s="18"/>
      <c r="S197" s="18"/>
      <c r="T197" s="18"/>
      <c r="U197" s="54">
        <f t="shared" si="90"/>
        <v>0</v>
      </c>
    </row>
    <row r="198">
      <c r="A198" s="21"/>
      <c r="B198" s="22" t="s">
        <v>34</v>
      </c>
      <c r="C198" s="23"/>
      <c r="D198" s="23"/>
      <c r="E198" s="23"/>
      <c r="F198" s="24">
        <f t="shared" si="89"/>
        <v>0</v>
      </c>
      <c r="G198" s="23"/>
      <c r="H198" s="23"/>
      <c r="I198" s="23"/>
      <c r="J198" s="24"/>
      <c r="K198" s="24"/>
      <c r="L198" s="24"/>
      <c r="M198" s="24"/>
      <c r="N198" s="23"/>
      <c r="O198" s="24"/>
      <c r="P198" s="23"/>
      <c r="Q198" s="23"/>
      <c r="R198" s="23"/>
      <c r="S198" s="24"/>
      <c r="T198" s="23"/>
      <c r="U198" s="20">
        <f t="shared" si="90"/>
        <v>0</v>
      </c>
    </row>
    <row r="199">
      <c r="A199" s="21"/>
      <c r="B199" s="22" t="s">
        <v>35</v>
      </c>
      <c r="C199" s="23"/>
      <c r="D199" s="23"/>
      <c r="E199" s="23"/>
      <c r="F199" s="24">
        <f t="shared" si="89"/>
        <v>0</v>
      </c>
      <c r="G199" s="25"/>
      <c r="H199" s="24"/>
      <c r="I199" s="24"/>
      <c r="J199" s="23"/>
      <c r="K199" s="24"/>
      <c r="L199" s="24"/>
      <c r="M199" s="24"/>
      <c r="N199" s="24"/>
      <c r="O199" s="23"/>
      <c r="P199" s="23"/>
      <c r="Q199" s="24"/>
      <c r="R199" s="24"/>
      <c r="S199" s="24"/>
      <c r="T199" s="23"/>
      <c r="U199" s="20">
        <f t="shared" si="90"/>
        <v>0</v>
      </c>
    </row>
    <row r="200">
      <c r="A200" s="21"/>
      <c r="B200" s="26" t="s">
        <v>36</v>
      </c>
      <c r="C200" s="27">
        <f t="shared" ref="C200:T200" si="91">SUM(C193:C199)</f>
        <v>0</v>
      </c>
      <c r="D200" s="27">
        <f t="shared" si="91"/>
        <v>0</v>
      </c>
      <c r="E200" s="27">
        <f t="shared" si="91"/>
        <v>0</v>
      </c>
      <c r="F200" s="27">
        <f t="shared" si="91"/>
        <v>0</v>
      </c>
      <c r="G200" s="27">
        <f t="shared" si="91"/>
        <v>0</v>
      </c>
      <c r="H200" s="27">
        <f t="shared" si="91"/>
        <v>0</v>
      </c>
      <c r="I200" s="27">
        <f t="shared" si="91"/>
        <v>0</v>
      </c>
      <c r="J200" s="27">
        <f t="shared" si="91"/>
        <v>0</v>
      </c>
      <c r="K200" s="27">
        <f t="shared" si="91"/>
        <v>0</v>
      </c>
      <c r="L200" s="27">
        <f t="shared" si="91"/>
        <v>0</v>
      </c>
      <c r="M200" s="27">
        <f t="shared" si="91"/>
        <v>0</v>
      </c>
      <c r="N200" s="27">
        <f t="shared" si="91"/>
        <v>0</v>
      </c>
      <c r="O200" s="27">
        <f t="shared" si="91"/>
        <v>0</v>
      </c>
      <c r="P200" s="27">
        <f t="shared" si="91"/>
        <v>0</v>
      </c>
      <c r="Q200" s="27">
        <f t="shared" si="91"/>
        <v>0</v>
      </c>
      <c r="R200" s="27">
        <f t="shared" si="91"/>
        <v>0</v>
      </c>
      <c r="S200" s="27">
        <f t="shared" si="91"/>
        <v>0</v>
      </c>
      <c r="T200" s="27">
        <f t="shared" si="91"/>
        <v>0</v>
      </c>
      <c r="U200" s="20">
        <f t="shared" si="90"/>
        <v>0</v>
      </c>
    </row>
    <row r="201">
      <c r="A201" s="31"/>
      <c r="B201" s="32" t="s">
        <v>42</v>
      </c>
      <c r="C201" s="33">
        <f t="shared" ref="C201:U201" si="92">C192+C200</f>
        <v>0</v>
      </c>
      <c r="D201" s="33">
        <f t="shared" si="92"/>
        <v>0</v>
      </c>
      <c r="E201" s="33">
        <f t="shared" si="92"/>
        <v>0</v>
      </c>
      <c r="F201" s="33">
        <f t="shared" si="92"/>
        <v>0</v>
      </c>
      <c r="G201" s="33">
        <f t="shared" si="92"/>
        <v>0</v>
      </c>
      <c r="H201" s="33">
        <f t="shared" si="92"/>
        <v>0</v>
      </c>
      <c r="I201" s="33">
        <f t="shared" si="92"/>
        <v>0</v>
      </c>
      <c r="J201" s="33">
        <f t="shared" si="92"/>
        <v>0</v>
      </c>
      <c r="K201" s="33">
        <f t="shared" si="92"/>
        <v>0</v>
      </c>
      <c r="L201" s="33">
        <f t="shared" si="92"/>
        <v>0</v>
      </c>
      <c r="M201" s="33">
        <f t="shared" si="92"/>
        <v>0</v>
      </c>
      <c r="N201" s="33">
        <f t="shared" si="92"/>
        <v>0</v>
      </c>
      <c r="O201" s="33">
        <f t="shared" si="92"/>
        <v>0</v>
      </c>
      <c r="P201" s="33">
        <f t="shared" si="92"/>
        <v>0</v>
      </c>
      <c r="Q201" s="33">
        <f t="shared" si="92"/>
        <v>0</v>
      </c>
      <c r="R201" s="33">
        <f t="shared" si="92"/>
        <v>0</v>
      </c>
      <c r="S201" s="33">
        <f t="shared" si="92"/>
        <v>0</v>
      </c>
      <c r="T201" s="33">
        <f t="shared" si="92"/>
        <v>0</v>
      </c>
      <c r="U201" s="20">
        <f t="shared" si="92"/>
        <v>0</v>
      </c>
    </row>
    <row r="202">
      <c r="A202" s="16">
        <v>46076.0</v>
      </c>
      <c r="B202" s="17" t="s">
        <v>28</v>
      </c>
      <c r="C202" s="18"/>
      <c r="D202" s="18"/>
      <c r="E202" s="18"/>
      <c r="F202" s="19">
        <f t="shared" ref="F202:F208" si="93">SUM(C202:E202)</f>
        <v>0</v>
      </c>
      <c r="G202" s="19"/>
      <c r="H202" s="19"/>
      <c r="I202" s="19"/>
      <c r="J202" s="18"/>
      <c r="K202" s="19"/>
      <c r="L202" s="19"/>
      <c r="M202" s="19"/>
      <c r="N202" s="18"/>
      <c r="O202" s="18"/>
      <c r="P202" s="18"/>
      <c r="Q202" s="18"/>
      <c r="R202" s="19"/>
      <c r="S202" s="18"/>
      <c r="T202" s="18"/>
      <c r="U202" s="20">
        <f t="shared" ref="U202:U209" si="94">sum(G202:T202)</f>
        <v>0</v>
      </c>
    </row>
    <row r="203">
      <c r="A203" s="21"/>
      <c r="B203" s="17" t="s">
        <v>29</v>
      </c>
      <c r="C203" s="18"/>
      <c r="D203" s="18"/>
      <c r="E203" s="18"/>
      <c r="F203" s="19">
        <f t="shared" si="93"/>
        <v>0</v>
      </c>
      <c r="G203" s="18"/>
      <c r="H203" s="19"/>
      <c r="I203" s="19"/>
      <c r="J203" s="19"/>
      <c r="K203" s="19"/>
      <c r="L203" s="19"/>
      <c r="M203" s="19"/>
      <c r="N203" s="19"/>
      <c r="O203" s="18"/>
      <c r="P203" s="18"/>
      <c r="Q203" s="19"/>
      <c r="R203" s="19"/>
      <c r="S203" s="18"/>
      <c r="T203" s="18"/>
      <c r="U203" s="20">
        <f t="shared" si="94"/>
        <v>0</v>
      </c>
    </row>
    <row r="204">
      <c r="A204" s="21"/>
      <c r="B204" s="17" t="s">
        <v>30</v>
      </c>
      <c r="C204" s="18"/>
      <c r="D204" s="18"/>
      <c r="E204" s="18"/>
      <c r="F204" s="19">
        <f t="shared" si="93"/>
        <v>0</v>
      </c>
      <c r="G204" s="19"/>
      <c r="H204" s="19"/>
      <c r="I204" s="19"/>
      <c r="J204" s="18"/>
      <c r="K204" s="19"/>
      <c r="L204" s="19"/>
      <c r="M204" s="19"/>
      <c r="N204" s="19"/>
      <c r="O204" s="19"/>
      <c r="P204" s="18"/>
      <c r="Q204" s="18"/>
      <c r="R204" s="18"/>
      <c r="S204" s="19"/>
      <c r="T204" s="18"/>
      <c r="U204" s="20">
        <f t="shared" si="94"/>
        <v>0</v>
      </c>
    </row>
    <row r="205">
      <c r="A205" s="21"/>
      <c r="B205" s="17" t="s">
        <v>31</v>
      </c>
      <c r="C205" s="18"/>
      <c r="D205" s="18"/>
      <c r="E205" s="19"/>
      <c r="F205" s="19">
        <f t="shared" si="93"/>
        <v>0</v>
      </c>
      <c r="G205" s="19"/>
      <c r="H205" s="19"/>
      <c r="I205" s="18"/>
      <c r="J205" s="18"/>
      <c r="K205" s="19"/>
      <c r="L205" s="19"/>
      <c r="M205" s="18"/>
      <c r="N205" s="19"/>
      <c r="O205" s="19"/>
      <c r="P205" s="18"/>
      <c r="Q205" s="19"/>
      <c r="R205" s="19"/>
      <c r="S205" s="19"/>
      <c r="T205" s="18"/>
      <c r="U205" s="20">
        <f t="shared" si="94"/>
        <v>0</v>
      </c>
    </row>
    <row r="206">
      <c r="A206" s="21"/>
      <c r="B206" s="17" t="s">
        <v>33</v>
      </c>
      <c r="C206" s="18"/>
      <c r="D206" s="18"/>
      <c r="E206" s="18"/>
      <c r="F206" s="19">
        <f t="shared" si="93"/>
        <v>0</v>
      </c>
      <c r="G206" s="18"/>
      <c r="H206" s="18"/>
      <c r="I206" s="19"/>
      <c r="J206" s="18"/>
      <c r="K206" s="19"/>
      <c r="L206" s="19"/>
      <c r="M206" s="19"/>
      <c r="N206" s="18"/>
      <c r="O206" s="19"/>
      <c r="P206" s="18"/>
      <c r="Q206" s="19"/>
      <c r="R206" s="18"/>
      <c r="S206" s="18"/>
      <c r="T206" s="18"/>
      <c r="U206" s="54">
        <f t="shared" si="94"/>
        <v>0</v>
      </c>
    </row>
    <row r="207">
      <c r="A207" s="21"/>
      <c r="B207" s="22" t="s">
        <v>34</v>
      </c>
      <c r="C207" s="23"/>
      <c r="D207" s="23"/>
      <c r="E207" s="24"/>
      <c r="F207" s="24">
        <f t="shared" si="93"/>
        <v>0</v>
      </c>
      <c r="G207" s="23"/>
      <c r="H207" s="25"/>
      <c r="I207" s="23"/>
      <c r="J207" s="23"/>
      <c r="K207" s="24"/>
      <c r="L207" s="24"/>
      <c r="M207" s="25"/>
      <c r="N207" s="23"/>
      <c r="O207" s="24"/>
      <c r="P207" s="23"/>
      <c r="Q207" s="24"/>
      <c r="R207" s="23"/>
      <c r="S207" s="24"/>
      <c r="T207" s="23"/>
      <c r="U207" s="20">
        <f t="shared" si="94"/>
        <v>0</v>
      </c>
    </row>
    <row r="208">
      <c r="A208" s="21"/>
      <c r="B208" s="22" t="s">
        <v>35</v>
      </c>
      <c r="C208" s="23"/>
      <c r="D208" s="23"/>
      <c r="E208" s="23"/>
      <c r="F208" s="24">
        <f t="shared" si="93"/>
        <v>0</v>
      </c>
      <c r="G208" s="24"/>
      <c r="H208" s="24"/>
      <c r="I208" s="24"/>
      <c r="J208" s="23"/>
      <c r="K208" s="24"/>
      <c r="L208" s="24"/>
      <c r="M208" s="24"/>
      <c r="N208" s="24"/>
      <c r="O208" s="23"/>
      <c r="P208" s="23"/>
      <c r="Q208" s="24"/>
      <c r="R208" s="24"/>
      <c r="S208" s="23"/>
      <c r="T208" s="23"/>
      <c r="U208" s="20">
        <f t="shared" si="94"/>
        <v>0</v>
      </c>
    </row>
    <row r="209">
      <c r="A209" s="21"/>
      <c r="B209" s="26" t="s">
        <v>36</v>
      </c>
      <c r="C209" s="27">
        <f t="shared" ref="C209:T209" si="95">SUM(C202:C208)</f>
        <v>0</v>
      </c>
      <c r="D209" s="27">
        <f t="shared" si="95"/>
        <v>0</v>
      </c>
      <c r="E209" s="27">
        <f t="shared" si="95"/>
        <v>0</v>
      </c>
      <c r="F209" s="27">
        <f t="shared" si="95"/>
        <v>0</v>
      </c>
      <c r="G209" s="27">
        <f t="shared" si="95"/>
        <v>0</v>
      </c>
      <c r="H209" s="27">
        <f t="shared" si="95"/>
        <v>0</v>
      </c>
      <c r="I209" s="27">
        <f t="shared" si="95"/>
        <v>0</v>
      </c>
      <c r="J209" s="27">
        <f t="shared" si="95"/>
        <v>0</v>
      </c>
      <c r="K209" s="27">
        <f t="shared" si="95"/>
        <v>0</v>
      </c>
      <c r="L209" s="27">
        <f t="shared" si="95"/>
        <v>0</v>
      </c>
      <c r="M209" s="27">
        <f t="shared" si="95"/>
        <v>0</v>
      </c>
      <c r="N209" s="27">
        <f t="shared" si="95"/>
        <v>0</v>
      </c>
      <c r="O209" s="27">
        <f t="shared" si="95"/>
        <v>0</v>
      </c>
      <c r="P209" s="27">
        <f t="shared" si="95"/>
        <v>0</v>
      </c>
      <c r="Q209" s="27">
        <f t="shared" si="95"/>
        <v>0</v>
      </c>
      <c r="R209" s="27">
        <f t="shared" si="95"/>
        <v>0</v>
      </c>
      <c r="S209" s="27">
        <f t="shared" si="95"/>
        <v>0</v>
      </c>
      <c r="T209" s="27">
        <f t="shared" si="95"/>
        <v>0</v>
      </c>
      <c r="U209" s="20">
        <f t="shared" si="94"/>
        <v>0</v>
      </c>
    </row>
    <row r="210">
      <c r="A210" s="31"/>
      <c r="B210" s="32" t="s">
        <v>42</v>
      </c>
      <c r="C210" s="33">
        <f t="shared" ref="C210:U210" si="96">C201+C209</f>
        <v>0</v>
      </c>
      <c r="D210" s="33">
        <f t="shared" si="96"/>
        <v>0</v>
      </c>
      <c r="E210" s="33">
        <f t="shared" si="96"/>
        <v>0</v>
      </c>
      <c r="F210" s="33">
        <f t="shared" si="96"/>
        <v>0</v>
      </c>
      <c r="G210" s="33">
        <f t="shared" si="96"/>
        <v>0</v>
      </c>
      <c r="H210" s="33">
        <f t="shared" si="96"/>
        <v>0</v>
      </c>
      <c r="I210" s="33">
        <f t="shared" si="96"/>
        <v>0</v>
      </c>
      <c r="J210" s="33">
        <f t="shared" si="96"/>
        <v>0</v>
      </c>
      <c r="K210" s="33">
        <f t="shared" si="96"/>
        <v>0</v>
      </c>
      <c r="L210" s="33">
        <f t="shared" si="96"/>
        <v>0</v>
      </c>
      <c r="M210" s="33">
        <f t="shared" si="96"/>
        <v>0</v>
      </c>
      <c r="N210" s="33">
        <f t="shared" si="96"/>
        <v>0</v>
      </c>
      <c r="O210" s="33">
        <f t="shared" si="96"/>
        <v>0</v>
      </c>
      <c r="P210" s="33">
        <f t="shared" si="96"/>
        <v>0</v>
      </c>
      <c r="Q210" s="33">
        <f t="shared" si="96"/>
        <v>0</v>
      </c>
      <c r="R210" s="33">
        <f t="shared" si="96"/>
        <v>0</v>
      </c>
      <c r="S210" s="33">
        <f t="shared" si="96"/>
        <v>0</v>
      </c>
      <c r="T210" s="33">
        <f t="shared" si="96"/>
        <v>0</v>
      </c>
      <c r="U210" s="20">
        <f t="shared" si="96"/>
        <v>0</v>
      </c>
    </row>
    <row r="211">
      <c r="A211" s="16">
        <v>46077.0</v>
      </c>
      <c r="B211" s="17" t="s">
        <v>28</v>
      </c>
      <c r="C211" s="18"/>
      <c r="D211" s="18"/>
      <c r="E211" s="18"/>
      <c r="F211" s="19">
        <f t="shared" ref="F211:F217" si="97">SUM(C211:E211)</f>
        <v>0</v>
      </c>
      <c r="G211" s="18"/>
      <c r="H211" s="19"/>
      <c r="I211" s="19"/>
      <c r="J211" s="19"/>
      <c r="K211" s="19"/>
      <c r="L211" s="19"/>
      <c r="M211" s="19"/>
      <c r="N211" s="19"/>
      <c r="O211" s="18"/>
      <c r="P211" s="18"/>
      <c r="Q211" s="19"/>
      <c r="R211" s="18"/>
      <c r="S211" s="36"/>
      <c r="T211" s="18"/>
      <c r="U211" s="20">
        <f t="shared" ref="U211:U218" si="98">sum(G211:T211)</f>
        <v>0</v>
      </c>
    </row>
    <row r="212">
      <c r="A212" s="21"/>
      <c r="B212" s="17" t="s">
        <v>29</v>
      </c>
      <c r="C212" s="18"/>
      <c r="D212" s="18"/>
      <c r="E212" s="19"/>
      <c r="F212" s="19">
        <f t="shared" si="97"/>
        <v>0</v>
      </c>
      <c r="G212" s="18"/>
      <c r="H212" s="18"/>
      <c r="I212" s="18"/>
      <c r="J212" s="18"/>
      <c r="K212" s="19"/>
      <c r="L212" s="19"/>
      <c r="M212" s="19"/>
      <c r="N212" s="18"/>
      <c r="O212" s="19"/>
      <c r="P212" s="18"/>
      <c r="Q212" s="19"/>
      <c r="R212" s="19"/>
      <c r="S212" s="18"/>
      <c r="T212" s="18"/>
      <c r="U212" s="20">
        <f t="shared" si="98"/>
        <v>0</v>
      </c>
    </row>
    <row r="213">
      <c r="A213" s="21"/>
      <c r="B213" s="17" t="s">
        <v>30</v>
      </c>
      <c r="C213" s="18"/>
      <c r="D213" s="18"/>
      <c r="E213" s="18"/>
      <c r="F213" s="19">
        <f t="shared" si="97"/>
        <v>0</v>
      </c>
      <c r="G213" s="18"/>
      <c r="H213" s="19"/>
      <c r="I213" s="19"/>
      <c r="J213" s="19"/>
      <c r="K213" s="19"/>
      <c r="L213" s="19"/>
      <c r="M213" s="19"/>
      <c r="N213" s="18"/>
      <c r="O213" s="18"/>
      <c r="P213" s="18"/>
      <c r="Q213" s="18"/>
      <c r="R213" s="18"/>
      <c r="S213" s="18"/>
      <c r="T213" s="18"/>
      <c r="U213" s="20">
        <f t="shared" si="98"/>
        <v>0</v>
      </c>
    </row>
    <row r="214">
      <c r="A214" s="21"/>
      <c r="B214" s="17" t="s">
        <v>31</v>
      </c>
      <c r="C214" s="18"/>
      <c r="D214" s="18"/>
      <c r="E214" s="18"/>
      <c r="F214" s="19">
        <f t="shared" si="97"/>
        <v>0</v>
      </c>
      <c r="G214" s="19"/>
      <c r="H214" s="19"/>
      <c r="I214" s="19"/>
      <c r="J214" s="19"/>
      <c r="K214" s="19"/>
      <c r="L214" s="19"/>
      <c r="M214" s="19"/>
      <c r="N214" s="19"/>
      <c r="O214" s="19"/>
      <c r="P214" s="18"/>
      <c r="Q214" s="19"/>
      <c r="R214" s="18"/>
      <c r="S214" s="19"/>
      <c r="T214" s="18"/>
      <c r="U214" s="20">
        <f t="shared" si="98"/>
        <v>0</v>
      </c>
    </row>
    <row r="215">
      <c r="A215" s="21"/>
      <c r="B215" s="17" t="s">
        <v>33</v>
      </c>
      <c r="C215" s="18"/>
      <c r="D215" s="18"/>
      <c r="E215" s="18"/>
      <c r="F215" s="18">
        <f t="shared" si="97"/>
        <v>0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54">
        <f t="shared" si="98"/>
        <v>0</v>
      </c>
    </row>
    <row r="216">
      <c r="A216" s="21"/>
      <c r="B216" s="22" t="s">
        <v>34</v>
      </c>
      <c r="C216" s="23"/>
      <c r="D216" s="23"/>
      <c r="E216" s="24"/>
      <c r="F216" s="24">
        <f t="shared" si="97"/>
        <v>0</v>
      </c>
      <c r="G216" s="23"/>
      <c r="H216" s="24"/>
      <c r="I216" s="24"/>
      <c r="J216" s="23"/>
      <c r="K216" s="24"/>
      <c r="L216" s="24"/>
      <c r="M216" s="24"/>
      <c r="N216" s="23"/>
      <c r="O216" s="23"/>
      <c r="P216" s="23"/>
      <c r="Q216" s="23"/>
      <c r="R216" s="23"/>
      <c r="S216" s="25"/>
      <c r="T216" s="23"/>
      <c r="U216" s="20">
        <f t="shared" si="98"/>
        <v>0</v>
      </c>
    </row>
    <row r="217">
      <c r="A217" s="21"/>
      <c r="B217" s="22" t="s">
        <v>35</v>
      </c>
      <c r="C217" s="23"/>
      <c r="D217" s="23"/>
      <c r="E217" s="24"/>
      <c r="F217" s="24">
        <f t="shared" si="97"/>
        <v>0</v>
      </c>
      <c r="G217" s="23"/>
      <c r="H217" s="24"/>
      <c r="I217" s="24"/>
      <c r="J217" s="23"/>
      <c r="K217" s="24"/>
      <c r="L217" s="24"/>
      <c r="M217" s="24"/>
      <c r="N217" s="24"/>
      <c r="O217" s="23"/>
      <c r="P217" s="23"/>
      <c r="Q217" s="23"/>
      <c r="R217" s="24"/>
      <c r="S217" s="23"/>
      <c r="T217" s="23"/>
      <c r="U217" s="20">
        <f t="shared" si="98"/>
        <v>0</v>
      </c>
    </row>
    <row r="218">
      <c r="A218" s="21"/>
      <c r="B218" s="26" t="s">
        <v>36</v>
      </c>
      <c r="C218" s="27">
        <f t="shared" ref="C218:T218" si="99">SUM(C211:C217)</f>
        <v>0</v>
      </c>
      <c r="D218" s="27">
        <f t="shared" si="99"/>
        <v>0</v>
      </c>
      <c r="E218" s="27">
        <f t="shared" si="99"/>
        <v>0</v>
      </c>
      <c r="F218" s="27">
        <f t="shared" si="99"/>
        <v>0</v>
      </c>
      <c r="G218" s="27">
        <f t="shared" si="99"/>
        <v>0</v>
      </c>
      <c r="H218" s="27">
        <f t="shared" si="99"/>
        <v>0</v>
      </c>
      <c r="I218" s="27">
        <f t="shared" si="99"/>
        <v>0</v>
      </c>
      <c r="J218" s="27">
        <f t="shared" si="99"/>
        <v>0</v>
      </c>
      <c r="K218" s="27">
        <f t="shared" si="99"/>
        <v>0</v>
      </c>
      <c r="L218" s="27">
        <f t="shared" si="99"/>
        <v>0</v>
      </c>
      <c r="M218" s="27">
        <f t="shared" si="99"/>
        <v>0</v>
      </c>
      <c r="N218" s="27">
        <f t="shared" si="99"/>
        <v>0</v>
      </c>
      <c r="O218" s="27">
        <f t="shared" si="99"/>
        <v>0</v>
      </c>
      <c r="P218" s="27">
        <f t="shared" si="99"/>
        <v>0</v>
      </c>
      <c r="Q218" s="27">
        <f t="shared" si="99"/>
        <v>0</v>
      </c>
      <c r="R218" s="27">
        <f t="shared" si="99"/>
        <v>0</v>
      </c>
      <c r="S218" s="27">
        <f t="shared" si="99"/>
        <v>0</v>
      </c>
      <c r="T218" s="27">
        <f t="shared" si="99"/>
        <v>0</v>
      </c>
      <c r="U218" s="20">
        <f t="shared" si="98"/>
        <v>0</v>
      </c>
    </row>
    <row r="219">
      <c r="A219" s="31"/>
      <c r="B219" s="32" t="s">
        <v>42</v>
      </c>
      <c r="C219" s="33">
        <f t="shared" ref="C219:U219" si="100">C210+C218</f>
        <v>0</v>
      </c>
      <c r="D219" s="33">
        <f t="shared" si="100"/>
        <v>0</v>
      </c>
      <c r="E219" s="33">
        <f t="shared" si="100"/>
        <v>0</v>
      </c>
      <c r="F219" s="33">
        <f t="shared" si="100"/>
        <v>0</v>
      </c>
      <c r="G219" s="33">
        <f t="shared" si="100"/>
        <v>0</v>
      </c>
      <c r="H219" s="33">
        <f t="shared" si="100"/>
        <v>0</v>
      </c>
      <c r="I219" s="33">
        <f t="shared" si="100"/>
        <v>0</v>
      </c>
      <c r="J219" s="33">
        <f t="shared" si="100"/>
        <v>0</v>
      </c>
      <c r="K219" s="33">
        <f t="shared" si="100"/>
        <v>0</v>
      </c>
      <c r="L219" s="33">
        <f t="shared" si="100"/>
        <v>0</v>
      </c>
      <c r="M219" s="33">
        <f t="shared" si="100"/>
        <v>0</v>
      </c>
      <c r="N219" s="33">
        <f t="shared" si="100"/>
        <v>0</v>
      </c>
      <c r="O219" s="33">
        <f t="shared" si="100"/>
        <v>0</v>
      </c>
      <c r="P219" s="33">
        <f t="shared" si="100"/>
        <v>0</v>
      </c>
      <c r="Q219" s="33">
        <f t="shared" si="100"/>
        <v>0</v>
      </c>
      <c r="R219" s="33">
        <f t="shared" si="100"/>
        <v>0</v>
      </c>
      <c r="S219" s="33">
        <f t="shared" si="100"/>
        <v>0</v>
      </c>
      <c r="T219" s="33">
        <f t="shared" si="100"/>
        <v>0</v>
      </c>
      <c r="U219" s="20">
        <f t="shared" si="100"/>
        <v>0</v>
      </c>
    </row>
    <row r="220">
      <c r="A220" s="16">
        <v>46078.0</v>
      </c>
      <c r="B220" s="17" t="s">
        <v>28</v>
      </c>
      <c r="C220" s="18"/>
      <c r="D220" s="18"/>
      <c r="E220" s="18"/>
      <c r="F220" s="19">
        <f t="shared" ref="F220:F226" si="101">SUM(C220:E220)</f>
        <v>0</v>
      </c>
      <c r="G220" s="18"/>
      <c r="H220" s="19"/>
      <c r="I220" s="19"/>
      <c r="J220" s="18"/>
      <c r="K220" s="19"/>
      <c r="L220" s="19"/>
      <c r="M220" s="19"/>
      <c r="N220" s="19"/>
      <c r="O220" s="18"/>
      <c r="P220" s="18"/>
      <c r="Q220" s="19"/>
      <c r="R220" s="19"/>
      <c r="S220" s="18"/>
      <c r="T220" s="18"/>
      <c r="U220" s="20">
        <f t="shared" ref="U220:U227" si="102">sum(G220:T220)</f>
        <v>0</v>
      </c>
    </row>
    <row r="221">
      <c r="A221" s="21"/>
      <c r="B221" s="17" t="s">
        <v>29</v>
      </c>
      <c r="C221" s="18"/>
      <c r="D221" s="18"/>
      <c r="E221" s="19"/>
      <c r="F221" s="19">
        <f t="shared" si="101"/>
        <v>0</v>
      </c>
      <c r="G221" s="18"/>
      <c r="H221" s="18"/>
      <c r="I221" s="18"/>
      <c r="J221" s="19"/>
      <c r="K221" s="19"/>
      <c r="L221" s="19"/>
      <c r="M221" s="19"/>
      <c r="N221" s="18"/>
      <c r="O221" s="18"/>
      <c r="P221" s="18"/>
      <c r="Q221" s="19"/>
      <c r="R221" s="19"/>
      <c r="S221" s="18"/>
      <c r="T221" s="18"/>
      <c r="U221" s="20">
        <f t="shared" si="102"/>
        <v>0</v>
      </c>
    </row>
    <row r="222">
      <c r="A222" s="21"/>
      <c r="B222" s="17" t="s">
        <v>30</v>
      </c>
      <c r="C222" s="18"/>
      <c r="D222" s="18"/>
      <c r="E222" s="18"/>
      <c r="F222" s="19">
        <f t="shared" si="101"/>
        <v>0</v>
      </c>
      <c r="G222" s="18"/>
      <c r="H222" s="19"/>
      <c r="I222" s="19"/>
      <c r="J222" s="19"/>
      <c r="K222" s="19"/>
      <c r="L222" s="19"/>
      <c r="M222" s="19"/>
      <c r="N222" s="19"/>
      <c r="O222" s="19"/>
      <c r="P222" s="18"/>
      <c r="Q222" s="19"/>
      <c r="R222" s="19"/>
      <c r="S222" s="18"/>
      <c r="T222" s="18"/>
      <c r="U222" s="20">
        <f t="shared" si="102"/>
        <v>0</v>
      </c>
    </row>
    <row r="223">
      <c r="A223" s="21"/>
      <c r="B223" s="17" t="s">
        <v>31</v>
      </c>
      <c r="C223" s="18"/>
      <c r="D223" s="18"/>
      <c r="E223" s="19"/>
      <c r="F223" s="19">
        <f t="shared" si="101"/>
        <v>0</v>
      </c>
      <c r="G223" s="18"/>
      <c r="H223" s="19"/>
      <c r="I223" s="19"/>
      <c r="J223" s="19"/>
      <c r="K223" s="19"/>
      <c r="L223" s="19"/>
      <c r="M223" s="18"/>
      <c r="N223" s="19"/>
      <c r="O223" s="36"/>
      <c r="P223" s="18"/>
      <c r="Q223" s="19"/>
      <c r="R223" s="18"/>
      <c r="S223" s="19"/>
      <c r="T223" s="18"/>
      <c r="U223" s="20">
        <f t="shared" si="102"/>
        <v>0</v>
      </c>
    </row>
    <row r="224">
      <c r="A224" s="21"/>
      <c r="B224" s="17" t="s">
        <v>33</v>
      </c>
      <c r="C224" s="18"/>
      <c r="D224" s="18"/>
      <c r="E224" s="18"/>
      <c r="F224" s="19">
        <f t="shared" si="101"/>
        <v>0</v>
      </c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54">
        <f t="shared" si="102"/>
        <v>0</v>
      </c>
    </row>
    <row r="225">
      <c r="A225" s="21"/>
      <c r="B225" s="22" t="s">
        <v>34</v>
      </c>
      <c r="C225" s="23"/>
      <c r="D225" s="23"/>
      <c r="E225" s="24"/>
      <c r="F225" s="24">
        <f t="shared" si="101"/>
        <v>0</v>
      </c>
      <c r="G225" s="23"/>
      <c r="H225" s="23"/>
      <c r="I225" s="23"/>
      <c r="J225" s="23"/>
      <c r="K225" s="24"/>
      <c r="L225" s="24"/>
      <c r="M225" s="24"/>
      <c r="N225" s="23"/>
      <c r="O225" s="24"/>
      <c r="P225" s="23"/>
      <c r="Q225" s="23"/>
      <c r="R225" s="23"/>
      <c r="S225" s="24"/>
      <c r="T225" s="23"/>
      <c r="U225" s="20">
        <f t="shared" si="102"/>
        <v>0</v>
      </c>
    </row>
    <row r="226">
      <c r="A226" s="21"/>
      <c r="B226" s="22" t="s">
        <v>35</v>
      </c>
      <c r="C226" s="23"/>
      <c r="D226" s="23"/>
      <c r="E226" s="25"/>
      <c r="F226" s="24">
        <f t="shared" si="101"/>
        <v>0</v>
      </c>
      <c r="G226" s="24"/>
      <c r="H226" s="24"/>
      <c r="I226" s="24"/>
      <c r="J226" s="23"/>
      <c r="K226" s="24"/>
      <c r="L226" s="24"/>
      <c r="M226" s="24"/>
      <c r="N226" s="24"/>
      <c r="O226" s="23"/>
      <c r="P226" s="23"/>
      <c r="Q226" s="24"/>
      <c r="R226" s="25"/>
      <c r="S226" s="23"/>
      <c r="T226" s="23"/>
      <c r="U226" s="20">
        <f t="shared" si="102"/>
        <v>0</v>
      </c>
    </row>
    <row r="227">
      <c r="A227" s="21"/>
      <c r="B227" s="26" t="s">
        <v>36</v>
      </c>
      <c r="C227" s="27">
        <f t="shared" ref="C227:T227" si="103">SUM(C220:C226)</f>
        <v>0</v>
      </c>
      <c r="D227" s="27">
        <f t="shared" si="103"/>
        <v>0</v>
      </c>
      <c r="E227" s="27">
        <f t="shared" si="103"/>
        <v>0</v>
      </c>
      <c r="F227" s="27">
        <f t="shared" si="103"/>
        <v>0</v>
      </c>
      <c r="G227" s="27">
        <f t="shared" si="103"/>
        <v>0</v>
      </c>
      <c r="H227" s="27">
        <f t="shared" si="103"/>
        <v>0</v>
      </c>
      <c r="I227" s="27">
        <f t="shared" si="103"/>
        <v>0</v>
      </c>
      <c r="J227" s="27">
        <f t="shared" si="103"/>
        <v>0</v>
      </c>
      <c r="K227" s="27">
        <f t="shared" si="103"/>
        <v>0</v>
      </c>
      <c r="L227" s="27">
        <f t="shared" si="103"/>
        <v>0</v>
      </c>
      <c r="M227" s="27">
        <f t="shared" si="103"/>
        <v>0</v>
      </c>
      <c r="N227" s="27">
        <f t="shared" si="103"/>
        <v>0</v>
      </c>
      <c r="O227" s="27">
        <f t="shared" si="103"/>
        <v>0</v>
      </c>
      <c r="P227" s="27">
        <f t="shared" si="103"/>
        <v>0</v>
      </c>
      <c r="Q227" s="27">
        <f t="shared" si="103"/>
        <v>0</v>
      </c>
      <c r="R227" s="27">
        <f t="shared" si="103"/>
        <v>0</v>
      </c>
      <c r="S227" s="27">
        <f t="shared" si="103"/>
        <v>0</v>
      </c>
      <c r="T227" s="27">
        <f t="shared" si="103"/>
        <v>0</v>
      </c>
      <c r="U227" s="20">
        <f t="shared" si="102"/>
        <v>0</v>
      </c>
      <c r="V227" s="28" t="s">
        <v>37</v>
      </c>
      <c r="W227" s="28" t="s">
        <v>9</v>
      </c>
      <c r="X227" s="28" t="s">
        <v>10</v>
      </c>
      <c r="Y227" s="28" t="s">
        <v>11</v>
      </c>
      <c r="Z227" s="28" t="s">
        <v>12</v>
      </c>
      <c r="AA227" s="28" t="s">
        <v>13</v>
      </c>
      <c r="AB227" s="28" t="s">
        <v>14</v>
      </c>
      <c r="AC227" s="28" t="s">
        <v>15</v>
      </c>
      <c r="AD227" s="29" t="s">
        <v>38</v>
      </c>
      <c r="AE227" s="29" t="s">
        <v>39</v>
      </c>
      <c r="AF227" s="29" t="s">
        <v>18</v>
      </c>
      <c r="AG227" s="28" t="s">
        <v>19</v>
      </c>
      <c r="AH227" s="28" t="s">
        <v>20</v>
      </c>
      <c r="AI227" s="30" t="s">
        <v>40</v>
      </c>
      <c r="AJ227" s="28" t="s">
        <v>22</v>
      </c>
      <c r="AK227" s="28" t="s">
        <v>23</v>
      </c>
      <c r="AL227" s="28" t="s">
        <v>24</v>
      </c>
      <c r="AM227" s="28" t="s">
        <v>25</v>
      </c>
      <c r="AN227" s="28" t="s">
        <v>41</v>
      </c>
    </row>
    <row r="228">
      <c r="A228" s="31"/>
      <c r="B228" s="32" t="s">
        <v>42</v>
      </c>
      <c r="C228" s="33">
        <f t="shared" ref="C228:U228" si="104">C219+C227</f>
        <v>0</v>
      </c>
      <c r="D228" s="33">
        <f t="shared" si="104"/>
        <v>0</v>
      </c>
      <c r="E228" s="33">
        <f t="shared" si="104"/>
        <v>0</v>
      </c>
      <c r="F228" s="33">
        <f t="shared" si="104"/>
        <v>0</v>
      </c>
      <c r="G228" s="33">
        <f t="shared" si="104"/>
        <v>0</v>
      </c>
      <c r="H228" s="33">
        <f t="shared" si="104"/>
        <v>0</v>
      </c>
      <c r="I228" s="33">
        <f t="shared" si="104"/>
        <v>0</v>
      </c>
      <c r="J228" s="33">
        <f t="shared" si="104"/>
        <v>0</v>
      </c>
      <c r="K228" s="33">
        <f t="shared" si="104"/>
        <v>0</v>
      </c>
      <c r="L228" s="33">
        <f t="shared" si="104"/>
        <v>0</v>
      </c>
      <c r="M228" s="33">
        <f t="shared" si="104"/>
        <v>0</v>
      </c>
      <c r="N228" s="33">
        <f t="shared" si="104"/>
        <v>0</v>
      </c>
      <c r="O228" s="33">
        <f t="shared" si="104"/>
        <v>0</v>
      </c>
      <c r="P228" s="33">
        <f t="shared" si="104"/>
        <v>0</v>
      </c>
      <c r="Q228" s="33">
        <f t="shared" si="104"/>
        <v>0</v>
      </c>
      <c r="R228" s="33">
        <f t="shared" si="104"/>
        <v>0</v>
      </c>
      <c r="S228" s="33">
        <f t="shared" si="104"/>
        <v>0</v>
      </c>
      <c r="T228" s="33">
        <f t="shared" si="104"/>
        <v>0</v>
      </c>
      <c r="U228" s="20">
        <f t="shared" si="104"/>
        <v>0</v>
      </c>
      <c r="V228" s="56" t="s">
        <v>59</v>
      </c>
      <c r="W228" s="35">
        <f t="shared" ref="W228:AN228" si="105">SUM(C166:C170,C175:C179,C184:C188,C193:C197,C202:C206,C211:C215,C220:C224)</f>
        <v>0</v>
      </c>
      <c r="X228" s="35">
        <f t="shared" si="105"/>
        <v>0</v>
      </c>
      <c r="Y228" s="35">
        <f t="shared" si="105"/>
        <v>0</v>
      </c>
      <c r="Z228" s="35">
        <f t="shared" si="105"/>
        <v>0</v>
      </c>
      <c r="AA228" s="35">
        <f t="shared" si="105"/>
        <v>0</v>
      </c>
      <c r="AB228" s="35">
        <f t="shared" si="105"/>
        <v>0</v>
      </c>
      <c r="AC228" s="35">
        <f t="shared" si="105"/>
        <v>0</v>
      </c>
      <c r="AD228" s="35">
        <f t="shared" si="105"/>
        <v>0</v>
      </c>
      <c r="AE228" s="35">
        <f t="shared" si="105"/>
        <v>0</v>
      </c>
      <c r="AF228" s="35">
        <f t="shared" si="105"/>
        <v>0</v>
      </c>
      <c r="AG228" s="35">
        <f t="shared" si="105"/>
        <v>0</v>
      </c>
      <c r="AH228" s="35">
        <f t="shared" si="105"/>
        <v>0</v>
      </c>
      <c r="AI228" s="35">
        <f t="shared" si="105"/>
        <v>0</v>
      </c>
      <c r="AJ228" s="35">
        <f t="shared" si="105"/>
        <v>0</v>
      </c>
      <c r="AK228" s="35">
        <f t="shared" si="105"/>
        <v>0</v>
      </c>
      <c r="AL228" s="35">
        <f t="shared" si="105"/>
        <v>0</v>
      </c>
      <c r="AM228" s="35">
        <f t="shared" si="105"/>
        <v>0</v>
      </c>
      <c r="AN228" s="35">
        <f t="shared" si="105"/>
        <v>0</v>
      </c>
    </row>
    <row r="229">
      <c r="A229" s="16">
        <v>46079.0</v>
      </c>
      <c r="B229" s="17" t="s">
        <v>28</v>
      </c>
      <c r="C229" s="18"/>
      <c r="D229" s="18"/>
      <c r="E229" s="18"/>
      <c r="F229" s="19">
        <f t="shared" ref="F229:F235" si="106">SUM(C229:E229)</f>
        <v>0</v>
      </c>
      <c r="G229" s="18"/>
      <c r="H229" s="19"/>
      <c r="I229" s="19"/>
      <c r="J229" s="19"/>
      <c r="K229" s="19"/>
      <c r="L229" s="19"/>
      <c r="M229" s="19"/>
      <c r="N229" s="19"/>
      <c r="O229" s="18"/>
      <c r="P229" s="18"/>
      <c r="Q229" s="19"/>
      <c r="R229" s="19"/>
      <c r="S229" s="19"/>
      <c r="T229" s="18"/>
      <c r="U229" s="20">
        <f t="shared" ref="U229:U236" si="107">sum(G229:T229)</f>
        <v>0</v>
      </c>
    </row>
    <row r="230">
      <c r="A230" s="21"/>
      <c r="B230" s="17" t="s">
        <v>29</v>
      </c>
      <c r="C230" s="18"/>
      <c r="D230" s="18"/>
      <c r="E230" s="18"/>
      <c r="F230" s="19">
        <f t="shared" si="106"/>
        <v>0</v>
      </c>
      <c r="G230" s="18"/>
      <c r="H230" s="19"/>
      <c r="I230" s="19"/>
      <c r="J230" s="18"/>
      <c r="K230" s="19"/>
      <c r="L230" s="18"/>
      <c r="M230" s="19"/>
      <c r="N230" s="19"/>
      <c r="O230" s="19"/>
      <c r="P230" s="18"/>
      <c r="Q230" s="19"/>
      <c r="R230" s="19"/>
      <c r="S230" s="19"/>
      <c r="T230" s="18"/>
      <c r="U230" s="20">
        <f t="shared" si="107"/>
        <v>0</v>
      </c>
    </row>
    <row r="231">
      <c r="A231" s="21"/>
      <c r="B231" s="17" t="s">
        <v>30</v>
      </c>
      <c r="C231" s="18"/>
      <c r="D231" s="18"/>
      <c r="E231" s="19"/>
      <c r="F231" s="19">
        <f t="shared" si="106"/>
        <v>0</v>
      </c>
      <c r="G231" s="18"/>
      <c r="H231" s="61"/>
      <c r="I231" s="19"/>
      <c r="J231" s="19"/>
      <c r="K231" s="19"/>
      <c r="L231" s="19"/>
      <c r="M231" s="19"/>
      <c r="N231" s="19"/>
      <c r="O231" s="18"/>
      <c r="P231" s="18"/>
      <c r="Q231" s="19"/>
      <c r="R231" s="19"/>
      <c r="S231" s="18"/>
      <c r="T231" s="18"/>
      <c r="U231" s="20">
        <f t="shared" si="107"/>
        <v>0</v>
      </c>
    </row>
    <row r="232">
      <c r="A232" s="21"/>
      <c r="B232" s="17" t="s">
        <v>31</v>
      </c>
      <c r="C232" s="18"/>
      <c r="D232" s="18"/>
      <c r="E232" s="18"/>
      <c r="F232" s="19">
        <f t="shared" si="106"/>
        <v>0</v>
      </c>
      <c r="G232" s="19"/>
      <c r="H232" s="19"/>
      <c r="I232" s="19"/>
      <c r="J232" s="18"/>
      <c r="K232" s="19"/>
      <c r="L232" s="19"/>
      <c r="M232" s="18"/>
      <c r="N232" s="18"/>
      <c r="O232" s="19"/>
      <c r="P232" s="18"/>
      <c r="Q232" s="19"/>
      <c r="R232" s="18"/>
      <c r="S232" s="19"/>
      <c r="T232" s="18"/>
      <c r="U232" s="20">
        <f t="shared" si="107"/>
        <v>0</v>
      </c>
    </row>
    <row r="233">
      <c r="A233" s="21"/>
      <c r="B233" s="17" t="s">
        <v>33</v>
      </c>
      <c r="C233" s="18"/>
      <c r="D233" s="18"/>
      <c r="E233" s="18"/>
      <c r="F233" s="19">
        <f t="shared" si="106"/>
        <v>0</v>
      </c>
      <c r="G233" s="18"/>
      <c r="H233" s="18"/>
      <c r="I233" s="19"/>
      <c r="J233" s="36"/>
      <c r="K233" s="19"/>
      <c r="L233" s="19"/>
      <c r="M233" s="19"/>
      <c r="N233" s="18"/>
      <c r="O233" s="19"/>
      <c r="P233" s="18"/>
      <c r="Q233" s="19"/>
      <c r="R233" s="18"/>
      <c r="S233" s="18"/>
      <c r="T233" s="18"/>
      <c r="U233" s="54">
        <f t="shared" si="107"/>
        <v>0</v>
      </c>
    </row>
    <row r="234">
      <c r="A234" s="21"/>
      <c r="B234" s="22" t="s">
        <v>34</v>
      </c>
      <c r="C234" s="23"/>
      <c r="D234" s="23"/>
      <c r="E234" s="23"/>
      <c r="F234" s="24">
        <f t="shared" si="106"/>
        <v>0</v>
      </c>
      <c r="G234" s="23"/>
      <c r="H234" s="23"/>
      <c r="I234" s="24"/>
      <c r="J234" s="24"/>
      <c r="K234" s="24"/>
      <c r="L234" s="24"/>
      <c r="M234" s="24"/>
      <c r="N234" s="24"/>
      <c r="O234" s="24"/>
      <c r="P234" s="23"/>
      <c r="Q234" s="24"/>
      <c r="R234" s="23"/>
      <c r="S234" s="24"/>
      <c r="T234" s="23"/>
      <c r="U234" s="20">
        <f t="shared" si="107"/>
        <v>0</v>
      </c>
    </row>
    <row r="235">
      <c r="A235" s="21"/>
      <c r="B235" s="22" t="s">
        <v>35</v>
      </c>
      <c r="C235" s="23"/>
      <c r="D235" s="23"/>
      <c r="E235" s="23"/>
      <c r="F235" s="24">
        <f t="shared" si="106"/>
        <v>0</v>
      </c>
      <c r="G235" s="24"/>
      <c r="H235" s="24"/>
      <c r="I235" s="24"/>
      <c r="J235" s="24"/>
      <c r="K235" s="24"/>
      <c r="L235" s="24"/>
      <c r="M235" s="24"/>
      <c r="N235" s="24"/>
      <c r="O235" s="23"/>
      <c r="P235" s="23"/>
      <c r="Q235" s="24"/>
      <c r="R235" s="24"/>
      <c r="S235" s="24"/>
      <c r="T235" s="23"/>
      <c r="U235" s="20">
        <f t="shared" si="107"/>
        <v>0</v>
      </c>
    </row>
    <row r="236">
      <c r="A236" s="21"/>
      <c r="B236" s="26" t="s">
        <v>36</v>
      </c>
      <c r="C236" s="27">
        <f t="shared" ref="C236:T236" si="108">SUM(C229:C235)</f>
        <v>0</v>
      </c>
      <c r="D236" s="27">
        <f t="shared" si="108"/>
        <v>0</v>
      </c>
      <c r="E236" s="27">
        <f t="shared" si="108"/>
        <v>0</v>
      </c>
      <c r="F236" s="27">
        <f t="shared" si="108"/>
        <v>0</v>
      </c>
      <c r="G236" s="27">
        <f t="shared" si="108"/>
        <v>0</v>
      </c>
      <c r="H236" s="27">
        <f t="shared" si="108"/>
        <v>0</v>
      </c>
      <c r="I236" s="27">
        <f t="shared" si="108"/>
        <v>0</v>
      </c>
      <c r="J236" s="27">
        <f t="shared" si="108"/>
        <v>0</v>
      </c>
      <c r="K236" s="27">
        <f t="shared" si="108"/>
        <v>0</v>
      </c>
      <c r="L236" s="27">
        <f t="shared" si="108"/>
        <v>0</v>
      </c>
      <c r="M236" s="27">
        <f t="shared" si="108"/>
        <v>0</v>
      </c>
      <c r="N236" s="27">
        <f t="shared" si="108"/>
        <v>0</v>
      </c>
      <c r="O236" s="27">
        <f t="shared" si="108"/>
        <v>0</v>
      </c>
      <c r="P236" s="27">
        <f t="shared" si="108"/>
        <v>0</v>
      </c>
      <c r="Q236" s="27">
        <f t="shared" si="108"/>
        <v>0</v>
      </c>
      <c r="R236" s="27">
        <f t="shared" si="108"/>
        <v>0</v>
      </c>
      <c r="S236" s="27">
        <f t="shared" si="108"/>
        <v>0</v>
      </c>
      <c r="T236" s="27">
        <f t="shared" si="108"/>
        <v>0</v>
      </c>
      <c r="U236" s="20">
        <f t="shared" si="107"/>
        <v>0</v>
      </c>
    </row>
    <row r="237">
      <c r="A237" s="31"/>
      <c r="B237" s="32" t="s">
        <v>42</v>
      </c>
      <c r="C237" s="33">
        <f t="shared" ref="C237:U237" si="109">C228+C236</f>
        <v>0</v>
      </c>
      <c r="D237" s="33">
        <f t="shared" si="109"/>
        <v>0</v>
      </c>
      <c r="E237" s="33">
        <f t="shared" si="109"/>
        <v>0</v>
      </c>
      <c r="F237" s="33">
        <f t="shared" si="109"/>
        <v>0</v>
      </c>
      <c r="G237" s="33">
        <f t="shared" si="109"/>
        <v>0</v>
      </c>
      <c r="H237" s="33">
        <f t="shared" si="109"/>
        <v>0</v>
      </c>
      <c r="I237" s="33">
        <f t="shared" si="109"/>
        <v>0</v>
      </c>
      <c r="J237" s="33">
        <f t="shared" si="109"/>
        <v>0</v>
      </c>
      <c r="K237" s="33">
        <f t="shared" si="109"/>
        <v>0</v>
      </c>
      <c r="L237" s="33">
        <f t="shared" si="109"/>
        <v>0</v>
      </c>
      <c r="M237" s="33">
        <f t="shared" si="109"/>
        <v>0</v>
      </c>
      <c r="N237" s="33">
        <f t="shared" si="109"/>
        <v>0</v>
      </c>
      <c r="O237" s="33">
        <f t="shared" si="109"/>
        <v>0</v>
      </c>
      <c r="P237" s="33">
        <f t="shared" si="109"/>
        <v>0</v>
      </c>
      <c r="Q237" s="33">
        <f t="shared" si="109"/>
        <v>0</v>
      </c>
      <c r="R237" s="33">
        <f t="shared" si="109"/>
        <v>0</v>
      </c>
      <c r="S237" s="33">
        <f t="shared" si="109"/>
        <v>0</v>
      </c>
      <c r="T237" s="33">
        <f t="shared" si="109"/>
        <v>0</v>
      </c>
      <c r="U237" s="20">
        <f t="shared" si="109"/>
        <v>0</v>
      </c>
    </row>
    <row r="238">
      <c r="A238" s="16">
        <v>46080.0</v>
      </c>
      <c r="B238" s="17" t="s">
        <v>28</v>
      </c>
      <c r="C238" s="18"/>
      <c r="D238" s="18"/>
      <c r="E238" s="18"/>
      <c r="F238" s="19">
        <f t="shared" ref="F238:F244" si="110">SUM(C238:E238)</f>
        <v>0</v>
      </c>
      <c r="G238" s="19"/>
      <c r="H238" s="19"/>
      <c r="I238" s="19"/>
      <c r="J238" s="19"/>
      <c r="K238" s="19"/>
      <c r="L238" s="19"/>
      <c r="M238" s="19"/>
      <c r="N238" s="19"/>
      <c r="O238" s="36"/>
      <c r="P238" s="18"/>
      <c r="Q238" s="18"/>
      <c r="R238" s="19"/>
      <c r="S238" s="36"/>
      <c r="T238" s="18"/>
      <c r="U238" s="20">
        <f t="shared" ref="U238:U245" si="111">sum(G238:T238)</f>
        <v>0</v>
      </c>
    </row>
    <row r="239">
      <c r="A239" s="21"/>
      <c r="B239" s="17" t="s">
        <v>29</v>
      </c>
      <c r="C239" s="18"/>
      <c r="D239" s="18"/>
      <c r="E239" s="18"/>
      <c r="F239" s="19">
        <f t="shared" si="110"/>
        <v>0</v>
      </c>
      <c r="G239" s="18"/>
      <c r="H239" s="19"/>
      <c r="I239" s="19"/>
      <c r="J239" s="18"/>
      <c r="K239" s="19"/>
      <c r="L239" s="19"/>
      <c r="M239" s="19"/>
      <c r="N239" s="19"/>
      <c r="O239" s="18"/>
      <c r="P239" s="18"/>
      <c r="Q239" s="19"/>
      <c r="R239" s="19"/>
      <c r="S239" s="36"/>
      <c r="T239" s="18"/>
      <c r="U239" s="20">
        <f t="shared" si="111"/>
        <v>0</v>
      </c>
    </row>
    <row r="240">
      <c r="A240" s="21"/>
      <c r="B240" s="17" t="s">
        <v>30</v>
      </c>
      <c r="C240" s="18"/>
      <c r="D240" s="18"/>
      <c r="E240" s="18"/>
      <c r="F240" s="19">
        <f t="shared" si="110"/>
        <v>0</v>
      </c>
      <c r="G240" s="18"/>
      <c r="H240" s="18"/>
      <c r="I240" s="19"/>
      <c r="J240" s="18"/>
      <c r="K240" s="19"/>
      <c r="L240" s="18"/>
      <c r="M240" s="19"/>
      <c r="N240" s="19"/>
      <c r="O240" s="18"/>
      <c r="P240" s="18"/>
      <c r="Q240" s="19"/>
      <c r="R240" s="19"/>
      <c r="S240" s="18"/>
      <c r="T240" s="18"/>
      <c r="U240" s="20">
        <f t="shared" si="111"/>
        <v>0</v>
      </c>
    </row>
    <row r="241">
      <c r="A241" s="21"/>
      <c r="B241" s="17" t="s">
        <v>31</v>
      </c>
      <c r="C241" s="18"/>
      <c r="D241" s="18"/>
      <c r="E241" s="18"/>
      <c r="F241" s="19">
        <f t="shared" si="110"/>
        <v>0</v>
      </c>
      <c r="G241" s="19"/>
      <c r="H241" s="19"/>
      <c r="I241" s="19"/>
      <c r="J241" s="19"/>
      <c r="K241" s="19"/>
      <c r="L241" s="19"/>
      <c r="M241" s="18"/>
      <c r="N241" s="19"/>
      <c r="O241" s="19"/>
      <c r="P241" s="18"/>
      <c r="Q241" s="19"/>
      <c r="R241" s="18"/>
      <c r="S241" s="19"/>
      <c r="T241" s="18"/>
      <c r="U241" s="20">
        <f t="shared" si="111"/>
        <v>0</v>
      </c>
    </row>
    <row r="242">
      <c r="A242" s="21"/>
      <c r="B242" s="17" t="s">
        <v>33</v>
      </c>
      <c r="C242" s="18"/>
      <c r="D242" s="18"/>
      <c r="E242" s="18"/>
      <c r="F242" s="19">
        <f t="shared" si="110"/>
        <v>0</v>
      </c>
      <c r="G242" s="18"/>
      <c r="H242" s="18"/>
      <c r="I242" s="19"/>
      <c r="J242" s="18"/>
      <c r="K242" s="19"/>
      <c r="L242" s="19"/>
      <c r="M242" s="19"/>
      <c r="N242" s="18"/>
      <c r="O242" s="19"/>
      <c r="P242" s="18"/>
      <c r="Q242" s="19"/>
      <c r="R242" s="18"/>
      <c r="S242" s="18"/>
      <c r="T242" s="18"/>
      <c r="U242" s="54">
        <f t="shared" si="111"/>
        <v>0</v>
      </c>
    </row>
    <row r="243">
      <c r="A243" s="21"/>
      <c r="B243" s="22" t="s">
        <v>34</v>
      </c>
      <c r="C243" s="23"/>
      <c r="D243" s="23"/>
      <c r="E243" s="24"/>
      <c r="F243" s="24">
        <f t="shared" si="110"/>
        <v>0</v>
      </c>
      <c r="G243" s="23"/>
      <c r="H243" s="24"/>
      <c r="I243" s="23"/>
      <c r="J243" s="23"/>
      <c r="K243" s="24"/>
      <c r="L243" s="24"/>
      <c r="M243" s="24"/>
      <c r="N243" s="23"/>
      <c r="O243" s="24"/>
      <c r="P243" s="23"/>
      <c r="Q243" s="24"/>
      <c r="R243" s="23"/>
      <c r="S243" s="23"/>
      <c r="T243" s="23"/>
      <c r="U243" s="20">
        <f t="shared" si="111"/>
        <v>0</v>
      </c>
    </row>
    <row r="244">
      <c r="A244" s="21"/>
      <c r="B244" s="22" t="s">
        <v>35</v>
      </c>
      <c r="C244" s="23"/>
      <c r="D244" s="23"/>
      <c r="E244" s="24"/>
      <c r="F244" s="24">
        <f t="shared" si="110"/>
        <v>0</v>
      </c>
      <c r="G244" s="23"/>
      <c r="H244" s="24"/>
      <c r="I244" s="24"/>
      <c r="J244" s="23"/>
      <c r="K244" s="24"/>
      <c r="L244" s="24"/>
      <c r="M244" s="24"/>
      <c r="N244" s="24"/>
      <c r="O244" s="24"/>
      <c r="P244" s="23"/>
      <c r="Q244" s="24"/>
      <c r="R244" s="24"/>
      <c r="S244" s="24"/>
      <c r="T244" s="23"/>
      <c r="U244" s="20">
        <f t="shared" si="111"/>
        <v>0</v>
      </c>
    </row>
    <row r="245">
      <c r="A245" s="21"/>
      <c r="B245" s="26" t="s">
        <v>36</v>
      </c>
      <c r="C245" s="27">
        <f t="shared" ref="C245:T245" si="112">SUM(C238:C244)</f>
        <v>0</v>
      </c>
      <c r="D245" s="27">
        <f t="shared" si="112"/>
        <v>0</v>
      </c>
      <c r="E245" s="27">
        <f t="shared" si="112"/>
        <v>0</v>
      </c>
      <c r="F245" s="27">
        <f t="shared" si="112"/>
        <v>0</v>
      </c>
      <c r="G245" s="27">
        <f t="shared" si="112"/>
        <v>0</v>
      </c>
      <c r="H245" s="27">
        <f t="shared" si="112"/>
        <v>0</v>
      </c>
      <c r="I245" s="27">
        <f t="shared" si="112"/>
        <v>0</v>
      </c>
      <c r="J245" s="27">
        <f t="shared" si="112"/>
        <v>0</v>
      </c>
      <c r="K245" s="27">
        <f t="shared" si="112"/>
        <v>0</v>
      </c>
      <c r="L245" s="27">
        <f t="shared" si="112"/>
        <v>0</v>
      </c>
      <c r="M245" s="27">
        <f t="shared" si="112"/>
        <v>0</v>
      </c>
      <c r="N245" s="27">
        <f t="shared" si="112"/>
        <v>0</v>
      </c>
      <c r="O245" s="27">
        <f t="shared" si="112"/>
        <v>0</v>
      </c>
      <c r="P245" s="27">
        <f t="shared" si="112"/>
        <v>0</v>
      </c>
      <c r="Q245" s="27">
        <f t="shared" si="112"/>
        <v>0</v>
      </c>
      <c r="R245" s="27">
        <f t="shared" si="112"/>
        <v>0</v>
      </c>
      <c r="S245" s="27">
        <f t="shared" si="112"/>
        <v>0</v>
      </c>
      <c r="T245" s="27">
        <f t="shared" si="112"/>
        <v>0</v>
      </c>
      <c r="U245" s="20">
        <f t="shared" si="111"/>
        <v>0</v>
      </c>
    </row>
    <row r="246">
      <c r="A246" s="31"/>
      <c r="B246" s="32" t="s">
        <v>42</v>
      </c>
      <c r="C246" s="33">
        <f t="shared" ref="C246:U246" si="113">C237+C245</f>
        <v>0</v>
      </c>
      <c r="D246" s="33">
        <f t="shared" si="113"/>
        <v>0</v>
      </c>
      <c r="E246" s="33">
        <f t="shared" si="113"/>
        <v>0</v>
      </c>
      <c r="F246" s="33">
        <f t="shared" si="113"/>
        <v>0</v>
      </c>
      <c r="G246" s="33">
        <f t="shared" si="113"/>
        <v>0</v>
      </c>
      <c r="H246" s="33">
        <f t="shared" si="113"/>
        <v>0</v>
      </c>
      <c r="I246" s="33">
        <f t="shared" si="113"/>
        <v>0</v>
      </c>
      <c r="J246" s="33">
        <f t="shared" si="113"/>
        <v>0</v>
      </c>
      <c r="K246" s="33">
        <f t="shared" si="113"/>
        <v>0</v>
      </c>
      <c r="L246" s="33">
        <f t="shared" si="113"/>
        <v>0</v>
      </c>
      <c r="M246" s="33">
        <f t="shared" si="113"/>
        <v>0</v>
      </c>
      <c r="N246" s="33">
        <f t="shared" si="113"/>
        <v>0</v>
      </c>
      <c r="O246" s="33">
        <f t="shared" si="113"/>
        <v>0</v>
      </c>
      <c r="P246" s="33">
        <f t="shared" si="113"/>
        <v>0</v>
      </c>
      <c r="Q246" s="33">
        <f t="shared" si="113"/>
        <v>0</v>
      </c>
      <c r="R246" s="33">
        <f t="shared" si="113"/>
        <v>0</v>
      </c>
      <c r="S246" s="33">
        <f t="shared" si="113"/>
        <v>0</v>
      </c>
      <c r="T246" s="33">
        <f t="shared" si="113"/>
        <v>0</v>
      </c>
      <c r="U246" s="20">
        <f t="shared" si="113"/>
        <v>0</v>
      </c>
    </row>
    <row r="247">
      <c r="A247" s="16">
        <v>46081.0</v>
      </c>
      <c r="B247" s="17" t="s">
        <v>28</v>
      </c>
      <c r="C247" s="18"/>
      <c r="D247" s="18"/>
      <c r="E247" s="19"/>
      <c r="F247" s="19">
        <f t="shared" ref="F247:F253" si="114">SUM(C247:E247)</f>
        <v>0</v>
      </c>
      <c r="G247" s="18"/>
      <c r="H247" s="19"/>
      <c r="I247" s="19"/>
      <c r="J247" s="19"/>
      <c r="K247" s="19"/>
      <c r="L247" s="19"/>
      <c r="M247" s="19"/>
      <c r="N247" s="19"/>
      <c r="O247" s="18"/>
      <c r="P247" s="18"/>
      <c r="Q247" s="19"/>
      <c r="R247" s="19"/>
      <c r="S247" s="18"/>
      <c r="T247" s="18"/>
      <c r="U247" s="20">
        <f t="shared" ref="U247:U254" si="115">sum(G247:T247)</f>
        <v>0</v>
      </c>
    </row>
    <row r="248">
      <c r="A248" s="21"/>
      <c r="B248" s="17" t="s">
        <v>29</v>
      </c>
      <c r="C248" s="18"/>
      <c r="D248" s="18"/>
      <c r="E248" s="18"/>
      <c r="F248" s="19">
        <f t="shared" si="114"/>
        <v>0</v>
      </c>
      <c r="G248" s="18"/>
      <c r="H248" s="19"/>
      <c r="I248" s="18"/>
      <c r="J248" s="19"/>
      <c r="K248" s="19"/>
      <c r="L248" s="19"/>
      <c r="M248" s="19"/>
      <c r="N248" s="18"/>
      <c r="O248" s="19"/>
      <c r="P248" s="18"/>
      <c r="Q248" s="19"/>
      <c r="R248" s="19"/>
      <c r="S248" s="18"/>
      <c r="T248" s="18"/>
      <c r="U248" s="20">
        <f t="shared" si="115"/>
        <v>0</v>
      </c>
    </row>
    <row r="249">
      <c r="A249" s="21"/>
      <c r="B249" s="17" t="s">
        <v>30</v>
      </c>
      <c r="C249" s="18"/>
      <c r="D249" s="18"/>
      <c r="E249" s="19"/>
      <c r="F249" s="19">
        <f t="shared" si="114"/>
        <v>0</v>
      </c>
      <c r="G249" s="18"/>
      <c r="H249" s="19"/>
      <c r="I249" s="19"/>
      <c r="J249" s="19"/>
      <c r="K249" s="19"/>
      <c r="L249" s="18"/>
      <c r="M249" s="19"/>
      <c r="N249" s="19"/>
      <c r="O249" s="19"/>
      <c r="P249" s="18"/>
      <c r="Q249" s="18"/>
      <c r="R249" s="19"/>
      <c r="S249" s="18"/>
      <c r="T249" s="18"/>
      <c r="U249" s="20">
        <f t="shared" si="115"/>
        <v>0</v>
      </c>
    </row>
    <row r="250">
      <c r="A250" s="21"/>
      <c r="B250" s="17" t="s">
        <v>31</v>
      </c>
      <c r="C250" s="18"/>
      <c r="D250" s="18"/>
      <c r="E250" s="18"/>
      <c r="F250" s="19">
        <f t="shared" si="114"/>
        <v>0</v>
      </c>
      <c r="G250" s="36"/>
      <c r="H250" s="19"/>
      <c r="I250" s="19"/>
      <c r="J250" s="19"/>
      <c r="K250" s="19"/>
      <c r="L250" s="19"/>
      <c r="M250" s="19"/>
      <c r="N250" s="19"/>
      <c r="O250" s="19"/>
      <c r="P250" s="18"/>
      <c r="Q250" s="19"/>
      <c r="R250" s="19"/>
      <c r="S250" s="19"/>
      <c r="T250" s="18"/>
      <c r="U250" s="20">
        <f t="shared" si="115"/>
        <v>0</v>
      </c>
    </row>
    <row r="251">
      <c r="A251" s="21"/>
      <c r="B251" s="17" t="s">
        <v>33</v>
      </c>
      <c r="C251" s="18"/>
      <c r="D251" s="18"/>
      <c r="E251" s="18"/>
      <c r="F251" s="19">
        <f t="shared" si="114"/>
        <v>0</v>
      </c>
      <c r="G251" s="18"/>
      <c r="H251" s="18"/>
      <c r="I251" s="18"/>
      <c r="J251" s="36"/>
      <c r="K251" s="19"/>
      <c r="L251" s="19"/>
      <c r="M251" s="19"/>
      <c r="N251" s="18"/>
      <c r="O251" s="19"/>
      <c r="P251" s="18"/>
      <c r="Q251" s="18"/>
      <c r="R251" s="18"/>
      <c r="S251" s="18"/>
      <c r="T251" s="18"/>
      <c r="U251" s="54">
        <f t="shared" si="115"/>
        <v>0</v>
      </c>
    </row>
    <row r="252">
      <c r="A252" s="21"/>
      <c r="B252" s="22" t="s">
        <v>34</v>
      </c>
      <c r="C252" s="23"/>
      <c r="D252" s="23"/>
      <c r="E252" s="23"/>
      <c r="F252" s="24">
        <f t="shared" si="114"/>
        <v>0</v>
      </c>
      <c r="G252" s="23"/>
      <c r="H252" s="24"/>
      <c r="I252" s="24"/>
      <c r="J252" s="23"/>
      <c r="K252" s="24"/>
      <c r="L252" s="24"/>
      <c r="M252" s="24"/>
      <c r="N252" s="23"/>
      <c r="O252" s="23"/>
      <c r="P252" s="23"/>
      <c r="Q252" s="24"/>
      <c r="R252" s="24"/>
      <c r="S252" s="23"/>
      <c r="T252" s="23"/>
      <c r="U252" s="20">
        <f t="shared" si="115"/>
        <v>0</v>
      </c>
    </row>
    <row r="253">
      <c r="A253" s="21"/>
      <c r="B253" s="22" t="s">
        <v>35</v>
      </c>
      <c r="C253" s="23"/>
      <c r="D253" s="23"/>
      <c r="E253" s="24"/>
      <c r="F253" s="24">
        <f t="shared" si="114"/>
        <v>0</v>
      </c>
      <c r="G253" s="25"/>
      <c r="H253" s="24"/>
      <c r="I253" s="24"/>
      <c r="J253" s="24"/>
      <c r="K253" s="25"/>
      <c r="L253" s="24"/>
      <c r="M253" s="24"/>
      <c r="N253" s="24"/>
      <c r="O253" s="23"/>
      <c r="P253" s="25"/>
      <c r="Q253" s="24"/>
      <c r="R253" s="24"/>
      <c r="S253" s="23"/>
      <c r="T253" s="24"/>
      <c r="U253" s="20">
        <f t="shared" si="115"/>
        <v>0</v>
      </c>
    </row>
    <row r="254">
      <c r="A254" s="21"/>
      <c r="B254" s="26" t="s">
        <v>36</v>
      </c>
      <c r="C254" s="27">
        <f t="shared" ref="C254:T254" si="116">SUM(C247:C253)</f>
        <v>0</v>
      </c>
      <c r="D254" s="27">
        <f t="shared" si="116"/>
        <v>0</v>
      </c>
      <c r="E254" s="27">
        <f t="shared" si="116"/>
        <v>0</v>
      </c>
      <c r="F254" s="27">
        <f t="shared" si="116"/>
        <v>0</v>
      </c>
      <c r="G254" s="27">
        <f t="shared" si="116"/>
        <v>0</v>
      </c>
      <c r="H254" s="27">
        <f t="shared" si="116"/>
        <v>0</v>
      </c>
      <c r="I254" s="27">
        <f t="shared" si="116"/>
        <v>0</v>
      </c>
      <c r="J254" s="27">
        <f t="shared" si="116"/>
        <v>0</v>
      </c>
      <c r="K254" s="27">
        <f t="shared" si="116"/>
        <v>0</v>
      </c>
      <c r="L254" s="27">
        <f t="shared" si="116"/>
        <v>0</v>
      </c>
      <c r="M254" s="27">
        <f t="shared" si="116"/>
        <v>0</v>
      </c>
      <c r="N254" s="27">
        <f t="shared" si="116"/>
        <v>0</v>
      </c>
      <c r="O254" s="27">
        <f t="shared" si="116"/>
        <v>0</v>
      </c>
      <c r="P254" s="27">
        <f t="shared" si="116"/>
        <v>0</v>
      </c>
      <c r="Q254" s="27">
        <f t="shared" si="116"/>
        <v>0</v>
      </c>
      <c r="R254" s="27">
        <f t="shared" si="116"/>
        <v>0</v>
      </c>
      <c r="S254" s="27">
        <f t="shared" si="116"/>
        <v>0</v>
      </c>
      <c r="T254" s="27">
        <f t="shared" si="116"/>
        <v>0</v>
      </c>
      <c r="U254" s="20">
        <f t="shared" si="115"/>
        <v>0</v>
      </c>
    </row>
    <row r="255">
      <c r="A255" s="31"/>
      <c r="B255" s="32" t="s">
        <v>42</v>
      </c>
      <c r="C255" s="33">
        <f t="shared" ref="C255:U255" si="117">C246+C254</f>
        <v>0</v>
      </c>
      <c r="D255" s="33">
        <f t="shared" si="117"/>
        <v>0</v>
      </c>
      <c r="E255" s="33">
        <f t="shared" si="117"/>
        <v>0</v>
      </c>
      <c r="F255" s="33">
        <f t="shared" si="117"/>
        <v>0</v>
      </c>
      <c r="G255" s="33">
        <f t="shared" si="117"/>
        <v>0</v>
      </c>
      <c r="H255" s="33">
        <f t="shared" si="117"/>
        <v>0</v>
      </c>
      <c r="I255" s="33">
        <f t="shared" si="117"/>
        <v>0</v>
      </c>
      <c r="J255" s="33">
        <f t="shared" si="117"/>
        <v>0</v>
      </c>
      <c r="K255" s="33">
        <f t="shared" si="117"/>
        <v>0</v>
      </c>
      <c r="L255" s="33">
        <f t="shared" si="117"/>
        <v>0</v>
      </c>
      <c r="M255" s="33">
        <f t="shared" si="117"/>
        <v>0</v>
      </c>
      <c r="N255" s="33">
        <f t="shared" si="117"/>
        <v>0</v>
      </c>
      <c r="O255" s="33">
        <f t="shared" si="117"/>
        <v>0</v>
      </c>
      <c r="P255" s="33">
        <f t="shared" si="117"/>
        <v>0</v>
      </c>
      <c r="Q255" s="33">
        <f t="shared" si="117"/>
        <v>0</v>
      </c>
      <c r="R255" s="33">
        <f t="shared" si="117"/>
        <v>0</v>
      </c>
      <c r="S255" s="33">
        <f t="shared" si="117"/>
        <v>0</v>
      </c>
      <c r="T255" s="33">
        <f t="shared" si="117"/>
        <v>0</v>
      </c>
      <c r="U255" s="20">
        <f t="shared" si="117"/>
        <v>0</v>
      </c>
    </row>
    <row r="256">
      <c r="A256" s="16"/>
      <c r="B256" s="17" t="s">
        <v>28</v>
      </c>
      <c r="C256" s="18"/>
      <c r="D256" s="18"/>
      <c r="E256" s="19"/>
      <c r="F256" s="19">
        <f t="shared" ref="F256:F262" si="118">SUM(C256:E256)</f>
        <v>0</v>
      </c>
      <c r="G256" s="19"/>
      <c r="H256" s="18"/>
      <c r="I256" s="19"/>
      <c r="J256" s="19"/>
      <c r="K256" s="19"/>
      <c r="L256" s="19"/>
      <c r="M256" s="19"/>
      <c r="N256" s="19"/>
      <c r="O256" s="18"/>
      <c r="P256" s="18"/>
      <c r="Q256" s="19"/>
      <c r="R256" s="19"/>
      <c r="S256" s="36"/>
      <c r="T256" s="18"/>
      <c r="U256" s="20">
        <f t="shared" ref="U256:U263" si="119">sum(G256:T256)</f>
        <v>0</v>
      </c>
    </row>
    <row r="257">
      <c r="A257" s="21"/>
      <c r="B257" s="17" t="s">
        <v>29</v>
      </c>
      <c r="C257" s="18"/>
      <c r="D257" s="18"/>
      <c r="E257" s="19"/>
      <c r="F257" s="19">
        <f t="shared" si="118"/>
        <v>0</v>
      </c>
      <c r="G257" s="19"/>
      <c r="H257" s="19"/>
      <c r="I257" s="18"/>
      <c r="J257" s="19"/>
      <c r="K257" s="19"/>
      <c r="L257" s="19"/>
      <c r="M257" s="19"/>
      <c r="N257" s="19"/>
      <c r="O257" s="19"/>
      <c r="P257" s="18"/>
      <c r="Q257" s="19"/>
      <c r="R257" s="19"/>
      <c r="S257" s="18"/>
      <c r="T257" s="18"/>
      <c r="U257" s="20">
        <f t="shared" si="119"/>
        <v>0</v>
      </c>
    </row>
    <row r="258">
      <c r="A258" s="21"/>
      <c r="B258" s="17" t="s">
        <v>30</v>
      </c>
      <c r="C258" s="18"/>
      <c r="D258" s="18"/>
      <c r="E258" s="19"/>
      <c r="F258" s="19">
        <f t="shared" si="118"/>
        <v>0</v>
      </c>
      <c r="G258" s="19"/>
      <c r="H258" s="19"/>
      <c r="I258" s="19"/>
      <c r="J258" s="19"/>
      <c r="K258" s="19"/>
      <c r="L258" s="19"/>
      <c r="M258" s="19"/>
      <c r="N258" s="18"/>
      <c r="O258" s="18"/>
      <c r="P258" s="18"/>
      <c r="Q258" s="19"/>
      <c r="R258" s="18"/>
      <c r="S258" s="18"/>
      <c r="T258" s="18"/>
      <c r="U258" s="20">
        <f t="shared" si="119"/>
        <v>0</v>
      </c>
    </row>
    <row r="259">
      <c r="A259" s="21"/>
      <c r="B259" s="17" t="s">
        <v>31</v>
      </c>
      <c r="C259" s="18"/>
      <c r="D259" s="18"/>
      <c r="E259" s="19"/>
      <c r="F259" s="19">
        <f t="shared" si="118"/>
        <v>0</v>
      </c>
      <c r="G259" s="18"/>
      <c r="H259" s="19"/>
      <c r="I259" s="19"/>
      <c r="J259" s="18"/>
      <c r="K259" s="19"/>
      <c r="L259" s="19"/>
      <c r="M259" s="18"/>
      <c r="N259" s="18"/>
      <c r="O259" s="19"/>
      <c r="P259" s="18"/>
      <c r="Q259" s="19"/>
      <c r="R259" s="18"/>
      <c r="S259" s="19"/>
      <c r="T259" s="18"/>
      <c r="U259" s="20">
        <f t="shared" si="119"/>
        <v>0</v>
      </c>
    </row>
    <row r="260">
      <c r="A260" s="21"/>
      <c r="B260" s="17" t="s">
        <v>33</v>
      </c>
      <c r="C260" s="18"/>
      <c r="D260" s="18"/>
      <c r="E260" s="18"/>
      <c r="F260" s="19">
        <f t="shared" si="118"/>
        <v>0</v>
      </c>
      <c r="G260" s="18"/>
      <c r="H260" s="18"/>
      <c r="I260" s="19"/>
      <c r="J260" s="36"/>
      <c r="K260" s="19"/>
      <c r="L260" s="19"/>
      <c r="M260" s="19"/>
      <c r="N260" s="18"/>
      <c r="O260" s="19"/>
      <c r="P260" s="18"/>
      <c r="Q260" s="18"/>
      <c r="R260" s="18"/>
      <c r="S260" s="18"/>
      <c r="T260" s="18"/>
      <c r="U260" s="54">
        <f t="shared" si="119"/>
        <v>0</v>
      </c>
    </row>
    <row r="261">
      <c r="A261" s="21"/>
      <c r="B261" s="22" t="s">
        <v>34</v>
      </c>
      <c r="C261" s="23"/>
      <c r="D261" s="23"/>
      <c r="E261" s="24"/>
      <c r="F261" s="24">
        <f t="shared" si="118"/>
        <v>0</v>
      </c>
      <c r="G261" s="23"/>
      <c r="H261" s="23"/>
      <c r="I261" s="23"/>
      <c r="J261" s="24"/>
      <c r="K261" s="24"/>
      <c r="L261" s="24"/>
      <c r="M261" s="24"/>
      <c r="N261" s="23"/>
      <c r="O261" s="23"/>
      <c r="P261" s="23"/>
      <c r="Q261" s="23"/>
      <c r="R261" s="23"/>
      <c r="S261" s="25"/>
      <c r="T261" s="23"/>
      <c r="U261" s="20">
        <f t="shared" si="119"/>
        <v>0</v>
      </c>
    </row>
    <row r="262">
      <c r="A262" s="21"/>
      <c r="B262" s="22" t="s">
        <v>35</v>
      </c>
      <c r="C262" s="23"/>
      <c r="D262" s="23"/>
      <c r="E262" s="24"/>
      <c r="F262" s="24">
        <f t="shared" si="118"/>
        <v>0</v>
      </c>
      <c r="G262" s="24"/>
      <c r="H262" s="24"/>
      <c r="I262" s="24"/>
      <c r="J262" s="24"/>
      <c r="K262" s="24"/>
      <c r="L262" s="24"/>
      <c r="M262" s="24"/>
      <c r="N262" s="24"/>
      <c r="O262" s="23"/>
      <c r="P262" s="23"/>
      <c r="Q262" s="24"/>
      <c r="R262" s="24"/>
      <c r="S262" s="23"/>
      <c r="T262" s="23"/>
      <c r="U262" s="20">
        <f t="shared" si="119"/>
        <v>0</v>
      </c>
    </row>
    <row r="263">
      <c r="A263" s="21"/>
      <c r="B263" s="26" t="s">
        <v>36</v>
      </c>
      <c r="C263" s="27">
        <f t="shared" ref="C263:T263" si="120">SUM(C256:C262)</f>
        <v>0</v>
      </c>
      <c r="D263" s="27">
        <f t="shared" si="120"/>
        <v>0</v>
      </c>
      <c r="E263" s="27">
        <f t="shared" si="120"/>
        <v>0</v>
      </c>
      <c r="F263" s="27">
        <f t="shared" si="120"/>
        <v>0</v>
      </c>
      <c r="G263" s="27">
        <f t="shared" si="120"/>
        <v>0</v>
      </c>
      <c r="H263" s="27">
        <f t="shared" si="120"/>
        <v>0</v>
      </c>
      <c r="I263" s="27">
        <f t="shared" si="120"/>
        <v>0</v>
      </c>
      <c r="J263" s="27">
        <f t="shared" si="120"/>
        <v>0</v>
      </c>
      <c r="K263" s="27">
        <f t="shared" si="120"/>
        <v>0</v>
      </c>
      <c r="L263" s="27">
        <f t="shared" si="120"/>
        <v>0</v>
      </c>
      <c r="M263" s="27">
        <f t="shared" si="120"/>
        <v>0</v>
      </c>
      <c r="N263" s="27">
        <f t="shared" si="120"/>
        <v>0</v>
      </c>
      <c r="O263" s="27">
        <f t="shared" si="120"/>
        <v>0</v>
      </c>
      <c r="P263" s="27">
        <f t="shared" si="120"/>
        <v>0</v>
      </c>
      <c r="Q263" s="27">
        <f t="shared" si="120"/>
        <v>0</v>
      </c>
      <c r="R263" s="27">
        <f t="shared" si="120"/>
        <v>0</v>
      </c>
      <c r="S263" s="27">
        <f t="shared" si="120"/>
        <v>0</v>
      </c>
      <c r="T263" s="27">
        <f t="shared" si="120"/>
        <v>0</v>
      </c>
      <c r="U263" s="20">
        <f t="shared" si="119"/>
        <v>0</v>
      </c>
    </row>
    <row r="264">
      <c r="A264" s="31"/>
      <c r="B264" s="32" t="s">
        <v>42</v>
      </c>
      <c r="C264" s="33">
        <f t="shared" ref="C264:U264" si="121">C255+C263</f>
        <v>0</v>
      </c>
      <c r="D264" s="33">
        <f t="shared" si="121"/>
        <v>0</v>
      </c>
      <c r="E264" s="33">
        <f t="shared" si="121"/>
        <v>0</v>
      </c>
      <c r="F264" s="33">
        <f t="shared" si="121"/>
        <v>0</v>
      </c>
      <c r="G264" s="33">
        <f t="shared" si="121"/>
        <v>0</v>
      </c>
      <c r="H264" s="33">
        <f t="shared" si="121"/>
        <v>0</v>
      </c>
      <c r="I264" s="33">
        <f t="shared" si="121"/>
        <v>0</v>
      </c>
      <c r="J264" s="33">
        <f t="shared" si="121"/>
        <v>0</v>
      </c>
      <c r="K264" s="33">
        <f t="shared" si="121"/>
        <v>0</v>
      </c>
      <c r="L264" s="33">
        <f t="shared" si="121"/>
        <v>0</v>
      </c>
      <c r="M264" s="33">
        <f t="shared" si="121"/>
        <v>0</v>
      </c>
      <c r="N264" s="33">
        <f t="shared" si="121"/>
        <v>0</v>
      </c>
      <c r="O264" s="33">
        <f t="shared" si="121"/>
        <v>0</v>
      </c>
      <c r="P264" s="33">
        <f t="shared" si="121"/>
        <v>0</v>
      </c>
      <c r="Q264" s="33">
        <f t="shared" si="121"/>
        <v>0</v>
      </c>
      <c r="R264" s="33">
        <f t="shared" si="121"/>
        <v>0</v>
      </c>
      <c r="S264" s="33">
        <f t="shared" si="121"/>
        <v>0</v>
      </c>
      <c r="T264" s="33">
        <f t="shared" si="121"/>
        <v>0</v>
      </c>
      <c r="U264" s="20">
        <f t="shared" si="121"/>
        <v>0</v>
      </c>
    </row>
    <row r="265">
      <c r="A265" s="16"/>
      <c r="B265" s="17" t="s">
        <v>28</v>
      </c>
      <c r="C265" s="18"/>
      <c r="D265" s="18"/>
      <c r="E265" s="18"/>
      <c r="F265" s="19">
        <f t="shared" ref="F265:F271" si="122">SUM(C265:E265)</f>
        <v>0</v>
      </c>
      <c r="G265" s="36"/>
      <c r="H265" s="19"/>
      <c r="I265" s="19"/>
      <c r="J265" s="19"/>
      <c r="K265" s="19"/>
      <c r="L265" s="19"/>
      <c r="M265" s="19"/>
      <c r="N265" s="19"/>
      <c r="O265" s="18"/>
      <c r="P265" s="18"/>
      <c r="Q265" s="19"/>
      <c r="R265" s="19"/>
      <c r="S265" s="18"/>
      <c r="T265" s="18"/>
      <c r="U265" s="20">
        <f t="shared" ref="U265:U272" si="123">sum(G265:T265)</f>
        <v>0</v>
      </c>
    </row>
    <row r="266">
      <c r="A266" s="21"/>
      <c r="B266" s="17" t="s">
        <v>29</v>
      </c>
      <c r="C266" s="18"/>
      <c r="D266" s="18"/>
      <c r="E266" s="18"/>
      <c r="F266" s="19">
        <f t="shared" si="122"/>
        <v>0</v>
      </c>
      <c r="G266" s="36"/>
      <c r="H266" s="18"/>
      <c r="I266" s="19"/>
      <c r="J266" s="18"/>
      <c r="K266" s="19"/>
      <c r="L266" s="19"/>
      <c r="M266" s="19"/>
      <c r="N266" s="19"/>
      <c r="O266" s="36"/>
      <c r="P266" s="18"/>
      <c r="Q266" s="19"/>
      <c r="R266" s="19"/>
      <c r="S266" s="36"/>
      <c r="T266" s="18"/>
      <c r="U266" s="20">
        <f t="shared" si="123"/>
        <v>0</v>
      </c>
    </row>
    <row r="267">
      <c r="A267" s="21"/>
      <c r="B267" s="17" t="s">
        <v>30</v>
      </c>
      <c r="C267" s="18"/>
      <c r="D267" s="18"/>
      <c r="E267" s="19"/>
      <c r="F267" s="19">
        <f t="shared" si="122"/>
        <v>0</v>
      </c>
      <c r="G267" s="36"/>
      <c r="H267" s="19"/>
      <c r="I267" s="19"/>
      <c r="J267" s="36"/>
      <c r="K267" s="19"/>
      <c r="L267" s="19"/>
      <c r="M267" s="19"/>
      <c r="N267" s="19"/>
      <c r="O267" s="18"/>
      <c r="P267" s="18"/>
      <c r="Q267" s="19"/>
      <c r="R267" s="19"/>
      <c r="S267" s="36"/>
      <c r="T267" s="18"/>
      <c r="U267" s="20">
        <f t="shared" si="123"/>
        <v>0</v>
      </c>
    </row>
    <row r="268">
      <c r="A268" s="21"/>
      <c r="B268" s="17" t="s">
        <v>31</v>
      </c>
      <c r="C268" s="18"/>
      <c r="D268" s="18"/>
      <c r="E268" s="18"/>
      <c r="F268" s="19">
        <f t="shared" si="122"/>
        <v>0</v>
      </c>
      <c r="G268" s="19"/>
      <c r="H268" s="19"/>
      <c r="I268" s="19"/>
      <c r="J268" s="18"/>
      <c r="K268" s="19"/>
      <c r="L268" s="19"/>
      <c r="M268" s="19"/>
      <c r="N268" s="19"/>
      <c r="O268" s="19"/>
      <c r="P268" s="18"/>
      <c r="Q268" s="19"/>
      <c r="R268" s="19"/>
      <c r="S268" s="19"/>
      <c r="T268" s="18"/>
      <c r="U268" s="20">
        <f t="shared" si="123"/>
        <v>0</v>
      </c>
    </row>
    <row r="269">
      <c r="A269" s="21"/>
      <c r="B269" s="17" t="s">
        <v>33</v>
      </c>
      <c r="C269" s="18"/>
      <c r="D269" s="18"/>
      <c r="E269" s="18"/>
      <c r="F269" s="19">
        <f t="shared" si="122"/>
        <v>0</v>
      </c>
      <c r="G269" s="18"/>
      <c r="H269" s="18"/>
      <c r="I269" s="19"/>
      <c r="J269" s="36"/>
      <c r="K269" s="19"/>
      <c r="L269" s="19"/>
      <c r="M269" s="19"/>
      <c r="N269" s="18"/>
      <c r="O269" s="19"/>
      <c r="P269" s="18"/>
      <c r="Q269" s="19"/>
      <c r="R269" s="18"/>
      <c r="S269" s="18"/>
      <c r="T269" s="18"/>
      <c r="U269" s="54">
        <f t="shared" si="123"/>
        <v>0</v>
      </c>
    </row>
    <row r="270">
      <c r="A270" s="21"/>
      <c r="B270" s="22" t="s">
        <v>34</v>
      </c>
      <c r="C270" s="23"/>
      <c r="D270" s="23"/>
      <c r="E270" s="23"/>
      <c r="F270" s="24">
        <f t="shared" si="122"/>
        <v>0</v>
      </c>
      <c r="G270" s="23"/>
      <c r="H270" s="24"/>
      <c r="I270" s="23"/>
      <c r="J270" s="24"/>
      <c r="K270" s="24"/>
      <c r="L270" s="24"/>
      <c r="M270" s="24"/>
      <c r="N270" s="23"/>
      <c r="O270" s="25"/>
      <c r="P270" s="23"/>
      <c r="Q270" s="24"/>
      <c r="R270" s="23"/>
      <c r="S270" s="24"/>
      <c r="T270" s="23"/>
      <c r="U270" s="20">
        <f t="shared" si="123"/>
        <v>0</v>
      </c>
    </row>
    <row r="271">
      <c r="A271" s="21"/>
      <c r="B271" s="22" t="s">
        <v>35</v>
      </c>
      <c r="C271" s="23"/>
      <c r="D271" s="23"/>
      <c r="E271" s="23"/>
      <c r="F271" s="24">
        <f t="shared" si="122"/>
        <v>0</v>
      </c>
      <c r="G271" s="24"/>
      <c r="H271" s="24"/>
      <c r="I271" s="24"/>
      <c r="J271" s="24"/>
      <c r="K271" s="24"/>
      <c r="L271" s="24"/>
      <c r="M271" s="24"/>
      <c r="N271" s="24"/>
      <c r="O271" s="23"/>
      <c r="P271" s="23"/>
      <c r="Q271" s="24"/>
      <c r="R271" s="24"/>
      <c r="S271" s="24"/>
      <c r="T271" s="23"/>
      <c r="U271" s="20">
        <f t="shared" si="123"/>
        <v>0</v>
      </c>
    </row>
    <row r="272">
      <c r="A272" s="21"/>
      <c r="B272" s="26" t="s">
        <v>36</v>
      </c>
      <c r="C272" s="27">
        <f t="shared" ref="C272:T272" si="124">SUM(C265:C271)</f>
        <v>0</v>
      </c>
      <c r="D272" s="27">
        <f t="shared" si="124"/>
        <v>0</v>
      </c>
      <c r="E272" s="27">
        <f t="shared" si="124"/>
        <v>0</v>
      </c>
      <c r="F272" s="27">
        <f t="shared" si="124"/>
        <v>0</v>
      </c>
      <c r="G272" s="27">
        <f t="shared" si="124"/>
        <v>0</v>
      </c>
      <c r="H272" s="27">
        <f t="shared" si="124"/>
        <v>0</v>
      </c>
      <c r="I272" s="27">
        <f t="shared" si="124"/>
        <v>0</v>
      </c>
      <c r="J272" s="27">
        <f t="shared" si="124"/>
        <v>0</v>
      </c>
      <c r="K272" s="27">
        <f t="shared" si="124"/>
        <v>0</v>
      </c>
      <c r="L272" s="27">
        <f t="shared" si="124"/>
        <v>0</v>
      </c>
      <c r="M272" s="27">
        <f t="shared" si="124"/>
        <v>0</v>
      </c>
      <c r="N272" s="27">
        <f t="shared" si="124"/>
        <v>0</v>
      </c>
      <c r="O272" s="27">
        <f t="shared" si="124"/>
        <v>0</v>
      </c>
      <c r="P272" s="27">
        <f t="shared" si="124"/>
        <v>0</v>
      </c>
      <c r="Q272" s="27">
        <f t="shared" si="124"/>
        <v>0</v>
      </c>
      <c r="R272" s="27">
        <f t="shared" si="124"/>
        <v>0</v>
      </c>
      <c r="S272" s="27">
        <f t="shared" si="124"/>
        <v>0</v>
      </c>
      <c r="T272" s="27">
        <f t="shared" si="124"/>
        <v>0</v>
      </c>
      <c r="U272" s="20">
        <f t="shared" si="123"/>
        <v>0</v>
      </c>
    </row>
    <row r="273">
      <c r="A273" s="31"/>
      <c r="B273" s="32" t="s">
        <v>42</v>
      </c>
      <c r="C273" s="33">
        <f t="shared" ref="C273:U273" si="125">C264+C272</f>
        <v>0</v>
      </c>
      <c r="D273" s="33">
        <f t="shared" si="125"/>
        <v>0</v>
      </c>
      <c r="E273" s="33">
        <f t="shared" si="125"/>
        <v>0</v>
      </c>
      <c r="F273" s="33">
        <f t="shared" si="125"/>
        <v>0</v>
      </c>
      <c r="G273" s="33">
        <f t="shared" si="125"/>
        <v>0</v>
      </c>
      <c r="H273" s="33">
        <f t="shared" si="125"/>
        <v>0</v>
      </c>
      <c r="I273" s="33">
        <f t="shared" si="125"/>
        <v>0</v>
      </c>
      <c r="J273" s="33">
        <f t="shared" si="125"/>
        <v>0</v>
      </c>
      <c r="K273" s="33">
        <f t="shared" si="125"/>
        <v>0</v>
      </c>
      <c r="L273" s="33">
        <f t="shared" si="125"/>
        <v>0</v>
      </c>
      <c r="M273" s="33">
        <f t="shared" si="125"/>
        <v>0</v>
      </c>
      <c r="N273" s="33">
        <f t="shared" si="125"/>
        <v>0</v>
      </c>
      <c r="O273" s="33">
        <f t="shared" si="125"/>
        <v>0</v>
      </c>
      <c r="P273" s="33">
        <f t="shared" si="125"/>
        <v>0</v>
      </c>
      <c r="Q273" s="33">
        <f t="shared" si="125"/>
        <v>0</v>
      </c>
      <c r="R273" s="33">
        <f t="shared" si="125"/>
        <v>0</v>
      </c>
      <c r="S273" s="33">
        <f t="shared" si="125"/>
        <v>0</v>
      </c>
      <c r="T273" s="33">
        <f t="shared" si="125"/>
        <v>0</v>
      </c>
      <c r="U273" s="20">
        <f t="shared" si="125"/>
        <v>0</v>
      </c>
    </row>
    <row r="274">
      <c r="A274" s="16"/>
      <c r="B274" s="17" t="s">
        <v>28</v>
      </c>
      <c r="C274" s="18"/>
      <c r="D274" s="18"/>
      <c r="E274" s="19"/>
      <c r="F274" s="19">
        <f t="shared" ref="F274:F280" si="126">SUM(C274:E274)</f>
        <v>0</v>
      </c>
      <c r="G274" s="36"/>
      <c r="H274" s="19"/>
      <c r="I274" s="19"/>
      <c r="J274" s="19"/>
      <c r="K274" s="19"/>
      <c r="L274" s="19"/>
      <c r="M274" s="19"/>
      <c r="N274" s="19"/>
      <c r="O274" s="18"/>
      <c r="P274" s="36"/>
      <c r="Q274" s="19"/>
      <c r="R274" s="19"/>
      <c r="S274" s="18"/>
      <c r="T274" s="19"/>
      <c r="U274" s="20">
        <f t="shared" ref="U274:U281" si="127">sum(G274:T274)</f>
        <v>0</v>
      </c>
    </row>
    <row r="275">
      <c r="A275" s="21"/>
      <c r="B275" s="17" t="s">
        <v>29</v>
      </c>
      <c r="C275" s="18"/>
      <c r="D275" s="36"/>
      <c r="E275" s="19"/>
      <c r="F275" s="19">
        <f t="shared" si="126"/>
        <v>0</v>
      </c>
      <c r="G275" s="36"/>
      <c r="H275" s="18"/>
      <c r="I275" s="19"/>
      <c r="J275" s="19"/>
      <c r="K275" s="19"/>
      <c r="L275" s="19"/>
      <c r="M275" s="19"/>
      <c r="N275" s="19"/>
      <c r="O275" s="36"/>
      <c r="P275" s="18"/>
      <c r="Q275" s="19"/>
      <c r="R275" s="19"/>
      <c r="S275" s="36"/>
      <c r="T275" s="18"/>
      <c r="U275" s="20">
        <f t="shared" si="127"/>
        <v>0</v>
      </c>
    </row>
    <row r="276">
      <c r="A276" s="21"/>
      <c r="B276" s="17" t="s">
        <v>30</v>
      </c>
      <c r="C276" s="18"/>
      <c r="D276" s="18"/>
      <c r="E276" s="19"/>
      <c r="F276" s="19">
        <f t="shared" si="126"/>
        <v>0</v>
      </c>
      <c r="G276" s="18"/>
      <c r="H276" s="18"/>
      <c r="I276" s="19"/>
      <c r="J276" s="36"/>
      <c r="K276" s="19"/>
      <c r="L276" s="19"/>
      <c r="M276" s="19"/>
      <c r="N276" s="19"/>
      <c r="O276" s="19"/>
      <c r="P276" s="18"/>
      <c r="Q276" s="19"/>
      <c r="R276" s="19"/>
      <c r="S276" s="18"/>
      <c r="T276" s="18"/>
      <c r="U276" s="20">
        <f t="shared" si="127"/>
        <v>0</v>
      </c>
    </row>
    <row r="277">
      <c r="A277" s="21"/>
      <c r="B277" s="17" t="s">
        <v>31</v>
      </c>
      <c r="C277" s="18"/>
      <c r="D277" s="18"/>
      <c r="E277" s="19"/>
      <c r="F277" s="19">
        <f t="shared" si="126"/>
        <v>0</v>
      </c>
      <c r="G277" s="19"/>
      <c r="H277" s="19"/>
      <c r="I277" s="19"/>
      <c r="J277" s="19"/>
      <c r="K277" s="19"/>
      <c r="L277" s="19"/>
      <c r="M277" s="19"/>
      <c r="N277" s="19"/>
      <c r="O277" s="19"/>
      <c r="P277" s="18"/>
      <c r="Q277" s="19"/>
      <c r="R277" s="19"/>
      <c r="S277" s="19"/>
      <c r="T277" s="18"/>
      <c r="U277" s="20">
        <f t="shared" si="127"/>
        <v>0</v>
      </c>
    </row>
    <row r="278">
      <c r="A278" s="21"/>
      <c r="B278" s="17" t="s">
        <v>33</v>
      </c>
      <c r="C278" s="18"/>
      <c r="D278" s="18"/>
      <c r="E278" s="19"/>
      <c r="F278" s="19">
        <f t="shared" si="126"/>
        <v>0</v>
      </c>
      <c r="G278" s="18"/>
      <c r="H278" s="18"/>
      <c r="I278" s="19"/>
      <c r="J278" s="36"/>
      <c r="K278" s="19"/>
      <c r="L278" s="19"/>
      <c r="M278" s="19"/>
      <c r="N278" s="18"/>
      <c r="O278" s="19"/>
      <c r="P278" s="18"/>
      <c r="Q278" s="19"/>
      <c r="R278" s="18"/>
      <c r="S278" s="18"/>
      <c r="T278" s="18"/>
      <c r="U278" s="54">
        <f t="shared" si="127"/>
        <v>0</v>
      </c>
    </row>
    <row r="279">
      <c r="A279" s="21"/>
      <c r="B279" s="22" t="s">
        <v>34</v>
      </c>
      <c r="C279" s="23"/>
      <c r="D279" s="23"/>
      <c r="E279" s="24"/>
      <c r="F279" s="24">
        <f t="shared" si="126"/>
        <v>0</v>
      </c>
      <c r="G279" s="24"/>
      <c r="H279" s="24"/>
      <c r="I279" s="24"/>
      <c r="J279" s="24"/>
      <c r="K279" s="24"/>
      <c r="L279" s="24"/>
      <c r="M279" s="24"/>
      <c r="N279" s="24"/>
      <c r="O279" s="25"/>
      <c r="P279" s="23"/>
      <c r="Q279" s="24"/>
      <c r="R279" s="23"/>
      <c r="S279" s="24"/>
      <c r="T279" s="23"/>
      <c r="U279" s="20">
        <f t="shared" si="127"/>
        <v>0</v>
      </c>
    </row>
    <row r="280">
      <c r="A280" s="21"/>
      <c r="B280" s="22" t="s">
        <v>35</v>
      </c>
      <c r="C280" s="23"/>
      <c r="D280" s="25"/>
      <c r="E280" s="23"/>
      <c r="F280" s="24">
        <f t="shared" si="126"/>
        <v>0</v>
      </c>
      <c r="G280" s="24"/>
      <c r="H280" s="24"/>
      <c r="I280" s="24"/>
      <c r="J280" s="24"/>
      <c r="K280" s="24"/>
      <c r="L280" s="24"/>
      <c r="M280" s="24"/>
      <c r="N280" s="24"/>
      <c r="O280" s="23"/>
      <c r="P280" s="23"/>
      <c r="Q280" s="24"/>
      <c r="R280" s="24"/>
      <c r="S280" s="24"/>
      <c r="T280" s="23"/>
      <c r="U280" s="20">
        <f t="shared" si="127"/>
        <v>0</v>
      </c>
    </row>
    <row r="281">
      <c r="A281" s="21"/>
      <c r="B281" s="26" t="s">
        <v>36</v>
      </c>
      <c r="C281" s="27">
        <f t="shared" ref="C281:T281" si="128">SUM(C274:C280)</f>
        <v>0</v>
      </c>
      <c r="D281" s="27">
        <f t="shared" si="128"/>
        <v>0</v>
      </c>
      <c r="E281" s="27">
        <f t="shared" si="128"/>
        <v>0</v>
      </c>
      <c r="F281" s="27">
        <f t="shared" si="128"/>
        <v>0</v>
      </c>
      <c r="G281" s="27">
        <f t="shared" si="128"/>
        <v>0</v>
      </c>
      <c r="H281" s="27">
        <f t="shared" si="128"/>
        <v>0</v>
      </c>
      <c r="I281" s="27">
        <f t="shared" si="128"/>
        <v>0</v>
      </c>
      <c r="J281" s="27">
        <f t="shared" si="128"/>
        <v>0</v>
      </c>
      <c r="K281" s="27">
        <f t="shared" si="128"/>
        <v>0</v>
      </c>
      <c r="L281" s="27">
        <f t="shared" si="128"/>
        <v>0</v>
      </c>
      <c r="M281" s="27">
        <f t="shared" si="128"/>
        <v>0</v>
      </c>
      <c r="N281" s="27">
        <f t="shared" si="128"/>
        <v>0</v>
      </c>
      <c r="O281" s="27">
        <f t="shared" si="128"/>
        <v>0</v>
      </c>
      <c r="P281" s="27">
        <f t="shared" si="128"/>
        <v>0</v>
      </c>
      <c r="Q281" s="27">
        <f t="shared" si="128"/>
        <v>0</v>
      </c>
      <c r="R281" s="27">
        <f t="shared" si="128"/>
        <v>0</v>
      </c>
      <c r="S281" s="27">
        <f t="shared" si="128"/>
        <v>0</v>
      </c>
      <c r="T281" s="27">
        <f t="shared" si="128"/>
        <v>0</v>
      </c>
      <c r="U281" s="20">
        <f t="shared" si="127"/>
        <v>0</v>
      </c>
    </row>
    <row r="282">
      <c r="A282" s="31"/>
      <c r="B282" s="32" t="s">
        <v>42</v>
      </c>
      <c r="C282" s="33">
        <f t="shared" ref="C282:U282" si="129">C273+C281</f>
        <v>0</v>
      </c>
      <c r="D282" s="33">
        <f t="shared" si="129"/>
        <v>0</v>
      </c>
      <c r="E282" s="33">
        <f t="shared" si="129"/>
        <v>0</v>
      </c>
      <c r="F282" s="33">
        <f t="shared" si="129"/>
        <v>0</v>
      </c>
      <c r="G282" s="33">
        <f t="shared" si="129"/>
        <v>0</v>
      </c>
      <c r="H282" s="33">
        <f t="shared" si="129"/>
        <v>0</v>
      </c>
      <c r="I282" s="33">
        <f t="shared" si="129"/>
        <v>0</v>
      </c>
      <c r="J282" s="33">
        <f t="shared" si="129"/>
        <v>0</v>
      </c>
      <c r="K282" s="33">
        <f t="shared" si="129"/>
        <v>0</v>
      </c>
      <c r="L282" s="33">
        <f t="shared" si="129"/>
        <v>0</v>
      </c>
      <c r="M282" s="33">
        <f t="shared" si="129"/>
        <v>0</v>
      </c>
      <c r="N282" s="33">
        <f t="shared" si="129"/>
        <v>0</v>
      </c>
      <c r="O282" s="33">
        <f t="shared" si="129"/>
        <v>0</v>
      </c>
      <c r="P282" s="33">
        <f t="shared" si="129"/>
        <v>0</v>
      </c>
      <c r="Q282" s="33">
        <f t="shared" si="129"/>
        <v>0</v>
      </c>
      <c r="R282" s="33">
        <f t="shared" si="129"/>
        <v>0</v>
      </c>
      <c r="S282" s="33">
        <f t="shared" si="129"/>
        <v>0</v>
      </c>
      <c r="T282" s="33">
        <f t="shared" si="129"/>
        <v>0</v>
      </c>
      <c r="U282" s="20">
        <f t="shared" si="129"/>
        <v>0</v>
      </c>
    </row>
    <row r="283">
      <c r="A283" s="16"/>
    </row>
    <row r="284">
      <c r="A284" s="62"/>
    </row>
    <row r="285">
      <c r="A285" s="62"/>
      <c r="B285" s="45" t="s">
        <v>37</v>
      </c>
      <c r="C285" s="45" t="s">
        <v>9</v>
      </c>
      <c r="D285" s="45" t="s">
        <v>10</v>
      </c>
      <c r="E285" s="45" t="s">
        <v>11</v>
      </c>
      <c r="F285" s="45" t="s">
        <v>12</v>
      </c>
      <c r="G285" s="45" t="s">
        <v>13</v>
      </c>
      <c r="H285" s="45" t="s">
        <v>14</v>
      </c>
      <c r="I285" s="45" t="s">
        <v>15</v>
      </c>
      <c r="J285" s="46" t="s">
        <v>49</v>
      </c>
      <c r="K285" s="46" t="s">
        <v>17</v>
      </c>
      <c r="L285" s="46" t="s">
        <v>18</v>
      </c>
      <c r="M285" s="45" t="s">
        <v>19</v>
      </c>
      <c r="N285" s="45" t="s">
        <v>20</v>
      </c>
      <c r="O285" s="45" t="s">
        <v>21</v>
      </c>
      <c r="P285" s="45" t="s">
        <v>22</v>
      </c>
      <c r="Q285" s="45" t="s">
        <v>23</v>
      </c>
      <c r="R285" s="45" t="s">
        <v>24</v>
      </c>
      <c r="S285" s="45" t="s">
        <v>25</v>
      </c>
      <c r="T285" s="45" t="s">
        <v>26</v>
      </c>
    </row>
    <row r="286">
      <c r="A286" s="62"/>
      <c r="B286" s="17" t="s">
        <v>28</v>
      </c>
      <c r="C286" s="8">
        <f t="shared" ref="C286:T286" si="130">sum(C4,C13,C22,C31,C40,C49,C58,C67,C76,C85,C94,C103,C112,C121,C130,C139,C148,C157,C166,C175,C184,C193,C202,C211,C220,C229,C238,C247,C256,C265,C274)</f>
        <v>0</v>
      </c>
      <c r="D286" s="8">
        <f t="shared" si="130"/>
        <v>0</v>
      </c>
      <c r="E286" s="8">
        <f t="shared" si="130"/>
        <v>0</v>
      </c>
      <c r="F286" s="8">
        <f t="shared" si="130"/>
        <v>0</v>
      </c>
      <c r="G286" s="8">
        <f t="shared" si="130"/>
        <v>0</v>
      </c>
      <c r="H286" s="8">
        <f t="shared" si="130"/>
        <v>0</v>
      </c>
      <c r="I286" s="8">
        <f t="shared" si="130"/>
        <v>0</v>
      </c>
      <c r="J286" s="8">
        <f t="shared" si="130"/>
        <v>0</v>
      </c>
      <c r="K286" s="8">
        <f t="shared" si="130"/>
        <v>0</v>
      </c>
      <c r="L286" s="8">
        <f t="shared" si="130"/>
        <v>0</v>
      </c>
      <c r="M286" s="8">
        <f t="shared" si="130"/>
        <v>0</v>
      </c>
      <c r="N286" s="8">
        <f t="shared" si="130"/>
        <v>0</v>
      </c>
      <c r="O286" s="8">
        <f t="shared" si="130"/>
        <v>0</v>
      </c>
      <c r="P286" s="8">
        <f t="shared" si="130"/>
        <v>0</v>
      </c>
      <c r="Q286" s="8">
        <f t="shared" si="130"/>
        <v>0</v>
      </c>
      <c r="R286" s="8">
        <f t="shared" si="130"/>
        <v>0</v>
      </c>
      <c r="S286" s="8">
        <f t="shared" si="130"/>
        <v>0</v>
      </c>
      <c r="T286" s="8">
        <f t="shared" si="130"/>
        <v>0</v>
      </c>
    </row>
    <row r="287">
      <c r="A287" s="62"/>
      <c r="B287" s="17" t="s">
        <v>29</v>
      </c>
      <c r="C287" s="8">
        <f t="shared" ref="C287:K287" si="131">sum(C5,C14,C23,C32,C41,C50,C59,C68,C77,C86,C95,C104,C113,C122,C131,C140,C149,C158,C167,C176,C185,C194,C203,C212,C221,C230,C239,C248,C257,C266,C275)</f>
        <v>0</v>
      </c>
      <c r="D287" s="8">
        <f t="shared" si="131"/>
        <v>0</v>
      </c>
      <c r="E287" s="8">
        <f t="shared" si="131"/>
        <v>0</v>
      </c>
      <c r="F287" s="8">
        <f t="shared" si="131"/>
        <v>0</v>
      </c>
      <c r="G287" s="8">
        <f t="shared" si="131"/>
        <v>0</v>
      </c>
      <c r="H287" s="8">
        <f t="shared" si="131"/>
        <v>0</v>
      </c>
      <c r="I287" s="8">
        <f t="shared" si="131"/>
        <v>0</v>
      </c>
      <c r="J287" s="8">
        <f t="shared" si="131"/>
        <v>0</v>
      </c>
      <c r="K287" s="8">
        <f t="shared" si="131"/>
        <v>0</v>
      </c>
      <c r="L287" s="8">
        <f>sum(L5,L14,L23,L32,L41,L50,L59,L68,L77,L85,L95,L104,L113,L122,L131,L140,L149,L158,L167,L176,L185,L194,L203,L212,L221,L230,L239,L248,L257,L266,L275)</f>
        <v>0</v>
      </c>
      <c r="M287" s="8">
        <f t="shared" ref="M287:T287" si="132">sum(M5,M14,M23,M32,M41,M50,M59,M68,M77,M86,M95,M104,M113,M122,M131,M140,M149,M158,M167,M176,M185,M194,M203,M212,M221,M230,M239,M248,M257,M266,M275)</f>
        <v>0</v>
      </c>
      <c r="N287" s="8">
        <f t="shared" si="132"/>
        <v>0</v>
      </c>
      <c r="O287" s="8">
        <f t="shared" si="132"/>
        <v>0</v>
      </c>
      <c r="P287" s="8">
        <f t="shared" si="132"/>
        <v>0</v>
      </c>
      <c r="Q287" s="8">
        <f t="shared" si="132"/>
        <v>0</v>
      </c>
      <c r="R287" s="8">
        <f t="shared" si="132"/>
        <v>0</v>
      </c>
      <c r="S287" s="8">
        <f t="shared" si="132"/>
        <v>0</v>
      </c>
      <c r="T287" s="8">
        <f t="shared" si="132"/>
        <v>0</v>
      </c>
    </row>
    <row r="288">
      <c r="A288" s="62"/>
      <c r="B288" s="17" t="s">
        <v>30</v>
      </c>
      <c r="C288" s="8">
        <f>sum(C6,C15,C24,C33,C42,C51,C60,C69,C78,C87,C96,C105,C114,C123,C132,C141,C150,C159,C168,C177,C186,C195,C204,C213,C222,C231,C240,C249,C258,C267,C276)</f>
        <v>0</v>
      </c>
      <c r="D288" s="8">
        <f>sum(D6,D15,D24,D33,D42,D51,D60,D69,D78,D87,D96,D105,D114,D123,D132,D141,D150,D159,D168,D178,D186,D195,D204,D213,D222,D231,D240,D249,D258,D267,D276)</f>
        <v>0</v>
      </c>
      <c r="E288" s="8">
        <f t="shared" ref="E288:T288" si="133">sum(E6,E15,E24,E33,E42,E51,E60,E69,E78,E87,E96,E105,E114,E123,E132,E141,E150,E159,E168,E177,E186,E195,E204,E213,E222,E231,E240,E249,E258,E267,E276)</f>
        <v>0</v>
      </c>
      <c r="F288" s="8">
        <f t="shared" si="133"/>
        <v>0</v>
      </c>
      <c r="G288" s="8">
        <f t="shared" si="133"/>
        <v>0</v>
      </c>
      <c r="H288" s="8">
        <f t="shared" si="133"/>
        <v>0</v>
      </c>
      <c r="I288" s="8">
        <f t="shared" si="133"/>
        <v>0</v>
      </c>
      <c r="J288" s="8">
        <f t="shared" si="133"/>
        <v>0</v>
      </c>
      <c r="K288" s="8">
        <f t="shared" si="133"/>
        <v>0</v>
      </c>
      <c r="L288" s="8">
        <f t="shared" si="133"/>
        <v>0</v>
      </c>
      <c r="M288" s="8">
        <f t="shared" si="133"/>
        <v>0</v>
      </c>
      <c r="N288" s="8">
        <f t="shared" si="133"/>
        <v>0</v>
      </c>
      <c r="O288" s="8">
        <f t="shared" si="133"/>
        <v>0</v>
      </c>
      <c r="P288" s="8">
        <f t="shared" si="133"/>
        <v>0</v>
      </c>
      <c r="Q288" s="8">
        <f t="shared" si="133"/>
        <v>0</v>
      </c>
      <c r="R288" s="8">
        <f t="shared" si="133"/>
        <v>0</v>
      </c>
      <c r="S288" s="8">
        <f t="shared" si="133"/>
        <v>0</v>
      </c>
      <c r="T288" s="8">
        <f t="shared" si="133"/>
        <v>0</v>
      </c>
    </row>
    <row r="289">
      <c r="A289" s="62"/>
      <c r="B289" s="17" t="s">
        <v>31</v>
      </c>
      <c r="C289" s="8">
        <f>sum(C7,C16,C25,C34,C43,C52,C61,C70,C79,C88,C96,C106,C115,C124,C133,C142,C151,C160,C169,C178,C187,C196,C205,C214,C223,C232,C241,C250,C259,C268,C277)</f>
        <v>0</v>
      </c>
      <c r="D289" s="8">
        <f t="shared" ref="D289:H289" si="134">sum(D7,D16,D25,D34,D43,D52,D61,D70,D79,D88,D97,D106,D115,D124,D133,D142,D151,D160,D169,D178,D187,D196,D205,D214,D223,D232,D241,D250,D259,D268,D277)</f>
        <v>0</v>
      </c>
      <c r="E289" s="8">
        <f t="shared" si="134"/>
        <v>0</v>
      </c>
      <c r="F289" s="8">
        <f t="shared" si="134"/>
        <v>0</v>
      </c>
      <c r="G289" s="8">
        <f t="shared" si="134"/>
        <v>0</v>
      </c>
      <c r="H289" s="8">
        <f t="shared" si="134"/>
        <v>0</v>
      </c>
      <c r="I289" s="8">
        <f>sum(I7,I16,I25,I34,I42,I52,I61,I70,I79,I88,I97,I106,I115,I124,I132,I142,I151,I160,I169,I178,I187,I196,I205,I214,I223,I232,I241,I250,I259,I268,I277)</f>
        <v>0</v>
      </c>
      <c r="J289" s="8">
        <f t="shared" ref="J289:M289" si="135">sum(J7,J16,J25,J34,J43,J52,J61,J70,J79,J88,J97,J106,J115,J124,J133,J142,J151,J160,J169,J178,J187,J196,J205,J214,J223,J232,J241,J250,J259,J268,J277)</f>
        <v>0</v>
      </c>
      <c r="K289" s="8">
        <f t="shared" si="135"/>
        <v>0</v>
      </c>
      <c r="L289" s="8">
        <f t="shared" si="135"/>
        <v>0</v>
      </c>
      <c r="M289" s="8">
        <f t="shared" si="135"/>
        <v>0</v>
      </c>
      <c r="N289" s="8">
        <f>sum(N7,N16,N25,N34,N43,N52,N61,N70,N79,N88,N97,N106,N115,N123,N133,N142,N151,N160,N169,N178,N187,N196,N205,N214,N223,N232,N241,N250,N259,N268,N277)</f>
        <v>0</v>
      </c>
      <c r="O289" s="8">
        <f t="shared" ref="O289:T289" si="136">sum(O7,O16,O25,O34,O43,O52,O61,O70,O79,O88,O97,O106,O115,O124,O133,O142,O151,O160,O169,O178,O187,O196,O205,O214,O223,O232,O241,O250,O259,O268,O277)</f>
        <v>0</v>
      </c>
      <c r="P289" s="8">
        <f t="shared" si="136"/>
        <v>0</v>
      </c>
      <c r="Q289" s="8">
        <f t="shared" si="136"/>
        <v>0</v>
      </c>
      <c r="R289" s="8">
        <f t="shared" si="136"/>
        <v>0</v>
      </c>
      <c r="S289" s="8">
        <f t="shared" si="136"/>
        <v>0</v>
      </c>
      <c r="T289" s="8">
        <f t="shared" si="136"/>
        <v>0</v>
      </c>
    </row>
    <row r="290">
      <c r="A290" s="62"/>
      <c r="B290" s="47" t="s">
        <v>33</v>
      </c>
      <c r="C290" s="8">
        <f t="shared" ref="C290:J290" si="137">sum(C8,C17,C26,C35,C44,C53,C62,C71,C80,C89,C98,C107,C116,C125,C134,C143,C152,C161,C170,C179,C188,C197,C206,C215,C224,C233,C242,C251,C260,C269,C278)</f>
        <v>0</v>
      </c>
      <c r="D290" s="8">
        <f t="shared" si="137"/>
        <v>0</v>
      </c>
      <c r="E290" s="8">
        <f t="shared" si="137"/>
        <v>0</v>
      </c>
      <c r="F290" s="8">
        <f t="shared" si="137"/>
        <v>0</v>
      </c>
      <c r="G290" s="8">
        <f t="shared" si="137"/>
        <v>0</v>
      </c>
      <c r="H290" s="8">
        <f t="shared" si="137"/>
        <v>0</v>
      </c>
      <c r="I290" s="8">
        <f t="shared" si="137"/>
        <v>0</v>
      </c>
      <c r="J290" s="8">
        <f t="shared" si="137"/>
        <v>0</v>
      </c>
      <c r="K290" s="8">
        <f>sum(K8,K17,K26,K35,K44,K53,K62,K71,K80,K89,K98,K107,K117,K125,K134,K143,K152,K161,K170,K179,K188,K197,K206,K215,K224,K233,K242,K251,K260,K269,K278)</f>
        <v>0</v>
      </c>
      <c r="L290" s="8">
        <f t="shared" ref="L290:T290" si="138">sum(L8,L17,L26,L35,L44,L53,L62,L71,L80,L89,L98,L107,L116,L125,L134,L143,L152,L161,L170,L179,L188,L197,L206,L215,L224,L233,L242,L251,L260,L269,L278)</f>
        <v>0</v>
      </c>
      <c r="M290" s="8">
        <f t="shared" si="138"/>
        <v>0</v>
      </c>
      <c r="N290" s="8">
        <f t="shared" si="138"/>
        <v>0</v>
      </c>
      <c r="O290" s="8">
        <f t="shared" si="138"/>
        <v>0</v>
      </c>
      <c r="P290" s="8">
        <f t="shared" si="138"/>
        <v>0</v>
      </c>
      <c r="Q290" s="8">
        <f t="shared" si="138"/>
        <v>0</v>
      </c>
      <c r="R290" s="8">
        <f t="shared" si="138"/>
        <v>0</v>
      </c>
      <c r="S290" s="8">
        <f t="shared" si="138"/>
        <v>0</v>
      </c>
      <c r="T290" s="8">
        <f t="shared" si="138"/>
        <v>0</v>
      </c>
    </row>
    <row r="291">
      <c r="A291" s="63"/>
      <c r="B291" s="47" t="s">
        <v>34</v>
      </c>
      <c r="C291" s="8">
        <f t="shared" ref="C291:T291" si="139">sum(C9,C18,C27,C36,C45,C54,C63,C72,C81,C90,C99,C108,C117,C126,C135,C144,C153,C162,C171,C180,C189,C198,C207,C216,C225,C234,C243,C252,C261,C270,C279)</f>
        <v>0</v>
      </c>
      <c r="D291" s="8">
        <f t="shared" si="139"/>
        <v>0</v>
      </c>
      <c r="E291" s="8">
        <f t="shared" si="139"/>
        <v>0</v>
      </c>
      <c r="F291" s="8">
        <f t="shared" si="139"/>
        <v>0</v>
      </c>
      <c r="G291" s="8">
        <f t="shared" si="139"/>
        <v>0</v>
      </c>
      <c r="H291" s="8">
        <f t="shared" si="139"/>
        <v>0</v>
      </c>
      <c r="I291" s="8">
        <f t="shared" si="139"/>
        <v>0</v>
      </c>
      <c r="J291" s="8">
        <f t="shared" si="139"/>
        <v>0</v>
      </c>
      <c r="K291" s="8">
        <f t="shared" si="139"/>
        <v>0</v>
      </c>
      <c r="L291" s="8">
        <f t="shared" si="139"/>
        <v>0</v>
      </c>
      <c r="M291" s="8">
        <f t="shared" si="139"/>
        <v>0</v>
      </c>
      <c r="N291" s="8">
        <f t="shared" si="139"/>
        <v>0</v>
      </c>
      <c r="O291" s="8">
        <f t="shared" si="139"/>
        <v>0</v>
      </c>
      <c r="P291" s="8">
        <f t="shared" si="139"/>
        <v>0</v>
      </c>
      <c r="Q291" s="8">
        <f t="shared" si="139"/>
        <v>0</v>
      </c>
      <c r="R291" s="8">
        <f t="shared" si="139"/>
        <v>0</v>
      </c>
      <c r="S291" s="8">
        <f t="shared" si="139"/>
        <v>0</v>
      </c>
      <c r="T291" s="8">
        <f t="shared" si="139"/>
        <v>0</v>
      </c>
    </row>
    <row r="292">
      <c r="B292" s="47" t="s">
        <v>35</v>
      </c>
      <c r="C292" s="8">
        <f t="shared" ref="C292:T292" si="140">sum(C10,C19,C28,C37,C46,C55,C64,C73,C82,C91,C100,C109,C118,C127,C136,C145,C154,C163,C172,C181,C190,C199,C208,C217,C226,C235,C244,C253,C262,C271,C280)</f>
        <v>0</v>
      </c>
      <c r="D292" s="8">
        <f t="shared" si="140"/>
        <v>0</v>
      </c>
      <c r="E292" s="8">
        <f t="shared" si="140"/>
        <v>0</v>
      </c>
      <c r="F292" s="8">
        <f t="shared" si="140"/>
        <v>0</v>
      </c>
      <c r="G292" s="8">
        <f t="shared" si="140"/>
        <v>0</v>
      </c>
      <c r="H292" s="8">
        <f t="shared" si="140"/>
        <v>0</v>
      </c>
      <c r="I292" s="8">
        <f t="shared" si="140"/>
        <v>0</v>
      </c>
      <c r="J292" s="8">
        <f t="shared" si="140"/>
        <v>0</v>
      </c>
      <c r="K292" s="8">
        <f t="shared" si="140"/>
        <v>0</v>
      </c>
      <c r="L292" s="8">
        <f t="shared" si="140"/>
        <v>0</v>
      </c>
      <c r="M292" s="8">
        <f t="shared" si="140"/>
        <v>0</v>
      </c>
      <c r="N292" s="8">
        <f t="shared" si="140"/>
        <v>0</v>
      </c>
      <c r="O292" s="8">
        <f t="shared" si="140"/>
        <v>0</v>
      </c>
      <c r="P292" s="8">
        <f t="shared" si="140"/>
        <v>0</v>
      </c>
      <c r="Q292" s="8">
        <f t="shared" si="140"/>
        <v>0</v>
      </c>
      <c r="R292" s="8">
        <f t="shared" si="140"/>
        <v>0</v>
      </c>
      <c r="S292" s="8">
        <f t="shared" si="140"/>
        <v>0</v>
      </c>
      <c r="T292" s="8">
        <f t="shared" si="140"/>
        <v>0</v>
      </c>
    </row>
    <row r="293">
      <c r="B293" s="47" t="s">
        <v>50</v>
      </c>
      <c r="C293" s="8">
        <f t="shared" ref="C293:T293" si="141">sum(C286:C292)</f>
        <v>0</v>
      </c>
      <c r="D293" s="8">
        <f t="shared" si="141"/>
        <v>0</v>
      </c>
      <c r="E293" s="8">
        <f t="shared" si="141"/>
        <v>0</v>
      </c>
      <c r="F293" s="8">
        <f t="shared" si="141"/>
        <v>0</v>
      </c>
      <c r="G293" s="8">
        <f t="shared" si="141"/>
        <v>0</v>
      </c>
      <c r="H293" s="8">
        <f t="shared" si="141"/>
        <v>0</v>
      </c>
      <c r="I293" s="8">
        <f t="shared" si="141"/>
        <v>0</v>
      </c>
      <c r="J293" s="8">
        <f t="shared" si="141"/>
        <v>0</v>
      </c>
      <c r="K293" s="8">
        <f t="shared" si="141"/>
        <v>0</v>
      </c>
      <c r="L293" s="8">
        <f t="shared" si="141"/>
        <v>0</v>
      </c>
      <c r="M293" s="8">
        <f t="shared" si="141"/>
        <v>0</v>
      </c>
      <c r="N293" s="8">
        <f t="shared" si="141"/>
        <v>0</v>
      </c>
      <c r="O293" s="8">
        <f t="shared" si="141"/>
        <v>0</v>
      </c>
      <c r="P293" s="8">
        <f t="shared" si="141"/>
        <v>0</v>
      </c>
      <c r="Q293" s="8">
        <f t="shared" si="141"/>
        <v>0</v>
      </c>
      <c r="R293" s="8">
        <f t="shared" si="141"/>
        <v>0</v>
      </c>
      <c r="S293" s="8">
        <f t="shared" si="141"/>
        <v>0</v>
      </c>
      <c r="T293" s="8">
        <f t="shared" si="141"/>
        <v>0</v>
      </c>
    </row>
    <row r="295">
      <c r="B295" s="48" t="s">
        <v>60</v>
      </c>
      <c r="C295" s="10"/>
      <c r="D295" s="10"/>
      <c r="E295" s="10"/>
      <c r="F295" s="11"/>
    </row>
    <row r="296">
      <c r="B296" s="49" t="s">
        <v>37</v>
      </c>
      <c r="C296" s="50" t="s">
        <v>52</v>
      </c>
      <c r="D296" s="11"/>
      <c r="E296" s="50" t="s">
        <v>53</v>
      </c>
      <c r="F296" s="11"/>
    </row>
    <row r="297">
      <c r="B297" s="31"/>
      <c r="C297" s="51" t="s">
        <v>54</v>
      </c>
      <c r="D297" s="51" t="s">
        <v>55</v>
      </c>
      <c r="E297" s="51" t="s">
        <v>54</v>
      </c>
      <c r="F297" s="51" t="s">
        <v>55</v>
      </c>
    </row>
    <row r="298">
      <c r="B298" s="17" t="s">
        <v>28</v>
      </c>
      <c r="C298" s="52">
        <f t="shared" ref="C298:C304" si="142">F286</f>
        <v>0</v>
      </c>
      <c r="D298" s="52">
        <f t="shared" ref="D298:D304" si="143">SUM(G286:T286)</f>
        <v>0</v>
      </c>
      <c r="E298" s="52"/>
      <c r="F298" s="52"/>
    </row>
    <row r="299">
      <c r="B299" s="17" t="s">
        <v>29</v>
      </c>
      <c r="C299" s="52">
        <f t="shared" si="142"/>
        <v>0</v>
      </c>
      <c r="D299" s="52">
        <f t="shared" si="143"/>
        <v>0</v>
      </c>
      <c r="E299" s="52"/>
      <c r="F299" s="52"/>
    </row>
    <row r="300">
      <c r="B300" s="17" t="s">
        <v>30</v>
      </c>
      <c r="C300" s="52">
        <f t="shared" si="142"/>
        <v>0</v>
      </c>
      <c r="D300" s="52">
        <f t="shared" si="143"/>
        <v>0</v>
      </c>
      <c r="E300" s="52"/>
      <c r="F300" s="52"/>
    </row>
    <row r="301">
      <c r="B301" s="17" t="s">
        <v>31</v>
      </c>
      <c r="C301" s="52">
        <f t="shared" si="142"/>
        <v>0</v>
      </c>
      <c r="D301" s="52">
        <f t="shared" si="143"/>
        <v>0</v>
      </c>
      <c r="E301" s="52"/>
      <c r="F301" s="52"/>
    </row>
    <row r="302">
      <c r="B302" s="17" t="s">
        <v>33</v>
      </c>
      <c r="C302" s="52">
        <f t="shared" si="142"/>
        <v>0</v>
      </c>
      <c r="D302" s="52">
        <f t="shared" si="143"/>
        <v>0</v>
      </c>
      <c r="E302" s="52"/>
      <c r="F302" s="52"/>
    </row>
    <row r="303">
      <c r="B303" s="17" t="s">
        <v>34</v>
      </c>
      <c r="C303" s="52">
        <f t="shared" si="142"/>
        <v>0</v>
      </c>
      <c r="D303" s="52">
        <f t="shared" si="143"/>
        <v>0</v>
      </c>
      <c r="E303" s="52"/>
      <c r="F303" s="52"/>
    </row>
    <row r="304">
      <c r="B304" s="17" t="s">
        <v>35</v>
      </c>
      <c r="C304" s="52">
        <f t="shared" si="142"/>
        <v>0</v>
      </c>
      <c r="D304" s="52">
        <f t="shared" si="143"/>
        <v>0</v>
      </c>
      <c r="E304" s="52"/>
      <c r="F304" s="52"/>
    </row>
    <row r="305">
      <c r="B305" s="53" t="s">
        <v>50</v>
      </c>
      <c r="C305" s="52">
        <f t="shared" ref="C305:D305" si="144">sum(C298:C304)</f>
        <v>0</v>
      </c>
      <c r="D305" s="52">
        <f t="shared" si="144"/>
        <v>0</v>
      </c>
      <c r="E305" s="52"/>
      <c r="F305" s="52"/>
    </row>
  </sheetData>
  <mergeCells count="38">
    <mergeCell ref="C2:F2"/>
    <mergeCell ref="G2:O2"/>
    <mergeCell ref="P2:T2"/>
    <mergeCell ref="A4:A12"/>
    <mergeCell ref="A13:A21"/>
    <mergeCell ref="A22:A30"/>
    <mergeCell ref="A31:A39"/>
    <mergeCell ref="A40:A48"/>
    <mergeCell ref="A49:A57"/>
    <mergeCell ref="A58:A66"/>
    <mergeCell ref="A67:A75"/>
    <mergeCell ref="A76:A84"/>
    <mergeCell ref="A85:A93"/>
    <mergeCell ref="A94:A102"/>
    <mergeCell ref="A103:A111"/>
    <mergeCell ref="A112:A120"/>
    <mergeCell ref="A121:A129"/>
    <mergeCell ref="A130:A138"/>
    <mergeCell ref="A139:A147"/>
    <mergeCell ref="A148:A156"/>
    <mergeCell ref="A157:A165"/>
    <mergeCell ref="A166:A174"/>
    <mergeCell ref="A175:A183"/>
    <mergeCell ref="A184:A192"/>
    <mergeCell ref="A193:A201"/>
    <mergeCell ref="A202:A210"/>
    <mergeCell ref="A211:A219"/>
    <mergeCell ref="A220:A228"/>
    <mergeCell ref="B296:B297"/>
    <mergeCell ref="C296:D296"/>
    <mergeCell ref="E296:F296"/>
    <mergeCell ref="A229:A237"/>
    <mergeCell ref="A238:A246"/>
    <mergeCell ref="A247:A255"/>
    <mergeCell ref="A256:A264"/>
    <mergeCell ref="A265:A273"/>
    <mergeCell ref="A274:A282"/>
    <mergeCell ref="B295:F29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37</v>
      </c>
    </row>
    <row r="2">
      <c r="A2" s="3" t="s">
        <v>54</v>
      </c>
      <c r="B2" s="3" t="s">
        <v>13</v>
      </c>
      <c r="C2" s="3" t="s">
        <v>13</v>
      </c>
    </row>
    <row r="3">
      <c r="A3" s="3" t="s">
        <v>55</v>
      </c>
      <c r="B3" s="3" t="s">
        <v>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62</v>
      </c>
    </row>
    <row r="3">
      <c r="A3" s="3" t="s">
        <v>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>
      <c r="A2" s="8" t="s">
        <v>3</v>
      </c>
      <c r="B2" s="8" t="s">
        <v>4</v>
      </c>
      <c r="C2" s="9" t="s">
        <v>5</v>
      </c>
      <c r="D2" s="10"/>
      <c r="E2" s="10"/>
      <c r="F2" s="11"/>
      <c r="G2" s="9" t="s">
        <v>6</v>
      </c>
      <c r="H2" s="10"/>
      <c r="I2" s="10"/>
      <c r="J2" s="10"/>
      <c r="K2" s="10"/>
      <c r="L2" s="10"/>
      <c r="M2" s="10"/>
      <c r="N2" s="10"/>
      <c r="O2" s="11"/>
      <c r="P2" s="9" t="s">
        <v>7</v>
      </c>
      <c r="Q2" s="10"/>
      <c r="R2" s="10"/>
      <c r="S2" s="10"/>
      <c r="T2" s="11"/>
      <c r="U2" s="12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>
      <c r="A3" s="8"/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13" t="s">
        <v>16</v>
      </c>
      <c r="K3" s="13" t="s">
        <v>17</v>
      </c>
      <c r="L3" s="13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7"/>
      <c r="W3" s="14"/>
      <c r="X3" s="14"/>
      <c r="Y3" s="14"/>
      <c r="Z3" s="14"/>
      <c r="AA3" s="14"/>
      <c r="AB3" s="14"/>
      <c r="AC3" s="14"/>
      <c r="AD3" s="15"/>
      <c r="AE3" s="7"/>
      <c r="AF3" s="7"/>
      <c r="AG3" s="7"/>
      <c r="AH3" s="7"/>
      <c r="AI3" s="7"/>
      <c r="AJ3" s="7"/>
      <c r="AK3" s="7"/>
      <c r="AL3" s="7"/>
      <c r="AM3" s="7"/>
      <c r="AN3" s="7"/>
    </row>
    <row r="4">
      <c r="A4" s="16">
        <v>46023.0</v>
      </c>
      <c r="B4" s="17" t="s">
        <v>28</v>
      </c>
      <c r="C4" s="18"/>
      <c r="D4" s="18"/>
      <c r="E4" s="18"/>
      <c r="F4" s="19">
        <f t="shared" ref="F4:F10" si="1">SUM(C4:E4)</f>
        <v>0</v>
      </c>
      <c r="G4" s="19"/>
      <c r="H4" s="19"/>
      <c r="I4" s="19"/>
      <c r="J4" s="18"/>
      <c r="K4" s="19"/>
      <c r="L4" s="19"/>
      <c r="M4" s="18"/>
      <c r="N4" s="19"/>
      <c r="O4" s="18"/>
      <c r="P4" s="18"/>
      <c r="Q4" s="18"/>
      <c r="R4" s="19"/>
      <c r="S4" s="18"/>
      <c r="T4" s="18"/>
      <c r="U4" s="20">
        <f t="shared" ref="U4:U11" si="2">sum(G4:T4)</f>
        <v>0</v>
      </c>
    </row>
    <row r="5">
      <c r="A5" s="21"/>
      <c r="B5" s="17" t="s">
        <v>29</v>
      </c>
      <c r="C5" s="18"/>
      <c r="D5" s="18"/>
      <c r="E5" s="19"/>
      <c r="F5" s="19">
        <f t="shared" si="1"/>
        <v>0</v>
      </c>
      <c r="G5" s="19"/>
      <c r="H5" s="19"/>
      <c r="I5" s="19"/>
      <c r="J5" s="18"/>
      <c r="K5" s="19"/>
      <c r="L5" s="19"/>
      <c r="M5" s="18"/>
      <c r="N5" s="19"/>
      <c r="O5" s="19"/>
      <c r="P5" s="18"/>
      <c r="Q5" s="19"/>
      <c r="R5" s="19"/>
      <c r="S5" s="18"/>
      <c r="T5" s="18"/>
      <c r="U5" s="20">
        <f t="shared" si="2"/>
        <v>0</v>
      </c>
    </row>
    <row r="6">
      <c r="A6" s="21"/>
      <c r="B6" s="17" t="s">
        <v>30</v>
      </c>
      <c r="C6" s="18"/>
      <c r="D6" s="18"/>
      <c r="E6" s="18"/>
      <c r="F6" s="19">
        <f t="shared" si="1"/>
        <v>0</v>
      </c>
      <c r="G6" s="18"/>
      <c r="H6" s="18"/>
      <c r="I6" s="19"/>
      <c r="J6" s="19"/>
      <c r="K6" s="19"/>
      <c r="L6" s="19"/>
      <c r="M6" s="18"/>
      <c r="N6" s="19"/>
      <c r="O6" s="18"/>
      <c r="P6" s="18"/>
      <c r="Q6" s="19"/>
      <c r="R6" s="18"/>
      <c r="S6" s="18"/>
      <c r="T6" s="38"/>
      <c r="U6" s="20">
        <f t="shared" si="2"/>
        <v>0</v>
      </c>
    </row>
    <row r="7">
      <c r="A7" s="21"/>
      <c r="B7" s="17" t="s">
        <v>31</v>
      </c>
      <c r="C7" s="18"/>
      <c r="D7" s="18"/>
      <c r="E7" s="18"/>
      <c r="F7" s="19">
        <f t="shared" si="1"/>
        <v>0</v>
      </c>
      <c r="G7" s="18"/>
      <c r="H7" s="19"/>
      <c r="I7" s="19"/>
      <c r="J7" s="18"/>
      <c r="K7" s="19"/>
      <c r="L7" s="19"/>
      <c r="M7" s="18"/>
      <c r="N7" s="18"/>
      <c r="O7" s="18"/>
      <c r="P7" s="18"/>
      <c r="Q7" s="19"/>
      <c r="R7" s="18"/>
      <c r="S7" s="19"/>
      <c r="T7" s="18"/>
      <c r="U7" s="20">
        <f t="shared" si="2"/>
        <v>0</v>
      </c>
    </row>
    <row r="8">
      <c r="A8" s="21"/>
      <c r="B8" s="17" t="s">
        <v>33</v>
      </c>
      <c r="C8" s="18"/>
      <c r="D8" s="18"/>
      <c r="E8" s="18"/>
      <c r="F8" s="19">
        <f t="shared" si="1"/>
        <v>0</v>
      </c>
      <c r="G8" s="18"/>
      <c r="H8" s="18"/>
      <c r="I8" s="19"/>
      <c r="J8" s="18"/>
      <c r="K8" s="19"/>
      <c r="L8" s="19"/>
      <c r="M8" s="18"/>
      <c r="N8" s="18"/>
      <c r="O8" s="18"/>
      <c r="P8" s="18"/>
      <c r="Q8" s="19"/>
      <c r="R8" s="18"/>
      <c r="S8" s="18"/>
      <c r="T8" s="18"/>
      <c r="U8" s="54">
        <f t="shared" si="2"/>
        <v>0</v>
      </c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</row>
    <row r="9">
      <c r="A9" s="21"/>
      <c r="B9" s="22" t="s">
        <v>34</v>
      </c>
      <c r="C9" s="23"/>
      <c r="D9" s="23"/>
      <c r="E9" s="23"/>
      <c r="F9" s="24">
        <f t="shared" si="1"/>
        <v>0</v>
      </c>
      <c r="G9" s="23"/>
      <c r="H9" s="23"/>
      <c r="I9" s="24"/>
      <c r="J9" s="25"/>
      <c r="K9" s="24"/>
      <c r="L9" s="24"/>
      <c r="M9" s="24"/>
      <c r="N9" s="23"/>
      <c r="O9" s="24"/>
      <c r="P9" s="23"/>
      <c r="Q9" s="24"/>
      <c r="R9" s="23"/>
      <c r="S9" s="23"/>
      <c r="T9" s="23"/>
      <c r="U9" s="20">
        <f t="shared" si="2"/>
        <v>0</v>
      </c>
    </row>
    <row r="10">
      <c r="A10" s="21"/>
      <c r="B10" s="22" t="s">
        <v>35</v>
      </c>
      <c r="C10" s="23"/>
      <c r="D10" s="23"/>
      <c r="E10" s="24"/>
      <c r="F10" s="24">
        <f t="shared" si="1"/>
        <v>0</v>
      </c>
      <c r="G10" s="23"/>
      <c r="H10" s="24"/>
      <c r="I10" s="24"/>
      <c r="J10" s="25"/>
      <c r="K10" s="24"/>
      <c r="L10" s="24"/>
      <c r="M10" s="24"/>
      <c r="N10" s="24"/>
      <c r="O10" s="23"/>
      <c r="P10" s="23"/>
      <c r="Q10" s="24"/>
      <c r="R10" s="24"/>
      <c r="S10" s="23"/>
      <c r="T10" s="23"/>
      <c r="U10" s="20">
        <f t="shared" si="2"/>
        <v>0</v>
      </c>
    </row>
    <row r="11">
      <c r="A11" s="21"/>
      <c r="B11" s="26" t="s">
        <v>36</v>
      </c>
      <c r="C11" s="27">
        <f t="shared" ref="C11:T11" si="3">SUM(C4:C10)</f>
        <v>0</v>
      </c>
      <c r="D11" s="27">
        <f t="shared" si="3"/>
        <v>0</v>
      </c>
      <c r="E11" s="27">
        <f t="shared" si="3"/>
        <v>0</v>
      </c>
      <c r="F11" s="27">
        <f t="shared" si="3"/>
        <v>0</v>
      </c>
      <c r="G11" s="27">
        <f t="shared" si="3"/>
        <v>0</v>
      </c>
      <c r="H11" s="27">
        <f t="shared" si="3"/>
        <v>0</v>
      </c>
      <c r="I11" s="27">
        <f t="shared" si="3"/>
        <v>0</v>
      </c>
      <c r="J11" s="27">
        <f t="shared" si="3"/>
        <v>0</v>
      </c>
      <c r="K11" s="27">
        <f t="shared" si="3"/>
        <v>0</v>
      </c>
      <c r="L11" s="27">
        <f t="shared" si="3"/>
        <v>0</v>
      </c>
      <c r="M11" s="27">
        <f t="shared" si="3"/>
        <v>0</v>
      </c>
      <c r="N11" s="27">
        <f t="shared" si="3"/>
        <v>0</v>
      </c>
      <c r="O11" s="27">
        <f t="shared" si="3"/>
        <v>0</v>
      </c>
      <c r="P11" s="27">
        <f t="shared" si="3"/>
        <v>0</v>
      </c>
      <c r="Q11" s="27">
        <f t="shared" si="3"/>
        <v>0</v>
      </c>
      <c r="R11" s="27">
        <f t="shared" si="3"/>
        <v>0</v>
      </c>
      <c r="S11" s="27">
        <f t="shared" si="3"/>
        <v>0</v>
      </c>
      <c r="T11" s="27">
        <f t="shared" si="3"/>
        <v>0</v>
      </c>
      <c r="U11" s="20">
        <f t="shared" si="2"/>
        <v>0</v>
      </c>
    </row>
    <row r="12">
      <c r="A12" s="31"/>
      <c r="B12" s="32" t="s">
        <v>42</v>
      </c>
      <c r="C12" s="33">
        <f t="shared" ref="C12:U12" si="4">C11</f>
        <v>0</v>
      </c>
      <c r="D12" s="33">
        <f t="shared" si="4"/>
        <v>0</v>
      </c>
      <c r="E12" s="33">
        <f t="shared" si="4"/>
        <v>0</v>
      </c>
      <c r="F12" s="33">
        <f t="shared" si="4"/>
        <v>0</v>
      </c>
      <c r="G12" s="33">
        <f t="shared" si="4"/>
        <v>0</v>
      </c>
      <c r="H12" s="33">
        <f t="shared" si="4"/>
        <v>0</v>
      </c>
      <c r="I12" s="33">
        <f t="shared" si="4"/>
        <v>0</v>
      </c>
      <c r="J12" s="33">
        <f t="shared" si="4"/>
        <v>0</v>
      </c>
      <c r="K12" s="33">
        <f t="shared" si="4"/>
        <v>0</v>
      </c>
      <c r="L12" s="33">
        <f t="shared" si="4"/>
        <v>0</v>
      </c>
      <c r="M12" s="33">
        <f t="shared" si="4"/>
        <v>0</v>
      </c>
      <c r="N12" s="33">
        <f t="shared" si="4"/>
        <v>0</v>
      </c>
      <c r="O12" s="33">
        <f t="shared" si="4"/>
        <v>0</v>
      </c>
      <c r="P12" s="33">
        <f t="shared" si="4"/>
        <v>0</v>
      </c>
      <c r="Q12" s="33">
        <f t="shared" si="4"/>
        <v>0</v>
      </c>
      <c r="R12" s="33">
        <f t="shared" si="4"/>
        <v>0</v>
      </c>
      <c r="S12" s="33">
        <f t="shared" si="4"/>
        <v>0</v>
      </c>
      <c r="T12" s="33">
        <f t="shared" si="4"/>
        <v>0</v>
      </c>
      <c r="U12" s="33">
        <f t="shared" si="4"/>
        <v>0</v>
      </c>
    </row>
    <row r="13">
      <c r="A13" s="16">
        <v>46024.0</v>
      </c>
      <c r="B13" s="17" t="s">
        <v>28</v>
      </c>
      <c r="C13" s="18">
        <v>3.0</v>
      </c>
      <c r="D13" s="18">
        <v>1.0</v>
      </c>
      <c r="E13" s="18"/>
      <c r="F13" s="19">
        <f t="shared" ref="F13:F19" si="5">SUM(C13:E13)</f>
        <v>4</v>
      </c>
      <c r="G13" s="18">
        <v>1.0</v>
      </c>
      <c r="H13" s="19"/>
      <c r="I13" s="19"/>
      <c r="J13" s="18">
        <v>1.0</v>
      </c>
      <c r="K13" s="19"/>
      <c r="L13" s="19"/>
      <c r="M13" s="18"/>
      <c r="N13" s="19"/>
      <c r="O13" s="36"/>
      <c r="P13" s="18">
        <v>2.0</v>
      </c>
      <c r="Q13" s="18"/>
      <c r="R13" s="36"/>
      <c r="S13" s="36"/>
      <c r="T13" s="18"/>
      <c r="U13" s="20">
        <f t="shared" ref="U13:U20" si="6">sum(G13:T13)</f>
        <v>4</v>
      </c>
    </row>
    <row r="14">
      <c r="A14" s="21"/>
      <c r="B14" s="17" t="s">
        <v>29</v>
      </c>
      <c r="C14" s="18">
        <v>1.0</v>
      </c>
      <c r="D14" s="18"/>
      <c r="E14" s="19"/>
      <c r="F14" s="19">
        <f t="shared" si="5"/>
        <v>1</v>
      </c>
      <c r="G14" s="18"/>
      <c r="H14" s="19"/>
      <c r="I14" s="19"/>
      <c r="J14" s="19"/>
      <c r="K14" s="19"/>
      <c r="L14" s="19"/>
      <c r="M14" s="19"/>
      <c r="N14" s="19"/>
      <c r="O14" s="18"/>
      <c r="P14" s="18"/>
      <c r="Q14" s="19"/>
      <c r="R14" s="19"/>
      <c r="S14" s="36"/>
      <c r="T14" s="18">
        <v>1.0</v>
      </c>
      <c r="U14" s="20">
        <f t="shared" si="6"/>
        <v>1</v>
      </c>
    </row>
    <row r="15">
      <c r="A15" s="21"/>
      <c r="B15" s="17" t="s">
        <v>30</v>
      </c>
      <c r="C15" s="18">
        <v>12.0</v>
      </c>
      <c r="D15" s="18">
        <v>4.0</v>
      </c>
      <c r="E15" s="18"/>
      <c r="F15" s="19">
        <f t="shared" si="5"/>
        <v>16</v>
      </c>
      <c r="G15" s="18"/>
      <c r="H15" s="19"/>
      <c r="I15" s="19"/>
      <c r="J15" s="18"/>
      <c r="K15" s="19"/>
      <c r="L15" s="19"/>
      <c r="M15" s="19"/>
      <c r="N15" s="18"/>
      <c r="O15" s="18">
        <v>1.0</v>
      </c>
      <c r="P15" s="18">
        <v>14.0</v>
      </c>
      <c r="Q15" s="19"/>
      <c r="R15" s="19"/>
      <c r="S15" s="18"/>
      <c r="T15" s="18">
        <v>1.0</v>
      </c>
      <c r="U15" s="20">
        <f t="shared" si="6"/>
        <v>16</v>
      </c>
    </row>
    <row r="16">
      <c r="A16" s="21"/>
      <c r="B16" s="17" t="s">
        <v>31</v>
      </c>
      <c r="C16" s="18"/>
      <c r="D16" s="18"/>
      <c r="E16" s="18"/>
      <c r="F16" s="19">
        <f t="shared" si="5"/>
        <v>0</v>
      </c>
      <c r="G16" s="18"/>
      <c r="H16" s="19"/>
      <c r="I16" s="19"/>
      <c r="J16" s="36"/>
      <c r="K16" s="19"/>
      <c r="L16" s="19"/>
      <c r="M16" s="18"/>
      <c r="N16" s="18"/>
      <c r="O16" s="19"/>
      <c r="P16" s="18"/>
      <c r="Q16" s="19"/>
      <c r="R16" s="19"/>
      <c r="S16" s="19"/>
      <c r="T16" s="18"/>
      <c r="U16" s="20">
        <f t="shared" si="6"/>
        <v>0</v>
      </c>
    </row>
    <row r="17">
      <c r="A17" s="21"/>
      <c r="B17" s="17" t="s">
        <v>33</v>
      </c>
      <c r="C17" s="18">
        <v>19.0</v>
      </c>
      <c r="D17" s="18">
        <v>11.0</v>
      </c>
      <c r="E17" s="18"/>
      <c r="F17" s="19">
        <f t="shared" si="5"/>
        <v>30</v>
      </c>
      <c r="G17" s="18"/>
      <c r="H17" s="18"/>
      <c r="I17" s="19"/>
      <c r="J17" s="36"/>
      <c r="K17" s="19"/>
      <c r="L17" s="19"/>
      <c r="M17" s="19"/>
      <c r="N17" s="18"/>
      <c r="O17" s="18">
        <v>2.0</v>
      </c>
      <c r="P17" s="18">
        <v>5.0</v>
      </c>
      <c r="Q17" s="19"/>
      <c r="R17" s="18">
        <v>25.0</v>
      </c>
      <c r="S17" s="18"/>
      <c r="T17" s="18"/>
      <c r="U17" s="54">
        <f t="shared" si="6"/>
        <v>32</v>
      </c>
    </row>
    <row r="18">
      <c r="A18" s="21"/>
      <c r="B18" s="22" t="s">
        <v>34</v>
      </c>
      <c r="C18" s="23">
        <v>4.0</v>
      </c>
      <c r="D18" s="23">
        <v>2.0</v>
      </c>
      <c r="E18" s="23"/>
      <c r="F18" s="24">
        <f t="shared" si="5"/>
        <v>6</v>
      </c>
      <c r="G18" s="23"/>
      <c r="H18" s="23"/>
      <c r="I18" s="24"/>
      <c r="J18" s="23"/>
      <c r="K18" s="24"/>
      <c r="L18" s="24"/>
      <c r="M18" s="25"/>
      <c r="N18" s="23"/>
      <c r="O18" s="24"/>
      <c r="P18" s="23">
        <v>2.0</v>
      </c>
      <c r="Q18" s="23"/>
      <c r="R18" s="24"/>
      <c r="S18" s="23"/>
      <c r="T18" s="23">
        <v>6.0</v>
      </c>
      <c r="U18" s="20">
        <f t="shared" si="6"/>
        <v>8</v>
      </c>
    </row>
    <row r="19">
      <c r="A19" s="21"/>
      <c r="B19" s="22" t="s">
        <v>35</v>
      </c>
      <c r="C19" s="23"/>
      <c r="D19" s="23"/>
      <c r="E19" s="24"/>
      <c r="F19" s="24">
        <f t="shared" si="5"/>
        <v>0</v>
      </c>
      <c r="G19" s="24"/>
      <c r="H19" s="24"/>
      <c r="I19" s="25"/>
      <c r="J19" s="23"/>
      <c r="K19" s="24"/>
      <c r="L19" s="24"/>
      <c r="M19" s="24"/>
      <c r="N19" s="24"/>
      <c r="O19" s="23"/>
      <c r="P19" s="25"/>
      <c r="Q19" s="24"/>
      <c r="R19" s="24"/>
      <c r="S19" s="23"/>
      <c r="T19" s="23"/>
      <c r="U19" s="20">
        <f t="shared" si="6"/>
        <v>0</v>
      </c>
    </row>
    <row r="20">
      <c r="A20" s="21"/>
      <c r="B20" s="26" t="s">
        <v>36</v>
      </c>
      <c r="C20" s="27">
        <f t="shared" ref="C20:T20" si="7">SUM(C13:C19)</f>
        <v>39</v>
      </c>
      <c r="D20" s="27">
        <f t="shared" si="7"/>
        <v>18</v>
      </c>
      <c r="E20" s="27">
        <f t="shared" si="7"/>
        <v>0</v>
      </c>
      <c r="F20" s="27">
        <f t="shared" si="7"/>
        <v>57</v>
      </c>
      <c r="G20" s="27">
        <f t="shared" si="7"/>
        <v>1</v>
      </c>
      <c r="H20" s="27">
        <f t="shared" si="7"/>
        <v>0</v>
      </c>
      <c r="I20" s="27">
        <f t="shared" si="7"/>
        <v>0</v>
      </c>
      <c r="J20" s="27">
        <f t="shared" si="7"/>
        <v>1</v>
      </c>
      <c r="K20" s="27">
        <f t="shared" si="7"/>
        <v>0</v>
      </c>
      <c r="L20" s="27">
        <f t="shared" si="7"/>
        <v>0</v>
      </c>
      <c r="M20" s="27">
        <f t="shared" si="7"/>
        <v>0</v>
      </c>
      <c r="N20" s="27">
        <f t="shared" si="7"/>
        <v>0</v>
      </c>
      <c r="O20" s="27">
        <f t="shared" si="7"/>
        <v>3</v>
      </c>
      <c r="P20" s="27">
        <f t="shared" si="7"/>
        <v>23</v>
      </c>
      <c r="Q20" s="27">
        <f t="shared" si="7"/>
        <v>0</v>
      </c>
      <c r="R20" s="27">
        <f t="shared" si="7"/>
        <v>25</v>
      </c>
      <c r="S20" s="27">
        <f t="shared" si="7"/>
        <v>0</v>
      </c>
      <c r="T20" s="27">
        <f t="shared" si="7"/>
        <v>8</v>
      </c>
      <c r="U20" s="20">
        <f t="shared" si="6"/>
        <v>61</v>
      </c>
    </row>
    <row r="21">
      <c r="A21" s="31"/>
      <c r="B21" s="32" t="s">
        <v>42</v>
      </c>
      <c r="C21" s="33">
        <f t="shared" ref="C21:U21" si="8">C12+C20</f>
        <v>39</v>
      </c>
      <c r="D21" s="33">
        <f t="shared" si="8"/>
        <v>18</v>
      </c>
      <c r="E21" s="33">
        <f t="shared" si="8"/>
        <v>0</v>
      </c>
      <c r="F21" s="33">
        <f t="shared" si="8"/>
        <v>57</v>
      </c>
      <c r="G21" s="33">
        <f t="shared" si="8"/>
        <v>1</v>
      </c>
      <c r="H21" s="33">
        <f t="shared" si="8"/>
        <v>0</v>
      </c>
      <c r="I21" s="33">
        <f t="shared" si="8"/>
        <v>0</v>
      </c>
      <c r="J21" s="33">
        <f t="shared" si="8"/>
        <v>1</v>
      </c>
      <c r="K21" s="33">
        <f t="shared" si="8"/>
        <v>0</v>
      </c>
      <c r="L21" s="33">
        <f t="shared" si="8"/>
        <v>0</v>
      </c>
      <c r="M21" s="33">
        <f t="shared" si="8"/>
        <v>0</v>
      </c>
      <c r="N21" s="33">
        <f t="shared" si="8"/>
        <v>0</v>
      </c>
      <c r="O21" s="33">
        <f t="shared" si="8"/>
        <v>3</v>
      </c>
      <c r="P21" s="33">
        <f t="shared" si="8"/>
        <v>23</v>
      </c>
      <c r="Q21" s="33">
        <f t="shared" si="8"/>
        <v>0</v>
      </c>
      <c r="R21" s="33">
        <f t="shared" si="8"/>
        <v>25</v>
      </c>
      <c r="S21" s="33">
        <f t="shared" si="8"/>
        <v>0</v>
      </c>
      <c r="T21" s="33">
        <f t="shared" si="8"/>
        <v>8</v>
      </c>
      <c r="U21" s="20">
        <f t="shared" si="8"/>
        <v>61</v>
      </c>
    </row>
    <row r="22">
      <c r="A22" s="16">
        <v>46025.0</v>
      </c>
      <c r="B22" s="17" t="s">
        <v>28</v>
      </c>
      <c r="C22" s="18"/>
      <c r="D22" s="18"/>
      <c r="E22" s="18"/>
      <c r="F22" s="19">
        <f t="shared" ref="F22:F28" si="9">SUM(C22:E22)</f>
        <v>0</v>
      </c>
      <c r="G22" s="18"/>
      <c r="H22" s="18"/>
      <c r="I22" s="19"/>
      <c r="J22" s="19"/>
      <c r="K22" s="19"/>
      <c r="L22" s="19"/>
      <c r="M22" s="19"/>
      <c r="N22" s="19"/>
      <c r="O22" s="18"/>
      <c r="P22" s="18"/>
      <c r="Q22" s="18"/>
      <c r="R22" s="36"/>
      <c r="S22" s="18"/>
      <c r="T22" s="18"/>
      <c r="U22" s="20">
        <f t="shared" ref="U22:U29" si="10">sum(G22:T22)</f>
        <v>0</v>
      </c>
    </row>
    <row r="23">
      <c r="A23" s="21"/>
      <c r="B23" s="17" t="s">
        <v>29</v>
      </c>
      <c r="C23" s="18"/>
      <c r="D23" s="18"/>
      <c r="E23" s="18"/>
      <c r="F23" s="19">
        <f t="shared" si="9"/>
        <v>0</v>
      </c>
      <c r="G23" s="19"/>
      <c r="H23" s="19"/>
      <c r="I23" s="19"/>
      <c r="J23" s="19"/>
      <c r="K23" s="19"/>
      <c r="L23" s="19"/>
      <c r="M23" s="19"/>
      <c r="N23" s="18"/>
      <c r="O23" s="18"/>
      <c r="P23" s="18"/>
      <c r="Q23" s="18"/>
      <c r="R23" s="19"/>
      <c r="S23" s="18"/>
      <c r="T23" s="18"/>
      <c r="U23" s="20">
        <f t="shared" si="10"/>
        <v>0</v>
      </c>
    </row>
    <row r="24">
      <c r="A24" s="21"/>
      <c r="B24" s="17" t="s">
        <v>30</v>
      </c>
      <c r="C24" s="18">
        <v>3.0</v>
      </c>
      <c r="D24" s="18"/>
      <c r="E24" s="18"/>
      <c r="F24" s="19">
        <f t="shared" si="9"/>
        <v>3</v>
      </c>
      <c r="G24" s="18"/>
      <c r="H24" s="19"/>
      <c r="I24" s="19"/>
      <c r="J24" s="36"/>
      <c r="K24" s="19"/>
      <c r="L24" s="19"/>
      <c r="M24" s="19"/>
      <c r="N24" s="19"/>
      <c r="O24" s="18"/>
      <c r="P24" s="18">
        <v>3.0</v>
      </c>
      <c r="Q24" s="18"/>
      <c r="R24" s="18"/>
      <c r="S24" s="18"/>
      <c r="T24" s="18"/>
      <c r="U24" s="20">
        <f t="shared" si="10"/>
        <v>3</v>
      </c>
    </row>
    <row r="25">
      <c r="A25" s="21"/>
      <c r="B25" s="17" t="s">
        <v>31</v>
      </c>
      <c r="C25" s="18">
        <v>5.0</v>
      </c>
      <c r="D25" s="18">
        <v>2.0</v>
      </c>
      <c r="E25" s="18"/>
      <c r="F25" s="19">
        <f t="shared" si="9"/>
        <v>7</v>
      </c>
      <c r="G25" s="18"/>
      <c r="H25" s="19"/>
      <c r="I25" s="19"/>
      <c r="J25" s="18"/>
      <c r="K25" s="19"/>
      <c r="L25" s="19"/>
      <c r="M25" s="19"/>
      <c r="N25" s="18"/>
      <c r="O25" s="19"/>
      <c r="P25" s="18">
        <v>7.0</v>
      </c>
      <c r="Q25" s="18"/>
      <c r="R25" s="19"/>
      <c r="S25" s="18"/>
      <c r="T25" s="18"/>
      <c r="U25" s="20">
        <f t="shared" si="10"/>
        <v>7</v>
      </c>
    </row>
    <row r="26">
      <c r="A26" s="21"/>
      <c r="B26" s="17" t="s">
        <v>33</v>
      </c>
      <c r="C26" s="18"/>
      <c r="D26" s="18"/>
      <c r="E26" s="18"/>
      <c r="F26" s="19">
        <f t="shared" si="9"/>
        <v>0</v>
      </c>
      <c r="G26" s="18"/>
      <c r="H26" s="18"/>
      <c r="I26" s="19"/>
      <c r="J26" s="36"/>
      <c r="K26" s="19"/>
      <c r="L26" s="19"/>
      <c r="M26" s="19"/>
      <c r="N26" s="18"/>
      <c r="O26" s="19"/>
      <c r="P26" s="18"/>
      <c r="Q26" s="19"/>
      <c r="R26" s="18"/>
      <c r="S26" s="18"/>
      <c r="T26" s="18"/>
      <c r="U26" s="54">
        <f t="shared" si="10"/>
        <v>0</v>
      </c>
    </row>
    <row r="27">
      <c r="A27" s="21"/>
      <c r="B27" s="22" t="s">
        <v>34</v>
      </c>
      <c r="C27" s="23"/>
      <c r="D27" s="23"/>
      <c r="E27" s="24"/>
      <c r="F27" s="24">
        <f t="shared" si="9"/>
        <v>0</v>
      </c>
      <c r="G27" s="23"/>
      <c r="H27" s="23"/>
      <c r="I27" s="23"/>
      <c r="J27" s="23"/>
      <c r="K27" s="24"/>
      <c r="L27" s="24"/>
      <c r="M27" s="24"/>
      <c r="N27" s="23"/>
      <c r="O27" s="23"/>
      <c r="P27" s="23"/>
      <c r="Q27" s="24"/>
      <c r="R27" s="23"/>
      <c r="S27" s="23"/>
      <c r="T27" s="23"/>
      <c r="U27" s="20">
        <f t="shared" si="10"/>
        <v>0</v>
      </c>
    </row>
    <row r="28">
      <c r="A28" s="21"/>
      <c r="B28" s="22" t="s">
        <v>35</v>
      </c>
      <c r="C28" s="23">
        <v>0.0</v>
      </c>
      <c r="D28" s="23">
        <v>0.0</v>
      </c>
      <c r="E28" s="25"/>
      <c r="F28" s="24">
        <f t="shared" si="9"/>
        <v>0</v>
      </c>
      <c r="G28" s="23"/>
      <c r="H28" s="23"/>
      <c r="I28" s="24"/>
      <c r="J28" s="23"/>
      <c r="K28" s="24"/>
      <c r="L28" s="24"/>
      <c r="M28" s="24"/>
      <c r="N28" s="23"/>
      <c r="O28" s="23"/>
      <c r="P28" s="23"/>
      <c r="Q28" s="24"/>
      <c r="R28" s="24"/>
      <c r="S28" s="23"/>
      <c r="T28" s="23"/>
      <c r="U28" s="20">
        <f t="shared" si="10"/>
        <v>0</v>
      </c>
    </row>
    <row r="29">
      <c r="A29" s="21"/>
      <c r="B29" s="26" t="s">
        <v>36</v>
      </c>
      <c r="C29" s="27">
        <f t="shared" ref="C29:T29" si="11">SUM(C22:C28)</f>
        <v>8</v>
      </c>
      <c r="D29" s="27">
        <f t="shared" si="11"/>
        <v>2</v>
      </c>
      <c r="E29" s="27">
        <f t="shared" si="11"/>
        <v>0</v>
      </c>
      <c r="F29" s="27">
        <f t="shared" si="11"/>
        <v>10</v>
      </c>
      <c r="G29" s="27">
        <f t="shared" si="11"/>
        <v>0</v>
      </c>
      <c r="H29" s="27">
        <f t="shared" si="11"/>
        <v>0</v>
      </c>
      <c r="I29" s="27">
        <f t="shared" si="11"/>
        <v>0</v>
      </c>
      <c r="J29" s="27">
        <f t="shared" si="11"/>
        <v>0</v>
      </c>
      <c r="K29" s="27">
        <f t="shared" si="11"/>
        <v>0</v>
      </c>
      <c r="L29" s="27">
        <f t="shared" si="11"/>
        <v>0</v>
      </c>
      <c r="M29" s="27">
        <f t="shared" si="11"/>
        <v>0</v>
      </c>
      <c r="N29" s="27">
        <f t="shared" si="11"/>
        <v>0</v>
      </c>
      <c r="O29" s="27">
        <f t="shared" si="11"/>
        <v>0</v>
      </c>
      <c r="P29" s="27">
        <f t="shared" si="11"/>
        <v>10</v>
      </c>
      <c r="Q29" s="27">
        <f t="shared" si="11"/>
        <v>0</v>
      </c>
      <c r="R29" s="27">
        <f t="shared" si="11"/>
        <v>0</v>
      </c>
      <c r="S29" s="27">
        <f t="shared" si="11"/>
        <v>0</v>
      </c>
      <c r="T29" s="27">
        <f t="shared" si="11"/>
        <v>0</v>
      </c>
      <c r="U29" s="20">
        <f t="shared" si="10"/>
        <v>10</v>
      </c>
    </row>
    <row r="30">
      <c r="A30" s="31"/>
      <c r="B30" s="32" t="s">
        <v>42</v>
      </c>
      <c r="C30" s="33">
        <f t="shared" ref="C30:U30" si="12">C21+C29</f>
        <v>47</v>
      </c>
      <c r="D30" s="33">
        <f t="shared" si="12"/>
        <v>20</v>
      </c>
      <c r="E30" s="33">
        <f t="shared" si="12"/>
        <v>0</v>
      </c>
      <c r="F30" s="33">
        <f t="shared" si="12"/>
        <v>67</v>
      </c>
      <c r="G30" s="33">
        <f t="shared" si="12"/>
        <v>1</v>
      </c>
      <c r="H30" s="33">
        <f t="shared" si="12"/>
        <v>0</v>
      </c>
      <c r="I30" s="33">
        <f t="shared" si="12"/>
        <v>0</v>
      </c>
      <c r="J30" s="33">
        <f t="shared" si="12"/>
        <v>1</v>
      </c>
      <c r="K30" s="33">
        <f t="shared" si="12"/>
        <v>0</v>
      </c>
      <c r="L30" s="33">
        <f t="shared" si="12"/>
        <v>0</v>
      </c>
      <c r="M30" s="33">
        <f t="shared" si="12"/>
        <v>0</v>
      </c>
      <c r="N30" s="33">
        <f t="shared" si="12"/>
        <v>0</v>
      </c>
      <c r="O30" s="33">
        <f t="shared" si="12"/>
        <v>3</v>
      </c>
      <c r="P30" s="33">
        <f t="shared" si="12"/>
        <v>33</v>
      </c>
      <c r="Q30" s="33">
        <f t="shared" si="12"/>
        <v>0</v>
      </c>
      <c r="R30" s="33">
        <f t="shared" si="12"/>
        <v>25</v>
      </c>
      <c r="S30" s="33">
        <f t="shared" si="12"/>
        <v>0</v>
      </c>
      <c r="T30" s="33">
        <f t="shared" si="12"/>
        <v>8</v>
      </c>
      <c r="U30" s="20">
        <f t="shared" si="12"/>
        <v>71</v>
      </c>
    </row>
    <row r="31">
      <c r="A31" s="16">
        <v>46026.0</v>
      </c>
      <c r="B31" s="17" t="s">
        <v>28</v>
      </c>
      <c r="C31" s="18"/>
      <c r="D31" s="18"/>
      <c r="E31" s="18"/>
      <c r="F31" s="19">
        <f t="shared" ref="F31:F37" si="13">SUM(C31:E31)</f>
        <v>0</v>
      </c>
      <c r="G31" s="18"/>
      <c r="H31" s="18"/>
      <c r="I31" s="19"/>
      <c r="J31" s="19"/>
      <c r="K31" s="19"/>
      <c r="L31" s="19"/>
      <c r="M31" s="19"/>
      <c r="N31" s="19"/>
      <c r="O31" s="18"/>
      <c r="P31" s="18"/>
      <c r="Q31" s="19"/>
      <c r="R31" s="19"/>
      <c r="S31" s="18"/>
      <c r="T31" s="18"/>
      <c r="U31" s="20">
        <f t="shared" ref="U31:U38" si="14">sum(G31:T31)</f>
        <v>0</v>
      </c>
    </row>
    <row r="32">
      <c r="A32" s="21"/>
      <c r="B32" s="17" t="s">
        <v>29</v>
      </c>
      <c r="C32" s="18"/>
      <c r="D32" s="37"/>
      <c r="E32" s="18"/>
      <c r="F32" s="19">
        <f t="shared" si="13"/>
        <v>0</v>
      </c>
      <c r="G32" s="18"/>
      <c r="H32" s="36"/>
      <c r="I32" s="19"/>
      <c r="J32" s="18"/>
      <c r="K32" s="19"/>
      <c r="L32" s="18"/>
      <c r="M32" s="19"/>
      <c r="N32" s="18"/>
      <c r="O32" s="18"/>
      <c r="P32" s="18"/>
      <c r="Q32" s="18"/>
      <c r="R32" s="18"/>
      <c r="S32" s="18"/>
      <c r="T32" s="18"/>
      <c r="U32" s="20">
        <f t="shared" si="14"/>
        <v>0</v>
      </c>
    </row>
    <row r="33">
      <c r="A33" s="21"/>
      <c r="B33" s="17" t="s">
        <v>30</v>
      </c>
      <c r="C33" s="18"/>
      <c r="D33" s="18"/>
      <c r="E33" s="36"/>
      <c r="F33" s="19">
        <f t="shared" si="13"/>
        <v>0</v>
      </c>
      <c r="G33" s="18"/>
      <c r="H33" s="18"/>
      <c r="I33" s="19"/>
      <c r="J33" s="18"/>
      <c r="K33" s="19"/>
      <c r="L33" s="19"/>
      <c r="M33" s="19"/>
      <c r="N33" s="19"/>
      <c r="O33" s="18"/>
      <c r="P33" s="18"/>
      <c r="Q33" s="19"/>
      <c r="R33" s="18"/>
      <c r="S33" s="18"/>
      <c r="T33" s="18"/>
      <c r="U33" s="20">
        <f t="shared" si="14"/>
        <v>0</v>
      </c>
    </row>
    <row r="34">
      <c r="A34" s="21"/>
      <c r="B34" s="17" t="s">
        <v>31</v>
      </c>
      <c r="C34" s="18"/>
      <c r="D34" s="18"/>
      <c r="E34" s="18"/>
      <c r="F34" s="19">
        <f t="shared" si="13"/>
        <v>0</v>
      </c>
      <c r="G34" s="18"/>
      <c r="H34" s="19"/>
      <c r="I34" s="19"/>
      <c r="J34" s="18"/>
      <c r="K34" s="19"/>
      <c r="L34" s="19"/>
      <c r="M34" s="19"/>
      <c r="N34" s="19"/>
      <c r="O34" s="19"/>
      <c r="P34" s="18"/>
      <c r="Q34" s="19"/>
      <c r="R34" s="18"/>
      <c r="S34" s="18"/>
      <c r="T34" s="18"/>
      <c r="U34" s="20">
        <f t="shared" si="14"/>
        <v>0</v>
      </c>
    </row>
    <row r="35">
      <c r="A35" s="21"/>
      <c r="B35" s="17" t="s">
        <v>33</v>
      </c>
      <c r="C35" s="18"/>
      <c r="D35" s="18"/>
      <c r="E35" s="19"/>
      <c r="F35" s="19">
        <f t="shared" si="13"/>
        <v>0</v>
      </c>
      <c r="G35" s="18"/>
      <c r="H35" s="18"/>
      <c r="I35" s="18"/>
      <c r="J35" s="36"/>
      <c r="K35" s="19"/>
      <c r="L35" s="19"/>
      <c r="M35" s="19"/>
      <c r="N35" s="18"/>
      <c r="O35" s="18"/>
      <c r="P35" s="18"/>
      <c r="Q35" s="19"/>
      <c r="R35" s="18"/>
      <c r="S35" s="18"/>
      <c r="T35" s="18"/>
      <c r="U35" s="54">
        <f t="shared" si="14"/>
        <v>0</v>
      </c>
    </row>
    <row r="36">
      <c r="A36" s="21"/>
      <c r="B36" s="22" t="s">
        <v>34</v>
      </c>
      <c r="C36" s="23"/>
      <c r="D36" s="23"/>
      <c r="E36" s="23"/>
      <c r="F36" s="24">
        <f t="shared" si="13"/>
        <v>0</v>
      </c>
      <c r="G36" s="23"/>
      <c r="H36" s="24"/>
      <c r="I36" s="23"/>
      <c r="J36" s="23"/>
      <c r="K36" s="24"/>
      <c r="L36" s="23"/>
      <c r="M36" s="24"/>
      <c r="N36" s="23"/>
      <c r="O36" s="23"/>
      <c r="P36" s="23"/>
      <c r="Q36" s="24"/>
      <c r="R36" s="23"/>
      <c r="S36" s="23"/>
      <c r="T36" s="23"/>
      <c r="U36" s="20">
        <f t="shared" si="14"/>
        <v>0</v>
      </c>
      <c r="W36" s="3">
        <v>62.0</v>
      </c>
      <c r="X36" s="3">
        <v>20.0</v>
      </c>
      <c r="Y36" s="3">
        <v>0.0</v>
      </c>
      <c r="Z36" s="3">
        <v>82.0</v>
      </c>
      <c r="AA36" s="3">
        <v>2.0</v>
      </c>
      <c r="AB36" s="3">
        <v>0.0</v>
      </c>
      <c r="AC36" s="3">
        <v>1.0</v>
      </c>
      <c r="AD36" s="3">
        <v>0.0</v>
      </c>
      <c r="AE36" s="3">
        <v>0.0</v>
      </c>
      <c r="AF36" s="3">
        <v>8.0</v>
      </c>
      <c r="AG36" s="3">
        <v>0.0</v>
      </c>
      <c r="AH36" s="3">
        <v>0.0</v>
      </c>
      <c r="AI36" s="3">
        <v>1.0</v>
      </c>
      <c r="AJ36" s="3">
        <v>46.0</v>
      </c>
      <c r="AK36" s="3">
        <v>0.0</v>
      </c>
      <c r="AL36" s="3">
        <v>16.0</v>
      </c>
      <c r="AM36" s="3">
        <v>0.0</v>
      </c>
      <c r="AN36" s="3">
        <v>8.0</v>
      </c>
    </row>
    <row r="37">
      <c r="A37" s="21"/>
      <c r="B37" s="22" t="s">
        <v>35</v>
      </c>
      <c r="C37" s="23"/>
      <c r="D37" s="23"/>
      <c r="E37" s="25"/>
      <c r="F37" s="24">
        <f t="shared" si="13"/>
        <v>0</v>
      </c>
      <c r="G37" s="23"/>
      <c r="H37" s="24"/>
      <c r="I37" s="24"/>
      <c r="J37" s="24"/>
      <c r="K37" s="24"/>
      <c r="L37" s="23"/>
      <c r="M37" s="24"/>
      <c r="N37" s="23"/>
      <c r="O37" s="23"/>
      <c r="P37" s="23"/>
      <c r="Q37" s="24"/>
      <c r="R37" s="24"/>
      <c r="S37" s="23"/>
      <c r="T37" s="23"/>
      <c r="U37" s="20">
        <f t="shared" si="14"/>
        <v>0</v>
      </c>
      <c r="W37" s="3">
        <v>35.0</v>
      </c>
      <c r="X37" s="3">
        <v>16.0</v>
      </c>
      <c r="Y37" s="3">
        <v>0.0</v>
      </c>
      <c r="Z37" s="3">
        <v>51.0</v>
      </c>
      <c r="AA37" s="3">
        <v>2.0</v>
      </c>
      <c r="AB37" s="3">
        <v>0.0</v>
      </c>
      <c r="AC37" s="3">
        <v>0.0</v>
      </c>
      <c r="AD37" s="3">
        <v>1.0</v>
      </c>
      <c r="AE37" s="3">
        <v>0.0</v>
      </c>
      <c r="AF37" s="3">
        <v>0.0</v>
      </c>
      <c r="AG37" s="3">
        <v>0.0</v>
      </c>
      <c r="AH37" s="3">
        <v>0.0</v>
      </c>
      <c r="AI37" s="3">
        <v>3.0</v>
      </c>
      <c r="AJ37" s="3">
        <v>21.0</v>
      </c>
      <c r="AK37" s="3">
        <v>0.0</v>
      </c>
      <c r="AL37" s="3">
        <v>25.0</v>
      </c>
      <c r="AM37" s="3">
        <v>0.0</v>
      </c>
      <c r="AN37" s="3">
        <v>2.0</v>
      </c>
    </row>
    <row r="38">
      <c r="A38" s="21"/>
      <c r="B38" s="26" t="s">
        <v>36</v>
      </c>
      <c r="C38" s="27">
        <f t="shared" ref="C38:T38" si="15">SUM(C31:C37)</f>
        <v>0</v>
      </c>
      <c r="D38" s="27">
        <f t="shared" si="15"/>
        <v>0</v>
      </c>
      <c r="E38" s="27">
        <f t="shared" si="15"/>
        <v>0</v>
      </c>
      <c r="F38" s="27">
        <f t="shared" si="15"/>
        <v>0</v>
      </c>
      <c r="G38" s="27">
        <f t="shared" si="15"/>
        <v>0</v>
      </c>
      <c r="H38" s="27">
        <f t="shared" si="15"/>
        <v>0</v>
      </c>
      <c r="I38" s="27">
        <f t="shared" si="15"/>
        <v>0</v>
      </c>
      <c r="J38" s="27">
        <f t="shared" si="15"/>
        <v>0</v>
      </c>
      <c r="K38" s="27">
        <f t="shared" si="15"/>
        <v>0</v>
      </c>
      <c r="L38" s="27">
        <f t="shared" si="15"/>
        <v>0</v>
      </c>
      <c r="M38" s="27">
        <f t="shared" si="15"/>
        <v>0</v>
      </c>
      <c r="N38" s="27">
        <f t="shared" si="15"/>
        <v>0</v>
      </c>
      <c r="O38" s="27">
        <f t="shared" si="15"/>
        <v>0</v>
      </c>
      <c r="P38" s="27">
        <f t="shared" si="15"/>
        <v>0</v>
      </c>
      <c r="Q38" s="27">
        <f t="shared" si="15"/>
        <v>0</v>
      </c>
      <c r="R38" s="27">
        <f t="shared" si="15"/>
        <v>0</v>
      </c>
      <c r="S38" s="27">
        <f t="shared" si="15"/>
        <v>0</v>
      </c>
      <c r="T38" s="27">
        <f t="shared" si="15"/>
        <v>0</v>
      </c>
      <c r="U38" s="20">
        <f t="shared" si="14"/>
        <v>0</v>
      </c>
      <c r="V38" s="28" t="s">
        <v>37</v>
      </c>
      <c r="W38" s="28" t="s">
        <v>9</v>
      </c>
      <c r="X38" s="28" t="s">
        <v>10</v>
      </c>
      <c r="Y38" s="28" t="s">
        <v>11</v>
      </c>
      <c r="Z38" s="28" t="s">
        <v>12</v>
      </c>
      <c r="AA38" s="28" t="s">
        <v>13</v>
      </c>
      <c r="AB38" s="28" t="s">
        <v>14</v>
      </c>
      <c r="AC38" s="28" t="s">
        <v>15</v>
      </c>
      <c r="AD38" s="29" t="s">
        <v>38</v>
      </c>
      <c r="AE38" s="29" t="s">
        <v>39</v>
      </c>
      <c r="AF38" s="29" t="s">
        <v>18</v>
      </c>
      <c r="AG38" s="28" t="s">
        <v>19</v>
      </c>
      <c r="AH38" s="28" t="s">
        <v>20</v>
      </c>
      <c r="AI38" s="30" t="s">
        <v>40</v>
      </c>
      <c r="AJ38" s="28" t="s">
        <v>22</v>
      </c>
      <c r="AK38" s="28" t="s">
        <v>23</v>
      </c>
      <c r="AL38" s="28" t="s">
        <v>24</v>
      </c>
      <c r="AM38" s="28" t="s">
        <v>25</v>
      </c>
      <c r="AN38" s="28" t="s">
        <v>41</v>
      </c>
    </row>
    <row r="39">
      <c r="A39" s="31"/>
      <c r="B39" s="32" t="s">
        <v>42</v>
      </c>
      <c r="C39" s="33">
        <f t="shared" ref="C39:U39" si="16">C30+C38</f>
        <v>47</v>
      </c>
      <c r="D39" s="33">
        <f t="shared" si="16"/>
        <v>20</v>
      </c>
      <c r="E39" s="33">
        <f t="shared" si="16"/>
        <v>0</v>
      </c>
      <c r="F39" s="33">
        <f t="shared" si="16"/>
        <v>67</v>
      </c>
      <c r="G39" s="33">
        <f t="shared" si="16"/>
        <v>1</v>
      </c>
      <c r="H39" s="33">
        <f t="shared" si="16"/>
        <v>0</v>
      </c>
      <c r="I39" s="33">
        <f t="shared" si="16"/>
        <v>0</v>
      </c>
      <c r="J39" s="33">
        <f t="shared" si="16"/>
        <v>1</v>
      </c>
      <c r="K39" s="33">
        <f t="shared" si="16"/>
        <v>0</v>
      </c>
      <c r="L39" s="33">
        <f t="shared" si="16"/>
        <v>0</v>
      </c>
      <c r="M39" s="33">
        <f t="shared" si="16"/>
        <v>0</v>
      </c>
      <c r="N39" s="33">
        <f t="shared" si="16"/>
        <v>0</v>
      </c>
      <c r="O39" s="33">
        <f t="shared" si="16"/>
        <v>3</v>
      </c>
      <c r="P39" s="33">
        <f t="shared" si="16"/>
        <v>33</v>
      </c>
      <c r="Q39" s="33">
        <f t="shared" si="16"/>
        <v>0</v>
      </c>
      <c r="R39" s="33">
        <f t="shared" si="16"/>
        <v>25</v>
      </c>
      <c r="S39" s="33">
        <f t="shared" si="16"/>
        <v>0</v>
      </c>
      <c r="T39" s="33">
        <f t="shared" si="16"/>
        <v>8</v>
      </c>
      <c r="U39" s="20">
        <f t="shared" si="16"/>
        <v>71</v>
      </c>
      <c r="V39" s="56" t="s">
        <v>56</v>
      </c>
      <c r="W39" s="35">
        <f t="shared" ref="W39:AN39" si="17">W36+W37</f>
        <v>97</v>
      </c>
      <c r="X39" s="35">
        <f t="shared" si="17"/>
        <v>36</v>
      </c>
      <c r="Y39" s="35">
        <f t="shared" si="17"/>
        <v>0</v>
      </c>
      <c r="Z39" s="35">
        <f t="shared" si="17"/>
        <v>133</v>
      </c>
      <c r="AA39" s="35">
        <f t="shared" si="17"/>
        <v>4</v>
      </c>
      <c r="AB39" s="35">
        <f t="shared" si="17"/>
        <v>0</v>
      </c>
      <c r="AC39" s="35">
        <f t="shared" si="17"/>
        <v>1</v>
      </c>
      <c r="AD39" s="35">
        <f t="shared" si="17"/>
        <v>1</v>
      </c>
      <c r="AE39" s="35">
        <f t="shared" si="17"/>
        <v>0</v>
      </c>
      <c r="AF39" s="35">
        <f t="shared" si="17"/>
        <v>8</v>
      </c>
      <c r="AG39" s="35">
        <f t="shared" si="17"/>
        <v>0</v>
      </c>
      <c r="AH39" s="35">
        <f t="shared" si="17"/>
        <v>0</v>
      </c>
      <c r="AI39" s="35">
        <f t="shared" si="17"/>
        <v>4</v>
      </c>
      <c r="AJ39" s="35">
        <f t="shared" si="17"/>
        <v>67</v>
      </c>
      <c r="AK39" s="35">
        <f t="shared" si="17"/>
        <v>0</v>
      </c>
      <c r="AL39" s="35">
        <f t="shared" si="17"/>
        <v>41</v>
      </c>
      <c r="AM39" s="35">
        <f t="shared" si="17"/>
        <v>0</v>
      </c>
      <c r="AN39" s="35">
        <f t="shared" si="17"/>
        <v>10</v>
      </c>
    </row>
    <row r="40">
      <c r="A40" s="16">
        <v>46027.0</v>
      </c>
      <c r="B40" s="17" t="s">
        <v>28</v>
      </c>
      <c r="C40" s="18">
        <v>2.0</v>
      </c>
      <c r="D40" s="18"/>
      <c r="E40" s="18"/>
      <c r="F40" s="19">
        <f t="shared" ref="F40:F46" si="18">SUM(C40:E40)</f>
        <v>2</v>
      </c>
      <c r="G40" s="18"/>
      <c r="H40" s="18">
        <v>1.0</v>
      </c>
      <c r="I40" s="19"/>
      <c r="J40" s="19"/>
      <c r="K40" s="19"/>
      <c r="L40" s="19"/>
      <c r="M40" s="19"/>
      <c r="N40" s="19"/>
      <c r="O40" s="18"/>
      <c r="P40" s="18">
        <v>1.0</v>
      </c>
      <c r="Q40" s="19"/>
      <c r="R40" s="19"/>
      <c r="S40" s="18"/>
      <c r="T40" s="18"/>
      <c r="U40" s="20">
        <f t="shared" ref="U40:U47" si="19">sum(G40:T40)</f>
        <v>2</v>
      </c>
    </row>
    <row r="41">
      <c r="A41" s="21"/>
      <c r="B41" s="17" t="s">
        <v>29</v>
      </c>
      <c r="C41" s="18">
        <v>2.0</v>
      </c>
      <c r="D41" s="18">
        <v>1.0</v>
      </c>
      <c r="E41" s="18"/>
      <c r="F41" s="19">
        <f t="shared" si="18"/>
        <v>3</v>
      </c>
      <c r="G41" s="18"/>
      <c r="H41" s="18"/>
      <c r="I41" s="19"/>
      <c r="J41" s="18"/>
      <c r="K41" s="19"/>
      <c r="L41" s="18"/>
      <c r="M41" s="19"/>
      <c r="N41" s="18"/>
      <c r="O41" s="36"/>
      <c r="P41" s="18"/>
      <c r="Q41" s="18"/>
      <c r="R41" s="19"/>
      <c r="S41" s="18"/>
      <c r="T41" s="18">
        <v>3.0</v>
      </c>
      <c r="U41" s="20">
        <f t="shared" si="19"/>
        <v>3</v>
      </c>
    </row>
    <row r="42">
      <c r="A42" s="21"/>
      <c r="B42" s="17" t="s">
        <v>30</v>
      </c>
      <c r="C42" s="18"/>
      <c r="D42" s="18"/>
      <c r="E42" s="18"/>
      <c r="F42" s="19">
        <f t="shared" si="18"/>
        <v>0</v>
      </c>
      <c r="G42" s="18"/>
      <c r="H42" s="19"/>
      <c r="I42" s="19"/>
      <c r="J42" s="19"/>
      <c r="K42" s="19"/>
      <c r="L42" s="18"/>
      <c r="M42" s="19"/>
      <c r="N42" s="19"/>
      <c r="O42" s="18"/>
      <c r="P42" s="18"/>
      <c r="Q42" s="19"/>
      <c r="R42" s="18"/>
      <c r="S42" s="18"/>
      <c r="T42" s="18"/>
      <c r="U42" s="20">
        <f t="shared" si="19"/>
        <v>0</v>
      </c>
    </row>
    <row r="43">
      <c r="A43" s="21"/>
      <c r="B43" s="17" t="s">
        <v>31</v>
      </c>
      <c r="C43" s="18">
        <v>8.0</v>
      </c>
      <c r="D43" s="18">
        <v>4.0</v>
      </c>
      <c r="E43" s="18"/>
      <c r="F43" s="19">
        <f t="shared" si="18"/>
        <v>12</v>
      </c>
      <c r="G43" s="18"/>
      <c r="H43" s="18"/>
      <c r="J43" s="18"/>
      <c r="K43" s="19"/>
      <c r="L43" s="19"/>
      <c r="M43" s="18"/>
      <c r="N43" s="18"/>
      <c r="O43" s="19"/>
      <c r="P43" s="38">
        <v>12.0</v>
      </c>
      <c r="Q43" s="18"/>
      <c r="R43" s="18"/>
      <c r="S43" s="19"/>
      <c r="T43" s="18">
        <v>1.0</v>
      </c>
      <c r="U43" s="20">
        <f t="shared" si="19"/>
        <v>13</v>
      </c>
    </row>
    <row r="44">
      <c r="A44" s="21"/>
      <c r="B44" s="17" t="s">
        <v>33</v>
      </c>
      <c r="C44" s="18">
        <v>10.0</v>
      </c>
      <c r="D44" s="18">
        <v>2.0</v>
      </c>
      <c r="E44" s="18"/>
      <c r="F44" s="19">
        <f t="shared" si="18"/>
        <v>12</v>
      </c>
      <c r="G44" s="18"/>
      <c r="H44" s="18"/>
      <c r="I44" s="19"/>
      <c r="J44" s="36"/>
      <c r="K44" s="19"/>
      <c r="L44" s="19"/>
      <c r="M44" s="19"/>
      <c r="N44" s="18"/>
      <c r="O44" s="19"/>
      <c r="P44" s="18">
        <v>9.0</v>
      </c>
      <c r="Q44" s="19"/>
      <c r="R44" s="18"/>
      <c r="S44" s="18"/>
      <c r="T44" s="18">
        <v>3.0</v>
      </c>
      <c r="U44" s="54">
        <f t="shared" si="19"/>
        <v>12</v>
      </c>
    </row>
    <row r="45">
      <c r="A45" s="21"/>
      <c r="B45" s="22" t="s">
        <v>34</v>
      </c>
      <c r="C45" s="23">
        <v>2.0</v>
      </c>
      <c r="D45" s="23"/>
      <c r="E45" s="25"/>
      <c r="F45" s="24">
        <f t="shared" si="18"/>
        <v>2</v>
      </c>
      <c r="G45" s="23"/>
      <c r="H45" s="24"/>
      <c r="I45" s="23"/>
      <c r="J45" s="23"/>
      <c r="K45" s="24"/>
      <c r="L45" s="23">
        <v>1.0</v>
      </c>
      <c r="M45" s="24"/>
      <c r="N45" s="23"/>
      <c r="O45" s="24"/>
      <c r="P45" s="23"/>
      <c r="Q45" s="23"/>
      <c r="R45" s="23"/>
      <c r="S45" s="25"/>
      <c r="T45" s="23">
        <v>1.0</v>
      </c>
      <c r="U45" s="20">
        <f t="shared" si="19"/>
        <v>2</v>
      </c>
    </row>
    <row r="46">
      <c r="A46" s="21"/>
      <c r="B46" s="22" t="s">
        <v>35</v>
      </c>
      <c r="C46" s="23">
        <v>0.0</v>
      </c>
      <c r="D46" s="23">
        <v>0.0</v>
      </c>
      <c r="E46" s="24"/>
      <c r="F46" s="24">
        <f t="shared" si="18"/>
        <v>0</v>
      </c>
      <c r="G46" s="23"/>
      <c r="H46" s="24"/>
      <c r="I46" s="24"/>
      <c r="J46" s="23"/>
      <c r="K46" s="24"/>
      <c r="L46" s="24"/>
      <c r="M46" s="24"/>
      <c r="N46" s="24"/>
      <c r="O46" s="23"/>
      <c r="P46" s="23"/>
      <c r="Q46" s="24"/>
      <c r="R46" s="24"/>
      <c r="S46" s="24"/>
      <c r="T46" s="23"/>
      <c r="U46" s="20">
        <f t="shared" si="19"/>
        <v>0</v>
      </c>
    </row>
    <row r="47">
      <c r="A47" s="21"/>
      <c r="B47" s="26" t="s">
        <v>36</v>
      </c>
      <c r="C47" s="27">
        <f t="shared" ref="C47:T47" si="20">SUM(C40:C46)</f>
        <v>24</v>
      </c>
      <c r="D47" s="27">
        <f t="shared" si="20"/>
        <v>7</v>
      </c>
      <c r="E47" s="27">
        <f t="shared" si="20"/>
        <v>0</v>
      </c>
      <c r="F47" s="27">
        <f t="shared" si="20"/>
        <v>31</v>
      </c>
      <c r="G47" s="27">
        <f t="shared" si="20"/>
        <v>0</v>
      </c>
      <c r="H47" s="27">
        <f t="shared" si="20"/>
        <v>1</v>
      </c>
      <c r="I47" s="27">
        <f t="shared" si="20"/>
        <v>0</v>
      </c>
      <c r="J47" s="27">
        <f t="shared" si="20"/>
        <v>0</v>
      </c>
      <c r="K47" s="27">
        <f t="shared" si="20"/>
        <v>0</v>
      </c>
      <c r="L47" s="27">
        <f t="shared" si="20"/>
        <v>1</v>
      </c>
      <c r="M47" s="27">
        <f t="shared" si="20"/>
        <v>0</v>
      </c>
      <c r="N47" s="27">
        <f t="shared" si="20"/>
        <v>0</v>
      </c>
      <c r="O47" s="27">
        <f t="shared" si="20"/>
        <v>0</v>
      </c>
      <c r="P47" s="27">
        <f t="shared" si="20"/>
        <v>22</v>
      </c>
      <c r="Q47" s="27">
        <f t="shared" si="20"/>
        <v>0</v>
      </c>
      <c r="R47" s="27">
        <f t="shared" si="20"/>
        <v>0</v>
      </c>
      <c r="S47" s="27">
        <f t="shared" si="20"/>
        <v>0</v>
      </c>
      <c r="T47" s="27">
        <f t="shared" si="20"/>
        <v>8</v>
      </c>
      <c r="U47" s="20">
        <f t="shared" si="19"/>
        <v>32</v>
      </c>
    </row>
    <row r="48">
      <c r="A48" s="31"/>
      <c r="B48" s="32" t="s">
        <v>42</v>
      </c>
      <c r="C48" s="33">
        <f t="shared" ref="C48:U48" si="21">C39+C47</f>
        <v>71</v>
      </c>
      <c r="D48" s="33">
        <f t="shared" si="21"/>
        <v>27</v>
      </c>
      <c r="E48" s="33">
        <f t="shared" si="21"/>
        <v>0</v>
      </c>
      <c r="F48" s="33">
        <f t="shared" si="21"/>
        <v>98</v>
      </c>
      <c r="G48" s="33">
        <f t="shared" si="21"/>
        <v>1</v>
      </c>
      <c r="H48" s="33">
        <f t="shared" si="21"/>
        <v>1</v>
      </c>
      <c r="I48" s="33">
        <f t="shared" si="21"/>
        <v>0</v>
      </c>
      <c r="J48" s="33">
        <f t="shared" si="21"/>
        <v>1</v>
      </c>
      <c r="K48" s="33">
        <f t="shared" si="21"/>
        <v>0</v>
      </c>
      <c r="L48" s="33">
        <f t="shared" si="21"/>
        <v>1</v>
      </c>
      <c r="M48" s="33">
        <f t="shared" si="21"/>
        <v>0</v>
      </c>
      <c r="N48" s="33">
        <f t="shared" si="21"/>
        <v>0</v>
      </c>
      <c r="O48" s="33">
        <f t="shared" si="21"/>
        <v>3</v>
      </c>
      <c r="P48" s="33">
        <f t="shared" si="21"/>
        <v>55</v>
      </c>
      <c r="Q48" s="33">
        <f t="shared" si="21"/>
        <v>0</v>
      </c>
      <c r="R48" s="33">
        <f t="shared" si="21"/>
        <v>25</v>
      </c>
      <c r="S48" s="33">
        <f t="shared" si="21"/>
        <v>0</v>
      </c>
      <c r="T48" s="33">
        <f t="shared" si="21"/>
        <v>16</v>
      </c>
      <c r="U48" s="20">
        <f t="shared" si="21"/>
        <v>103</v>
      </c>
    </row>
    <row r="49">
      <c r="A49" s="16">
        <v>46028.0</v>
      </c>
      <c r="B49" s="17" t="s">
        <v>28</v>
      </c>
      <c r="C49" s="18">
        <v>1.0</v>
      </c>
      <c r="D49" s="18">
        <v>2.0</v>
      </c>
      <c r="E49" s="18"/>
      <c r="F49" s="19">
        <f t="shared" ref="F49:F55" si="22">SUM(C49:E49)</f>
        <v>3</v>
      </c>
      <c r="G49" s="18"/>
      <c r="H49" s="18"/>
      <c r="I49" s="19"/>
      <c r="J49" s="19"/>
      <c r="K49" s="19"/>
      <c r="L49" s="19"/>
      <c r="M49" s="19"/>
      <c r="N49" s="19"/>
      <c r="O49" s="18"/>
      <c r="P49" s="18">
        <v>1.0</v>
      </c>
      <c r="Q49" s="18"/>
      <c r="R49" s="19"/>
      <c r="S49" s="18"/>
      <c r="T49" s="18">
        <v>2.0</v>
      </c>
      <c r="U49" s="20">
        <f t="shared" ref="U49:U56" si="23">sum(G49:T49)</f>
        <v>3</v>
      </c>
    </row>
    <row r="50">
      <c r="A50" s="21"/>
      <c r="B50" s="17" t="s">
        <v>29</v>
      </c>
      <c r="C50" s="38">
        <v>13.0</v>
      </c>
      <c r="D50" s="18"/>
      <c r="E50" s="18"/>
      <c r="F50" s="19">
        <f t="shared" si="22"/>
        <v>13</v>
      </c>
      <c r="G50" s="18"/>
      <c r="H50" s="19"/>
      <c r="I50" s="19"/>
      <c r="J50" s="18"/>
      <c r="K50" s="19"/>
      <c r="L50" s="19"/>
      <c r="M50" s="19"/>
      <c r="N50" s="19"/>
      <c r="O50" s="18"/>
      <c r="P50" s="18">
        <v>12.0</v>
      </c>
      <c r="Q50" s="18"/>
      <c r="R50" s="18"/>
      <c r="S50" s="18"/>
      <c r="T50" s="18">
        <v>1.0</v>
      </c>
      <c r="U50" s="20">
        <f t="shared" si="23"/>
        <v>13</v>
      </c>
    </row>
    <row r="51">
      <c r="A51" s="21"/>
      <c r="B51" s="17" t="s">
        <v>30</v>
      </c>
      <c r="C51" s="18"/>
      <c r="D51" s="18"/>
      <c r="E51" s="19"/>
      <c r="F51" s="19">
        <f t="shared" si="22"/>
        <v>0</v>
      </c>
      <c r="G51" s="19"/>
      <c r="H51" s="36"/>
      <c r="I51" s="19"/>
      <c r="J51" s="18"/>
      <c r="K51" s="19"/>
      <c r="L51" s="19"/>
      <c r="M51" s="18"/>
      <c r="N51" s="18"/>
      <c r="O51" s="19"/>
      <c r="P51" s="18"/>
      <c r="Q51" s="19"/>
      <c r="R51" s="18"/>
      <c r="S51" s="18"/>
      <c r="T51" s="18"/>
      <c r="U51" s="20">
        <f t="shared" si="23"/>
        <v>0</v>
      </c>
    </row>
    <row r="52">
      <c r="A52" s="21"/>
      <c r="B52" s="17" t="s">
        <v>31</v>
      </c>
      <c r="C52" s="18">
        <v>2.0</v>
      </c>
      <c r="D52" s="18"/>
      <c r="E52" s="19"/>
      <c r="F52" s="19">
        <f t="shared" si="22"/>
        <v>2</v>
      </c>
      <c r="G52" s="19"/>
      <c r="H52" s="18"/>
      <c r="I52" s="19"/>
      <c r="J52" s="19"/>
      <c r="K52" s="19"/>
      <c r="L52" s="19"/>
      <c r="M52" s="18"/>
      <c r="N52" s="19"/>
      <c r="O52" s="18"/>
      <c r="P52" s="18">
        <v>2.0</v>
      </c>
      <c r="Q52" s="19"/>
      <c r="R52" s="18"/>
      <c r="S52" s="18"/>
      <c r="T52" s="18">
        <v>1.0</v>
      </c>
      <c r="U52" s="20">
        <f t="shared" si="23"/>
        <v>3</v>
      </c>
    </row>
    <row r="53">
      <c r="A53" s="21"/>
      <c r="B53" s="17" t="s">
        <v>33</v>
      </c>
      <c r="C53" s="18"/>
      <c r="D53" s="18">
        <v>2.0</v>
      </c>
      <c r="E53" s="19"/>
      <c r="F53" s="19">
        <f t="shared" si="22"/>
        <v>2</v>
      </c>
      <c r="G53" s="18"/>
      <c r="H53" s="18"/>
      <c r="I53" s="19"/>
      <c r="J53" s="36"/>
      <c r="K53" s="19"/>
      <c r="L53" s="19"/>
      <c r="M53" s="19"/>
      <c r="N53" s="18"/>
      <c r="O53" s="19"/>
      <c r="P53" s="18">
        <v>1.0</v>
      </c>
      <c r="Q53" s="19"/>
      <c r="R53" s="18"/>
      <c r="S53" s="18"/>
      <c r="T53" s="18">
        <v>1.0</v>
      </c>
      <c r="U53" s="54">
        <f t="shared" si="23"/>
        <v>2</v>
      </c>
    </row>
    <row r="54">
      <c r="A54" s="21"/>
      <c r="B54" s="22" t="s">
        <v>34</v>
      </c>
      <c r="C54" s="23">
        <v>3.0</v>
      </c>
      <c r="D54" s="23">
        <v>3.0</v>
      </c>
      <c r="E54" s="23"/>
      <c r="F54" s="24">
        <f t="shared" si="22"/>
        <v>6</v>
      </c>
      <c r="G54" s="23"/>
      <c r="H54" s="23"/>
      <c r="I54" s="24"/>
      <c r="J54" s="24"/>
      <c r="K54" s="24"/>
      <c r="L54" s="23">
        <v>1.0</v>
      </c>
      <c r="M54" s="24"/>
      <c r="N54" s="23"/>
      <c r="O54" s="23"/>
      <c r="P54" s="23">
        <v>2.0</v>
      </c>
      <c r="Q54" s="23"/>
      <c r="R54" s="24"/>
      <c r="S54" s="23"/>
      <c r="T54" s="23">
        <v>6.0</v>
      </c>
      <c r="U54" s="20">
        <f t="shared" si="23"/>
        <v>9</v>
      </c>
    </row>
    <row r="55">
      <c r="A55" s="21"/>
      <c r="B55" s="22" t="s">
        <v>35</v>
      </c>
      <c r="C55" s="23">
        <v>0.0</v>
      </c>
      <c r="D55" s="23">
        <v>0.0</v>
      </c>
      <c r="E55" s="23"/>
      <c r="F55" s="24">
        <f t="shared" si="22"/>
        <v>0</v>
      </c>
      <c r="G55" s="23"/>
      <c r="H55" s="24"/>
      <c r="I55" s="24"/>
      <c r="J55" s="23"/>
      <c r="K55" s="24"/>
      <c r="L55" s="24"/>
      <c r="M55" s="24"/>
      <c r="N55" s="24"/>
      <c r="O55" s="23"/>
      <c r="P55" s="23"/>
      <c r="Q55" s="24"/>
      <c r="R55" s="24"/>
      <c r="S55" s="23"/>
      <c r="T55" s="23"/>
      <c r="U55" s="20">
        <f t="shared" si="23"/>
        <v>0</v>
      </c>
    </row>
    <row r="56">
      <c r="A56" s="21"/>
      <c r="B56" s="26" t="s">
        <v>36</v>
      </c>
      <c r="C56" s="27">
        <f t="shared" ref="C56:T56" si="24">SUM(C49:C55)</f>
        <v>19</v>
      </c>
      <c r="D56" s="27">
        <f t="shared" si="24"/>
        <v>7</v>
      </c>
      <c r="E56" s="27">
        <f t="shared" si="24"/>
        <v>0</v>
      </c>
      <c r="F56" s="27">
        <f t="shared" si="24"/>
        <v>26</v>
      </c>
      <c r="G56" s="27">
        <f t="shared" si="24"/>
        <v>0</v>
      </c>
      <c r="H56" s="27">
        <f t="shared" si="24"/>
        <v>0</v>
      </c>
      <c r="I56" s="27">
        <f t="shared" si="24"/>
        <v>0</v>
      </c>
      <c r="J56" s="27">
        <f t="shared" si="24"/>
        <v>0</v>
      </c>
      <c r="K56" s="27">
        <f t="shared" si="24"/>
        <v>0</v>
      </c>
      <c r="L56" s="27">
        <f t="shared" si="24"/>
        <v>1</v>
      </c>
      <c r="M56" s="27">
        <f t="shared" si="24"/>
        <v>0</v>
      </c>
      <c r="N56" s="27">
        <f t="shared" si="24"/>
        <v>0</v>
      </c>
      <c r="O56" s="27">
        <f t="shared" si="24"/>
        <v>0</v>
      </c>
      <c r="P56" s="27">
        <f t="shared" si="24"/>
        <v>18</v>
      </c>
      <c r="Q56" s="27">
        <f t="shared" si="24"/>
        <v>0</v>
      </c>
      <c r="R56" s="27">
        <f t="shared" si="24"/>
        <v>0</v>
      </c>
      <c r="S56" s="27">
        <f t="shared" si="24"/>
        <v>0</v>
      </c>
      <c r="T56" s="27">
        <f t="shared" si="24"/>
        <v>11</v>
      </c>
      <c r="U56" s="20">
        <f t="shared" si="23"/>
        <v>30</v>
      </c>
    </row>
    <row r="57">
      <c r="A57" s="31"/>
      <c r="B57" s="32" t="s">
        <v>42</v>
      </c>
      <c r="C57" s="33">
        <f t="shared" ref="C57:U57" si="25">C48+C56</f>
        <v>90</v>
      </c>
      <c r="D57" s="33">
        <f t="shared" si="25"/>
        <v>34</v>
      </c>
      <c r="E57" s="33">
        <f t="shared" si="25"/>
        <v>0</v>
      </c>
      <c r="F57" s="33">
        <f t="shared" si="25"/>
        <v>124</v>
      </c>
      <c r="G57" s="33">
        <f t="shared" si="25"/>
        <v>1</v>
      </c>
      <c r="H57" s="33">
        <f t="shared" si="25"/>
        <v>1</v>
      </c>
      <c r="I57" s="33">
        <f t="shared" si="25"/>
        <v>0</v>
      </c>
      <c r="J57" s="33">
        <f t="shared" si="25"/>
        <v>1</v>
      </c>
      <c r="K57" s="33">
        <f t="shared" si="25"/>
        <v>0</v>
      </c>
      <c r="L57" s="33">
        <f t="shared" si="25"/>
        <v>2</v>
      </c>
      <c r="M57" s="33">
        <f t="shared" si="25"/>
        <v>0</v>
      </c>
      <c r="N57" s="33">
        <f t="shared" si="25"/>
        <v>0</v>
      </c>
      <c r="O57" s="33">
        <f t="shared" si="25"/>
        <v>3</v>
      </c>
      <c r="P57" s="33">
        <f t="shared" si="25"/>
        <v>73</v>
      </c>
      <c r="Q57" s="33">
        <f t="shared" si="25"/>
        <v>0</v>
      </c>
      <c r="R57" s="33">
        <f t="shared" si="25"/>
        <v>25</v>
      </c>
      <c r="S57" s="33">
        <f t="shared" si="25"/>
        <v>0</v>
      </c>
      <c r="T57" s="33">
        <f t="shared" si="25"/>
        <v>27</v>
      </c>
      <c r="U57" s="20">
        <f t="shared" si="25"/>
        <v>133</v>
      </c>
    </row>
    <row r="58">
      <c r="A58" s="16">
        <v>46029.0</v>
      </c>
      <c r="B58" s="17" t="s">
        <v>28</v>
      </c>
      <c r="C58" s="18">
        <v>2.0</v>
      </c>
      <c r="D58" s="18">
        <v>2.0</v>
      </c>
      <c r="E58" s="18"/>
      <c r="F58" s="19">
        <f t="shared" ref="F58:F64" si="26">SUM(C58:E58)</f>
        <v>4</v>
      </c>
      <c r="G58" s="18">
        <v>1.0</v>
      </c>
      <c r="H58" s="18"/>
      <c r="I58" s="19"/>
      <c r="J58" s="19"/>
      <c r="K58" s="19"/>
      <c r="L58" s="19"/>
      <c r="M58" s="19"/>
      <c r="N58" s="19"/>
      <c r="O58" s="18"/>
      <c r="P58" s="18">
        <v>2.0</v>
      </c>
      <c r="Q58" s="19"/>
      <c r="R58" s="19"/>
      <c r="S58" s="18"/>
      <c r="T58" s="18">
        <v>1.0</v>
      </c>
      <c r="U58" s="20">
        <f t="shared" ref="U58:U65" si="27">sum(G58:T58)</f>
        <v>4</v>
      </c>
    </row>
    <row r="59">
      <c r="A59" s="21"/>
      <c r="B59" s="17" t="s">
        <v>29</v>
      </c>
      <c r="C59" s="18">
        <v>13.0</v>
      </c>
      <c r="D59" s="18"/>
      <c r="E59" s="18"/>
      <c r="F59" s="19">
        <f t="shared" si="26"/>
        <v>13</v>
      </c>
      <c r="G59" s="18"/>
      <c r="H59" s="18"/>
      <c r="I59" s="18"/>
      <c r="J59" s="18"/>
      <c r="K59" s="19"/>
      <c r="L59" s="19"/>
      <c r="M59" s="19"/>
      <c r="N59" s="18"/>
      <c r="O59" s="18"/>
      <c r="P59" s="18">
        <v>13.0</v>
      </c>
      <c r="Q59" s="19"/>
      <c r="R59" s="19"/>
      <c r="S59" s="18"/>
      <c r="T59" s="18">
        <v>1.0</v>
      </c>
      <c r="U59" s="20">
        <f t="shared" si="27"/>
        <v>14</v>
      </c>
    </row>
    <row r="60">
      <c r="A60" s="21"/>
      <c r="B60" s="17" t="s">
        <v>30</v>
      </c>
      <c r="C60" s="18">
        <v>3.0</v>
      </c>
      <c r="D60" s="18"/>
      <c r="E60" s="18"/>
      <c r="F60" s="19">
        <f t="shared" si="26"/>
        <v>3</v>
      </c>
      <c r="G60" s="36"/>
      <c r="H60" s="18">
        <v>1.0</v>
      </c>
      <c r="I60" s="19"/>
      <c r="J60" s="19"/>
      <c r="K60" s="19"/>
      <c r="L60" s="18">
        <v>1.0</v>
      </c>
      <c r="M60" s="19"/>
      <c r="N60" s="19"/>
      <c r="O60" s="18"/>
      <c r="P60" s="18"/>
      <c r="Q60" s="19"/>
      <c r="R60" s="19"/>
      <c r="S60" s="19"/>
      <c r="T60" s="18">
        <v>1.0</v>
      </c>
      <c r="U60" s="20">
        <f t="shared" si="27"/>
        <v>3</v>
      </c>
    </row>
    <row r="61">
      <c r="A61" s="21"/>
      <c r="B61" s="17" t="s">
        <v>31</v>
      </c>
      <c r="C61" s="18"/>
      <c r="D61" s="18"/>
      <c r="E61" s="19"/>
      <c r="F61" s="19">
        <f t="shared" si="26"/>
        <v>0</v>
      </c>
      <c r="G61" s="19"/>
      <c r="H61" s="18"/>
      <c r="I61" s="19"/>
      <c r="J61" s="18"/>
      <c r="K61" s="19"/>
      <c r="L61" s="19"/>
      <c r="M61" s="18"/>
      <c r="N61" s="18"/>
      <c r="O61" s="19"/>
      <c r="P61" s="18"/>
      <c r="Q61" s="19"/>
      <c r="R61" s="19"/>
      <c r="S61" s="18"/>
      <c r="T61" s="18"/>
      <c r="U61" s="20">
        <f t="shared" si="27"/>
        <v>0</v>
      </c>
    </row>
    <row r="62">
      <c r="A62" s="21"/>
      <c r="B62" s="17" t="s">
        <v>33</v>
      </c>
      <c r="C62" s="18"/>
      <c r="D62" s="18">
        <v>2.0</v>
      </c>
      <c r="E62" s="19"/>
      <c r="F62" s="19">
        <f t="shared" si="26"/>
        <v>2</v>
      </c>
      <c r="G62" s="18"/>
      <c r="H62" s="18"/>
      <c r="I62" s="19"/>
      <c r="J62" s="36"/>
      <c r="K62" s="19"/>
      <c r="L62" s="19"/>
      <c r="M62" s="19"/>
      <c r="N62" s="18"/>
      <c r="O62" s="19"/>
      <c r="P62" s="18">
        <v>1.0</v>
      </c>
      <c r="Q62" s="19"/>
      <c r="R62" s="18"/>
      <c r="S62" s="18"/>
      <c r="T62" s="18">
        <v>1.0</v>
      </c>
      <c r="U62" s="54">
        <f t="shared" si="27"/>
        <v>2</v>
      </c>
    </row>
    <row r="63">
      <c r="A63" s="21"/>
      <c r="B63" s="22" t="s">
        <v>34</v>
      </c>
      <c r="C63" s="23">
        <v>1.0</v>
      </c>
      <c r="D63" s="23">
        <v>3.0</v>
      </c>
      <c r="E63" s="23"/>
      <c r="F63" s="24">
        <f t="shared" si="26"/>
        <v>4</v>
      </c>
      <c r="G63" s="23">
        <v>2.0</v>
      </c>
      <c r="H63" s="57"/>
      <c r="I63" s="23"/>
      <c r="J63" s="23"/>
      <c r="K63" s="24"/>
      <c r="L63" s="24"/>
      <c r="M63" s="24"/>
      <c r="N63" s="23">
        <v>2.0</v>
      </c>
      <c r="O63" s="24"/>
      <c r="P63" s="23">
        <v>1.0</v>
      </c>
      <c r="Q63" s="23"/>
      <c r="R63" s="24"/>
      <c r="S63" s="23"/>
      <c r="T63" s="23">
        <v>3.0</v>
      </c>
      <c r="U63" s="20">
        <f t="shared" si="27"/>
        <v>8</v>
      </c>
    </row>
    <row r="64">
      <c r="A64" s="21"/>
      <c r="B64" s="22" t="s">
        <v>35</v>
      </c>
      <c r="C64" s="23">
        <v>0.0</v>
      </c>
      <c r="D64" s="23">
        <v>1.0</v>
      </c>
      <c r="E64" s="23"/>
      <c r="F64" s="24">
        <f t="shared" si="26"/>
        <v>1</v>
      </c>
      <c r="G64" s="23"/>
      <c r="H64" s="23"/>
      <c r="I64" s="24"/>
      <c r="J64" s="24"/>
      <c r="K64" s="24"/>
      <c r="L64" s="24"/>
      <c r="M64" s="23"/>
      <c r="N64" s="23"/>
      <c r="O64" s="23">
        <v>1.0</v>
      </c>
      <c r="P64" s="23"/>
      <c r="Q64" s="24"/>
      <c r="R64" s="24"/>
      <c r="S64" s="23"/>
      <c r="T64" s="23"/>
      <c r="U64" s="20">
        <f t="shared" si="27"/>
        <v>1</v>
      </c>
    </row>
    <row r="65">
      <c r="A65" s="21"/>
      <c r="B65" s="26" t="s">
        <v>36</v>
      </c>
      <c r="C65" s="27">
        <f t="shared" ref="C65:I65" si="28">SUM(C58:C64)</f>
        <v>19</v>
      </c>
      <c r="D65" s="27">
        <f t="shared" si="28"/>
        <v>8</v>
      </c>
      <c r="E65" s="27">
        <f t="shared" si="28"/>
        <v>0</v>
      </c>
      <c r="F65" s="27">
        <f t="shared" si="28"/>
        <v>27</v>
      </c>
      <c r="G65" s="27">
        <f t="shared" si="28"/>
        <v>3</v>
      </c>
      <c r="H65" s="27">
        <f t="shared" si="28"/>
        <v>1</v>
      </c>
      <c r="I65" s="27">
        <f t="shared" si="28"/>
        <v>0</v>
      </c>
      <c r="J65" s="27">
        <v>0.0</v>
      </c>
      <c r="K65" s="27">
        <f t="shared" ref="K65:T65" si="29">SUM(K58:K64)</f>
        <v>0</v>
      </c>
      <c r="L65" s="27">
        <f t="shared" si="29"/>
        <v>1</v>
      </c>
      <c r="M65" s="27">
        <f t="shared" si="29"/>
        <v>0</v>
      </c>
      <c r="N65" s="27">
        <f t="shared" si="29"/>
        <v>2</v>
      </c>
      <c r="O65" s="27">
        <f t="shared" si="29"/>
        <v>1</v>
      </c>
      <c r="P65" s="27">
        <f t="shared" si="29"/>
        <v>17</v>
      </c>
      <c r="Q65" s="27">
        <f t="shared" si="29"/>
        <v>0</v>
      </c>
      <c r="R65" s="27">
        <f t="shared" si="29"/>
        <v>0</v>
      </c>
      <c r="S65" s="27">
        <f t="shared" si="29"/>
        <v>0</v>
      </c>
      <c r="T65" s="27">
        <f t="shared" si="29"/>
        <v>7</v>
      </c>
      <c r="U65" s="20">
        <f t="shared" si="27"/>
        <v>32</v>
      </c>
    </row>
    <row r="66">
      <c r="A66" s="31"/>
      <c r="B66" s="32" t="s">
        <v>42</v>
      </c>
      <c r="C66" s="33">
        <f t="shared" ref="C66:E66" si="30">SUM(C57,C65)</f>
        <v>109</v>
      </c>
      <c r="D66" s="33">
        <f t="shared" si="30"/>
        <v>42</v>
      </c>
      <c r="E66" s="33">
        <f t="shared" si="30"/>
        <v>0</v>
      </c>
      <c r="F66" s="33">
        <f t="shared" ref="F66:U66" si="31">F57+F65</f>
        <v>151</v>
      </c>
      <c r="G66" s="33">
        <f t="shared" si="31"/>
        <v>4</v>
      </c>
      <c r="H66" s="33">
        <f t="shared" si="31"/>
        <v>2</v>
      </c>
      <c r="I66" s="33">
        <f t="shared" si="31"/>
        <v>0</v>
      </c>
      <c r="J66" s="33">
        <f t="shared" si="31"/>
        <v>1</v>
      </c>
      <c r="K66" s="33">
        <f t="shared" si="31"/>
        <v>0</v>
      </c>
      <c r="L66" s="33">
        <f t="shared" si="31"/>
        <v>3</v>
      </c>
      <c r="M66" s="33">
        <f t="shared" si="31"/>
        <v>0</v>
      </c>
      <c r="N66" s="33">
        <f t="shared" si="31"/>
        <v>2</v>
      </c>
      <c r="O66" s="33">
        <f t="shared" si="31"/>
        <v>4</v>
      </c>
      <c r="P66" s="33">
        <f t="shared" si="31"/>
        <v>90</v>
      </c>
      <c r="Q66" s="33">
        <f t="shared" si="31"/>
        <v>0</v>
      </c>
      <c r="R66" s="33">
        <f t="shared" si="31"/>
        <v>25</v>
      </c>
      <c r="S66" s="33">
        <f t="shared" si="31"/>
        <v>0</v>
      </c>
      <c r="T66" s="33">
        <f t="shared" si="31"/>
        <v>34</v>
      </c>
      <c r="U66" s="20">
        <f t="shared" si="31"/>
        <v>165</v>
      </c>
    </row>
    <row r="67">
      <c r="A67" s="16">
        <v>46030.0</v>
      </c>
      <c r="B67" s="17" t="s">
        <v>28</v>
      </c>
      <c r="C67" s="18">
        <v>2.0</v>
      </c>
      <c r="D67" s="18">
        <v>1.0</v>
      </c>
      <c r="E67" s="18"/>
      <c r="F67" s="19">
        <f t="shared" ref="F67:F73" si="32">SUM(C67:E67)</f>
        <v>3</v>
      </c>
      <c r="G67" s="18"/>
      <c r="H67" s="19"/>
      <c r="I67" s="19"/>
      <c r="J67" s="18"/>
      <c r="K67" s="19"/>
      <c r="L67" s="19"/>
      <c r="M67" s="19"/>
      <c r="N67" s="18"/>
      <c r="O67" s="18"/>
      <c r="P67" s="18">
        <v>1.0</v>
      </c>
      <c r="Q67" s="18"/>
      <c r="R67" s="36"/>
      <c r="S67" s="18"/>
      <c r="T67" s="18">
        <v>2.0</v>
      </c>
      <c r="U67" s="20">
        <f t="shared" ref="U67:U74" si="33">sum(G67:T67)</f>
        <v>3</v>
      </c>
    </row>
    <row r="68">
      <c r="A68" s="21"/>
      <c r="B68" s="17" t="s">
        <v>29</v>
      </c>
      <c r="C68" s="18"/>
      <c r="D68" s="18"/>
      <c r="E68" s="19"/>
      <c r="F68" s="19">
        <f t="shared" si="32"/>
        <v>0</v>
      </c>
      <c r="G68" s="18"/>
      <c r="H68" s="18"/>
      <c r="I68" s="18"/>
      <c r="J68" s="18"/>
      <c r="K68" s="19"/>
      <c r="L68" s="18"/>
      <c r="M68" s="19"/>
      <c r="N68" s="18"/>
      <c r="O68" s="18"/>
      <c r="P68" s="18"/>
      <c r="Q68" s="19"/>
      <c r="R68" s="19"/>
      <c r="S68" s="18"/>
      <c r="T68" s="18"/>
      <c r="U68" s="20">
        <f t="shared" si="33"/>
        <v>0</v>
      </c>
    </row>
    <row r="69">
      <c r="A69" s="21"/>
      <c r="B69" s="17" t="s">
        <v>30</v>
      </c>
      <c r="C69" s="18">
        <v>2.0</v>
      </c>
      <c r="D69" s="18"/>
      <c r="E69" s="19"/>
      <c r="F69" s="19">
        <f t="shared" si="32"/>
        <v>2</v>
      </c>
      <c r="G69" s="18"/>
      <c r="H69" s="18"/>
      <c r="I69" s="18">
        <v>1.0</v>
      </c>
      <c r="J69" s="19"/>
      <c r="K69" s="19"/>
      <c r="L69" s="19"/>
      <c r="M69" s="18"/>
      <c r="N69" s="18"/>
      <c r="O69" s="18"/>
      <c r="P69" s="18">
        <v>1.0</v>
      </c>
      <c r="Q69" s="19"/>
      <c r="R69" s="18"/>
      <c r="S69" s="18"/>
      <c r="T69" s="18"/>
      <c r="U69" s="20">
        <f t="shared" si="33"/>
        <v>2</v>
      </c>
    </row>
    <row r="70">
      <c r="A70" s="21"/>
      <c r="B70" s="17" t="s">
        <v>31</v>
      </c>
      <c r="C70" s="18">
        <v>30.0</v>
      </c>
      <c r="D70" s="18">
        <v>9.0</v>
      </c>
      <c r="E70" s="18"/>
      <c r="F70" s="19">
        <f t="shared" si="32"/>
        <v>39</v>
      </c>
      <c r="G70" s="18"/>
      <c r="H70" s="19"/>
      <c r="I70" s="19"/>
      <c r="J70" s="18"/>
      <c r="K70" s="19"/>
      <c r="L70" s="19"/>
      <c r="M70" s="18"/>
      <c r="N70" s="18"/>
      <c r="O70" s="19"/>
      <c r="P70" s="18"/>
      <c r="Q70" s="19"/>
      <c r="R70" s="18">
        <v>39.0</v>
      </c>
      <c r="S70" s="19"/>
      <c r="T70" s="18"/>
      <c r="U70" s="20">
        <f t="shared" si="33"/>
        <v>39</v>
      </c>
    </row>
    <row r="71">
      <c r="A71" s="21"/>
      <c r="B71" s="17" t="s">
        <v>33</v>
      </c>
      <c r="C71" s="18">
        <v>9.0</v>
      </c>
      <c r="D71" s="18">
        <v>5.0</v>
      </c>
      <c r="E71" s="18"/>
      <c r="F71" s="19">
        <f t="shared" si="32"/>
        <v>14</v>
      </c>
      <c r="G71" s="18"/>
      <c r="H71" s="18"/>
      <c r="I71" s="19"/>
      <c r="J71" s="36"/>
      <c r="K71" s="19"/>
      <c r="L71" s="18">
        <v>1.0</v>
      </c>
      <c r="M71" s="18"/>
      <c r="N71" s="18"/>
      <c r="O71" s="19"/>
      <c r="P71" s="18">
        <v>12.0</v>
      </c>
      <c r="Q71" s="19"/>
      <c r="R71" s="18"/>
      <c r="S71" s="18"/>
      <c r="T71" s="18">
        <v>1.0</v>
      </c>
      <c r="U71" s="54">
        <f t="shared" si="33"/>
        <v>14</v>
      </c>
    </row>
    <row r="72">
      <c r="A72" s="21"/>
      <c r="B72" s="22" t="s">
        <v>34</v>
      </c>
      <c r="C72" s="23"/>
      <c r="D72" s="23"/>
      <c r="E72" s="23"/>
      <c r="F72" s="24">
        <f t="shared" si="32"/>
        <v>0</v>
      </c>
      <c r="G72" s="23"/>
      <c r="H72" s="23"/>
      <c r="I72" s="23"/>
      <c r="J72" s="23"/>
      <c r="K72" s="24"/>
      <c r="L72" s="24"/>
      <c r="M72" s="24"/>
      <c r="N72" s="23"/>
      <c r="O72" s="24"/>
      <c r="P72" s="23"/>
      <c r="Q72" s="24"/>
      <c r="R72" s="23"/>
      <c r="S72" s="23"/>
      <c r="T72" s="23"/>
      <c r="U72" s="20">
        <f t="shared" si="33"/>
        <v>0</v>
      </c>
    </row>
    <row r="73">
      <c r="A73" s="21"/>
      <c r="B73" s="22" t="s">
        <v>35</v>
      </c>
      <c r="C73" s="23">
        <v>0.0</v>
      </c>
      <c r="D73" s="23">
        <v>0.0</v>
      </c>
      <c r="E73" s="23"/>
      <c r="F73" s="24">
        <f t="shared" si="32"/>
        <v>0</v>
      </c>
      <c r="G73" s="23"/>
      <c r="H73" s="24"/>
      <c r="I73" s="24"/>
      <c r="J73" s="25"/>
      <c r="K73" s="24"/>
      <c r="L73" s="24"/>
      <c r="M73" s="24"/>
      <c r="N73" s="24"/>
      <c r="O73" s="23"/>
      <c r="P73" s="23"/>
      <c r="Q73" s="23"/>
      <c r="R73" s="24"/>
      <c r="S73" s="24"/>
      <c r="T73" s="23"/>
      <c r="U73" s="20">
        <f t="shared" si="33"/>
        <v>0</v>
      </c>
    </row>
    <row r="74">
      <c r="A74" s="21"/>
      <c r="B74" s="26" t="s">
        <v>36</v>
      </c>
      <c r="C74" s="27">
        <f t="shared" ref="C74:T74" si="34">SUM(C67:C73)</f>
        <v>43</v>
      </c>
      <c r="D74" s="27">
        <f t="shared" si="34"/>
        <v>15</v>
      </c>
      <c r="E74" s="27">
        <f t="shared" si="34"/>
        <v>0</v>
      </c>
      <c r="F74" s="27">
        <f t="shared" si="34"/>
        <v>58</v>
      </c>
      <c r="G74" s="27">
        <f t="shared" si="34"/>
        <v>0</v>
      </c>
      <c r="H74" s="27">
        <f t="shared" si="34"/>
        <v>0</v>
      </c>
      <c r="I74" s="27">
        <f t="shared" si="34"/>
        <v>1</v>
      </c>
      <c r="J74" s="27">
        <f t="shared" si="34"/>
        <v>0</v>
      </c>
      <c r="K74" s="27">
        <f t="shared" si="34"/>
        <v>0</v>
      </c>
      <c r="L74" s="27">
        <f t="shared" si="34"/>
        <v>1</v>
      </c>
      <c r="M74" s="27">
        <f t="shared" si="34"/>
        <v>0</v>
      </c>
      <c r="N74" s="27">
        <f t="shared" si="34"/>
        <v>0</v>
      </c>
      <c r="O74" s="27">
        <f t="shared" si="34"/>
        <v>0</v>
      </c>
      <c r="P74" s="27">
        <f t="shared" si="34"/>
        <v>14</v>
      </c>
      <c r="Q74" s="27">
        <f t="shared" si="34"/>
        <v>0</v>
      </c>
      <c r="R74" s="27">
        <f t="shared" si="34"/>
        <v>39</v>
      </c>
      <c r="S74" s="27">
        <f t="shared" si="34"/>
        <v>0</v>
      </c>
      <c r="T74" s="27">
        <f t="shared" si="34"/>
        <v>3</v>
      </c>
      <c r="U74" s="20">
        <f t="shared" si="33"/>
        <v>58</v>
      </c>
    </row>
    <row r="75">
      <c r="A75" s="31"/>
      <c r="B75" s="32" t="s">
        <v>42</v>
      </c>
      <c r="C75" s="33">
        <f t="shared" ref="C75:U75" si="35">C66+C74</f>
        <v>152</v>
      </c>
      <c r="D75" s="33">
        <f t="shared" si="35"/>
        <v>57</v>
      </c>
      <c r="E75" s="33">
        <f t="shared" si="35"/>
        <v>0</v>
      </c>
      <c r="F75" s="33">
        <f t="shared" si="35"/>
        <v>209</v>
      </c>
      <c r="G75" s="33">
        <f t="shared" si="35"/>
        <v>4</v>
      </c>
      <c r="H75" s="33">
        <f t="shared" si="35"/>
        <v>2</v>
      </c>
      <c r="I75" s="33">
        <f t="shared" si="35"/>
        <v>1</v>
      </c>
      <c r="J75" s="33">
        <f t="shared" si="35"/>
        <v>1</v>
      </c>
      <c r="K75" s="33">
        <f t="shared" si="35"/>
        <v>0</v>
      </c>
      <c r="L75" s="33">
        <f t="shared" si="35"/>
        <v>4</v>
      </c>
      <c r="M75" s="33">
        <f t="shared" si="35"/>
        <v>0</v>
      </c>
      <c r="N75" s="33">
        <f t="shared" si="35"/>
        <v>2</v>
      </c>
      <c r="O75" s="33">
        <f t="shared" si="35"/>
        <v>4</v>
      </c>
      <c r="P75" s="33">
        <f t="shared" si="35"/>
        <v>104</v>
      </c>
      <c r="Q75" s="33">
        <f t="shared" si="35"/>
        <v>0</v>
      </c>
      <c r="R75" s="33">
        <f t="shared" si="35"/>
        <v>64</v>
      </c>
      <c r="S75" s="33">
        <f t="shared" si="35"/>
        <v>0</v>
      </c>
      <c r="T75" s="33">
        <f t="shared" si="35"/>
        <v>37</v>
      </c>
      <c r="U75" s="20">
        <f t="shared" si="35"/>
        <v>223</v>
      </c>
    </row>
    <row r="76">
      <c r="A76" s="16">
        <v>46031.0</v>
      </c>
      <c r="B76" s="17" t="s">
        <v>28</v>
      </c>
      <c r="C76" s="18">
        <v>4.0</v>
      </c>
      <c r="D76" s="18"/>
      <c r="E76" s="18"/>
      <c r="F76" s="19">
        <f t="shared" ref="F76:F82" si="36">SUM(C76:E76)</f>
        <v>4</v>
      </c>
      <c r="G76" s="19"/>
      <c r="H76" s="19"/>
      <c r="I76" s="19"/>
      <c r="J76" s="19"/>
      <c r="K76" s="19"/>
      <c r="L76" s="19"/>
      <c r="M76" s="19"/>
      <c r="N76" s="19"/>
      <c r="O76" s="18"/>
      <c r="P76" s="18">
        <v>4.0</v>
      </c>
      <c r="Q76" s="19"/>
      <c r="R76" s="19"/>
      <c r="S76" s="18"/>
      <c r="T76" s="18"/>
      <c r="U76" s="20">
        <f t="shared" ref="U76:U83" si="37">sum(G76:T76)</f>
        <v>4</v>
      </c>
    </row>
    <row r="77">
      <c r="A77" s="21"/>
      <c r="B77" s="17" t="s">
        <v>29</v>
      </c>
      <c r="C77" s="18">
        <v>2.0</v>
      </c>
      <c r="D77" s="18"/>
      <c r="E77" s="19"/>
      <c r="F77" s="19">
        <f t="shared" si="36"/>
        <v>2</v>
      </c>
      <c r="G77" s="18">
        <v>1.0</v>
      </c>
      <c r="H77" s="19"/>
      <c r="I77" s="19"/>
      <c r="J77" s="19"/>
      <c r="K77" s="19"/>
      <c r="L77" s="19"/>
      <c r="M77" s="19"/>
      <c r="N77" s="19"/>
      <c r="O77" s="19"/>
      <c r="P77" s="18"/>
      <c r="Q77" s="19"/>
      <c r="R77" s="19"/>
      <c r="S77" s="18"/>
      <c r="T77" s="18">
        <v>1.0</v>
      </c>
      <c r="U77" s="20">
        <f t="shared" si="37"/>
        <v>2</v>
      </c>
    </row>
    <row r="78">
      <c r="A78" s="21"/>
      <c r="B78" s="17" t="s">
        <v>30</v>
      </c>
      <c r="C78" s="3">
        <v>1.0</v>
      </c>
      <c r="E78" s="18"/>
      <c r="F78" s="19">
        <f t="shared" si="36"/>
        <v>1</v>
      </c>
      <c r="G78" s="18"/>
      <c r="H78" s="19"/>
      <c r="I78" s="19"/>
      <c r="J78" s="36"/>
      <c r="K78" s="19"/>
      <c r="L78" s="19"/>
      <c r="M78" s="19"/>
      <c r="N78" s="18"/>
      <c r="O78" s="18"/>
      <c r="P78" s="59">
        <v>1.0</v>
      </c>
      <c r="Q78" s="58"/>
      <c r="R78" s="58"/>
      <c r="S78" s="58"/>
      <c r="T78" s="58"/>
      <c r="U78" s="20">
        <f t="shared" si="37"/>
        <v>1</v>
      </c>
    </row>
    <row r="79">
      <c r="A79" s="21"/>
      <c r="B79" s="17" t="s">
        <v>31</v>
      </c>
      <c r="C79" s="18"/>
      <c r="D79" s="18"/>
      <c r="E79" s="18"/>
      <c r="F79" s="19">
        <f t="shared" si="36"/>
        <v>0</v>
      </c>
      <c r="G79" s="19"/>
      <c r="H79" s="18"/>
      <c r="I79" s="19"/>
      <c r="J79" s="18"/>
      <c r="K79" s="19"/>
      <c r="L79" s="36"/>
      <c r="M79" s="18"/>
      <c r="N79" s="18"/>
      <c r="O79" s="19"/>
      <c r="P79" s="18"/>
      <c r="Q79" s="19"/>
      <c r="R79" s="19"/>
      <c r="S79" s="18"/>
      <c r="T79" s="18"/>
      <c r="U79" s="20">
        <f t="shared" si="37"/>
        <v>0</v>
      </c>
    </row>
    <row r="80">
      <c r="A80" s="21"/>
      <c r="B80" s="17" t="s">
        <v>33</v>
      </c>
      <c r="C80" s="18"/>
      <c r="D80" s="18"/>
      <c r="E80" s="19"/>
      <c r="F80" s="19">
        <f t="shared" si="36"/>
        <v>0</v>
      </c>
      <c r="G80" s="18"/>
      <c r="H80" s="18"/>
      <c r="I80" s="19"/>
      <c r="J80" s="36"/>
      <c r="K80" s="19"/>
      <c r="L80" s="19"/>
      <c r="M80" s="19"/>
      <c r="N80" s="18"/>
      <c r="O80" s="19"/>
      <c r="P80" s="18"/>
      <c r="Q80" s="19"/>
      <c r="R80" s="18"/>
      <c r="S80" s="18"/>
      <c r="T80" s="18"/>
      <c r="U80" s="54">
        <f t="shared" si="37"/>
        <v>0</v>
      </c>
    </row>
    <row r="81">
      <c r="A81" s="21"/>
      <c r="B81" s="22" t="s">
        <v>34</v>
      </c>
      <c r="C81" s="23">
        <v>10.0</v>
      </c>
      <c r="D81" s="23">
        <v>3.0</v>
      </c>
      <c r="E81" s="23"/>
      <c r="F81" s="24">
        <f t="shared" si="36"/>
        <v>13</v>
      </c>
      <c r="G81" s="23"/>
      <c r="H81" s="24"/>
      <c r="I81" s="23"/>
      <c r="J81" s="24"/>
      <c r="K81" s="24"/>
      <c r="L81" s="24"/>
      <c r="M81" s="25"/>
      <c r="N81" s="23"/>
      <c r="O81" s="24"/>
      <c r="P81" s="23">
        <v>3.0</v>
      </c>
      <c r="Q81" s="24"/>
      <c r="R81" s="23">
        <v>3.0</v>
      </c>
      <c r="S81" s="23"/>
      <c r="T81" s="23">
        <v>10.0</v>
      </c>
      <c r="U81" s="20">
        <f t="shared" si="37"/>
        <v>16</v>
      </c>
    </row>
    <row r="82">
      <c r="A82" s="21"/>
      <c r="B82" s="22" t="s">
        <v>35</v>
      </c>
      <c r="C82" s="23">
        <v>1.0</v>
      </c>
      <c r="D82" s="23">
        <v>0.0</v>
      </c>
      <c r="E82" s="24"/>
      <c r="F82" s="24">
        <f t="shared" si="36"/>
        <v>1</v>
      </c>
      <c r="G82" s="23"/>
      <c r="H82" s="24"/>
      <c r="I82" s="24"/>
      <c r="J82" s="24"/>
      <c r="K82" s="24"/>
      <c r="L82" s="24"/>
      <c r="M82" s="24"/>
      <c r="N82" s="23"/>
      <c r="O82" s="23"/>
      <c r="P82" s="23">
        <v>1.0</v>
      </c>
      <c r="Q82" s="24"/>
      <c r="R82" s="24"/>
      <c r="S82" s="24"/>
      <c r="T82" s="23"/>
      <c r="U82" s="20">
        <f t="shared" si="37"/>
        <v>1</v>
      </c>
    </row>
    <row r="83">
      <c r="A83" s="21"/>
      <c r="B83" s="26" t="s">
        <v>36</v>
      </c>
      <c r="C83" s="27">
        <f t="shared" ref="C83:T83" si="38">SUM(C76:C82)</f>
        <v>18</v>
      </c>
      <c r="D83" s="27">
        <f t="shared" si="38"/>
        <v>3</v>
      </c>
      <c r="E83" s="27">
        <f t="shared" si="38"/>
        <v>0</v>
      </c>
      <c r="F83" s="27">
        <f t="shared" si="38"/>
        <v>21</v>
      </c>
      <c r="G83" s="27">
        <f t="shared" si="38"/>
        <v>1</v>
      </c>
      <c r="H83" s="27">
        <f t="shared" si="38"/>
        <v>0</v>
      </c>
      <c r="I83" s="27">
        <f t="shared" si="38"/>
        <v>0</v>
      </c>
      <c r="J83" s="27">
        <f t="shared" si="38"/>
        <v>0</v>
      </c>
      <c r="K83" s="27">
        <f t="shared" si="38"/>
        <v>0</v>
      </c>
      <c r="L83" s="27">
        <f t="shared" si="38"/>
        <v>0</v>
      </c>
      <c r="M83" s="27">
        <f t="shared" si="38"/>
        <v>0</v>
      </c>
      <c r="N83" s="27">
        <f t="shared" si="38"/>
        <v>0</v>
      </c>
      <c r="O83" s="27">
        <f t="shared" si="38"/>
        <v>0</v>
      </c>
      <c r="P83" s="27">
        <f t="shared" si="38"/>
        <v>9</v>
      </c>
      <c r="Q83" s="27">
        <f t="shared" si="38"/>
        <v>0</v>
      </c>
      <c r="R83" s="27">
        <f t="shared" si="38"/>
        <v>3</v>
      </c>
      <c r="S83" s="27">
        <f t="shared" si="38"/>
        <v>0</v>
      </c>
      <c r="T83" s="27">
        <f t="shared" si="38"/>
        <v>11</v>
      </c>
      <c r="U83" s="20">
        <f t="shared" si="37"/>
        <v>24</v>
      </c>
    </row>
    <row r="84">
      <c r="A84" s="31"/>
      <c r="B84" s="32" t="s">
        <v>42</v>
      </c>
      <c r="C84" s="33">
        <f t="shared" ref="C84:U84" si="39">C75+C83</f>
        <v>170</v>
      </c>
      <c r="D84" s="33">
        <f t="shared" si="39"/>
        <v>60</v>
      </c>
      <c r="E84" s="33">
        <f t="shared" si="39"/>
        <v>0</v>
      </c>
      <c r="F84" s="33">
        <f t="shared" si="39"/>
        <v>230</v>
      </c>
      <c r="G84" s="33">
        <f t="shared" si="39"/>
        <v>5</v>
      </c>
      <c r="H84" s="33">
        <f t="shared" si="39"/>
        <v>2</v>
      </c>
      <c r="I84" s="33">
        <f t="shared" si="39"/>
        <v>1</v>
      </c>
      <c r="J84" s="33">
        <f t="shared" si="39"/>
        <v>1</v>
      </c>
      <c r="K84" s="33">
        <f t="shared" si="39"/>
        <v>0</v>
      </c>
      <c r="L84" s="33">
        <f t="shared" si="39"/>
        <v>4</v>
      </c>
      <c r="M84" s="33">
        <f t="shared" si="39"/>
        <v>0</v>
      </c>
      <c r="N84" s="33">
        <f t="shared" si="39"/>
        <v>2</v>
      </c>
      <c r="O84" s="33">
        <f t="shared" si="39"/>
        <v>4</v>
      </c>
      <c r="P84" s="33">
        <f t="shared" si="39"/>
        <v>113</v>
      </c>
      <c r="Q84" s="33">
        <f t="shared" si="39"/>
        <v>0</v>
      </c>
      <c r="R84" s="33">
        <f t="shared" si="39"/>
        <v>67</v>
      </c>
      <c r="S84" s="33">
        <f t="shared" si="39"/>
        <v>0</v>
      </c>
      <c r="T84" s="33">
        <f t="shared" si="39"/>
        <v>48</v>
      </c>
      <c r="U84" s="20">
        <f t="shared" si="39"/>
        <v>247</v>
      </c>
    </row>
    <row r="85">
      <c r="A85" s="16">
        <v>46032.0</v>
      </c>
      <c r="B85" s="17" t="s">
        <v>28</v>
      </c>
      <c r="C85" s="18"/>
      <c r="D85" s="18"/>
      <c r="E85" s="18"/>
      <c r="F85" s="19">
        <f t="shared" ref="F85:F91" si="40">SUM(C85:E85)</f>
        <v>0</v>
      </c>
      <c r="G85" s="19"/>
      <c r="H85" s="36"/>
      <c r="I85" s="19"/>
      <c r="J85" s="19"/>
      <c r="K85" s="19"/>
      <c r="L85" s="19"/>
      <c r="M85" s="19"/>
      <c r="N85" s="19"/>
      <c r="O85" s="18"/>
      <c r="P85" s="18"/>
      <c r="Q85" s="19"/>
      <c r="R85" s="19"/>
      <c r="S85" s="18"/>
      <c r="T85" s="18"/>
      <c r="U85" s="20">
        <f t="shared" ref="U85:U92" si="41">sum(G85:T85)</f>
        <v>0</v>
      </c>
    </row>
    <row r="86">
      <c r="A86" s="21"/>
      <c r="B86" s="17" t="s">
        <v>29</v>
      </c>
      <c r="C86" s="18"/>
      <c r="D86" s="18"/>
      <c r="E86" s="18"/>
      <c r="F86" s="19">
        <f t="shared" si="40"/>
        <v>0</v>
      </c>
      <c r="G86" s="18"/>
      <c r="H86" s="18"/>
      <c r="I86" s="19"/>
      <c r="J86" s="18"/>
      <c r="K86" s="19"/>
      <c r="M86" s="19"/>
      <c r="N86" s="18"/>
      <c r="O86" s="18"/>
      <c r="P86" s="18"/>
      <c r="Q86" s="19"/>
      <c r="R86" s="19"/>
      <c r="S86" s="18"/>
      <c r="T86" s="18"/>
      <c r="U86" s="20">
        <f t="shared" si="41"/>
        <v>0</v>
      </c>
    </row>
    <row r="87">
      <c r="A87" s="21"/>
      <c r="B87" s="17" t="s">
        <v>30</v>
      </c>
      <c r="C87" s="18"/>
      <c r="D87" s="18"/>
      <c r="E87" s="18"/>
      <c r="F87" s="19">
        <f t="shared" si="40"/>
        <v>0</v>
      </c>
      <c r="G87" s="19"/>
      <c r="H87" s="19"/>
      <c r="I87" s="19"/>
      <c r="J87" s="18"/>
      <c r="K87" s="19"/>
      <c r="L87" s="19"/>
      <c r="M87" s="18"/>
      <c r="N87" s="19"/>
      <c r="O87" s="18"/>
      <c r="P87" s="18"/>
      <c r="Q87" s="19"/>
      <c r="R87" s="18"/>
      <c r="S87" s="18"/>
      <c r="T87" s="18"/>
      <c r="U87" s="20">
        <f t="shared" si="41"/>
        <v>0</v>
      </c>
    </row>
    <row r="88">
      <c r="A88" s="21"/>
      <c r="B88" s="17" t="s">
        <v>31</v>
      </c>
      <c r="C88" s="18">
        <v>7.0</v>
      </c>
      <c r="D88" s="18">
        <v>2.0</v>
      </c>
      <c r="E88" s="19"/>
      <c r="F88" s="19">
        <f t="shared" si="40"/>
        <v>9</v>
      </c>
      <c r="G88" s="18"/>
      <c r="H88" s="19"/>
      <c r="I88" s="18"/>
      <c r="J88" s="36"/>
      <c r="K88" s="19"/>
      <c r="L88" s="19"/>
      <c r="M88" s="18"/>
      <c r="N88" s="18"/>
      <c r="O88" s="19"/>
      <c r="P88" s="18">
        <v>9.0</v>
      </c>
      <c r="Q88" s="19"/>
      <c r="R88" s="19"/>
      <c r="S88" s="18"/>
      <c r="T88" s="18"/>
      <c r="U88" s="20">
        <f t="shared" si="41"/>
        <v>9</v>
      </c>
    </row>
    <row r="89">
      <c r="A89" s="21"/>
      <c r="B89" s="17" t="s">
        <v>33</v>
      </c>
      <c r="C89" s="18">
        <v>1.0</v>
      </c>
      <c r="D89" s="18">
        <v>1.0</v>
      </c>
      <c r="E89" s="18"/>
      <c r="F89" s="19">
        <f t="shared" si="40"/>
        <v>2</v>
      </c>
      <c r="G89" s="18"/>
      <c r="H89" s="18"/>
      <c r="I89" s="19"/>
      <c r="J89" s="36"/>
      <c r="K89" s="19"/>
      <c r="L89" s="19"/>
      <c r="M89" s="19"/>
      <c r="N89" s="18"/>
      <c r="O89" s="19"/>
      <c r="P89" s="18"/>
      <c r="Q89" s="19"/>
      <c r="R89" s="18"/>
      <c r="S89" s="18"/>
      <c r="T89" s="18">
        <v>2.0</v>
      </c>
      <c r="U89" s="54">
        <f t="shared" si="41"/>
        <v>2</v>
      </c>
    </row>
    <row r="90">
      <c r="A90" s="21"/>
      <c r="B90" s="22" t="s">
        <v>34</v>
      </c>
      <c r="C90" s="23"/>
      <c r="D90" s="23"/>
      <c r="E90" s="23"/>
      <c r="F90" s="24">
        <f t="shared" si="40"/>
        <v>0</v>
      </c>
      <c r="G90" s="23"/>
      <c r="H90" s="24"/>
      <c r="I90" s="23"/>
      <c r="J90" s="24"/>
      <c r="K90" s="24"/>
      <c r="L90" s="24"/>
      <c r="M90" s="24"/>
      <c r="N90" s="23"/>
      <c r="O90" s="23"/>
      <c r="P90" s="23"/>
      <c r="Q90" s="25"/>
      <c r="R90" s="23"/>
      <c r="S90" s="23"/>
      <c r="T90" s="23"/>
      <c r="U90" s="20">
        <f t="shared" si="41"/>
        <v>0</v>
      </c>
    </row>
    <row r="91">
      <c r="A91" s="21"/>
      <c r="B91" s="22" t="s">
        <v>35</v>
      </c>
      <c r="C91" s="23"/>
      <c r="D91" s="23"/>
      <c r="E91" s="24"/>
      <c r="F91" s="24">
        <f t="shared" si="40"/>
        <v>0</v>
      </c>
      <c r="G91" s="23"/>
      <c r="H91" s="23"/>
      <c r="I91" s="24"/>
      <c r="J91" s="23"/>
      <c r="K91" s="24"/>
      <c r="L91" s="24"/>
      <c r="M91" s="24"/>
      <c r="N91" s="23"/>
      <c r="O91" s="23"/>
      <c r="P91" s="23"/>
      <c r="Q91" s="24"/>
      <c r="R91" s="24"/>
      <c r="S91" s="23"/>
      <c r="T91" s="23"/>
      <c r="U91" s="20">
        <f t="shared" si="41"/>
        <v>0</v>
      </c>
    </row>
    <row r="92">
      <c r="A92" s="21"/>
      <c r="B92" s="26" t="s">
        <v>36</v>
      </c>
      <c r="C92" s="27">
        <f t="shared" ref="C92:T92" si="42">SUM(C85:C91)</f>
        <v>8</v>
      </c>
      <c r="D92" s="27">
        <f t="shared" si="42"/>
        <v>3</v>
      </c>
      <c r="E92" s="27">
        <f t="shared" si="42"/>
        <v>0</v>
      </c>
      <c r="F92" s="27">
        <f t="shared" si="42"/>
        <v>11</v>
      </c>
      <c r="G92" s="27">
        <f t="shared" si="42"/>
        <v>0</v>
      </c>
      <c r="H92" s="27">
        <f t="shared" si="42"/>
        <v>0</v>
      </c>
      <c r="I92" s="27">
        <f t="shared" si="42"/>
        <v>0</v>
      </c>
      <c r="J92" s="27">
        <f t="shared" si="42"/>
        <v>0</v>
      </c>
      <c r="K92" s="27">
        <f t="shared" si="42"/>
        <v>0</v>
      </c>
      <c r="L92" s="27">
        <f t="shared" si="42"/>
        <v>0</v>
      </c>
      <c r="M92" s="27">
        <f t="shared" si="42"/>
        <v>0</v>
      </c>
      <c r="N92" s="27">
        <f t="shared" si="42"/>
        <v>0</v>
      </c>
      <c r="O92" s="27">
        <f t="shared" si="42"/>
        <v>0</v>
      </c>
      <c r="P92" s="27">
        <f t="shared" si="42"/>
        <v>9</v>
      </c>
      <c r="Q92" s="27">
        <f t="shared" si="42"/>
        <v>0</v>
      </c>
      <c r="R92" s="27">
        <f t="shared" si="42"/>
        <v>0</v>
      </c>
      <c r="S92" s="27">
        <f t="shared" si="42"/>
        <v>0</v>
      </c>
      <c r="T92" s="27">
        <f t="shared" si="42"/>
        <v>2</v>
      </c>
      <c r="U92" s="20">
        <f t="shared" si="41"/>
        <v>11</v>
      </c>
    </row>
    <row r="93">
      <c r="A93" s="31"/>
      <c r="B93" s="32" t="s">
        <v>42</v>
      </c>
      <c r="C93" s="33">
        <f t="shared" ref="C93:U93" si="43">C84+C92</f>
        <v>178</v>
      </c>
      <c r="D93" s="33">
        <f t="shared" si="43"/>
        <v>63</v>
      </c>
      <c r="E93" s="33">
        <f t="shared" si="43"/>
        <v>0</v>
      </c>
      <c r="F93" s="33">
        <f t="shared" si="43"/>
        <v>241</v>
      </c>
      <c r="G93" s="33">
        <f t="shared" si="43"/>
        <v>5</v>
      </c>
      <c r="H93" s="33">
        <f t="shared" si="43"/>
        <v>2</v>
      </c>
      <c r="I93" s="33">
        <f t="shared" si="43"/>
        <v>1</v>
      </c>
      <c r="J93" s="33">
        <f t="shared" si="43"/>
        <v>1</v>
      </c>
      <c r="K93" s="33">
        <f t="shared" si="43"/>
        <v>0</v>
      </c>
      <c r="L93" s="33">
        <f t="shared" si="43"/>
        <v>4</v>
      </c>
      <c r="M93" s="33">
        <f t="shared" si="43"/>
        <v>0</v>
      </c>
      <c r="N93" s="33">
        <f t="shared" si="43"/>
        <v>2</v>
      </c>
      <c r="O93" s="33">
        <f t="shared" si="43"/>
        <v>4</v>
      </c>
      <c r="P93" s="33">
        <f t="shared" si="43"/>
        <v>122</v>
      </c>
      <c r="Q93" s="33">
        <f t="shared" si="43"/>
        <v>0</v>
      </c>
      <c r="R93" s="33">
        <f t="shared" si="43"/>
        <v>67</v>
      </c>
      <c r="S93" s="33">
        <f t="shared" si="43"/>
        <v>0</v>
      </c>
      <c r="T93" s="33">
        <f t="shared" si="43"/>
        <v>50</v>
      </c>
      <c r="U93" s="20">
        <f t="shared" si="43"/>
        <v>258</v>
      </c>
    </row>
    <row r="94">
      <c r="A94" s="16">
        <v>46033.0</v>
      </c>
      <c r="B94" s="17" t="s">
        <v>28</v>
      </c>
      <c r="C94" s="18"/>
      <c r="D94" s="18"/>
      <c r="E94" s="18"/>
      <c r="F94" s="19">
        <f t="shared" ref="F94:F100" si="44">SUM(C94:E94)</f>
        <v>0</v>
      </c>
      <c r="G94" s="18"/>
      <c r="H94" s="18"/>
      <c r="I94" s="19"/>
      <c r="J94" s="36"/>
      <c r="K94" s="19"/>
      <c r="L94" s="18"/>
      <c r="M94" s="19"/>
      <c r="N94" s="19"/>
      <c r="O94" s="18"/>
      <c r="P94" s="18"/>
      <c r="Q94" s="19"/>
      <c r="R94" s="19"/>
      <c r="S94" s="18"/>
      <c r="T94" s="18"/>
      <c r="U94" s="20">
        <f t="shared" ref="U94:U101" si="45">sum(G94:T94)</f>
        <v>0</v>
      </c>
    </row>
    <row r="95">
      <c r="A95" s="21"/>
      <c r="B95" s="17" t="s">
        <v>29</v>
      </c>
      <c r="C95" s="18"/>
      <c r="D95" s="18"/>
      <c r="E95" s="19"/>
      <c r="F95" s="19">
        <f t="shared" si="44"/>
        <v>0</v>
      </c>
      <c r="G95" s="18"/>
      <c r="H95" s="18"/>
      <c r="I95" s="19"/>
      <c r="J95" s="18"/>
      <c r="K95" s="40"/>
      <c r="L95" s="18"/>
      <c r="M95" s="19"/>
      <c r="N95" s="19"/>
      <c r="O95" s="19"/>
      <c r="P95" s="18"/>
      <c r="Q95" s="19"/>
      <c r="R95" s="19"/>
      <c r="S95" s="18"/>
      <c r="T95" s="18"/>
      <c r="U95" s="20">
        <f t="shared" si="45"/>
        <v>0</v>
      </c>
    </row>
    <row r="96">
      <c r="A96" s="21"/>
      <c r="B96" s="17" t="s">
        <v>30</v>
      </c>
      <c r="C96" s="18"/>
      <c r="D96" s="18"/>
      <c r="E96" s="18"/>
      <c r="F96" s="19">
        <f t="shared" si="44"/>
        <v>0</v>
      </c>
      <c r="G96" s="18"/>
      <c r="I96" s="19"/>
      <c r="J96" s="18"/>
      <c r="K96" s="19"/>
      <c r="L96" s="36"/>
      <c r="M96" s="18"/>
      <c r="N96" s="19"/>
      <c r="O96" s="18"/>
      <c r="P96" s="18"/>
      <c r="Q96" s="18"/>
      <c r="R96" s="18"/>
      <c r="S96" s="18"/>
      <c r="T96" s="18"/>
      <c r="U96" s="20">
        <f t="shared" si="45"/>
        <v>0</v>
      </c>
    </row>
    <row r="97">
      <c r="A97" s="21"/>
      <c r="B97" s="17" t="s">
        <v>31</v>
      </c>
      <c r="C97" s="18"/>
      <c r="D97" s="18">
        <v>1.0</v>
      </c>
      <c r="E97" s="19"/>
      <c r="F97" s="19">
        <f t="shared" si="44"/>
        <v>1</v>
      </c>
      <c r="G97" s="19"/>
      <c r="H97" s="19"/>
      <c r="I97" s="19"/>
      <c r="J97" s="18"/>
      <c r="K97" s="19"/>
      <c r="L97" s="36"/>
      <c r="M97" s="19"/>
      <c r="N97" s="18"/>
      <c r="O97" s="19"/>
      <c r="P97" s="18"/>
      <c r="Q97" s="19"/>
      <c r="R97" s="19"/>
      <c r="S97" s="18"/>
      <c r="T97" s="18">
        <v>1.0</v>
      </c>
      <c r="U97" s="20">
        <f t="shared" si="45"/>
        <v>1</v>
      </c>
    </row>
    <row r="98">
      <c r="A98" s="21"/>
      <c r="B98" s="17" t="s">
        <v>33</v>
      </c>
      <c r="C98" s="18"/>
      <c r="D98" s="18"/>
      <c r="E98" s="18"/>
      <c r="F98" s="19">
        <f t="shared" si="44"/>
        <v>0</v>
      </c>
      <c r="G98" s="18"/>
      <c r="H98" s="18"/>
      <c r="I98" s="19"/>
      <c r="J98" s="18"/>
      <c r="K98" s="19"/>
      <c r="L98" s="19"/>
      <c r="M98" s="19"/>
      <c r="N98" s="18"/>
      <c r="O98" s="19"/>
      <c r="P98" s="18"/>
      <c r="Q98" s="18"/>
      <c r="R98" s="18"/>
      <c r="S98" s="18"/>
      <c r="T98" s="18"/>
      <c r="U98" s="54">
        <f t="shared" si="45"/>
        <v>0</v>
      </c>
    </row>
    <row r="99">
      <c r="A99" s="21"/>
      <c r="B99" s="22" t="s">
        <v>34</v>
      </c>
      <c r="C99" s="23"/>
      <c r="D99" s="23"/>
      <c r="E99" s="23"/>
      <c r="F99" s="24">
        <f t="shared" si="44"/>
        <v>0</v>
      </c>
      <c r="G99" s="23"/>
      <c r="H99" s="23"/>
      <c r="I99" s="23"/>
      <c r="J99" s="23"/>
      <c r="K99" s="23"/>
      <c r="L99" s="24"/>
      <c r="M99" s="24"/>
      <c r="N99" s="23"/>
      <c r="O99" s="23"/>
      <c r="P99" s="23"/>
      <c r="Q99" s="23"/>
      <c r="R99" s="25"/>
      <c r="S99" s="23"/>
      <c r="T99" s="23"/>
      <c r="U99" s="20">
        <f t="shared" si="45"/>
        <v>0</v>
      </c>
    </row>
    <row r="100">
      <c r="A100" s="21"/>
      <c r="B100" s="22" t="s">
        <v>35</v>
      </c>
      <c r="C100" s="23"/>
      <c r="D100" s="23"/>
      <c r="E100" s="24"/>
      <c r="F100" s="24">
        <f t="shared" si="44"/>
        <v>0</v>
      </c>
      <c r="G100" s="24"/>
      <c r="H100" s="24"/>
      <c r="I100" s="23"/>
      <c r="J100" s="23"/>
      <c r="K100" s="23"/>
      <c r="L100" s="24"/>
      <c r="M100" s="24"/>
      <c r="N100" s="24"/>
      <c r="O100" s="23"/>
      <c r="P100" s="23"/>
      <c r="Q100" s="24"/>
      <c r="R100" s="24"/>
      <c r="S100" s="23"/>
      <c r="T100" s="23"/>
      <c r="U100" s="20">
        <f t="shared" si="45"/>
        <v>0</v>
      </c>
    </row>
    <row r="101">
      <c r="A101" s="21"/>
      <c r="B101" s="26" t="s">
        <v>36</v>
      </c>
      <c r="C101" s="27">
        <f t="shared" ref="C101:T101" si="46">SUM(C94:C100)</f>
        <v>0</v>
      </c>
      <c r="D101" s="27">
        <f t="shared" si="46"/>
        <v>1</v>
      </c>
      <c r="E101" s="27">
        <f t="shared" si="46"/>
        <v>0</v>
      </c>
      <c r="F101" s="27">
        <f t="shared" si="46"/>
        <v>1</v>
      </c>
      <c r="G101" s="27">
        <f t="shared" si="46"/>
        <v>0</v>
      </c>
      <c r="H101" s="27">
        <f t="shared" si="46"/>
        <v>0</v>
      </c>
      <c r="I101" s="27">
        <f t="shared" si="46"/>
        <v>0</v>
      </c>
      <c r="J101" s="27">
        <f t="shared" si="46"/>
        <v>0</v>
      </c>
      <c r="K101" s="27">
        <f t="shared" si="46"/>
        <v>0</v>
      </c>
      <c r="L101" s="27">
        <f t="shared" si="46"/>
        <v>0</v>
      </c>
      <c r="M101" s="27">
        <f t="shared" si="46"/>
        <v>0</v>
      </c>
      <c r="N101" s="27">
        <f t="shared" si="46"/>
        <v>0</v>
      </c>
      <c r="O101" s="27">
        <f t="shared" si="46"/>
        <v>0</v>
      </c>
      <c r="P101" s="27">
        <f t="shared" si="46"/>
        <v>0</v>
      </c>
      <c r="Q101" s="27">
        <f t="shared" si="46"/>
        <v>0</v>
      </c>
      <c r="R101" s="27">
        <f t="shared" si="46"/>
        <v>0</v>
      </c>
      <c r="S101" s="27">
        <f t="shared" si="46"/>
        <v>0</v>
      </c>
      <c r="T101" s="27">
        <f t="shared" si="46"/>
        <v>1</v>
      </c>
      <c r="U101" s="20">
        <f t="shared" si="45"/>
        <v>1</v>
      </c>
      <c r="V101" s="28" t="s">
        <v>37</v>
      </c>
      <c r="W101" s="28" t="s">
        <v>9</v>
      </c>
      <c r="X101" s="28" t="s">
        <v>10</v>
      </c>
      <c r="Y101" s="28" t="s">
        <v>11</v>
      </c>
      <c r="Z101" s="28" t="s">
        <v>12</v>
      </c>
      <c r="AA101" s="28" t="s">
        <v>13</v>
      </c>
      <c r="AB101" s="28" t="s">
        <v>14</v>
      </c>
      <c r="AC101" s="28" t="s">
        <v>15</v>
      </c>
      <c r="AD101" s="29" t="s">
        <v>38</v>
      </c>
      <c r="AE101" s="29" t="s">
        <v>39</v>
      </c>
      <c r="AF101" s="29" t="s">
        <v>18</v>
      </c>
      <c r="AG101" s="28" t="s">
        <v>19</v>
      </c>
      <c r="AH101" s="28" t="s">
        <v>20</v>
      </c>
      <c r="AI101" s="30" t="s">
        <v>40</v>
      </c>
      <c r="AJ101" s="28" t="s">
        <v>22</v>
      </c>
      <c r="AK101" s="28" t="s">
        <v>23</v>
      </c>
      <c r="AL101" s="28" t="s">
        <v>24</v>
      </c>
      <c r="AM101" s="28" t="s">
        <v>25</v>
      </c>
      <c r="AN101" s="28" t="s">
        <v>41</v>
      </c>
    </row>
    <row r="102">
      <c r="A102" s="31"/>
      <c r="B102" s="32" t="s">
        <v>42</v>
      </c>
      <c r="C102" s="33">
        <f t="shared" ref="C102:U102" si="47">C93+C101</f>
        <v>178</v>
      </c>
      <c r="D102" s="33">
        <f t="shared" si="47"/>
        <v>64</v>
      </c>
      <c r="E102" s="33">
        <f t="shared" si="47"/>
        <v>0</v>
      </c>
      <c r="F102" s="33">
        <f t="shared" si="47"/>
        <v>242</v>
      </c>
      <c r="G102" s="33">
        <f t="shared" si="47"/>
        <v>5</v>
      </c>
      <c r="H102" s="33">
        <f t="shared" si="47"/>
        <v>2</v>
      </c>
      <c r="I102" s="33">
        <f t="shared" si="47"/>
        <v>1</v>
      </c>
      <c r="J102" s="33">
        <f t="shared" si="47"/>
        <v>1</v>
      </c>
      <c r="K102" s="33">
        <f t="shared" si="47"/>
        <v>0</v>
      </c>
      <c r="L102" s="33">
        <f t="shared" si="47"/>
        <v>4</v>
      </c>
      <c r="M102" s="33">
        <f t="shared" si="47"/>
        <v>0</v>
      </c>
      <c r="N102" s="33">
        <f t="shared" si="47"/>
        <v>2</v>
      </c>
      <c r="O102" s="33">
        <f t="shared" si="47"/>
        <v>4</v>
      </c>
      <c r="P102" s="33">
        <f t="shared" si="47"/>
        <v>122</v>
      </c>
      <c r="Q102" s="33">
        <f t="shared" si="47"/>
        <v>0</v>
      </c>
      <c r="R102" s="33">
        <f t="shared" si="47"/>
        <v>67</v>
      </c>
      <c r="S102" s="33">
        <f t="shared" si="47"/>
        <v>0</v>
      </c>
      <c r="T102" s="33">
        <f t="shared" si="47"/>
        <v>51</v>
      </c>
      <c r="U102" s="20">
        <f t="shared" si="47"/>
        <v>259</v>
      </c>
      <c r="V102" s="56" t="s">
        <v>57</v>
      </c>
      <c r="W102" s="35">
        <f t="shared" ref="W102:AN102" si="48">SUM(C40:C44,C49:C53,C58:C62,C67:C71,C76:C80,C85:C89,C94:C98)</f>
        <v>114</v>
      </c>
      <c r="X102" s="35">
        <f t="shared" si="48"/>
        <v>34</v>
      </c>
      <c r="Y102" s="35">
        <f t="shared" si="48"/>
        <v>0</v>
      </c>
      <c r="Z102" s="35">
        <f t="shared" si="48"/>
        <v>148</v>
      </c>
      <c r="AA102" s="35">
        <f t="shared" si="48"/>
        <v>2</v>
      </c>
      <c r="AB102" s="35">
        <f t="shared" si="48"/>
        <v>2</v>
      </c>
      <c r="AC102" s="35">
        <f t="shared" si="48"/>
        <v>1</v>
      </c>
      <c r="AD102" s="35">
        <f t="shared" si="48"/>
        <v>0</v>
      </c>
      <c r="AE102" s="35">
        <f t="shared" si="48"/>
        <v>0</v>
      </c>
      <c r="AF102" s="35">
        <f t="shared" si="48"/>
        <v>2</v>
      </c>
      <c r="AG102" s="35">
        <f t="shared" si="48"/>
        <v>0</v>
      </c>
      <c r="AH102" s="35">
        <f t="shared" si="48"/>
        <v>0</v>
      </c>
      <c r="AI102" s="35">
        <f t="shared" si="48"/>
        <v>0</v>
      </c>
      <c r="AJ102" s="35">
        <f t="shared" si="48"/>
        <v>82</v>
      </c>
      <c r="AK102" s="35">
        <f t="shared" si="48"/>
        <v>0</v>
      </c>
      <c r="AL102" s="35">
        <f t="shared" si="48"/>
        <v>39</v>
      </c>
      <c r="AM102" s="35">
        <f t="shared" si="48"/>
        <v>0</v>
      </c>
      <c r="AN102" s="35">
        <f t="shared" si="48"/>
        <v>23</v>
      </c>
    </row>
    <row r="103">
      <c r="A103" s="16">
        <v>46034.0</v>
      </c>
      <c r="B103" s="17" t="s">
        <v>28</v>
      </c>
      <c r="C103" s="18">
        <v>5.0</v>
      </c>
      <c r="D103" s="18">
        <v>2.0</v>
      </c>
      <c r="E103" s="18"/>
      <c r="F103" s="19">
        <f t="shared" ref="F103:F109" si="49">SUM(C103:E103)</f>
        <v>7</v>
      </c>
      <c r="G103" s="18"/>
      <c r="H103" s="19"/>
      <c r="I103" s="19"/>
      <c r="J103" s="36"/>
      <c r="K103" s="19"/>
      <c r="L103" s="19"/>
      <c r="M103" s="19"/>
      <c r="N103" s="19"/>
      <c r="O103" s="18"/>
      <c r="P103" s="18">
        <v>5.0</v>
      </c>
      <c r="Q103" s="19"/>
      <c r="R103" s="19"/>
      <c r="S103" s="18"/>
      <c r="T103" s="18">
        <v>2.0</v>
      </c>
      <c r="U103" s="20">
        <f t="shared" ref="U103:U110" si="50">sum(G103:T103)</f>
        <v>7</v>
      </c>
    </row>
    <row r="104">
      <c r="A104" s="21"/>
      <c r="B104" s="17" t="s">
        <v>29</v>
      </c>
      <c r="C104" s="18">
        <v>3.0</v>
      </c>
      <c r="D104" s="18">
        <v>1.0</v>
      </c>
      <c r="E104" s="18"/>
      <c r="F104" s="19">
        <f t="shared" si="49"/>
        <v>4</v>
      </c>
      <c r="G104" s="18"/>
      <c r="H104" s="19"/>
      <c r="I104" s="19"/>
      <c r="J104" s="19"/>
      <c r="K104" s="19"/>
      <c r="L104" s="18"/>
      <c r="M104" s="19"/>
      <c r="N104" s="19"/>
      <c r="O104" s="18">
        <v>1.0</v>
      </c>
      <c r="P104" s="18"/>
      <c r="Q104" s="18"/>
      <c r="R104" s="19"/>
      <c r="S104" s="18"/>
      <c r="T104" s="18">
        <v>3.0</v>
      </c>
      <c r="U104" s="20">
        <f t="shared" si="50"/>
        <v>4</v>
      </c>
    </row>
    <row r="105">
      <c r="A105" s="21"/>
      <c r="B105" s="17" t="s">
        <v>30</v>
      </c>
      <c r="C105" s="18"/>
      <c r="D105" s="18"/>
      <c r="E105" s="18"/>
      <c r="F105" s="19">
        <f t="shared" si="49"/>
        <v>0</v>
      </c>
      <c r="G105" s="18"/>
      <c r="H105" s="19"/>
      <c r="I105" s="19"/>
      <c r="J105" s="18"/>
      <c r="K105" s="19"/>
      <c r="L105" s="19"/>
      <c r="M105" s="18"/>
      <c r="N105" s="19"/>
      <c r="O105" s="18"/>
      <c r="P105" s="18"/>
      <c r="Q105" s="19"/>
      <c r="R105" s="18"/>
      <c r="S105" s="18"/>
      <c r="T105" s="18"/>
      <c r="U105" s="20">
        <f t="shared" si="50"/>
        <v>0</v>
      </c>
    </row>
    <row r="106">
      <c r="A106" s="21"/>
      <c r="B106" s="17" t="s">
        <v>31</v>
      </c>
      <c r="C106" s="18">
        <v>13.0</v>
      </c>
      <c r="D106" s="18">
        <v>5.0</v>
      </c>
      <c r="E106" s="18"/>
      <c r="F106" s="19">
        <f t="shared" si="49"/>
        <v>18</v>
      </c>
      <c r="G106" s="18"/>
      <c r="H106" s="19"/>
      <c r="I106" s="19"/>
      <c r="J106" s="19"/>
      <c r="K106" s="19"/>
      <c r="L106" s="19"/>
      <c r="M106" s="18"/>
      <c r="N106" s="18"/>
      <c r="O106" s="36"/>
      <c r="P106" s="18">
        <v>19.0</v>
      </c>
      <c r="Q106" s="19"/>
      <c r="R106" s="18"/>
      <c r="S106" s="19"/>
      <c r="T106" s="18"/>
      <c r="U106" s="20">
        <f t="shared" si="50"/>
        <v>19</v>
      </c>
    </row>
    <row r="107">
      <c r="A107" s="21"/>
      <c r="B107" s="17" t="s">
        <v>33</v>
      </c>
      <c r="C107" s="18"/>
      <c r="D107" s="18"/>
      <c r="E107" s="18"/>
      <c r="F107" s="19">
        <f t="shared" si="49"/>
        <v>0</v>
      </c>
      <c r="G107" s="18"/>
      <c r="H107" s="18"/>
      <c r="I107" s="19"/>
      <c r="J107" s="36"/>
      <c r="K107" s="19"/>
      <c r="L107" s="19"/>
      <c r="M107" s="19"/>
      <c r="N107" s="18"/>
      <c r="O107" s="18"/>
      <c r="P107" s="18"/>
      <c r="Q107" s="19"/>
      <c r="R107" s="18"/>
      <c r="S107" s="18"/>
      <c r="T107" s="18"/>
      <c r="U107" s="54">
        <f t="shared" si="50"/>
        <v>0</v>
      </c>
    </row>
    <row r="108">
      <c r="A108" s="21"/>
      <c r="B108" s="22" t="s">
        <v>34</v>
      </c>
      <c r="C108" s="23">
        <v>4.0</v>
      </c>
      <c r="D108" s="23">
        <v>3.0</v>
      </c>
      <c r="E108" s="23"/>
      <c r="F108" s="24">
        <f t="shared" si="49"/>
        <v>7</v>
      </c>
      <c r="G108" s="23"/>
      <c r="H108" s="23"/>
      <c r="I108" s="24"/>
      <c r="J108" s="23"/>
      <c r="K108" s="24"/>
      <c r="L108" s="24"/>
      <c r="M108" s="41"/>
      <c r="N108" s="23"/>
      <c r="O108" s="23"/>
      <c r="P108" s="23">
        <v>1.0</v>
      </c>
      <c r="Q108" s="23"/>
      <c r="R108" s="23">
        <v>1.0</v>
      </c>
      <c r="S108" s="23"/>
      <c r="T108" s="23">
        <v>6.0</v>
      </c>
      <c r="U108" s="20">
        <f t="shared" si="50"/>
        <v>8</v>
      </c>
    </row>
    <row r="109">
      <c r="A109" s="21"/>
      <c r="B109" s="22" t="s">
        <v>35</v>
      </c>
      <c r="C109" s="42">
        <v>0.0</v>
      </c>
      <c r="D109" s="23">
        <v>0.0</v>
      </c>
      <c r="E109" s="24"/>
      <c r="F109" s="24">
        <f t="shared" si="49"/>
        <v>0</v>
      </c>
      <c r="G109" s="23"/>
      <c r="H109" s="24"/>
      <c r="I109" s="24"/>
      <c r="J109" s="23"/>
      <c r="K109" s="24"/>
      <c r="L109" s="23"/>
      <c r="M109" s="24"/>
      <c r="N109" s="24"/>
      <c r="O109" s="23"/>
      <c r="P109" s="23"/>
      <c r="Q109" s="24"/>
      <c r="R109" s="24"/>
      <c r="S109" s="23"/>
      <c r="T109" s="23"/>
      <c r="U109" s="20">
        <f t="shared" si="50"/>
        <v>0</v>
      </c>
    </row>
    <row r="110">
      <c r="A110" s="21"/>
      <c r="B110" s="26" t="s">
        <v>36</v>
      </c>
      <c r="C110" s="27">
        <f t="shared" ref="C110:T110" si="51">SUM(C103:C109)</f>
        <v>25</v>
      </c>
      <c r="D110" s="27">
        <f t="shared" si="51"/>
        <v>11</v>
      </c>
      <c r="E110" s="27">
        <f t="shared" si="51"/>
        <v>0</v>
      </c>
      <c r="F110" s="27">
        <f t="shared" si="51"/>
        <v>36</v>
      </c>
      <c r="G110" s="27">
        <f t="shared" si="51"/>
        <v>0</v>
      </c>
      <c r="H110" s="27">
        <f t="shared" si="51"/>
        <v>0</v>
      </c>
      <c r="I110" s="27">
        <f t="shared" si="51"/>
        <v>0</v>
      </c>
      <c r="J110" s="27">
        <f t="shared" si="51"/>
        <v>0</v>
      </c>
      <c r="K110" s="27">
        <f t="shared" si="51"/>
        <v>0</v>
      </c>
      <c r="L110" s="27">
        <f t="shared" si="51"/>
        <v>0</v>
      </c>
      <c r="M110" s="27">
        <f t="shared" si="51"/>
        <v>0</v>
      </c>
      <c r="N110" s="27">
        <f t="shared" si="51"/>
        <v>0</v>
      </c>
      <c r="O110" s="27">
        <f t="shared" si="51"/>
        <v>1</v>
      </c>
      <c r="P110" s="27">
        <f t="shared" si="51"/>
        <v>25</v>
      </c>
      <c r="Q110" s="27">
        <f t="shared" si="51"/>
        <v>0</v>
      </c>
      <c r="R110" s="27">
        <f t="shared" si="51"/>
        <v>1</v>
      </c>
      <c r="S110" s="27">
        <f t="shared" si="51"/>
        <v>0</v>
      </c>
      <c r="T110" s="27">
        <f t="shared" si="51"/>
        <v>11</v>
      </c>
      <c r="U110" s="20">
        <f t="shared" si="50"/>
        <v>38</v>
      </c>
    </row>
    <row r="111">
      <c r="A111" s="31"/>
      <c r="B111" s="32" t="s">
        <v>42</v>
      </c>
      <c r="C111" s="33">
        <f t="shared" ref="C111:U111" si="52">C102+C110</f>
        <v>203</v>
      </c>
      <c r="D111" s="33">
        <f t="shared" si="52"/>
        <v>75</v>
      </c>
      <c r="E111" s="33">
        <f t="shared" si="52"/>
        <v>0</v>
      </c>
      <c r="F111" s="33">
        <f t="shared" si="52"/>
        <v>278</v>
      </c>
      <c r="G111" s="33">
        <f t="shared" si="52"/>
        <v>5</v>
      </c>
      <c r="H111" s="33">
        <f t="shared" si="52"/>
        <v>2</v>
      </c>
      <c r="I111" s="33">
        <f t="shared" si="52"/>
        <v>1</v>
      </c>
      <c r="J111" s="33">
        <f t="shared" si="52"/>
        <v>1</v>
      </c>
      <c r="K111" s="33">
        <f t="shared" si="52"/>
        <v>0</v>
      </c>
      <c r="L111" s="33">
        <f t="shared" si="52"/>
        <v>4</v>
      </c>
      <c r="M111" s="33">
        <f t="shared" si="52"/>
        <v>0</v>
      </c>
      <c r="N111" s="33">
        <f t="shared" si="52"/>
        <v>2</v>
      </c>
      <c r="O111" s="33">
        <f t="shared" si="52"/>
        <v>5</v>
      </c>
      <c r="P111" s="33">
        <f t="shared" si="52"/>
        <v>147</v>
      </c>
      <c r="Q111" s="33">
        <f t="shared" si="52"/>
        <v>0</v>
      </c>
      <c r="R111" s="33">
        <f t="shared" si="52"/>
        <v>68</v>
      </c>
      <c r="S111" s="33">
        <f t="shared" si="52"/>
        <v>0</v>
      </c>
      <c r="T111" s="33">
        <f t="shared" si="52"/>
        <v>62</v>
      </c>
      <c r="U111" s="20">
        <f t="shared" si="52"/>
        <v>297</v>
      </c>
    </row>
    <row r="112">
      <c r="A112" s="16">
        <v>46035.0</v>
      </c>
      <c r="B112" s="17" t="s">
        <v>28</v>
      </c>
      <c r="C112" s="18">
        <v>2.0</v>
      </c>
      <c r="D112" s="18"/>
      <c r="E112" s="18"/>
      <c r="F112" s="19">
        <f t="shared" ref="F112:F118" si="53">SUM(C112:E112)</f>
        <v>2</v>
      </c>
      <c r="G112" s="36"/>
      <c r="H112" s="19"/>
      <c r="I112" s="19"/>
      <c r="J112" s="19"/>
      <c r="K112" s="19"/>
      <c r="L112" s="19"/>
      <c r="M112" s="19"/>
      <c r="N112" s="19"/>
      <c r="O112" s="18"/>
      <c r="P112" s="18">
        <v>2.0</v>
      </c>
      <c r="Q112" s="19"/>
      <c r="R112" s="18"/>
      <c r="S112" s="18"/>
      <c r="T112" s="18"/>
      <c r="U112" s="20">
        <f t="shared" ref="U112:U119" si="54">sum(G112:T112)</f>
        <v>2</v>
      </c>
    </row>
    <row r="113">
      <c r="A113" s="21"/>
      <c r="B113" s="17" t="s">
        <v>29</v>
      </c>
      <c r="C113" s="18"/>
      <c r="D113" s="18">
        <v>1.0</v>
      </c>
      <c r="E113" s="18"/>
      <c r="F113" s="19">
        <f t="shared" si="53"/>
        <v>1</v>
      </c>
      <c r="G113" s="18"/>
      <c r="H113" s="18"/>
      <c r="I113" s="18">
        <v>1.0</v>
      </c>
      <c r="J113" s="18"/>
      <c r="K113" s="19"/>
      <c r="L113" s="19"/>
      <c r="M113" s="19"/>
      <c r="N113" s="19"/>
      <c r="O113" s="18"/>
      <c r="P113" s="18"/>
      <c r="Q113" s="18"/>
      <c r="R113" s="18"/>
      <c r="S113" s="18"/>
      <c r="T113" s="18"/>
      <c r="U113" s="20">
        <f t="shared" si="54"/>
        <v>1</v>
      </c>
    </row>
    <row r="114">
      <c r="A114" s="21"/>
      <c r="B114" s="17" t="s">
        <v>30</v>
      </c>
      <c r="C114" s="18">
        <v>6.0</v>
      </c>
      <c r="D114" s="18">
        <v>1.0</v>
      </c>
      <c r="E114" s="18">
        <v>2.0</v>
      </c>
      <c r="F114" s="19">
        <f t="shared" si="53"/>
        <v>9</v>
      </c>
      <c r="G114" s="36"/>
      <c r="H114" s="19"/>
      <c r="I114" s="19"/>
      <c r="J114" s="18"/>
      <c r="K114" s="19"/>
      <c r="L114" s="19"/>
      <c r="M114" s="19"/>
      <c r="N114" s="19"/>
      <c r="O114" s="18"/>
      <c r="P114" s="18">
        <v>3.0</v>
      </c>
      <c r="Q114" s="18"/>
      <c r="R114" s="18"/>
      <c r="S114" s="18"/>
      <c r="T114" s="18">
        <v>6.0</v>
      </c>
      <c r="U114" s="20">
        <f t="shared" si="54"/>
        <v>9</v>
      </c>
    </row>
    <row r="115">
      <c r="A115" s="21"/>
      <c r="B115" s="17" t="s">
        <v>31</v>
      </c>
      <c r="C115" s="18"/>
      <c r="D115" s="18"/>
      <c r="E115" s="18"/>
      <c r="F115" s="19">
        <f t="shared" si="53"/>
        <v>0</v>
      </c>
      <c r="G115" s="18"/>
      <c r="H115" s="19"/>
      <c r="I115" s="19"/>
      <c r="J115" s="19"/>
      <c r="K115" s="19"/>
      <c r="L115" s="18"/>
      <c r="M115" s="18"/>
      <c r="N115" s="18"/>
      <c r="O115" s="18"/>
      <c r="P115" s="18"/>
      <c r="Q115" s="18"/>
      <c r="R115" s="19"/>
      <c r="S115" s="18"/>
      <c r="T115" s="18"/>
      <c r="U115" s="20">
        <f t="shared" si="54"/>
        <v>0</v>
      </c>
    </row>
    <row r="116">
      <c r="A116" s="21"/>
      <c r="B116" s="17" t="s">
        <v>33</v>
      </c>
      <c r="C116" s="18">
        <v>1.0</v>
      </c>
      <c r="D116" s="18">
        <v>2.0</v>
      </c>
      <c r="E116" s="19"/>
      <c r="F116" s="19">
        <f t="shared" si="53"/>
        <v>3</v>
      </c>
      <c r="G116" s="18"/>
      <c r="H116" s="18"/>
      <c r="I116" s="19"/>
      <c r="J116" s="36"/>
      <c r="K116" s="19"/>
      <c r="L116" s="18">
        <v>1.0</v>
      </c>
      <c r="M116" s="19"/>
      <c r="N116" s="18"/>
      <c r="O116" s="18"/>
      <c r="P116" s="18"/>
      <c r="Q116" s="19"/>
      <c r="R116" s="18"/>
      <c r="S116" s="18"/>
      <c r="T116" s="18">
        <v>2.0</v>
      </c>
      <c r="U116" s="54">
        <f t="shared" si="54"/>
        <v>3</v>
      </c>
    </row>
    <row r="117">
      <c r="A117" s="21"/>
      <c r="B117" s="22" t="s">
        <v>34</v>
      </c>
      <c r="C117" s="23">
        <v>1.0</v>
      </c>
      <c r="D117" s="23">
        <v>1.0</v>
      </c>
      <c r="E117" s="23"/>
      <c r="F117" s="24">
        <f t="shared" si="53"/>
        <v>2</v>
      </c>
      <c r="G117" s="23"/>
      <c r="H117" s="23"/>
      <c r="I117" s="23"/>
      <c r="J117" s="23"/>
      <c r="K117" s="24"/>
      <c r="L117" s="24"/>
      <c r="M117" s="24"/>
      <c r="N117" s="23"/>
      <c r="O117" s="23"/>
      <c r="P117" s="23">
        <v>3.0</v>
      </c>
      <c r="Q117" s="23">
        <v>1.0</v>
      </c>
      <c r="R117" s="23"/>
      <c r="S117" s="25"/>
      <c r="T117" s="23">
        <v>2.0</v>
      </c>
      <c r="U117" s="20">
        <f t="shared" si="54"/>
        <v>6</v>
      </c>
    </row>
    <row r="118">
      <c r="A118" s="21"/>
      <c r="B118" s="22" t="s">
        <v>35</v>
      </c>
      <c r="C118" s="23">
        <v>0.0</v>
      </c>
      <c r="D118" s="23">
        <v>0.0</v>
      </c>
      <c r="E118" s="23"/>
      <c r="F118" s="24">
        <f t="shared" si="53"/>
        <v>0</v>
      </c>
      <c r="G118" s="24"/>
      <c r="H118" s="24"/>
      <c r="I118" s="24"/>
      <c r="J118" s="23"/>
      <c r="K118" s="24"/>
      <c r="L118" s="24"/>
      <c r="M118" s="24"/>
      <c r="N118" s="24"/>
      <c r="O118" s="23"/>
      <c r="P118" s="23"/>
      <c r="Q118" s="24"/>
      <c r="R118" s="24"/>
      <c r="S118" s="23"/>
      <c r="T118" s="23"/>
      <c r="U118" s="20">
        <f t="shared" si="54"/>
        <v>0</v>
      </c>
    </row>
    <row r="119">
      <c r="A119" s="21"/>
      <c r="B119" s="26" t="s">
        <v>36</v>
      </c>
      <c r="C119" s="27">
        <f t="shared" ref="C119:T119" si="55">SUM(C112:C118)</f>
        <v>10</v>
      </c>
      <c r="D119" s="27">
        <f t="shared" si="55"/>
        <v>5</v>
      </c>
      <c r="E119" s="27">
        <f t="shared" si="55"/>
        <v>2</v>
      </c>
      <c r="F119" s="27">
        <f t="shared" si="55"/>
        <v>17</v>
      </c>
      <c r="G119" s="27">
        <f t="shared" si="55"/>
        <v>0</v>
      </c>
      <c r="H119" s="27">
        <f t="shared" si="55"/>
        <v>0</v>
      </c>
      <c r="I119" s="27">
        <f t="shared" si="55"/>
        <v>1</v>
      </c>
      <c r="J119" s="27">
        <f t="shared" si="55"/>
        <v>0</v>
      </c>
      <c r="K119" s="27">
        <f t="shared" si="55"/>
        <v>0</v>
      </c>
      <c r="L119" s="27">
        <f t="shared" si="55"/>
        <v>1</v>
      </c>
      <c r="M119" s="27">
        <f t="shared" si="55"/>
        <v>0</v>
      </c>
      <c r="N119" s="27">
        <f t="shared" si="55"/>
        <v>0</v>
      </c>
      <c r="O119" s="27">
        <f t="shared" si="55"/>
        <v>0</v>
      </c>
      <c r="P119" s="27">
        <f t="shared" si="55"/>
        <v>8</v>
      </c>
      <c r="Q119" s="27">
        <f t="shared" si="55"/>
        <v>1</v>
      </c>
      <c r="R119" s="27">
        <f t="shared" si="55"/>
        <v>0</v>
      </c>
      <c r="S119" s="27">
        <f t="shared" si="55"/>
        <v>0</v>
      </c>
      <c r="T119" s="27">
        <f t="shared" si="55"/>
        <v>10</v>
      </c>
      <c r="U119" s="20">
        <f t="shared" si="54"/>
        <v>21</v>
      </c>
    </row>
    <row r="120">
      <c r="A120" s="31"/>
      <c r="B120" s="32" t="s">
        <v>42</v>
      </c>
      <c r="C120" s="33">
        <f t="shared" ref="C120:U120" si="56">C111+C119</f>
        <v>213</v>
      </c>
      <c r="D120" s="33">
        <f t="shared" si="56"/>
        <v>80</v>
      </c>
      <c r="E120" s="33">
        <f t="shared" si="56"/>
        <v>2</v>
      </c>
      <c r="F120" s="33">
        <f t="shared" si="56"/>
        <v>295</v>
      </c>
      <c r="G120" s="33">
        <f t="shared" si="56"/>
        <v>5</v>
      </c>
      <c r="H120" s="33">
        <f t="shared" si="56"/>
        <v>2</v>
      </c>
      <c r="I120" s="33">
        <f t="shared" si="56"/>
        <v>2</v>
      </c>
      <c r="J120" s="33">
        <f t="shared" si="56"/>
        <v>1</v>
      </c>
      <c r="K120" s="33">
        <f t="shared" si="56"/>
        <v>0</v>
      </c>
      <c r="L120" s="33">
        <f t="shared" si="56"/>
        <v>5</v>
      </c>
      <c r="M120" s="33">
        <f t="shared" si="56"/>
        <v>0</v>
      </c>
      <c r="N120" s="33">
        <f t="shared" si="56"/>
        <v>2</v>
      </c>
      <c r="O120" s="33">
        <f t="shared" si="56"/>
        <v>5</v>
      </c>
      <c r="P120" s="33">
        <f t="shared" si="56"/>
        <v>155</v>
      </c>
      <c r="Q120" s="33">
        <f t="shared" si="56"/>
        <v>1</v>
      </c>
      <c r="R120" s="33">
        <f t="shared" si="56"/>
        <v>68</v>
      </c>
      <c r="S120" s="33">
        <f t="shared" si="56"/>
        <v>0</v>
      </c>
      <c r="T120" s="33">
        <f t="shared" si="56"/>
        <v>72</v>
      </c>
      <c r="U120" s="20">
        <f t="shared" si="56"/>
        <v>318</v>
      </c>
    </row>
    <row r="121">
      <c r="A121" s="16">
        <v>46036.0</v>
      </c>
      <c r="B121" s="17" t="s">
        <v>28</v>
      </c>
      <c r="C121" s="18">
        <v>2.0</v>
      </c>
      <c r="D121" s="18"/>
      <c r="E121" s="18"/>
      <c r="F121" s="19">
        <f t="shared" ref="F121:F127" si="57">SUM(C121:E121)</f>
        <v>2</v>
      </c>
      <c r="G121" s="18"/>
      <c r="H121" s="18"/>
      <c r="I121" s="19"/>
      <c r="J121" s="19"/>
      <c r="K121" s="19"/>
      <c r="L121" s="19"/>
      <c r="M121" s="19"/>
      <c r="N121" s="19"/>
      <c r="O121" s="18">
        <v>2.0</v>
      </c>
      <c r="P121" s="19"/>
      <c r="Q121" s="18"/>
      <c r="R121" s="19"/>
      <c r="S121" s="18"/>
      <c r="T121" s="18"/>
      <c r="U121" s="20">
        <f t="shared" ref="U121:U128" si="58">sum(G121:T121)</f>
        <v>2</v>
      </c>
    </row>
    <row r="122">
      <c r="A122" s="21"/>
      <c r="B122" s="17" t="s">
        <v>29</v>
      </c>
      <c r="C122" s="18"/>
      <c r="D122" s="18"/>
      <c r="E122" s="18"/>
      <c r="F122" s="19">
        <f t="shared" si="57"/>
        <v>0</v>
      </c>
      <c r="G122" s="18"/>
      <c r="H122" s="18"/>
      <c r="I122" s="18"/>
      <c r="J122" s="18"/>
      <c r="K122" s="19"/>
      <c r="L122" s="19"/>
      <c r="M122" s="19"/>
      <c r="N122" s="18"/>
      <c r="O122" s="18"/>
      <c r="P122" s="18"/>
      <c r="Q122" s="19"/>
      <c r="R122" s="19"/>
      <c r="S122" s="18"/>
      <c r="T122" s="18"/>
      <c r="U122" s="20">
        <f t="shared" si="58"/>
        <v>0</v>
      </c>
    </row>
    <row r="123">
      <c r="A123" s="21"/>
      <c r="B123" s="17" t="s">
        <v>30</v>
      </c>
      <c r="C123" s="18">
        <v>4.0</v>
      </c>
      <c r="D123" s="18">
        <v>2.0</v>
      </c>
      <c r="E123" s="36"/>
      <c r="F123" s="19">
        <f t="shared" si="57"/>
        <v>6</v>
      </c>
      <c r="G123" s="18">
        <v>1.0</v>
      </c>
      <c r="H123" s="19"/>
      <c r="I123" s="19"/>
      <c r="J123" s="18"/>
      <c r="K123" s="19"/>
      <c r="L123" s="19"/>
      <c r="M123" s="19"/>
      <c r="N123" s="18"/>
      <c r="O123" s="36"/>
      <c r="P123" s="18"/>
      <c r="Q123" s="19"/>
      <c r="R123" s="18"/>
      <c r="S123" s="18"/>
      <c r="T123" s="18">
        <v>5.0</v>
      </c>
      <c r="U123" s="20">
        <f t="shared" si="58"/>
        <v>6</v>
      </c>
    </row>
    <row r="124">
      <c r="A124" s="21"/>
      <c r="B124" s="17" t="s">
        <v>31</v>
      </c>
      <c r="C124" s="18"/>
      <c r="D124" s="18"/>
      <c r="E124" s="19"/>
      <c r="F124" s="19">
        <f t="shared" si="57"/>
        <v>0</v>
      </c>
      <c r="G124" s="18"/>
      <c r="H124" s="18"/>
      <c r="I124" s="19"/>
      <c r="J124" s="18"/>
      <c r="K124" s="19"/>
      <c r="L124" s="19"/>
      <c r="M124" s="18"/>
      <c r="O124" s="19"/>
      <c r="P124" s="18"/>
      <c r="Q124" s="19"/>
      <c r="R124" s="18"/>
      <c r="S124" s="19"/>
      <c r="T124" s="18"/>
      <c r="U124" s="20">
        <f t="shared" si="58"/>
        <v>0</v>
      </c>
    </row>
    <row r="125">
      <c r="A125" s="21"/>
      <c r="B125" s="17" t="s">
        <v>33</v>
      </c>
      <c r="C125" s="18">
        <v>3.0</v>
      </c>
      <c r="D125" s="18"/>
      <c r="E125" s="19"/>
      <c r="F125" s="19">
        <f t="shared" si="57"/>
        <v>3</v>
      </c>
      <c r="G125" s="18"/>
      <c r="H125" s="18"/>
      <c r="I125" s="19"/>
      <c r="J125" s="36"/>
      <c r="K125" s="19"/>
      <c r="L125" s="19"/>
      <c r="M125" s="19"/>
      <c r="N125" s="18"/>
      <c r="O125" s="19"/>
      <c r="P125" s="18">
        <v>1.0</v>
      </c>
      <c r="Q125" s="19"/>
      <c r="R125" s="18"/>
      <c r="S125" s="18"/>
      <c r="T125" s="18">
        <v>2.0</v>
      </c>
      <c r="U125" s="54">
        <f t="shared" si="58"/>
        <v>3</v>
      </c>
    </row>
    <row r="126">
      <c r="A126" s="21"/>
      <c r="B126" s="22" t="s">
        <v>34</v>
      </c>
      <c r="C126" s="23">
        <v>3.0</v>
      </c>
      <c r="D126" s="23">
        <v>2.0</v>
      </c>
      <c r="E126" s="24"/>
      <c r="F126" s="24">
        <f t="shared" si="57"/>
        <v>5</v>
      </c>
      <c r="G126" s="23"/>
      <c r="H126" s="23"/>
      <c r="I126" s="24"/>
      <c r="J126" s="25"/>
      <c r="K126" s="24"/>
      <c r="L126" s="24"/>
      <c r="M126" s="24"/>
      <c r="N126" s="23">
        <v>1.0</v>
      </c>
      <c r="O126" s="23"/>
      <c r="P126" s="23">
        <v>2.0</v>
      </c>
      <c r="Q126" s="24"/>
      <c r="R126" s="23"/>
      <c r="S126" s="23"/>
      <c r="T126" s="23">
        <v>8.0</v>
      </c>
      <c r="U126" s="20">
        <f t="shared" si="58"/>
        <v>11</v>
      </c>
    </row>
    <row r="127">
      <c r="A127" s="21"/>
      <c r="B127" s="22" t="s">
        <v>35</v>
      </c>
      <c r="C127" s="23">
        <v>0.0</v>
      </c>
      <c r="D127" s="43">
        <v>0.0</v>
      </c>
      <c r="E127" s="24"/>
      <c r="F127" s="24">
        <f t="shared" si="57"/>
        <v>0</v>
      </c>
      <c r="G127" s="24"/>
      <c r="H127" s="24"/>
      <c r="I127" s="24"/>
      <c r="J127" s="25"/>
      <c r="K127" s="24"/>
      <c r="L127" s="24"/>
      <c r="M127" s="24"/>
      <c r="N127" s="24"/>
      <c r="O127" s="23"/>
      <c r="P127" s="23"/>
      <c r="Q127" s="23"/>
      <c r="R127" s="23"/>
      <c r="S127" s="24"/>
      <c r="T127" s="23"/>
      <c r="U127" s="20">
        <f t="shared" si="58"/>
        <v>0</v>
      </c>
    </row>
    <row r="128">
      <c r="A128" s="21"/>
      <c r="B128" s="26" t="s">
        <v>36</v>
      </c>
      <c r="C128" s="27">
        <f t="shared" ref="C128:T128" si="59">SUM(C121:C127)</f>
        <v>12</v>
      </c>
      <c r="D128" s="27">
        <f t="shared" si="59"/>
        <v>4</v>
      </c>
      <c r="E128" s="27">
        <f t="shared" si="59"/>
        <v>0</v>
      </c>
      <c r="F128" s="27">
        <f t="shared" si="59"/>
        <v>16</v>
      </c>
      <c r="G128" s="27">
        <f t="shared" si="59"/>
        <v>1</v>
      </c>
      <c r="H128" s="27">
        <f t="shared" si="59"/>
        <v>0</v>
      </c>
      <c r="I128" s="27">
        <f t="shared" si="59"/>
        <v>0</v>
      </c>
      <c r="J128" s="27">
        <f t="shared" si="59"/>
        <v>0</v>
      </c>
      <c r="K128" s="27">
        <f t="shared" si="59"/>
        <v>0</v>
      </c>
      <c r="L128" s="27">
        <f t="shared" si="59"/>
        <v>0</v>
      </c>
      <c r="M128" s="27">
        <f t="shared" si="59"/>
        <v>0</v>
      </c>
      <c r="N128" s="27">
        <f t="shared" si="59"/>
        <v>1</v>
      </c>
      <c r="O128" s="27">
        <f t="shared" si="59"/>
        <v>2</v>
      </c>
      <c r="P128" s="27">
        <f t="shared" si="59"/>
        <v>3</v>
      </c>
      <c r="Q128" s="27">
        <f t="shared" si="59"/>
        <v>0</v>
      </c>
      <c r="R128" s="27">
        <f t="shared" si="59"/>
        <v>0</v>
      </c>
      <c r="S128" s="27">
        <f t="shared" si="59"/>
        <v>0</v>
      </c>
      <c r="T128" s="27">
        <f t="shared" si="59"/>
        <v>15</v>
      </c>
      <c r="U128" s="20">
        <f t="shared" si="58"/>
        <v>22</v>
      </c>
    </row>
    <row r="129">
      <c r="A129" s="31"/>
      <c r="B129" s="32" t="s">
        <v>42</v>
      </c>
      <c r="C129" s="33">
        <f t="shared" ref="C129:U129" si="60">C120+C128</f>
        <v>225</v>
      </c>
      <c r="D129" s="33">
        <f t="shared" si="60"/>
        <v>84</v>
      </c>
      <c r="E129" s="33">
        <f t="shared" si="60"/>
        <v>2</v>
      </c>
      <c r="F129" s="33">
        <f t="shared" si="60"/>
        <v>311</v>
      </c>
      <c r="G129" s="33">
        <f t="shared" si="60"/>
        <v>6</v>
      </c>
      <c r="H129" s="33">
        <f t="shared" si="60"/>
        <v>2</v>
      </c>
      <c r="I129" s="33">
        <f t="shared" si="60"/>
        <v>2</v>
      </c>
      <c r="J129" s="33">
        <f t="shared" si="60"/>
        <v>1</v>
      </c>
      <c r="K129" s="33">
        <f t="shared" si="60"/>
        <v>0</v>
      </c>
      <c r="L129" s="33">
        <f t="shared" si="60"/>
        <v>5</v>
      </c>
      <c r="M129" s="33">
        <f t="shared" si="60"/>
        <v>0</v>
      </c>
      <c r="N129" s="33">
        <f t="shared" si="60"/>
        <v>3</v>
      </c>
      <c r="O129" s="33">
        <f t="shared" si="60"/>
        <v>7</v>
      </c>
      <c r="P129" s="33">
        <f t="shared" si="60"/>
        <v>158</v>
      </c>
      <c r="Q129" s="33">
        <f t="shared" si="60"/>
        <v>1</v>
      </c>
      <c r="R129" s="33">
        <f t="shared" si="60"/>
        <v>68</v>
      </c>
      <c r="S129" s="33">
        <f t="shared" si="60"/>
        <v>0</v>
      </c>
      <c r="T129" s="33">
        <f t="shared" si="60"/>
        <v>87</v>
      </c>
      <c r="U129" s="20">
        <f t="shared" si="60"/>
        <v>340</v>
      </c>
    </row>
    <row r="130">
      <c r="A130" s="16">
        <v>46037.0</v>
      </c>
      <c r="B130" s="17" t="s">
        <v>28</v>
      </c>
      <c r="C130" s="18">
        <v>1.0</v>
      </c>
      <c r="D130" s="18"/>
      <c r="E130" s="18"/>
      <c r="F130" s="19">
        <f t="shared" ref="F130:F136" si="61">SUM(C130:E130)</f>
        <v>1</v>
      </c>
      <c r="G130" s="18"/>
      <c r="H130" s="19"/>
      <c r="I130" s="19"/>
      <c r="J130" s="18"/>
      <c r="K130" s="19"/>
      <c r="L130" s="19"/>
      <c r="M130" s="19"/>
      <c r="N130" s="19"/>
      <c r="O130" s="18">
        <v>1.0</v>
      </c>
      <c r="P130" s="18">
        <v>1.0</v>
      </c>
      <c r="Q130" s="19"/>
      <c r="R130" s="19"/>
      <c r="S130" s="18"/>
      <c r="T130" s="18"/>
      <c r="U130" s="20">
        <f t="shared" ref="U130:U137" si="62">sum(G130:T130)</f>
        <v>2</v>
      </c>
    </row>
    <row r="131">
      <c r="A131" s="21"/>
      <c r="B131" s="17" t="s">
        <v>29</v>
      </c>
      <c r="C131" s="18">
        <v>1.0</v>
      </c>
      <c r="D131" s="18">
        <v>2.0</v>
      </c>
      <c r="E131" s="18"/>
      <c r="F131" s="19">
        <f t="shared" si="61"/>
        <v>3</v>
      </c>
      <c r="G131" s="18"/>
      <c r="H131" s="19"/>
      <c r="I131" s="19"/>
      <c r="J131" s="18"/>
      <c r="K131" s="19"/>
      <c r="L131" s="19"/>
      <c r="M131" s="19"/>
      <c r="N131" s="19"/>
      <c r="O131" s="18"/>
      <c r="P131" s="18"/>
      <c r="Q131" s="19"/>
      <c r="R131" s="18"/>
      <c r="S131" s="18"/>
      <c r="T131" s="18">
        <v>3.0</v>
      </c>
      <c r="U131" s="20">
        <f t="shared" si="62"/>
        <v>3</v>
      </c>
    </row>
    <row r="132">
      <c r="A132" s="21"/>
      <c r="B132" s="17" t="s">
        <v>30</v>
      </c>
      <c r="C132" s="18">
        <v>14.0</v>
      </c>
      <c r="D132" s="18">
        <v>2.0</v>
      </c>
      <c r="E132" s="18"/>
      <c r="F132" s="19">
        <f t="shared" si="61"/>
        <v>16</v>
      </c>
      <c r="G132" s="18"/>
      <c r="H132" s="19"/>
      <c r="I132" s="19"/>
      <c r="J132" s="19"/>
      <c r="K132" s="19"/>
      <c r="L132" s="18">
        <v>1.0</v>
      </c>
      <c r="M132" s="18"/>
      <c r="N132" s="18"/>
      <c r="O132" s="19"/>
      <c r="P132" s="18">
        <v>15.0</v>
      </c>
      <c r="Q132" s="19"/>
      <c r="R132" s="18"/>
      <c r="S132" s="18"/>
      <c r="T132" s="18"/>
      <c r="U132" s="20">
        <f t="shared" si="62"/>
        <v>16</v>
      </c>
    </row>
    <row r="133">
      <c r="A133" s="21"/>
      <c r="B133" s="17" t="s">
        <v>31</v>
      </c>
      <c r="C133" s="18">
        <v>22.0</v>
      </c>
      <c r="D133" s="18">
        <v>11.0</v>
      </c>
      <c r="E133" s="19"/>
      <c r="F133" s="19">
        <f t="shared" si="61"/>
        <v>33</v>
      </c>
      <c r="G133" s="19"/>
      <c r="H133" s="19"/>
      <c r="J133" s="19"/>
      <c r="K133" s="19"/>
      <c r="L133" s="19"/>
      <c r="M133" s="18"/>
      <c r="N133" s="18"/>
      <c r="O133" s="19"/>
      <c r="P133" s="18"/>
      <c r="Q133" s="19"/>
      <c r="R133" s="18">
        <v>33.0</v>
      </c>
      <c r="S133" s="18"/>
      <c r="T133" s="18"/>
      <c r="U133" s="20">
        <f t="shared" si="62"/>
        <v>33</v>
      </c>
    </row>
    <row r="134">
      <c r="A134" s="21"/>
      <c r="B134" s="17" t="s">
        <v>33</v>
      </c>
      <c r="C134" s="18">
        <v>13.0</v>
      </c>
      <c r="D134" s="18">
        <v>2.0</v>
      </c>
      <c r="E134" s="18"/>
      <c r="F134" s="19">
        <f t="shared" si="61"/>
        <v>15</v>
      </c>
      <c r="G134" s="18"/>
      <c r="H134" s="18"/>
      <c r="I134" s="19"/>
      <c r="J134" s="36"/>
      <c r="K134" s="19"/>
      <c r="L134" s="19"/>
      <c r="M134" s="19"/>
      <c r="N134" s="18"/>
      <c r="O134" s="19"/>
      <c r="P134" s="18">
        <v>15.0</v>
      </c>
      <c r="Q134" s="19"/>
      <c r="R134" s="18"/>
      <c r="S134" s="18"/>
      <c r="T134" s="18"/>
      <c r="U134" s="54">
        <f t="shared" si="62"/>
        <v>15</v>
      </c>
    </row>
    <row r="135">
      <c r="A135" s="21"/>
      <c r="B135" s="22" t="s">
        <v>34</v>
      </c>
      <c r="C135" s="23">
        <v>2.0</v>
      </c>
      <c r="D135" s="23"/>
      <c r="E135" s="24"/>
      <c r="F135" s="24">
        <f t="shared" si="61"/>
        <v>2</v>
      </c>
      <c r="G135" s="23"/>
      <c r="H135" s="23"/>
      <c r="I135" s="24"/>
      <c r="J135" s="23"/>
      <c r="K135" s="24"/>
      <c r="L135" s="24"/>
      <c r="M135" s="24"/>
      <c r="N135" s="23"/>
      <c r="O135" s="24"/>
      <c r="P135" s="23">
        <v>1.0</v>
      </c>
      <c r="Q135" s="23">
        <v>1.0</v>
      </c>
      <c r="R135" s="23"/>
      <c r="S135" s="23"/>
      <c r="T135" s="23">
        <v>2.0</v>
      </c>
      <c r="U135" s="20">
        <f t="shared" si="62"/>
        <v>4</v>
      </c>
    </row>
    <row r="136">
      <c r="A136" s="21"/>
      <c r="B136" s="22" t="s">
        <v>35</v>
      </c>
      <c r="C136" s="23">
        <v>0.0</v>
      </c>
      <c r="D136" s="23">
        <v>0.0</v>
      </c>
      <c r="E136" s="24"/>
      <c r="F136" s="24">
        <f t="shared" si="61"/>
        <v>0</v>
      </c>
      <c r="G136" s="23"/>
      <c r="H136" s="24"/>
      <c r="I136" s="24"/>
      <c r="J136" s="23"/>
      <c r="K136" s="24"/>
      <c r="L136" s="24"/>
      <c r="M136" s="24"/>
      <c r="N136" s="24"/>
      <c r="O136" s="23"/>
      <c r="P136" s="23"/>
      <c r="Q136" s="24"/>
      <c r="R136" s="23"/>
      <c r="S136" s="24"/>
      <c r="T136" s="23"/>
      <c r="U136" s="20">
        <f t="shared" si="62"/>
        <v>0</v>
      </c>
    </row>
    <row r="137">
      <c r="A137" s="21"/>
      <c r="B137" s="26" t="s">
        <v>36</v>
      </c>
      <c r="C137" s="27">
        <f t="shared" ref="C137:T137" si="63">SUM(C130:C136)</f>
        <v>53</v>
      </c>
      <c r="D137" s="27">
        <f t="shared" si="63"/>
        <v>17</v>
      </c>
      <c r="E137" s="27">
        <f t="shared" si="63"/>
        <v>0</v>
      </c>
      <c r="F137" s="27">
        <f t="shared" si="63"/>
        <v>70</v>
      </c>
      <c r="G137" s="27">
        <f t="shared" si="63"/>
        <v>0</v>
      </c>
      <c r="H137" s="27">
        <f t="shared" si="63"/>
        <v>0</v>
      </c>
      <c r="I137" s="27">
        <f t="shared" si="63"/>
        <v>0</v>
      </c>
      <c r="J137" s="27">
        <f t="shared" si="63"/>
        <v>0</v>
      </c>
      <c r="K137" s="27">
        <f t="shared" si="63"/>
        <v>0</v>
      </c>
      <c r="L137" s="27">
        <f t="shared" si="63"/>
        <v>1</v>
      </c>
      <c r="M137" s="27">
        <f t="shared" si="63"/>
        <v>0</v>
      </c>
      <c r="N137" s="27">
        <f t="shared" si="63"/>
        <v>0</v>
      </c>
      <c r="O137" s="27">
        <f t="shared" si="63"/>
        <v>1</v>
      </c>
      <c r="P137" s="27">
        <f t="shared" si="63"/>
        <v>32</v>
      </c>
      <c r="Q137" s="27">
        <f t="shared" si="63"/>
        <v>1</v>
      </c>
      <c r="R137" s="27">
        <f t="shared" si="63"/>
        <v>33</v>
      </c>
      <c r="S137" s="27">
        <f t="shared" si="63"/>
        <v>0</v>
      </c>
      <c r="T137" s="27">
        <f t="shared" si="63"/>
        <v>5</v>
      </c>
      <c r="U137" s="20">
        <f t="shared" si="62"/>
        <v>73</v>
      </c>
    </row>
    <row r="138">
      <c r="A138" s="31"/>
      <c r="B138" s="32" t="s">
        <v>42</v>
      </c>
      <c r="C138" s="33">
        <f t="shared" ref="C138:U138" si="64">C129+C137</f>
        <v>278</v>
      </c>
      <c r="D138" s="33">
        <f t="shared" si="64"/>
        <v>101</v>
      </c>
      <c r="E138" s="33">
        <f t="shared" si="64"/>
        <v>2</v>
      </c>
      <c r="F138" s="33">
        <f t="shared" si="64"/>
        <v>381</v>
      </c>
      <c r="G138" s="33">
        <f t="shared" si="64"/>
        <v>6</v>
      </c>
      <c r="H138" s="33">
        <f t="shared" si="64"/>
        <v>2</v>
      </c>
      <c r="I138" s="33">
        <f t="shared" si="64"/>
        <v>2</v>
      </c>
      <c r="J138" s="33">
        <f t="shared" si="64"/>
        <v>1</v>
      </c>
      <c r="K138" s="33">
        <f t="shared" si="64"/>
        <v>0</v>
      </c>
      <c r="L138" s="33">
        <f t="shared" si="64"/>
        <v>6</v>
      </c>
      <c r="M138" s="33">
        <f t="shared" si="64"/>
        <v>0</v>
      </c>
      <c r="N138" s="33">
        <f t="shared" si="64"/>
        <v>3</v>
      </c>
      <c r="O138" s="33">
        <f t="shared" si="64"/>
        <v>8</v>
      </c>
      <c r="P138" s="33">
        <f t="shared" si="64"/>
        <v>190</v>
      </c>
      <c r="Q138" s="33">
        <f t="shared" si="64"/>
        <v>2</v>
      </c>
      <c r="R138" s="33">
        <f t="shared" si="64"/>
        <v>101</v>
      </c>
      <c r="S138" s="33">
        <f t="shared" si="64"/>
        <v>0</v>
      </c>
      <c r="T138" s="33">
        <f t="shared" si="64"/>
        <v>92</v>
      </c>
      <c r="U138" s="20">
        <f t="shared" si="64"/>
        <v>413</v>
      </c>
    </row>
    <row r="139">
      <c r="A139" s="16">
        <v>46038.0</v>
      </c>
      <c r="B139" s="17" t="s">
        <v>28</v>
      </c>
      <c r="C139" s="18">
        <v>1.0</v>
      </c>
      <c r="D139" s="18"/>
      <c r="E139" s="18"/>
      <c r="F139" s="19">
        <f t="shared" ref="F139:F145" si="65">SUM(C139:E139)</f>
        <v>1</v>
      </c>
      <c r="G139" s="19"/>
      <c r="H139" s="19"/>
      <c r="I139" s="18"/>
      <c r="J139" s="18"/>
      <c r="K139" s="19"/>
      <c r="L139" s="19"/>
      <c r="M139" s="19"/>
      <c r="N139" s="19"/>
      <c r="O139" s="18">
        <v>1.0</v>
      </c>
      <c r="P139" s="18">
        <v>1.0</v>
      </c>
      <c r="Q139" s="19"/>
      <c r="R139" s="19"/>
      <c r="S139" s="18"/>
      <c r="T139" s="18"/>
      <c r="U139" s="20">
        <f t="shared" ref="U139:U146" si="66">sum(G139:T139)</f>
        <v>2</v>
      </c>
    </row>
    <row r="140">
      <c r="A140" s="21"/>
      <c r="B140" s="17" t="s">
        <v>29</v>
      </c>
      <c r="C140" s="18"/>
      <c r="D140" s="18">
        <v>1.0</v>
      </c>
      <c r="E140" s="18"/>
      <c r="F140" s="19">
        <f t="shared" si="65"/>
        <v>1</v>
      </c>
      <c r="G140" s="18">
        <v>1.0</v>
      </c>
      <c r="H140" s="19"/>
      <c r="I140" s="19"/>
      <c r="J140" s="18"/>
      <c r="K140" s="19"/>
      <c r="L140" s="19"/>
      <c r="M140" s="19"/>
      <c r="N140" s="19"/>
      <c r="O140" s="19"/>
      <c r="P140" s="18"/>
      <c r="Q140" s="19"/>
      <c r="R140" s="19"/>
      <c r="S140" s="18"/>
      <c r="T140" s="18"/>
      <c r="U140" s="20">
        <f t="shared" si="66"/>
        <v>1</v>
      </c>
    </row>
    <row r="141">
      <c r="A141" s="21"/>
      <c r="B141" s="17" t="s">
        <v>30</v>
      </c>
      <c r="C141" s="18">
        <v>13.0</v>
      </c>
      <c r="D141" s="18">
        <v>4.0</v>
      </c>
      <c r="E141" s="36"/>
      <c r="F141" s="19">
        <f t="shared" si="65"/>
        <v>17</v>
      </c>
      <c r="G141" s="36"/>
      <c r="H141" s="19"/>
      <c r="I141" s="19"/>
      <c r="J141" s="19"/>
      <c r="K141" s="19"/>
      <c r="L141" s="19"/>
      <c r="M141" s="19"/>
      <c r="N141" s="18"/>
      <c r="O141" s="18"/>
      <c r="P141" s="18">
        <v>13.0</v>
      </c>
      <c r="Q141" s="19"/>
      <c r="R141" s="19"/>
      <c r="S141" s="18"/>
      <c r="T141" s="18">
        <v>4.0</v>
      </c>
      <c r="U141" s="20">
        <f t="shared" si="66"/>
        <v>17</v>
      </c>
    </row>
    <row r="142">
      <c r="A142" s="21"/>
      <c r="B142" s="17" t="s">
        <v>31</v>
      </c>
      <c r="C142" s="18"/>
      <c r="D142" s="18"/>
      <c r="E142" s="19"/>
      <c r="F142" s="19">
        <f t="shared" si="65"/>
        <v>0</v>
      </c>
      <c r="G142" s="18"/>
      <c r="H142" s="19"/>
      <c r="I142" s="19"/>
      <c r="J142" s="19"/>
      <c r="K142" s="19"/>
      <c r="L142" s="19"/>
      <c r="M142" s="19"/>
      <c r="N142" s="18"/>
      <c r="O142" s="19"/>
      <c r="P142" s="18"/>
      <c r="Q142" s="19"/>
      <c r="R142" s="18"/>
      <c r="S142" s="18"/>
      <c r="T142" s="18"/>
      <c r="U142" s="20">
        <f t="shared" si="66"/>
        <v>0</v>
      </c>
    </row>
    <row r="143">
      <c r="A143" s="21"/>
      <c r="B143" s="17" t="s">
        <v>33</v>
      </c>
      <c r="C143" s="18">
        <v>4.0</v>
      </c>
      <c r="D143" s="18"/>
      <c r="E143" s="19"/>
      <c r="F143" s="19">
        <f t="shared" si="65"/>
        <v>4</v>
      </c>
      <c r="G143" s="18"/>
      <c r="H143" s="18"/>
      <c r="I143" s="19"/>
      <c r="J143" s="36"/>
      <c r="K143" s="19"/>
      <c r="L143" s="19"/>
      <c r="M143" s="19"/>
      <c r="N143" s="18"/>
      <c r="O143" s="19"/>
      <c r="P143" s="18">
        <v>3.0</v>
      </c>
      <c r="Q143" s="19"/>
      <c r="R143" s="18"/>
      <c r="S143" s="18"/>
      <c r="T143" s="18">
        <v>1.0</v>
      </c>
      <c r="U143" s="54">
        <f t="shared" si="66"/>
        <v>4</v>
      </c>
    </row>
    <row r="144">
      <c r="A144" s="21"/>
      <c r="B144" s="22" t="s">
        <v>34</v>
      </c>
      <c r="C144" s="23">
        <v>3.0</v>
      </c>
      <c r="D144" s="23">
        <v>2.0</v>
      </c>
      <c r="E144" s="23"/>
      <c r="F144" s="24">
        <f t="shared" si="65"/>
        <v>5</v>
      </c>
      <c r="G144" s="23"/>
      <c r="H144" s="23">
        <v>1.0</v>
      </c>
      <c r="I144" s="24"/>
      <c r="J144" s="23"/>
      <c r="K144" s="24"/>
      <c r="L144" s="24"/>
      <c r="M144" s="25"/>
      <c r="N144" s="23">
        <v>1.0</v>
      </c>
      <c r="O144" s="23"/>
      <c r="P144" s="23">
        <v>2.0</v>
      </c>
      <c r="Q144" s="23"/>
      <c r="R144" s="23">
        <v>2.0</v>
      </c>
      <c r="S144" s="23"/>
      <c r="T144" s="23">
        <v>1.0</v>
      </c>
      <c r="U144" s="20">
        <f t="shared" si="66"/>
        <v>7</v>
      </c>
    </row>
    <row r="145">
      <c r="A145" s="21"/>
      <c r="B145" s="22" t="s">
        <v>35</v>
      </c>
      <c r="C145" s="23">
        <v>0.0</v>
      </c>
      <c r="D145" s="23">
        <v>0.0</v>
      </c>
      <c r="E145" s="23"/>
      <c r="F145" s="24">
        <f t="shared" si="65"/>
        <v>0</v>
      </c>
      <c r="G145" s="24"/>
      <c r="H145" s="23"/>
      <c r="I145" s="24"/>
      <c r="J145" s="23"/>
      <c r="K145" s="24"/>
      <c r="L145" s="24"/>
      <c r="M145" s="24"/>
      <c r="N145" s="24"/>
      <c r="O145" s="24"/>
      <c r="P145" s="23"/>
      <c r="Q145" s="24"/>
      <c r="R145" s="24"/>
      <c r="S145" s="23"/>
      <c r="T145" s="23"/>
      <c r="U145" s="20">
        <f t="shared" si="66"/>
        <v>0</v>
      </c>
    </row>
    <row r="146">
      <c r="A146" s="21"/>
      <c r="B146" s="26" t="s">
        <v>36</v>
      </c>
      <c r="C146" s="27">
        <f t="shared" ref="C146:T146" si="67">SUM(C139:C145)</f>
        <v>21</v>
      </c>
      <c r="D146" s="27">
        <f t="shared" si="67"/>
        <v>7</v>
      </c>
      <c r="E146" s="27">
        <f t="shared" si="67"/>
        <v>0</v>
      </c>
      <c r="F146" s="27">
        <f t="shared" si="67"/>
        <v>28</v>
      </c>
      <c r="G146" s="27">
        <f t="shared" si="67"/>
        <v>1</v>
      </c>
      <c r="H146" s="27">
        <f t="shared" si="67"/>
        <v>1</v>
      </c>
      <c r="I146" s="27">
        <f t="shared" si="67"/>
        <v>0</v>
      </c>
      <c r="J146" s="27">
        <f t="shared" si="67"/>
        <v>0</v>
      </c>
      <c r="K146" s="27">
        <f t="shared" si="67"/>
        <v>0</v>
      </c>
      <c r="L146" s="27">
        <f t="shared" si="67"/>
        <v>0</v>
      </c>
      <c r="M146" s="27">
        <f t="shared" si="67"/>
        <v>0</v>
      </c>
      <c r="N146" s="27">
        <f t="shared" si="67"/>
        <v>1</v>
      </c>
      <c r="O146" s="27">
        <f t="shared" si="67"/>
        <v>1</v>
      </c>
      <c r="P146" s="27">
        <f t="shared" si="67"/>
        <v>19</v>
      </c>
      <c r="Q146" s="27">
        <f t="shared" si="67"/>
        <v>0</v>
      </c>
      <c r="R146" s="27">
        <f t="shared" si="67"/>
        <v>2</v>
      </c>
      <c r="S146" s="27">
        <f t="shared" si="67"/>
        <v>0</v>
      </c>
      <c r="T146" s="27">
        <f t="shared" si="67"/>
        <v>6</v>
      </c>
      <c r="U146" s="20">
        <f t="shared" si="66"/>
        <v>31</v>
      </c>
    </row>
    <row r="147">
      <c r="A147" s="31"/>
      <c r="B147" s="32" t="s">
        <v>42</v>
      </c>
      <c r="C147" s="33">
        <f t="shared" ref="C147:U147" si="68">C138+C146</f>
        <v>299</v>
      </c>
      <c r="D147" s="33">
        <f t="shared" si="68"/>
        <v>108</v>
      </c>
      <c r="E147" s="33">
        <f t="shared" si="68"/>
        <v>2</v>
      </c>
      <c r="F147" s="33">
        <f t="shared" si="68"/>
        <v>409</v>
      </c>
      <c r="G147" s="33">
        <f t="shared" si="68"/>
        <v>7</v>
      </c>
      <c r="H147" s="33">
        <f t="shared" si="68"/>
        <v>3</v>
      </c>
      <c r="I147" s="33">
        <f t="shared" si="68"/>
        <v>2</v>
      </c>
      <c r="J147" s="33">
        <f t="shared" si="68"/>
        <v>1</v>
      </c>
      <c r="K147" s="33">
        <f t="shared" si="68"/>
        <v>0</v>
      </c>
      <c r="L147" s="33">
        <f t="shared" si="68"/>
        <v>6</v>
      </c>
      <c r="M147" s="33">
        <f t="shared" si="68"/>
        <v>0</v>
      </c>
      <c r="N147" s="33">
        <f t="shared" si="68"/>
        <v>4</v>
      </c>
      <c r="O147" s="33">
        <f t="shared" si="68"/>
        <v>9</v>
      </c>
      <c r="P147" s="33">
        <f t="shared" si="68"/>
        <v>209</v>
      </c>
      <c r="Q147" s="33">
        <f t="shared" si="68"/>
        <v>2</v>
      </c>
      <c r="R147" s="33">
        <f t="shared" si="68"/>
        <v>103</v>
      </c>
      <c r="S147" s="33">
        <f t="shared" si="68"/>
        <v>0</v>
      </c>
      <c r="T147" s="33">
        <f t="shared" si="68"/>
        <v>98</v>
      </c>
      <c r="U147" s="20">
        <f t="shared" si="68"/>
        <v>444</v>
      </c>
    </row>
    <row r="148">
      <c r="A148" s="16">
        <v>46039.0</v>
      </c>
      <c r="B148" s="17" t="s">
        <v>28</v>
      </c>
      <c r="C148" s="18"/>
      <c r="D148" s="18"/>
      <c r="E148" s="18"/>
      <c r="F148" s="19">
        <f t="shared" ref="F148:F154" si="69">SUM(C148:E148)</f>
        <v>0</v>
      </c>
      <c r="G148" s="18"/>
      <c r="H148" s="19"/>
      <c r="I148" s="19"/>
      <c r="J148" s="19"/>
      <c r="K148" s="19"/>
      <c r="L148" s="19"/>
      <c r="M148" s="19"/>
      <c r="N148" s="19"/>
      <c r="O148" s="18"/>
      <c r="P148" s="18"/>
      <c r="Q148" s="19"/>
      <c r="R148" s="19"/>
      <c r="S148" s="18"/>
      <c r="T148" s="18"/>
      <c r="U148" s="20">
        <f t="shared" ref="U148:U155" si="70">sum(G148:T148)</f>
        <v>0</v>
      </c>
    </row>
    <row r="149">
      <c r="A149" s="21"/>
      <c r="B149" s="17" t="s">
        <v>29</v>
      </c>
      <c r="C149" s="18"/>
      <c r="D149" s="18"/>
      <c r="E149" s="18"/>
      <c r="F149" s="19">
        <f t="shared" si="69"/>
        <v>0</v>
      </c>
      <c r="G149" s="19"/>
      <c r="H149" s="19"/>
      <c r="I149" s="19"/>
      <c r="J149" s="19"/>
      <c r="K149" s="19"/>
      <c r="L149" s="19"/>
      <c r="M149" s="19"/>
      <c r="N149" s="19"/>
      <c r="O149" s="18"/>
      <c r="P149" s="18"/>
      <c r="Q149" s="19"/>
      <c r="R149" s="18"/>
      <c r="S149" s="18"/>
      <c r="T149" s="18"/>
      <c r="U149" s="20">
        <f t="shared" si="70"/>
        <v>0</v>
      </c>
    </row>
    <row r="150">
      <c r="A150" s="21"/>
      <c r="B150" s="17" t="s">
        <v>30</v>
      </c>
      <c r="C150" s="18"/>
      <c r="D150" s="18"/>
      <c r="E150" s="18"/>
      <c r="F150" s="19">
        <f t="shared" si="69"/>
        <v>0</v>
      </c>
      <c r="G150" s="18"/>
      <c r="H150" s="19"/>
      <c r="I150" s="19"/>
      <c r="J150" s="18"/>
      <c r="K150" s="19"/>
      <c r="L150" s="19"/>
      <c r="M150" s="18"/>
      <c r="N150" s="18"/>
      <c r="O150" s="18"/>
      <c r="P150" s="18"/>
      <c r="Q150" s="19"/>
      <c r="R150" s="18"/>
      <c r="S150" s="18"/>
      <c r="T150" s="18"/>
      <c r="U150" s="20">
        <f t="shared" si="70"/>
        <v>0</v>
      </c>
    </row>
    <row r="151">
      <c r="A151" s="21"/>
      <c r="B151" s="17" t="s">
        <v>31</v>
      </c>
      <c r="C151" s="18">
        <v>6.0</v>
      </c>
      <c r="D151" s="18">
        <v>2.0</v>
      </c>
      <c r="E151" s="18"/>
      <c r="F151" s="19">
        <f t="shared" si="69"/>
        <v>8</v>
      </c>
      <c r="G151" s="18"/>
      <c r="H151" s="19"/>
      <c r="I151" s="19"/>
      <c r="J151" s="19"/>
      <c r="K151" s="18"/>
      <c r="L151" s="19"/>
      <c r="M151" s="19"/>
      <c r="N151" s="18"/>
      <c r="O151" s="18"/>
      <c r="P151" s="18">
        <v>8.0</v>
      </c>
      <c r="Q151" s="19"/>
      <c r="R151" s="18"/>
      <c r="S151" s="18"/>
      <c r="T151" s="18"/>
      <c r="U151" s="20">
        <f t="shared" si="70"/>
        <v>8</v>
      </c>
    </row>
    <row r="152">
      <c r="A152" s="21"/>
      <c r="B152" s="17" t="s">
        <v>33</v>
      </c>
      <c r="C152" s="18">
        <v>1.0</v>
      </c>
      <c r="D152" s="18"/>
      <c r="E152" s="18"/>
      <c r="F152" s="19">
        <f t="shared" si="69"/>
        <v>1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>
        <v>1.0</v>
      </c>
      <c r="Q152" s="18"/>
      <c r="R152" s="18"/>
      <c r="S152" s="18"/>
      <c r="T152" s="18"/>
      <c r="U152" s="54">
        <f t="shared" si="70"/>
        <v>1</v>
      </c>
    </row>
    <row r="153">
      <c r="A153" s="21"/>
      <c r="B153" s="22" t="s">
        <v>34</v>
      </c>
      <c r="C153" s="23"/>
      <c r="D153" s="23"/>
      <c r="E153" s="23"/>
      <c r="F153" s="24">
        <f t="shared" si="69"/>
        <v>0</v>
      </c>
      <c r="G153" s="23"/>
      <c r="H153" s="24"/>
      <c r="I153" s="24"/>
      <c r="J153" s="23"/>
      <c r="K153" s="24"/>
      <c r="L153" s="24"/>
      <c r="M153" s="24"/>
      <c r="N153" s="23"/>
      <c r="O153" s="23"/>
      <c r="P153" s="23"/>
      <c r="Q153" s="23"/>
      <c r="R153" s="23"/>
      <c r="S153" s="23"/>
      <c r="T153" s="23"/>
      <c r="U153" s="20">
        <f t="shared" si="70"/>
        <v>0</v>
      </c>
    </row>
    <row r="154">
      <c r="A154" s="21"/>
      <c r="B154" s="22" t="s">
        <v>35</v>
      </c>
      <c r="C154" s="23"/>
      <c r="D154" s="23"/>
      <c r="E154" s="24"/>
      <c r="F154" s="24">
        <f t="shared" si="69"/>
        <v>0</v>
      </c>
      <c r="G154" s="24"/>
      <c r="H154" s="24"/>
      <c r="I154" s="24"/>
      <c r="J154" s="23"/>
      <c r="K154" s="24"/>
      <c r="L154" s="24"/>
      <c r="M154" s="24"/>
      <c r="N154" s="24"/>
      <c r="O154" s="23"/>
      <c r="P154" s="23"/>
      <c r="Q154" s="23"/>
      <c r="R154" s="24"/>
      <c r="S154" s="24"/>
      <c r="T154" s="23"/>
      <c r="U154" s="20">
        <f t="shared" si="70"/>
        <v>0</v>
      </c>
    </row>
    <row r="155">
      <c r="A155" s="21"/>
      <c r="B155" s="26" t="s">
        <v>36</v>
      </c>
      <c r="C155" s="27">
        <f t="shared" ref="C155:T155" si="71">SUM(C148:C154)</f>
        <v>7</v>
      </c>
      <c r="D155" s="27">
        <f t="shared" si="71"/>
        <v>2</v>
      </c>
      <c r="E155" s="27">
        <f t="shared" si="71"/>
        <v>0</v>
      </c>
      <c r="F155" s="27">
        <f t="shared" si="71"/>
        <v>9</v>
      </c>
      <c r="G155" s="27">
        <f t="shared" si="71"/>
        <v>0</v>
      </c>
      <c r="H155" s="27">
        <f t="shared" si="71"/>
        <v>0</v>
      </c>
      <c r="I155" s="27">
        <f t="shared" si="71"/>
        <v>0</v>
      </c>
      <c r="J155" s="27">
        <f t="shared" si="71"/>
        <v>0</v>
      </c>
      <c r="K155" s="27">
        <f t="shared" si="71"/>
        <v>0</v>
      </c>
      <c r="L155" s="27">
        <f t="shared" si="71"/>
        <v>0</v>
      </c>
      <c r="M155" s="27">
        <f t="shared" si="71"/>
        <v>0</v>
      </c>
      <c r="N155" s="27">
        <f t="shared" si="71"/>
        <v>0</v>
      </c>
      <c r="O155" s="27">
        <f t="shared" si="71"/>
        <v>0</v>
      </c>
      <c r="P155" s="27">
        <f t="shared" si="71"/>
        <v>9</v>
      </c>
      <c r="Q155" s="27">
        <f t="shared" si="71"/>
        <v>0</v>
      </c>
      <c r="R155" s="27">
        <f t="shared" si="71"/>
        <v>0</v>
      </c>
      <c r="S155" s="27">
        <f t="shared" si="71"/>
        <v>0</v>
      </c>
      <c r="T155" s="27">
        <f t="shared" si="71"/>
        <v>0</v>
      </c>
      <c r="U155" s="20">
        <f t="shared" si="70"/>
        <v>9</v>
      </c>
    </row>
    <row r="156">
      <c r="A156" s="31"/>
      <c r="B156" s="32" t="s">
        <v>42</v>
      </c>
      <c r="C156" s="33">
        <f t="shared" ref="C156:U156" si="72">C147+C155</f>
        <v>306</v>
      </c>
      <c r="D156" s="33">
        <f t="shared" si="72"/>
        <v>110</v>
      </c>
      <c r="E156" s="33">
        <f t="shared" si="72"/>
        <v>2</v>
      </c>
      <c r="F156" s="33">
        <f t="shared" si="72"/>
        <v>418</v>
      </c>
      <c r="G156" s="33">
        <f t="shared" si="72"/>
        <v>7</v>
      </c>
      <c r="H156" s="33">
        <f t="shared" si="72"/>
        <v>3</v>
      </c>
      <c r="I156" s="33">
        <f t="shared" si="72"/>
        <v>2</v>
      </c>
      <c r="J156" s="33">
        <f t="shared" si="72"/>
        <v>1</v>
      </c>
      <c r="K156" s="33">
        <f t="shared" si="72"/>
        <v>0</v>
      </c>
      <c r="L156" s="33">
        <f t="shared" si="72"/>
        <v>6</v>
      </c>
      <c r="M156" s="33">
        <f t="shared" si="72"/>
        <v>0</v>
      </c>
      <c r="N156" s="33">
        <f t="shared" si="72"/>
        <v>4</v>
      </c>
      <c r="O156" s="33">
        <f t="shared" si="72"/>
        <v>9</v>
      </c>
      <c r="P156" s="33">
        <f t="shared" si="72"/>
        <v>218</v>
      </c>
      <c r="Q156" s="33">
        <f t="shared" si="72"/>
        <v>2</v>
      </c>
      <c r="R156" s="33">
        <f t="shared" si="72"/>
        <v>103</v>
      </c>
      <c r="S156" s="33">
        <f t="shared" si="72"/>
        <v>0</v>
      </c>
      <c r="T156" s="33">
        <f t="shared" si="72"/>
        <v>98</v>
      </c>
      <c r="U156" s="20">
        <f t="shared" si="72"/>
        <v>453</v>
      </c>
    </row>
    <row r="157">
      <c r="A157" s="16">
        <v>46040.0</v>
      </c>
      <c r="B157" s="17" t="s">
        <v>28</v>
      </c>
      <c r="C157" s="18"/>
      <c r="D157" s="18"/>
      <c r="E157" s="18"/>
      <c r="F157" s="19">
        <f t="shared" ref="F157:F163" si="73">SUM(C157:E157)</f>
        <v>0</v>
      </c>
      <c r="G157" s="18"/>
      <c r="H157" s="18"/>
      <c r="I157" s="18"/>
      <c r="J157" s="19"/>
      <c r="K157" s="19"/>
      <c r="L157" s="18"/>
      <c r="M157" s="19"/>
      <c r="N157" s="19"/>
      <c r="O157" s="18"/>
      <c r="P157" s="18"/>
      <c r="Q157" s="19"/>
      <c r="R157" s="18"/>
      <c r="S157" s="18"/>
      <c r="T157" s="18"/>
      <c r="U157" s="20">
        <f t="shared" ref="U157:U164" si="74">sum(G157:T157)</f>
        <v>0</v>
      </c>
    </row>
    <row r="158">
      <c r="A158" s="21"/>
      <c r="B158" s="17" t="s">
        <v>29</v>
      </c>
      <c r="C158" s="18"/>
      <c r="D158" s="18"/>
      <c r="E158" s="18"/>
      <c r="F158" s="19">
        <f t="shared" si="73"/>
        <v>0</v>
      </c>
      <c r="G158" s="18"/>
      <c r="H158" s="19"/>
      <c r="I158" s="18"/>
      <c r="J158" s="19"/>
      <c r="K158" s="19"/>
      <c r="L158" s="19"/>
      <c r="M158" s="19"/>
      <c r="N158" s="19"/>
      <c r="O158" s="18"/>
      <c r="P158" s="18"/>
      <c r="Q158" s="19"/>
      <c r="R158" s="18"/>
      <c r="S158" s="18"/>
      <c r="T158" s="18"/>
      <c r="U158" s="20">
        <f t="shared" si="74"/>
        <v>0</v>
      </c>
    </row>
    <row r="159">
      <c r="A159" s="21"/>
      <c r="B159" s="17" t="s">
        <v>30</v>
      </c>
      <c r="C159" s="18"/>
      <c r="D159" s="18"/>
      <c r="E159" s="18"/>
      <c r="F159" s="19">
        <f t="shared" si="73"/>
        <v>0</v>
      </c>
      <c r="G159" s="18"/>
      <c r="H159" s="19"/>
      <c r="I159" s="19"/>
      <c r="J159" s="18"/>
      <c r="K159" s="19"/>
      <c r="L159" s="19"/>
      <c r="M159" s="19"/>
      <c r="N159" s="18"/>
      <c r="O159" s="19"/>
      <c r="P159" s="18"/>
      <c r="Q159" s="19"/>
      <c r="R159" s="18"/>
      <c r="S159" s="18"/>
      <c r="T159" s="18"/>
      <c r="U159" s="20">
        <f t="shared" si="74"/>
        <v>0</v>
      </c>
    </row>
    <row r="160">
      <c r="A160" s="21"/>
      <c r="B160" s="17" t="s">
        <v>31</v>
      </c>
      <c r="C160" s="18"/>
      <c r="D160" s="18"/>
      <c r="E160" s="18"/>
      <c r="F160" s="19">
        <f t="shared" si="73"/>
        <v>0</v>
      </c>
      <c r="G160" s="19"/>
      <c r="H160" s="19"/>
      <c r="I160" s="19"/>
      <c r="J160" s="18"/>
      <c r="K160" s="19"/>
      <c r="L160" s="19"/>
      <c r="M160" s="19"/>
      <c r="N160" s="18"/>
      <c r="O160" s="19"/>
      <c r="P160" s="18"/>
      <c r="Q160" s="19"/>
      <c r="R160" s="19"/>
      <c r="S160" s="18"/>
      <c r="T160" s="18"/>
      <c r="U160" s="20">
        <f t="shared" si="74"/>
        <v>0</v>
      </c>
    </row>
    <row r="161">
      <c r="A161" s="21"/>
      <c r="B161" s="17" t="s">
        <v>33</v>
      </c>
      <c r="C161" s="18"/>
      <c r="D161" s="18"/>
      <c r="E161" s="18"/>
      <c r="F161" s="19">
        <f t="shared" si="73"/>
        <v>0</v>
      </c>
      <c r="G161" s="18"/>
      <c r="H161" s="18"/>
      <c r="I161" s="19"/>
      <c r="J161" s="36"/>
      <c r="K161" s="19"/>
      <c r="L161" s="19"/>
      <c r="M161" s="19"/>
      <c r="N161" s="18"/>
      <c r="O161" s="19"/>
      <c r="P161" s="18"/>
      <c r="Q161" s="19"/>
      <c r="R161" s="18"/>
      <c r="S161" s="18"/>
      <c r="T161" s="18"/>
      <c r="U161" s="54">
        <f t="shared" si="74"/>
        <v>0</v>
      </c>
    </row>
    <row r="162">
      <c r="A162" s="21"/>
      <c r="B162" s="22" t="s">
        <v>34</v>
      </c>
      <c r="C162" s="23"/>
      <c r="D162" s="23"/>
      <c r="E162" s="23"/>
      <c r="F162" s="24">
        <f t="shared" si="73"/>
        <v>0</v>
      </c>
      <c r="G162" s="23"/>
      <c r="H162" s="23"/>
      <c r="I162" s="23"/>
      <c r="J162" s="23"/>
      <c r="K162" s="24"/>
      <c r="L162" s="24"/>
      <c r="M162" s="24"/>
      <c r="N162" s="23"/>
      <c r="O162" s="23"/>
      <c r="P162" s="23"/>
      <c r="Q162" s="23"/>
      <c r="R162" s="23"/>
      <c r="S162" s="23"/>
      <c r="T162" s="23"/>
      <c r="U162" s="20">
        <f t="shared" si="74"/>
        <v>0</v>
      </c>
    </row>
    <row r="163">
      <c r="A163" s="21"/>
      <c r="B163" s="22" t="s">
        <v>35</v>
      </c>
      <c r="C163" s="23"/>
      <c r="D163" s="23"/>
      <c r="E163" s="24"/>
      <c r="F163" s="24">
        <f t="shared" si="73"/>
        <v>0</v>
      </c>
      <c r="G163" s="24"/>
      <c r="H163" s="24"/>
      <c r="I163" s="24"/>
      <c r="J163" s="23"/>
      <c r="K163" s="24"/>
      <c r="L163" s="24"/>
      <c r="M163" s="24"/>
      <c r="N163" s="24"/>
      <c r="O163" s="25"/>
      <c r="P163" s="23"/>
      <c r="Q163" s="24"/>
      <c r="R163" s="24"/>
      <c r="S163" s="23"/>
      <c r="T163" s="23"/>
      <c r="U163" s="20">
        <f t="shared" si="74"/>
        <v>0</v>
      </c>
    </row>
    <row r="164">
      <c r="A164" s="21"/>
      <c r="B164" s="26" t="s">
        <v>36</v>
      </c>
      <c r="C164" s="27">
        <f t="shared" ref="C164:T164" si="75">SUM(C157:C163)</f>
        <v>0</v>
      </c>
      <c r="D164" s="27">
        <f t="shared" si="75"/>
        <v>0</v>
      </c>
      <c r="E164" s="27">
        <f t="shared" si="75"/>
        <v>0</v>
      </c>
      <c r="F164" s="27">
        <f t="shared" si="75"/>
        <v>0</v>
      </c>
      <c r="G164" s="27">
        <f t="shared" si="75"/>
        <v>0</v>
      </c>
      <c r="H164" s="27">
        <f t="shared" si="75"/>
        <v>0</v>
      </c>
      <c r="I164" s="27">
        <f t="shared" si="75"/>
        <v>0</v>
      </c>
      <c r="J164" s="27">
        <f t="shared" si="75"/>
        <v>0</v>
      </c>
      <c r="K164" s="27">
        <f t="shared" si="75"/>
        <v>0</v>
      </c>
      <c r="L164" s="27">
        <f t="shared" si="75"/>
        <v>0</v>
      </c>
      <c r="M164" s="27">
        <f t="shared" si="75"/>
        <v>0</v>
      </c>
      <c r="N164" s="27">
        <f t="shared" si="75"/>
        <v>0</v>
      </c>
      <c r="O164" s="27">
        <f t="shared" si="75"/>
        <v>0</v>
      </c>
      <c r="P164" s="27">
        <f t="shared" si="75"/>
        <v>0</v>
      </c>
      <c r="Q164" s="27">
        <f t="shared" si="75"/>
        <v>0</v>
      </c>
      <c r="R164" s="27">
        <f t="shared" si="75"/>
        <v>0</v>
      </c>
      <c r="S164" s="27">
        <f t="shared" si="75"/>
        <v>0</v>
      </c>
      <c r="T164" s="27">
        <f t="shared" si="75"/>
        <v>0</v>
      </c>
      <c r="U164" s="20">
        <f t="shared" si="74"/>
        <v>0</v>
      </c>
      <c r="V164" s="28" t="s">
        <v>37</v>
      </c>
      <c r="W164" s="28" t="s">
        <v>9</v>
      </c>
      <c r="X164" s="28" t="s">
        <v>10</v>
      </c>
      <c r="Y164" s="28" t="s">
        <v>11</v>
      </c>
      <c r="Z164" s="28" t="s">
        <v>12</v>
      </c>
      <c r="AA164" s="28" t="s">
        <v>13</v>
      </c>
      <c r="AB164" s="28" t="s">
        <v>14</v>
      </c>
      <c r="AC164" s="28" t="s">
        <v>15</v>
      </c>
      <c r="AD164" s="29" t="s">
        <v>38</v>
      </c>
      <c r="AE164" s="29" t="s">
        <v>39</v>
      </c>
      <c r="AF164" s="29" t="s">
        <v>18</v>
      </c>
      <c r="AG164" s="28" t="s">
        <v>19</v>
      </c>
      <c r="AH164" s="28" t="s">
        <v>20</v>
      </c>
      <c r="AI164" s="30" t="s">
        <v>40</v>
      </c>
      <c r="AJ164" s="28" t="s">
        <v>22</v>
      </c>
      <c r="AK164" s="28" t="s">
        <v>23</v>
      </c>
      <c r="AL164" s="28" t="s">
        <v>24</v>
      </c>
      <c r="AM164" s="28" t="s">
        <v>25</v>
      </c>
      <c r="AN164" s="28" t="s">
        <v>41</v>
      </c>
    </row>
    <row r="165">
      <c r="A165" s="31"/>
      <c r="B165" s="32" t="s">
        <v>42</v>
      </c>
      <c r="C165" s="33">
        <f t="shared" ref="C165:U165" si="76">C156+C164</f>
        <v>306</v>
      </c>
      <c r="D165" s="33">
        <f t="shared" si="76"/>
        <v>110</v>
      </c>
      <c r="E165" s="33">
        <f t="shared" si="76"/>
        <v>2</v>
      </c>
      <c r="F165" s="33">
        <f t="shared" si="76"/>
        <v>418</v>
      </c>
      <c r="G165" s="33">
        <f t="shared" si="76"/>
        <v>7</v>
      </c>
      <c r="H165" s="33">
        <f t="shared" si="76"/>
        <v>3</v>
      </c>
      <c r="I165" s="33">
        <f t="shared" si="76"/>
        <v>2</v>
      </c>
      <c r="J165" s="33">
        <f t="shared" si="76"/>
        <v>1</v>
      </c>
      <c r="K165" s="33">
        <f t="shared" si="76"/>
        <v>0</v>
      </c>
      <c r="L165" s="33">
        <f t="shared" si="76"/>
        <v>6</v>
      </c>
      <c r="M165" s="33">
        <f t="shared" si="76"/>
        <v>0</v>
      </c>
      <c r="N165" s="33">
        <f t="shared" si="76"/>
        <v>4</v>
      </c>
      <c r="O165" s="33">
        <f t="shared" si="76"/>
        <v>9</v>
      </c>
      <c r="P165" s="33">
        <f t="shared" si="76"/>
        <v>218</v>
      </c>
      <c r="Q165" s="33">
        <f t="shared" si="76"/>
        <v>2</v>
      </c>
      <c r="R165" s="33">
        <f t="shared" si="76"/>
        <v>103</v>
      </c>
      <c r="S165" s="33">
        <f t="shared" si="76"/>
        <v>0</v>
      </c>
      <c r="T165" s="33">
        <f t="shared" si="76"/>
        <v>98</v>
      </c>
      <c r="U165" s="20">
        <f t="shared" si="76"/>
        <v>453</v>
      </c>
      <c r="V165" s="56" t="s">
        <v>58</v>
      </c>
      <c r="W165" s="35">
        <f t="shared" ref="W165:AN165" si="77">SUM(C103:C107,C112:C116,C121:C125,C130:C134,C139:C143,C148:C152,C157:C161)</f>
        <v>115</v>
      </c>
      <c r="X165" s="35">
        <f t="shared" si="77"/>
        <v>38</v>
      </c>
      <c r="Y165" s="35">
        <f t="shared" si="77"/>
        <v>2</v>
      </c>
      <c r="Z165" s="35">
        <f t="shared" si="77"/>
        <v>155</v>
      </c>
      <c r="AA165" s="35">
        <f t="shared" si="77"/>
        <v>2</v>
      </c>
      <c r="AB165" s="35">
        <f t="shared" si="77"/>
        <v>0</v>
      </c>
      <c r="AC165" s="35">
        <f t="shared" si="77"/>
        <v>1</v>
      </c>
      <c r="AD165" s="35">
        <f t="shared" si="77"/>
        <v>0</v>
      </c>
      <c r="AE165" s="35">
        <f t="shared" si="77"/>
        <v>0</v>
      </c>
      <c r="AF165" s="35">
        <f t="shared" si="77"/>
        <v>2</v>
      </c>
      <c r="AG165" s="35">
        <f t="shared" si="77"/>
        <v>0</v>
      </c>
      <c r="AH165" s="35">
        <f t="shared" si="77"/>
        <v>0</v>
      </c>
      <c r="AI165" s="35">
        <f t="shared" si="77"/>
        <v>5</v>
      </c>
      <c r="AJ165" s="35">
        <f t="shared" si="77"/>
        <v>87</v>
      </c>
      <c r="AK165" s="35">
        <f t="shared" si="77"/>
        <v>0</v>
      </c>
      <c r="AL165" s="35">
        <f t="shared" si="77"/>
        <v>33</v>
      </c>
      <c r="AM165" s="35">
        <f t="shared" si="77"/>
        <v>0</v>
      </c>
      <c r="AN165" s="35">
        <f t="shared" si="77"/>
        <v>28</v>
      </c>
    </row>
    <row r="166">
      <c r="A166" s="16">
        <v>46041.0</v>
      </c>
      <c r="B166" s="17" t="s">
        <v>28</v>
      </c>
      <c r="C166" s="18">
        <v>4.0</v>
      </c>
      <c r="D166" s="18"/>
      <c r="E166" s="18"/>
      <c r="F166" s="19">
        <f t="shared" ref="F166:F172" si="78">SUM(C166:E166)</f>
        <v>4</v>
      </c>
      <c r="G166" s="18"/>
      <c r="H166" s="19"/>
      <c r="I166" s="19"/>
      <c r="J166" s="18"/>
      <c r="K166" s="19"/>
      <c r="L166" s="18">
        <v>1.0</v>
      </c>
      <c r="M166" s="19"/>
      <c r="N166" s="18"/>
      <c r="O166" s="18"/>
      <c r="P166" s="18">
        <v>2.0</v>
      </c>
      <c r="Q166" s="19"/>
      <c r="R166" s="18"/>
      <c r="S166" s="18"/>
      <c r="T166" s="18">
        <v>1.0</v>
      </c>
      <c r="U166" s="20">
        <f t="shared" ref="U166:U173" si="79">sum(G166:T166)</f>
        <v>4</v>
      </c>
    </row>
    <row r="167">
      <c r="A167" s="21"/>
      <c r="B167" s="17" t="s">
        <v>29</v>
      </c>
      <c r="C167" s="18"/>
      <c r="D167" s="18">
        <v>2.0</v>
      </c>
      <c r="E167" s="18"/>
      <c r="F167" s="19">
        <f t="shared" si="78"/>
        <v>2</v>
      </c>
      <c r="G167" s="19"/>
      <c r="H167" s="19"/>
      <c r="I167" s="18"/>
      <c r="J167" s="19"/>
      <c r="K167" s="19"/>
      <c r="L167" s="19"/>
      <c r="M167" s="19"/>
      <c r="N167" s="18"/>
      <c r="O167" s="19"/>
      <c r="P167" s="18">
        <v>1.0</v>
      </c>
      <c r="Q167" s="19"/>
      <c r="R167" s="18"/>
      <c r="S167" s="18"/>
      <c r="T167" s="18">
        <v>1.0</v>
      </c>
      <c r="U167" s="20">
        <f t="shared" si="79"/>
        <v>2</v>
      </c>
    </row>
    <row r="168">
      <c r="A168" s="21"/>
      <c r="B168" s="17" t="s">
        <v>30</v>
      </c>
      <c r="C168" s="18">
        <v>1.0</v>
      </c>
      <c r="D168" s="18">
        <v>1.0</v>
      </c>
      <c r="E168" s="18"/>
      <c r="F168" s="19">
        <f t="shared" si="78"/>
        <v>2</v>
      </c>
      <c r="G168" s="18"/>
      <c r="H168" s="19"/>
      <c r="I168" s="19"/>
      <c r="J168" s="18"/>
      <c r="K168" s="19"/>
      <c r="L168" s="19"/>
      <c r="M168" s="18"/>
      <c r="N168" s="18"/>
      <c r="O168" s="18"/>
      <c r="P168" s="18"/>
      <c r="Q168" s="19"/>
      <c r="R168" s="18"/>
      <c r="S168" s="18"/>
      <c r="T168" s="18">
        <v>2.0</v>
      </c>
      <c r="U168" s="20">
        <f t="shared" si="79"/>
        <v>2</v>
      </c>
    </row>
    <row r="169">
      <c r="A169" s="21"/>
      <c r="B169" s="17" t="s">
        <v>31</v>
      </c>
      <c r="C169" s="18">
        <v>9.0</v>
      </c>
      <c r="D169" s="18">
        <v>3.0</v>
      </c>
      <c r="E169" s="18"/>
      <c r="F169" s="19">
        <f t="shared" si="78"/>
        <v>12</v>
      </c>
      <c r="G169" s="19"/>
      <c r="H169" s="18"/>
      <c r="I169" s="19"/>
      <c r="J169" s="18"/>
      <c r="K169" s="19"/>
      <c r="L169" s="19"/>
      <c r="M169" s="19"/>
      <c r="N169" s="18"/>
      <c r="O169" s="18"/>
      <c r="P169" s="18">
        <v>12.0</v>
      </c>
      <c r="Q169" s="19"/>
      <c r="R169" s="19"/>
      <c r="S169" s="19"/>
      <c r="T169" s="18"/>
      <c r="U169" s="20">
        <f t="shared" si="79"/>
        <v>12</v>
      </c>
    </row>
    <row r="170">
      <c r="A170" s="21"/>
      <c r="B170" s="17" t="s">
        <v>33</v>
      </c>
      <c r="C170" s="18">
        <v>8.0</v>
      </c>
      <c r="D170" s="18">
        <v>1.0</v>
      </c>
      <c r="E170" s="18"/>
      <c r="F170" s="19">
        <f t="shared" si="78"/>
        <v>9</v>
      </c>
      <c r="G170" s="18"/>
      <c r="H170" s="18"/>
      <c r="I170" s="19"/>
      <c r="J170" s="36"/>
      <c r="K170" s="19"/>
      <c r="L170" s="19"/>
      <c r="M170" s="19"/>
      <c r="N170" s="18"/>
      <c r="O170" s="18"/>
      <c r="P170" s="18">
        <v>5.0</v>
      </c>
      <c r="Q170" s="19"/>
      <c r="R170" s="18"/>
      <c r="S170" s="18">
        <v>1.0</v>
      </c>
      <c r="T170" s="18">
        <v>3.0</v>
      </c>
      <c r="U170" s="54">
        <f t="shared" si="79"/>
        <v>9</v>
      </c>
    </row>
    <row r="171">
      <c r="A171" s="21"/>
      <c r="B171" s="22" t="s">
        <v>34</v>
      </c>
      <c r="C171" s="23">
        <v>5.0</v>
      </c>
      <c r="D171" s="23">
        <v>2.0</v>
      </c>
      <c r="E171" s="23"/>
      <c r="F171" s="24">
        <f t="shared" si="78"/>
        <v>7</v>
      </c>
      <c r="G171" s="23"/>
      <c r="H171" s="23"/>
      <c r="I171" s="24"/>
      <c r="J171" s="23"/>
      <c r="K171" s="24"/>
      <c r="L171" s="23">
        <v>5.0</v>
      </c>
      <c r="M171" s="24"/>
      <c r="N171" s="23">
        <v>1.0</v>
      </c>
      <c r="O171" s="24"/>
      <c r="P171" s="23">
        <v>1.0</v>
      </c>
      <c r="Q171" s="23"/>
      <c r="R171" s="23">
        <v>2.0</v>
      </c>
      <c r="S171" s="24"/>
      <c r="T171" s="23">
        <v>3.0</v>
      </c>
      <c r="U171" s="20">
        <f t="shared" si="79"/>
        <v>12</v>
      </c>
    </row>
    <row r="172">
      <c r="A172" s="21"/>
      <c r="B172" s="22" t="s">
        <v>35</v>
      </c>
      <c r="C172" s="23">
        <v>0.0</v>
      </c>
      <c r="D172" s="23">
        <v>0.0</v>
      </c>
      <c r="E172" s="24"/>
      <c r="F172" s="24">
        <f t="shared" si="78"/>
        <v>0</v>
      </c>
      <c r="G172" s="23"/>
      <c r="H172" s="24"/>
      <c r="I172" s="24"/>
      <c r="J172" s="23"/>
      <c r="K172" s="24"/>
      <c r="L172" s="25"/>
      <c r="M172" s="24"/>
      <c r="N172" s="24"/>
      <c r="O172" s="23"/>
      <c r="P172" s="23"/>
      <c r="Q172" s="24"/>
      <c r="R172" s="24"/>
      <c r="S172" s="23"/>
      <c r="T172" s="23"/>
      <c r="U172" s="20">
        <f t="shared" si="79"/>
        <v>0</v>
      </c>
    </row>
    <row r="173">
      <c r="A173" s="21"/>
      <c r="B173" s="26" t="s">
        <v>36</v>
      </c>
      <c r="C173" s="27">
        <f t="shared" ref="C173:T173" si="80">SUM(C166:C172)</f>
        <v>27</v>
      </c>
      <c r="D173" s="27">
        <f t="shared" si="80"/>
        <v>9</v>
      </c>
      <c r="E173" s="27">
        <f t="shared" si="80"/>
        <v>0</v>
      </c>
      <c r="F173" s="27">
        <f t="shared" si="80"/>
        <v>36</v>
      </c>
      <c r="G173" s="27">
        <f t="shared" si="80"/>
        <v>0</v>
      </c>
      <c r="H173" s="27">
        <f t="shared" si="80"/>
        <v>0</v>
      </c>
      <c r="I173" s="27">
        <f t="shared" si="80"/>
        <v>0</v>
      </c>
      <c r="J173" s="27">
        <f t="shared" si="80"/>
        <v>0</v>
      </c>
      <c r="K173" s="27">
        <f t="shared" si="80"/>
        <v>0</v>
      </c>
      <c r="L173" s="27">
        <f t="shared" si="80"/>
        <v>6</v>
      </c>
      <c r="M173" s="27">
        <f t="shared" si="80"/>
        <v>0</v>
      </c>
      <c r="N173" s="27">
        <f t="shared" si="80"/>
        <v>1</v>
      </c>
      <c r="O173" s="27">
        <f t="shared" si="80"/>
        <v>0</v>
      </c>
      <c r="P173" s="27">
        <f t="shared" si="80"/>
        <v>21</v>
      </c>
      <c r="Q173" s="27">
        <f t="shared" si="80"/>
        <v>0</v>
      </c>
      <c r="R173" s="27">
        <f t="shared" si="80"/>
        <v>2</v>
      </c>
      <c r="S173" s="27">
        <f t="shared" si="80"/>
        <v>1</v>
      </c>
      <c r="T173" s="27">
        <f t="shared" si="80"/>
        <v>10</v>
      </c>
      <c r="U173" s="20">
        <f t="shared" si="79"/>
        <v>41</v>
      </c>
    </row>
    <row r="174">
      <c r="A174" s="31"/>
      <c r="B174" s="32" t="s">
        <v>42</v>
      </c>
      <c r="C174" s="33">
        <f t="shared" ref="C174:U174" si="81">C165+C173</f>
        <v>333</v>
      </c>
      <c r="D174" s="33">
        <f t="shared" si="81"/>
        <v>119</v>
      </c>
      <c r="E174" s="33">
        <f t="shared" si="81"/>
        <v>2</v>
      </c>
      <c r="F174" s="33">
        <f t="shared" si="81"/>
        <v>454</v>
      </c>
      <c r="G174" s="33">
        <f t="shared" si="81"/>
        <v>7</v>
      </c>
      <c r="H174" s="33">
        <f t="shared" si="81"/>
        <v>3</v>
      </c>
      <c r="I174" s="33">
        <f t="shared" si="81"/>
        <v>2</v>
      </c>
      <c r="J174" s="33">
        <f t="shared" si="81"/>
        <v>1</v>
      </c>
      <c r="K174" s="33">
        <f t="shared" si="81"/>
        <v>0</v>
      </c>
      <c r="L174" s="33">
        <f t="shared" si="81"/>
        <v>12</v>
      </c>
      <c r="M174" s="33">
        <f t="shared" si="81"/>
        <v>0</v>
      </c>
      <c r="N174" s="33">
        <f t="shared" si="81"/>
        <v>5</v>
      </c>
      <c r="O174" s="33">
        <f t="shared" si="81"/>
        <v>9</v>
      </c>
      <c r="P174" s="33">
        <f t="shared" si="81"/>
        <v>239</v>
      </c>
      <c r="Q174" s="33">
        <f t="shared" si="81"/>
        <v>2</v>
      </c>
      <c r="R174" s="33">
        <f t="shared" si="81"/>
        <v>105</v>
      </c>
      <c r="S174" s="33">
        <f t="shared" si="81"/>
        <v>1</v>
      </c>
      <c r="T174" s="33">
        <f t="shared" si="81"/>
        <v>108</v>
      </c>
      <c r="U174" s="20">
        <f t="shared" si="81"/>
        <v>494</v>
      </c>
    </row>
    <row r="175">
      <c r="A175" s="16">
        <v>46042.0</v>
      </c>
      <c r="B175" s="17" t="s">
        <v>28</v>
      </c>
      <c r="C175" s="18"/>
      <c r="D175" s="18"/>
      <c r="E175" s="18"/>
      <c r="F175" s="19">
        <f t="shared" ref="F175:F181" si="82">SUM(C175:E175)</f>
        <v>0</v>
      </c>
      <c r="G175" s="19"/>
      <c r="H175" s="18"/>
      <c r="I175" s="19"/>
      <c r="J175" s="19"/>
      <c r="K175" s="19"/>
      <c r="L175" s="19"/>
      <c r="M175" s="19"/>
      <c r="N175" s="19"/>
      <c r="O175" s="18"/>
      <c r="P175" s="18"/>
      <c r="Q175" s="19"/>
      <c r="R175" s="19"/>
      <c r="S175" s="18"/>
      <c r="T175" s="18"/>
      <c r="U175" s="20">
        <f t="shared" ref="U175:U182" si="83">sum(G175:T175)</f>
        <v>0</v>
      </c>
    </row>
    <row r="176">
      <c r="A176" s="21"/>
      <c r="B176" s="17" t="s">
        <v>29</v>
      </c>
      <c r="C176" s="18">
        <v>13.0</v>
      </c>
      <c r="D176" s="18">
        <v>3.0</v>
      </c>
      <c r="E176" s="36"/>
      <c r="F176" s="19">
        <f t="shared" si="82"/>
        <v>16</v>
      </c>
      <c r="G176" s="18"/>
      <c r="H176" s="18"/>
      <c r="I176" s="19"/>
      <c r="J176" s="19"/>
      <c r="K176" s="19"/>
      <c r="L176" s="19"/>
      <c r="M176" s="19"/>
      <c r="N176" s="18"/>
      <c r="O176" s="18"/>
      <c r="P176" s="18">
        <v>13.0</v>
      </c>
      <c r="Q176" s="19"/>
      <c r="R176" s="19"/>
      <c r="S176" s="18"/>
      <c r="T176" s="18">
        <v>3.0</v>
      </c>
      <c r="U176" s="20">
        <f t="shared" si="83"/>
        <v>16</v>
      </c>
    </row>
    <row r="177">
      <c r="A177" s="21"/>
      <c r="B177" s="17" t="s">
        <v>30</v>
      </c>
      <c r="C177" s="18">
        <v>2.0</v>
      </c>
      <c r="D177" s="3">
        <v>5.0</v>
      </c>
      <c r="E177" s="18"/>
      <c r="F177" s="19">
        <f t="shared" si="82"/>
        <v>7</v>
      </c>
      <c r="G177" s="18"/>
      <c r="H177" s="18">
        <v>1.0</v>
      </c>
      <c r="I177" s="19"/>
      <c r="J177" s="36"/>
      <c r="K177" s="19"/>
      <c r="L177" s="19"/>
      <c r="M177" s="19"/>
      <c r="N177" s="18"/>
      <c r="O177" s="19"/>
      <c r="P177" s="18"/>
      <c r="Q177" s="19"/>
      <c r="R177" s="18"/>
      <c r="S177" s="18"/>
      <c r="T177" s="18">
        <v>6.0</v>
      </c>
      <c r="U177" s="20">
        <f t="shared" si="83"/>
        <v>7</v>
      </c>
    </row>
    <row r="178">
      <c r="A178" s="21"/>
      <c r="B178" s="17" t="s">
        <v>31</v>
      </c>
      <c r="C178" s="18">
        <v>1.0</v>
      </c>
      <c r="D178" s="18"/>
      <c r="E178" s="18"/>
      <c r="F178" s="19">
        <f t="shared" si="82"/>
        <v>1</v>
      </c>
      <c r="G178" s="19"/>
      <c r="H178" s="19"/>
      <c r="I178" s="19"/>
      <c r="J178" s="19"/>
      <c r="K178" s="19"/>
      <c r="L178" s="19"/>
      <c r="M178" s="18"/>
      <c r="N178" s="19"/>
      <c r="O178" s="18"/>
      <c r="P178" s="18"/>
      <c r="Q178" s="19"/>
      <c r="R178" s="18"/>
      <c r="S178" s="18"/>
      <c r="T178" s="18">
        <v>1.0</v>
      </c>
      <c r="U178" s="20">
        <f t="shared" si="83"/>
        <v>1</v>
      </c>
    </row>
    <row r="179">
      <c r="A179" s="21"/>
      <c r="B179" s="17" t="s">
        <v>33</v>
      </c>
      <c r="C179" s="18">
        <v>4.0</v>
      </c>
      <c r="D179" s="18"/>
      <c r="E179" s="18"/>
      <c r="F179" s="19">
        <f t="shared" si="82"/>
        <v>4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>
        <v>1.0</v>
      </c>
      <c r="Q179" s="18"/>
      <c r="R179" s="18">
        <v>1.0</v>
      </c>
      <c r="S179" s="18">
        <v>2.0</v>
      </c>
      <c r="T179" s="18"/>
      <c r="U179" s="54">
        <f t="shared" si="83"/>
        <v>4</v>
      </c>
    </row>
    <row r="180">
      <c r="A180" s="21"/>
      <c r="B180" s="22" t="s">
        <v>34</v>
      </c>
      <c r="C180" s="23">
        <v>5.0</v>
      </c>
      <c r="D180" s="23">
        <v>1.0</v>
      </c>
      <c r="E180" s="23"/>
      <c r="F180" s="24">
        <f t="shared" si="82"/>
        <v>6</v>
      </c>
      <c r="G180" s="23"/>
      <c r="H180" s="23"/>
      <c r="I180" s="23"/>
      <c r="J180" s="24"/>
      <c r="K180" s="24"/>
      <c r="L180" s="23">
        <v>4.0</v>
      </c>
      <c r="M180" s="24"/>
      <c r="N180" s="23"/>
      <c r="O180" s="23"/>
      <c r="P180" s="23"/>
      <c r="Q180" s="23">
        <v>1.0</v>
      </c>
      <c r="R180" s="25"/>
      <c r="S180" s="23"/>
      <c r="T180" s="23">
        <v>4.0</v>
      </c>
      <c r="U180" s="20">
        <f t="shared" si="83"/>
        <v>9</v>
      </c>
    </row>
    <row r="181">
      <c r="A181" s="21"/>
      <c r="B181" s="22" t="s">
        <v>35</v>
      </c>
      <c r="C181" s="23">
        <v>0.0</v>
      </c>
      <c r="D181" s="23">
        <v>0.0</v>
      </c>
      <c r="E181" s="24"/>
      <c r="F181" s="24">
        <f t="shared" si="82"/>
        <v>0</v>
      </c>
      <c r="G181" s="24"/>
      <c r="H181" s="23"/>
      <c r="I181" s="24"/>
      <c r="J181" s="24"/>
      <c r="K181" s="24"/>
      <c r="L181" s="24"/>
      <c r="M181" s="24"/>
      <c r="N181" s="24"/>
      <c r="O181" s="23"/>
      <c r="P181" s="23"/>
      <c r="Q181" s="24"/>
      <c r="R181" s="24"/>
      <c r="S181" s="24"/>
      <c r="T181" s="25"/>
      <c r="U181" s="20">
        <f t="shared" si="83"/>
        <v>0</v>
      </c>
    </row>
    <row r="182">
      <c r="A182" s="21"/>
      <c r="B182" s="26" t="s">
        <v>36</v>
      </c>
      <c r="C182" s="27">
        <f t="shared" ref="C182:T182" si="84">SUM(C175:C181)</f>
        <v>25</v>
      </c>
      <c r="D182" s="27">
        <f t="shared" si="84"/>
        <v>9</v>
      </c>
      <c r="E182" s="27">
        <f t="shared" si="84"/>
        <v>0</v>
      </c>
      <c r="F182" s="27">
        <f t="shared" si="84"/>
        <v>34</v>
      </c>
      <c r="G182" s="27">
        <f t="shared" si="84"/>
        <v>0</v>
      </c>
      <c r="H182" s="27">
        <f t="shared" si="84"/>
        <v>1</v>
      </c>
      <c r="I182" s="27">
        <f t="shared" si="84"/>
        <v>0</v>
      </c>
      <c r="J182" s="27">
        <f t="shared" si="84"/>
        <v>0</v>
      </c>
      <c r="K182" s="27">
        <f t="shared" si="84"/>
        <v>0</v>
      </c>
      <c r="L182" s="27">
        <f t="shared" si="84"/>
        <v>4</v>
      </c>
      <c r="M182" s="27">
        <f t="shared" si="84"/>
        <v>0</v>
      </c>
      <c r="N182" s="27">
        <f t="shared" si="84"/>
        <v>0</v>
      </c>
      <c r="O182" s="27">
        <f t="shared" si="84"/>
        <v>0</v>
      </c>
      <c r="P182" s="27">
        <f t="shared" si="84"/>
        <v>14</v>
      </c>
      <c r="Q182" s="27">
        <f t="shared" si="84"/>
        <v>1</v>
      </c>
      <c r="R182" s="27">
        <f t="shared" si="84"/>
        <v>1</v>
      </c>
      <c r="S182" s="27">
        <f t="shared" si="84"/>
        <v>2</v>
      </c>
      <c r="T182" s="27">
        <f t="shared" si="84"/>
        <v>14</v>
      </c>
      <c r="U182" s="20">
        <f t="shared" si="83"/>
        <v>37</v>
      </c>
    </row>
    <row r="183">
      <c r="A183" s="31"/>
      <c r="B183" s="32" t="s">
        <v>42</v>
      </c>
      <c r="C183" s="33">
        <f t="shared" ref="C183:U183" si="85">C174+C182</f>
        <v>358</v>
      </c>
      <c r="D183" s="33">
        <f t="shared" si="85"/>
        <v>128</v>
      </c>
      <c r="E183" s="33">
        <f t="shared" si="85"/>
        <v>2</v>
      </c>
      <c r="F183" s="33">
        <f t="shared" si="85"/>
        <v>488</v>
      </c>
      <c r="G183" s="33">
        <f t="shared" si="85"/>
        <v>7</v>
      </c>
      <c r="H183" s="33">
        <f t="shared" si="85"/>
        <v>4</v>
      </c>
      <c r="I183" s="33">
        <f t="shared" si="85"/>
        <v>2</v>
      </c>
      <c r="J183" s="33">
        <f t="shared" si="85"/>
        <v>1</v>
      </c>
      <c r="K183" s="33">
        <f t="shared" si="85"/>
        <v>0</v>
      </c>
      <c r="L183" s="33">
        <f t="shared" si="85"/>
        <v>16</v>
      </c>
      <c r="M183" s="33">
        <f t="shared" si="85"/>
        <v>0</v>
      </c>
      <c r="N183" s="33">
        <f t="shared" si="85"/>
        <v>5</v>
      </c>
      <c r="O183" s="33">
        <f t="shared" si="85"/>
        <v>9</v>
      </c>
      <c r="P183" s="33">
        <f t="shared" si="85"/>
        <v>253</v>
      </c>
      <c r="Q183" s="33">
        <f t="shared" si="85"/>
        <v>3</v>
      </c>
      <c r="R183" s="33">
        <f t="shared" si="85"/>
        <v>106</v>
      </c>
      <c r="S183" s="33">
        <f t="shared" si="85"/>
        <v>3</v>
      </c>
      <c r="T183" s="33">
        <f t="shared" si="85"/>
        <v>122</v>
      </c>
      <c r="U183" s="20">
        <f t="shared" si="85"/>
        <v>531</v>
      </c>
    </row>
    <row r="184">
      <c r="A184" s="16">
        <v>46043.0</v>
      </c>
      <c r="B184" s="17" t="s">
        <v>28</v>
      </c>
      <c r="C184" s="18" t="s">
        <v>64</v>
      </c>
      <c r="D184" s="18" t="s">
        <v>64</v>
      </c>
      <c r="E184" s="18" t="s">
        <v>65</v>
      </c>
      <c r="F184" s="19">
        <f t="shared" ref="F184:F190" si="86">SUM(C184:E184)</f>
        <v>0</v>
      </c>
      <c r="G184" s="19"/>
      <c r="H184" s="19"/>
      <c r="I184" s="19"/>
      <c r="J184" s="19"/>
      <c r="K184" s="19"/>
      <c r="L184" s="18" t="s">
        <v>64</v>
      </c>
      <c r="M184" s="19"/>
      <c r="N184" s="19"/>
      <c r="O184" s="18"/>
      <c r="P184" s="18" t="s">
        <v>64</v>
      </c>
      <c r="Q184" s="19"/>
      <c r="R184" s="19"/>
      <c r="S184" s="19"/>
      <c r="T184" s="18"/>
      <c r="U184" s="20">
        <f t="shared" ref="U184:U191" si="87">sum(G184:T184)</f>
        <v>0</v>
      </c>
    </row>
    <row r="185">
      <c r="A185" s="21"/>
      <c r="B185" s="17" t="s">
        <v>29</v>
      </c>
      <c r="C185" s="18">
        <v>10.0</v>
      </c>
      <c r="D185" s="18">
        <v>4.0</v>
      </c>
      <c r="E185" s="19"/>
      <c r="F185" s="19">
        <f t="shared" si="86"/>
        <v>14</v>
      </c>
      <c r="G185" s="19"/>
      <c r="H185" s="36"/>
      <c r="I185" s="19"/>
      <c r="J185" s="18"/>
      <c r="K185" s="19"/>
      <c r="L185" s="19"/>
      <c r="M185" s="19"/>
      <c r="N185" s="18"/>
      <c r="O185" s="19"/>
      <c r="P185" s="18">
        <v>12.0</v>
      </c>
      <c r="Q185" s="36"/>
      <c r="R185" s="18"/>
      <c r="S185" s="18"/>
      <c r="T185" s="18">
        <v>2.0</v>
      </c>
      <c r="U185" s="20">
        <f t="shared" si="87"/>
        <v>14</v>
      </c>
    </row>
    <row r="186">
      <c r="A186" s="21"/>
      <c r="B186" s="17" t="s">
        <v>30</v>
      </c>
      <c r="C186" s="18">
        <v>1.0</v>
      </c>
      <c r="D186" s="18"/>
      <c r="E186" s="18"/>
      <c r="F186" s="19">
        <f t="shared" si="86"/>
        <v>1</v>
      </c>
      <c r="G186" s="18"/>
      <c r="H186" s="19"/>
      <c r="I186" s="19"/>
      <c r="J186" s="19"/>
      <c r="K186" s="19"/>
      <c r="L186" s="18">
        <v>1.0</v>
      </c>
      <c r="M186" s="19"/>
      <c r="N186" s="18"/>
      <c r="O186" s="19"/>
      <c r="P186" s="18"/>
      <c r="Q186" s="18"/>
      <c r="R186" s="18"/>
      <c r="S186" s="18"/>
      <c r="T186" s="18"/>
      <c r="U186" s="20">
        <f t="shared" si="87"/>
        <v>1</v>
      </c>
    </row>
    <row r="187">
      <c r="A187" s="21"/>
      <c r="B187" s="17" t="s">
        <v>31</v>
      </c>
      <c r="C187" s="18"/>
      <c r="D187" s="18"/>
      <c r="E187" s="19"/>
      <c r="F187" s="19">
        <f t="shared" si="86"/>
        <v>0</v>
      </c>
      <c r="G187" s="19"/>
      <c r="H187" s="19"/>
      <c r="I187" s="19"/>
      <c r="J187" s="18"/>
      <c r="K187" s="19"/>
      <c r="L187" s="19"/>
      <c r="M187" s="18"/>
      <c r="N187" s="18"/>
      <c r="O187" s="19"/>
      <c r="P187" s="18"/>
      <c r="Q187" s="19"/>
      <c r="R187" s="18"/>
      <c r="S187" s="18"/>
      <c r="T187" s="18"/>
      <c r="U187" s="20">
        <f t="shared" si="87"/>
        <v>0</v>
      </c>
    </row>
    <row r="188">
      <c r="A188" s="21"/>
      <c r="B188" s="17" t="s">
        <v>33</v>
      </c>
      <c r="C188" s="18">
        <v>3.0</v>
      </c>
      <c r="D188" s="18"/>
      <c r="E188" s="18"/>
      <c r="F188" s="19">
        <f t="shared" si="86"/>
        <v>3</v>
      </c>
      <c r="G188" s="18"/>
      <c r="H188" s="18"/>
      <c r="I188" s="18"/>
      <c r="J188" s="18"/>
      <c r="K188" s="18"/>
      <c r="L188" s="18"/>
      <c r="M188" s="18"/>
      <c r="N188" s="18"/>
      <c r="O188" s="18">
        <v>1.0</v>
      </c>
      <c r="P188" s="18">
        <v>2.0</v>
      </c>
      <c r="Q188" s="18"/>
      <c r="R188" s="18"/>
      <c r="S188" s="18"/>
      <c r="T188" s="18"/>
      <c r="U188" s="54">
        <f t="shared" si="87"/>
        <v>3</v>
      </c>
    </row>
    <row r="189">
      <c r="A189" s="21"/>
      <c r="B189" s="22" t="s">
        <v>34</v>
      </c>
      <c r="C189" s="23">
        <v>1.0</v>
      </c>
      <c r="D189" s="23">
        <v>2.0</v>
      </c>
      <c r="E189" s="23"/>
      <c r="F189" s="24">
        <f t="shared" si="86"/>
        <v>3</v>
      </c>
      <c r="G189" s="24"/>
      <c r="H189" s="24"/>
      <c r="I189" s="24"/>
      <c r="J189" s="25"/>
      <c r="K189" s="24"/>
      <c r="L189" s="24"/>
      <c r="M189" s="24"/>
      <c r="N189" s="23"/>
      <c r="O189" s="24"/>
      <c r="P189" s="23">
        <v>1.0</v>
      </c>
      <c r="Q189" s="23"/>
      <c r="R189" s="23">
        <v>1.0</v>
      </c>
      <c r="S189" s="23"/>
      <c r="T189" s="23">
        <v>2.0</v>
      </c>
      <c r="U189" s="20">
        <f t="shared" si="87"/>
        <v>4</v>
      </c>
    </row>
    <row r="190">
      <c r="A190" s="21"/>
      <c r="B190" s="22" t="s">
        <v>35</v>
      </c>
      <c r="C190" s="23">
        <v>0.0</v>
      </c>
      <c r="D190" s="23">
        <v>0.0</v>
      </c>
      <c r="E190" s="23"/>
      <c r="F190" s="24">
        <f t="shared" si="86"/>
        <v>0</v>
      </c>
      <c r="G190" s="24"/>
      <c r="H190" s="24"/>
      <c r="I190" s="24"/>
      <c r="J190" s="23"/>
      <c r="K190" s="24"/>
      <c r="L190" s="24"/>
      <c r="M190" s="24"/>
      <c r="N190" s="24"/>
      <c r="O190" s="23"/>
      <c r="P190" s="23"/>
      <c r="Q190" s="23"/>
      <c r="R190" s="24"/>
      <c r="S190" s="23"/>
      <c r="T190" s="23"/>
      <c r="U190" s="20">
        <f t="shared" si="87"/>
        <v>0</v>
      </c>
    </row>
    <row r="191">
      <c r="A191" s="21"/>
      <c r="B191" s="26" t="s">
        <v>36</v>
      </c>
      <c r="C191" s="27">
        <f t="shared" ref="C191:T191" si="88">SUM(C184:C190)</f>
        <v>15</v>
      </c>
      <c r="D191" s="27">
        <f t="shared" si="88"/>
        <v>6</v>
      </c>
      <c r="E191" s="27">
        <f t="shared" si="88"/>
        <v>0</v>
      </c>
      <c r="F191" s="27">
        <f t="shared" si="88"/>
        <v>21</v>
      </c>
      <c r="G191" s="27">
        <f t="shared" si="88"/>
        <v>0</v>
      </c>
      <c r="H191" s="27">
        <f t="shared" si="88"/>
        <v>0</v>
      </c>
      <c r="I191" s="27">
        <f t="shared" si="88"/>
        <v>0</v>
      </c>
      <c r="J191" s="27">
        <f t="shared" si="88"/>
        <v>0</v>
      </c>
      <c r="K191" s="27">
        <f t="shared" si="88"/>
        <v>0</v>
      </c>
      <c r="L191" s="27">
        <f t="shared" si="88"/>
        <v>1</v>
      </c>
      <c r="M191" s="27">
        <f t="shared" si="88"/>
        <v>0</v>
      </c>
      <c r="N191" s="27">
        <f t="shared" si="88"/>
        <v>0</v>
      </c>
      <c r="O191" s="27">
        <f t="shared" si="88"/>
        <v>1</v>
      </c>
      <c r="P191" s="27">
        <f t="shared" si="88"/>
        <v>15</v>
      </c>
      <c r="Q191" s="27">
        <f t="shared" si="88"/>
        <v>0</v>
      </c>
      <c r="R191" s="27">
        <f t="shared" si="88"/>
        <v>1</v>
      </c>
      <c r="S191" s="27">
        <f t="shared" si="88"/>
        <v>0</v>
      </c>
      <c r="T191" s="27">
        <f t="shared" si="88"/>
        <v>4</v>
      </c>
      <c r="U191" s="20">
        <f t="shared" si="87"/>
        <v>22</v>
      </c>
    </row>
    <row r="192">
      <c r="A192" s="31"/>
      <c r="B192" s="32" t="s">
        <v>42</v>
      </c>
      <c r="C192" s="33">
        <f t="shared" ref="C192:U192" si="89">C183+C191</f>
        <v>373</v>
      </c>
      <c r="D192" s="33">
        <f t="shared" si="89"/>
        <v>134</v>
      </c>
      <c r="E192" s="33">
        <f t="shared" si="89"/>
        <v>2</v>
      </c>
      <c r="F192" s="33">
        <f t="shared" si="89"/>
        <v>509</v>
      </c>
      <c r="G192" s="33">
        <f t="shared" si="89"/>
        <v>7</v>
      </c>
      <c r="H192" s="33">
        <f t="shared" si="89"/>
        <v>4</v>
      </c>
      <c r="I192" s="33">
        <f t="shared" si="89"/>
        <v>2</v>
      </c>
      <c r="J192" s="33">
        <f t="shared" si="89"/>
        <v>1</v>
      </c>
      <c r="K192" s="33">
        <f t="shared" si="89"/>
        <v>0</v>
      </c>
      <c r="L192" s="33">
        <f t="shared" si="89"/>
        <v>17</v>
      </c>
      <c r="M192" s="33">
        <f t="shared" si="89"/>
        <v>0</v>
      </c>
      <c r="N192" s="33">
        <f t="shared" si="89"/>
        <v>5</v>
      </c>
      <c r="O192" s="33">
        <f t="shared" si="89"/>
        <v>10</v>
      </c>
      <c r="P192" s="33">
        <f t="shared" si="89"/>
        <v>268</v>
      </c>
      <c r="Q192" s="33">
        <f t="shared" si="89"/>
        <v>3</v>
      </c>
      <c r="R192" s="33">
        <f t="shared" si="89"/>
        <v>107</v>
      </c>
      <c r="S192" s="33">
        <f t="shared" si="89"/>
        <v>3</v>
      </c>
      <c r="T192" s="33">
        <f t="shared" si="89"/>
        <v>126</v>
      </c>
      <c r="U192" s="20">
        <f t="shared" si="89"/>
        <v>553</v>
      </c>
    </row>
    <row r="193">
      <c r="A193" s="16">
        <v>46044.0</v>
      </c>
      <c r="B193" s="17" t="s">
        <v>28</v>
      </c>
      <c r="C193" s="18" t="s">
        <v>65</v>
      </c>
      <c r="D193" s="18" t="s">
        <v>65</v>
      </c>
      <c r="E193" s="18" t="s">
        <v>65</v>
      </c>
      <c r="F193" s="19">
        <f t="shared" ref="F193:F199" si="90">SUM(C193:E193)</f>
        <v>0</v>
      </c>
      <c r="G193" s="36"/>
      <c r="H193" s="18"/>
      <c r="I193" s="19"/>
      <c r="J193" s="19"/>
      <c r="K193" s="19"/>
      <c r="L193" s="19"/>
      <c r="M193" s="19"/>
      <c r="N193" s="19"/>
      <c r="O193" s="18"/>
      <c r="P193" s="18"/>
      <c r="Q193" s="19"/>
      <c r="R193" s="19"/>
      <c r="S193" s="18"/>
      <c r="T193" s="18"/>
      <c r="U193" s="20">
        <f t="shared" ref="U193:U200" si="91">sum(G193:T193)</f>
        <v>0</v>
      </c>
    </row>
    <row r="194">
      <c r="A194" s="21"/>
      <c r="B194" s="17" t="s">
        <v>29</v>
      </c>
      <c r="C194" s="18"/>
      <c r="D194" s="18">
        <v>2.0</v>
      </c>
      <c r="E194" s="18"/>
      <c r="F194" s="19">
        <f t="shared" si="90"/>
        <v>2</v>
      </c>
      <c r="G194" s="18"/>
      <c r="H194" s="19"/>
      <c r="I194" s="19"/>
      <c r="J194" s="18"/>
      <c r="K194" s="19"/>
      <c r="L194" s="19"/>
      <c r="M194" s="19"/>
      <c r="N194" s="19"/>
      <c r="O194" s="19"/>
      <c r="P194" s="18"/>
      <c r="Q194" s="19"/>
      <c r="R194" s="19"/>
      <c r="S194" s="19"/>
      <c r="T194" s="18">
        <v>2.0</v>
      </c>
      <c r="U194" s="20">
        <f t="shared" si="91"/>
        <v>2</v>
      </c>
    </row>
    <row r="195">
      <c r="A195" s="21"/>
      <c r="B195" s="17" t="s">
        <v>30</v>
      </c>
      <c r="C195" s="18">
        <v>1.0</v>
      </c>
      <c r="D195" s="18">
        <v>1.0</v>
      </c>
      <c r="E195" s="18"/>
      <c r="F195" s="19">
        <f t="shared" si="90"/>
        <v>2</v>
      </c>
      <c r="G195" s="18">
        <v>1.0</v>
      </c>
      <c r="H195" s="19"/>
      <c r="I195" s="18"/>
      <c r="J195" s="19"/>
      <c r="K195" s="19"/>
      <c r="L195" s="19"/>
      <c r="M195" s="18"/>
      <c r="N195" s="18"/>
      <c r="O195" s="18">
        <v>1.0</v>
      </c>
      <c r="P195" s="18">
        <v>0.0</v>
      </c>
      <c r="Q195" s="19"/>
      <c r="R195" s="18"/>
      <c r="S195" s="18"/>
      <c r="T195" s="18">
        <v>1.0</v>
      </c>
      <c r="U195" s="20">
        <f t="shared" si="91"/>
        <v>3</v>
      </c>
    </row>
    <row r="196">
      <c r="A196" s="21"/>
      <c r="B196" s="17" t="s">
        <v>31</v>
      </c>
      <c r="C196" s="18">
        <v>22.0</v>
      </c>
      <c r="D196" s="18">
        <v>10.0</v>
      </c>
      <c r="E196" s="18"/>
      <c r="F196" s="19">
        <f t="shared" si="90"/>
        <v>32</v>
      </c>
      <c r="G196" s="19"/>
      <c r="H196" s="19"/>
      <c r="I196" s="19"/>
      <c r="J196" s="19"/>
      <c r="K196" s="19"/>
      <c r="L196" s="19"/>
      <c r="M196" s="18"/>
      <c r="N196" s="19"/>
      <c r="O196" s="18"/>
      <c r="P196" s="18"/>
      <c r="Q196" s="19"/>
      <c r="R196" s="18">
        <v>31.0</v>
      </c>
      <c r="S196" s="19"/>
      <c r="T196" s="18">
        <v>1.0</v>
      </c>
      <c r="U196" s="20">
        <f t="shared" si="91"/>
        <v>32</v>
      </c>
    </row>
    <row r="197">
      <c r="A197" s="21"/>
      <c r="B197" s="17" t="s">
        <v>33</v>
      </c>
      <c r="C197" s="18">
        <v>6.0</v>
      </c>
      <c r="D197" s="18">
        <v>5.0</v>
      </c>
      <c r="E197" s="18"/>
      <c r="F197" s="19">
        <f t="shared" si="90"/>
        <v>11</v>
      </c>
      <c r="G197" s="18"/>
      <c r="H197" s="18"/>
      <c r="I197" s="19"/>
      <c r="J197" s="18"/>
      <c r="K197" s="19"/>
      <c r="L197" s="19"/>
      <c r="M197" s="19"/>
      <c r="N197" s="18"/>
      <c r="O197" s="19"/>
      <c r="P197" s="18">
        <v>11.0</v>
      </c>
      <c r="Q197" s="19"/>
      <c r="R197" s="18"/>
      <c r="S197" s="18"/>
      <c r="T197" s="18"/>
      <c r="U197" s="54">
        <f t="shared" si="91"/>
        <v>11</v>
      </c>
    </row>
    <row r="198">
      <c r="A198" s="21"/>
      <c r="B198" s="22" t="s">
        <v>34</v>
      </c>
      <c r="C198" s="23">
        <v>1.0</v>
      </c>
      <c r="D198" s="23">
        <v>1.0</v>
      </c>
      <c r="E198" s="23"/>
      <c r="F198" s="24">
        <f t="shared" si="90"/>
        <v>2</v>
      </c>
      <c r="G198" s="23"/>
      <c r="H198" s="23"/>
      <c r="I198" s="23"/>
      <c r="J198" s="24"/>
      <c r="K198" s="24"/>
      <c r="L198" s="24"/>
      <c r="M198" s="24"/>
      <c r="N198" s="23"/>
      <c r="O198" s="24"/>
      <c r="P198" s="23">
        <v>1.0</v>
      </c>
      <c r="Q198" s="23">
        <v>1.0</v>
      </c>
      <c r="R198" s="23"/>
      <c r="S198" s="24"/>
      <c r="T198" s="23">
        <v>3.0</v>
      </c>
      <c r="U198" s="20">
        <f t="shared" si="91"/>
        <v>5</v>
      </c>
    </row>
    <row r="199">
      <c r="A199" s="21"/>
      <c r="B199" s="22" t="s">
        <v>35</v>
      </c>
      <c r="C199" s="23">
        <v>0.0</v>
      </c>
      <c r="D199" s="23">
        <v>0.0</v>
      </c>
      <c r="E199" s="23"/>
      <c r="F199" s="24">
        <f t="shared" si="90"/>
        <v>0</v>
      </c>
      <c r="G199" s="25"/>
      <c r="H199" s="24"/>
      <c r="I199" s="24"/>
      <c r="J199" s="23"/>
      <c r="K199" s="24"/>
      <c r="L199" s="24"/>
      <c r="M199" s="24"/>
      <c r="N199" s="24"/>
      <c r="O199" s="23"/>
      <c r="P199" s="23"/>
      <c r="Q199" s="24"/>
      <c r="R199" s="24"/>
      <c r="S199" s="24"/>
      <c r="T199" s="23"/>
      <c r="U199" s="20">
        <f t="shared" si="91"/>
        <v>0</v>
      </c>
    </row>
    <row r="200">
      <c r="A200" s="21"/>
      <c r="B200" s="26" t="s">
        <v>36</v>
      </c>
      <c r="C200" s="27">
        <f t="shared" ref="C200:T200" si="92">SUM(C193:C199)</f>
        <v>30</v>
      </c>
      <c r="D200" s="27">
        <f t="shared" si="92"/>
        <v>19</v>
      </c>
      <c r="E200" s="27">
        <f t="shared" si="92"/>
        <v>0</v>
      </c>
      <c r="F200" s="27">
        <f t="shared" si="92"/>
        <v>49</v>
      </c>
      <c r="G200" s="27">
        <f t="shared" si="92"/>
        <v>1</v>
      </c>
      <c r="H200" s="27">
        <f t="shared" si="92"/>
        <v>0</v>
      </c>
      <c r="I200" s="27">
        <f t="shared" si="92"/>
        <v>0</v>
      </c>
      <c r="J200" s="27">
        <f t="shared" si="92"/>
        <v>0</v>
      </c>
      <c r="K200" s="27">
        <f t="shared" si="92"/>
        <v>0</v>
      </c>
      <c r="L200" s="27">
        <f t="shared" si="92"/>
        <v>0</v>
      </c>
      <c r="M200" s="27">
        <f t="shared" si="92"/>
        <v>0</v>
      </c>
      <c r="N200" s="27">
        <f t="shared" si="92"/>
        <v>0</v>
      </c>
      <c r="O200" s="27">
        <f t="shared" si="92"/>
        <v>1</v>
      </c>
      <c r="P200" s="27">
        <f t="shared" si="92"/>
        <v>12</v>
      </c>
      <c r="Q200" s="27">
        <f t="shared" si="92"/>
        <v>1</v>
      </c>
      <c r="R200" s="27">
        <f t="shared" si="92"/>
        <v>31</v>
      </c>
      <c r="S200" s="27">
        <f t="shared" si="92"/>
        <v>0</v>
      </c>
      <c r="T200" s="27">
        <f t="shared" si="92"/>
        <v>7</v>
      </c>
      <c r="U200" s="20">
        <f t="shared" si="91"/>
        <v>53</v>
      </c>
    </row>
    <row r="201">
      <c r="A201" s="31"/>
      <c r="B201" s="32" t="s">
        <v>42</v>
      </c>
      <c r="C201" s="33">
        <f t="shared" ref="C201:U201" si="93">C192+C200</f>
        <v>403</v>
      </c>
      <c r="D201" s="33">
        <f t="shared" si="93"/>
        <v>153</v>
      </c>
      <c r="E201" s="33">
        <f t="shared" si="93"/>
        <v>2</v>
      </c>
      <c r="F201" s="33">
        <f t="shared" si="93"/>
        <v>558</v>
      </c>
      <c r="G201" s="33">
        <f t="shared" si="93"/>
        <v>8</v>
      </c>
      <c r="H201" s="33">
        <f t="shared" si="93"/>
        <v>4</v>
      </c>
      <c r="I201" s="33">
        <f t="shared" si="93"/>
        <v>2</v>
      </c>
      <c r="J201" s="33">
        <f t="shared" si="93"/>
        <v>1</v>
      </c>
      <c r="K201" s="33">
        <f t="shared" si="93"/>
        <v>0</v>
      </c>
      <c r="L201" s="33">
        <f t="shared" si="93"/>
        <v>17</v>
      </c>
      <c r="M201" s="33">
        <f t="shared" si="93"/>
        <v>0</v>
      </c>
      <c r="N201" s="33">
        <f t="shared" si="93"/>
        <v>5</v>
      </c>
      <c r="O201" s="33">
        <f t="shared" si="93"/>
        <v>11</v>
      </c>
      <c r="P201" s="33">
        <f t="shared" si="93"/>
        <v>280</v>
      </c>
      <c r="Q201" s="33">
        <f t="shared" si="93"/>
        <v>4</v>
      </c>
      <c r="R201" s="33">
        <f t="shared" si="93"/>
        <v>138</v>
      </c>
      <c r="S201" s="33">
        <f t="shared" si="93"/>
        <v>3</v>
      </c>
      <c r="T201" s="33">
        <f t="shared" si="93"/>
        <v>133</v>
      </c>
      <c r="U201" s="20">
        <f t="shared" si="93"/>
        <v>606</v>
      </c>
    </row>
    <row r="202">
      <c r="A202" s="16">
        <v>46045.0</v>
      </c>
      <c r="B202" s="17" t="s">
        <v>28</v>
      </c>
      <c r="C202" s="18">
        <v>1.0</v>
      </c>
      <c r="D202" s="18">
        <v>1.0</v>
      </c>
      <c r="E202" s="18"/>
      <c r="F202" s="19">
        <f t="shared" ref="F202:F208" si="94">SUM(C202:E202)</f>
        <v>2</v>
      </c>
      <c r="G202" s="19"/>
      <c r="H202" s="19"/>
      <c r="I202" s="19"/>
      <c r="J202" s="18"/>
      <c r="K202" s="19"/>
      <c r="L202" s="19"/>
      <c r="M202" s="19"/>
      <c r="N202" s="18"/>
      <c r="O202" s="18"/>
      <c r="P202" s="18"/>
      <c r="Q202" s="18">
        <v>1.0</v>
      </c>
      <c r="R202" s="19"/>
      <c r="S202" s="18"/>
      <c r="T202" s="18">
        <v>1.0</v>
      </c>
      <c r="U202" s="20">
        <f t="shared" ref="U202:U209" si="95">sum(G202:T202)</f>
        <v>2</v>
      </c>
    </row>
    <row r="203">
      <c r="A203" s="21"/>
      <c r="B203" s="17" t="s">
        <v>29</v>
      </c>
      <c r="C203" s="18"/>
      <c r="D203" s="18"/>
      <c r="E203" s="18"/>
      <c r="F203" s="19">
        <f t="shared" si="94"/>
        <v>0</v>
      </c>
      <c r="G203" s="18"/>
      <c r="H203" s="19"/>
      <c r="I203" s="19"/>
      <c r="J203" s="19"/>
      <c r="K203" s="19"/>
      <c r="L203" s="19"/>
      <c r="M203" s="19"/>
      <c r="N203" s="19"/>
      <c r="O203" s="18"/>
      <c r="P203" s="18"/>
      <c r="Q203" s="19"/>
      <c r="R203" s="19"/>
      <c r="S203" s="18"/>
      <c r="T203" s="18"/>
      <c r="U203" s="20">
        <f t="shared" si="95"/>
        <v>0</v>
      </c>
    </row>
    <row r="204">
      <c r="A204" s="21"/>
      <c r="B204" s="17" t="s">
        <v>30</v>
      </c>
      <c r="C204" s="18">
        <v>14.0</v>
      </c>
      <c r="D204" s="18">
        <v>5.0</v>
      </c>
      <c r="E204" s="18"/>
      <c r="F204" s="19">
        <f t="shared" si="94"/>
        <v>19</v>
      </c>
      <c r="G204" s="19"/>
      <c r="H204" s="19"/>
      <c r="I204" s="19"/>
      <c r="J204" s="18"/>
      <c r="K204" s="19"/>
      <c r="L204" s="19"/>
      <c r="M204" s="19"/>
      <c r="N204" s="19"/>
      <c r="O204" s="19"/>
      <c r="P204" s="18">
        <v>14.0</v>
      </c>
      <c r="Q204" s="18">
        <v>1.0</v>
      </c>
      <c r="R204" s="18"/>
      <c r="S204" s="19"/>
      <c r="T204" s="18">
        <v>4.0</v>
      </c>
      <c r="U204" s="20">
        <f t="shared" si="95"/>
        <v>19</v>
      </c>
    </row>
    <row r="205">
      <c r="A205" s="21"/>
      <c r="B205" s="17" t="s">
        <v>31</v>
      </c>
      <c r="C205" s="18"/>
      <c r="D205" s="18"/>
      <c r="E205" s="19"/>
      <c r="F205" s="19">
        <f t="shared" si="94"/>
        <v>0</v>
      </c>
      <c r="G205" s="19"/>
      <c r="H205" s="19"/>
      <c r="I205" s="18"/>
      <c r="J205" s="18"/>
      <c r="K205" s="19"/>
      <c r="L205" s="19"/>
      <c r="M205" s="18"/>
      <c r="N205" s="19"/>
      <c r="O205" s="19"/>
      <c r="P205" s="18"/>
      <c r="Q205" s="19"/>
      <c r="R205" s="19"/>
      <c r="S205" s="19"/>
      <c r="T205" s="18"/>
      <c r="U205" s="20">
        <f t="shared" si="95"/>
        <v>0</v>
      </c>
    </row>
    <row r="206">
      <c r="A206" s="21"/>
      <c r="B206" s="17" t="s">
        <v>33</v>
      </c>
      <c r="C206" s="18">
        <v>5.0</v>
      </c>
      <c r="D206" s="18"/>
      <c r="E206" s="18"/>
      <c r="F206" s="19">
        <f t="shared" si="94"/>
        <v>5</v>
      </c>
      <c r="G206" s="18"/>
      <c r="H206" s="18"/>
      <c r="I206" s="19"/>
      <c r="J206" s="18"/>
      <c r="K206" s="19"/>
      <c r="L206" s="19"/>
      <c r="M206" s="19"/>
      <c r="N206" s="18"/>
      <c r="O206" s="19"/>
      <c r="P206" s="18">
        <v>4.0</v>
      </c>
      <c r="Q206" s="19"/>
      <c r="R206" s="18"/>
      <c r="S206" s="18">
        <v>1.0</v>
      </c>
      <c r="T206" s="18"/>
      <c r="U206" s="54">
        <f t="shared" si="95"/>
        <v>5</v>
      </c>
    </row>
    <row r="207">
      <c r="A207" s="21"/>
      <c r="B207" s="22" t="s">
        <v>34</v>
      </c>
      <c r="C207" s="23">
        <v>4.0</v>
      </c>
      <c r="D207" s="23">
        <v>4.0</v>
      </c>
      <c r="E207" s="24"/>
      <c r="F207" s="24">
        <f t="shared" si="94"/>
        <v>8</v>
      </c>
      <c r="G207" s="23">
        <v>1.0</v>
      </c>
      <c r="H207" s="25"/>
      <c r="I207" s="23"/>
      <c r="J207" s="23"/>
      <c r="K207" s="24"/>
      <c r="L207" s="24"/>
      <c r="M207" s="25"/>
      <c r="N207" s="23"/>
      <c r="O207" s="24"/>
      <c r="P207" s="23">
        <v>2.0</v>
      </c>
      <c r="Q207" s="24"/>
      <c r="R207" s="23"/>
      <c r="S207" s="24"/>
      <c r="T207" s="23">
        <v>8.0</v>
      </c>
      <c r="U207" s="20">
        <f t="shared" si="95"/>
        <v>11</v>
      </c>
    </row>
    <row r="208">
      <c r="A208" s="21"/>
      <c r="B208" s="22" t="s">
        <v>35</v>
      </c>
      <c r="C208" s="23">
        <v>2.0</v>
      </c>
      <c r="D208" s="23"/>
      <c r="E208" s="23"/>
      <c r="F208" s="24">
        <f t="shared" si="94"/>
        <v>2</v>
      </c>
      <c r="G208" s="24"/>
      <c r="H208" s="24"/>
      <c r="I208" s="24"/>
      <c r="J208" s="23"/>
      <c r="K208" s="24"/>
      <c r="L208" s="24"/>
      <c r="M208" s="24"/>
      <c r="N208" s="24"/>
      <c r="O208" s="23"/>
      <c r="P208" s="23">
        <v>2.0</v>
      </c>
      <c r="Q208" s="24"/>
      <c r="R208" s="24"/>
      <c r="S208" s="23"/>
      <c r="T208" s="23"/>
      <c r="U208" s="20">
        <f t="shared" si="95"/>
        <v>2</v>
      </c>
    </row>
    <row r="209">
      <c r="A209" s="21"/>
      <c r="B209" s="26" t="s">
        <v>36</v>
      </c>
      <c r="C209" s="27">
        <f t="shared" ref="C209:T209" si="96">SUM(C202:C208)</f>
        <v>26</v>
      </c>
      <c r="D209" s="27">
        <f t="shared" si="96"/>
        <v>10</v>
      </c>
      <c r="E209" s="27">
        <f t="shared" si="96"/>
        <v>0</v>
      </c>
      <c r="F209" s="27">
        <f t="shared" si="96"/>
        <v>36</v>
      </c>
      <c r="G209" s="27">
        <f t="shared" si="96"/>
        <v>1</v>
      </c>
      <c r="H209" s="27">
        <f t="shared" si="96"/>
        <v>0</v>
      </c>
      <c r="I209" s="27">
        <f t="shared" si="96"/>
        <v>0</v>
      </c>
      <c r="J209" s="27">
        <f t="shared" si="96"/>
        <v>0</v>
      </c>
      <c r="K209" s="27">
        <f t="shared" si="96"/>
        <v>0</v>
      </c>
      <c r="L209" s="27">
        <f t="shared" si="96"/>
        <v>0</v>
      </c>
      <c r="M209" s="27">
        <f t="shared" si="96"/>
        <v>0</v>
      </c>
      <c r="N209" s="27">
        <f t="shared" si="96"/>
        <v>0</v>
      </c>
      <c r="O209" s="27">
        <f t="shared" si="96"/>
        <v>0</v>
      </c>
      <c r="P209" s="27">
        <f t="shared" si="96"/>
        <v>22</v>
      </c>
      <c r="Q209" s="27">
        <f t="shared" si="96"/>
        <v>2</v>
      </c>
      <c r="R209" s="27">
        <f t="shared" si="96"/>
        <v>0</v>
      </c>
      <c r="S209" s="27">
        <f t="shared" si="96"/>
        <v>1</v>
      </c>
      <c r="T209" s="27">
        <f t="shared" si="96"/>
        <v>13</v>
      </c>
      <c r="U209" s="20">
        <f t="shared" si="95"/>
        <v>39</v>
      </c>
    </row>
    <row r="210">
      <c r="A210" s="31"/>
      <c r="B210" s="32" t="s">
        <v>42</v>
      </c>
      <c r="C210" s="33">
        <f t="shared" ref="C210:U210" si="97">C201+C209</f>
        <v>429</v>
      </c>
      <c r="D210" s="33">
        <f t="shared" si="97"/>
        <v>163</v>
      </c>
      <c r="E210" s="33">
        <f t="shared" si="97"/>
        <v>2</v>
      </c>
      <c r="F210" s="33">
        <f t="shared" si="97"/>
        <v>594</v>
      </c>
      <c r="G210" s="33">
        <f t="shared" si="97"/>
        <v>9</v>
      </c>
      <c r="H210" s="33">
        <f t="shared" si="97"/>
        <v>4</v>
      </c>
      <c r="I210" s="33">
        <f t="shared" si="97"/>
        <v>2</v>
      </c>
      <c r="J210" s="33">
        <f t="shared" si="97"/>
        <v>1</v>
      </c>
      <c r="K210" s="33">
        <f t="shared" si="97"/>
        <v>0</v>
      </c>
      <c r="L210" s="33">
        <f t="shared" si="97"/>
        <v>17</v>
      </c>
      <c r="M210" s="33">
        <f t="shared" si="97"/>
        <v>0</v>
      </c>
      <c r="N210" s="33">
        <f t="shared" si="97"/>
        <v>5</v>
      </c>
      <c r="O210" s="33">
        <f t="shared" si="97"/>
        <v>11</v>
      </c>
      <c r="P210" s="33">
        <f t="shared" si="97"/>
        <v>302</v>
      </c>
      <c r="Q210" s="33">
        <f t="shared" si="97"/>
        <v>6</v>
      </c>
      <c r="R210" s="33">
        <f t="shared" si="97"/>
        <v>138</v>
      </c>
      <c r="S210" s="33">
        <f t="shared" si="97"/>
        <v>4</v>
      </c>
      <c r="T210" s="33">
        <f t="shared" si="97"/>
        <v>146</v>
      </c>
      <c r="U210" s="20">
        <f t="shared" si="97"/>
        <v>645</v>
      </c>
    </row>
    <row r="211">
      <c r="A211" s="16">
        <v>46046.0</v>
      </c>
      <c r="B211" s="17" t="s">
        <v>28</v>
      </c>
      <c r="C211" s="18"/>
      <c r="D211" s="18"/>
      <c r="E211" s="18"/>
      <c r="F211" s="19">
        <f t="shared" ref="F211:F217" si="98">SUM(C211:E211)</f>
        <v>0</v>
      </c>
      <c r="G211" s="18"/>
      <c r="H211" s="19"/>
      <c r="I211" s="19"/>
      <c r="J211" s="19"/>
      <c r="K211" s="19"/>
      <c r="L211" s="19"/>
      <c r="M211" s="19"/>
      <c r="N211" s="19"/>
      <c r="O211" s="18"/>
      <c r="P211" s="18"/>
      <c r="Q211" s="19"/>
      <c r="R211" s="18"/>
      <c r="S211" s="36"/>
      <c r="T211" s="18"/>
      <c r="U211" s="20">
        <f t="shared" ref="U211:U218" si="99">sum(G211:T211)</f>
        <v>0</v>
      </c>
    </row>
    <row r="212">
      <c r="A212" s="21"/>
      <c r="B212" s="17" t="s">
        <v>29</v>
      </c>
      <c r="C212" s="18"/>
      <c r="D212" s="18"/>
      <c r="E212" s="19"/>
      <c r="F212" s="19">
        <f t="shared" si="98"/>
        <v>0</v>
      </c>
      <c r="G212" s="18"/>
      <c r="H212" s="18"/>
      <c r="I212" s="18"/>
      <c r="J212" s="18"/>
      <c r="K212" s="19"/>
      <c r="L212" s="19"/>
      <c r="M212" s="19"/>
      <c r="N212" s="18"/>
      <c r="O212" s="19"/>
      <c r="P212" s="18"/>
      <c r="Q212" s="19"/>
      <c r="R212" s="19"/>
      <c r="S212" s="18"/>
      <c r="T212" s="18"/>
      <c r="U212" s="20">
        <f t="shared" si="99"/>
        <v>0</v>
      </c>
    </row>
    <row r="213">
      <c r="A213" s="21"/>
      <c r="B213" s="17" t="s">
        <v>30</v>
      </c>
      <c r="C213" s="18"/>
      <c r="D213" s="18"/>
      <c r="E213" s="18"/>
      <c r="F213" s="19">
        <f t="shared" si="98"/>
        <v>0</v>
      </c>
      <c r="G213" s="18"/>
      <c r="H213" s="19"/>
      <c r="I213" s="19"/>
      <c r="J213" s="19"/>
      <c r="K213" s="19"/>
      <c r="L213" s="19"/>
      <c r="M213" s="19"/>
      <c r="N213" s="18"/>
      <c r="O213" s="18"/>
      <c r="P213" s="18"/>
      <c r="Q213" s="18"/>
      <c r="R213" s="18"/>
      <c r="S213" s="18"/>
      <c r="T213" s="18"/>
      <c r="U213" s="20">
        <f t="shared" si="99"/>
        <v>0</v>
      </c>
    </row>
    <row r="214">
      <c r="A214" s="21"/>
      <c r="B214" s="17" t="s">
        <v>31</v>
      </c>
      <c r="C214" s="18">
        <v>7.0</v>
      </c>
      <c r="D214" s="18">
        <v>2.0</v>
      </c>
      <c r="E214" s="18"/>
      <c r="F214" s="19">
        <f t="shared" si="98"/>
        <v>9</v>
      </c>
      <c r="G214" s="19"/>
      <c r="H214" s="19"/>
      <c r="I214" s="19"/>
      <c r="J214" s="19"/>
      <c r="K214" s="19"/>
      <c r="L214" s="19"/>
      <c r="M214" s="19"/>
      <c r="N214" s="19"/>
      <c r="O214" s="19"/>
      <c r="P214" s="18">
        <v>9.0</v>
      </c>
      <c r="Q214" s="19"/>
      <c r="R214" s="18"/>
      <c r="S214" s="19"/>
      <c r="T214" s="18"/>
      <c r="U214" s="20">
        <f t="shared" si="99"/>
        <v>9</v>
      </c>
    </row>
    <row r="215">
      <c r="A215" s="21"/>
      <c r="B215" s="17" t="s">
        <v>33</v>
      </c>
      <c r="C215" s="18"/>
      <c r="D215" s="18">
        <v>2.0</v>
      </c>
      <c r="E215" s="18"/>
      <c r="F215" s="18">
        <f t="shared" si="98"/>
        <v>2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>
        <v>2.0</v>
      </c>
      <c r="Q215" s="18"/>
      <c r="R215" s="18"/>
      <c r="S215" s="18"/>
      <c r="T215" s="18"/>
      <c r="U215" s="54">
        <f t="shared" si="99"/>
        <v>2</v>
      </c>
    </row>
    <row r="216">
      <c r="A216" s="21"/>
      <c r="B216" s="22" t="s">
        <v>34</v>
      </c>
      <c r="C216" s="23"/>
      <c r="D216" s="23"/>
      <c r="E216" s="24"/>
      <c r="F216" s="24">
        <f t="shared" si="98"/>
        <v>0</v>
      </c>
      <c r="G216" s="23"/>
      <c r="H216" s="24"/>
      <c r="I216" s="24"/>
      <c r="J216" s="23"/>
      <c r="K216" s="24"/>
      <c r="L216" s="24"/>
      <c r="M216" s="24"/>
      <c r="N216" s="23"/>
      <c r="O216" s="23"/>
      <c r="P216" s="23"/>
      <c r="Q216" s="23"/>
      <c r="R216" s="23"/>
      <c r="S216" s="25"/>
      <c r="T216" s="23"/>
      <c r="U216" s="20">
        <f t="shared" si="99"/>
        <v>0</v>
      </c>
    </row>
    <row r="217">
      <c r="A217" s="21"/>
      <c r="B217" s="22" t="s">
        <v>35</v>
      </c>
      <c r="C217" s="23"/>
      <c r="D217" s="23"/>
      <c r="E217" s="24"/>
      <c r="F217" s="24">
        <f t="shared" si="98"/>
        <v>0</v>
      </c>
      <c r="G217" s="23"/>
      <c r="H217" s="24"/>
      <c r="I217" s="24"/>
      <c r="J217" s="23"/>
      <c r="K217" s="24"/>
      <c r="L217" s="24"/>
      <c r="M217" s="24"/>
      <c r="N217" s="24"/>
      <c r="O217" s="23"/>
      <c r="P217" s="23"/>
      <c r="Q217" s="23"/>
      <c r="R217" s="24"/>
      <c r="S217" s="23"/>
      <c r="T217" s="23"/>
      <c r="U217" s="20">
        <f t="shared" si="99"/>
        <v>0</v>
      </c>
    </row>
    <row r="218">
      <c r="A218" s="21"/>
      <c r="B218" s="26" t="s">
        <v>36</v>
      </c>
      <c r="C218" s="27">
        <f t="shared" ref="C218:T218" si="100">SUM(C211:C217)</f>
        <v>7</v>
      </c>
      <c r="D218" s="27">
        <f t="shared" si="100"/>
        <v>4</v>
      </c>
      <c r="E218" s="27">
        <f t="shared" si="100"/>
        <v>0</v>
      </c>
      <c r="F218" s="27">
        <f t="shared" si="100"/>
        <v>11</v>
      </c>
      <c r="G218" s="27">
        <f t="shared" si="100"/>
        <v>0</v>
      </c>
      <c r="H218" s="27">
        <f t="shared" si="100"/>
        <v>0</v>
      </c>
      <c r="I218" s="27">
        <f t="shared" si="100"/>
        <v>0</v>
      </c>
      <c r="J218" s="27">
        <f t="shared" si="100"/>
        <v>0</v>
      </c>
      <c r="K218" s="27">
        <f t="shared" si="100"/>
        <v>0</v>
      </c>
      <c r="L218" s="27">
        <f t="shared" si="100"/>
        <v>0</v>
      </c>
      <c r="M218" s="27">
        <f t="shared" si="100"/>
        <v>0</v>
      </c>
      <c r="N218" s="27">
        <f t="shared" si="100"/>
        <v>0</v>
      </c>
      <c r="O218" s="27">
        <f t="shared" si="100"/>
        <v>0</v>
      </c>
      <c r="P218" s="27">
        <f t="shared" si="100"/>
        <v>11</v>
      </c>
      <c r="Q218" s="27">
        <f t="shared" si="100"/>
        <v>0</v>
      </c>
      <c r="R218" s="27">
        <f t="shared" si="100"/>
        <v>0</v>
      </c>
      <c r="S218" s="27">
        <f t="shared" si="100"/>
        <v>0</v>
      </c>
      <c r="T218" s="27">
        <f t="shared" si="100"/>
        <v>0</v>
      </c>
      <c r="U218" s="20">
        <f t="shared" si="99"/>
        <v>11</v>
      </c>
    </row>
    <row r="219">
      <c r="A219" s="31"/>
      <c r="B219" s="32" t="s">
        <v>42</v>
      </c>
      <c r="C219" s="33">
        <f t="shared" ref="C219:U219" si="101">C210+C218</f>
        <v>436</v>
      </c>
      <c r="D219" s="33">
        <f t="shared" si="101"/>
        <v>167</v>
      </c>
      <c r="E219" s="33">
        <f t="shared" si="101"/>
        <v>2</v>
      </c>
      <c r="F219" s="33">
        <f t="shared" si="101"/>
        <v>605</v>
      </c>
      <c r="G219" s="33">
        <f t="shared" si="101"/>
        <v>9</v>
      </c>
      <c r="H219" s="33">
        <f t="shared" si="101"/>
        <v>4</v>
      </c>
      <c r="I219" s="33">
        <f t="shared" si="101"/>
        <v>2</v>
      </c>
      <c r="J219" s="33">
        <f t="shared" si="101"/>
        <v>1</v>
      </c>
      <c r="K219" s="33">
        <f t="shared" si="101"/>
        <v>0</v>
      </c>
      <c r="L219" s="33">
        <f t="shared" si="101"/>
        <v>17</v>
      </c>
      <c r="M219" s="33">
        <f t="shared" si="101"/>
        <v>0</v>
      </c>
      <c r="N219" s="33">
        <f t="shared" si="101"/>
        <v>5</v>
      </c>
      <c r="O219" s="33">
        <f t="shared" si="101"/>
        <v>11</v>
      </c>
      <c r="P219" s="33">
        <f t="shared" si="101"/>
        <v>313</v>
      </c>
      <c r="Q219" s="33">
        <f t="shared" si="101"/>
        <v>6</v>
      </c>
      <c r="R219" s="33">
        <f t="shared" si="101"/>
        <v>138</v>
      </c>
      <c r="S219" s="33">
        <f t="shared" si="101"/>
        <v>4</v>
      </c>
      <c r="T219" s="33">
        <f t="shared" si="101"/>
        <v>146</v>
      </c>
      <c r="U219" s="20">
        <f t="shared" si="101"/>
        <v>656</v>
      </c>
    </row>
    <row r="220">
      <c r="A220" s="16">
        <v>46047.0</v>
      </c>
      <c r="B220" s="17" t="s">
        <v>28</v>
      </c>
      <c r="C220" s="18"/>
      <c r="D220" s="18"/>
      <c r="E220" s="18"/>
      <c r="F220" s="19">
        <f t="shared" ref="F220:F226" si="102">SUM(C220:E220)</f>
        <v>0</v>
      </c>
      <c r="G220" s="18"/>
      <c r="H220" s="19"/>
      <c r="I220" s="19"/>
      <c r="J220" s="18"/>
      <c r="K220" s="19"/>
      <c r="L220" s="19"/>
      <c r="M220" s="19"/>
      <c r="N220" s="19"/>
      <c r="O220" s="18"/>
      <c r="P220" s="18"/>
      <c r="Q220" s="19"/>
      <c r="R220" s="19"/>
      <c r="S220" s="18"/>
      <c r="T220" s="18"/>
      <c r="U220" s="20">
        <f t="shared" ref="U220:U227" si="103">sum(G220:T220)</f>
        <v>0</v>
      </c>
    </row>
    <row r="221">
      <c r="A221" s="21"/>
      <c r="B221" s="17" t="s">
        <v>29</v>
      </c>
      <c r="C221" s="18"/>
      <c r="D221" s="18"/>
      <c r="E221" s="19"/>
      <c r="F221" s="19">
        <f t="shared" si="102"/>
        <v>0</v>
      </c>
      <c r="G221" s="18"/>
      <c r="H221" s="18"/>
      <c r="I221" s="18"/>
      <c r="J221" s="19"/>
      <c r="K221" s="19"/>
      <c r="L221" s="19"/>
      <c r="M221" s="19"/>
      <c r="N221" s="18"/>
      <c r="O221" s="18"/>
      <c r="P221" s="18"/>
      <c r="Q221" s="19"/>
      <c r="R221" s="19"/>
      <c r="S221" s="18"/>
      <c r="T221" s="18"/>
      <c r="U221" s="20">
        <f t="shared" si="103"/>
        <v>0</v>
      </c>
    </row>
    <row r="222">
      <c r="A222" s="21"/>
      <c r="B222" s="17" t="s">
        <v>30</v>
      </c>
      <c r="C222" s="18"/>
      <c r="D222" s="18"/>
      <c r="E222" s="18"/>
      <c r="F222" s="19">
        <f t="shared" si="102"/>
        <v>0</v>
      </c>
      <c r="G222" s="18"/>
      <c r="H222" s="19"/>
      <c r="I222" s="19"/>
      <c r="J222" s="19"/>
      <c r="K222" s="19"/>
      <c r="L222" s="19"/>
      <c r="M222" s="19"/>
      <c r="N222" s="19"/>
      <c r="O222" s="19"/>
      <c r="P222" s="18"/>
      <c r="Q222" s="19"/>
      <c r="R222" s="19"/>
      <c r="S222" s="18"/>
      <c r="T222" s="18"/>
      <c r="U222" s="20">
        <f t="shared" si="103"/>
        <v>0</v>
      </c>
    </row>
    <row r="223">
      <c r="A223" s="21"/>
      <c r="B223" s="17" t="s">
        <v>31</v>
      </c>
      <c r="C223" s="18"/>
      <c r="D223" s="18"/>
      <c r="E223" s="19"/>
      <c r="F223" s="19">
        <f t="shared" si="102"/>
        <v>0</v>
      </c>
      <c r="G223" s="18"/>
      <c r="H223" s="19"/>
      <c r="I223" s="19"/>
      <c r="J223" s="19"/>
      <c r="K223" s="19"/>
      <c r="L223" s="19"/>
      <c r="M223" s="18"/>
      <c r="N223" s="19"/>
      <c r="O223" s="36"/>
      <c r="P223" s="18"/>
      <c r="Q223" s="19"/>
      <c r="R223" s="18"/>
      <c r="S223" s="19"/>
      <c r="T223" s="18"/>
      <c r="U223" s="20">
        <f t="shared" si="103"/>
        <v>0</v>
      </c>
    </row>
    <row r="224">
      <c r="A224" s="21"/>
      <c r="B224" s="17" t="s">
        <v>33</v>
      </c>
      <c r="C224" s="18"/>
      <c r="D224" s="18"/>
      <c r="E224" s="18"/>
      <c r="F224" s="19">
        <f t="shared" si="102"/>
        <v>0</v>
      </c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54">
        <f t="shared" si="103"/>
        <v>0</v>
      </c>
    </row>
    <row r="225">
      <c r="A225" s="21"/>
      <c r="B225" s="22" t="s">
        <v>34</v>
      </c>
      <c r="C225" s="23"/>
      <c r="D225" s="23"/>
      <c r="E225" s="24"/>
      <c r="F225" s="24">
        <f t="shared" si="102"/>
        <v>0</v>
      </c>
      <c r="G225" s="23"/>
      <c r="H225" s="23"/>
      <c r="I225" s="23"/>
      <c r="J225" s="23"/>
      <c r="K225" s="24"/>
      <c r="L225" s="24"/>
      <c r="M225" s="24"/>
      <c r="N225" s="23"/>
      <c r="O225" s="24"/>
      <c r="P225" s="23"/>
      <c r="Q225" s="23"/>
      <c r="R225" s="23"/>
      <c r="S225" s="24"/>
      <c r="T225" s="23"/>
      <c r="U225" s="20">
        <f t="shared" si="103"/>
        <v>0</v>
      </c>
    </row>
    <row r="226">
      <c r="A226" s="21"/>
      <c r="B226" s="22" t="s">
        <v>35</v>
      </c>
      <c r="C226" s="23"/>
      <c r="D226" s="23"/>
      <c r="E226" s="25"/>
      <c r="F226" s="24">
        <f t="shared" si="102"/>
        <v>0</v>
      </c>
      <c r="G226" s="24"/>
      <c r="H226" s="24"/>
      <c r="I226" s="24"/>
      <c r="J226" s="23"/>
      <c r="K226" s="24"/>
      <c r="L226" s="24"/>
      <c r="M226" s="24"/>
      <c r="N226" s="24"/>
      <c r="O226" s="23"/>
      <c r="P226" s="23"/>
      <c r="Q226" s="24"/>
      <c r="R226" s="25"/>
      <c r="S226" s="23"/>
      <c r="T226" s="23"/>
      <c r="U226" s="20">
        <f t="shared" si="103"/>
        <v>0</v>
      </c>
    </row>
    <row r="227">
      <c r="A227" s="21"/>
      <c r="B227" s="26" t="s">
        <v>36</v>
      </c>
      <c r="C227" s="27">
        <f t="shared" ref="C227:T227" si="104">SUM(C220:C226)</f>
        <v>0</v>
      </c>
      <c r="D227" s="27">
        <f t="shared" si="104"/>
        <v>0</v>
      </c>
      <c r="E227" s="27">
        <f t="shared" si="104"/>
        <v>0</v>
      </c>
      <c r="F227" s="27">
        <f t="shared" si="104"/>
        <v>0</v>
      </c>
      <c r="G227" s="27">
        <f t="shared" si="104"/>
        <v>0</v>
      </c>
      <c r="H227" s="27">
        <f t="shared" si="104"/>
        <v>0</v>
      </c>
      <c r="I227" s="27">
        <f t="shared" si="104"/>
        <v>0</v>
      </c>
      <c r="J227" s="27">
        <f t="shared" si="104"/>
        <v>0</v>
      </c>
      <c r="K227" s="27">
        <f t="shared" si="104"/>
        <v>0</v>
      </c>
      <c r="L227" s="27">
        <f t="shared" si="104"/>
        <v>0</v>
      </c>
      <c r="M227" s="27">
        <f t="shared" si="104"/>
        <v>0</v>
      </c>
      <c r="N227" s="27">
        <f t="shared" si="104"/>
        <v>0</v>
      </c>
      <c r="O227" s="27">
        <f t="shared" si="104"/>
        <v>0</v>
      </c>
      <c r="P227" s="27">
        <f t="shared" si="104"/>
        <v>0</v>
      </c>
      <c r="Q227" s="27">
        <f t="shared" si="104"/>
        <v>0</v>
      </c>
      <c r="R227" s="27">
        <f t="shared" si="104"/>
        <v>0</v>
      </c>
      <c r="S227" s="27">
        <f t="shared" si="104"/>
        <v>0</v>
      </c>
      <c r="T227" s="27">
        <f t="shared" si="104"/>
        <v>0</v>
      </c>
      <c r="U227" s="20">
        <f t="shared" si="103"/>
        <v>0</v>
      </c>
      <c r="V227" s="28" t="s">
        <v>37</v>
      </c>
      <c r="W227" s="28" t="s">
        <v>9</v>
      </c>
      <c r="X227" s="28" t="s">
        <v>10</v>
      </c>
      <c r="Y227" s="28" t="s">
        <v>11</v>
      </c>
      <c r="Z227" s="28" t="s">
        <v>12</v>
      </c>
      <c r="AA227" s="28" t="s">
        <v>13</v>
      </c>
      <c r="AB227" s="28" t="s">
        <v>14</v>
      </c>
      <c r="AC227" s="28" t="s">
        <v>15</v>
      </c>
      <c r="AD227" s="29" t="s">
        <v>38</v>
      </c>
      <c r="AE227" s="29" t="s">
        <v>39</v>
      </c>
      <c r="AF227" s="29" t="s">
        <v>18</v>
      </c>
      <c r="AG227" s="28" t="s">
        <v>19</v>
      </c>
      <c r="AH227" s="28" t="s">
        <v>20</v>
      </c>
      <c r="AI227" s="30" t="s">
        <v>40</v>
      </c>
      <c r="AJ227" s="28" t="s">
        <v>22</v>
      </c>
      <c r="AK227" s="28" t="s">
        <v>23</v>
      </c>
      <c r="AL227" s="28" t="s">
        <v>24</v>
      </c>
      <c r="AM227" s="28" t="s">
        <v>25</v>
      </c>
      <c r="AN227" s="28" t="s">
        <v>41</v>
      </c>
    </row>
    <row r="228">
      <c r="A228" s="31"/>
      <c r="B228" s="32" t="s">
        <v>42</v>
      </c>
      <c r="C228" s="33">
        <f t="shared" ref="C228:U228" si="105">C219+C227</f>
        <v>436</v>
      </c>
      <c r="D228" s="33">
        <f t="shared" si="105"/>
        <v>167</v>
      </c>
      <c r="E228" s="33">
        <f t="shared" si="105"/>
        <v>2</v>
      </c>
      <c r="F228" s="33">
        <f t="shared" si="105"/>
        <v>605</v>
      </c>
      <c r="G228" s="33">
        <f t="shared" si="105"/>
        <v>9</v>
      </c>
      <c r="H228" s="33">
        <f t="shared" si="105"/>
        <v>4</v>
      </c>
      <c r="I228" s="33">
        <f t="shared" si="105"/>
        <v>2</v>
      </c>
      <c r="J228" s="33">
        <f t="shared" si="105"/>
        <v>1</v>
      </c>
      <c r="K228" s="33">
        <f t="shared" si="105"/>
        <v>0</v>
      </c>
      <c r="L228" s="33">
        <f t="shared" si="105"/>
        <v>17</v>
      </c>
      <c r="M228" s="33">
        <f t="shared" si="105"/>
        <v>0</v>
      </c>
      <c r="N228" s="33">
        <f t="shared" si="105"/>
        <v>5</v>
      </c>
      <c r="O228" s="33">
        <f t="shared" si="105"/>
        <v>11</v>
      </c>
      <c r="P228" s="33">
        <f t="shared" si="105"/>
        <v>313</v>
      </c>
      <c r="Q228" s="33">
        <f t="shared" si="105"/>
        <v>6</v>
      </c>
      <c r="R228" s="33">
        <f t="shared" si="105"/>
        <v>138</v>
      </c>
      <c r="S228" s="33">
        <f t="shared" si="105"/>
        <v>4</v>
      </c>
      <c r="T228" s="33">
        <f t="shared" si="105"/>
        <v>146</v>
      </c>
      <c r="U228" s="20">
        <f t="shared" si="105"/>
        <v>656</v>
      </c>
      <c r="V228" s="56" t="s">
        <v>59</v>
      </c>
      <c r="W228" s="35">
        <f t="shared" ref="W228:AN228" si="106">SUM(C166:C170,C175:C179,C184:C188,C193:C197,C202:C206,C211:C215,C220:C224)</f>
        <v>112</v>
      </c>
      <c r="X228" s="35">
        <f t="shared" si="106"/>
        <v>47</v>
      </c>
      <c r="Y228" s="35">
        <f t="shared" si="106"/>
        <v>0</v>
      </c>
      <c r="Z228" s="35">
        <f t="shared" si="106"/>
        <v>159</v>
      </c>
      <c r="AA228" s="35">
        <f t="shared" si="106"/>
        <v>1</v>
      </c>
      <c r="AB228" s="35">
        <f t="shared" si="106"/>
        <v>1</v>
      </c>
      <c r="AC228" s="35">
        <f t="shared" si="106"/>
        <v>0</v>
      </c>
      <c r="AD228" s="35">
        <f t="shared" si="106"/>
        <v>0</v>
      </c>
      <c r="AE228" s="35">
        <f t="shared" si="106"/>
        <v>0</v>
      </c>
      <c r="AF228" s="35">
        <f t="shared" si="106"/>
        <v>2</v>
      </c>
      <c r="AG228" s="35">
        <f t="shared" si="106"/>
        <v>0</v>
      </c>
      <c r="AH228" s="35">
        <f t="shared" si="106"/>
        <v>0</v>
      </c>
      <c r="AI228" s="35">
        <f t="shared" si="106"/>
        <v>2</v>
      </c>
      <c r="AJ228" s="35">
        <f t="shared" si="106"/>
        <v>88</v>
      </c>
      <c r="AK228" s="35">
        <f t="shared" si="106"/>
        <v>2</v>
      </c>
      <c r="AL228" s="35">
        <f t="shared" si="106"/>
        <v>32</v>
      </c>
      <c r="AM228" s="35">
        <f t="shared" si="106"/>
        <v>4</v>
      </c>
      <c r="AN228" s="35">
        <f t="shared" si="106"/>
        <v>28</v>
      </c>
    </row>
    <row r="229">
      <c r="A229" s="16">
        <v>46048.0</v>
      </c>
      <c r="B229" s="17" t="s">
        <v>28</v>
      </c>
      <c r="C229" s="18">
        <v>4.0</v>
      </c>
      <c r="D229" s="18"/>
      <c r="E229" s="18"/>
      <c r="F229" s="19">
        <f t="shared" ref="F229:F235" si="107">SUM(C229:E229)</f>
        <v>4</v>
      </c>
      <c r="G229" s="18"/>
      <c r="H229" s="19"/>
      <c r="I229" s="19"/>
      <c r="J229" s="19"/>
      <c r="K229" s="19"/>
      <c r="L229" s="19"/>
      <c r="M229" s="19"/>
      <c r="N229" s="19"/>
      <c r="O229" s="18"/>
      <c r="P229" s="18">
        <v>3.0</v>
      </c>
      <c r="Q229" s="19"/>
      <c r="R229" s="19"/>
      <c r="S229" s="19"/>
      <c r="T229" s="18">
        <v>1.0</v>
      </c>
      <c r="U229" s="20">
        <f t="shared" ref="U229:U236" si="108">sum(G229:T229)</f>
        <v>4</v>
      </c>
    </row>
    <row r="230">
      <c r="A230" s="21"/>
      <c r="B230" s="17" t="s">
        <v>29</v>
      </c>
      <c r="C230" s="18">
        <v>2.0</v>
      </c>
      <c r="D230" s="18">
        <v>2.0</v>
      </c>
      <c r="E230" s="18"/>
      <c r="F230" s="19">
        <f t="shared" si="107"/>
        <v>4</v>
      </c>
      <c r="G230" s="18"/>
      <c r="H230" s="19"/>
      <c r="I230" s="19"/>
      <c r="J230" s="18"/>
      <c r="K230" s="19"/>
      <c r="L230" s="18">
        <v>1.0</v>
      </c>
      <c r="M230" s="19"/>
      <c r="N230" s="19"/>
      <c r="O230" s="19"/>
      <c r="P230" s="18">
        <v>2.0</v>
      </c>
      <c r="Q230" s="19"/>
      <c r="R230" s="19"/>
      <c r="S230" s="19"/>
      <c r="T230" s="18">
        <v>2.0</v>
      </c>
      <c r="U230" s="20">
        <f t="shared" si="108"/>
        <v>5</v>
      </c>
    </row>
    <row r="231">
      <c r="A231" s="21"/>
      <c r="B231" s="17" t="s">
        <v>30</v>
      </c>
      <c r="C231" s="18">
        <v>1.0</v>
      </c>
      <c r="D231" s="18"/>
      <c r="E231" s="19"/>
      <c r="F231" s="19">
        <f t="shared" si="107"/>
        <v>1</v>
      </c>
      <c r="G231" s="18"/>
      <c r="H231" s="61">
        <v>1.0</v>
      </c>
      <c r="I231" s="19"/>
      <c r="J231" s="19"/>
      <c r="K231" s="19"/>
      <c r="L231" s="19"/>
      <c r="M231" s="19"/>
      <c r="N231" s="19"/>
      <c r="O231" s="18"/>
      <c r="P231" s="18"/>
      <c r="Q231" s="19"/>
      <c r="R231" s="19"/>
      <c r="S231" s="18"/>
      <c r="T231" s="18"/>
      <c r="U231" s="20">
        <f t="shared" si="108"/>
        <v>1</v>
      </c>
    </row>
    <row r="232">
      <c r="A232" s="21"/>
      <c r="B232" s="17" t="s">
        <v>31</v>
      </c>
      <c r="C232" s="18">
        <v>12.0</v>
      </c>
      <c r="D232" s="18">
        <v>3.0</v>
      </c>
      <c r="E232" s="18"/>
      <c r="F232" s="19">
        <f t="shared" si="107"/>
        <v>15</v>
      </c>
      <c r="G232" s="19"/>
      <c r="H232" s="19"/>
      <c r="I232" s="19"/>
      <c r="J232" s="18"/>
      <c r="K232" s="19"/>
      <c r="L232" s="19"/>
      <c r="M232" s="18"/>
      <c r="N232" s="18"/>
      <c r="O232" s="19"/>
      <c r="P232" s="18">
        <v>14.0</v>
      </c>
      <c r="Q232" s="19"/>
      <c r="R232" s="18"/>
      <c r="S232" s="19"/>
      <c r="T232" s="18">
        <v>1.0</v>
      </c>
      <c r="U232" s="20">
        <f t="shared" si="108"/>
        <v>15</v>
      </c>
    </row>
    <row r="233">
      <c r="A233" s="21"/>
      <c r="B233" s="17" t="s">
        <v>33</v>
      </c>
      <c r="C233" s="18">
        <v>4.0</v>
      </c>
      <c r="D233" s="18"/>
      <c r="E233" s="18"/>
      <c r="F233" s="19">
        <f t="shared" si="107"/>
        <v>4</v>
      </c>
      <c r="G233" s="18"/>
      <c r="H233" s="18"/>
      <c r="I233" s="19"/>
      <c r="J233" s="36"/>
      <c r="K233" s="19"/>
      <c r="L233" s="19"/>
      <c r="M233" s="19"/>
      <c r="N233" s="18"/>
      <c r="O233" s="19"/>
      <c r="P233" s="18">
        <v>4.0</v>
      </c>
      <c r="Q233" s="19"/>
      <c r="R233" s="18"/>
      <c r="S233" s="18"/>
      <c r="T233" s="18"/>
      <c r="U233" s="54">
        <f t="shared" si="108"/>
        <v>4</v>
      </c>
    </row>
    <row r="234">
      <c r="A234" s="21"/>
      <c r="B234" s="22" t="s">
        <v>34</v>
      </c>
      <c r="C234" s="23">
        <v>3.0</v>
      </c>
      <c r="D234" s="23">
        <v>2.0</v>
      </c>
      <c r="E234" s="23"/>
      <c r="F234" s="24">
        <f t="shared" si="107"/>
        <v>5</v>
      </c>
      <c r="G234" s="23"/>
      <c r="H234" s="23"/>
      <c r="I234" s="24"/>
      <c r="J234" s="24"/>
      <c r="K234" s="24"/>
      <c r="L234" s="24"/>
      <c r="M234" s="24"/>
      <c r="N234" s="24"/>
      <c r="O234" s="24"/>
      <c r="P234" s="23">
        <v>3.0</v>
      </c>
      <c r="Q234" s="24"/>
      <c r="R234" s="23"/>
      <c r="S234" s="24"/>
      <c r="T234" s="23">
        <v>5.0</v>
      </c>
      <c r="U234" s="20">
        <f t="shared" si="108"/>
        <v>8</v>
      </c>
    </row>
    <row r="235">
      <c r="A235" s="21"/>
      <c r="B235" s="22" t="s">
        <v>35</v>
      </c>
      <c r="C235" s="23">
        <v>0.0</v>
      </c>
      <c r="D235" s="23">
        <v>0.0</v>
      </c>
      <c r="E235" s="23"/>
      <c r="F235" s="24">
        <f t="shared" si="107"/>
        <v>0</v>
      </c>
      <c r="G235" s="24"/>
      <c r="H235" s="24"/>
      <c r="I235" s="24"/>
      <c r="J235" s="24"/>
      <c r="K235" s="24"/>
      <c r="L235" s="24"/>
      <c r="M235" s="24"/>
      <c r="N235" s="24"/>
      <c r="O235" s="23"/>
      <c r="P235" s="23"/>
      <c r="Q235" s="24"/>
      <c r="R235" s="24"/>
      <c r="S235" s="24"/>
      <c r="T235" s="23"/>
      <c r="U235" s="20">
        <f t="shared" si="108"/>
        <v>0</v>
      </c>
    </row>
    <row r="236">
      <c r="A236" s="21"/>
      <c r="B236" s="26" t="s">
        <v>36</v>
      </c>
      <c r="C236" s="27">
        <f t="shared" ref="C236:T236" si="109">SUM(C229:C235)</f>
        <v>26</v>
      </c>
      <c r="D236" s="27">
        <f t="shared" si="109"/>
        <v>7</v>
      </c>
      <c r="E236" s="27">
        <f t="shared" si="109"/>
        <v>0</v>
      </c>
      <c r="F236" s="27">
        <f t="shared" si="109"/>
        <v>33</v>
      </c>
      <c r="G236" s="27">
        <f t="shared" si="109"/>
        <v>0</v>
      </c>
      <c r="H236" s="27">
        <f t="shared" si="109"/>
        <v>1</v>
      </c>
      <c r="I236" s="27">
        <f t="shared" si="109"/>
        <v>0</v>
      </c>
      <c r="J236" s="27">
        <f t="shared" si="109"/>
        <v>0</v>
      </c>
      <c r="K236" s="27">
        <f t="shared" si="109"/>
        <v>0</v>
      </c>
      <c r="L236" s="27">
        <f t="shared" si="109"/>
        <v>1</v>
      </c>
      <c r="M236" s="27">
        <f t="shared" si="109"/>
        <v>0</v>
      </c>
      <c r="N236" s="27">
        <f t="shared" si="109"/>
        <v>0</v>
      </c>
      <c r="O236" s="27">
        <f t="shared" si="109"/>
        <v>0</v>
      </c>
      <c r="P236" s="27">
        <f t="shared" si="109"/>
        <v>26</v>
      </c>
      <c r="Q236" s="27">
        <f t="shared" si="109"/>
        <v>0</v>
      </c>
      <c r="R236" s="27">
        <f t="shared" si="109"/>
        <v>0</v>
      </c>
      <c r="S236" s="27">
        <f t="shared" si="109"/>
        <v>0</v>
      </c>
      <c r="T236" s="27">
        <f t="shared" si="109"/>
        <v>9</v>
      </c>
      <c r="U236" s="20">
        <f t="shared" si="108"/>
        <v>37</v>
      </c>
    </row>
    <row r="237">
      <c r="A237" s="31"/>
      <c r="B237" s="32" t="s">
        <v>42</v>
      </c>
      <c r="C237" s="33">
        <f t="shared" ref="C237:U237" si="110">C228+C236</f>
        <v>462</v>
      </c>
      <c r="D237" s="33">
        <f t="shared" si="110"/>
        <v>174</v>
      </c>
      <c r="E237" s="33">
        <f t="shared" si="110"/>
        <v>2</v>
      </c>
      <c r="F237" s="33">
        <f t="shared" si="110"/>
        <v>638</v>
      </c>
      <c r="G237" s="33">
        <f t="shared" si="110"/>
        <v>9</v>
      </c>
      <c r="H237" s="33">
        <f t="shared" si="110"/>
        <v>5</v>
      </c>
      <c r="I237" s="33">
        <f t="shared" si="110"/>
        <v>2</v>
      </c>
      <c r="J237" s="33">
        <f t="shared" si="110"/>
        <v>1</v>
      </c>
      <c r="K237" s="33">
        <f t="shared" si="110"/>
        <v>0</v>
      </c>
      <c r="L237" s="33">
        <f t="shared" si="110"/>
        <v>18</v>
      </c>
      <c r="M237" s="33">
        <f t="shared" si="110"/>
        <v>0</v>
      </c>
      <c r="N237" s="33">
        <f t="shared" si="110"/>
        <v>5</v>
      </c>
      <c r="O237" s="33">
        <f t="shared" si="110"/>
        <v>11</v>
      </c>
      <c r="P237" s="33">
        <f t="shared" si="110"/>
        <v>339</v>
      </c>
      <c r="Q237" s="33">
        <f t="shared" si="110"/>
        <v>6</v>
      </c>
      <c r="R237" s="33">
        <f t="shared" si="110"/>
        <v>138</v>
      </c>
      <c r="S237" s="33">
        <f t="shared" si="110"/>
        <v>4</v>
      </c>
      <c r="T237" s="33">
        <f t="shared" si="110"/>
        <v>155</v>
      </c>
      <c r="U237" s="20">
        <f t="shared" si="110"/>
        <v>693</v>
      </c>
    </row>
    <row r="238">
      <c r="A238" s="16">
        <v>46049.0</v>
      </c>
      <c r="B238" s="17" t="s">
        <v>28</v>
      </c>
      <c r="C238" s="18">
        <v>2.0</v>
      </c>
      <c r="D238" s="18"/>
      <c r="E238" s="18"/>
      <c r="F238" s="19">
        <f t="shared" ref="F238:F244" si="111">SUM(C238:E238)</f>
        <v>2</v>
      </c>
      <c r="G238" s="19"/>
      <c r="H238" s="19"/>
      <c r="I238" s="19"/>
      <c r="J238" s="19"/>
      <c r="K238" s="19"/>
      <c r="L238" s="19"/>
      <c r="M238" s="19"/>
      <c r="N238" s="19"/>
      <c r="O238" s="36"/>
      <c r="P238" s="18"/>
      <c r="Q238" s="18"/>
      <c r="R238" s="19"/>
      <c r="S238" s="36"/>
      <c r="T238" s="18">
        <v>2.0</v>
      </c>
      <c r="U238" s="20">
        <f t="shared" ref="U238:U245" si="112">sum(G238:T238)</f>
        <v>2</v>
      </c>
    </row>
    <row r="239">
      <c r="A239" s="21"/>
      <c r="B239" s="17" t="s">
        <v>29</v>
      </c>
      <c r="C239" s="18"/>
      <c r="D239" s="18"/>
      <c r="E239" s="18"/>
      <c r="F239" s="19">
        <f t="shared" si="111"/>
        <v>0</v>
      </c>
      <c r="G239" s="18"/>
      <c r="H239" s="19"/>
      <c r="I239" s="19"/>
      <c r="J239" s="18"/>
      <c r="K239" s="19"/>
      <c r="L239" s="19"/>
      <c r="M239" s="19"/>
      <c r="N239" s="19"/>
      <c r="O239" s="18"/>
      <c r="P239" s="18"/>
      <c r="Q239" s="19"/>
      <c r="R239" s="19"/>
      <c r="S239" s="36"/>
      <c r="T239" s="18"/>
      <c r="U239" s="20">
        <f t="shared" si="112"/>
        <v>0</v>
      </c>
    </row>
    <row r="240">
      <c r="A240" s="21"/>
      <c r="B240" s="17" t="s">
        <v>30</v>
      </c>
      <c r="C240" s="18">
        <v>3.0</v>
      </c>
      <c r="D240" s="18">
        <v>1.0</v>
      </c>
      <c r="E240" s="18"/>
      <c r="F240" s="19">
        <f t="shared" si="111"/>
        <v>4</v>
      </c>
      <c r="G240" s="18"/>
      <c r="H240" s="18">
        <v>1.0</v>
      </c>
      <c r="I240" s="19"/>
      <c r="J240" s="18"/>
      <c r="K240" s="19"/>
      <c r="L240" s="18">
        <v>1.0</v>
      </c>
      <c r="M240" s="19"/>
      <c r="N240" s="19"/>
      <c r="O240" s="18"/>
      <c r="P240" s="18">
        <v>1.0</v>
      </c>
      <c r="Q240" s="19"/>
      <c r="R240" s="19"/>
      <c r="S240" s="18"/>
      <c r="T240" s="18">
        <v>1.0</v>
      </c>
      <c r="U240" s="20">
        <f t="shared" si="112"/>
        <v>4</v>
      </c>
    </row>
    <row r="241">
      <c r="A241" s="21"/>
      <c r="B241" s="17" t="s">
        <v>31</v>
      </c>
      <c r="C241" s="18">
        <v>21.0</v>
      </c>
      <c r="D241" s="18">
        <v>12.0</v>
      </c>
      <c r="E241" s="18"/>
      <c r="F241" s="19">
        <f t="shared" si="111"/>
        <v>33</v>
      </c>
      <c r="G241" s="19"/>
      <c r="H241" s="19"/>
      <c r="I241" s="19"/>
      <c r="J241" s="19"/>
      <c r="K241" s="19"/>
      <c r="L241" s="19"/>
      <c r="M241" s="18"/>
      <c r="N241" s="18">
        <v>8.0</v>
      </c>
      <c r="O241" s="19"/>
      <c r="P241" s="18"/>
      <c r="Q241" s="19"/>
      <c r="R241" s="18">
        <v>23.0</v>
      </c>
      <c r="S241" s="19"/>
      <c r="T241" s="18">
        <v>3.0</v>
      </c>
      <c r="U241" s="20">
        <f t="shared" si="112"/>
        <v>34</v>
      </c>
    </row>
    <row r="242">
      <c r="A242" s="21"/>
      <c r="B242" s="17" t="s">
        <v>33</v>
      </c>
      <c r="C242" s="18">
        <v>2.0</v>
      </c>
      <c r="D242" s="18">
        <v>1.0</v>
      </c>
      <c r="E242" s="18"/>
      <c r="F242" s="19">
        <f t="shared" si="111"/>
        <v>3</v>
      </c>
      <c r="G242" s="18"/>
      <c r="H242" s="18"/>
      <c r="I242" s="19"/>
      <c r="J242" s="18"/>
      <c r="K242" s="19"/>
      <c r="L242" s="19"/>
      <c r="M242" s="19"/>
      <c r="N242" s="18"/>
      <c r="O242" s="19"/>
      <c r="P242" s="18">
        <v>2.0</v>
      </c>
      <c r="Q242" s="19"/>
      <c r="R242" s="18"/>
      <c r="S242" s="18"/>
      <c r="T242" s="18">
        <v>1.0</v>
      </c>
      <c r="U242" s="54">
        <f t="shared" si="112"/>
        <v>3</v>
      </c>
    </row>
    <row r="243">
      <c r="A243" s="21"/>
      <c r="B243" s="22" t="s">
        <v>34</v>
      </c>
      <c r="C243" s="23">
        <v>2.0</v>
      </c>
      <c r="D243" s="23">
        <v>3.0</v>
      </c>
      <c r="E243" s="24"/>
      <c r="F243" s="24">
        <f t="shared" si="111"/>
        <v>5</v>
      </c>
      <c r="G243" s="23">
        <v>1.0</v>
      </c>
      <c r="H243" s="24"/>
      <c r="I243" s="23"/>
      <c r="J243" s="23"/>
      <c r="K243" s="24"/>
      <c r="L243" s="24"/>
      <c r="M243" s="24"/>
      <c r="N243" s="23">
        <v>2.0</v>
      </c>
      <c r="O243" s="24"/>
      <c r="P243" s="23">
        <v>1.0</v>
      </c>
      <c r="Q243" s="24"/>
      <c r="R243" s="23">
        <v>1.0</v>
      </c>
      <c r="S243" s="23"/>
      <c r="T243" s="23">
        <v>3.0</v>
      </c>
      <c r="U243" s="20">
        <f t="shared" si="112"/>
        <v>8</v>
      </c>
    </row>
    <row r="244">
      <c r="A244" s="21"/>
      <c r="B244" s="22" t="s">
        <v>35</v>
      </c>
      <c r="C244" s="23">
        <v>1.0</v>
      </c>
      <c r="D244" s="23"/>
      <c r="E244" s="24"/>
      <c r="F244" s="24">
        <f t="shared" si="111"/>
        <v>1</v>
      </c>
      <c r="G244" s="23"/>
      <c r="H244" s="24"/>
      <c r="I244" s="24"/>
      <c r="J244" s="23"/>
      <c r="K244" s="24"/>
      <c r="L244" s="24"/>
      <c r="M244" s="24"/>
      <c r="N244" s="24"/>
      <c r="O244" s="24"/>
      <c r="P244" s="23">
        <v>1.0</v>
      </c>
      <c r="Q244" s="24"/>
      <c r="R244" s="24"/>
      <c r="S244" s="24"/>
      <c r="T244" s="23"/>
      <c r="U244" s="20">
        <f t="shared" si="112"/>
        <v>1</v>
      </c>
    </row>
    <row r="245">
      <c r="A245" s="21"/>
      <c r="B245" s="26" t="s">
        <v>36</v>
      </c>
      <c r="C245" s="27">
        <f t="shared" ref="C245:T245" si="113">SUM(C238:C244)</f>
        <v>31</v>
      </c>
      <c r="D245" s="27">
        <f t="shared" si="113"/>
        <v>17</v>
      </c>
      <c r="E245" s="27">
        <f t="shared" si="113"/>
        <v>0</v>
      </c>
      <c r="F245" s="27">
        <f t="shared" si="113"/>
        <v>48</v>
      </c>
      <c r="G245" s="27">
        <f t="shared" si="113"/>
        <v>1</v>
      </c>
      <c r="H245" s="27">
        <f t="shared" si="113"/>
        <v>1</v>
      </c>
      <c r="I245" s="27">
        <f t="shared" si="113"/>
        <v>0</v>
      </c>
      <c r="J245" s="27">
        <f t="shared" si="113"/>
        <v>0</v>
      </c>
      <c r="K245" s="27">
        <f t="shared" si="113"/>
        <v>0</v>
      </c>
      <c r="L245" s="27">
        <f t="shared" si="113"/>
        <v>1</v>
      </c>
      <c r="M245" s="27">
        <f t="shared" si="113"/>
        <v>0</v>
      </c>
      <c r="N245" s="27">
        <f t="shared" si="113"/>
        <v>10</v>
      </c>
      <c r="O245" s="27">
        <f t="shared" si="113"/>
        <v>0</v>
      </c>
      <c r="P245" s="27">
        <f t="shared" si="113"/>
        <v>5</v>
      </c>
      <c r="Q245" s="27">
        <f t="shared" si="113"/>
        <v>0</v>
      </c>
      <c r="R245" s="27">
        <f t="shared" si="113"/>
        <v>24</v>
      </c>
      <c r="S245" s="27">
        <f t="shared" si="113"/>
        <v>0</v>
      </c>
      <c r="T245" s="27">
        <f t="shared" si="113"/>
        <v>10</v>
      </c>
      <c r="U245" s="20">
        <f t="shared" si="112"/>
        <v>52</v>
      </c>
    </row>
    <row r="246">
      <c r="A246" s="31"/>
      <c r="B246" s="32" t="s">
        <v>42</v>
      </c>
      <c r="C246" s="33">
        <f t="shared" ref="C246:U246" si="114">C237+C245</f>
        <v>493</v>
      </c>
      <c r="D246" s="33">
        <f t="shared" si="114"/>
        <v>191</v>
      </c>
      <c r="E246" s="33">
        <f t="shared" si="114"/>
        <v>2</v>
      </c>
      <c r="F246" s="33">
        <f t="shared" si="114"/>
        <v>686</v>
      </c>
      <c r="G246" s="33">
        <f t="shared" si="114"/>
        <v>10</v>
      </c>
      <c r="H246" s="33">
        <f t="shared" si="114"/>
        <v>6</v>
      </c>
      <c r="I246" s="33">
        <f t="shared" si="114"/>
        <v>2</v>
      </c>
      <c r="J246" s="33">
        <f t="shared" si="114"/>
        <v>1</v>
      </c>
      <c r="K246" s="33">
        <f t="shared" si="114"/>
        <v>0</v>
      </c>
      <c r="L246" s="33">
        <f t="shared" si="114"/>
        <v>19</v>
      </c>
      <c r="M246" s="33">
        <f t="shared" si="114"/>
        <v>0</v>
      </c>
      <c r="N246" s="33">
        <f t="shared" si="114"/>
        <v>15</v>
      </c>
      <c r="O246" s="33">
        <f t="shared" si="114"/>
        <v>11</v>
      </c>
      <c r="P246" s="33">
        <f t="shared" si="114"/>
        <v>344</v>
      </c>
      <c r="Q246" s="33">
        <f t="shared" si="114"/>
        <v>6</v>
      </c>
      <c r="R246" s="33">
        <f t="shared" si="114"/>
        <v>162</v>
      </c>
      <c r="S246" s="33">
        <f t="shared" si="114"/>
        <v>4</v>
      </c>
      <c r="T246" s="33">
        <f t="shared" si="114"/>
        <v>165</v>
      </c>
      <c r="U246" s="20">
        <f t="shared" si="114"/>
        <v>745</v>
      </c>
    </row>
    <row r="247">
      <c r="A247" s="16">
        <v>46050.0</v>
      </c>
      <c r="B247" s="17" t="s">
        <v>28</v>
      </c>
      <c r="C247" s="18">
        <v>2.0</v>
      </c>
      <c r="D247" s="18">
        <v>1.0</v>
      </c>
      <c r="E247" s="19"/>
      <c r="F247" s="19">
        <f t="shared" ref="F247:F253" si="115">SUM(C247:E247)</f>
        <v>3</v>
      </c>
      <c r="G247" s="18"/>
      <c r="H247" s="19"/>
      <c r="I247" s="19"/>
      <c r="J247" s="19"/>
      <c r="K247" s="19"/>
      <c r="L247" s="19"/>
      <c r="M247" s="19"/>
      <c r="N247" s="19"/>
      <c r="O247" s="18"/>
      <c r="P247" s="18"/>
      <c r="Q247" s="19"/>
      <c r="R247" s="19"/>
      <c r="S247" s="18"/>
      <c r="T247" s="18">
        <v>3.0</v>
      </c>
      <c r="U247" s="20">
        <f t="shared" ref="U247:U254" si="116">sum(G247:T247)</f>
        <v>3</v>
      </c>
    </row>
    <row r="248">
      <c r="A248" s="21"/>
      <c r="B248" s="17" t="s">
        <v>29</v>
      </c>
      <c r="C248" s="18">
        <v>13.0</v>
      </c>
      <c r="D248" s="18">
        <v>4.0</v>
      </c>
      <c r="E248" s="18"/>
      <c r="F248" s="19">
        <f t="shared" si="115"/>
        <v>17</v>
      </c>
      <c r="G248" s="18"/>
      <c r="H248" s="19"/>
      <c r="I248" s="18">
        <v>1.0</v>
      </c>
      <c r="J248" s="19"/>
      <c r="K248" s="19"/>
      <c r="L248" s="19"/>
      <c r="M248" s="19"/>
      <c r="N248" s="18"/>
      <c r="O248" s="19"/>
      <c r="P248" s="18">
        <v>16.0</v>
      </c>
      <c r="Q248" s="19"/>
      <c r="R248" s="19"/>
      <c r="S248" s="18"/>
      <c r="T248" s="18"/>
      <c r="U248" s="20">
        <f t="shared" si="116"/>
        <v>17</v>
      </c>
    </row>
    <row r="249">
      <c r="A249" s="21"/>
      <c r="B249" s="17" t="s">
        <v>30</v>
      </c>
      <c r="C249" s="18"/>
      <c r="D249" s="18">
        <v>2.0</v>
      </c>
      <c r="E249" s="19"/>
      <c r="F249" s="19">
        <f t="shared" si="115"/>
        <v>2</v>
      </c>
      <c r="G249" s="18"/>
      <c r="H249" s="19"/>
      <c r="I249" s="19"/>
      <c r="J249" s="19"/>
      <c r="K249" s="19"/>
      <c r="L249" s="18">
        <v>1.0</v>
      </c>
      <c r="M249" s="19"/>
      <c r="N249" s="19"/>
      <c r="O249" s="19"/>
      <c r="P249" s="18"/>
      <c r="Q249" s="18">
        <v>1.0</v>
      </c>
      <c r="R249" s="19"/>
      <c r="S249" s="18"/>
      <c r="T249" s="18"/>
      <c r="U249" s="20">
        <f t="shared" si="116"/>
        <v>2</v>
      </c>
    </row>
    <row r="250">
      <c r="A250" s="21"/>
      <c r="B250" s="17" t="s">
        <v>31</v>
      </c>
      <c r="C250" s="18">
        <v>14.0</v>
      </c>
      <c r="D250" s="18">
        <v>4.0</v>
      </c>
      <c r="E250" s="18"/>
      <c r="F250" s="19">
        <f t="shared" si="115"/>
        <v>18</v>
      </c>
      <c r="G250" s="36"/>
      <c r="H250" s="19"/>
      <c r="I250" s="19"/>
      <c r="J250" s="19"/>
      <c r="K250" s="19"/>
      <c r="L250" s="19"/>
      <c r="M250" s="18">
        <v>17.0</v>
      </c>
      <c r="N250" s="19"/>
      <c r="O250" s="19"/>
      <c r="P250" s="18"/>
      <c r="Q250" s="19"/>
      <c r="R250" s="19"/>
      <c r="S250" s="19"/>
      <c r="T250" s="18"/>
      <c r="U250" s="20">
        <f t="shared" si="116"/>
        <v>17</v>
      </c>
    </row>
    <row r="251">
      <c r="A251" s="21"/>
      <c r="B251" s="17" t="s">
        <v>33</v>
      </c>
      <c r="C251" s="18"/>
      <c r="D251" s="18">
        <v>1.0</v>
      </c>
      <c r="E251" s="18"/>
      <c r="F251" s="19">
        <f t="shared" si="115"/>
        <v>1</v>
      </c>
      <c r="G251" s="18"/>
      <c r="H251" s="18"/>
      <c r="I251" s="18">
        <v>1.0</v>
      </c>
      <c r="J251" s="36"/>
      <c r="K251" s="19"/>
      <c r="L251" s="19"/>
      <c r="M251" s="19"/>
      <c r="N251" s="18"/>
      <c r="O251" s="19"/>
      <c r="P251" s="18"/>
      <c r="Q251" s="18"/>
      <c r="R251" s="18"/>
      <c r="S251" s="18"/>
      <c r="T251" s="18"/>
      <c r="U251" s="54">
        <f t="shared" si="116"/>
        <v>1</v>
      </c>
    </row>
    <row r="252">
      <c r="A252" s="21"/>
      <c r="B252" s="22" t="s">
        <v>34</v>
      </c>
      <c r="C252" s="23">
        <v>3.0</v>
      </c>
      <c r="D252" s="23">
        <v>3.0</v>
      </c>
      <c r="E252" s="23"/>
      <c r="F252" s="24">
        <f t="shared" si="115"/>
        <v>6</v>
      </c>
      <c r="G252" s="23">
        <v>2.0</v>
      </c>
      <c r="H252" s="24"/>
      <c r="I252" s="24"/>
      <c r="J252" s="23"/>
      <c r="K252" s="24"/>
      <c r="L252" s="24"/>
      <c r="M252" s="24"/>
      <c r="N252" s="23">
        <v>2.0</v>
      </c>
      <c r="O252" s="23"/>
      <c r="P252" s="23">
        <v>1.0</v>
      </c>
      <c r="Q252" s="24"/>
      <c r="R252" s="24"/>
      <c r="S252" s="23"/>
      <c r="T252" s="23">
        <v>8.0</v>
      </c>
      <c r="U252" s="20">
        <f t="shared" si="116"/>
        <v>13</v>
      </c>
    </row>
    <row r="253">
      <c r="A253" s="21"/>
      <c r="B253" s="22" t="s">
        <v>35</v>
      </c>
      <c r="C253" s="23"/>
      <c r="D253" s="23"/>
      <c r="E253" s="24"/>
      <c r="F253" s="24">
        <f t="shared" si="115"/>
        <v>0</v>
      </c>
      <c r="G253" s="25"/>
      <c r="H253" s="24"/>
      <c r="I253" s="24"/>
      <c r="J253" s="24"/>
      <c r="K253" s="25"/>
      <c r="L253" s="24"/>
      <c r="M253" s="24"/>
      <c r="N253" s="24"/>
      <c r="O253" s="23"/>
      <c r="P253" s="25"/>
      <c r="Q253" s="24"/>
      <c r="R253" s="24"/>
      <c r="S253" s="23"/>
      <c r="T253" s="24"/>
      <c r="U253" s="20">
        <f t="shared" si="116"/>
        <v>0</v>
      </c>
    </row>
    <row r="254">
      <c r="A254" s="21"/>
      <c r="B254" s="26" t="s">
        <v>36</v>
      </c>
      <c r="C254" s="27">
        <f t="shared" ref="C254:T254" si="117">SUM(C247:C253)</f>
        <v>32</v>
      </c>
      <c r="D254" s="27">
        <f t="shared" si="117"/>
        <v>15</v>
      </c>
      <c r="E254" s="27">
        <f t="shared" si="117"/>
        <v>0</v>
      </c>
      <c r="F254" s="27">
        <f t="shared" si="117"/>
        <v>47</v>
      </c>
      <c r="G254" s="27">
        <f t="shared" si="117"/>
        <v>2</v>
      </c>
      <c r="H254" s="27">
        <f t="shared" si="117"/>
        <v>0</v>
      </c>
      <c r="I254" s="27">
        <f t="shared" si="117"/>
        <v>2</v>
      </c>
      <c r="J254" s="27">
        <f t="shared" si="117"/>
        <v>0</v>
      </c>
      <c r="K254" s="27">
        <f t="shared" si="117"/>
        <v>0</v>
      </c>
      <c r="L254" s="27">
        <f t="shared" si="117"/>
        <v>1</v>
      </c>
      <c r="M254" s="27">
        <f t="shared" si="117"/>
        <v>17</v>
      </c>
      <c r="N254" s="27">
        <f t="shared" si="117"/>
        <v>2</v>
      </c>
      <c r="O254" s="27">
        <f t="shared" si="117"/>
        <v>0</v>
      </c>
      <c r="P254" s="27">
        <f t="shared" si="117"/>
        <v>17</v>
      </c>
      <c r="Q254" s="27">
        <f t="shared" si="117"/>
        <v>1</v>
      </c>
      <c r="R254" s="27">
        <f t="shared" si="117"/>
        <v>0</v>
      </c>
      <c r="S254" s="27">
        <f t="shared" si="117"/>
        <v>0</v>
      </c>
      <c r="T254" s="27">
        <f t="shared" si="117"/>
        <v>11</v>
      </c>
      <c r="U254" s="20">
        <f t="shared" si="116"/>
        <v>53</v>
      </c>
    </row>
    <row r="255">
      <c r="A255" s="31"/>
      <c r="B255" s="32" t="s">
        <v>42</v>
      </c>
      <c r="C255" s="33">
        <f t="shared" ref="C255:U255" si="118">C246+C254</f>
        <v>525</v>
      </c>
      <c r="D255" s="33">
        <f t="shared" si="118"/>
        <v>206</v>
      </c>
      <c r="E255" s="33">
        <f t="shared" si="118"/>
        <v>2</v>
      </c>
      <c r="F255" s="33">
        <f t="shared" si="118"/>
        <v>733</v>
      </c>
      <c r="G255" s="33">
        <f t="shared" si="118"/>
        <v>12</v>
      </c>
      <c r="H255" s="33">
        <f t="shared" si="118"/>
        <v>6</v>
      </c>
      <c r="I255" s="33">
        <f t="shared" si="118"/>
        <v>4</v>
      </c>
      <c r="J255" s="33">
        <f t="shared" si="118"/>
        <v>1</v>
      </c>
      <c r="K255" s="33">
        <f t="shared" si="118"/>
        <v>0</v>
      </c>
      <c r="L255" s="33">
        <f t="shared" si="118"/>
        <v>20</v>
      </c>
      <c r="M255" s="33">
        <f t="shared" si="118"/>
        <v>17</v>
      </c>
      <c r="N255" s="33">
        <f t="shared" si="118"/>
        <v>17</v>
      </c>
      <c r="O255" s="33">
        <f t="shared" si="118"/>
        <v>11</v>
      </c>
      <c r="P255" s="33">
        <f t="shared" si="118"/>
        <v>361</v>
      </c>
      <c r="Q255" s="33">
        <f t="shared" si="118"/>
        <v>7</v>
      </c>
      <c r="R255" s="33">
        <f t="shared" si="118"/>
        <v>162</v>
      </c>
      <c r="S255" s="33">
        <f t="shared" si="118"/>
        <v>4</v>
      </c>
      <c r="T255" s="33">
        <f t="shared" si="118"/>
        <v>176</v>
      </c>
      <c r="U255" s="20">
        <f t="shared" si="118"/>
        <v>798</v>
      </c>
    </row>
    <row r="256">
      <c r="A256" s="16">
        <v>46051.0</v>
      </c>
      <c r="B256" s="17" t="s">
        <v>28</v>
      </c>
      <c r="C256" s="18">
        <v>3.0</v>
      </c>
      <c r="D256" s="18"/>
      <c r="E256" s="19"/>
      <c r="F256" s="19">
        <f t="shared" ref="F256:F262" si="119">SUM(C256:E256)</f>
        <v>3</v>
      </c>
      <c r="G256" s="19"/>
      <c r="H256" s="18"/>
      <c r="I256" s="19"/>
      <c r="J256" s="19"/>
      <c r="K256" s="19"/>
      <c r="L256" s="19"/>
      <c r="M256" s="19"/>
      <c r="N256" s="19"/>
      <c r="O256" s="18"/>
      <c r="P256" s="18">
        <v>2.0</v>
      </c>
      <c r="Q256" s="19"/>
      <c r="R256" s="19"/>
      <c r="S256" s="36"/>
      <c r="T256" s="18">
        <v>1.0</v>
      </c>
      <c r="U256" s="20">
        <f t="shared" ref="U256:U263" si="120">sum(G256:T256)</f>
        <v>3</v>
      </c>
    </row>
    <row r="257">
      <c r="A257" s="21"/>
      <c r="B257" s="17" t="s">
        <v>29</v>
      </c>
      <c r="C257" s="18"/>
      <c r="D257" s="18">
        <v>1.0</v>
      </c>
      <c r="E257" s="19"/>
      <c r="F257" s="19">
        <f t="shared" si="119"/>
        <v>1</v>
      </c>
      <c r="G257" s="19"/>
      <c r="H257" s="19"/>
      <c r="I257" s="18"/>
      <c r="J257" s="19"/>
      <c r="K257" s="19"/>
      <c r="L257" s="19"/>
      <c r="M257" s="19"/>
      <c r="N257" s="19"/>
      <c r="O257" s="19"/>
      <c r="P257" s="18"/>
      <c r="Q257" s="19"/>
      <c r="R257" s="19"/>
      <c r="S257" s="18"/>
      <c r="T257" s="18">
        <v>1.0</v>
      </c>
      <c r="U257" s="20">
        <f t="shared" si="120"/>
        <v>1</v>
      </c>
    </row>
    <row r="258">
      <c r="A258" s="21"/>
      <c r="B258" s="17" t="s">
        <v>30</v>
      </c>
      <c r="C258" s="18">
        <v>3.0</v>
      </c>
      <c r="D258" s="18"/>
      <c r="E258" s="19"/>
      <c r="F258" s="19">
        <f t="shared" si="119"/>
        <v>3</v>
      </c>
      <c r="G258" s="19"/>
      <c r="H258" s="19"/>
      <c r="I258" s="19"/>
      <c r="J258" s="19"/>
      <c r="K258" s="19"/>
      <c r="L258" s="19"/>
      <c r="M258" s="19"/>
      <c r="N258" s="18"/>
      <c r="O258" s="18"/>
      <c r="P258" s="18"/>
      <c r="Q258" s="19"/>
      <c r="R258" s="18"/>
      <c r="S258" s="18"/>
      <c r="T258" s="18">
        <v>3.0</v>
      </c>
      <c r="U258" s="20">
        <f t="shared" si="120"/>
        <v>3</v>
      </c>
    </row>
    <row r="259">
      <c r="A259" s="21"/>
      <c r="B259" s="17" t="s">
        <v>31</v>
      </c>
      <c r="C259" s="18"/>
      <c r="D259" s="18"/>
      <c r="E259" s="19"/>
      <c r="F259" s="19">
        <f t="shared" si="119"/>
        <v>0</v>
      </c>
      <c r="G259" s="18"/>
      <c r="H259" s="19"/>
      <c r="I259" s="19"/>
      <c r="J259" s="18"/>
      <c r="K259" s="19"/>
      <c r="L259" s="19"/>
      <c r="M259" s="18"/>
      <c r="N259" s="18"/>
      <c r="O259" s="19"/>
      <c r="P259" s="18"/>
      <c r="Q259" s="19"/>
      <c r="R259" s="18"/>
      <c r="S259" s="19"/>
      <c r="T259" s="18"/>
      <c r="U259" s="20">
        <f t="shared" si="120"/>
        <v>0</v>
      </c>
    </row>
    <row r="260">
      <c r="A260" s="21"/>
      <c r="B260" s="17" t="s">
        <v>33</v>
      </c>
      <c r="C260" s="18">
        <v>12.0</v>
      </c>
      <c r="D260" s="18">
        <v>6.0</v>
      </c>
      <c r="E260" s="18"/>
      <c r="F260" s="19">
        <f t="shared" si="119"/>
        <v>18</v>
      </c>
      <c r="G260" s="18"/>
      <c r="H260" s="18"/>
      <c r="I260" s="19"/>
      <c r="J260" s="36"/>
      <c r="K260" s="19"/>
      <c r="L260" s="19"/>
      <c r="M260" s="19"/>
      <c r="N260" s="18"/>
      <c r="O260" s="19"/>
      <c r="P260" s="18">
        <v>15.0</v>
      </c>
      <c r="Q260" s="18">
        <v>1.0</v>
      </c>
      <c r="R260" s="18">
        <v>1.0</v>
      </c>
      <c r="S260" s="18"/>
      <c r="T260" s="18">
        <v>1.0</v>
      </c>
      <c r="U260" s="54">
        <f t="shared" si="120"/>
        <v>18</v>
      </c>
    </row>
    <row r="261">
      <c r="A261" s="21"/>
      <c r="B261" s="22" t="s">
        <v>34</v>
      </c>
      <c r="C261" s="23">
        <v>3.0</v>
      </c>
      <c r="D261" s="23">
        <v>2.0</v>
      </c>
      <c r="E261" s="24"/>
      <c r="F261" s="24">
        <f t="shared" si="119"/>
        <v>5</v>
      </c>
      <c r="G261" s="23"/>
      <c r="H261" s="23"/>
      <c r="I261" s="23"/>
      <c r="J261" s="24"/>
      <c r="K261" s="24"/>
      <c r="L261" s="24"/>
      <c r="M261" s="24"/>
      <c r="N261" s="23"/>
      <c r="O261" s="23"/>
      <c r="P261" s="23">
        <v>2.0</v>
      </c>
      <c r="Q261" s="23"/>
      <c r="R261" s="23"/>
      <c r="S261" s="25"/>
      <c r="T261" s="23">
        <v>8.0</v>
      </c>
      <c r="U261" s="20">
        <f t="shared" si="120"/>
        <v>10</v>
      </c>
    </row>
    <row r="262">
      <c r="A262" s="21"/>
      <c r="B262" s="22" t="s">
        <v>35</v>
      </c>
      <c r="C262" s="23">
        <v>0.0</v>
      </c>
      <c r="D262" s="23">
        <v>0.0</v>
      </c>
      <c r="E262" s="24"/>
      <c r="F262" s="24">
        <f t="shared" si="119"/>
        <v>0</v>
      </c>
      <c r="G262" s="24"/>
      <c r="H262" s="24"/>
      <c r="I262" s="24"/>
      <c r="J262" s="24"/>
      <c r="K262" s="24"/>
      <c r="L262" s="24"/>
      <c r="M262" s="24"/>
      <c r="N262" s="24"/>
      <c r="O262" s="23"/>
      <c r="P262" s="23"/>
      <c r="Q262" s="24"/>
      <c r="R262" s="24"/>
      <c r="S262" s="23"/>
      <c r="T262" s="23"/>
      <c r="U262" s="20">
        <f t="shared" si="120"/>
        <v>0</v>
      </c>
    </row>
    <row r="263">
      <c r="A263" s="21"/>
      <c r="B263" s="26" t="s">
        <v>36</v>
      </c>
      <c r="C263" s="27">
        <f t="shared" ref="C263:T263" si="121">SUM(C256:C262)</f>
        <v>21</v>
      </c>
      <c r="D263" s="27">
        <f t="shared" si="121"/>
        <v>9</v>
      </c>
      <c r="E263" s="27">
        <f t="shared" si="121"/>
        <v>0</v>
      </c>
      <c r="F263" s="27">
        <f t="shared" si="121"/>
        <v>30</v>
      </c>
      <c r="G263" s="27">
        <f t="shared" si="121"/>
        <v>0</v>
      </c>
      <c r="H263" s="27">
        <f t="shared" si="121"/>
        <v>0</v>
      </c>
      <c r="I263" s="27">
        <f t="shared" si="121"/>
        <v>0</v>
      </c>
      <c r="J263" s="27">
        <f t="shared" si="121"/>
        <v>0</v>
      </c>
      <c r="K263" s="27">
        <f t="shared" si="121"/>
        <v>0</v>
      </c>
      <c r="L263" s="27">
        <f t="shared" si="121"/>
        <v>0</v>
      </c>
      <c r="M263" s="27">
        <f t="shared" si="121"/>
        <v>0</v>
      </c>
      <c r="N263" s="27">
        <f t="shared" si="121"/>
        <v>0</v>
      </c>
      <c r="O263" s="27">
        <f t="shared" si="121"/>
        <v>0</v>
      </c>
      <c r="P263" s="27">
        <f t="shared" si="121"/>
        <v>19</v>
      </c>
      <c r="Q263" s="27">
        <f t="shared" si="121"/>
        <v>1</v>
      </c>
      <c r="R263" s="27">
        <f t="shared" si="121"/>
        <v>1</v>
      </c>
      <c r="S263" s="27">
        <f t="shared" si="121"/>
        <v>0</v>
      </c>
      <c r="T263" s="27">
        <f t="shared" si="121"/>
        <v>14</v>
      </c>
      <c r="U263" s="20">
        <f t="shared" si="120"/>
        <v>35</v>
      </c>
    </row>
    <row r="264">
      <c r="A264" s="31"/>
      <c r="B264" s="32" t="s">
        <v>42</v>
      </c>
      <c r="C264" s="33">
        <f t="shared" ref="C264:U264" si="122">C255+C263</f>
        <v>546</v>
      </c>
      <c r="D264" s="33">
        <f t="shared" si="122"/>
        <v>215</v>
      </c>
      <c r="E264" s="33">
        <f t="shared" si="122"/>
        <v>2</v>
      </c>
      <c r="F264" s="33">
        <f t="shared" si="122"/>
        <v>763</v>
      </c>
      <c r="G264" s="33">
        <f t="shared" si="122"/>
        <v>12</v>
      </c>
      <c r="H264" s="33">
        <f t="shared" si="122"/>
        <v>6</v>
      </c>
      <c r="I264" s="33">
        <f t="shared" si="122"/>
        <v>4</v>
      </c>
      <c r="J264" s="33">
        <f t="shared" si="122"/>
        <v>1</v>
      </c>
      <c r="K264" s="33">
        <f t="shared" si="122"/>
        <v>0</v>
      </c>
      <c r="L264" s="33">
        <f t="shared" si="122"/>
        <v>20</v>
      </c>
      <c r="M264" s="33">
        <f t="shared" si="122"/>
        <v>17</v>
      </c>
      <c r="N264" s="33">
        <f t="shared" si="122"/>
        <v>17</v>
      </c>
      <c r="O264" s="33">
        <f t="shared" si="122"/>
        <v>11</v>
      </c>
      <c r="P264" s="33">
        <f t="shared" si="122"/>
        <v>380</v>
      </c>
      <c r="Q264" s="33">
        <f t="shared" si="122"/>
        <v>8</v>
      </c>
      <c r="R264" s="33">
        <f t="shared" si="122"/>
        <v>163</v>
      </c>
      <c r="S264" s="33">
        <f t="shared" si="122"/>
        <v>4</v>
      </c>
      <c r="T264" s="33">
        <f t="shared" si="122"/>
        <v>190</v>
      </c>
      <c r="U264" s="20">
        <f t="shared" si="122"/>
        <v>833</v>
      </c>
    </row>
    <row r="265">
      <c r="A265" s="16">
        <v>46052.0</v>
      </c>
      <c r="B265" s="17" t="s">
        <v>28</v>
      </c>
      <c r="C265" s="18">
        <v>2.0</v>
      </c>
      <c r="D265" s="18"/>
      <c r="E265" s="18"/>
      <c r="F265" s="19">
        <f t="shared" ref="F265:F271" si="123">SUM(C265:E265)</f>
        <v>2</v>
      </c>
      <c r="G265" s="36"/>
      <c r="H265" s="19"/>
      <c r="I265" s="19"/>
      <c r="J265" s="19"/>
      <c r="K265" s="19"/>
      <c r="L265" s="19"/>
      <c r="M265" s="19"/>
      <c r="N265" s="19"/>
      <c r="O265" s="18"/>
      <c r="P265" s="18">
        <v>2.0</v>
      </c>
      <c r="Q265" s="19"/>
      <c r="R265" s="19"/>
      <c r="S265" s="18"/>
      <c r="T265" s="18"/>
      <c r="U265" s="20">
        <f t="shared" ref="U265:U272" si="124">sum(G265:T265)</f>
        <v>2</v>
      </c>
    </row>
    <row r="266">
      <c r="A266" s="21"/>
      <c r="B266" s="17" t="s">
        <v>29</v>
      </c>
      <c r="C266" s="18">
        <v>2.0</v>
      </c>
      <c r="D266" s="18">
        <v>1.0</v>
      </c>
      <c r="E266" s="18"/>
      <c r="F266" s="19">
        <f t="shared" si="123"/>
        <v>3</v>
      </c>
      <c r="G266" s="36"/>
      <c r="H266" s="18"/>
      <c r="I266" s="19"/>
      <c r="J266" s="18"/>
      <c r="K266" s="19"/>
      <c r="L266" s="19"/>
      <c r="M266" s="19"/>
      <c r="N266" s="19"/>
      <c r="O266" s="36"/>
      <c r="P266" s="18">
        <v>2.0</v>
      </c>
      <c r="Q266" s="19"/>
      <c r="R266" s="19"/>
      <c r="S266" s="36"/>
      <c r="T266" s="18">
        <v>2.0</v>
      </c>
      <c r="U266" s="20">
        <f t="shared" si="124"/>
        <v>4</v>
      </c>
    </row>
    <row r="267">
      <c r="A267" s="21"/>
      <c r="B267" s="17" t="s">
        <v>30</v>
      </c>
      <c r="C267" s="18">
        <v>17.0</v>
      </c>
      <c r="D267" s="18">
        <v>5.0</v>
      </c>
      <c r="E267" s="19"/>
      <c r="F267" s="19">
        <f t="shared" si="123"/>
        <v>22</v>
      </c>
      <c r="G267" s="36"/>
      <c r="H267" s="19"/>
      <c r="I267" s="19"/>
      <c r="J267" s="36"/>
      <c r="K267" s="19"/>
      <c r="L267" s="19"/>
      <c r="M267" s="19"/>
      <c r="N267" s="19"/>
      <c r="O267" s="18">
        <v>1.0</v>
      </c>
      <c r="P267" s="18">
        <v>18.0</v>
      </c>
      <c r="Q267" s="19"/>
      <c r="R267" s="19"/>
      <c r="S267" s="36"/>
      <c r="T267" s="18">
        <v>3.0</v>
      </c>
      <c r="U267" s="20">
        <f t="shared" si="124"/>
        <v>22</v>
      </c>
    </row>
    <row r="268">
      <c r="A268" s="21"/>
      <c r="B268" s="17" t="s">
        <v>31</v>
      </c>
      <c r="C268" s="18"/>
      <c r="D268" s="18"/>
      <c r="E268" s="18"/>
      <c r="F268" s="19">
        <f t="shared" si="123"/>
        <v>0</v>
      </c>
      <c r="G268" s="19"/>
      <c r="H268" s="19"/>
      <c r="I268" s="19"/>
      <c r="J268" s="18"/>
      <c r="K268" s="19"/>
      <c r="L268" s="19"/>
      <c r="M268" s="19"/>
      <c r="N268" s="19"/>
      <c r="O268" s="19"/>
      <c r="P268" s="18"/>
      <c r="Q268" s="19"/>
      <c r="R268" s="19"/>
      <c r="S268" s="19"/>
      <c r="T268" s="18"/>
      <c r="U268" s="20">
        <f t="shared" si="124"/>
        <v>0</v>
      </c>
    </row>
    <row r="269">
      <c r="A269" s="21"/>
      <c r="B269" s="17" t="s">
        <v>33</v>
      </c>
      <c r="C269" s="18"/>
      <c r="D269" s="18">
        <v>1.0</v>
      </c>
      <c r="E269" s="18"/>
      <c r="F269" s="19">
        <f t="shared" si="123"/>
        <v>1</v>
      </c>
      <c r="G269" s="18"/>
      <c r="H269" s="18">
        <v>1.0</v>
      </c>
      <c r="I269" s="19"/>
      <c r="J269" s="36"/>
      <c r="K269" s="19"/>
      <c r="L269" s="19"/>
      <c r="M269" s="19"/>
      <c r="N269" s="18"/>
      <c r="O269" s="19"/>
      <c r="P269" s="18"/>
      <c r="Q269" s="19"/>
      <c r="R269" s="18"/>
      <c r="S269" s="18"/>
      <c r="T269" s="18"/>
      <c r="U269" s="54">
        <f t="shared" si="124"/>
        <v>1</v>
      </c>
    </row>
    <row r="270">
      <c r="A270" s="21"/>
      <c r="B270" s="22" t="s">
        <v>34</v>
      </c>
      <c r="C270" s="23">
        <v>3.0</v>
      </c>
      <c r="D270" s="23">
        <v>4.0</v>
      </c>
      <c r="E270" s="23"/>
      <c r="F270" s="24">
        <f t="shared" si="123"/>
        <v>7</v>
      </c>
      <c r="G270" s="23"/>
      <c r="H270" s="24"/>
      <c r="I270" s="23">
        <v>2.0</v>
      </c>
      <c r="J270" s="24"/>
      <c r="K270" s="24"/>
      <c r="L270" s="24"/>
      <c r="M270" s="24"/>
      <c r="N270" s="23"/>
      <c r="O270" s="25"/>
      <c r="P270" s="23"/>
      <c r="Q270" s="24"/>
      <c r="R270" s="23">
        <v>1.0</v>
      </c>
      <c r="S270" s="24"/>
      <c r="T270" s="23">
        <v>12.0</v>
      </c>
      <c r="U270" s="20">
        <f t="shared" si="124"/>
        <v>15</v>
      </c>
    </row>
    <row r="271">
      <c r="A271" s="21"/>
      <c r="B271" s="22" t="s">
        <v>35</v>
      </c>
      <c r="C271" s="23"/>
      <c r="D271" s="23"/>
      <c r="E271" s="23"/>
      <c r="F271" s="24">
        <f t="shared" si="123"/>
        <v>0</v>
      </c>
      <c r="G271" s="24"/>
      <c r="H271" s="24"/>
      <c r="I271" s="24"/>
      <c r="J271" s="24"/>
      <c r="K271" s="24"/>
      <c r="L271" s="24"/>
      <c r="M271" s="24"/>
      <c r="N271" s="24"/>
      <c r="O271" s="23"/>
      <c r="P271" s="23"/>
      <c r="Q271" s="24"/>
      <c r="R271" s="24"/>
      <c r="S271" s="24"/>
      <c r="T271" s="23"/>
      <c r="U271" s="20">
        <f t="shared" si="124"/>
        <v>0</v>
      </c>
    </row>
    <row r="272">
      <c r="A272" s="21"/>
      <c r="B272" s="26" t="s">
        <v>36</v>
      </c>
      <c r="C272" s="27">
        <f t="shared" ref="C272:T272" si="125">SUM(C265:C271)</f>
        <v>24</v>
      </c>
      <c r="D272" s="27">
        <f t="shared" si="125"/>
        <v>11</v>
      </c>
      <c r="E272" s="27">
        <f t="shared" si="125"/>
        <v>0</v>
      </c>
      <c r="F272" s="27">
        <f t="shared" si="125"/>
        <v>35</v>
      </c>
      <c r="G272" s="27">
        <f t="shared" si="125"/>
        <v>0</v>
      </c>
      <c r="H272" s="27">
        <f t="shared" si="125"/>
        <v>1</v>
      </c>
      <c r="I272" s="27">
        <f t="shared" si="125"/>
        <v>2</v>
      </c>
      <c r="J272" s="27">
        <f t="shared" si="125"/>
        <v>0</v>
      </c>
      <c r="K272" s="27">
        <f t="shared" si="125"/>
        <v>0</v>
      </c>
      <c r="L272" s="27">
        <f t="shared" si="125"/>
        <v>0</v>
      </c>
      <c r="M272" s="27">
        <f t="shared" si="125"/>
        <v>0</v>
      </c>
      <c r="N272" s="27">
        <f t="shared" si="125"/>
        <v>0</v>
      </c>
      <c r="O272" s="27">
        <f t="shared" si="125"/>
        <v>1</v>
      </c>
      <c r="P272" s="27">
        <f t="shared" si="125"/>
        <v>22</v>
      </c>
      <c r="Q272" s="27">
        <f t="shared" si="125"/>
        <v>0</v>
      </c>
      <c r="R272" s="27">
        <f t="shared" si="125"/>
        <v>1</v>
      </c>
      <c r="S272" s="27">
        <f t="shared" si="125"/>
        <v>0</v>
      </c>
      <c r="T272" s="27">
        <f t="shared" si="125"/>
        <v>17</v>
      </c>
      <c r="U272" s="20">
        <f t="shared" si="124"/>
        <v>44</v>
      </c>
    </row>
    <row r="273">
      <c r="A273" s="31"/>
      <c r="B273" s="32" t="s">
        <v>42</v>
      </c>
      <c r="C273" s="33">
        <f t="shared" ref="C273:U273" si="126">C264+C272</f>
        <v>570</v>
      </c>
      <c r="D273" s="33">
        <f t="shared" si="126"/>
        <v>226</v>
      </c>
      <c r="E273" s="33">
        <f t="shared" si="126"/>
        <v>2</v>
      </c>
      <c r="F273" s="33">
        <f t="shared" si="126"/>
        <v>798</v>
      </c>
      <c r="G273" s="33">
        <f t="shared" si="126"/>
        <v>12</v>
      </c>
      <c r="H273" s="33">
        <f t="shared" si="126"/>
        <v>7</v>
      </c>
      <c r="I273" s="33">
        <f t="shared" si="126"/>
        <v>6</v>
      </c>
      <c r="J273" s="33">
        <f t="shared" si="126"/>
        <v>1</v>
      </c>
      <c r="K273" s="33">
        <f t="shared" si="126"/>
        <v>0</v>
      </c>
      <c r="L273" s="33">
        <f t="shared" si="126"/>
        <v>20</v>
      </c>
      <c r="M273" s="33">
        <f t="shared" si="126"/>
        <v>17</v>
      </c>
      <c r="N273" s="33">
        <f t="shared" si="126"/>
        <v>17</v>
      </c>
      <c r="O273" s="33">
        <f t="shared" si="126"/>
        <v>12</v>
      </c>
      <c r="P273" s="33">
        <f t="shared" si="126"/>
        <v>402</v>
      </c>
      <c r="Q273" s="33">
        <f t="shared" si="126"/>
        <v>8</v>
      </c>
      <c r="R273" s="33">
        <f t="shared" si="126"/>
        <v>164</v>
      </c>
      <c r="S273" s="33">
        <f t="shared" si="126"/>
        <v>4</v>
      </c>
      <c r="T273" s="33">
        <f t="shared" si="126"/>
        <v>207</v>
      </c>
      <c r="U273" s="20">
        <f t="shared" si="126"/>
        <v>877</v>
      </c>
    </row>
    <row r="274">
      <c r="A274" s="16">
        <v>46053.0</v>
      </c>
      <c r="B274" s="17" t="s">
        <v>28</v>
      </c>
      <c r="C274" s="18"/>
      <c r="D274" s="18"/>
      <c r="E274" s="19"/>
      <c r="F274" s="19">
        <f t="shared" ref="F274:F280" si="127">SUM(C274:E274)</f>
        <v>0</v>
      </c>
      <c r="G274" s="36"/>
      <c r="H274" s="19"/>
      <c r="I274" s="19"/>
      <c r="J274" s="19"/>
      <c r="K274" s="19"/>
      <c r="L274" s="19"/>
      <c r="M274" s="19"/>
      <c r="N274" s="19"/>
      <c r="O274" s="18"/>
      <c r="P274" s="36"/>
      <c r="Q274" s="19"/>
      <c r="R274" s="19"/>
      <c r="S274" s="18"/>
      <c r="T274" s="19"/>
      <c r="U274" s="20">
        <f t="shared" ref="U274:U281" si="128">sum(G274:T274)</f>
        <v>0</v>
      </c>
    </row>
    <row r="275">
      <c r="A275" s="21"/>
      <c r="B275" s="17" t="s">
        <v>29</v>
      </c>
      <c r="C275" s="18">
        <v>1.0</v>
      </c>
      <c r="D275" s="36"/>
      <c r="E275" s="19"/>
      <c r="F275" s="19">
        <f t="shared" si="127"/>
        <v>1</v>
      </c>
      <c r="G275" s="36"/>
      <c r="H275" s="18"/>
      <c r="I275" s="19"/>
      <c r="J275" s="19"/>
      <c r="K275" s="19"/>
      <c r="L275" s="19"/>
      <c r="M275" s="19"/>
      <c r="N275" s="19"/>
      <c r="O275" s="36"/>
      <c r="P275" s="18"/>
      <c r="Q275" s="19"/>
      <c r="R275" s="19"/>
      <c r="S275" s="36"/>
      <c r="T275" s="18">
        <v>1.0</v>
      </c>
      <c r="U275" s="20">
        <f t="shared" si="128"/>
        <v>1</v>
      </c>
    </row>
    <row r="276">
      <c r="A276" s="21"/>
      <c r="B276" s="17" t="s">
        <v>30</v>
      </c>
      <c r="C276" s="18"/>
      <c r="D276" s="18"/>
      <c r="E276" s="19"/>
      <c r="F276" s="19">
        <f t="shared" si="127"/>
        <v>0</v>
      </c>
      <c r="G276" s="18"/>
      <c r="H276" s="18"/>
      <c r="I276" s="19"/>
      <c r="J276" s="36"/>
      <c r="K276" s="19"/>
      <c r="L276" s="19"/>
      <c r="M276" s="19"/>
      <c r="N276" s="19"/>
      <c r="O276" s="19"/>
      <c r="P276" s="18"/>
      <c r="Q276" s="19"/>
      <c r="R276" s="19"/>
      <c r="S276" s="18"/>
      <c r="T276" s="18"/>
      <c r="U276" s="20">
        <f t="shared" si="128"/>
        <v>0</v>
      </c>
    </row>
    <row r="277">
      <c r="A277" s="21"/>
      <c r="B277" s="17" t="s">
        <v>31</v>
      </c>
      <c r="C277" s="18">
        <v>9.0</v>
      </c>
      <c r="D277" s="18">
        <v>3.0</v>
      </c>
      <c r="E277" s="19"/>
      <c r="F277" s="19">
        <f t="shared" si="127"/>
        <v>12</v>
      </c>
      <c r="G277" s="19"/>
      <c r="H277" s="19"/>
      <c r="I277" s="19"/>
      <c r="J277" s="19"/>
      <c r="K277" s="19"/>
      <c r="L277" s="19"/>
      <c r="M277" s="19"/>
      <c r="N277" s="19"/>
      <c r="O277" s="19"/>
      <c r="P277" s="18">
        <v>12.0</v>
      </c>
      <c r="Q277" s="19"/>
      <c r="R277" s="19"/>
      <c r="S277" s="19"/>
      <c r="T277" s="18"/>
      <c r="U277" s="20">
        <f t="shared" si="128"/>
        <v>12</v>
      </c>
    </row>
    <row r="278">
      <c r="A278" s="21"/>
      <c r="B278" s="17" t="s">
        <v>33</v>
      </c>
      <c r="C278" s="18">
        <v>3.0</v>
      </c>
      <c r="D278" s="18"/>
      <c r="E278" s="19"/>
      <c r="F278" s="19">
        <f t="shared" si="127"/>
        <v>3</v>
      </c>
      <c r="G278" s="18"/>
      <c r="H278" s="18">
        <v>1.0</v>
      </c>
      <c r="I278" s="19"/>
      <c r="J278" s="36"/>
      <c r="K278" s="19"/>
      <c r="L278" s="19"/>
      <c r="M278" s="19"/>
      <c r="N278" s="18"/>
      <c r="O278" s="19"/>
      <c r="P278" s="18"/>
      <c r="Q278" s="19"/>
      <c r="R278" s="18"/>
      <c r="S278" s="18">
        <v>2.0</v>
      </c>
      <c r="T278" s="18">
        <v>1.0</v>
      </c>
      <c r="U278" s="54">
        <f t="shared" si="128"/>
        <v>4</v>
      </c>
    </row>
    <row r="279">
      <c r="A279" s="21"/>
      <c r="B279" s="22" t="s">
        <v>34</v>
      </c>
      <c r="C279" s="23"/>
      <c r="D279" s="23"/>
      <c r="E279" s="24"/>
      <c r="F279" s="24">
        <f t="shared" si="127"/>
        <v>0</v>
      </c>
      <c r="G279" s="24"/>
      <c r="H279" s="24"/>
      <c r="I279" s="24"/>
      <c r="J279" s="24"/>
      <c r="K279" s="24"/>
      <c r="L279" s="24"/>
      <c r="M279" s="24"/>
      <c r="N279" s="24"/>
      <c r="O279" s="25"/>
      <c r="P279" s="23"/>
      <c r="Q279" s="24"/>
      <c r="R279" s="23"/>
      <c r="S279" s="24"/>
      <c r="T279" s="23"/>
      <c r="U279" s="20">
        <f t="shared" si="128"/>
        <v>0</v>
      </c>
    </row>
    <row r="280">
      <c r="A280" s="21"/>
      <c r="B280" s="22" t="s">
        <v>35</v>
      </c>
      <c r="C280" s="23"/>
      <c r="D280" s="25"/>
      <c r="E280" s="23"/>
      <c r="F280" s="24">
        <f t="shared" si="127"/>
        <v>0</v>
      </c>
      <c r="G280" s="24"/>
      <c r="H280" s="24"/>
      <c r="I280" s="24"/>
      <c r="J280" s="24"/>
      <c r="K280" s="24"/>
      <c r="L280" s="24"/>
      <c r="M280" s="24"/>
      <c r="N280" s="24"/>
      <c r="O280" s="23"/>
      <c r="P280" s="23"/>
      <c r="Q280" s="24"/>
      <c r="R280" s="24"/>
      <c r="S280" s="24"/>
      <c r="T280" s="23"/>
      <c r="U280" s="20">
        <f t="shared" si="128"/>
        <v>0</v>
      </c>
    </row>
    <row r="281">
      <c r="A281" s="21"/>
      <c r="B281" s="26" t="s">
        <v>36</v>
      </c>
      <c r="C281" s="27">
        <f t="shared" ref="C281:T281" si="129">SUM(C274:C280)</f>
        <v>13</v>
      </c>
      <c r="D281" s="27">
        <f t="shared" si="129"/>
        <v>3</v>
      </c>
      <c r="E281" s="27">
        <f t="shared" si="129"/>
        <v>0</v>
      </c>
      <c r="F281" s="27">
        <f t="shared" si="129"/>
        <v>16</v>
      </c>
      <c r="G281" s="27">
        <f t="shared" si="129"/>
        <v>0</v>
      </c>
      <c r="H281" s="27">
        <f t="shared" si="129"/>
        <v>1</v>
      </c>
      <c r="I281" s="27">
        <f t="shared" si="129"/>
        <v>0</v>
      </c>
      <c r="J281" s="27">
        <f t="shared" si="129"/>
        <v>0</v>
      </c>
      <c r="K281" s="27">
        <f t="shared" si="129"/>
        <v>0</v>
      </c>
      <c r="L281" s="27">
        <f t="shared" si="129"/>
        <v>0</v>
      </c>
      <c r="M281" s="27">
        <f t="shared" si="129"/>
        <v>0</v>
      </c>
      <c r="N281" s="27">
        <f t="shared" si="129"/>
        <v>0</v>
      </c>
      <c r="O281" s="27">
        <f t="shared" si="129"/>
        <v>0</v>
      </c>
      <c r="P281" s="27">
        <f t="shared" si="129"/>
        <v>12</v>
      </c>
      <c r="Q281" s="27">
        <f t="shared" si="129"/>
        <v>0</v>
      </c>
      <c r="R281" s="27">
        <f t="shared" si="129"/>
        <v>0</v>
      </c>
      <c r="S281" s="27">
        <f t="shared" si="129"/>
        <v>2</v>
      </c>
      <c r="T281" s="27">
        <f t="shared" si="129"/>
        <v>2</v>
      </c>
      <c r="U281" s="20">
        <f t="shared" si="128"/>
        <v>17</v>
      </c>
    </row>
    <row r="282">
      <c r="A282" s="31"/>
      <c r="B282" s="32" t="s">
        <v>42</v>
      </c>
      <c r="C282" s="33">
        <f t="shared" ref="C282:U282" si="130">C273+C281</f>
        <v>583</v>
      </c>
      <c r="D282" s="33">
        <f t="shared" si="130"/>
        <v>229</v>
      </c>
      <c r="E282" s="33">
        <f t="shared" si="130"/>
        <v>2</v>
      </c>
      <c r="F282" s="33">
        <f t="shared" si="130"/>
        <v>814</v>
      </c>
      <c r="G282" s="33">
        <f t="shared" si="130"/>
        <v>12</v>
      </c>
      <c r="H282" s="33">
        <f t="shared" si="130"/>
        <v>8</v>
      </c>
      <c r="I282" s="33">
        <f t="shared" si="130"/>
        <v>6</v>
      </c>
      <c r="J282" s="33">
        <f t="shared" si="130"/>
        <v>1</v>
      </c>
      <c r="K282" s="33">
        <f t="shared" si="130"/>
        <v>0</v>
      </c>
      <c r="L282" s="33">
        <f t="shared" si="130"/>
        <v>20</v>
      </c>
      <c r="M282" s="33">
        <f t="shared" si="130"/>
        <v>17</v>
      </c>
      <c r="N282" s="33">
        <f t="shared" si="130"/>
        <v>17</v>
      </c>
      <c r="O282" s="33">
        <f t="shared" si="130"/>
        <v>12</v>
      </c>
      <c r="P282" s="33">
        <f t="shared" si="130"/>
        <v>414</v>
      </c>
      <c r="Q282" s="33">
        <f t="shared" si="130"/>
        <v>8</v>
      </c>
      <c r="R282" s="33">
        <f t="shared" si="130"/>
        <v>164</v>
      </c>
      <c r="S282" s="33">
        <f t="shared" si="130"/>
        <v>6</v>
      </c>
      <c r="T282" s="33">
        <f t="shared" si="130"/>
        <v>209</v>
      </c>
      <c r="U282" s="20">
        <f t="shared" si="130"/>
        <v>894</v>
      </c>
    </row>
    <row r="283">
      <c r="A283" s="16"/>
    </row>
    <row r="284">
      <c r="A284" s="62"/>
    </row>
    <row r="285">
      <c r="A285" s="62"/>
      <c r="B285" s="45" t="s">
        <v>37</v>
      </c>
      <c r="C285" s="45" t="s">
        <v>9</v>
      </c>
      <c r="D285" s="45" t="s">
        <v>10</v>
      </c>
      <c r="E285" s="45" t="s">
        <v>11</v>
      </c>
      <c r="F285" s="45" t="s">
        <v>12</v>
      </c>
      <c r="G285" s="45" t="s">
        <v>13</v>
      </c>
      <c r="H285" s="45" t="s">
        <v>14</v>
      </c>
      <c r="I285" s="45" t="s">
        <v>15</v>
      </c>
      <c r="J285" s="46" t="s">
        <v>49</v>
      </c>
      <c r="K285" s="46" t="s">
        <v>17</v>
      </c>
      <c r="L285" s="46" t="s">
        <v>18</v>
      </c>
      <c r="M285" s="45" t="s">
        <v>19</v>
      </c>
      <c r="N285" s="45" t="s">
        <v>20</v>
      </c>
      <c r="O285" s="45" t="s">
        <v>21</v>
      </c>
      <c r="P285" s="45" t="s">
        <v>22</v>
      </c>
      <c r="Q285" s="45" t="s">
        <v>23</v>
      </c>
      <c r="R285" s="45" t="s">
        <v>24</v>
      </c>
      <c r="S285" s="45" t="s">
        <v>25</v>
      </c>
      <c r="T285" s="45" t="s">
        <v>26</v>
      </c>
    </row>
    <row r="286">
      <c r="A286" s="62"/>
      <c r="B286" s="17" t="s">
        <v>28</v>
      </c>
      <c r="C286" s="8">
        <f t="shared" ref="C286:T286" si="131">sum(C4,C13,C22,C31,C40,C49,C58,C67,C76,C85,C94,C103,C112,C121,C130,C139,C148,C157,C166,C175,C184,C193,C202,C211,C220,C229,C238,C247,C256,C265,C274)</f>
        <v>43</v>
      </c>
      <c r="D286" s="8">
        <f t="shared" si="131"/>
        <v>10</v>
      </c>
      <c r="E286" s="8">
        <f t="shared" si="131"/>
        <v>0</v>
      </c>
      <c r="F286" s="8">
        <f t="shared" si="131"/>
        <v>53</v>
      </c>
      <c r="G286" s="8">
        <f t="shared" si="131"/>
        <v>2</v>
      </c>
      <c r="H286" s="8">
        <f t="shared" si="131"/>
        <v>1</v>
      </c>
      <c r="I286" s="8">
        <f t="shared" si="131"/>
        <v>0</v>
      </c>
      <c r="J286" s="8">
        <f t="shared" si="131"/>
        <v>1</v>
      </c>
      <c r="K286" s="8">
        <f t="shared" si="131"/>
        <v>0</v>
      </c>
      <c r="L286" s="8">
        <f t="shared" si="131"/>
        <v>1</v>
      </c>
      <c r="M286" s="8">
        <f t="shared" si="131"/>
        <v>0</v>
      </c>
      <c r="N286" s="8">
        <f t="shared" si="131"/>
        <v>0</v>
      </c>
      <c r="O286" s="8">
        <f t="shared" si="131"/>
        <v>4</v>
      </c>
      <c r="P286" s="8">
        <f t="shared" si="131"/>
        <v>29</v>
      </c>
      <c r="Q286" s="8">
        <f t="shared" si="131"/>
        <v>1</v>
      </c>
      <c r="R286" s="8">
        <f t="shared" si="131"/>
        <v>0</v>
      </c>
      <c r="S286" s="8">
        <f t="shared" si="131"/>
        <v>0</v>
      </c>
      <c r="T286" s="8">
        <f t="shared" si="131"/>
        <v>16</v>
      </c>
    </row>
    <row r="287">
      <c r="A287" s="62"/>
      <c r="B287" s="17" t="s">
        <v>29</v>
      </c>
      <c r="C287" s="8">
        <f t="shared" ref="C287:K287" si="132">sum(C5,C14,C23,C32,C41,C50,C59,C68,C77,C86,C95,C104,C113,C122,C131,C140,C149,C158,C167,C176,C185,C194,C203,C212,C221,C230,C239,C248,C257,C266,C275)</f>
        <v>76</v>
      </c>
      <c r="D287" s="8">
        <f t="shared" si="132"/>
        <v>25</v>
      </c>
      <c r="E287" s="8">
        <f t="shared" si="132"/>
        <v>0</v>
      </c>
      <c r="F287" s="8">
        <f t="shared" si="132"/>
        <v>101</v>
      </c>
      <c r="G287" s="8">
        <f t="shared" si="132"/>
        <v>2</v>
      </c>
      <c r="H287" s="8">
        <f t="shared" si="132"/>
        <v>0</v>
      </c>
      <c r="I287" s="8">
        <f t="shared" si="132"/>
        <v>2</v>
      </c>
      <c r="J287" s="8">
        <f t="shared" si="132"/>
        <v>0</v>
      </c>
      <c r="K287" s="8">
        <f t="shared" si="132"/>
        <v>0</v>
      </c>
      <c r="L287" s="8">
        <f>sum(L5,L14,L23,L32,L41,L50,L59,L68,L77,L85,L95,L104,L113,L122,L131,L140,L149,L158,L167,L176,L185,L194,L203,L212,L221,L230,L239,L248,L257,L266,L275)</f>
        <v>1</v>
      </c>
      <c r="M287" s="8">
        <f t="shared" ref="M287:T287" si="133">sum(M5,M14,M23,M32,M41,M50,M59,M68,M77,M86,M95,M104,M113,M122,M131,M140,M149,M158,M167,M176,M185,M194,M203,M212,M221,M230,M239,M248,M257,M266,M275)</f>
        <v>0</v>
      </c>
      <c r="N287" s="8">
        <f t="shared" si="133"/>
        <v>0</v>
      </c>
      <c r="O287" s="8">
        <f t="shared" si="133"/>
        <v>1</v>
      </c>
      <c r="P287" s="8">
        <f t="shared" si="133"/>
        <v>71</v>
      </c>
      <c r="Q287" s="8">
        <f t="shared" si="133"/>
        <v>0</v>
      </c>
      <c r="R287" s="8">
        <f t="shared" si="133"/>
        <v>0</v>
      </c>
      <c r="S287" s="8">
        <f t="shared" si="133"/>
        <v>0</v>
      </c>
      <c r="T287" s="8">
        <f t="shared" si="133"/>
        <v>27</v>
      </c>
    </row>
    <row r="288">
      <c r="A288" s="62"/>
      <c r="B288" s="17" t="s">
        <v>30</v>
      </c>
      <c r="C288" s="8">
        <f t="shared" ref="C288:T288" si="134">sum(C6,C15,C24,C33,C42,C51,C60,C69,C78,C87,C96,C105,C114,C123,C132,C141,C150,C159,C168,C177,C186,C195,C204,C213,C222,C231,C240,C249,C258,C267,C276)</f>
        <v>101</v>
      </c>
      <c r="D288" s="8">
        <f t="shared" si="134"/>
        <v>33</v>
      </c>
      <c r="E288" s="8">
        <f t="shared" si="134"/>
        <v>2</v>
      </c>
      <c r="F288" s="8">
        <f t="shared" si="134"/>
        <v>136</v>
      </c>
      <c r="G288" s="8">
        <f t="shared" si="134"/>
        <v>2</v>
      </c>
      <c r="H288" s="8">
        <f t="shared" si="134"/>
        <v>4</v>
      </c>
      <c r="I288" s="8">
        <f t="shared" si="134"/>
        <v>1</v>
      </c>
      <c r="J288" s="8">
        <f t="shared" si="134"/>
        <v>0</v>
      </c>
      <c r="K288" s="8">
        <f t="shared" si="134"/>
        <v>0</v>
      </c>
      <c r="L288" s="8">
        <f t="shared" si="134"/>
        <v>5</v>
      </c>
      <c r="M288" s="8">
        <f t="shared" si="134"/>
        <v>0</v>
      </c>
      <c r="N288" s="8">
        <f t="shared" si="134"/>
        <v>0</v>
      </c>
      <c r="O288" s="8">
        <f t="shared" si="134"/>
        <v>3</v>
      </c>
      <c r="P288" s="8">
        <f t="shared" si="134"/>
        <v>83</v>
      </c>
      <c r="Q288" s="8">
        <f t="shared" si="134"/>
        <v>2</v>
      </c>
      <c r="R288" s="8">
        <f t="shared" si="134"/>
        <v>0</v>
      </c>
      <c r="S288" s="8">
        <f t="shared" si="134"/>
        <v>0</v>
      </c>
      <c r="T288" s="8">
        <f t="shared" si="134"/>
        <v>37</v>
      </c>
    </row>
    <row r="289">
      <c r="A289" s="62"/>
      <c r="B289" s="17" t="s">
        <v>31</v>
      </c>
      <c r="C289" s="8">
        <f t="shared" ref="C289:H289" si="135">sum(C7,C16,C25,C34,C43,C52,C61,C70,C79,C88,C97,C106,C115,C124,C133,C142,C151,C160,C169,C178,C187,C196,C205,C214,C223,C232,C241,C250,C259,C268,C277)</f>
        <v>188</v>
      </c>
      <c r="D289" s="8">
        <f t="shared" si="135"/>
        <v>73</v>
      </c>
      <c r="E289" s="8">
        <f t="shared" si="135"/>
        <v>0</v>
      </c>
      <c r="F289" s="8">
        <f t="shared" si="135"/>
        <v>261</v>
      </c>
      <c r="G289" s="8">
        <f t="shared" si="135"/>
        <v>0</v>
      </c>
      <c r="H289" s="8">
        <f t="shared" si="135"/>
        <v>0</v>
      </c>
      <c r="I289" s="8">
        <f>sum(I7,I16,I25,I34,I42,I52,I61,I70,I79,I88,I97,I106,I115,I124,I132,I142,I151,I160,I169,I178,I187,I196,I205,I214,I223,I232,I241,I250,I259,I268,I277)</f>
        <v>0</v>
      </c>
      <c r="J289" s="8">
        <f t="shared" ref="J289:M289" si="136">sum(J7,J16,J25,J34,J43,J52,J61,J70,J79,J88,J97,J106,J115,J124,J133,J142,J151,J160,J169,J178,J187,J196,J205,J214,J223,J232,J241,J250,J259,J268,J277)</f>
        <v>0</v>
      </c>
      <c r="K289" s="8">
        <f t="shared" si="136"/>
        <v>0</v>
      </c>
      <c r="L289" s="8">
        <f t="shared" si="136"/>
        <v>0</v>
      </c>
      <c r="M289" s="8">
        <f t="shared" si="136"/>
        <v>17</v>
      </c>
      <c r="N289" s="8">
        <f>sum(N7,N16,N25,N34,N43,N52,N61,N70,N79,N88,N97,N106,N115,N123,N133,N142,N151,N160,N169,N178,N187,N196,N205,N214,N223,N232,N241,N250,N259,N268,N277)</f>
        <v>8</v>
      </c>
      <c r="O289" s="8">
        <f t="shared" ref="O289:T289" si="137">sum(O7,O16,O25,O34,O43,O52,O61,O70,O79,O88,O97,O106,O115,O124,O133,O142,O151,O160,O169,O178,O187,O196,O205,O214,O223,O232,O241,O250,O259,O268,O277)</f>
        <v>0</v>
      </c>
      <c r="P289" s="8">
        <f t="shared" si="137"/>
        <v>104</v>
      </c>
      <c r="Q289" s="8">
        <f t="shared" si="137"/>
        <v>0</v>
      </c>
      <c r="R289" s="8">
        <f t="shared" si="137"/>
        <v>126</v>
      </c>
      <c r="S289" s="8">
        <f t="shared" si="137"/>
        <v>0</v>
      </c>
      <c r="T289" s="8">
        <f t="shared" si="137"/>
        <v>9</v>
      </c>
    </row>
    <row r="290">
      <c r="A290" s="62"/>
      <c r="B290" s="47" t="s">
        <v>33</v>
      </c>
      <c r="C290" s="8">
        <f t="shared" ref="C290:J290" si="138">sum(C8,C17,C26,C35,C44,C53,C62,C71,C80,C89,C98,C107,C116,C125,C134,C143,C152,C161,C170,C179,C188,C197,C206,C215,C224,C233,C242,C251,C260,C269,C278)</f>
        <v>108</v>
      </c>
      <c r="D290" s="8">
        <f t="shared" si="138"/>
        <v>44</v>
      </c>
      <c r="E290" s="8">
        <f t="shared" si="138"/>
        <v>0</v>
      </c>
      <c r="F290" s="8">
        <f t="shared" si="138"/>
        <v>152</v>
      </c>
      <c r="G290" s="8">
        <f t="shared" si="138"/>
        <v>0</v>
      </c>
      <c r="H290" s="8">
        <f t="shared" si="138"/>
        <v>2</v>
      </c>
      <c r="I290" s="8">
        <f t="shared" si="138"/>
        <v>1</v>
      </c>
      <c r="J290" s="8">
        <f t="shared" si="138"/>
        <v>0</v>
      </c>
      <c r="K290" s="8">
        <f>sum(K8,K17,K26,K35,K44,K53,K62,K71,K80,K89,K98,K107,K117,K125,K134,K143,K152,K161,K170,K179,K188,K197,K206,K215,K224,K233,K242,K251,K260,K269,K278)</f>
        <v>0</v>
      </c>
      <c r="L290" s="8">
        <f t="shared" ref="L290:T290" si="139">sum(L8,L17,L26,L35,L44,L53,L62,L71,L80,L89,L98,L107,L116,L125,L134,L143,L152,L161,L170,L179,L188,L197,L206,L215,L224,L233,L242,L251,L260,L269,L278)</f>
        <v>2</v>
      </c>
      <c r="M290" s="8">
        <f t="shared" si="139"/>
        <v>0</v>
      </c>
      <c r="N290" s="8">
        <f t="shared" si="139"/>
        <v>0</v>
      </c>
      <c r="O290" s="8">
        <f t="shared" si="139"/>
        <v>3</v>
      </c>
      <c r="P290" s="8">
        <f t="shared" si="139"/>
        <v>94</v>
      </c>
      <c r="Q290" s="8">
        <f t="shared" si="139"/>
        <v>1</v>
      </c>
      <c r="R290" s="8">
        <f t="shared" si="139"/>
        <v>27</v>
      </c>
      <c r="S290" s="8">
        <f t="shared" si="139"/>
        <v>6</v>
      </c>
      <c r="T290" s="8">
        <f t="shared" si="139"/>
        <v>19</v>
      </c>
    </row>
    <row r="291">
      <c r="A291" s="63"/>
      <c r="B291" s="47" t="s">
        <v>34</v>
      </c>
      <c r="C291" s="8">
        <f t="shared" ref="C291:T291" si="140">sum(C9,C18,C27,C36,C45,C54,C63,C72,C81,C90,C99,C108,C117,C126,C135,C144,C153,C162,C171,C180,C189,C198,C207,C216,C225,C234,C243,C252,C261,C270,C279)</f>
        <v>63</v>
      </c>
      <c r="D291" s="8">
        <f t="shared" si="140"/>
        <v>43</v>
      </c>
      <c r="E291" s="8">
        <f t="shared" si="140"/>
        <v>0</v>
      </c>
      <c r="F291" s="8">
        <f t="shared" si="140"/>
        <v>106</v>
      </c>
      <c r="G291" s="8">
        <f t="shared" si="140"/>
        <v>6</v>
      </c>
      <c r="H291" s="8">
        <f t="shared" si="140"/>
        <v>1</v>
      </c>
      <c r="I291" s="8">
        <f t="shared" si="140"/>
        <v>2</v>
      </c>
      <c r="J291" s="8">
        <f t="shared" si="140"/>
        <v>0</v>
      </c>
      <c r="K291" s="8">
        <f t="shared" si="140"/>
        <v>0</v>
      </c>
      <c r="L291" s="8">
        <f t="shared" si="140"/>
        <v>11</v>
      </c>
      <c r="M291" s="8">
        <f t="shared" si="140"/>
        <v>0</v>
      </c>
      <c r="N291" s="8">
        <f t="shared" si="140"/>
        <v>9</v>
      </c>
      <c r="O291" s="8">
        <f t="shared" si="140"/>
        <v>0</v>
      </c>
      <c r="P291" s="8">
        <f t="shared" si="140"/>
        <v>29</v>
      </c>
      <c r="Q291" s="8">
        <f t="shared" si="140"/>
        <v>4</v>
      </c>
      <c r="R291" s="8">
        <f t="shared" si="140"/>
        <v>11</v>
      </c>
      <c r="S291" s="8">
        <f t="shared" si="140"/>
        <v>0</v>
      </c>
      <c r="T291" s="8">
        <f t="shared" si="140"/>
        <v>101</v>
      </c>
    </row>
    <row r="292">
      <c r="B292" s="47" t="s">
        <v>35</v>
      </c>
      <c r="C292" s="8">
        <f t="shared" ref="C292:T292" si="141">sum(C10,C19,C28,C37,C46,C55,C64,C73,C82,C91,C100,C109,C118,C127,C136,C145,C154,C163,C172,C181,C190,C199,C208,C217,C226,C235,C244,C253,C262,C271,C280)</f>
        <v>4</v>
      </c>
      <c r="D292" s="8">
        <f t="shared" si="141"/>
        <v>1</v>
      </c>
      <c r="E292" s="8">
        <f t="shared" si="141"/>
        <v>0</v>
      </c>
      <c r="F292" s="8">
        <f t="shared" si="141"/>
        <v>5</v>
      </c>
      <c r="G292" s="8">
        <f t="shared" si="141"/>
        <v>0</v>
      </c>
      <c r="H292" s="8">
        <f t="shared" si="141"/>
        <v>0</v>
      </c>
      <c r="I292" s="8">
        <f t="shared" si="141"/>
        <v>0</v>
      </c>
      <c r="J292" s="8">
        <f t="shared" si="141"/>
        <v>0</v>
      </c>
      <c r="K292" s="8">
        <f t="shared" si="141"/>
        <v>0</v>
      </c>
      <c r="L292" s="8">
        <f t="shared" si="141"/>
        <v>0</v>
      </c>
      <c r="M292" s="8">
        <f t="shared" si="141"/>
        <v>0</v>
      </c>
      <c r="N292" s="8">
        <f t="shared" si="141"/>
        <v>0</v>
      </c>
      <c r="O292" s="8">
        <f t="shared" si="141"/>
        <v>1</v>
      </c>
      <c r="P292" s="8">
        <f t="shared" si="141"/>
        <v>4</v>
      </c>
      <c r="Q292" s="8">
        <f t="shared" si="141"/>
        <v>0</v>
      </c>
      <c r="R292" s="8">
        <f t="shared" si="141"/>
        <v>0</v>
      </c>
      <c r="S292" s="8">
        <f t="shared" si="141"/>
        <v>0</v>
      </c>
      <c r="T292" s="8">
        <f t="shared" si="141"/>
        <v>0</v>
      </c>
    </row>
    <row r="293">
      <c r="B293" s="47" t="s">
        <v>50</v>
      </c>
      <c r="C293" s="8">
        <f t="shared" ref="C293:T293" si="142">sum(C286:C292)</f>
        <v>583</v>
      </c>
      <c r="D293" s="8">
        <f t="shared" si="142"/>
        <v>229</v>
      </c>
      <c r="E293" s="8">
        <f t="shared" si="142"/>
        <v>2</v>
      </c>
      <c r="F293" s="8">
        <f t="shared" si="142"/>
        <v>814</v>
      </c>
      <c r="G293" s="8">
        <f t="shared" si="142"/>
        <v>12</v>
      </c>
      <c r="H293" s="8">
        <f t="shared" si="142"/>
        <v>8</v>
      </c>
      <c r="I293" s="8">
        <f t="shared" si="142"/>
        <v>6</v>
      </c>
      <c r="J293" s="8">
        <f t="shared" si="142"/>
        <v>1</v>
      </c>
      <c r="K293" s="8">
        <f t="shared" si="142"/>
        <v>0</v>
      </c>
      <c r="L293" s="8">
        <f t="shared" si="142"/>
        <v>20</v>
      </c>
      <c r="M293" s="8">
        <f t="shared" si="142"/>
        <v>17</v>
      </c>
      <c r="N293" s="8">
        <f t="shared" si="142"/>
        <v>17</v>
      </c>
      <c r="O293" s="8">
        <f t="shared" si="142"/>
        <v>12</v>
      </c>
      <c r="P293" s="8">
        <f t="shared" si="142"/>
        <v>414</v>
      </c>
      <c r="Q293" s="8">
        <f t="shared" si="142"/>
        <v>8</v>
      </c>
      <c r="R293" s="8">
        <f t="shared" si="142"/>
        <v>164</v>
      </c>
      <c r="S293" s="8">
        <f t="shared" si="142"/>
        <v>6</v>
      </c>
      <c r="T293" s="8">
        <f t="shared" si="142"/>
        <v>209</v>
      </c>
    </row>
    <row r="295">
      <c r="B295" s="48" t="s">
        <v>66</v>
      </c>
      <c r="C295" s="10"/>
      <c r="D295" s="10"/>
      <c r="E295" s="10"/>
      <c r="F295" s="11"/>
    </row>
    <row r="296">
      <c r="B296" s="49" t="s">
        <v>37</v>
      </c>
      <c r="C296" s="50" t="s">
        <v>52</v>
      </c>
      <c r="D296" s="11"/>
      <c r="E296" s="50" t="s">
        <v>53</v>
      </c>
      <c r="F296" s="11"/>
    </row>
    <row r="297">
      <c r="B297" s="31"/>
      <c r="C297" s="51" t="s">
        <v>54</v>
      </c>
      <c r="D297" s="51" t="s">
        <v>55</v>
      </c>
      <c r="E297" s="51" t="s">
        <v>54</v>
      </c>
      <c r="F297" s="51" t="s">
        <v>55</v>
      </c>
    </row>
    <row r="298">
      <c r="B298" s="17" t="s">
        <v>28</v>
      </c>
      <c r="C298" s="52">
        <f t="shared" ref="C298:C304" si="143">F286</f>
        <v>53</v>
      </c>
      <c r="D298" s="52">
        <f t="shared" ref="D298:D304" si="144">SUM(G286:T286)</f>
        <v>55</v>
      </c>
      <c r="E298" s="52"/>
      <c r="F298" s="52"/>
    </row>
    <row r="299">
      <c r="B299" s="17" t="s">
        <v>29</v>
      </c>
      <c r="C299" s="52">
        <f t="shared" si="143"/>
        <v>101</v>
      </c>
      <c r="D299" s="52">
        <f t="shared" si="144"/>
        <v>104</v>
      </c>
      <c r="E299" s="52"/>
      <c r="F299" s="52"/>
    </row>
    <row r="300">
      <c r="B300" s="17" t="s">
        <v>30</v>
      </c>
      <c r="C300" s="52">
        <f t="shared" si="143"/>
        <v>136</v>
      </c>
      <c r="D300" s="52">
        <f t="shared" si="144"/>
        <v>137</v>
      </c>
      <c r="E300" s="52"/>
      <c r="F300" s="52"/>
    </row>
    <row r="301">
      <c r="B301" s="17" t="s">
        <v>31</v>
      </c>
      <c r="C301" s="52">
        <f t="shared" si="143"/>
        <v>261</v>
      </c>
      <c r="D301" s="52">
        <f t="shared" si="144"/>
        <v>264</v>
      </c>
      <c r="E301" s="52"/>
      <c r="F301" s="52"/>
    </row>
    <row r="302">
      <c r="B302" s="17" t="s">
        <v>33</v>
      </c>
      <c r="C302" s="52">
        <f t="shared" si="143"/>
        <v>152</v>
      </c>
      <c r="D302" s="52">
        <f t="shared" si="144"/>
        <v>155</v>
      </c>
      <c r="E302" s="52"/>
      <c r="F302" s="52"/>
    </row>
    <row r="303">
      <c r="B303" s="17" t="s">
        <v>34</v>
      </c>
      <c r="C303" s="52">
        <f t="shared" si="143"/>
        <v>106</v>
      </c>
      <c r="D303" s="52">
        <f t="shared" si="144"/>
        <v>174</v>
      </c>
      <c r="E303" s="52"/>
      <c r="F303" s="52"/>
    </row>
    <row r="304">
      <c r="B304" s="17" t="s">
        <v>35</v>
      </c>
      <c r="C304" s="52">
        <f t="shared" si="143"/>
        <v>5</v>
      </c>
      <c r="D304" s="52">
        <f t="shared" si="144"/>
        <v>5</v>
      </c>
      <c r="E304" s="52"/>
      <c r="F304" s="52"/>
    </row>
    <row r="305">
      <c r="B305" s="53" t="s">
        <v>50</v>
      </c>
      <c r="C305" s="52">
        <f t="shared" ref="C305:D305" si="145">sum(C298:C304)</f>
        <v>814</v>
      </c>
      <c r="D305" s="52">
        <f t="shared" si="145"/>
        <v>894</v>
      </c>
      <c r="E305" s="52"/>
      <c r="F305" s="52"/>
    </row>
  </sheetData>
  <autoFilter ref="$A$3:$AN$282"/>
  <mergeCells count="38">
    <mergeCell ref="C2:F2"/>
    <mergeCell ref="G2:O2"/>
    <mergeCell ref="P2:T2"/>
    <mergeCell ref="A4:A12"/>
    <mergeCell ref="A13:A21"/>
    <mergeCell ref="A22:A30"/>
    <mergeCell ref="A31:A39"/>
    <mergeCell ref="A40:A48"/>
    <mergeCell ref="A49:A57"/>
    <mergeCell ref="A58:A66"/>
    <mergeCell ref="A67:A75"/>
    <mergeCell ref="A76:A84"/>
    <mergeCell ref="A85:A93"/>
    <mergeCell ref="A94:A102"/>
    <mergeCell ref="A103:A111"/>
    <mergeCell ref="A112:A120"/>
    <mergeCell ref="A121:A129"/>
    <mergeCell ref="A130:A138"/>
    <mergeCell ref="A139:A147"/>
    <mergeCell ref="A148:A156"/>
    <mergeCell ref="A157:A165"/>
    <mergeCell ref="A166:A174"/>
    <mergeCell ref="A175:A183"/>
    <mergeCell ref="A184:A192"/>
    <mergeCell ref="A193:A201"/>
    <mergeCell ref="A202:A210"/>
    <mergeCell ref="A211:A219"/>
    <mergeCell ref="A220:A228"/>
    <mergeCell ref="B296:B297"/>
    <mergeCell ref="C296:D296"/>
    <mergeCell ref="E296:F296"/>
    <mergeCell ref="A229:A237"/>
    <mergeCell ref="A238:A246"/>
    <mergeCell ref="A247:A255"/>
    <mergeCell ref="A256:A264"/>
    <mergeCell ref="A265:A273"/>
    <mergeCell ref="A274:A282"/>
    <mergeCell ref="B295:F29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>
      <c r="A2" s="8" t="s">
        <v>3</v>
      </c>
      <c r="B2" s="8" t="s">
        <v>4</v>
      </c>
      <c r="C2" s="9" t="s">
        <v>5</v>
      </c>
      <c r="D2" s="10"/>
      <c r="E2" s="10"/>
      <c r="F2" s="11"/>
      <c r="G2" s="9" t="s">
        <v>6</v>
      </c>
      <c r="H2" s="10"/>
      <c r="I2" s="10"/>
      <c r="J2" s="10"/>
      <c r="K2" s="10"/>
      <c r="L2" s="10"/>
      <c r="M2" s="10"/>
      <c r="N2" s="10"/>
      <c r="O2" s="11"/>
      <c r="P2" s="9" t="s">
        <v>7</v>
      </c>
      <c r="Q2" s="10"/>
      <c r="R2" s="10"/>
      <c r="S2" s="10"/>
      <c r="T2" s="11"/>
      <c r="U2" s="12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>
      <c r="A3" s="8"/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13" t="s">
        <v>16</v>
      </c>
      <c r="K3" s="13" t="s">
        <v>17</v>
      </c>
      <c r="L3" s="13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7"/>
      <c r="W3" s="14"/>
      <c r="X3" s="14"/>
      <c r="Y3" s="14"/>
      <c r="Z3" s="14"/>
      <c r="AA3" s="14"/>
      <c r="AB3" s="14"/>
      <c r="AC3" s="14"/>
      <c r="AD3" s="15"/>
      <c r="AE3" s="7"/>
      <c r="AF3" s="7"/>
      <c r="AG3" s="7"/>
      <c r="AH3" s="7"/>
      <c r="AI3" s="7"/>
      <c r="AJ3" s="7"/>
      <c r="AK3" s="7"/>
      <c r="AL3" s="7"/>
      <c r="AM3" s="7"/>
      <c r="AN3" s="7"/>
    </row>
    <row r="4">
      <c r="A4" s="16">
        <v>46054.0</v>
      </c>
      <c r="B4" s="17" t="s">
        <v>28</v>
      </c>
      <c r="C4" s="18"/>
      <c r="D4" s="18"/>
      <c r="E4" s="18"/>
      <c r="F4" s="19">
        <f t="shared" ref="F4:F10" si="1">SUM(C4:E4)</f>
        <v>0</v>
      </c>
      <c r="G4" s="19"/>
      <c r="H4" s="19"/>
      <c r="I4" s="19"/>
      <c r="J4" s="18"/>
      <c r="K4" s="19"/>
      <c r="L4" s="19"/>
      <c r="M4" s="18"/>
      <c r="N4" s="19"/>
      <c r="O4" s="18"/>
      <c r="P4" s="18"/>
      <c r="Q4" s="18"/>
      <c r="R4" s="19"/>
      <c r="S4" s="18"/>
      <c r="T4" s="18"/>
      <c r="U4" s="20">
        <f t="shared" ref="U4:U11" si="2">sum(G4:T4)</f>
        <v>0</v>
      </c>
    </row>
    <row r="5">
      <c r="A5" s="21"/>
      <c r="B5" s="17" t="s">
        <v>29</v>
      </c>
      <c r="C5" s="18"/>
      <c r="D5" s="18"/>
      <c r="E5" s="19"/>
      <c r="F5" s="19">
        <f t="shared" si="1"/>
        <v>0</v>
      </c>
      <c r="G5" s="19"/>
      <c r="H5" s="19"/>
      <c r="I5" s="19"/>
      <c r="J5" s="18"/>
      <c r="K5" s="19"/>
      <c r="L5" s="19"/>
      <c r="M5" s="18"/>
      <c r="N5" s="19"/>
      <c r="O5" s="19"/>
      <c r="P5" s="18"/>
      <c r="Q5" s="19"/>
      <c r="R5" s="19"/>
      <c r="S5" s="18"/>
      <c r="T5" s="18"/>
      <c r="U5" s="20">
        <f t="shared" si="2"/>
        <v>0</v>
      </c>
    </row>
    <row r="6">
      <c r="A6" s="21"/>
      <c r="B6" s="17" t="s">
        <v>30</v>
      </c>
      <c r="C6" s="18"/>
      <c r="D6" s="18"/>
      <c r="E6" s="18"/>
      <c r="F6" s="19">
        <f t="shared" si="1"/>
        <v>0</v>
      </c>
      <c r="G6" s="18"/>
      <c r="H6" s="18"/>
      <c r="I6" s="19"/>
      <c r="J6" s="19"/>
      <c r="K6" s="19"/>
      <c r="L6" s="19"/>
      <c r="M6" s="18"/>
      <c r="N6" s="19"/>
      <c r="O6" s="18"/>
      <c r="P6" s="18"/>
      <c r="Q6" s="19"/>
      <c r="R6" s="18"/>
      <c r="S6" s="18"/>
      <c r="T6" s="38"/>
      <c r="U6" s="20">
        <f t="shared" si="2"/>
        <v>0</v>
      </c>
    </row>
    <row r="7">
      <c r="A7" s="21"/>
      <c r="B7" s="17" t="s">
        <v>31</v>
      </c>
      <c r="C7" s="18"/>
      <c r="D7" s="18"/>
      <c r="E7" s="18"/>
      <c r="F7" s="19">
        <f t="shared" si="1"/>
        <v>0</v>
      </c>
      <c r="G7" s="18"/>
      <c r="H7" s="19"/>
      <c r="I7" s="19"/>
      <c r="J7" s="18"/>
      <c r="K7" s="19"/>
      <c r="L7" s="19"/>
      <c r="M7" s="18"/>
      <c r="N7" s="18"/>
      <c r="O7" s="18"/>
      <c r="P7" s="18"/>
      <c r="Q7" s="19"/>
      <c r="R7" s="18"/>
      <c r="S7" s="19"/>
      <c r="T7" s="18"/>
      <c r="U7" s="20">
        <f t="shared" si="2"/>
        <v>0</v>
      </c>
    </row>
    <row r="8">
      <c r="A8" s="21"/>
      <c r="B8" s="17" t="s">
        <v>33</v>
      </c>
      <c r="C8" s="18"/>
      <c r="D8" s="18"/>
      <c r="E8" s="18"/>
      <c r="F8" s="19">
        <f t="shared" si="1"/>
        <v>0</v>
      </c>
      <c r="G8" s="18"/>
      <c r="H8" s="18"/>
      <c r="I8" s="19"/>
      <c r="J8" s="18"/>
      <c r="K8" s="19"/>
      <c r="L8" s="19"/>
      <c r="M8" s="18"/>
      <c r="N8" s="18"/>
      <c r="O8" s="18"/>
      <c r="P8" s="18"/>
      <c r="Q8" s="19"/>
      <c r="R8" s="18"/>
      <c r="S8" s="18"/>
      <c r="T8" s="18"/>
      <c r="U8" s="54">
        <f t="shared" si="2"/>
        <v>0</v>
      </c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</row>
    <row r="9">
      <c r="A9" s="21"/>
      <c r="B9" s="22" t="s">
        <v>34</v>
      </c>
      <c r="C9" s="23"/>
      <c r="D9" s="23"/>
      <c r="E9" s="23"/>
      <c r="F9" s="24">
        <f t="shared" si="1"/>
        <v>0</v>
      </c>
      <c r="G9" s="23"/>
      <c r="H9" s="23"/>
      <c r="I9" s="24"/>
      <c r="J9" s="25"/>
      <c r="K9" s="24"/>
      <c r="L9" s="24"/>
      <c r="M9" s="24"/>
      <c r="N9" s="23"/>
      <c r="O9" s="24"/>
      <c r="P9" s="23"/>
      <c r="Q9" s="24"/>
      <c r="R9" s="23"/>
      <c r="S9" s="23"/>
      <c r="T9" s="23"/>
      <c r="U9" s="20">
        <f t="shared" si="2"/>
        <v>0</v>
      </c>
    </row>
    <row r="10">
      <c r="A10" s="21"/>
      <c r="B10" s="22" t="s">
        <v>35</v>
      </c>
      <c r="C10" s="23"/>
      <c r="D10" s="23"/>
      <c r="E10" s="24"/>
      <c r="F10" s="24">
        <f t="shared" si="1"/>
        <v>0</v>
      </c>
      <c r="G10" s="23"/>
      <c r="H10" s="24"/>
      <c r="I10" s="24"/>
      <c r="J10" s="25"/>
      <c r="K10" s="24"/>
      <c r="L10" s="24"/>
      <c r="M10" s="24"/>
      <c r="N10" s="24"/>
      <c r="O10" s="23"/>
      <c r="P10" s="23"/>
      <c r="Q10" s="24"/>
      <c r="R10" s="24"/>
      <c r="S10" s="23"/>
      <c r="T10" s="23"/>
      <c r="U10" s="20">
        <f t="shared" si="2"/>
        <v>0</v>
      </c>
    </row>
    <row r="11">
      <c r="A11" s="21"/>
      <c r="B11" s="26" t="s">
        <v>36</v>
      </c>
      <c r="C11" s="27">
        <f t="shared" ref="C11:T11" si="3">SUM(C4:C10)</f>
        <v>0</v>
      </c>
      <c r="D11" s="27">
        <f t="shared" si="3"/>
        <v>0</v>
      </c>
      <c r="E11" s="27">
        <f t="shared" si="3"/>
        <v>0</v>
      </c>
      <c r="F11" s="27">
        <f t="shared" si="3"/>
        <v>0</v>
      </c>
      <c r="G11" s="27">
        <f t="shared" si="3"/>
        <v>0</v>
      </c>
      <c r="H11" s="27">
        <f t="shared" si="3"/>
        <v>0</v>
      </c>
      <c r="I11" s="27">
        <f t="shared" si="3"/>
        <v>0</v>
      </c>
      <c r="J11" s="27">
        <f t="shared" si="3"/>
        <v>0</v>
      </c>
      <c r="K11" s="27">
        <f t="shared" si="3"/>
        <v>0</v>
      </c>
      <c r="L11" s="27">
        <f t="shared" si="3"/>
        <v>0</v>
      </c>
      <c r="M11" s="27">
        <f t="shared" si="3"/>
        <v>0</v>
      </c>
      <c r="N11" s="27">
        <f t="shared" si="3"/>
        <v>0</v>
      </c>
      <c r="O11" s="27">
        <f t="shared" si="3"/>
        <v>0</v>
      </c>
      <c r="P11" s="27">
        <f t="shared" si="3"/>
        <v>0</v>
      </c>
      <c r="Q11" s="27">
        <f t="shared" si="3"/>
        <v>0</v>
      </c>
      <c r="R11" s="27">
        <f t="shared" si="3"/>
        <v>0</v>
      </c>
      <c r="S11" s="27">
        <f t="shared" si="3"/>
        <v>0</v>
      </c>
      <c r="T11" s="27">
        <f t="shared" si="3"/>
        <v>0</v>
      </c>
      <c r="U11" s="20">
        <f t="shared" si="2"/>
        <v>0</v>
      </c>
      <c r="V11" s="28" t="s">
        <v>37</v>
      </c>
      <c r="W11" s="28" t="s">
        <v>9</v>
      </c>
      <c r="X11" s="28" t="s">
        <v>10</v>
      </c>
      <c r="Y11" s="28" t="s">
        <v>11</v>
      </c>
      <c r="Z11" s="28" t="s">
        <v>12</v>
      </c>
      <c r="AA11" s="28" t="s">
        <v>13</v>
      </c>
      <c r="AB11" s="28" t="s">
        <v>14</v>
      </c>
      <c r="AC11" s="28" t="s">
        <v>15</v>
      </c>
      <c r="AD11" s="29" t="s">
        <v>38</v>
      </c>
      <c r="AE11" s="29" t="s">
        <v>39</v>
      </c>
      <c r="AF11" s="29" t="s">
        <v>18</v>
      </c>
      <c r="AG11" s="28" t="s">
        <v>19</v>
      </c>
      <c r="AH11" s="28" t="s">
        <v>20</v>
      </c>
      <c r="AI11" s="30" t="s">
        <v>40</v>
      </c>
      <c r="AJ11" s="28" t="s">
        <v>22</v>
      </c>
      <c r="AK11" s="28" t="s">
        <v>23</v>
      </c>
      <c r="AL11" s="28" t="s">
        <v>24</v>
      </c>
      <c r="AM11" s="28" t="s">
        <v>25</v>
      </c>
      <c r="AN11" s="28" t="s">
        <v>41</v>
      </c>
    </row>
    <row r="12">
      <c r="A12" s="31"/>
      <c r="B12" s="32" t="s">
        <v>42</v>
      </c>
      <c r="C12" s="33">
        <f>C11+'2026년1월'!C282</f>
        <v>583</v>
      </c>
      <c r="D12" s="33">
        <f>D11+'2026년1월'!D282</f>
        <v>229</v>
      </c>
      <c r="E12" s="33">
        <f>E11+'2026년1월'!E282</f>
        <v>2</v>
      </c>
      <c r="F12" s="33">
        <f>F11+'2026년1월'!F282</f>
        <v>814</v>
      </c>
      <c r="G12" s="33">
        <f>G11+'2026년1월'!G282</f>
        <v>12</v>
      </c>
      <c r="H12" s="33">
        <f>H11+'2026년1월'!H282</f>
        <v>8</v>
      </c>
      <c r="I12" s="33">
        <f>I11+'2026년1월'!I282</f>
        <v>6</v>
      </c>
      <c r="J12" s="33">
        <f>J11+'2026년1월'!J282</f>
        <v>1</v>
      </c>
      <c r="K12" s="33">
        <f>K11+'2026년1월'!K282</f>
        <v>0</v>
      </c>
      <c r="L12" s="33">
        <f>L11+'2026년1월'!L282</f>
        <v>20</v>
      </c>
      <c r="M12" s="33">
        <f>M11+'2026년1월'!M282</f>
        <v>17</v>
      </c>
      <c r="N12" s="33">
        <f>N11+'2026년1월'!N282</f>
        <v>17</v>
      </c>
      <c r="O12" s="33">
        <f>O11+'2026년1월'!O282</f>
        <v>12</v>
      </c>
      <c r="P12" s="33">
        <f>P11+'2026년1월'!P282</f>
        <v>414</v>
      </c>
      <c r="Q12" s="33">
        <f>Q11+'2026년1월'!Q282</f>
        <v>8</v>
      </c>
      <c r="R12" s="33">
        <f>R11+'2026년1월'!R282</f>
        <v>164</v>
      </c>
      <c r="S12" s="33">
        <f>S11+'2026년1월'!S282</f>
        <v>6</v>
      </c>
      <c r="T12" s="33">
        <f>T11+'2026년1월'!T282</f>
        <v>209</v>
      </c>
      <c r="U12" s="64">
        <f>U11+'2026년1월'!U282</f>
        <v>894</v>
      </c>
      <c r="V12" s="56" t="s">
        <v>67</v>
      </c>
      <c r="W12" s="35">
        <f>SUM('2026년1월'!C229:C233,'2026년1월'!C238:C242,'2026년1월'!C247:C251,'2026년1월'!C256:C260,'2026년1월'!C265:C269,'2026년1월'!C274:C278,C4:C8)</f>
        <v>132</v>
      </c>
      <c r="X12" s="35">
        <f>SUM('2026년1월'!D229:D233,'2026년1월'!D238:D242,'2026년1월'!D247:D251,'2026년1월'!D256:D260,'2026년1월'!D265:D269,'2026년1월'!D274:D278,D4:D8)</f>
        <v>48</v>
      </c>
      <c r="Y12" s="35">
        <f>SUM('2026년1월'!E229:E233,'2026년1월'!E238:E242,'2026년1월'!E247:E251,'2026년1월'!E256:E260,'2026년1월'!E265:E269,'2026년1월'!E274:E278,E4:E8)</f>
        <v>0</v>
      </c>
      <c r="Z12" s="35">
        <f>SUM('2026년1월'!F229:F233,'2026년1월'!F238:F242,'2026년1월'!F247:F251,'2026년1월'!F256:F260,'2026년1월'!F265:F269,'2026년1월'!F274:F278,F4:F8)</f>
        <v>180</v>
      </c>
      <c r="AA12" s="35">
        <f>SUM('2026년1월'!G229:G233,'2026년1월'!G238:G242,'2026년1월'!G247:G251,'2026년1월'!G256:G260,'2026년1월'!G265:G269,'2026년1월'!G274:G278,G4:G8)</f>
        <v>0</v>
      </c>
      <c r="AB12" s="35">
        <f>SUM('2026년1월'!H229:H233,'2026년1월'!H238:H242,'2026년1월'!H247:H251,'2026년1월'!H256:H260,'2026년1월'!H265:H269,'2026년1월'!H274:H278,H4:H8)</f>
        <v>4</v>
      </c>
      <c r="AC12" s="35">
        <f>SUM('2026년1월'!I229:I233,'2026년1월'!I238:I242,'2026년1월'!I247:I251,'2026년1월'!I256:I260,'2026년1월'!I265:I269,'2026년1월'!I274:I278,I4:I8)</f>
        <v>2</v>
      </c>
      <c r="AD12" s="35">
        <f>SUM('2026년1월'!J229:J233,'2026년1월'!J238:J242,'2026년1월'!J247:J251,'2026년1월'!J256:J260,'2026년1월'!J265:J269,'2026년1월'!J274:J278,J4:J8)</f>
        <v>0</v>
      </c>
      <c r="AE12" s="35">
        <f>SUM('2026년1월'!K229:K233,'2026년1월'!K238:K242,'2026년1월'!K247:K251,'2026년1월'!K256:K260,'2026년1월'!K265:K269,'2026년1월'!K274:K278,K4:K8)</f>
        <v>0</v>
      </c>
      <c r="AF12" s="35">
        <f>SUM('2026년1월'!L229:L233,'2026년1월'!L238:L242,'2026년1월'!L247:L251,'2026년1월'!L256:L260,'2026년1월'!L265:L269,'2026년1월'!L274:L278,L4:L8)</f>
        <v>3</v>
      </c>
      <c r="AG12" s="35">
        <f>SUM('2026년1월'!M229:M233,'2026년1월'!M238:M242,'2026년1월'!M247:M251,'2026년1월'!M256:M260,'2026년1월'!M265:M269,'2026년1월'!M274:M278,M4:M8)</f>
        <v>17</v>
      </c>
      <c r="AH12" s="35">
        <f>SUM('2026년1월'!N229:N233,'2026년1월'!N238:N242,'2026년1월'!N247:N251,'2026년1월'!N256:N260,'2026년1월'!N265:N269,'2026년1월'!N274:N278,N4:N8)</f>
        <v>8</v>
      </c>
      <c r="AI12" s="35">
        <f>SUM('2026년1월'!O229:O233,'2026년1월'!O238:O242,'2026년1월'!O247:O251,'2026년1월'!O256:O260,'2026년1월'!O265:O269,'2026년1월'!O274:O278,O4:O8)</f>
        <v>1</v>
      </c>
      <c r="AJ12" s="35">
        <f>SUM('2026년1월'!P229:P233,'2026년1월'!P238:P242,'2026년1월'!P247:P251,'2026년1월'!P256:P260,'2026년1월'!P265:P269,'2026년1월'!P274:P278,P4:P8)</f>
        <v>93</v>
      </c>
      <c r="AK12" s="35">
        <f>SUM('2026년1월'!Q229:Q233,'2026년1월'!Q238:Q242,'2026년1월'!Q247:Q251,'2026년1월'!Q256:Q260,'2026년1월'!Q265:Q269,'2026년1월'!Q274:Q278,Q4:Q8)</f>
        <v>2</v>
      </c>
      <c r="AL12" s="35">
        <f>SUM('2026년1월'!R229:R233,'2026년1월'!R238:R242,'2026년1월'!R247:R251,'2026년1월'!R256:R260,'2026년1월'!R265:R269,'2026년1월'!R274:R278,R4:R8)</f>
        <v>24</v>
      </c>
      <c r="AM12" s="35">
        <f>SUM('2026년1월'!S229:S233,'2026년1월'!S238:S242,'2026년1월'!S247:S251,'2026년1월'!S256:S260,'2026년1월'!S265:S269,'2026년1월'!S274:S278,S4:S8)</f>
        <v>2</v>
      </c>
      <c r="AN12" s="35">
        <f>SUM('2026년1월'!T229:T233,'2026년1월'!T238:T242,'2026년1월'!T247:T251,'2026년1월'!T256:T260,'2026년1월'!T265:T269,'2026년1월'!T274:T278,T4:T8)</f>
        <v>27</v>
      </c>
    </row>
    <row r="13">
      <c r="A13" s="16">
        <v>46055.0</v>
      </c>
      <c r="B13" s="17" t="s">
        <v>28</v>
      </c>
      <c r="C13" s="18">
        <v>1.0</v>
      </c>
      <c r="D13" s="18"/>
      <c r="E13" s="18"/>
      <c r="F13" s="19">
        <f t="shared" ref="F13:F19" si="4">SUM(C13:E13)</f>
        <v>1</v>
      </c>
      <c r="G13" s="18"/>
      <c r="H13" s="19"/>
      <c r="I13" s="19"/>
      <c r="J13" s="18"/>
      <c r="K13" s="19"/>
      <c r="L13" s="19"/>
      <c r="M13" s="18"/>
      <c r="N13" s="19"/>
      <c r="O13" s="36"/>
      <c r="P13" s="18"/>
      <c r="Q13" s="18"/>
      <c r="R13" s="36"/>
      <c r="S13" s="18">
        <v>1.0</v>
      </c>
      <c r="T13" s="18"/>
      <c r="U13" s="20">
        <f t="shared" ref="U13:U20" si="5">sum(G13:T13)</f>
        <v>1</v>
      </c>
    </row>
    <row r="14">
      <c r="A14" s="21"/>
      <c r="B14" s="17" t="s">
        <v>29</v>
      </c>
      <c r="C14" s="18">
        <v>1.0</v>
      </c>
      <c r="D14" s="18">
        <v>1.0</v>
      </c>
      <c r="E14" s="19"/>
      <c r="F14" s="19">
        <f t="shared" si="4"/>
        <v>2</v>
      </c>
      <c r="G14" s="18"/>
      <c r="H14" s="19"/>
      <c r="I14" s="19"/>
      <c r="J14" s="19"/>
      <c r="K14" s="19"/>
      <c r="L14" s="19"/>
      <c r="M14" s="19"/>
      <c r="N14" s="19"/>
      <c r="O14" s="18"/>
      <c r="P14" s="18">
        <v>1.0</v>
      </c>
      <c r="Q14" s="19"/>
      <c r="R14" s="19"/>
      <c r="S14" s="36"/>
      <c r="T14" s="18">
        <v>1.0</v>
      </c>
      <c r="U14" s="20">
        <f t="shared" si="5"/>
        <v>2</v>
      </c>
    </row>
    <row r="15">
      <c r="A15" s="21"/>
      <c r="B15" s="17" t="s">
        <v>30</v>
      </c>
      <c r="C15" s="18"/>
      <c r="D15" s="18"/>
      <c r="E15" s="18"/>
      <c r="F15" s="19">
        <f t="shared" si="4"/>
        <v>0</v>
      </c>
      <c r="G15" s="18"/>
      <c r="H15" s="19"/>
      <c r="I15" s="19"/>
      <c r="J15" s="18"/>
      <c r="K15" s="19"/>
      <c r="L15" s="19"/>
      <c r="M15" s="19"/>
      <c r="N15" s="18"/>
      <c r="O15" s="18"/>
      <c r="P15" s="18"/>
      <c r="Q15" s="19"/>
      <c r="R15" s="19"/>
      <c r="S15" s="18"/>
      <c r="T15" s="18"/>
      <c r="U15" s="20">
        <f t="shared" si="5"/>
        <v>0</v>
      </c>
    </row>
    <row r="16">
      <c r="A16" s="21"/>
      <c r="B16" s="17" t="s">
        <v>31</v>
      </c>
      <c r="C16" s="18">
        <v>18.0</v>
      </c>
      <c r="D16" s="18">
        <v>6.0</v>
      </c>
      <c r="E16" s="18"/>
      <c r="F16" s="19">
        <f t="shared" si="4"/>
        <v>24</v>
      </c>
      <c r="G16" s="18"/>
      <c r="H16" s="19"/>
      <c r="I16" s="19"/>
      <c r="J16" s="36"/>
      <c r="K16" s="19"/>
      <c r="L16" s="19"/>
      <c r="M16" s="18"/>
      <c r="N16" s="18"/>
      <c r="O16" s="19"/>
      <c r="P16" s="18">
        <v>23.0</v>
      </c>
      <c r="Q16" s="19"/>
      <c r="R16" s="19"/>
      <c r="S16" s="19"/>
      <c r="T16" s="18">
        <v>1.0</v>
      </c>
      <c r="U16" s="20">
        <f t="shared" si="5"/>
        <v>24</v>
      </c>
    </row>
    <row r="17">
      <c r="A17" s="21"/>
      <c r="B17" s="17" t="s">
        <v>33</v>
      </c>
      <c r="C17" s="18"/>
      <c r="D17" s="18"/>
      <c r="E17" s="18"/>
      <c r="F17" s="19">
        <f t="shared" si="4"/>
        <v>0</v>
      </c>
      <c r="G17" s="18"/>
      <c r="H17" s="18"/>
      <c r="I17" s="19"/>
      <c r="J17" s="36"/>
      <c r="K17" s="19"/>
      <c r="L17" s="19"/>
      <c r="M17" s="19"/>
      <c r="N17" s="18"/>
      <c r="O17" s="18"/>
      <c r="P17" s="18"/>
      <c r="Q17" s="19"/>
      <c r="R17" s="18"/>
      <c r="S17" s="18"/>
      <c r="T17" s="18"/>
      <c r="U17" s="54">
        <f t="shared" si="5"/>
        <v>0</v>
      </c>
    </row>
    <row r="18">
      <c r="A18" s="21"/>
      <c r="B18" s="22" t="s">
        <v>34</v>
      </c>
      <c r="C18" s="23">
        <v>1.0</v>
      </c>
      <c r="D18" s="23">
        <v>1.0</v>
      </c>
      <c r="E18" s="23"/>
      <c r="F18" s="24">
        <f t="shared" si="4"/>
        <v>2</v>
      </c>
      <c r="G18" s="23"/>
      <c r="H18" s="23"/>
      <c r="I18" s="24"/>
      <c r="J18" s="23"/>
      <c r="K18" s="24"/>
      <c r="L18" s="24"/>
      <c r="M18" s="25"/>
      <c r="N18" s="23"/>
      <c r="O18" s="24"/>
      <c r="P18" s="23"/>
      <c r="Q18" s="23"/>
      <c r="R18" s="24"/>
      <c r="S18" s="23"/>
      <c r="T18" s="23">
        <v>2.0</v>
      </c>
      <c r="U18" s="20">
        <f t="shared" si="5"/>
        <v>2</v>
      </c>
    </row>
    <row r="19">
      <c r="A19" s="21"/>
      <c r="B19" s="22" t="s">
        <v>35</v>
      </c>
      <c r="C19" s="23">
        <v>0.0</v>
      </c>
      <c r="D19" s="23">
        <v>0.0</v>
      </c>
      <c r="E19" s="24"/>
      <c r="F19" s="24">
        <f t="shared" si="4"/>
        <v>0</v>
      </c>
      <c r="G19" s="24"/>
      <c r="H19" s="24"/>
      <c r="I19" s="25"/>
      <c r="J19" s="23"/>
      <c r="K19" s="24"/>
      <c r="L19" s="24"/>
      <c r="M19" s="24"/>
      <c r="N19" s="24"/>
      <c r="O19" s="23"/>
      <c r="P19" s="25"/>
      <c r="Q19" s="24"/>
      <c r="R19" s="24"/>
      <c r="S19" s="23"/>
      <c r="T19" s="23"/>
      <c r="U19" s="20">
        <f t="shared" si="5"/>
        <v>0</v>
      </c>
    </row>
    <row r="20">
      <c r="A20" s="21"/>
      <c r="B20" s="26" t="s">
        <v>36</v>
      </c>
      <c r="C20" s="27">
        <f t="shared" ref="C20:T20" si="6">SUM(C13:C19)</f>
        <v>21</v>
      </c>
      <c r="D20" s="27">
        <f t="shared" si="6"/>
        <v>8</v>
      </c>
      <c r="E20" s="27">
        <f t="shared" si="6"/>
        <v>0</v>
      </c>
      <c r="F20" s="27">
        <f t="shared" si="6"/>
        <v>29</v>
      </c>
      <c r="G20" s="27">
        <f t="shared" si="6"/>
        <v>0</v>
      </c>
      <c r="H20" s="27">
        <f t="shared" si="6"/>
        <v>0</v>
      </c>
      <c r="I20" s="27">
        <f t="shared" si="6"/>
        <v>0</v>
      </c>
      <c r="J20" s="27">
        <f t="shared" si="6"/>
        <v>0</v>
      </c>
      <c r="K20" s="27">
        <f t="shared" si="6"/>
        <v>0</v>
      </c>
      <c r="L20" s="27">
        <f t="shared" si="6"/>
        <v>0</v>
      </c>
      <c r="M20" s="27">
        <f t="shared" si="6"/>
        <v>0</v>
      </c>
      <c r="N20" s="27">
        <f t="shared" si="6"/>
        <v>0</v>
      </c>
      <c r="O20" s="27">
        <f t="shared" si="6"/>
        <v>0</v>
      </c>
      <c r="P20" s="27">
        <f t="shared" si="6"/>
        <v>24</v>
      </c>
      <c r="Q20" s="27">
        <f t="shared" si="6"/>
        <v>0</v>
      </c>
      <c r="R20" s="27">
        <f t="shared" si="6"/>
        <v>0</v>
      </c>
      <c r="S20" s="27">
        <f t="shared" si="6"/>
        <v>1</v>
      </c>
      <c r="T20" s="27">
        <f t="shared" si="6"/>
        <v>4</v>
      </c>
      <c r="U20" s="20">
        <f t="shared" si="5"/>
        <v>29</v>
      </c>
    </row>
    <row r="21">
      <c r="A21" s="31"/>
      <c r="B21" s="32" t="s">
        <v>42</v>
      </c>
      <c r="C21" s="33">
        <f t="shared" ref="C21:U21" si="7">C12+C20</f>
        <v>604</v>
      </c>
      <c r="D21" s="33">
        <f t="shared" si="7"/>
        <v>237</v>
      </c>
      <c r="E21" s="33">
        <f t="shared" si="7"/>
        <v>2</v>
      </c>
      <c r="F21" s="33">
        <f t="shared" si="7"/>
        <v>843</v>
      </c>
      <c r="G21" s="33">
        <f t="shared" si="7"/>
        <v>12</v>
      </c>
      <c r="H21" s="33">
        <f t="shared" si="7"/>
        <v>8</v>
      </c>
      <c r="I21" s="33">
        <f t="shared" si="7"/>
        <v>6</v>
      </c>
      <c r="J21" s="33">
        <f t="shared" si="7"/>
        <v>1</v>
      </c>
      <c r="K21" s="33">
        <f t="shared" si="7"/>
        <v>0</v>
      </c>
      <c r="L21" s="33">
        <f t="shared" si="7"/>
        <v>20</v>
      </c>
      <c r="M21" s="33">
        <f t="shared" si="7"/>
        <v>17</v>
      </c>
      <c r="N21" s="33">
        <f t="shared" si="7"/>
        <v>17</v>
      </c>
      <c r="O21" s="33">
        <f t="shared" si="7"/>
        <v>12</v>
      </c>
      <c r="P21" s="33">
        <f t="shared" si="7"/>
        <v>438</v>
      </c>
      <c r="Q21" s="33">
        <f t="shared" si="7"/>
        <v>8</v>
      </c>
      <c r="R21" s="33">
        <f t="shared" si="7"/>
        <v>164</v>
      </c>
      <c r="S21" s="33">
        <f t="shared" si="7"/>
        <v>7</v>
      </c>
      <c r="T21" s="33">
        <f t="shared" si="7"/>
        <v>213</v>
      </c>
      <c r="U21" s="20">
        <f t="shared" si="7"/>
        <v>923</v>
      </c>
    </row>
    <row r="22">
      <c r="A22" s="16">
        <v>46056.0</v>
      </c>
      <c r="B22" s="17" t="s">
        <v>28</v>
      </c>
      <c r="C22" s="18">
        <v>0.0</v>
      </c>
      <c r="D22" s="18">
        <v>0.0</v>
      </c>
      <c r="E22" s="18">
        <v>0.0</v>
      </c>
      <c r="F22" s="19">
        <f t="shared" ref="F22:F28" si="8">SUM(C22:E22)</f>
        <v>0</v>
      </c>
      <c r="G22" s="18"/>
      <c r="H22" s="18"/>
      <c r="I22" s="19"/>
      <c r="J22" s="19"/>
      <c r="K22" s="19"/>
      <c r="L22" s="19"/>
      <c r="M22" s="19"/>
      <c r="N22" s="19"/>
      <c r="O22" s="18"/>
      <c r="P22" s="18"/>
      <c r="Q22" s="18"/>
      <c r="R22" s="36"/>
      <c r="S22" s="18"/>
      <c r="T22" s="18"/>
      <c r="U22" s="20">
        <f t="shared" ref="U22:U29" si="9">sum(G22:T22)</f>
        <v>0</v>
      </c>
    </row>
    <row r="23">
      <c r="A23" s="21"/>
      <c r="B23" s="17" t="s">
        <v>29</v>
      </c>
      <c r="C23" s="18">
        <v>14.0</v>
      </c>
      <c r="D23" s="18">
        <v>4.0</v>
      </c>
      <c r="E23" s="18"/>
      <c r="F23" s="19">
        <f t="shared" si="8"/>
        <v>18</v>
      </c>
      <c r="G23" s="19"/>
      <c r="H23" s="19"/>
      <c r="I23" s="19"/>
      <c r="J23" s="19"/>
      <c r="K23" s="19"/>
      <c r="L23" s="19"/>
      <c r="M23" s="19"/>
      <c r="N23" s="18"/>
      <c r="O23" s="18"/>
      <c r="P23" s="18">
        <v>15.0</v>
      </c>
      <c r="Q23" s="18"/>
      <c r="R23" s="19"/>
      <c r="S23" s="18"/>
      <c r="T23" s="18">
        <v>3.0</v>
      </c>
      <c r="U23" s="20">
        <f t="shared" si="9"/>
        <v>18</v>
      </c>
    </row>
    <row r="24">
      <c r="A24" s="21"/>
      <c r="B24" s="17" t="s">
        <v>30</v>
      </c>
      <c r="C24" s="18">
        <v>3.0</v>
      </c>
      <c r="D24" s="18">
        <v>1.0</v>
      </c>
      <c r="E24" s="18"/>
      <c r="F24" s="19">
        <f t="shared" si="8"/>
        <v>4</v>
      </c>
      <c r="G24" s="18">
        <v>1.0</v>
      </c>
      <c r="H24" s="19"/>
      <c r="I24" s="19"/>
      <c r="J24" s="18">
        <v>1.0</v>
      </c>
      <c r="K24" s="19"/>
      <c r="L24" s="19"/>
      <c r="M24" s="19"/>
      <c r="N24" s="19"/>
      <c r="O24" s="18"/>
      <c r="P24" s="18">
        <v>1.0</v>
      </c>
      <c r="Q24" s="18"/>
      <c r="R24" s="18"/>
      <c r="S24" s="18"/>
      <c r="T24" s="18">
        <v>1.0</v>
      </c>
      <c r="U24" s="20">
        <f t="shared" si="9"/>
        <v>4</v>
      </c>
    </row>
    <row r="25">
      <c r="A25" s="21"/>
      <c r="B25" s="17" t="s">
        <v>31</v>
      </c>
      <c r="C25" s="18">
        <v>4.0</v>
      </c>
      <c r="D25" s="18"/>
      <c r="E25" s="18"/>
      <c r="F25" s="19">
        <f t="shared" si="8"/>
        <v>4</v>
      </c>
      <c r="G25" s="18"/>
      <c r="H25" s="19"/>
      <c r="I25" s="19"/>
      <c r="J25" s="18"/>
      <c r="K25" s="19"/>
      <c r="L25" s="18">
        <v>1.0</v>
      </c>
      <c r="M25" s="19"/>
      <c r="N25" s="18">
        <v>3.0</v>
      </c>
      <c r="O25" s="19"/>
      <c r="P25" s="18"/>
      <c r="Q25" s="18"/>
      <c r="R25" s="19"/>
      <c r="S25" s="18"/>
      <c r="T25" s="18"/>
      <c r="U25" s="20">
        <f t="shared" si="9"/>
        <v>4</v>
      </c>
    </row>
    <row r="26">
      <c r="A26" s="21"/>
      <c r="B26" s="17" t="s">
        <v>33</v>
      </c>
      <c r="C26" s="18">
        <v>2.0</v>
      </c>
      <c r="D26" s="18"/>
      <c r="E26" s="18"/>
      <c r="F26" s="19">
        <f t="shared" si="8"/>
        <v>2</v>
      </c>
      <c r="G26" s="18" t="s">
        <v>68</v>
      </c>
      <c r="H26" s="18"/>
      <c r="I26" s="18">
        <v>1.0</v>
      </c>
      <c r="J26" s="36"/>
      <c r="K26" s="19"/>
      <c r="L26" s="19"/>
      <c r="M26" s="19"/>
      <c r="N26" s="18"/>
      <c r="O26" s="19"/>
      <c r="P26" s="18"/>
      <c r="Q26" s="19"/>
      <c r="R26" s="18"/>
      <c r="S26" s="18"/>
      <c r="T26" s="18">
        <v>1.0</v>
      </c>
      <c r="U26" s="54">
        <f t="shared" si="9"/>
        <v>2</v>
      </c>
    </row>
    <row r="27">
      <c r="A27" s="21"/>
      <c r="B27" s="22" t="s">
        <v>34</v>
      </c>
      <c r="C27" s="23">
        <v>3.0</v>
      </c>
      <c r="D27" s="23">
        <v>4.0</v>
      </c>
      <c r="E27" s="24"/>
      <c r="F27" s="24">
        <f t="shared" si="8"/>
        <v>7</v>
      </c>
      <c r="G27" s="23"/>
      <c r="H27" s="23"/>
      <c r="I27" s="23"/>
      <c r="J27" s="23"/>
      <c r="K27" s="24"/>
      <c r="L27" s="24"/>
      <c r="M27" s="24"/>
      <c r="N27" s="23"/>
      <c r="O27" s="23"/>
      <c r="P27" s="23">
        <v>1.0</v>
      </c>
      <c r="Q27" s="24"/>
      <c r="R27" s="23">
        <v>2.0</v>
      </c>
      <c r="S27" s="23"/>
      <c r="T27" s="23">
        <v>6.0</v>
      </c>
      <c r="U27" s="20">
        <f t="shared" si="9"/>
        <v>9</v>
      </c>
    </row>
    <row r="28">
      <c r="A28" s="21"/>
      <c r="B28" s="22" t="s">
        <v>35</v>
      </c>
      <c r="C28" s="23">
        <v>0.0</v>
      </c>
      <c r="D28" s="23">
        <v>0.0</v>
      </c>
      <c r="E28" s="25"/>
      <c r="F28" s="24">
        <f t="shared" si="8"/>
        <v>0</v>
      </c>
      <c r="G28" s="23"/>
      <c r="H28" s="23"/>
      <c r="I28" s="24"/>
      <c r="J28" s="23"/>
      <c r="K28" s="24"/>
      <c r="L28" s="24"/>
      <c r="M28" s="24"/>
      <c r="N28" s="23"/>
      <c r="O28" s="23"/>
      <c r="P28" s="23"/>
      <c r="Q28" s="24"/>
      <c r="R28" s="24"/>
      <c r="S28" s="23"/>
      <c r="T28" s="23"/>
      <c r="U28" s="20">
        <f t="shared" si="9"/>
        <v>0</v>
      </c>
    </row>
    <row r="29">
      <c r="A29" s="21"/>
      <c r="B29" s="26" t="s">
        <v>36</v>
      </c>
      <c r="C29" s="27">
        <f t="shared" ref="C29:T29" si="10">SUM(C22:C28)</f>
        <v>26</v>
      </c>
      <c r="D29" s="27">
        <f t="shared" si="10"/>
        <v>9</v>
      </c>
      <c r="E29" s="27">
        <f t="shared" si="10"/>
        <v>0</v>
      </c>
      <c r="F29" s="27">
        <f t="shared" si="10"/>
        <v>35</v>
      </c>
      <c r="G29" s="27">
        <f t="shared" si="10"/>
        <v>1</v>
      </c>
      <c r="H29" s="27">
        <f t="shared" si="10"/>
        <v>0</v>
      </c>
      <c r="I29" s="27">
        <f t="shared" si="10"/>
        <v>1</v>
      </c>
      <c r="J29" s="27">
        <f t="shared" si="10"/>
        <v>1</v>
      </c>
      <c r="K29" s="27">
        <f t="shared" si="10"/>
        <v>0</v>
      </c>
      <c r="L29" s="27">
        <f t="shared" si="10"/>
        <v>1</v>
      </c>
      <c r="M29" s="27">
        <f t="shared" si="10"/>
        <v>0</v>
      </c>
      <c r="N29" s="27">
        <f t="shared" si="10"/>
        <v>3</v>
      </c>
      <c r="O29" s="27">
        <f t="shared" si="10"/>
        <v>0</v>
      </c>
      <c r="P29" s="27">
        <f t="shared" si="10"/>
        <v>17</v>
      </c>
      <c r="Q29" s="27">
        <f t="shared" si="10"/>
        <v>0</v>
      </c>
      <c r="R29" s="27">
        <f t="shared" si="10"/>
        <v>2</v>
      </c>
      <c r="S29" s="27">
        <f t="shared" si="10"/>
        <v>0</v>
      </c>
      <c r="T29" s="27">
        <f t="shared" si="10"/>
        <v>11</v>
      </c>
      <c r="U29" s="20">
        <f t="shared" si="9"/>
        <v>37</v>
      </c>
    </row>
    <row r="30">
      <c r="A30" s="31"/>
      <c r="B30" s="32" t="s">
        <v>42</v>
      </c>
      <c r="C30" s="33">
        <f t="shared" ref="C30:U30" si="11">C21+C29</f>
        <v>630</v>
      </c>
      <c r="D30" s="33">
        <f t="shared" si="11"/>
        <v>246</v>
      </c>
      <c r="E30" s="33">
        <f t="shared" si="11"/>
        <v>2</v>
      </c>
      <c r="F30" s="33">
        <f t="shared" si="11"/>
        <v>878</v>
      </c>
      <c r="G30" s="33">
        <f t="shared" si="11"/>
        <v>13</v>
      </c>
      <c r="H30" s="33">
        <f t="shared" si="11"/>
        <v>8</v>
      </c>
      <c r="I30" s="33">
        <f t="shared" si="11"/>
        <v>7</v>
      </c>
      <c r="J30" s="33">
        <f t="shared" si="11"/>
        <v>2</v>
      </c>
      <c r="K30" s="33">
        <f t="shared" si="11"/>
        <v>0</v>
      </c>
      <c r="L30" s="33">
        <f t="shared" si="11"/>
        <v>21</v>
      </c>
      <c r="M30" s="33">
        <f t="shared" si="11"/>
        <v>17</v>
      </c>
      <c r="N30" s="33">
        <f t="shared" si="11"/>
        <v>20</v>
      </c>
      <c r="O30" s="33">
        <f t="shared" si="11"/>
        <v>12</v>
      </c>
      <c r="P30" s="33">
        <f t="shared" si="11"/>
        <v>455</v>
      </c>
      <c r="Q30" s="33">
        <f t="shared" si="11"/>
        <v>8</v>
      </c>
      <c r="R30" s="33">
        <f t="shared" si="11"/>
        <v>166</v>
      </c>
      <c r="S30" s="33">
        <f t="shared" si="11"/>
        <v>7</v>
      </c>
      <c r="T30" s="33">
        <f t="shared" si="11"/>
        <v>224</v>
      </c>
      <c r="U30" s="20">
        <f t="shared" si="11"/>
        <v>960</v>
      </c>
    </row>
    <row r="31">
      <c r="A31" s="16">
        <v>46057.0</v>
      </c>
      <c r="B31" s="17" t="s">
        <v>28</v>
      </c>
      <c r="C31" s="18">
        <v>1.0</v>
      </c>
      <c r="D31" s="18">
        <v>2.0</v>
      </c>
      <c r="E31" s="18"/>
      <c r="F31" s="19">
        <f t="shared" ref="F31:F37" si="12">SUM(C31:E31)</f>
        <v>3</v>
      </c>
      <c r="G31" s="18"/>
      <c r="H31" s="18"/>
      <c r="I31" s="19"/>
      <c r="J31" s="19"/>
      <c r="K31" s="19"/>
      <c r="L31" s="19"/>
      <c r="M31" s="19"/>
      <c r="N31" s="19"/>
      <c r="O31" s="18"/>
      <c r="P31" s="18"/>
      <c r="Q31" s="19"/>
      <c r="R31" s="19"/>
      <c r="S31" s="18"/>
      <c r="T31" s="18">
        <v>3.0</v>
      </c>
      <c r="U31" s="20">
        <f t="shared" ref="U31:U38" si="13">sum(G31:T31)</f>
        <v>3</v>
      </c>
    </row>
    <row r="32">
      <c r="A32" s="21"/>
      <c r="B32" s="17" t="s">
        <v>29</v>
      </c>
      <c r="C32" s="18">
        <v>16.0</v>
      </c>
      <c r="D32" s="37">
        <v>6.0</v>
      </c>
      <c r="E32" s="18"/>
      <c r="F32" s="19">
        <f t="shared" si="12"/>
        <v>22</v>
      </c>
      <c r="G32" s="18"/>
      <c r="H32" s="36"/>
      <c r="I32" s="19"/>
      <c r="J32" s="18"/>
      <c r="K32" s="19"/>
      <c r="L32" s="18"/>
      <c r="M32" s="19"/>
      <c r="N32" s="18"/>
      <c r="O32" s="18"/>
      <c r="P32" s="18">
        <v>18.0</v>
      </c>
      <c r="Q32" s="18"/>
      <c r="R32" s="18"/>
      <c r="S32" s="18"/>
      <c r="T32" s="18">
        <v>4.0</v>
      </c>
      <c r="U32" s="20">
        <f t="shared" si="13"/>
        <v>22</v>
      </c>
    </row>
    <row r="33">
      <c r="A33" s="21"/>
      <c r="B33" s="17" t="s">
        <v>30</v>
      </c>
      <c r="C33" s="18">
        <v>2.0</v>
      </c>
      <c r="D33" s="18">
        <v>1.0</v>
      </c>
      <c r="E33" s="36"/>
      <c r="F33" s="19">
        <f t="shared" si="12"/>
        <v>3</v>
      </c>
      <c r="G33" s="18"/>
      <c r="H33" s="18"/>
      <c r="I33" s="19"/>
      <c r="J33" s="18"/>
      <c r="K33" s="19"/>
      <c r="L33" s="19"/>
      <c r="M33" s="19"/>
      <c r="N33" s="19"/>
      <c r="O33" s="18"/>
      <c r="P33" s="18"/>
      <c r="Q33" s="19"/>
      <c r="R33" s="18"/>
      <c r="S33" s="18"/>
      <c r="T33" s="18">
        <v>3.0</v>
      </c>
      <c r="U33" s="20">
        <f t="shared" si="13"/>
        <v>3</v>
      </c>
    </row>
    <row r="34">
      <c r="A34" s="21"/>
      <c r="B34" s="17" t="s">
        <v>31</v>
      </c>
      <c r="C34" s="18"/>
      <c r="D34" s="18"/>
      <c r="E34" s="18"/>
      <c r="F34" s="19">
        <f t="shared" si="12"/>
        <v>0</v>
      </c>
      <c r="G34" s="18"/>
      <c r="H34" s="19"/>
      <c r="I34" s="19"/>
      <c r="J34" s="18"/>
      <c r="K34" s="19"/>
      <c r="L34" s="19"/>
      <c r="M34" s="19"/>
      <c r="N34" s="19"/>
      <c r="O34" s="19"/>
      <c r="P34" s="18"/>
      <c r="Q34" s="19"/>
      <c r="R34" s="18"/>
      <c r="S34" s="18"/>
      <c r="T34" s="18"/>
      <c r="U34" s="20">
        <f t="shared" si="13"/>
        <v>0</v>
      </c>
    </row>
    <row r="35">
      <c r="A35" s="21"/>
      <c r="B35" s="17" t="s">
        <v>33</v>
      </c>
      <c r="C35" s="18">
        <v>1.0</v>
      </c>
      <c r="D35" s="18">
        <v>1.0</v>
      </c>
      <c r="E35" s="19"/>
      <c r="F35" s="19">
        <f t="shared" si="12"/>
        <v>2</v>
      </c>
      <c r="G35" s="18"/>
      <c r="H35" s="18"/>
      <c r="I35" s="18"/>
      <c r="J35" s="36"/>
      <c r="K35" s="19"/>
      <c r="L35" s="19"/>
      <c r="M35" s="19"/>
      <c r="N35" s="18"/>
      <c r="O35" s="18"/>
      <c r="P35" s="18"/>
      <c r="Q35" s="19"/>
      <c r="R35" s="18"/>
      <c r="S35" s="18"/>
      <c r="T35" s="18">
        <v>2.0</v>
      </c>
      <c r="U35" s="54">
        <f t="shared" si="13"/>
        <v>2</v>
      </c>
    </row>
    <row r="36">
      <c r="A36" s="21"/>
      <c r="B36" s="22" t="s">
        <v>34</v>
      </c>
      <c r="C36" s="23">
        <v>4.0</v>
      </c>
      <c r="D36" s="23">
        <v>2.0</v>
      </c>
      <c r="E36" s="23"/>
      <c r="F36" s="24">
        <f t="shared" si="12"/>
        <v>6</v>
      </c>
      <c r="G36" s="23"/>
      <c r="H36" s="24"/>
      <c r="I36" s="23"/>
      <c r="J36" s="23"/>
      <c r="K36" s="24"/>
      <c r="L36" s="23"/>
      <c r="M36" s="24"/>
      <c r="N36" s="23"/>
      <c r="O36" s="23"/>
      <c r="P36" s="23">
        <v>3.0</v>
      </c>
      <c r="Q36" s="24"/>
      <c r="R36" s="23">
        <v>1.0</v>
      </c>
      <c r="S36" s="23"/>
      <c r="T36" s="23">
        <v>7.0</v>
      </c>
      <c r="U36" s="20">
        <f t="shared" si="13"/>
        <v>11</v>
      </c>
    </row>
    <row r="37">
      <c r="A37" s="21"/>
      <c r="B37" s="22" t="s">
        <v>35</v>
      </c>
      <c r="C37" s="23">
        <v>1.0</v>
      </c>
      <c r="D37" s="23"/>
      <c r="E37" s="25"/>
      <c r="F37" s="24">
        <f t="shared" si="12"/>
        <v>1</v>
      </c>
      <c r="G37" s="23"/>
      <c r="H37" s="24"/>
      <c r="I37" s="24"/>
      <c r="J37" s="24"/>
      <c r="K37" s="24"/>
      <c r="L37" s="23"/>
      <c r="M37" s="24"/>
      <c r="N37" s="23"/>
      <c r="O37" s="23">
        <v>1.0</v>
      </c>
      <c r="P37" s="23"/>
      <c r="Q37" s="24"/>
      <c r="R37" s="24"/>
      <c r="S37" s="23"/>
      <c r="T37" s="23"/>
      <c r="U37" s="20">
        <f t="shared" si="13"/>
        <v>1</v>
      </c>
    </row>
    <row r="38">
      <c r="A38" s="21"/>
      <c r="B38" s="26" t="s">
        <v>36</v>
      </c>
      <c r="C38" s="27">
        <f t="shared" ref="C38:T38" si="14">SUM(C31:C37)</f>
        <v>25</v>
      </c>
      <c r="D38" s="27">
        <f t="shared" si="14"/>
        <v>12</v>
      </c>
      <c r="E38" s="27">
        <f t="shared" si="14"/>
        <v>0</v>
      </c>
      <c r="F38" s="27">
        <f t="shared" si="14"/>
        <v>37</v>
      </c>
      <c r="G38" s="27">
        <f t="shared" si="14"/>
        <v>0</v>
      </c>
      <c r="H38" s="27">
        <f t="shared" si="14"/>
        <v>0</v>
      </c>
      <c r="I38" s="27">
        <f t="shared" si="14"/>
        <v>0</v>
      </c>
      <c r="J38" s="27">
        <f t="shared" si="14"/>
        <v>0</v>
      </c>
      <c r="K38" s="27">
        <f t="shared" si="14"/>
        <v>0</v>
      </c>
      <c r="L38" s="27">
        <f t="shared" si="14"/>
        <v>0</v>
      </c>
      <c r="M38" s="27">
        <f t="shared" si="14"/>
        <v>0</v>
      </c>
      <c r="N38" s="27">
        <f t="shared" si="14"/>
        <v>0</v>
      </c>
      <c r="O38" s="27">
        <f t="shared" si="14"/>
        <v>1</v>
      </c>
      <c r="P38" s="27">
        <f t="shared" si="14"/>
        <v>21</v>
      </c>
      <c r="Q38" s="27">
        <f t="shared" si="14"/>
        <v>0</v>
      </c>
      <c r="R38" s="27">
        <f t="shared" si="14"/>
        <v>1</v>
      </c>
      <c r="S38" s="27">
        <f t="shared" si="14"/>
        <v>0</v>
      </c>
      <c r="T38" s="27">
        <f t="shared" si="14"/>
        <v>19</v>
      </c>
      <c r="U38" s="20">
        <f t="shared" si="13"/>
        <v>42</v>
      </c>
    </row>
    <row r="39">
      <c r="A39" s="31"/>
      <c r="B39" s="32" t="s">
        <v>42</v>
      </c>
      <c r="C39" s="33">
        <f t="shared" ref="C39:U39" si="15">C30+C38</f>
        <v>655</v>
      </c>
      <c r="D39" s="33">
        <f t="shared" si="15"/>
        <v>258</v>
      </c>
      <c r="E39" s="33">
        <f t="shared" si="15"/>
        <v>2</v>
      </c>
      <c r="F39" s="33">
        <f t="shared" si="15"/>
        <v>915</v>
      </c>
      <c r="G39" s="33">
        <f t="shared" si="15"/>
        <v>13</v>
      </c>
      <c r="H39" s="33">
        <f t="shared" si="15"/>
        <v>8</v>
      </c>
      <c r="I39" s="33">
        <f t="shared" si="15"/>
        <v>7</v>
      </c>
      <c r="J39" s="33">
        <f t="shared" si="15"/>
        <v>2</v>
      </c>
      <c r="K39" s="33">
        <f t="shared" si="15"/>
        <v>0</v>
      </c>
      <c r="L39" s="33">
        <f t="shared" si="15"/>
        <v>21</v>
      </c>
      <c r="M39" s="33">
        <f t="shared" si="15"/>
        <v>17</v>
      </c>
      <c r="N39" s="33">
        <f t="shared" si="15"/>
        <v>20</v>
      </c>
      <c r="O39" s="33">
        <f t="shared" si="15"/>
        <v>13</v>
      </c>
      <c r="P39" s="33">
        <f t="shared" si="15"/>
        <v>476</v>
      </c>
      <c r="Q39" s="33">
        <f t="shared" si="15"/>
        <v>8</v>
      </c>
      <c r="R39" s="33">
        <f t="shared" si="15"/>
        <v>167</v>
      </c>
      <c r="S39" s="33">
        <f t="shared" si="15"/>
        <v>7</v>
      </c>
      <c r="T39" s="33">
        <f t="shared" si="15"/>
        <v>243</v>
      </c>
      <c r="U39" s="20">
        <f t="shared" si="15"/>
        <v>1002</v>
      </c>
    </row>
    <row r="40">
      <c r="A40" s="16">
        <v>46058.0</v>
      </c>
      <c r="B40" s="17" t="s">
        <v>28</v>
      </c>
      <c r="C40" s="18"/>
      <c r="D40" s="18"/>
      <c r="E40" s="18"/>
      <c r="F40" s="19">
        <f t="shared" ref="F40:F46" si="16">SUM(C40:E40)</f>
        <v>0</v>
      </c>
      <c r="G40" s="18"/>
      <c r="H40" s="18"/>
      <c r="I40" s="19"/>
      <c r="J40" s="19"/>
      <c r="K40" s="19"/>
      <c r="L40" s="19"/>
      <c r="M40" s="19"/>
      <c r="N40" s="19"/>
      <c r="O40" s="18"/>
      <c r="P40" s="18"/>
      <c r="Q40" s="19"/>
      <c r="R40" s="19"/>
      <c r="S40" s="18"/>
      <c r="T40" s="18"/>
      <c r="U40" s="20">
        <f t="shared" ref="U40:U47" si="17">sum(G40:T40)</f>
        <v>0</v>
      </c>
    </row>
    <row r="41">
      <c r="A41" s="21"/>
      <c r="B41" s="17" t="s">
        <v>29</v>
      </c>
      <c r="C41" s="18"/>
      <c r="D41" s="18">
        <v>2.0</v>
      </c>
      <c r="E41" s="18"/>
      <c r="F41" s="19">
        <f t="shared" si="16"/>
        <v>2</v>
      </c>
      <c r="G41" s="18">
        <v>1.0</v>
      </c>
      <c r="H41" s="18"/>
      <c r="I41" s="19"/>
      <c r="J41" s="18"/>
      <c r="K41" s="19"/>
      <c r="L41" s="18"/>
      <c r="M41" s="19"/>
      <c r="N41" s="18"/>
      <c r="O41" s="36"/>
      <c r="P41" s="18"/>
      <c r="Q41" s="18"/>
      <c r="R41" s="19"/>
      <c r="S41" s="18"/>
      <c r="T41" s="18"/>
      <c r="U41" s="20">
        <f t="shared" si="17"/>
        <v>1</v>
      </c>
    </row>
    <row r="42">
      <c r="A42" s="21"/>
      <c r="B42" s="17" t="s">
        <v>30</v>
      </c>
      <c r="C42" s="18">
        <v>3.0</v>
      </c>
      <c r="D42" s="18">
        <v>1.0</v>
      </c>
      <c r="E42" s="18"/>
      <c r="F42" s="19">
        <f t="shared" si="16"/>
        <v>4</v>
      </c>
      <c r="G42" s="18"/>
      <c r="H42" s="19"/>
      <c r="I42" s="19"/>
      <c r="J42" s="19"/>
      <c r="K42" s="19"/>
      <c r="L42" s="18"/>
      <c r="M42" s="19"/>
      <c r="N42" s="19"/>
      <c r="O42" s="18"/>
      <c r="P42" s="18">
        <v>2.0</v>
      </c>
      <c r="Q42" s="19"/>
      <c r="R42" s="18"/>
      <c r="S42" s="18"/>
      <c r="T42" s="18">
        <v>2.0</v>
      </c>
      <c r="U42" s="20">
        <f t="shared" si="17"/>
        <v>4</v>
      </c>
    </row>
    <row r="43">
      <c r="A43" s="21"/>
      <c r="B43" s="17" t="s">
        <v>31</v>
      </c>
      <c r="C43" s="18">
        <v>15.0</v>
      </c>
      <c r="D43" s="18">
        <v>7.0</v>
      </c>
      <c r="E43" s="18"/>
      <c r="F43" s="19">
        <f t="shared" si="16"/>
        <v>22</v>
      </c>
      <c r="G43" s="18">
        <v>1.0</v>
      </c>
      <c r="H43" s="18"/>
      <c r="J43" s="18"/>
      <c r="K43" s="19"/>
      <c r="L43" s="19"/>
      <c r="M43" s="18"/>
      <c r="N43" s="18"/>
      <c r="O43" s="19"/>
      <c r="P43" s="38"/>
      <c r="Q43" s="18"/>
      <c r="R43" s="18">
        <v>21.0</v>
      </c>
      <c r="S43" s="19"/>
      <c r="T43" s="18"/>
      <c r="U43" s="20">
        <f t="shared" si="17"/>
        <v>22</v>
      </c>
    </row>
    <row r="44">
      <c r="A44" s="21"/>
      <c r="B44" s="17" t="s">
        <v>33</v>
      </c>
      <c r="C44" s="18">
        <v>15.0</v>
      </c>
      <c r="D44" s="18">
        <v>4.0</v>
      </c>
      <c r="E44" s="18"/>
      <c r="F44" s="19">
        <f t="shared" si="16"/>
        <v>19</v>
      </c>
      <c r="G44" s="18">
        <v>1.0</v>
      </c>
      <c r="H44" s="18"/>
      <c r="I44" s="19"/>
      <c r="J44" s="36"/>
      <c r="K44" s="19"/>
      <c r="L44" s="19"/>
      <c r="M44" s="19"/>
      <c r="N44" s="18"/>
      <c r="O44" s="19"/>
      <c r="P44" s="18">
        <v>18.0</v>
      </c>
      <c r="Q44" s="19"/>
      <c r="R44" s="18"/>
      <c r="S44" s="18"/>
      <c r="T44" s="18"/>
      <c r="U44" s="54">
        <f t="shared" si="17"/>
        <v>19</v>
      </c>
    </row>
    <row r="45">
      <c r="A45" s="21"/>
      <c r="B45" s="22" t="s">
        <v>34</v>
      </c>
      <c r="C45" s="23">
        <v>1.0</v>
      </c>
      <c r="D45" s="23">
        <v>6.0</v>
      </c>
      <c r="E45" s="25"/>
      <c r="F45" s="24">
        <f t="shared" si="16"/>
        <v>7</v>
      </c>
      <c r="G45" s="23"/>
      <c r="H45" s="24"/>
      <c r="I45" s="23"/>
      <c r="J45" s="23"/>
      <c r="K45" s="24"/>
      <c r="L45" s="23"/>
      <c r="M45" s="24"/>
      <c r="N45" s="23"/>
      <c r="O45" s="24"/>
      <c r="P45" s="23">
        <v>1.0</v>
      </c>
      <c r="Q45" s="23"/>
      <c r="R45" s="23"/>
      <c r="S45" s="25"/>
      <c r="T45" s="23">
        <v>6.0</v>
      </c>
      <c r="U45" s="20">
        <f t="shared" si="17"/>
        <v>7</v>
      </c>
    </row>
    <row r="46">
      <c r="A46" s="21"/>
      <c r="B46" s="22" t="s">
        <v>35</v>
      </c>
      <c r="C46" s="23">
        <v>0.0</v>
      </c>
      <c r="D46" s="23">
        <v>0.0</v>
      </c>
      <c r="E46" s="24"/>
      <c r="F46" s="24">
        <f t="shared" si="16"/>
        <v>0</v>
      </c>
      <c r="G46" s="23"/>
      <c r="H46" s="24"/>
      <c r="I46" s="24"/>
      <c r="J46" s="23"/>
      <c r="K46" s="24"/>
      <c r="L46" s="24"/>
      <c r="M46" s="24"/>
      <c r="N46" s="24"/>
      <c r="O46" s="23"/>
      <c r="P46" s="23"/>
      <c r="Q46" s="24"/>
      <c r="R46" s="24"/>
      <c r="S46" s="24"/>
      <c r="T46" s="23"/>
      <c r="U46" s="20">
        <f t="shared" si="17"/>
        <v>0</v>
      </c>
    </row>
    <row r="47">
      <c r="A47" s="21"/>
      <c r="B47" s="26" t="s">
        <v>36</v>
      </c>
      <c r="C47" s="27">
        <f t="shared" ref="C47:T47" si="18">SUM(C40:C46)</f>
        <v>34</v>
      </c>
      <c r="D47" s="27">
        <f t="shared" si="18"/>
        <v>20</v>
      </c>
      <c r="E47" s="27">
        <f t="shared" si="18"/>
        <v>0</v>
      </c>
      <c r="F47" s="27">
        <f t="shared" si="18"/>
        <v>54</v>
      </c>
      <c r="G47" s="27">
        <f t="shared" si="18"/>
        <v>3</v>
      </c>
      <c r="H47" s="27">
        <f t="shared" si="18"/>
        <v>0</v>
      </c>
      <c r="I47" s="27">
        <f t="shared" si="18"/>
        <v>0</v>
      </c>
      <c r="J47" s="27">
        <f t="shared" si="18"/>
        <v>0</v>
      </c>
      <c r="K47" s="27">
        <f t="shared" si="18"/>
        <v>0</v>
      </c>
      <c r="L47" s="27">
        <f t="shared" si="18"/>
        <v>0</v>
      </c>
      <c r="M47" s="27">
        <f t="shared" si="18"/>
        <v>0</v>
      </c>
      <c r="N47" s="27">
        <f t="shared" si="18"/>
        <v>0</v>
      </c>
      <c r="O47" s="27">
        <f t="shared" si="18"/>
        <v>0</v>
      </c>
      <c r="P47" s="27">
        <f t="shared" si="18"/>
        <v>21</v>
      </c>
      <c r="Q47" s="27">
        <f t="shared" si="18"/>
        <v>0</v>
      </c>
      <c r="R47" s="27">
        <f t="shared" si="18"/>
        <v>21</v>
      </c>
      <c r="S47" s="27">
        <f t="shared" si="18"/>
        <v>0</v>
      </c>
      <c r="T47" s="27">
        <f t="shared" si="18"/>
        <v>8</v>
      </c>
      <c r="U47" s="20">
        <f t="shared" si="17"/>
        <v>53</v>
      </c>
    </row>
    <row r="48">
      <c r="A48" s="31"/>
      <c r="B48" s="32" t="s">
        <v>42</v>
      </c>
      <c r="C48" s="33">
        <f t="shared" ref="C48:U48" si="19">C39+C47</f>
        <v>689</v>
      </c>
      <c r="D48" s="33">
        <f t="shared" si="19"/>
        <v>278</v>
      </c>
      <c r="E48" s="33">
        <f t="shared" si="19"/>
        <v>2</v>
      </c>
      <c r="F48" s="33">
        <f t="shared" si="19"/>
        <v>969</v>
      </c>
      <c r="G48" s="33">
        <f t="shared" si="19"/>
        <v>16</v>
      </c>
      <c r="H48" s="33">
        <f t="shared" si="19"/>
        <v>8</v>
      </c>
      <c r="I48" s="33">
        <f t="shared" si="19"/>
        <v>7</v>
      </c>
      <c r="J48" s="33">
        <f t="shared" si="19"/>
        <v>2</v>
      </c>
      <c r="K48" s="33">
        <f t="shared" si="19"/>
        <v>0</v>
      </c>
      <c r="L48" s="33">
        <f t="shared" si="19"/>
        <v>21</v>
      </c>
      <c r="M48" s="33">
        <f t="shared" si="19"/>
        <v>17</v>
      </c>
      <c r="N48" s="33">
        <f t="shared" si="19"/>
        <v>20</v>
      </c>
      <c r="O48" s="33">
        <f t="shared" si="19"/>
        <v>13</v>
      </c>
      <c r="P48" s="33">
        <f t="shared" si="19"/>
        <v>497</v>
      </c>
      <c r="Q48" s="33">
        <f t="shared" si="19"/>
        <v>8</v>
      </c>
      <c r="R48" s="33">
        <f t="shared" si="19"/>
        <v>188</v>
      </c>
      <c r="S48" s="33">
        <f t="shared" si="19"/>
        <v>7</v>
      </c>
      <c r="T48" s="33">
        <f t="shared" si="19"/>
        <v>251</v>
      </c>
      <c r="U48" s="20">
        <f t="shared" si="19"/>
        <v>1055</v>
      </c>
    </row>
    <row r="49">
      <c r="A49" s="16">
        <v>46059.0</v>
      </c>
      <c r="B49" s="17" t="s">
        <v>28</v>
      </c>
      <c r="C49" s="18">
        <v>3.0</v>
      </c>
      <c r="D49" s="18"/>
      <c r="E49" s="18"/>
      <c r="F49" s="19">
        <f t="shared" ref="F49:F55" si="20">SUM(C49:E49)</f>
        <v>3</v>
      </c>
      <c r="G49" s="18"/>
      <c r="H49" s="18"/>
      <c r="I49" s="19"/>
      <c r="J49" s="19"/>
      <c r="K49" s="19"/>
      <c r="L49" s="19"/>
      <c r="M49" s="19"/>
      <c r="N49" s="19"/>
      <c r="O49" s="18"/>
      <c r="P49" s="18">
        <v>2.0</v>
      </c>
      <c r="Q49" s="18"/>
      <c r="R49" s="19"/>
      <c r="S49" s="18"/>
      <c r="T49" s="18">
        <v>1.0</v>
      </c>
      <c r="U49" s="20">
        <f t="shared" ref="U49:U56" si="21">sum(G49:T49)</f>
        <v>3</v>
      </c>
    </row>
    <row r="50">
      <c r="A50" s="21"/>
      <c r="B50" s="17" t="s">
        <v>29</v>
      </c>
      <c r="C50" s="38"/>
      <c r="D50" s="18">
        <v>1.0</v>
      </c>
      <c r="E50" s="18"/>
      <c r="F50" s="19">
        <f t="shared" si="20"/>
        <v>1</v>
      </c>
      <c r="G50" s="18"/>
      <c r="H50" s="19"/>
      <c r="I50" s="19"/>
      <c r="J50" s="18"/>
      <c r="K50" s="19"/>
      <c r="L50" s="19"/>
      <c r="M50" s="19"/>
      <c r="N50" s="19"/>
      <c r="O50" s="18"/>
      <c r="P50" s="18"/>
      <c r="Q50" s="18"/>
      <c r="R50" s="18"/>
      <c r="S50" s="18"/>
      <c r="T50" s="18"/>
      <c r="U50" s="20">
        <f t="shared" si="21"/>
        <v>0</v>
      </c>
    </row>
    <row r="51">
      <c r="A51" s="21"/>
      <c r="B51" s="17" t="s">
        <v>30</v>
      </c>
      <c r="C51" s="18">
        <v>18.0</v>
      </c>
      <c r="D51" s="18">
        <v>7.0</v>
      </c>
      <c r="E51" s="19"/>
      <c r="F51" s="19">
        <f t="shared" si="20"/>
        <v>25</v>
      </c>
      <c r="G51" s="18">
        <v>1.0</v>
      </c>
      <c r="H51" s="36"/>
      <c r="I51" s="19"/>
      <c r="J51" s="18"/>
      <c r="K51" s="19"/>
      <c r="L51" s="19"/>
      <c r="M51" s="18"/>
      <c r="N51" s="18"/>
      <c r="O51" s="19"/>
      <c r="P51" s="18">
        <v>20.0</v>
      </c>
      <c r="Q51" s="19"/>
      <c r="R51" s="18"/>
      <c r="S51" s="18"/>
      <c r="T51" s="18">
        <v>4.0</v>
      </c>
      <c r="U51" s="20">
        <f t="shared" si="21"/>
        <v>25</v>
      </c>
    </row>
    <row r="52">
      <c r="A52" s="21"/>
      <c r="B52" s="17" t="s">
        <v>31</v>
      </c>
      <c r="C52" s="18">
        <v>13.0</v>
      </c>
      <c r="D52" s="18">
        <v>1.0</v>
      </c>
      <c r="E52" s="19"/>
      <c r="F52" s="19">
        <f t="shared" si="20"/>
        <v>14</v>
      </c>
      <c r="G52" s="19"/>
      <c r="H52" s="18"/>
      <c r="I52" s="19"/>
      <c r="J52" s="19"/>
      <c r="K52" s="19"/>
      <c r="L52" s="19"/>
      <c r="M52" s="18">
        <v>14.0</v>
      </c>
      <c r="N52" s="19"/>
      <c r="O52" s="18"/>
      <c r="P52" s="18"/>
      <c r="Q52" s="19"/>
      <c r="R52" s="18"/>
      <c r="S52" s="18"/>
      <c r="T52" s="18"/>
      <c r="U52" s="20">
        <f t="shared" si="21"/>
        <v>14</v>
      </c>
    </row>
    <row r="53">
      <c r="A53" s="21"/>
      <c r="B53" s="17" t="s">
        <v>33</v>
      </c>
      <c r="C53" s="18">
        <v>4.0</v>
      </c>
      <c r="D53" s="18">
        <v>1.0</v>
      </c>
      <c r="E53" s="19"/>
      <c r="F53" s="19">
        <f t="shared" si="20"/>
        <v>5</v>
      </c>
      <c r="G53" s="18"/>
      <c r="H53" s="18"/>
      <c r="I53" s="19"/>
      <c r="J53" s="36"/>
      <c r="K53" s="19"/>
      <c r="L53" s="19"/>
      <c r="M53" s="19"/>
      <c r="N53" s="18"/>
      <c r="O53" s="19"/>
      <c r="P53" s="18">
        <v>3.0</v>
      </c>
      <c r="Q53" s="19"/>
      <c r="R53" s="18"/>
      <c r="S53" s="18"/>
      <c r="T53" s="18">
        <v>2.0</v>
      </c>
      <c r="U53" s="54">
        <f t="shared" si="21"/>
        <v>5</v>
      </c>
    </row>
    <row r="54">
      <c r="A54" s="21"/>
      <c r="B54" s="22" t="s">
        <v>34</v>
      </c>
      <c r="C54" s="23">
        <v>2.0</v>
      </c>
      <c r="D54" s="23">
        <v>2.0</v>
      </c>
      <c r="E54" s="23">
        <v>2.0</v>
      </c>
      <c r="F54" s="24">
        <f t="shared" si="20"/>
        <v>6</v>
      </c>
      <c r="G54" s="23"/>
      <c r="H54" s="23">
        <v>1.0</v>
      </c>
      <c r="I54" s="24"/>
      <c r="J54" s="24"/>
      <c r="K54" s="24"/>
      <c r="L54" s="23"/>
      <c r="M54" s="24"/>
      <c r="N54" s="23"/>
      <c r="O54" s="23"/>
      <c r="P54" s="23">
        <v>2.0</v>
      </c>
      <c r="Q54" s="23"/>
      <c r="R54" s="24"/>
      <c r="S54" s="23"/>
      <c r="T54" s="23">
        <v>5.0</v>
      </c>
      <c r="U54" s="20">
        <f t="shared" si="21"/>
        <v>8</v>
      </c>
    </row>
    <row r="55">
      <c r="A55" s="21"/>
      <c r="B55" s="22" t="s">
        <v>35</v>
      </c>
      <c r="C55" s="23">
        <v>0.0</v>
      </c>
      <c r="D55" s="23">
        <v>0.0</v>
      </c>
      <c r="E55" s="23"/>
      <c r="F55" s="24">
        <f t="shared" si="20"/>
        <v>0</v>
      </c>
      <c r="G55" s="23"/>
      <c r="H55" s="24"/>
      <c r="I55" s="24"/>
      <c r="J55" s="23"/>
      <c r="K55" s="24"/>
      <c r="L55" s="24"/>
      <c r="M55" s="24"/>
      <c r="N55" s="24"/>
      <c r="O55" s="23"/>
      <c r="P55" s="23"/>
      <c r="Q55" s="24"/>
      <c r="R55" s="24"/>
      <c r="S55" s="23"/>
      <c r="T55" s="23"/>
      <c r="U55" s="20">
        <f t="shared" si="21"/>
        <v>0</v>
      </c>
    </row>
    <row r="56">
      <c r="A56" s="21"/>
      <c r="B56" s="26" t="s">
        <v>36</v>
      </c>
      <c r="C56" s="27">
        <f t="shared" ref="C56:T56" si="22">SUM(C49:C55)</f>
        <v>40</v>
      </c>
      <c r="D56" s="27">
        <f t="shared" si="22"/>
        <v>12</v>
      </c>
      <c r="E56" s="27">
        <f t="shared" si="22"/>
        <v>2</v>
      </c>
      <c r="F56" s="27">
        <f t="shared" si="22"/>
        <v>54</v>
      </c>
      <c r="G56" s="27">
        <f t="shared" si="22"/>
        <v>1</v>
      </c>
      <c r="H56" s="27">
        <f t="shared" si="22"/>
        <v>1</v>
      </c>
      <c r="I56" s="27">
        <f t="shared" si="22"/>
        <v>0</v>
      </c>
      <c r="J56" s="27">
        <f t="shared" si="22"/>
        <v>0</v>
      </c>
      <c r="K56" s="27">
        <f t="shared" si="22"/>
        <v>0</v>
      </c>
      <c r="L56" s="27">
        <f t="shared" si="22"/>
        <v>0</v>
      </c>
      <c r="M56" s="27">
        <f t="shared" si="22"/>
        <v>14</v>
      </c>
      <c r="N56" s="27">
        <f t="shared" si="22"/>
        <v>0</v>
      </c>
      <c r="O56" s="27">
        <f t="shared" si="22"/>
        <v>0</v>
      </c>
      <c r="P56" s="27">
        <f t="shared" si="22"/>
        <v>27</v>
      </c>
      <c r="Q56" s="27">
        <f t="shared" si="22"/>
        <v>0</v>
      </c>
      <c r="R56" s="27">
        <f t="shared" si="22"/>
        <v>0</v>
      </c>
      <c r="S56" s="27">
        <f t="shared" si="22"/>
        <v>0</v>
      </c>
      <c r="T56" s="27">
        <f t="shared" si="22"/>
        <v>12</v>
      </c>
      <c r="U56" s="20">
        <f t="shared" si="21"/>
        <v>55</v>
      </c>
    </row>
    <row r="57">
      <c r="A57" s="31"/>
      <c r="B57" s="32" t="s">
        <v>42</v>
      </c>
      <c r="C57" s="33">
        <f t="shared" ref="C57:U57" si="23">C48+C56</f>
        <v>729</v>
      </c>
      <c r="D57" s="33">
        <f t="shared" si="23"/>
        <v>290</v>
      </c>
      <c r="E57" s="33">
        <f t="shared" si="23"/>
        <v>4</v>
      </c>
      <c r="F57" s="33">
        <f t="shared" si="23"/>
        <v>1023</v>
      </c>
      <c r="G57" s="33">
        <f t="shared" si="23"/>
        <v>17</v>
      </c>
      <c r="H57" s="33">
        <f t="shared" si="23"/>
        <v>9</v>
      </c>
      <c r="I57" s="33">
        <f t="shared" si="23"/>
        <v>7</v>
      </c>
      <c r="J57" s="33">
        <f t="shared" si="23"/>
        <v>2</v>
      </c>
      <c r="K57" s="33">
        <f t="shared" si="23"/>
        <v>0</v>
      </c>
      <c r="L57" s="33">
        <f t="shared" si="23"/>
        <v>21</v>
      </c>
      <c r="M57" s="33">
        <f t="shared" si="23"/>
        <v>31</v>
      </c>
      <c r="N57" s="33">
        <f t="shared" si="23"/>
        <v>20</v>
      </c>
      <c r="O57" s="33">
        <f t="shared" si="23"/>
        <v>13</v>
      </c>
      <c r="P57" s="33">
        <f t="shared" si="23"/>
        <v>524</v>
      </c>
      <c r="Q57" s="33">
        <f t="shared" si="23"/>
        <v>8</v>
      </c>
      <c r="R57" s="33">
        <f t="shared" si="23"/>
        <v>188</v>
      </c>
      <c r="S57" s="33">
        <f t="shared" si="23"/>
        <v>7</v>
      </c>
      <c r="T57" s="33">
        <f t="shared" si="23"/>
        <v>263</v>
      </c>
      <c r="U57" s="20">
        <f t="shared" si="23"/>
        <v>1110</v>
      </c>
    </row>
    <row r="58">
      <c r="A58" s="16">
        <v>46060.0</v>
      </c>
      <c r="B58" s="17" t="s">
        <v>28</v>
      </c>
      <c r="C58" s="18"/>
      <c r="D58" s="18"/>
      <c r="E58" s="18"/>
      <c r="F58" s="19">
        <f t="shared" ref="F58:F64" si="24">SUM(C58:E58)</f>
        <v>0</v>
      </c>
      <c r="G58" s="18"/>
      <c r="H58" s="18"/>
      <c r="I58" s="19"/>
      <c r="J58" s="19"/>
      <c r="K58" s="19"/>
      <c r="L58" s="19"/>
      <c r="M58" s="19"/>
      <c r="N58" s="19"/>
      <c r="O58" s="18"/>
      <c r="P58" s="18"/>
      <c r="Q58" s="19"/>
      <c r="R58" s="19"/>
      <c r="S58" s="18"/>
      <c r="T58" s="18"/>
      <c r="U58" s="20">
        <f t="shared" ref="U58:U65" si="25">sum(G58:T58)</f>
        <v>0</v>
      </c>
    </row>
    <row r="59">
      <c r="A59" s="21"/>
      <c r="B59" s="17" t="s">
        <v>29</v>
      </c>
      <c r="C59" s="18"/>
      <c r="D59" s="18"/>
      <c r="E59" s="18"/>
      <c r="F59" s="19">
        <f t="shared" si="24"/>
        <v>0</v>
      </c>
      <c r="G59" s="18"/>
      <c r="H59" s="18"/>
      <c r="I59" s="18"/>
      <c r="J59" s="18"/>
      <c r="K59" s="19"/>
      <c r="L59" s="19"/>
      <c r="M59" s="19"/>
      <c r="N59" s="18"/>
      <c r="O59" s="18"/>
      <c r="P59" s="18"/>
      <c r="Q59" s="19"/>
      <c r="R59" s="19"/>
      <c r="S59" s="18"/>
      <c r="T59" s="18"/>
      <c r="U59" s="20">
        <f t="shared" si="25"/>
        <v>0</v>
      </c>
    </row>
    <row r="60">
      <c r="A60" s="21"/>
      <c r="B60" s="17" t="s">
        <v>30</v>
      </c>
      <c r="C60" s="18"/>
      <c r="D60" s="18"/>
      <c r="E60" s="18"/>
      <c r="F60" s="19">
        <f t="shared" si="24"/>
        <v>0</v>
      </c>
      <c r="G60" s="36"/>
      <c r="H60" s="18"/>
      <c r="I60" s="19"/>
      <c r="J60" s="19"/>
      <c r="K60" s="19"/>
      <c r="L60" s="18"/>
      <c r="M60" s="19"/>
      <c r="N60" s="19"/>
      <c r="O60" s="18"/>
      <c r="P60" s="18"/>
      <c r="Q60" s="19"/>
      <c r="R60" s="19"/>
      <c r="S60" s="19"/>
      <c r="T60" s="18"/>
      <c r="U60" s="20">
        <f t="shared" si="25"/>
        <v>0</v>
      </c>
    </row>
    <row r="61">
      <c r="A61" s="21"/>
      <c r="B61" s="17" t="s">
        <v>31</v>
      </c>
      <c r="C61" s="18">
        <v>12.0</v>
      </c>
      <c r="D61" s="18">
        <v>1.0</v>
      </c>
      <c r="E61" s="19"/>
      <c r="F61" s="19">
        <f t="shared" si="24"/>
        <v>13</v>
      </c>
      <c r="G61" s="19"/>
      <c r="H61" s="18"/>
      <c r="I61" s="19"/>
      <c r="J61" s="18"/>
      <c r="K61" s="19"/>
      <c r="L61" s="19"/>
      <c r="M61" s="18"/>
      <c r="N61" s="18"/>
      <c r="O61" s="19"/>
      <c r="P61" s="18">
        <v>13.0</v>
      </c>
      <c r="Q61" s="19"/>
      <c r="R61" s="19"/>
      <c r="S61" s="18"/>
      <c r="T61" s="18"/>
      <c r="U61" s="20">
        <f t="shared" si="25"/>
        <v>13</v>
      </c>
    </row>
    <row r="62">
      <c r="A62" s="21"/>
      <c r="B62" s="17" t="s">
        <v>33</v>
      </c>
      <c r="C62" s="18"/>
      <c r="D62" s="18"/>
      <c r="E62" s="19"/>
      <c r="F62" s="19">
        <f t="shared" si="24"/>
        <v>0</v>
      </c>
      <c r="G62" s="18"/>
      <c r="H62" s="18"/>
      <c r="I62" s="19"/>
      <c r="J62" s="36"/>
      <c r="K62" s="19"/>
      <c r="L62" s="19"/>
      <c r="M62" s="19"/>
      <c r="N62" s="18"/>
      <c r="O62" s="19"/>
      <c r="P62" s="18"/>
      <c r="Q62" s="19"/>
      <c r="R62" s="18"/>
      <c r="S62" s="18"/>
      <c r="T62" s="18"/>
      <c r="U62" s="54">
        <f t="shared" si="25"/>
        <v>0</v>
      </c>
    </row>
    <row r="63">
      <c r="A63" s="21"/>
      <c r="B63" s="22" t="s">
        <v>34</v>
      </c>
      <c r="C63" s="23"/>
      <c r="D63" s="23"/>
      <c r="E63" s="23"/>
      <c r="F63" s="24">
        <f t="shared" si="24"/>
        <v>0</v>
      </c>
      <c r="G63" s="23"/>
      <c r="H63" s="57"/>
      <c r="I63" s="23"/>
      <c r="J63" s="23"/>
      <c r="K63" s="24"/>
      <c r="L63" s="24"/>
      <c r="M63" s="24"/>
      <c r="N63" s="23"/>
      <c r="O63" s="24"/>
      <c r="P63" s="23"/>
      <c r="Q63" s="23"/>
      <c r="R63" s="24"/>
      <c r="S63" s="23"/>
      <c r="T63" s="23"/>
      <c r="U63" s="20">
        <f t="shared" si="25"/>
        <v>0</v>
      </c>
    </row>
    <row r="64">
      <c r="A64" s="21"/>
      <c r="B64" s="22" t="s">
        <v>35</v>
      </c>
      <c r="C64" s="23"/>
      <c r="D64" s="23"/>
      <c r="E64" s="23"/>
      <c r="F64" s="24">
        <f t="shared" si="24"/>
        <v>0</v>
      </c>
      <c r="G64" s="23"/>
      <c r="H64" s="23"/>
      <c r="I64" s="24"/>
      <c r="J64" s="24"/>
      <c r="K64" s="24"/>
      <c r="L64" s="24"/>
      <c r="M64" s="23"/>
      <c r="N64" s="23"/>
      <c r="O64" s="23"/>
      <c r="P64" s="23"/>
      <c r="Q64" s="24"/>
      <c r="R64" s="24"/>
      <c r="S64" s="23"/>
      <c r="T64" s="23"/>
      <c r="U64" s="20">
        <f t="shared" si="25"/>
        <v>0</v>
      </c>
    </row>
    <row r="65">
      <c r="A65" s="21"/>
      <c r="B65" s="26" t="s">
        <v>36</v>
      </c>
      <c r="C65" s="27">
        <f t="shared" ref="C65:I65" si="26">SUM(C58:C64)</f>
        <v>12</v>
      </c>
      <c r="D65" s="27">
        <f t="shared" si="26"/>
        <v>1</v>
      </c>
      <c r="E65" s="27">
        <f t="shared" si="26"/>
        <v>0</v>
      </c>
      <c r="F65" s="27">
        <f t="shared" si="26"/>
        <v>13</v>
      </c>
      <c r="G65" s="27">
        <f t="shared" si="26"/>
        <v>0</v>
      </c>
      <c r="H65" s="27">
        <f t="shared" si="26"/>
        <v>0</v>
      </c>
      <c r="I65" s="27">
        <f t="shared" si="26"/>
        <v>0</v>
      </c>
      <c r="J65" s="27">
        <v>0.0</v>
      </c>
      <c r="K65" s="27">
        <f t="shared" ref="K65:T65" si="27">SUM(K58:K64)</f>
        <v>0</v>
      </c>
      <c r="L65" s="27">
        <f t="shared" si="27"/>
        <v>0</v>
      </c>
      <c r="M65" s="27">
        <f t="shared" si="27"/>
        <v>0</v>
      </c>
      <c r="N65" s="27">
        <f t="shared" si="27"/>
        <v>0</v>
      </c>
      <c r="O65" s="27">
        <f t="shared" si="27"/>
        <v>0</v>
      </c>
      <c r="P65" s="27">
        <f t="shared" si="27"/>
        <v>13</v>
      </c>
      <c r="Q65" s="27">
        <f t="shared" si="27"/>
        <v>0</v>
      </c>
      <c r="R65" s="27">
        <f t="shared" si="27"/>
        <v>0</v>
      </c>
      <c r="S65" s="27">
        <f t="shared" si="27"/>
        <v>0</v>
      </c>
      <c r="T65" s="27">
        <f t="shared" si="27"/>
        <v>0</v>
      </c>
      <c r="U65" s="20">
        <f t="shared" si="25"/>
        <v>13</v>
      </c>
    </row>
    <row r="66">
      <c r="A66" s="31"/>
      <c r="B66" s="32" t="s">
        <v>42</v>
      </c>
      <c r="C66" s="33">
        <f t="shared" ref="C66:E66" si="28">SUM(C57,C65)</f>
        <v>741</v>
      </c>
      <c r="D66" s="33">
        <f t="shared" si="28"/>
        <v>291</v>
      </c>
      <c r="E66" s="33">
        <f t="shared" si="28"/>
        <v>4</v>
      </c>
      <c r="F66" s="33">
        <f t="shared" ref="F66:U66" si="29">F57+F65</f>
        <v>1036</v>
      </c>
      <c r="G66" s="33">
        <f t="shared" si="29"/>
        <v>17</v>
      </c>
      <c r="H66" s="33">
        <f t="shared" si="29"/>
        <v>9</v>
      </c>
      <c r="I66" s="33">
        <f t="shared" si="29"/>
        <v>7</v>
      </c>
      <c r="J66" s="33">
        <f t="shared" si="29"/>
        <v>2</v>
      </c>
      <c r="K66" s="33">
        <f t="shared" si="29"/>
        <v>0</v>
      </c>
      <c r="L66" s="33">
        <f t="shared" si="29"/>
        <v>21</v>
      </c>
      <c r="M66" s="33">
        <f t="shared" si="29"/>
        <v>31</v>
      </c>
      <c r="N66" s="33">
        <f t="shared" si="29"/>
        <v>20</v>
      </c>
      <c r="O66" s="33">
        <f t="shared" si="29"/>
        <v>13</v>
      </c>
      <c r="P66" s="33">
        <f t="shared" si="29"/>
        <v>537</v>
      </c>
      <c r="Q66" s="33">
        <f t="shared" si="29"/>
        <v>8</v>
      </c>
      <c r="R66" s="33">
        <f t="shared" si="29"/>
        <v>188</v>
      </c>
      <c r="S66" s="33">
        <f t="shared" si="29"/>
        <v>7</v>
      </c>
      <c r="T66" s="33">
        <f t="shared" si="29"/>
        <v>263</v>
      </c>
      <c r="U66" s="20">
        <f t="shared" si="29"/>
        <v>1123</v>
      </c>
    </row>
    <row r="67">
      <c r="A67" s="16">
        <v>46061.0</v>
      </c>
      <c r="B67" s="17" t="s">
        <v>28</v>
      </c>
      <c r="C67" s="18"/>
      <c r="D67" s="18"/>
      <c r="E67" s="18"/>
      <c r="F67" s="19">
        <f t="shared" ref="F67:F73" si="30">SUM(C67:E67)</f>
        <v>0</v>
      </c>
      <c r="G67" s="18"/>
      <c r="H67" s="19"/>
      <c r="I67" s="19"/>
      <c r="J67" s="18"/>
      <c r="K67" s="19"/>
      <c r="L67" s="19"/>
      <c r="M67" s="19"/>
      <c r="N67" s="18"/>
      <c r="O67" s="18"/>
      <c r="P67" s="18"/>
      <c r="Q67" s="18"/>
      <c r="R67" s="36"/>
      <c r="S67" s="18"/>
      <c r="T67" s="18"/>
      <c r="U67" s="20">
        <f t="shared" ref="U67:U74" si="31">sum(G67:T67)</f>
        <v>0</v>
      </c>
    </row>
    <row r="68">
      <c r="A68" s="21"/>
      <c r="B68" s="17" t="s">
        <v>29</v>
      </c>
      <c r="C68" s="18"/>
      <c r="D68" s="18"/>
      <c r="E68" s="19"/>
      <c r="F68" s="19">
        <f t="shared" si="30"/>
        <v>0</v>
      </c>
      <c r="G68" s="18"/>
      <c r="H68" s="18"/>
      <c r="I68" s="18"/>
      <c r="J68" s="18"/>
      <c r="K68" s="19"/>
      <c r="L68" s="18"/>
      <c r="M68" s="19"/>
      <c r="N68" s="18"/>
      <c r="O68" s="18"/>
      <c r="P68" s="18"/>
      <c r="Q68" s="19"/>
      <c r="R68" s="19"/>
      <c r="S68" s="18"/>
      <c r="T68" s="18"/>
      <c r="U68" s="20">
        <f t="shared" si="31"/>
        <v>0</v>
      </c>
    </row>
    <row r="69">
      <c r="A69" s="21"/>
      <c r="B69" s="17" t="s">
        <v>30</v>
      </c>
      <c r="C69" s="18"/>
      <c r="D69" s="18"/>
      <c r="E69" s="19"/>
      <c r="F69" s="19">
        <f t="shared" si="30"/>
        <v>0</v>
      </c>
      <c r="G69" s="18"/>
      <c r="H69" s="18"/>
      <c r="I69" s="18"/>
      <c r="J69" s="19"/>
      <c r="K69" s="19"/>
      <c r="L69" s="19"/>
      <c r="M69" s="18"/>
      <c r="N69" s="18"/>
      <c r="O69" s="18"/>
      <c r="P69" s="18"/>
      <c r="Q69" s="19"/>
      <c r="R69" s="18"/>
      <c r="S69" s="18"/>
      <c r="T69" s="18"/>
      <c r="U69" s="20">
        <f t="shared" si="31"/>
        <v>0</v>
      </c>
    </row>
    <row r="70">
      <c r="A70" s="21"/>
      <c r="B70" s="17" t="s">
        <v>31</v>
      </c>
      <c r="C70" s="18"/>
      <c r="D70" s="18"/>
      <c r="E70" s="18"/>
      <c r="F70" s="19">
        <f t="shared" si="30"/>
        <v>0</v>
      </c>
      <c r="G70" s="18"/>
      <c r="H70" s="19"/>
      <c r="I70" s="19"/>
      <c r="J70" s="18"/>
      <c r="K70" s="19"/>
      <c r="L70" s="19"/>
      <c r="M70" s="18"/>
      <c r="N70" s="18"/>
      <c r="O70" s="19"/>
      <c r="P70" s="18"/>
      <c r="Q70" s="19"/>
      <c r="R70" s="18"/>
      <c r="S70" s="19"/>
      <c r="T70" s="18"/>
      <c r="U70" s="20">
        <f t="shared" si="31"/>
        <v>0</v>
      </c>
    </row>
    <row r="71">
      <c r="A71" s="21"/>
      <c r="B71" s="17" t="s">
        <v>33</v>
      </c>
      <c r="C71" s="18"/>
      <c r="D71" s="18"/>
      <c r="E71" s="18"/>
      <c r="F71" s="19">
        <f t="shared" si="30"/>
        <v>0</v>
      </c>
      <c r="G71" s="18"/>
      <c r="H71" s="18"/>
      <c r="I71" s="19"/>
      <c r="J71" s="36"/>
      <c r="K71" s="19"/>
      <c r="L71" s="18"/>
      <c r="M71" s="18"/>
      <c r="N71" s="18"/>
      <c r="O71" s="19"/>
      <c r="P71" s="18"/>
      <c r="Q71" s="19"/>
      <c r="R71" s="18"/>
      <c r="S71" s="18"/>
      <c r="T71" s="18"/>
      <c r="U71" s="54">
        <f t="shared" si="31"/>
        <v>0</v>
      </c>
    </row>
    <row r="72">
      <c r="A72" s="21"/>
      <c r="B72" s="22" t="s">
        <v>34</v>
      </c>
      <c r="C72" s="23"/>
      <c r="D72" s="23"/>
      <c r="E72" s="23"/>
      <c r="F72" s="24">
        <f t="shared" si="30"/>
        <v>0</v>
      </c>
      <c r="G72" s="23"/>
      <c r="H72" s="23"/>
      <c r="I72" s="23"/>
      <c r="J72" s="23"/>
      <c r="K72" s="24"/>
      <c r="L72" s="24"/>
      <c r="M72" s="24"/>
      <c r="N72" s="23"/>
      <c r="O72" s="24"/>
      <c r="P72" s="23"/>
      <c r="Q72" s="24"/>
      <c r="R72" s="23"/>
      <c r="S72" s="23"/>
      <c r="T72" s="23"/>
      <c r="U72" s="20">
        <f t="shared" si="31"/>
        <v>0</v>
      </c>
    </row>
    <row r="73">
      <c r="A73" s="21"/>
      <c r="B73" s="22" t="s">
        <v>35</v>
      </c>
      <c r="C73" s="23"/>
      <c r="D73" s="23"/>
      <c r="E73" s="23"/>
      <c r="F73" s="24">
        <f t="shared" si="30"/>
        <v>0</v>
      </c>
      <c r="G73" s="23"/>
      <c r="H73" s="24"/>
      <c r="I73" s="24"/>
      <c r="J73" s="25"/>
      <c r="K73" s="24"/>
      <c r="L73" s="24"/>
      <c r="M73" s="24"/>
      <c r="N73" s="24"/>
      <c r="O73" s="23"/>
      <c r="P73" s="23"/>
      <c r="Q73" s="23"/>
      <c r="R73" s="24"/>
      <c r="S73" s="24"/>
      <c r="T73" s="23"/>
      <c r="U73" s="20">
        <f t="shared" si="31"/>
        <v>0</v>
      </c>
    </row>
    <row r="74">
      <c r="A74" s="21"/>
      <c r="B74" s="26" t="s">
        <v>36</v>
      </c>
      <c r="C74" s="27">
        <f t="shared" ref="C74:T74" si="32">SUM(C67:C73)</f>
        <v>0</v>
      </c>
      <c r="D74" s="27">
        <f t="shared" si="32"/>
        <v>0</v>
      </c>
      <c r="E74" s="27">
        <f t="shared" si="32"/>
        <v>0</v>
      </c>
      <c r="F74" s="27">
        <f t="shared" si="32"/>
        <v>0</v>
      </c>
      <c r="G74" s="27">
        <f t="shared" si="32"/>
        <v>0</v>
      </c>
      <c r="H74" s="27">
        <f t="shared" si="32"/>
        <v>0</v>
      </c>
      <c r="I74" s="27">
        <f t="shared" si="32"/>
        <v>0</v>
      </c>
      <c r="J74" s="27">
        <f t="shared" si="32"/>
        <v>0</v>
      </c>
      <c r="K74" s="27">
        <f t="shared" si="32"/>
        <v>0</v>
      </c>
      <c r="L74" s="27">
        <f t="shared" si="32"/>
        <v>0</v>
      </c>
      <c r="M74" s="27">
        <f t="shared" si="32"/>
        <v>0</v>
      </c>
      <c r="N74" s="27">
        <f t="shared" si="32"/>
        <v>0</v>
      </c>
      <c r="O74" s="27">
        <f t="shared" si="32"/>
        <v>0</v>
      </c>
      <c r="P74" s="27">
        <f t="shared" si="32"/>
        <v>0</v>
      </c>
      <c r="Q74" s="27">
        <f t="shared" si="32"/>
        <v>0</v>
      </c>
      <c r="R74" s="27">
        <f t="shared" si="32"/>
        <v>0</v>
      </c>
      <c r="S74" s="27">
        <f t="shared" si="32"/>
        <v>0</v>
      </c>
      <c r="T74" s="27">
        <f t="shared" si="32"/>
        <v>0</v>
      </c>
      <c r="U74" s="20">
        <f t="shared" si="31"/>
        <v>0</v>
      </c>
      <c r="V74" s="28" t="s">
        <v>37</v>
      </c>
      <c r="W74" s="28" t="s">
        <v>9</v>
      </c>
      <c r="X74" s="28" t="s">
        <v>10</v>
      </c>
      <c r="Y74" s="28" t="s">
        <v>11</v>
      </c>
      <c r="Z74" s="28" t="s">
        <v>12</v>
      </c>
      <c r="AA74" s="28" t="s">
        <v>13</v>
      </c>
      <c r="AB74" s="28" t="s">
        <v>14</v>
      </c>
      <c r="AC74" s="28" t="s">
        <v>15</v>
      </c>
      <c r="AD74" s="29" t="s">
        <v>38</v>
      </c>
      <c r="AE74" s="29" t="s">
        <v>39</v>
      </c>
      <c r="AF74" s="29" t="s">
        <v>18</v>
      </c>
      <c r="AG74" s="28" t="s">
        <v>19</v>
      </c>
      <c r="AH74" s="28" t="s">
        <v>20</v>
      </c>
      <c r="AI74" s="30" t="s">
        <v>40</v>
      </c>
      <c r="AJ74" s="28" t="s">
        <v>22</v>
      </c>
      <c r="AK74" s="28" t="s">
        <v>23</v>
      </c>
      <c r="AL74" s="28" t="s">
        <v>24</v>
      </c>
      <c r="AM74" s="28" t="s">
        <v>25</v>
      </c>
      <c r="AN74" s="28" t="s">
        <v>41</v>
      </c>
    </row>
    <row r="75">
      <c r="A75" s="31"/>
      <c r="B75" s="32" t="s">
        <v>42</v>
      </c>
      <c r="C75" s="33">
        <f t="shared" ref="C75:U75" si="33">C66+C74</f>
        <v>741</v>
      </c>
      <c r="D75" s="33">
        <f t="shared" si="33"/>
        <v>291</v>
      </c>
      <c r="E75" s="33">
        <f t="shared" si="33"/>
        <v>4</v>
      </c>
      <c r="F75" s="33">
        <f t="shared" si="33"/>
        <v>1036</v>
      </c>
      <c r="G75" s="33">
        <f t="shared" si="33"/>
        <v>17</v>
      </c>
      <c r="H75" s="33">
        <f t="shared" si="33"/>
        <v>9</v>
      </c>
      <c r="I75" s="33">
        <f t="shared" si="33"/>
        <v>7</v>
      </c>
      <c r="J75" s="33">
        <f t="shared" si="33"/>
        <v>2</v>
      </c>
      <c r="K75" s="33">
        <f t="shared" si="33"/>
        <v>0</v>
      </c>
      <c r="L75" s="33">
        <f t="shared" si="33"/>
        <v>21</v>
      </c>
      <c r="M75" s="33">
        <f t="shared" si="33"/>
        <v>31</v>
      </c>
      <c r="N75" s="33">
        <f t="shared" si="33"/>
        <v>20</v>
      </c>
      <c r="O75" s="33">
        <f t="shared" si="33"/>
        <v>13</v>
      </c>
      <c r="P75" s="33">
        <f t="shared" si="33"/>
        <v>537</v>
      </c>
      <c r="Q75" s="33">
        <f t="shared" si="33"/>
        <v>8</v>
      </c>
      <c r="R75" s="33">
        <f t="shared" si="33"/>
        <v>188</v>
      </c>
      <c r="S75" s="33">
        <f t="shared" si="33"/>
        <v>7</v>
      </c>
      <c r="T75" s="33">
        <f t="shared" si="33"/>
        <v>263</v>
      </c>
      <c r="U75" s="20">
        <f t="shared" si="33"/>
        <v>1123</v>
      </c>
      <c r="V75" s="56" t="s">
        <v>69</v>
      </c>
      <c r="W75" s="35">
        <f t="shared" ref="W75:AN75" si="34">SUM(C13:C17,C22:C26,C31:C35,C40:C44,C49:C53,C58:C62,C67:C71)</f>
        <v>146</v>
      </c>
      <c r="X75" s="35">
        <f t="shared" si="34"/>
        <v>47</v>
      </c>
      <c r="Y75" s="35">
        <f t="shared" si="34"/>
        <v>0</v>
      </c>
      <c r="Z75" s="35">
        <f t="shared" si="34"/>
        <v>193</v>
      </c>
      <c r="AA75" s="35">
        <f t="shared" si="34"/>
        <v>5</v>
      </c>
      <c r="AB75" s="35">
        <f t="shared" si="34"/>
        <v>0</v>
      </c>
      <c r="AC75" s="35">
        <f t="shared" si="34"/>
        <v>1</v>
      </c>
      <c r="AD75" s="35">
        <f t="shared" si="34"/>
        <v>1</v>
      </c>
      <c r="AE75" s="35">
        <f t="shared" si="34"/>
        <v>0</v>
      </c>
      <c r="AF75" s="35">
        <f t="shared" si="34"/>
        <v>1</v>
      </c>
      <c r="AG75" s="35">
        <f t="shared" si="34"/>
        <v>14</v>
      </c>
      <c r="AH75" s="35">
        <f t="shared" si="34"/>
        <v>3</v>
      </c>
      <c r="AI75" s="35">
        <f t="shared" si="34"/>
        <v>0</v>
      </c>
      <c r="AJ75" s="35">
        <f t="shared" si="34"/>
        <v>116</v>
      </c>
      <c r="AK75" s="35">
        <f t="shared" si="34"/>
        <v>0</v>
      </c>
      <c r="AL75" s="35">
        <f t="shared" si="34"/>
        <v>21</v>
      </c>
      <c r="AM75" s="35">
        <f t="shared" si="34"/>
        <v>1</v>
      </c>
      <c r="AN75" s="35">
        <f t="shared" si="34"/>
        <v>28</v>
      </c>
    </row>
    <row r="76">
      <c r="A76" s="16">
        <v>46062.0</v>
      </c>
      <c r="B76" s="17" t="s">
        <v>28</v>
      </c>
      <c r="C76" s="18">
        <v>6.0</v>
      </c>
      <c r="D76" s="18"/>
      <c r="E76" s="18"/>
      <c r="F76" s="19">
        <f t="shared" ref="F76:F82" si="35">SUM(C76:E76)</f>
        <v>6</v>
      </c>
      <c r="G76" s="19"/>
      <c r="H76" s="19"/>
      <c r="I76" s="19"/>
      <c r="J76" s="19"/>
      <c r="K76" s="19"/>
      <c r="L76" s="19"/>
      <c r="M76" s="19"/>
      <c r="N76" s="19"/>
      <c r="O76" s="18"/>
      <c r="P76" s="18">
        <v>5.0</v>
      </c>
      <c r="Q76" s="19"/>
      <c r="R76" s="19"/>
      <c r="S76" s="18"/>
      <c r="T76" s="18">
        <v>1.0</v>
      </c>
      <c r="U76" s="20">
        <f t="shared" ref="U76:U83" si="36">sum(G76:T76)</f>
        <v>6</v>
      </c>
    </row>
    <row r="77">
      <c r="A77" s="21"/>
      <c r="B77" s="17" t="s">
        <v>29</v>
      </c>
      <c r="C77" s="18"/>
      <c r="D77" s="18"/>
      <c r="E77" s="19"/>
      <c r="F77" s="19">
        <f t="shared" si="35"/>
        <v>0</v>
      </c>
      <c r="G77" s="18"/>
      <c r="H77" s="19"/>
      <c r="I77" s="19"/>
      <c r="J77" s="19"/>
      <c r="K77" s="19"/>
      <c r="L77" s="19"/>
      <c r="M77" s="19"/>
      <c r="N77" s="19"/>
      <c r="O77" s="19"/>
      <c r="P77" s="18"/>
      <c r="Q77" s="19"/>
      <c r="R77" s="19"/>
      <c r="S77" s="18"/>
      <c r="T77" s="18"/>
      <c r="U77" s="20">
        <f t="shared" si="36"/>
        <v>0</v>
      </c>
    </row>
    <row r="78">
      <c r="A78" s="21"/>
      <c r="B78" s="17" t="s">
        <v>30</v>
      </c>
      <c r="C78" s="59"/>
      <c r="E78" s="18"/>
      <c r="F78" s="19">
        <f t="shared" si="35"/>
        <v>0</v>
      </c>
      <c r="G78" s="18"/>
      <c r="H78" s="19"/>
      <c r="I78" s="19"/>
      <c r="J78" s="36"/>
      <c r="K78" s="19"/>
      <c r="L78" s="19"/>
      <c r="M78" s="19"/>
      <c r="N78" s="18"/>
      <c r="O78" s="18"/>
      <c r="P78" s="59"/>
      <c r="Q78" s="58"/>
      <c r="R78" s="58"/>
      <c r="S78" s="58"/>
      <c r="T78" s="58"/>
      <c r="U78" s="20">
        <f t="shared" si="36"/>
        <v>0</v>
      </c>
    </row>
    <row r="79">
      <c r="A79" s="21"/>
      <c r="B79" s="17" t="s">
        <v>31</v>
      </c>
      <c r="C79" s="18">
        <v>15.0</v>
      </c>
      <c r="D79" s="18">
        <v>7.0</v>
      </c>
      <c r="E79" s="18"/>
      <c r="F79" s="19">
        <f t="shared" si="35"/>
        <v>22</v>
      </c>
      <c r="G79" s="19"/>
      <c r="H79" s="18"/>
      <c r="I79" s="19"/>
      <c r="J79" s="18"/>
      <c r="K79" s="19"/>
      <c r="L79" s="36"/>
      <c r="M79" s="18"/>
      <c r="N79" s="18"/>
      <c r="O79" s="19"/>
      <c r="P79" s="18">
        <v>22.0</v>
      </c>
      <c r="Q79" s="19"/>
      <c r="R79" s="19"/>
      <c r="S79" s="18"/>
      <c r="T79" s="18"/>
      <c r="U79" s="20">
        <f t="shared" si="36"/>
        <v>22</v>
      </c>
    </row>
    <row r="80">
      <c r="A80" s="21"/>
      <c r="B80" s="17" t="s">
        <v>33</v>
      </c>
      <c r="C80" s="18">
        <v>4.0</v>
      </c>
      <c r="D80" s="18">
        <v>2.0</v>
      </c>
      <c r="E80" s="19"/>
      <c r="F80" s="19">
        <f t="shared" si="35"/>
        <v>6</v>
      </c>
      <c r="G80" s="18"/>
      <c r="H80" s="18"/>
      <c r="I80" s="19"/>
      <c r="J80" s="36"/>
      <c r="K80" s="19"/>
      <c r="L80" s="19"/>
      <c r="M80" s="19"/>
      <c r="N80" s="18"/>
      <c r="O80" s="19"/>
      <c r="P80" s="18">
        <v>4.0</v>
      </c>
      <c r="Q80" s="19"/>
      <c r="R80" s="18"/>
      <c r="S80" s="18"/>
      <c r="T80" s="18">
        <v>2.0</v>
      </c>
      <c r="U80" s="54">
        <f t="shared" si="36"/>
        <v>6</v>
      </c>
    </row>
    <row r="81">
      <c r="A81" s="21"/>
      <c r="B81" s="22" t="s">
        <v>34</v>
      </c>
      <c r="C81" s="23">
        <v>4.0</v>
      </c>
      <c r="D81" s="23">
        <v>1.0</v>
      </c>
      <c r="E81" s="23"/>
      <c r="F81" s="24">
        <f t="shared" si="35"/>
        <v>5</v>
      </c>
      <c r="G81" s="23"/>
      <c r="H81" s="24"/>
      <c r="I81" s="23"/>
      <c r="J81" s="24"/>
      <c r="K81" s="24"/>
      <c r="L81" s="24"/>
      <c r="M81" s="25"/>
      <c r="N81" s="23"/>
      <c r="O81" s="24"/>
      <c r="P81" s="23"/>
      <c r="Q81" s="24"/>
      <c r="R81" s="23"/>
      <c r="S81" s="23"/>
      <c r="T81" s="23">
        <v>5.0</v>
      </c>
      <c r="U81" s="20">
        <f t="shared" si="36"/>
        <v>5</v>
      </c>
    </row>
    <row r="82">
      <c r="A82" s="21"/>
      <c r="B82" s="22" t="s">
        <v>35</v>
      </c>
      <c r="C82" s="23"/>
      <c r="D82" s="23"/>
      <c r="E82" s="24"/>
      <c r="F82" s="24">
        <f t="shared" si="35"/>
        <v>0</v>
      </c>
      <c r="G82" s="23"/>
      <c r="H82" s="24"/>
      <c r="I82" s="24"/>
      <c r="J82" s="24"/>
      <c r="K82" s="24"/>
      <c r="L82" s="24"/>
      <c r="M82" s="24"/>
      <c r="N82" s="23"/>
      <c r="O82" s="23"/>
      <c r="P82" s="23"/>
      <c r="Q82" s="24"/>
      <c r="R82" s="24"/>
      <c r="S82" s="24"/>
      <c r="T82" s="23"/>
      <c r="U82" s="20">
        <f t="shared" si="36"/>
        <v>0</v>
      </c>
    </row>
    <row r="83">
      <c r="A83" s="21"/>
      <c r="B83" s="26" t="s">
        <v>36</v>
      </c>
      <c r="C83" s="27">
        <f t="shared" ref="C83:T83" si="37">SUM(C76:C82)</f>
        <v>29</v>
      </c>
      <c r="D83" s="27">
        <f t="shared" si="37"/>
        <v>10</v>
      </c>
      <c r="E83" s="27">
        <f t="shared" si="37"/>
        <v>0</v>
      </c>
      <c r="F83" s="27">
        <f t="shared" si="37"/>
        <v>39</v>
      </c>
      <c r="G83" s="27">
        <f t="shared" si="37"/>
        <v>0</v>
      </c>
      <c r="H83" s="27">
        <f t="shared" si="37"/>
        <v>0</v>
      </c>
      <c r="I83" s="27">
        <f t="shared" si="37"/>
        <v>0</v>
      </c>
      <c r="J83" s="27">
        <f t="shared" si="37"/>
        <v>0</v>
      </c>
      <c r="K83" s="27">
        <f t="shared" si="37"/>
        <v>0</v>
      </c>
      <c r="L83" s="27">
        <f t="shared" si="37"/>
        <v>0</v>
      </c>
      <c r="M83" s="27">
        <f t="shared" si="37"/>
        <v>0</v>
      </c>
      <c r="N83" s="27">
        <f t="shared" si="37"/>
        <v>0</v>
      </c>
      <c r="O83" s="27">
        <f t="shared" si="37"/>
        <v>0</v>
      </c>
      <c r="P83" s="27">
        <f t="shared" si="37"/>
        <v>31</v>
      </c>
      <c r="Q83" s="27">
        <f t="shared" si="37"/>
        <v>0</v>
      </c>
      <c r="R83" s="27">
        <f t="shared" si="37"/>
        <v>0</v>
      </c>
      <c r="S83" s="27">
        <f t="shared" si="37"/>
        <v>0</v>
      </c>
      <c r="T83" s="27">
        <f t="shared" si="37"/>
        <v>8</v>
      </c>
      <c r="U83" s="20">
        <f t="shared" si="36"/>
        <v>39</v>
      </c>
    </row>
    <row r="84">
      <c r="A84" s="31"/>
      <c r="B84" s="32" t="s">
        <v>42</v>
      </c>
      <c r="C84" s="33">
        <f t="shared" ref="C84:U84" si="38">C75+C83</f>
        <v>770</v>
      </c>
      <c r="D84" s="33">
        <f t="shared" si="38"/>
        <v>301</v>
      </c>
      <c r="E84" s="33">
        <f t="shared" si="38"/>
        <v>4</v>
      </c>
      <c r="F84" s="33">
        <f t="shared" si="38"/>
        <v>1075</v>
      </c>
      <c r="G84" s="33">
        <f t="shared" si="38"/>
        <v>17</v>
      </c>
      <c r="H84" s="33">
        <f t="shared" si="38"/>
        <v>9</v>
      </c>
      <c r="I84" s="33">
        <f t="shared" si="38"/>
        <v>7</v>
      </c>
      <c r="J84" s="33">
        <f t="shared" si="38"/>
        <v>2</v>
      </c>
      <c r="K84" s="33">
        <f t="shared" si="38"/>
        <v>0</v>
      </c>
      <c r="L84" s="33">
        <f t="shared" si="38"/>
        <v>21</v>
      </c>
      <c r="M84" s="33">
        <f t="shared" si="38"/>
        <v>31</v>
      </c>
      <c r="N84" s="33">
        <f t="shared" si="38"/>
        <v>20</v>
      </c>
      <c r="O84" s="33">
        <f t="shared" si="38"/>
        <v>13</v>
      </c>
      <c r="P84" s="33">
        <f t="shared" si="38"/>
        <v>568</v>
      </c>
      <c r="Q84" s="33">
        <f t="shared" si="38"/>
        <v>8</v>
      </c>
      <c r="R84" s="33">
        <f t="shared" si="38"/>
        <v>188</v>
      </c>
      <c r="S84" s="33">
        <f t="shared" si="38"/>
        <v>7</v>
      </c>
      <c r="T84" s="33">
        <f t="shared" si="38"/>
        <v>271</v>
      </c>
      <c r="U84" s="20">
        <f t="shared" si="38"/>
        <v>1162</v>
      </c>
    </row>
    <row r="85">
      <c r="A85" s="16">
        <v>46063.0</v>
      </c>
      <c r="B85" s="17" t="s">
        <v>28</v>
      </c>
      <c r="C85" s="18">
        <v>2.0</v>
      </c>
      <c r="D85" s="18"/>
      <c r="E85" s="18"/>
      <c r="F85" s="19">
        <f t="shared" ref="F85:F91" si="39">SUM(C85:E85)</f>
        <v>2</v>
      </c>
      <c r="G85" s="19"/>
      <c r="H85" s="36"/>
      <c r="I85" s="19"/>
      <c r="J85" s="19"/>
      <c r="K85" s="19"/>
      <c r="L85" s="19"/>
      <c r="M85" s="19"/>
      <c r="N85" s="19"/>
      <c r="O85" s="18"/>
      <c r="P85" s="18">
        <v>2.0</v>
      </c>
      <c r="Q85" s="19"/>
      <c r="R85" s="19"/>
      <c r="S85" s="18"/>
      <c r="T85" s="18"/>
      <c r="U85" s="20">
        <f t="shared" ref="U85:U92" si="40">sum(G85:T85)</f>
        <v>2</v>
      </c>
    </row>
    <row r="86">
      <c r="A86" s="21"/>
      <c r="B86" s="17" t="s">
        <v>29</v>
      </c>
      <c r="C86" s="18">
        <v>17.0</v>
      </c>
      <c r="D86" s="18">
        <v>3.0</v>
      </c>
      <c r="E86" s="18"/>
      <c r="F86" s="19">
        <f t="shared" si="39"/>
        <v>20</v>
      </c>
      <c r="G86" s="18"/>
      <c r="H86" s="18"/>
      <c r="I86" s="19"/>
      <c r="J86" s="18"/>
      <c r="K86" s="19"/>
      <c r="M86" s="19"/>
      <c r="N86" s="18"/>
      <c r="O86" s="18">
        <v>1.0</v>
      </c>
      <c r="P86" s="18">
        <v>18.0</v>
      </c>
      <c r="Q86" s="19"/>
      <c r="R86" s="19"/>
      <c r="S86" s="18"/>
      <c r="T86" s="18">
        <v>1.0</v>
      </c>
      <c r="U86" s="20">
        <f t="shared" si="40"/>
        <v>20</v>
      </c>
    </row>
    <row r="87">
      <c r="A87" s="21"/>
      <c r="B87" s="17" t="s">
        <v>30</v>
      </c>
      <c r="C87" s="18"/>
      <c r="D87" s="18"/>
      <c r="E87" s="18"/>
      <c r="F87" s="19">
        <f t="shared" si="39"/>
        <v>0</v>
      </c>
      <c r="G87" s="19"/>
      <c r="H87" s="19"/>
      <c r="I87" s="19"/>
      <c r="J87" s="18"/>
      <c r="K87" s="19"/>
      <c r="L87" s="19"/>
      <c r="M87" s="18"/>
      <c r="N87" s="19"/>
      <c r="O87" s="18"/>
      <c r="P87" s="18"/>
      <c r="Q87" s="19"/>
      <c r="R87" s="18"/>
      <c r="S87" s="18"/>
      <c r="T87" s="18"/>
      <c r="U87" s="20">
        <f t="shared" si="40"/>
        <v>0</v>
      </c>
    </row>
    <row r="88">
      <c r="A88" s="21"/>
      <c r="B88" s="17" t="s">
        <v>31</v>
      </c>
      <c r="C88" s="18">
        <v>1.0</v>
      </c>
      <c r="D88" s="18">
        <v>1.0</v>
      </c>
      <c r="E88" s="19"/>
      <c r="F88" s="19">
        <f t="shared" si="39"/>
        <v>2</v>
      </c>
      <c r="G88" s="18"/>
      <c r="H88" s="19"/>
      <c r="I88" s="18"/>
      <c r="J88" s="36"/>
      <c r="K88" s="19"/>
      <c r="L88" s="19"/>
      <c r="M88" s="18"/>
      <c r="N88" s="18"/>
      <c r="O88" s="19"/>
      <c r="P88" s="18">
        <v>1.0</v>
      </c>
      <c r="Q88" s="19"/>
      <c r="R88" s="19"/>
      <c r="S88" s="18"/>
      <c r="T88" s="18">
        <v>1.0</v>
      </c>
      <c r="U88" s="20">
        <f t="shared" si="40"/>
        <v>2</v>
      </c>
    </row>
    <row r="89">
      <c r="A89" s="21"/>
      <c r="B89" s="17" t="s">
        <v>33</v>
      </c>
      <c r="C89" s="18">
        <v>1.0</v>
      </c>
      <c r="D89" s="18">
        <v>4.0</v>
      </c>
      <c r="E89" s="18"/>
      <c r="F89" s="19">
        <f t="shared" si="39"/>
        <v>5</v>
      </c>
      <c r="G89" s="18"/>
      <c r="H89" s="18"/>
      <c r="I89" s="19"/>
      <c r="J89" s="36"/>
      <c r="K89" s="19"/>
      <c r="L89" s="19"/>
      <c r="M89" s="19"/>
      <c r="N89" s="18"/>
      <c r="O89" s="19"/>
      <c r="P89" s="18">
        <v>1.0</v>
      </c>
      <c r="Q89" s="19"/>
      <c r="R89" s="18">
        <v>2.0</v>
      </c>
      <c r="S89" s="18"/>
      <c r="T89" s="18">
        <v>2.0</v>
      </c>
      <c r="U89" s="54">
        <f t="shared" si="40"/>
        <v>5</v>
      </c>
    </row>
    <row r="90">
      <c r="A90" s="21"/>
      <c r="B90" s="22" t="s">
        <v>34</v>
      </c>
      <c r="C90" s="23"/>
      <c r="D90" s="23"/>
      <c r="E90" s="23"/>
      <c r="F90" s="24">
        <f t="shared" si="39"/>
        <v>0</v>
      </c>
      <c r="G90" s="23"/>
      <c r="H90" s="24"/>
      <c r="I90" s="23"/>
      <c r="J90" s="24"/>
      <c r="K90" s="24"/>
      <c r="L90" s="24"/>
      <c r="M90" s="24"/>
      <c r="N90" s="23"/>
      <c r="O90" s="23"/>
      <c r="P90" s="23"/>
      <c r="Q90" s="25"/>
      <c r="R90" s="23"/>
      <c r="S90" s="23"/>
      <c r="T90" s="23"/>
      <c r="U90" s="20">
        <f t="shared" si="40"/>
        <v>0</v>
      </c>
    </row>
    <row r="91">
      <c r="A91" s="21"/>
      <c r="B91" s="22" t="s">
        <v>35</v>
      </c>
      <c r="C91" s="23"/>
      <c r="D91" s="23">
        <v>1.0</v>
      </c>
      <c r="E91" s="24"/>
      <c r="F91" s="24">
        <f t="shared" si="39"/>
        <v>1</v>
      </c>
      <c r="G91" s="23"/>
      <c r="H91" s="23">
        <v>1.0</v>
      </c>
      <c r="I91" s="24"/>
      <c r="J91" s="23"/>
      <c r="K91" s="24"/>
      <c r="L91" s="24"/>
      <c r="M91" s="24"/>
      <c r="N91" s="23"/>
      <c r="O91" s="23"/>
      <c r="P91" s="23"/>
      <c r="Q91" s="24"/>
      <c r="R91" s="24"/>
      <c r="S91" s="23"/>
      <c r="T91" s="23"/>
      <c r="U91" s="20">
        <f t="shared" si="40"/>
        <v>1</v>
      </c>
    </row>
    <row r="92">
      <c r="A92" s="21"/>
      <c r="B92" s="26" t="s">
        <v>36</v>
      </c>
      <c r="C92" s="27">
        <f t="shared" ref="C92:T92" si="41">SUM(C85:C91)</f>
        <v>21</v>
      </c>
      <c r="D92" s="27">
        <f t="shared" si="41"/>
        <v>9</v>
      </c>
      <c r="E92" s="27">
        <f t="shared" si="41"/>
        <v>0</v>
      </c>
      <c r="F92" s="27">
        <f t="shared" si="41"/>
        <v>30</v>
      </c>
      <c r="G92" s="27">
        <f t="shared" si="41"/>
        <v>0</v>
      </c>
      <c r="H92" s="27">
        <f t="shared" si="41"/>
        <v>1</v>
      </c>
      <c r="I92" s="27">
        <f t="shared" si="41"/>
        <v>0</v>
      </c>
      <c r="J92" s="27">
        <f t="shared" si="41"/>
        <v>0</v>
      </c>
      <c r="K92" s="27">
        <f t="shared" si="41"/>
        <v>0</v>
      </c>
      <c r="L92" s="27">
        <f t="shared" si="41"/>
        <v>0</v>
      </c>
      <c r="M92" s="27">
        <f t="shared" si="41"/>
        <v>0</v>
      </c>
      <c r="N92" s="27">
        <f t="shared" si="41"/>
        <v>0</v>
      </c>
      <c r="O92" s="27">
        <f t="shared" si="41"/>
        <v>1</v>
      </c>
      <c r="P92" s="27">
        <f t="shared" si="41"/>
        <v>22</v>
      </c>
      <c r="Q92" s="27">
        <f t="shared" si="41"/>
        <v>0</v>
      </c>
      <c r="R92" s="27">
        <f t="shared" si="41"/>
        <v>2</v>
      </c>
      <c r="S92" s="27">
        <f t="shared" si="41"/>
        <v>0</v>
      </c>
      <c r="T92" s="27">
        <f t="shared" si="41"/>
        <v>4</v>
      </c>
      <c r="U92" s="20">
        <f t="shared" si="40"/>
        <v>30</v>
      </c>
    </row>
    <row r="93">
      <c r="A93" s="31"/>
      <c r="B93" s="32" t="s">
        <v>42</v>
      </c>
      <c r="C93" s="33">
        <f t="shared" ref="C93:U93" si="42">C84+C92</f>
        <v>791</v>
      </c>
      <c r="D93" s="33">
        <f t="shared" si="42"/>
        <v>310</v>
      </c>
      <c r="E93" s="33">
        <f t="shared" si="42"/>
        <v>4</v>
      </c>
      <c r="F93" s="33">
        <f t="shared" si="42"/>
        <v>1105</v>
      </c>
      <c r="G93" s="33">
        <f t="shared" si="42"/>
        <v>17</v>
      </c>
      <c r="H93" s="33">
        <f t="shared" si="42"/>
        <v>10</v>
      </c>
      <c r="I93" s="33">
        <f t="shared" si="42"/>
        <v>7</v>
      </c>
      <c r="J93" s="33">
        <f t="shared" si="42"/>
        <v>2</v>
      </c>
      <c r="K93" s="33">
        <f t="shared" si="42"/>
        <v>0</v>
      </c>
      <c r="L93" s="33">
        <f t="shared" si="42"/>
        <v>21</v>
      </c>
      <c r="M93" s="33">
        <f t="shared" si="42"/>
        <v>31</v>
      </c>
      <c r="N93" s="33">
        <f t="shared" si="42"/>
        <v>20</v>
      </c>
      <c r="O93" s="33">
        <f t="shared" si="42"/>
        <v>14</v>
      </c>
      <c r="P93" s="33">
        <f t="shared" si="42"/>
        <v>590</v>
      </c>
      <c r="Q93" s="33">
        <f t="shared" si="42"/>
        <v>8</v>
      </c>
      <c r="R93" s="33">
        <f t="shared" si="42"/>
        <v>190</v>
      </c>
      <c r="S93" s="33">
        <f t="shared" si="42"/>
        <v>7</v>
      </c>
      <c r="T93" s="33">
        <f t="shared" si="42"/>
        <v>275</v>
      </c>
      <c r="U93" s="20">
        <f t="shared" si="42"/>
        <v>1192</v>
      </c>
    </row>
    <row r="94">
      <c r="A94" s="16">
        <v>46064.0</v>
      </c>
      <c r="B94" s="17" t="s">
        <v>28</v>
      </c>
      <c r="C94" s="18">
        <v>3.0</v>
      </c>
      <c r="D94" s="18"/>
      <c r="E94" s="18"/>
      <c r="F94" s="19">
        <f t="shared" ref="F94:F100" si="43">SUM(C94:E94)</f>
        <v>3</v>
      </c>
      <c r="G94" s="18"/>
      <c r="H94" s="18"/>
      <c r="I94" s="19"/>
      <c r="J94" s="36"/>
      <c r="K94" s="19"/>
      <c r="L94" s="18"/>
      <c r="M94" s="19"/>
      <c r="N94" s="19"/>
      <c r="O94" s="18"/>
      <c r="P94" s="18">
        <v>3.0</v>
      </c>
      <c r="Q94" s="19"/>
      <c r="R94" s="19"/>
      <c r="S94" s="18"/>
      <c r="T94" s="18"/>
      <c r="U94" s="20">
        <f t="shared" ref="U94:U101" si="44">sum(G94:T94)</f>
        <v>3</v>
      </c>
    </row>
    <row r="95">
      <c r="A95" s="21"/>
      <c r="B95" s="17" t="s">
        <v>29</v>
      </c>
      <c r="C95" s="18"/>
      <c r="D95" s="18"/>
      <c r="E95" s="19"/>
      <c r="F95" s="19">
        <f t="shared" si="43"/>
        <v>0</v>
      </c>
      <c r="G95" s="18"/>
      <c r="H95" s="18"/>
      <c r="I95" s="19"/>
      <c r="J95" s="18"/>
      <c r="K95" s="40"/>
      <c r="L95" s="18"/>
      <c r="M95" s="19"/>
      <c r="N95" s="19"/>
      <c r="O95" s="19"/>
      <c r="P95" s="18"/>
      <c r="Q95" s="19"/>
      <c r="R95" s="19"/>
      <c r="S95" s="18"/>
      <c r="T95" s="18"/>
      <c r="U95" s="20">
        <f t="shared" si="44"/>
        <v>0</v>
      </c>
    </row>
    <row r="96">
      <c r="A96" s="21"/>
      <c r="B96" s="17" t="s">
        <v>30</v>
      </c>
      <c r="C96" s="18">
        <v>5.0</v>
      </c>
      <c r="D96" s="18">
        <v>4.0</v>
      </c>
      <c r="E96" s="18"/>
      <c r="F96" s="19">
        <f t="shared" si="43"/>
        <v>9</v>
      </c>
      <c r="G96" s="18"/>
      <c r="H96" s="3">
        <v>1.0</v>
      </c>
      <c r="I96" s="19"/>
      <c r="J96" s="18"/>
      <c r="K96" s="19"/>
      <c r="L96" s="36"/>
      <c r="M96" s="18"/>
      <c r="N96" s="19"/>
      <c r="O96" s="18"/>
      <c r="P96" s="18">
        <v>2.0</v>
      </c>
      <c r="Q96" s="18"/>
      <c r="R96" s="18"/>
      <c r="S96" s="18"/>
      <c r="T96" s="18">
        <v>6.0</v>
      </c>
      <c r="U96" s="20">
        <f t="shared" si="44"/>
        <v>9</v>
      </c>
    </row>
    <row r="97">
      <c r="A97" s="21"/>
      <c r="B97" s="17" t="s">
        <v>31</v>
      </c>
      <c r="C97" s="18"/>
      <c r="D97" s="18"/>
      <c r="E97" s="19"/>
      <c r="F97" s="19">
        <f t="shared" si="43"/>
        <v>0</v>
      </c>
      <c r="G97" s="19"/>
      <c r="H97" s="19"/>
      <c r="I97" s="19"/>
      <c r="J97" s="18"/>
      <c r="K97" s="19"/>
      <c r="L97" s="36"/>
      <c r="M97" s="19"/>
      <c r="N97" s="18"/>
      <c r="O97" s="19"/>
      <c r="P97" s="18"/>
      <c r="Q97" s="19"/>
      <c r="R97" s="19"/>
      <c r="S97" s="18"/>
      <c r="T97" s="18"/>
      <c r="U97" s="20">
        <f t="shared" si="44"/>
        <v>0</v>
      </c>
    </row>
    <row r="98">
      <c r="A98" s="21"/>
      <c r="B98" s="17" t="s">
        <v>33</v>
      </c>
      <c r="C98" s="18">
        <v>3.0</v>
      </c>
      <c r="D98" s="18">
        <v>2.0</v>
      </c>
      <c r="E98" s="18"/>
      <c r="F98" s="19">
        <f t="shared" si="43"/>
        <v>5</v>
      </c>
      <c r="G98" s="18"/>
      <c r="H98" s="18"/>
      <c r="I98" s="19"/>
      <c r="J98" s="18">
        <v>1.0</v>
      </c>
      <c r="K98" s="19"/>
      <c r="L98" s="19"/>
      <c r="M98" s="19"/>
      <c r="N98" s="18"/>
      <c r="O98" s="19"/>
      <c r="P98" s="18">
        <v>1.0</v>
      </c>
      <c r="Q98" s="18"/>
      <c r="R98" s="18"/>
      <c r="S98" s="18"/>
      <c r="T98" s="18">
        <v>3.0</v>
      </c>
      <c r="U98" s="54">
        <f t="shared" si="44"/>
        <v>5</v>
      </c>
    </row>
    <row r="99">
      <c r="A99" s="21"/>
      <c r="B99" s="22" t="s">
        <v>34</v>
      </c>
      <c r="C99" s="23"/>
      <c r="D99" s="23"/>
      <c r="E99" s="23"/>
      <c r="F99" s="24">
        <f t="shared" si="43"/>
        <v>0</v>
      </c>
      <c r="G99" s="23"/>
      <c r="H99" s="23"/>
      <c r="I99" s="23"/>
      <c r="J99" s="23"/>
      <c r="K99" s="23"/>
      <c r="L99" s="24"/>
      <c r="M99" s="24"/>
      <c r="N99" s="23"/>
      <c r="O99" s="23"/>
      <c r="P99" s="23"/>
      <c r="Q99" s="23"/>
      <c r="R99" s="25"/>
      <c r="S99" s="23"/>
      <c r="T99" s="23"/>
      <c r="U99" s="20">
        <f t="shared" si="44"/>
        <v>0</v>
      </c>
    </row>
    <row r="100">
      <c r="A100" s="21"/>
      <c r="B100" s="22" t="s">
        <v>35</v>
      </c>
      <c r="C100" s="23">
        <v>2.0</v>
      </c>
      <c r="D100" s="23"/>
      <c r="E100" s="24"/>
      <c r="F100" s="24">
        <f t="shared" si="43"/>
        <v>2</v>
      </c>
      <c r="G100" s="24"/>
      <c r="H100" s="24"/>
      <c r="I100" s="23"/>
      <c r="J100" s="23"/>
      <c r="K100" s="23"/>
      <c r="L100" s="24"/>
      <c r="M100" s="24"/>
      <c r="N100" s="24"/>
      <c r="O100" s="23">
        <v>1.0</v>
      </c>
      <c r="P100" s="23">
        <v>1.0</v>
      </c>
      <c r="Q100" s="24"/>
      <c r="R100" s="24"/>
      <c r="S100" s="23"/>
      <c r="T100" s="23"/>
      <c r="U100" s="20">
        <f t="shared" si="44"/>
        <v>2</v>
      </c>
    </row>
    <row r="101">
      <c r="A101" s="21"/>
      <c r="B101" s="26" t="s">
        <v>36</v>
      </c>
      <c r="C101" s="27">
        <f t="shared" ref="C101:T101" si="45">SUM(C94:C100)</f>
        <v>13</v>
      </c>
      <c r="D101" s="27">
        <f t="shared" si="45"/>
        <v>6</v>
      </c>
      <c r="E101" s="27">
        <f t="shared" si="45"/>
        <v>0</v>
      </c>
      <c r="F101" s="27">
        <f t="shared" si="45"/>
        <v>19</v>
      </c>
      <c r="G101" s="27">
        <f t="shared" si="45"/>
        <v>0</v>
      </c>
      <c r="H101" s="27">
        <f t="shared" si="45"/>
        <v>1</v>
      </c>
      <c r="I101" s="27">
        <f t="shared" si="45"/>
        <v>0</v>
      </c>
      <c r="J101" s="27">
        <f t="shared" si="45"/>
        <v>1</v>
      </c>
      <c r="K101" s="27">
        <f t="shared" si="45"/>
        <v>0</v>
      </c>
      <c r="L101" s="27">
        <f t="shared" si="45"/>
        <v>0</v>
      </c>
      <c r="M101" s="27">
        <f t="shared" si="45"/>
        <v>0</v>
      </c>
      <c r="N101" s="27">
        <f t="shared" si="45"/>
        <v>0</v>
      </c>
      <c r="O101" s="27">
        <f t="shared" si="45"/>
        <v>1</v>
      </c>
      <c r="P101" s="27">
        <f t="shared" si="45"/>
        <v>7</v>
      </c>
      <c r="Q101" s="27">
        <f t="shared" si="45"/>
        <v>0</v>
      </c>
      <c r="R101" s="27">
        <f t="shared" si="45"/>
        <v>0</v>
      </c>
      <c r="S101" s="27">
        <f t="shared" si="45"/>
        <v>0</v>
      </c>
      <c r="T101" s="27">
        <f t="shared" si="45"/>
        <v>9</v>
      </c>
      <c r="U101" s="20">
        <f t="shared" si="44"/>
        <v>19</v>
      </c>
    </row>
    <row r="102">
      <c r="A102" s="31"/>
      <c r="B102" s="32" t="s">
        <v>42</v>
      </c>
      <c r="C102" s="33">
        <f t="shared" ref="C102:U102" si="46">C93+C101</f>
        <v>804</v>
      </c>
      <c r="D102" s="33">
        <f t="shared" si="46"/>
        <v>316</v>
      </c>
      <c r="E102" s="33">
        <f t="shared" si="46"/>
        <v>4</v>
      </c>
      <c r="F102" s="33">
        <f t="shared" si="46"/>
        <v>1124</v>
      </c>
      <c r="G102" s="33">
        <f t="shared" si="46"/>
        <v>17</v>
      </c>
      <c r="H102" s="33">
        <f t="shared" si="46"/>
        <v>11</v>
      </c>
      <c r="I102" s="33">
        <f t="shared" si="46"/>
        <v>7</v>
      </c>
      <c r="J102" s="33">
        <f t="shared" si="46"/>
        <v>3</v>
      </c>
      <c r="K102" s="33">
        <f t="shared" si="46"/>
        <v>0</v>
      </c>
      <c r="L102" s="33">
        <f t="shared" si="46"/>
        <v>21</v>
      </c>
      <c r="M102" s="33">
        <f t="shared" si="46"/>
        <v>31</v>
      </c>
      <c r="N102" s="33">
        <f t="shared" si="46"/>
        <v>20</v>
      </c>
      <c r="O102" s="33">
        <f t="shared" si="46"/>
        <v>15</v>
      </c>
      <c r="P102" s="33">
        <f t="shared" si="46"/>
        <v>597</v>
      </c>
      <c r="Q102" s="33">
        <f t="shared" si="46"/>
        <v>8</v>
      </c>
      <c r="R102" s="33">
        <f t="shared" si="46"/>
        <v>190</v>
      </c>
      <c r="S102" s="33">
        <f t="shared" si="46"/>
        <v>7</v>
      </c>
      <c r="T102" s="33">
        <f t="shared" si="46"/>
        <v>284</v>
      </c>
      <c r="U102" s="20">
        <f t="shared" si="46"/>
        <v>1211</v>
      </c>
    </row>
    <row r="103">
      <c r="A103" s="16">
        <v>46065.0</v>
      </c>
      <c r="B103" s="17" t="s">
        <v>28</v>
      </c>
      <c r="C103" s="18">
        <v>1.0</v>
      </c>
      <c r="D103" s="18"/>
      <c r="E103" s="18"/>
      <c r="F103" s="19">
        <f t="shared" ref="F103:F109" si="47">SUM(C103:E103)</f>
        <v>1</v>
      </c>
      <c r="G103" s="18"/>
      <c r="H103" s="19"/>
      <c r="I103" s="19"/>
      <c r="J103" s="36"/>
      <c r="K103" s="19"/>
      <c r="L103" s="19"/>
      <c r="M103" s="19"/>
      <c r="N103" s="19"/>
      <c r="O103" s="18"/>
      <c r="P103" s="18"/>
      <c r="Q103" s="19"/>
      <c r="R103" s="19"/>
      <c r="S103" s="18"/>
      <c r="T103" s="18">
        <v>1.0</v>
      </c>
      <c r="U103" s="20">
        <f t="shared" ref="U103:U110" si="48">sum(G103:T103)</f>
        <v>1</v>
      </c>
    </row>
    <row r="104">
      <c r="A104" s="21"/>
      <c r="B104" s="17" t="s">
        <v>29</v>
      </c>
      <c r="C104" s="18"/>
      <c r="D104" s="18">
        <v>1.0</v>
      </c>
      <c r="E104" s="18"/>
      <c r="F104" s="19">
        <f t="shared" si="47"/>
        <v>1</v>
      </c>
      <c r="G104" s="18"/>
      <c r="H104" s="19"/>
      <c r="I104" s="19"/>
      <c r="J104" s="19"/>
      <c r="K104" s="19"/>
      <c r="L104" s="18">
        <v>1.0</v>
      </c>
      <c r="M104" s="19"/>
      <c r="N104" s="19"/>
      <c r="O104" s="18"/>
      <c r="P104" s="18"/>
      <c r="Q104" s="18"/>
      <c r="R104" s="19"/>
      <c r="S104" s="18"/>
      <c r="T104" s="18"/>
      <c r="U104" s="20">
        <f t="shared" si="48"/>
        <v>1</v>
      </c>
    </row>
    <row r="105">
      <c r="A105" s="21"/>
      <c r="B105" s="17" t="s">
        <v>30</v>
      </c>
      <c r="C105" s="18">
        <v>6.0</v>
      </c>
      <c r="D105" s="18"/>
      <c r="E105" s="18"/>
      <c r="F105" s="19">
        <f t="shared" si="47"/>
        <v>6</v>
      </c>
      <c r="G105" s="18"/>
      <c r="H105" s="19"/>
      <c r="I105" s="19"/>
      <c r="J105" s="18"/>
      <c r="K105" s="19"/>
      <c r="L105" s="19"/>
      <c r="M105" s="18"/>
      <c r="N105" s="18">
        <v>1.0</v>
      </c>
      <c r="O105" s="18"/>
      <c r="P105" s="18">
        <v>2.0</v>
      </c>
      <c r="Q105" s="19"/>
      <c r="R105" s="18"/>
      <c r="S105" s="18"/>
      <c r="T105" s="18">
        <v>3.0</v>
      </c>
      <c r="U105" s="20">
        <f t="shared" si="48"/>
        <v>6</v>
      </c>
    </row>
    <row r="106">
      <c r="A106" s="21"/>
      <c r="B106" s="17" t="s">
        <v>31</v>
      </c>
      <c r="C106" s="18"/>
      <c r="D106" s="18"/>
      <c r="E106" s="18"/>
      <c r="F106" s="19">
        <f t="shared" si="47"/>
        <v>0</v>
      </c>
      <c r="G106" s="18"/>
      <c r="H106" s="19"/>
      <c r="I106" s="19"/>
      <c r="J106" s="19"/>
      <c r="K106" s="19"/>
      <c r="L106" s="19"/>
      <c r="M106" s="18"/>
      <c r="N106" s="18"/>
      <c r="O106" s="36"/>
      <c r="P106" s="18"/>
      <c r="Q106" s="19"/>
      <c r="R106" s="18"/>
      <c r="S106" s="19"/>
      <c r="T106" s="18"/>
      <c r="U106" s="20">
        <f t="shared" si="48"/>
        <v>0</v>
      </c>
    </row>
    <row r="107">
      <c r="A107" s="21"/>
      <c r="B107" s="17" t="s">
        <v>33</v>
      </c>
      <c r="C107" s="18">
        <v>15.0</v>
      </c>
      <c r="D107" s="18">
        <v>5.0</v>
      </c>
      <c r="E107" s="18"/>
      <c r="F107" s="19">
        <f t="shared" si="47"/>
        <v>20</v>
      </c>
      <c r="G107" s="18"/>
      <c r="H107" s="18"/>
      <c r="I107" s="19"/>
      <c r="J107" s="36"/>
      <c r="K107" s="19"/>
      <c r="L107" s="19"/>
      <c r="M107" s="19"/>
      <c r="N107" s="18"/>
      <c r="O107" s="18"/>
      <c r="P107" s="18">
        <v>19.0</v>
      </c>
      <c r="Q107" s="19"/>
      <c r="R107" s="18"/>
      <c r="S107" s="18"/>
      <c r="T107" s="18">
        <v>1.0</v>
      </c>
      <c r="U107" s="54">
        <f t="shared" si="48"/>
        <v>20</v>
      </c>
    </row>
    <row r="108">
      <c r="A108" s="21"/>
      <c r="B108" s="22" t="s">
        <v>34</v>
      </c>
      <c r="C108" s="23">
        <v>4.0</v>
      </c>
      <c r="D108" s="23"/>
      <c r="E108" s="23"/>
      <c r="F108" s="24">
        <f t="shared" si="47"/>
        <v>4</v>
      </c>
      <c r="G108" s="23"/>
      <c r="H108" s="23"/>
      <c r="I108" s="24"/>
      <c r="J108" s="23"/>
      <c r="K108" s="24"/>
      <c r="L108" s="24"/>
      <c r="M108" s="41"/>
      <c r="N108" s="23"/>
      <c r="O108" s="23"/>
      <c r="P108" s="23">
        <v>1.0</v>
      </c>
      <c r="Q108" s="23"/>
      <c r="R108" s="23">
        <v>1.0</v>
      </c>
      <c r="S108" s="23"/>
      <c r="T108" s="23">
        <v>4.0</v>
      </c>
      <c r="U108" s="20">
        <f t="shared" si="48"/>
        <v>6</v>
      </c>
    </row>
    <row r="109">
      <c r="A109" s="21"/>
      <c r="B109" s="22" t="s">
        <v>35</v>
      </c>
      <c r="C109" s="42">
        <v>2.0</v>
      </c>
      <c r="D109" s="23"/>
      <c r="E109" s="24"/>
      <c r="F109" s="24">
        <f t="shared" si="47"/>
        <v>2</v>
      </c>
      <c r="G109" s="23"/>
      <c r="H109" s="24"/>
      <c r="I109" s="24"/>
      <c r="J109" s="23"/>
      <c r="K109" s="24"/>
      <c r="L109" s="23"/>
      <c r="M109" s="24"/>
      <c r="N109" s="24"/>
      <c r="O109" s="23"/>
      <c r="P109" s="23">
        <v>2.0</v>
      </c>
      <c r="Q109" s="24"/>
      <c r="R109" s="24"/>
      <c r="S109" s="23"/>
      <c r="T109" s="23"/>
      <c r="U109" s="20">
        <f t="shared" si="48"/>
        <v>2</v>
      </c>
    </row>
    <row r="110">
      <c r="A110" s="21"/>
      <c r="B110" s="26" t="s">
        <v>36</v>
      </c>
      <c r="C110" s="27">
        <f t="shared" ref="C110:T110" si="49">SUM(C103:C109)</f>
        <v>28</v>
      </c>
      <c r="D110" s="27">
        <f t="shared" si="49"/>
        <v>6</v>
      </c>
      <c r="E110" s="27">
        <f t="shared" si="49"/>
        <v>0</v>
      </c>
      <c r="F110" s="27">
        <f t="shared" si="49"/>
        <v>34</v>
      </c>
      <c r="G110" s="27">
        <f t="shared" si="49"/>
        <v>0</v>
      </c>
      <c r="H110" s="27">
        <f t="shared" si="49"/>
        <v>0</v>
      </c>
      <c r="I110" s="27">
        <f t="shared" si="49"/>
        <v>0</v>
      </c>
      <c r="J110" s="27">
        <f t="shared" si="49"/>
        <v>0</v>
      </c>
      <c r="K110" s="27">
        <f t="shared" si="49"/>
        <v>0</v>
      </c>
      <c r="L110" s="27">
        <f t="shared" si="49"/>
        <v>1</v>
      </c>
      <c r="M110" s="27">
        <f t="shared" si="49"/>
        <v>0</v>
      </c>
      <c r="N110" s="27">
        <f t="shared" si="49"/>
        <v>1</v>
      </c>
      <c r="O110" s="27">
        <f t="shared" si="49"/>
        <v>0</v>
      </c>
      <c r="P110" s="27">
        <f t="shared" si="49"/>
        <v>24</v>
      </c>
      <c r="Q110" s="27">
        <f t="shared" si="49"/>
        <v>0</v>
      </c>
      <c r="R110" s="27">
        <f t="shared" si="49"/>
        <v>1</v>
      </c>
      <c r="S110" s="27">
        <f t="shared" si="49"/>
        <v>0</v>
      </c>
      <c r="T110" s="27">
        <f t="shared" si="49"/>
        <v>9</v>
      </c>
      <c r="U110" s="20">
        <f t="shared" si="48"/>
        <v>36</v>
      </c>
    </row>
    <row r="111">
      <c r="A111" s="31"/>
      <c r="B111" s="32" t="s">
        <v>42</v>
      </c>
      <c r="C111" s="33">
        <f t="shared" ref="C111:U111" si="50">C102+C110</f>
        <v>832</v>
      </c>
      <c r="D111" s="33">
        <f t="shared" si="50"/>
        <v>322</v>
      </c>
      <c r="E111" s="33">
        <f t="shared" si="50"/>
        <v>4</v>
      </c>
      <c r="F111" s="33">
        <f t="shared" si="50"/>
        <v>1158</v>
      </c>
      <c r="G111" s="33">
        <f t="shared" si="50"/>
        <v>17</v>
      </c>
      <c r="H111" s="33">
        <f t="shared" si="50"/>
        <v>11</v>
      </c>
      <c r="I111" s="33">
        <f t="shared" si="50"/>
        <v>7</v>
      </c>
      <c r="J111" s="33">
        <f t="shared" si="50"/>
        <v>3</v>
      </c>
      <c r="K111" s="33">
        <f t="shared" si="50"/>
        <v>0</v>
      </c>
      <c r="L111" s="33">
        <f t="shared" si="50"/>
        <v>22</v>
      </c>
      <c r="M111" s="33">
        <f t="shared" si="50"/>
        <v>31</v>
      </c>
      <c r="N111" s="33">
        <f t="shared" si="50"/>
        <v>21</v>
      </c>
      <c r="O111" s="33">
        <f t="shared" si="50"/>
        <v>15</v>
      </c>
      <c r="P111" s="33">
        <f t="shared" si="50"/>
        <v>621</v>
      </c>
      <c r="Q111" s="33">
        <f t="shared" si="50"/>
        <v>8</v>
      </c>
      <c r="R111" s="33">
        <f t="shared" si="50"/>
        <v>191</v>
      </c>
      <c r="S111" s="33">
        <f t="shared" si="50"/>
        <v>7</v>
      </c>
      <c r="T111" s="33">
        <f t="shared" si="50"/>
        <v>293</v>
      </c>
      <c r="U111" s="20">
        <f t="shared" si="50"/>
        <v>1247</v>
      </c>
    </row>
    <row r="112">
      <c r="A112" s="16">
        <v>46066.0</v>
      </c>
      <c r="B112" s="17" t="s">
        <v>28</v>
      </c>
      <c r="C112" s="18">
        <v>1.0</v>
      </c>
      <c r="D112" s="18"/>
      <c r="E112" s="18"/>
      <c r="F112" s="19">
        <f t="shared" ref="F112:F118" si="51">SUM(C112:E112)</f>
        <v>1</v>
      </c>
      <c r="G112" s="36"/>
      <c r="H112" s="19"/>
      <c r="I112" s="19"/>
      <c r="J112" s="19"/>
      <c r="K112" s="19"/>
      <c r="L112" s="19"/>
      <c r="M112" s="19"/>
      <c r="N112" s="19"/>
      <c r="O112" s="18"/>
      <c r="P112" s="18"/>
      <c r="Q112" s="19"/>
      <c r="R112" s="18"/>
      <c r="S112" s="18"/>
      <c r="T112" s="18">
        <v>1.0</v>
      </c>
      <c r="U112" s="20">
        <f t="shared" ref="U112:U119" si="52">sum(G112:T112)</f>
        <v>1</v>
      </c>
    </row>
    <row r="113">
      <c r="A113" s="21"/>
      <c r="B113" s="17" t="s">
        <v>29</v>
      </c>
      <c r="C113" s="18">
        <v>5.0</v>
      </c>
      <c r="D113" s="18">
        <v>1.0</v>
      </c>
      <c r="E113" s="18"/>
      <c r="F113" s="19">
        <f t="shared" si="51"/>
        <v>6</v>
      </c>
      <c r="G113" s="18"/>
      <c r="H113" s="18"/>
      <c r="I113" s="18"/>
      <c r="J113" s="18"/>
      <c r="K113" s="19"/>
      <c r="L113" s="19"/>
      <c r="M113" s="19"/>
      <c r="N113" s="19"/>
      <c r="O113" s="18"/>
      <c r="P113" s="18">
        <v>5.0</v>
      </c>
      <c r="Q113" s="18"/>
      <c r="R113" s="18"/>
      <c r="S113" s="18"/>
      <c r="T113" s="18">
        <v>1.0</v>
      </c>
      <c r="U113" s="20">
        <f t="shared" si="52"/>
        <v>6</v>
      </c>
    </row>
    <row r="114">
      <c r="A114" s="21"/>
      <c r="B114" s="17" t="s">
        <v>30</v>
      </c>
      <c r="C114" s="18">
        <v>22.0</v>
      </c>
      <c r="D114" s="18">
        <v>4.0</v>
      </c>
      <c r="E114" s="18"/>
      <c r="F114" s="19">
        <f t="shared" si="51"/>
        <v>26</v>
      </c>
      <c r="G114" s="36"/>
      <c r="H114" s="19"/>
      <c r="I114" s="19"/>
      <c r="J114" s="18"/>
      <c r="K114" s="19"/>
      <c r="L114" s="19"/>
      <c r="M114" s="19"/>
      <c r="N114" s="19"/>
      <c r="O114" s="18">
        <v>1.0</v>
      </c>
      <c r="P114" s="18">
        <v>22.0</v>
      </c>
      <c r="Q114" s="18"/>
      <c r="R114" s="18"/>
      <c r="S114" s="18"/>
      <c r="T114" s="18">
        <v>4.0</v>
      </c>
      <c r="U114" s="20">
        <f t="shared" si="52"/>
        <v>27</v>
      </c>
    </row>
    <row r="115">
      <c r="A115" s="21"/>
      <c r="B115" s="17" t="s">
        <v>31</v>
      </c>
      <c r="C115" s="18">
        <v>7.0</v>
      </c>
      <c r="D115" s="18"/>
      <c r="E115" s="18"/>
      <c r="F115" s="19">
        <f t="shared" si="51"/>
        <v>7</v>
      </c>
      <c r="G115" s="18"/>
      <c r="H115" s="19"/>
      <c r="I115" s="19"/>
      <c r="J115" s="19"/>
      <c r="K115" s="19"/>
      <c r="L115" s="18"/>
      <c r="M115" s="18">
        <v>7.0</v>
      </c>
      <c r="N115" s="18"/>
      <c r="O115" s="18"/>
      <c r="P115" s="18"/>
      <c r="Q115" s="18"/>
      <c r="R115" s="19"/>
      <c r="S115" s="18"/>
      <c r="T115" s="18"/>
      <c r="U115" s="20">
        <f t="shared" si="52"/>
        <v>7</v>
      </c>
    </row>
    <row r="116">
      <c r="A116" s="21"/>
      <c r="B116" s="17" t="s">
        <v>33</v>
      </c>
      <c r="C116" s="18">
        <v>5.0</v>
      </c>
      <c r="D116" s="18">
        <v>1.0</v>
      </c>
      <c r="E116" s="19"/>
      <c r="F116" s="19">
        <f t="shared" si="51"/>
        <v>6</v>
      </c>
      <c r="G116" s="18"/>
      <c r="H116" s="18"/>
      <c r="I116" s="19"/>
      <c r="J116" s="36"/>
      <c r="K116" s="19"/>
      <c r="L116" s="18"/>
      <c r="M116" s="19"/>
      <c r="N116" s="18"/>
      <c r="O116" s="18"/>
      <c r="P116" s="18">
        <v>6.0</v>
      </c>
      <c r="Q116" s="19"/>
      <c r="R116" s="18"/>
      <c r="S116" s="18"/>
      <c r="T116" s="18"/>
      <c r="U116" s="54">
        <f t="shared" si="52"/>
        <v>6</v>
      </c>
    </row>
    <row r="117">
      <c r="A117" s="21"/>
      <c r="B117" s="22" t="s">
        <v>34</v>
      </c>
      <c r="C117" s="23">
        <v>4.0</v>
      </c>
      <c r="D117" s="23">
        <v>4.0</v>
      </c>
      <c r="E117" s="23"/>
      <c r="F117" s="24">
        <f t="shared" si="51"/>
        <v>8</v>
      </c>
      <c r="G117" s="23">
        <v>1.0</v>
      </c>
      <c r="H117" s="23"/>
      <c r="I117" s="23"/>
      <c r="J117" s="23"/>
      <c r="K117" s="24"/>
      <c r="L117" s="24"/>
      <c r="M117" s="24"/>
      <c r="N117" s="23"/>
      <c r="O117" s="23"/>
      <c r="P117" s="23">
        <v>1.0</v>
      </c>
      <c r="Q117" s="23"/>
      <c r="R117" s="23"/>
      <c r="S117" s="25"/>
      <c r="T117" s="23">
        <v>10.0</v>
      </c>
      <c r="U117" s="20">
        <f t="shared" si="52"/>
        <v>12</v>
      </c>
    </row>
    <row r="118">
      <c r="A118" s="21"/>
      <c r="B118" s="22" t="s">
        <v>35</v>
      </c>
      <c r="C118" s="23">
        <v>2.0</v>
      </c>
      <c r="D118" s="23">
        <v>1.0</v>
      </c>
      <c r="E118" s="23"/>
      <c r="F118" s="24">
        <f t="shared" si="51"/>
        <v>3</v>
      </c>
      <c r="G118" s="24"/>
      <c r="H118" s="24"/>
      <c r="I118" s="24"/>
      <c r="J118" s="23"/>
      <c r="K118" s="24"/>
      <c r="L118" s="24"/>
      <c r="M118" s="24"/>
      <c r="N118" s="24"/>
      <c r="O118" s="23"/>
      <c r="P118" s="23">
        <v>2.0</v>
      </c>
      <c r="Q118" s="24"/>
      <c r="R118" s="24"/>
      <c r="S118" s="23">
        <v>1.0</v>
      </c>
      <c r="T118" s="23"/>
      <c r="U118" s="20">
        <f t="shared" si="52"/>
        <v>3</v>
      </c>
    </row>
    <row r="119">
      <c r="A119" s="21"/>
      <c r="B119" s="26" t="s">
        <v>36</v>
      </c>
      <c r="C119" s="27">
        <f t="shared" ref="C119:T119" si="53">SUM(C112:C118)</f>
        <v>46</v>
      </c>
      <c r="D119" s="27">
        <f t="shared" si="53"/>
        <v>11</v>
      </c>
      <c r="E119" s="27">
        <f t="shared" si="53"/>
        <v>0</v>
      </c>
      <c r="F119" s="27">
        <f t="shared" si="53"/>
        <v>57</v>
      </c>
      <c r="G119" s="27">
        <f t="shared" si="53"/>
        <v>1</v>
      </c>
      <c r="H119" s="27">
        <f t="shared" si="53"/>
        <v>0</v>
      </c>
      <c r="I119" s="27">
        <f t="shared" si="53"/>
        <v>0</v>
      </c>
      <c r="J119" s="27">
        <f t="shared" si="53"/>
        <v>0</v>
      </c>
      <c r="K119" s="27">
        <f t="shared" si="53"/>
        <v>0</v>
      </c>
      <c r="L119" s="27">
        <f t="shared" si="53"/>
        <v>0</v>
      </c>
      <c r="M119" s="27">
        <f t="shared" si="53"/>
        <v>7</v>
      </c>
      <c r="N119" s="27">
        <f t="shared" si="53"/>
        <v>0</v>
      </c>
      <c r="O119" s="27">
        <f t="shared" si="53"/>
        <v>1</v>
      </c>
      <c r="P119" s="27">
        <f t="shared" si="53"/>
        <v>36</v>
      </c>
      <c r="Q119" s="27">
        <f t="shared" si="53"/>
        <v>0</v>
      </c>
      <c r="R119" s="27">
        <f t="shared" si="53"/>
        <v>0</v>
      </c>
      <c r="S119" s="27">
        <f t="shared" si="53"/>
        <v>1</v>
      </c>
      <c r="T119" s="27">
        <f t="shared" si="53"/>
        <v>16</v>
      </c>
      <c r="U119" s="20">
        <f t="shared" si="52"/>
        <v>62</v>
      </c>
    </row>
    <row r="120">
      <c r="A120" s="31"/>
      <c r="B120" s="32" t="s">
        <v>42</v>
      </c>
      <c r="C120" s="33">
        <f t="shared" ref="C120:U120" si="54">C111+C119</f>
        <v>878</v>
      </c>
      <c r="D120" s="33">
        <f t="shared" si="54"/>
        <v>333</v>
      </c>
      <c r="E120" s="33">
        <f t="shared" si="54"/>
        <v>4</v>
      </c>
      <c r="F120" s="33">
        <f t="shared" si="54"/>
        <v>1215</v>
      </c>
      <c r="G120" s="33">
        <f t="shared" si="54"/>
        <v>18</v>
      </c>
      <c r="H120" s="33">
        <f t="shared" si="54"/>
        <v>11</v>
      </c>
      <c r="I120" s="33">
        <f t="shared" si="54"/>
        <v>7</v>
      </c>
      <c r="J120" s="33">
        <f t="shared" si="54"/>
        <v>3</v>
      </c>
      <c r="K120" s="33">
        <f t="shared" si="54"/>
        <v>0</v>
      </c>
      <c r="L120" s="33">
        <f t="shared" si="54"/>
        <v>22</v>
      </c>
      <c r="M120" s="33">
        <f t="shared" si="54"/>
        <v>38</v>
      </c>
      <c r="N120" s="33">
        <f t="shared" si="54"/>
        <v>21</v>
      </c>
      <c r="O120" s="33">
        <f t="shared" si="54"/>
        <v>16</v>
      </c>
      <c r="P120" s="33">
        <f t="shared" si="54"/>
        <v>657</v>
      </c>
      <c r="Q120" s="33">
        <f t="shared" si="54"/>
        <v>8</v>
      </c>
      <c r="R120" s="33">
        <f t="shared" si="54"/>
        <v>191</v>
      </c>
      <c r="S120" s="33">
        <f t="shared" si="54"/>
        <v>8</v>
      </c>
      <c r="T120" s="33">
        <f t="shared" si="54"/>
        <v>309</v>
      </c>
      <c r="U120" s="20">
        <f t="shared" si="54"/>
        <v>1309</v>
      </c>
    </row>
    <row r="121">
      <c r="A121" s="16">
        <v>46067.0</v>
      </c>
      <c r="B121" s="17" t="s">
        <v>28</v>
      </c>
      <c r="C121" s="18"/>
      <c r="D121" s="18"/>
      <c r="E121" s="18"/>
      <c r="F121" s="19">
        <f t="shared" ref="F121:F127" si="55">SUM(C121:E121)</f>
        <v>0</v>
      </c>
      <c r="G121" s="18"/>
      <c r="H121" s="18"/>
      <c r="I121" s="19"/>
      <c r="J121" s="19"/>
      <c r="K121" s="19"/>
      <c r="L121" s="19"/>
      <c r="M121" s="19"/>
      <c r="N121" s="19"/>
      <c r="O121" s="18"/>
      <c r="P121" s="19"/>
      <c r="Q121" s="18"/>
      <c r="R121" s="19"/>
      <c r="S121" s="18"/>
      <c r="T121" s="18"/>
      <c r="U121" s="20">
        <f t="shared" ref="U121:U128" si="56">sum(G121:T121)</f>
        <v>0</v>
      </c>
    </row>
    <row r="122">
      <c r="A122" s="21"/>
      <c r="B122" s="17" t="s">
        <v>29</v>
      </c>
      <c r="C122" s="18"/>
      <c r="D122" s="18"/>
      <c r="E122" s="18"/>
      <c r="F122" s="19">
        <f t="shared" si="55"/>
        <v>0</v>
      </c>
      <c r="G122" s="18"/>
      <c r="H122" s="18"/>
      <c r="I122" s="18"/>
      <c r="J122" s="18"/>
      <c r="K122" s="19"/>
      <c r="L122" s="19"/>
      <c r="M122" s="19"/>
      <c r="N122" s="18"/>
      <c r="O122" s="18"/>
      <c r="P122" s="18"/>
      <c r="Q122" s="19"/>
      <c r="R122" s="19"/>
      <c r="S122" s="18"/>
      <c r="T122" s="18"/>
      <c r="U122" s="20">
        <f t="shared" si="56"/>
        <v>0</v>
      </c>
    </row>
    <row r="123">
      <c r="A123" s="21"/>
      <c r="B123" s="17" t="s">
        <v>30</v>
      </c>
      <c r="C123" s="18"/>
      <c r="D123" s="18"/>
      <c r="E123" s="36"/>
      <c r="F123" s="19">
        <f t="shared" si="55"/>
        <v>0</v>
      </c>
      <c r="G123" s="18"/>
      <c r="H123" s="19"/>
      <c r="I123" s="19"/>
      <c r="J123" s="18"/>
      <c r="K123" s="19"/>
      <c r="L123" s="19"/>
      <c r="M123" s="19"/>
      <c r="N123" s="18"/>
      <c r="O123" s="36"/>
      <c r="P123" s="18"/>
      <c r="Q123" s="19"/>
      <c r="R123" s="18"/>
      <c r="S123" s="18"/>
      <c r="T123" s="18"/>
      <c r="U123" s="20">
        <f t="shared" si="56"/>
        <v>0</v>
      </c>
    </row>
    <row r="124">
      <c r="A124" s="21"/>
      <c r="B124" s="17" t="s">
        <v>31</v>
      </c>
      <c r="C124" s="18">
        <v>11.0</v>
      </c>
      <c r="D124" s="18">
        <v>3.0</v>
      </c>
      <c r="E124" s="19"/>
      <c r="F124" s="19">
        <f t="shared" si="55"/>
        <v>14</v>
      </c>
      <c r="G124" s="18"/>
      <c r="H124" s="18"/>
      <c r="I124" s="19"/>
      <c r="J124" s="18"/>
      <c r="K124" s="19"/>
      <c r="L124" s="19"/>
      <c r="M124" s="18"/>
      <c r="O124" s="19"/>
      <c r="P124" s="18">
        <v>13.0</v>
      </c>
      <c r="Q124" s="19"/>
      <c r="R124" s="18"/>
      <c r="S124" s="19"/>
      <c r="T124" s="18">
        <v>1.0</v>
      </c>
      <c r="U124" s="20">
        <f t="shared" si="56"/>
        <v>14</v>
      </c>
    </row>
    <row r="125">
      <c r="A125" s="21"/>
      <c r="B125" s="17" t="s">
        <v>33</v>
      </c>
      <c r="C125" s="18"/>
      <c r="D125" s="18"/>
      <c r="E125" s="19"/>
      <c r="F125" s="19">
        <f t="shared" si="55"/>
        <v>0</v>
      </c>
      <c r="G125" s="18"/>
      <c r="H125" s="18"/>
      <c r="I125" s="19"/>
      <c r="J125" s="36"/>
      <c r="K125" s="19"/>
      <c r="L125" s="19"/>
      <c r="M125" s="19"/>
      <c r="N125" s="18"/>
      <c r="O125" s="19"/>
      <c r="P125" s="18"/>
      <c r="Q125" s="19"/>
      <c r="R125" s="18"/>
      <c r="S125" s="18"/>
      <c r="T125" s="18"/>
      <c r="U125" s="54">
        <f t="shared" si="56"/>
        <v>0</v>
      </c>
    </row>
    <row r="126">
      <c r="A126" s="21"/>
      <c r="B126" s="22" t="s">
        <v>34</v>
      </c>
      <c r="C126" s="23"/>
      <c r="D126" s="23"/>
      <c r="E126" s="24"/>
      <c r="F126" s="24">
        <f t="shared" si="55"/>
        <v>0</v>
      </c>
      <c r="G126" s="23"/>
      <c r="H126" s="23"/>
      <c r="I126" s="24"/>
      <c r="J126" s="25"/>
      <c r="K126" s="24"/>
      <c r="L126" s="24"/>
      <c r="M126" s="24"/>
      <c r="N126" s="23"/>
      <c r="O126" s="23"/>
      <c r="P126" s="23"/>
      <c r="Q126" s="24"/>
      <c r="R126" s="23"/>
      <c r="S126" s="23"/>
      <c r="T126" s="23"/>
      <c r="U126" s="20">
        <f t="shared" si="56"/>
        <v>0</v>
      </c>
    </row>
    <row r="127">
      <c r="A127" s="21"/>
      <c r="B127" s="22" t="s">
        <v>35</v>
      </c>
      <c r="C127" s="23"/>
      <c r="D127" s="43"/>
      <c r="E127" s="24"/>
      <c r="F127" s="24">
        <f t="shared" si="55"/>
        <v>0</v>
      </c>
      <c r="G127" s="24"/>
      <c r="H127" s="24"/>
      <c r="I127" s="24"/>
      <c r="J127" s="25"/>
      <c r="K127" s="24"/>
      <c r="L127" s="24"/>
      <c r="M127" s="24"/>
      <c r="N127" s="24"/>
      <c r="O127" s="23"/>
      <c r="P127" s="23"/>
      <c r="Q127" s="23"/>
      <c r="R127" s="23"/>
      <c r="S127" s="24"/>
      <c r="T127" s="23"/>
      <c r="U127" s="20">
        <f t="shared" si="56"/>
        <v>0</v>
      </c>
    </row>
    <row r="128">
      <c r="A128" s="21"/>
      <c r="B128" s="26" t="s">
        <v>36</v>
      </c>
      <c r="C128" s="27">
        <f t="shared" ref="C128:T128" si="57">SUM(C121:C127)</f>
        <v>11</v>
      </c>
      <c r="D128" s="27">
        <f t="shared" si="57"/>
        <v>3</v>
      </c>
      <c r="E128" s="27">
        <f t="shared" si="57"/>
        <v>0</v>
      </c>
      <c r="F128" s="27">
        <f t="shared" si="57"/>
        <v>14</v>
      </c>
      <c r="G128" s="27">
        <f t="shared" si="57"/>
        <v>0</v>
      </c>
      <c r="H128" s="27">
        <f t="shared" si="57"/>
        <v>0</v>
      </c>
      <c r="I128" s="27">
        <f t="shared" si="57"/>
        <v>0</v>
      </c>
      <c r="J128" s="27">
        <f t="shared" si="57"/>
        <v>0</v>
      </c>
      <c r="K128" s="27">
        <f t="shared" si="57"/>
        <v>0</v>
      </c>
      <c r="L128" s="27">
        <f t="shared" si="57"/>
        <v>0</v>
      </c>
      <c r="M128" s="27">
        <f t="shared" si="57"/>
        <v>0</v>
      </c>
      <c r="N128" s="27">
        <f t="shared" si="57"/>
        <v>0</v>
      </c>
      <c r="O128" s="27">
        <f t="shared" si="57"/>
        <v>0</v>
      </c>
      <c r="P128" s="27">
        <f t="shared" si="57"/>
        <v>13</v>
      </c>
      <c r="Q128" s="27">
        <f t="shared" si="57"/>
        <v>0</v>
      </c>
      <c r="R128" s="27">
        <f t="shared" si="57"/>
        <v>0</v>
      </c>
      <c r="S128" s="27">
        <f t="shared" si="57"/>
        <v>0</v>
      </c>
      <c r="T128" s="27">
        <f t="shared" si="57"/>
        <v>1</v>
      </c>
      <c r="U128" s="20">
        <f t="shared" si="56"/>
        <v>14</v>
      </c>
    </row>
    <row r="129">
      <c r="A129" s="31"/>
      <c r="B129" s="32" t="s">
        <v>42</v>
      </c>
      <c r="C129" s="33">
        <f t="shared" ref="C129:U129" si="58">C120+C128</f>
        <v>889</v>
      </c>
      <c r="D129" s="33">
        <f t="shared" si="58"/>
        <v>336</v>
      </c>
      <c r="E129" s="33">
        <f t="shared" si="58"/>
        <v>4</v>
      </c>
      <c r="F129" s="33">
        <f t="shared" si="58"/>
        <v>1229</v>
      </c>
      <c r="G129" s="33">
        <f t="shared" si="58"/>
        <v>18</v>
      </c>
      <c r="H129" s="33">
        <f t="shared" si="58"/>
        <v>11</v>
      </c>
      <c r="I129" s="33">
        <f t="shared" si="58"/>
        <v>7</v>
      </c>
      <c r="J129" s="33">
        <f t="shared" si="58"/>
        <v>3</v>
      </c>
      <c r="K129" s="33">
        <f t="shared" si="58"/>
        <v>0</v>
      </c>
      <c r="L129" s="33">
        <f t="shared" si="58"/>
        <v>22</v>
      </c>
      <c r="M129" s="33">
        <f t="shared" si="58"/>
        <v>38</v>
      </c>
      <c r="N129" s="33">
        <f t="shared" si="58"/>
        <v>21</v>
      </c>
      <c r="O129" s="33">
        <f t="shared" si="58"/>
        <v>16</v>
      </c>
      <c r="P129" s="33">
        <f t="shared" si="58"/>
        <v>670</v>
      </c>
      <c r="Q129" s="33">
        <f t="shared" si="58"/>
        <v>8</v>
      </c>
      <c r="R129" s="33">
        <f t="shared" si="58"/>
        <v>191</v>
      </c>
      <c r="S129" s="33">
        <f t="shared" si="58"/>
        <v>8</v>
      </c>
      <c r="T129" s="33">
        <f t="shared" si="58"/>
        <v>310</v>
      </c>
      <c r="U129" s="20">
        <f t="shared" si="58"/>
        <v>1323</v>
      </c>
    </row>
    <row r="130">
      <c r="A130" s="16">
        <v>46068.0</v>
      </c>
      <c r="B130" s="17" t="s">
        <v>28</v>
      </c>
      <c r="C130" s="18"/>
      <c r="D130" s="18"/>
      <c r="E130" s="18"/>
      <c r="F130" s="19">
        <f t="shared" ref="F130:F136" si="59">SUM(C130:E130)</f>
        <v>0</v>
      </c>
      <c r="G130" s="18"/>
      <c r="H130" s="19"/>
      <c r="I130" s="19"/>
      <c r="J130" s="18"/>
      <c r="K130" s="19"/>
      <c r="L130" s="19"/>
      <c r="M130" s="19"/>
      <c r="N130" s="19"/>
      <c r="O130" s="18"/>
      <c r="P130" s="18"/>
      <c r="Q130" s="19"/>
      <c r="R130" s="19"/>
      <c r="S130" s="18"/>
      <c r="T130" s="18"/>
      <c r="U130" s="20">
        <f t="shared" ref="U130:U137" si="60">sum(G130:T130)</f>
        <v>0</v>
      </c>
    </row>
    <row r="131">
      <c r="A131" s="21"/>
      <c r="B131" s="17" t="s">
        <v>29</v>
      </c>
      <c r="C131" s="18"/>
      <c r="D131" s="18"/>
      <c r="E131" s="18"/>
      <c r="F131" s="19">
        <f t="shared" si="59"/>
        <v>0</v>
      </c>
      <c r="G131" s="18"/>
      <c r="H131" s="19"/>
      <c r="I131" s="19"/>
      <c r="J131" s="18"/>
      <c r="K131" s="19"/>
      <c r="L131" s="19"/>
      <c r="M131" s="19"/>
      <c r="N131" s="19"/>
      <c r="O131" s="18"/>
      <c r="P131" s="18"/>
      <c r="Q131" s="19"/>
      <c r="R131" s="18"/>
      <c r="S131" s="18"/>
      <c r="T131" s="18"/>
      <c r="U131" s="20">
        <f t="shared" si="60"/>
        <v>0</v>
      </c>
    </row>
    <row r="132">
      <c r="A132" s="21"/>
      <c r="B132" s="17" t="s">
        <v>30</v>
      </c>
      <c r="C132" s="18"/>
      <c r="D132" s="18"/>
      <c r="E132" s="18"/>
      <c r="F132" s="19">
        <f t="shared" si="59"/>
        <v>0</v>
      </c>
      <c r="G132" s="18"/>
      <c r="H132" s="19"/>
      <c r="I132" s="19"/>
      <c r="J132" s="19"/>
      <c r="K132" s="19"/>
      <c r="L132" s="18"/>
      <c r="M132" s="18"/>
      <c r="N132" s="18"/>
      <c r="O132" s="19"/>
      <c r="P132" s="18"/>
      <c r="Q132" s="19"/>
      <c r="R132" s="18"/>
      <c r="S132" s="18"/>
      <c r="T132" s="18"/>
      <c r="U132" s="20">
        <f t="shared" si="60"/>
        <v>0</v>
      </c>
    </row>
    <row r="133">
      <c r="A133" s="21"/>
      <c r="B133" s="17" t="s">
        <v>31</v>
      </c>
      <c r="C133" s="18"/>
      <c r="D133" s="18"/>
      <c r="E133" s="19"/>
      <c r="F133" s="19">
        <f t="shared" si="59"/>
        <v>0</v>
      </c>
      <c r="G133" s="19"/>
      <c r="H133" s="19"/>
      <c r="J133" s="19"/>
      <c r="K133" s="19"/>
      <c r="L133" s="19"/>
      <c r="M133" s="18"/>
      <c r="N133" s="18"/>
      <c r="O133" s="19"/>
      <c r="P133" s="18"/>
      <c r="Q133" s="19"/>
      <c r="R133" s="18"/>
      <c r="S133" s="18"/>
      <c r="T133" s="18"/>
      <c r="U133" s="20">
        <f t="shared" si="60"/>
        <v>0</v>
      </c>
    </row>
    <row r="134">
      <c r="A134" s="21"/>
      <c r="B134" s="17" t="s">
        <v>33</v>
      </c>
      <c r="C134" s="18"/>
      <c r="D134" s="18"/>
      <c r="E134" s="18"/>
      <c r="F134" s="19">
        <f t="shared" si="59"/>
        <v>0</v>
      </c>
      <c r="G134" s="18"/>
      <c r="H134" s="18"/>
      <c r="I134" s="19"/>
      <c r="J134" s="36"/>
      <c r="K134" s="19"/>
      <c r="L134" s="19"/>
      <c r="M134" s="19"/>
      <c r="N134" s="18"/>
      <c r="O134" s="19"/>
      <c r="P134" s="18"/>
      <c r="Q134" s="19"/>
      <c r="R134" s="18"/>
      <c r="S134" s="18"/>
      <c r="T134" s="18"/>
      <c r="U134" s="54">
        <f t="shared" si="60"/>
        <v>0</v>
      </c>
    </row>
    <row r="135">
      <c r="A135" s="21"/>
      <c r="B135" s="22" t="s">
        <v>34</v>
      </c>
      <c r="C135" s="23"/>
      <c r="D135" s="23"/>
      <c r="E135" s="24"/>
      <c r="F135" s="24">
        <f t="shared" si="59"/>
        <v>0</v>
      </c>
      <c r="G135" s="23"/>
      <c r="H135" s="23"/>
      <c r="I135" s="24"/>
      <c r="J135" s="23"/>
      <c r="K135" s="24"/>
      <c r="L135" s="24"/>
      <c r="M135" s="24"/>
      <c r="N135" s="23"/>
      <c r="O135" s="24"/>
      <c r="P135" s="23"/>
      <c r="Q135" s="23"/>
      <c r="R135" s="23"/>
      <c r="S135" s="23"/>
      <c r="T135" s="23"/>
      <c r="U135" s="20">
        <f t="shared" si="60"/>
        <v>0</v>
      </c>
    </row>
    <row r="136">
      <c r="A136" s="21"/>
      <c r="B136" s="22" t="s">
        <v>35</v>
      </c>
      <c r="C136" s="23"/>
      <c r="D136" s="23"/>
      <c r="E136" s="24"/>
      <c r="F136" s="24">
        <f t="shared" si="59"/>
        <v>0</v>
      </c>
      <c r="G136" s="23"/>
      <c r="H136" s="24"/>
      <c r="I136" s="24"/>
      <c r="J136" s="23"/>
      <c r="K136" s="24"/>
      <c r="L136" s="24"/>
      <c r="M136" s="24"/>
      <c r="N136" s="24"/>
      <c r="O136" s="23"/>
      <c r="P136" s="23"/>
      <c r="Q136" s="24"/>
      <c r="R136" s="23"/>
      <c r="S136" s="24"/>
      <c r="T136" s="23"/>
      <c r="U136" s="20">
        <f t="shared" si="60"/>
        <v>0</v>
      </c>
    </row>
    <row r="137">
      <c r="A137" s="21"/>
      <c r="B137" s="26" t="s">
        <v>36</v>
      </c>
      <c r="C137" s="27">
        <f t="shared" ref="C137:T137" si="61">SUM(C130:C136)</f>
        <v>0</v>
      </c>
      <c r="D137" s="27">
        <f t="shared" si="61"/>
        <v>0</v>
      </c>
      <c r="E137" s="27">
        <f t="shared" si="61"/>
        <v>0</v>
      </c>
      <c r="F137" s="27">
        <f t="shared" si="61"/>
        <v>0</v>
      </c>
      <c r="G137" s="27">
        <f t="shared" si="61"/>
        <v>0</v>
      </c>
      <c r="H137" s="27">
        <f t="shared" si="61"/>
        <v>0</v>
      </c>
      <c r="I137" s="27">
        <f t="shared" si="61"/>
        <v>0</v>
      </c>
      <c r="J137" s="27">
        <f t="shared" si="61"/>
        <v>0</v>
      </c>
      <c r="K137" s="27">
        <f t="shared" si="61"/>
        <v>0</v>
      </c>
      <c r="L137" s="27">
        <f t="shared" si="61"/>
        <v>0</v>
      </c>
      <c r="M137" s="27">
        <f t="shared" si="61"/>
        <v>0</v>
      </c>
      <c r="N137" s="27">
        <f t="shared" si="61"/>
        <v>0</v>
      </c>
      <c r="O137" s="27">
        <f t="shared" si="61"/>
        <v>0</v>
      </c>
      <c r="P137" s="27">
        <f t="shared" si="61"/>
        <v>0</v>
      </c>
      <c r="Q137" s="27">
        <f t="shared" si="61"/>
        <v>0</v>
      </c>
      <c r="R137" s="27">
        <f t="shared" si="61"/>
        <v>0</v>
      </c>
      <c r="S137" s="27">
        <f t="shared" si="61"/>
        <v>0</v>
      </c>
      <c r="T137" s="27">
        <f t="shared" si="61"/>
        <v>0</v>
      </c>
      <c r="U137" s="20">
        <f t="shared" si="60"/>
        <v>0</v>
      </c>
      <c r="V137" s="28" t="s">
        <v>37</v>
      </c>
      <c r="W137" s="28" t="s">
        <v>9</v>
      </c>
      <c r="X137" s="28" t="s">
        <v>10</v>
      </c>
      <c r="Y137" s="28" t="s">
        <v>11</v>
      </c>
      <c r="Z137" s="28" t="s">
        <v>12</v>
      </c>
      <c r="AA137" s="28" t="s">
        <v>13</v>
      </c>
      <c r="AB137" s="28" t="s">
        <v>14</v>
      </c>
      <c r="AC137" s="28" t="s">
        <v>15</v>
      </c>
      <c r="AD137" s="29" t="s">
        <v>38</v>
      </c>
      <c r="AE137" s="29" t="s">
        <v>39</v>
      </c>
      <c r="AF137" s="29" t="s">
        <v>18</v>
      </c>
      <c r="AG137" s="28" t="s">
        <v>19</v>
      </c>
      <c r="AH137" s="28" t="s">
        <v>20</v>
      </c>
      <c r="AI137" s="30" t="s">
        <v>40</v>
      </c>
      <c r="AJ137" s="28" t="s">
        <v>22</v>
      </c>
      <c r="AK137" s="28" t="s">
        <v>23</v>
      </c>
      <c r="AL137" s="28" t="s">
        <v>24</v>
      </c>
      <c r="AM137" s="28" t="s">
        <v>25</v>
      </c>
      <c r="AN137" s="28" t="s">
        <v>41</v>
      </c>
    </row>
    <row r="138">
      <c r="A138" s="31"/>
      <c r="B138" s="32" t="s">
        <v>42</v>
      </c>
      <c r="C138" s="33">
        <f t="shared" ref="C138:U138" si="62">C129+C137</f>
        <v>889</v>
      </c>
      <c r="D138" s="33">
        <f t="shared" si="62"/>
        <v>336</v>
      </c>
      <c r="E138" s="33">
        <f t="shared" si="62"/>
        <v>4</v>
      </c>
      <c r="F138" s="33">
        <f t="shared" si="62"/>
        <v>1229</v>
      </c>
      <c r="G138" s="33">
        <f t="shared" si="62"/>
        <v>18</v>
      </c>
      <c r="H138" s="33">
        <f t="shared" si="62"/>
        <v>11</v>
      </c>
      <c r="I138" s="33">
        <f t="shared" si="62"/>
        <v>7</v>
      </c>
      <c r="J138" s="33">
        <f t="shared" si="62"/>
        <v>3</v>
      </c>
      <c r="K138" s="33">
        <f t="shared" si="62"/>
        <v>0</v>
      </c>
      <c r="L138" s="33">
        <f t="shared" si="62"/>
        <v>22</v>
      </c>
      <c r="M138" s="33">
        <f t="shared" si="62"/>
        <v>38</v>
      </c>
      <c r="N138" s="33">
        <f t="shared" si="62"/>
        <v>21</v>
      </c>
      <c r="O138" s="33">
        <f t="shared" si="62"/>
        <v>16</v>
      </c>
      <c r="P138" s="33">
        <f t="shared" si="62"/>
        <v>670</v>
      </c>
      <c r="Q138" s="33">
        <f t="shared" si="62"/>
        <v>8</v>
      </c>
      <c r="R138" s="33">
        <f t="shared" si="62"/>
        <v>191</v>
      </c>
      <c r="S138" s="33">
        <f t="shared" si="62"/>
        <v>8</v>
      </c>
      <c r="T138" s="33">
        <f t="shared" si="62"/>
        <v>310</v>
      </c>
      <c r="U138" s="20">
        <f t="shared" si="62"/>
        <v>1323</v>
      </c>
      <c r="V138" s="56" t="s">
        <v>70</v>
      </c>
      <c r="W138" s="35">
        <f t="shared" ref="W138:AN138" si="63">SUM(C76:C80,C85:C89,C94:C98,C103:C107,C112:C116,C121:C125,C130:C134)</f>
        <v>130</v>
      </c>
      <c r="X138" s="35">
        <f t="shared" si="63"/>
        <v>38</v>
      </c>
      <c r="Y138" s="35">
        <f t="shared" si="63"/>
        <v>0</v>
      </c>
      <c r="Z138" s="35">
        <f t="shared" si="63"/>
        <v>168</v>
      </c>
      <c r="AA138" s="35">
        <f t="shared" si="63"/>
        <v>0</v>
      </c>
      <c r="AB138" s="35">
        <f t="shared" si="63"/>
        <v>1</v>
      </c>
      <c r="AC138" s="35">
        <f t="shared" si="63"/>
        <v>0</v>
      </c>
      <c r="AD138" s="35">
        <f t="shared" si="63"/>
        <v>1</v>
      </c>
      <c r="AE138" s="35">
        <f t="shared" si="63"/>
        <v>0</v>
      </c>
      <c r="AF138" s="35">
        <f t="shared" si="63"/>
        <v>1</v>
      </c>
      <c r="AG138" s="35">
        <f t="shared" si="63"/>
        <v>7</v>
      </c>
      <c r="AH138" s="35">
        <f t="shared" si="63"/>
        <v>1</v>
      </c>
      <c r="AI138" s="35">
        <f t="shared" si="63"/>
        <v>2</v>
      </c>
      <c r="AJ138" s="35">
        <f t="shared" si="63"/>
        <v>126</v>
      </c>
      <c r="AK138" s="35">
        <f t="shared" si="63"/>
        <v>0</v>
      </c>
      <c r="AL138" s="35">
        <f t="shared" si="63"/>
        <v>2</v>
      </c>
      <c r="AM138" s="35">
        <f t="shared" si="63"/>
        <v>0</v>
      </c>
      <c r="AN138" s="35">
        <f t="shared" si="63"/>
        <v>28</v>
      </c>
    </row>
    <row r="139">
      <c r="A139" s="16">
        <v>46069.0</v>
      </c>
      <c r="B139" s="17" t="s">
        <v>28</v>
      </c>
      <c r="C139" s="18"/>
      <c r="D139" s="18"/>
      <c r="E139" s="18"/>
      <c r="F139" s="19">
        <f t="shared" ref="F139:F145" si="64">SUM(C139:E139)</f>
        <v>0</v>
      </c>
      <c r="G139" s="19"/>
      <c r="H139" s="19"/>
      <c r="I139" s="18"/>
      <c r="J139" s="18"/>
      <c r="K139" s="19"/>
      <c r="L139" s="19"/>
      <c r="M139" s="19"/>
      <c r="N139" s="19"/>
      <c r="O139" s="18"/>
      <c r="P139" s="18"/>
      <c r="Q139" s="19"/>
      <c r="R139" s="19"/>
      <c r="S139" s="18"/>
      <c r="T139" s="18"/>
      <c r="U139" s="20">
        <f t="shared" ref="U139:U146" si="65">sum(G139:T139)</f>
        <v>0</v>
      </c>
    </row>
    <row r="140">
      <c r="A140" s="21"/>
      <c r="B140" s="17" t="s">
        <v>29</v>
      </c>
      <c r="C140" s="18"/>
      <c r="D140" s="18"/>
      <c r="E140" s="18"/>
      <c r="F140" s="19">
        <f t="shared" si="64"/>
        <v>0</v>
      </c>
      <c r="G140" s="18"/>
      <c r="H140" s="19"/>
      <c r="I140" s="19"/>
      <c r="J140" s="18"/>
      <c r="K140" s="19"/>
      <c r="L140" s="19"/>
      <c r="M140" s="19"/>
      <c r="N140" s="19"/>
      <c r="O140" s="19"/>
      <c r="P140" s="18"/>
      <c r="Q140" s="19"/>
      <c r="R140" s="19"/>
      <c r="S140" s="18"/>
      <c r="T140" s="18"/>
      <c r="U140" s="20">
        <f t="shared" si="65"/>
        <v>0</v>
      </c>
    </row>
    <row r="141">
      <c r="A141" s="21"/>
      <c r="B141" s="17" t="s">
        <v>30</v>
      </c>
      <c r="C141" s="18"/>
      <c r="D141" s="18"/>
      <c r="E141" s="36"/>
      <c r="F141" s="19">
        <f t="shared" si="64"/>
        <v>0</v>
      </c>
      <c r="G141" s="36"/>
      <c r="H141" s="19"/>
      <c r="I141" s="19"/>
      <c r="J141" s="19"/>
      <c r="K141" s="19"/>
      <c r="L141" s="19"/>
      <c r="M141" s="19"/>
      <c r="N141" s="18"/>
      <c r="O141" s="18"/>
      <c r="P141" s="18"/>
      <c r="Q141" s="19"/>
      <c r="R141" s="19"/>
      <c r="S141" s="18"/>
      <c r="T141" s="18"/>
      <c r="U141" s="20">
        <f t="shared" si="65"/>
        <v>0</v>
      </c>
    </row>
    <row r="142">
      <c r="A142" s="21"/>
      <c r="B142" s="17" t="s">
        <v>31</v>
      </c>
      <c r="C142" s="18"/>
      <c r="D142" s="18"/>
      <c r="E142" s="19"/>
      <c r="F142" s="19">
        <f t="shared" si="64"/>
        <v>0</v>
      </c>
      <c r="G142" s="18"/>
      <c r="H142" s="19"/>
      <c r="I142" s="19"/>
      <c r="J142" s="19"/>
      <c r="K142" s="19"/>
      <c r="L142" s="19"/>
      <c r="M142" s="19"/>
      <c r="N142" s="18"/>
      <c r="O142" s="19"/>
      <c r="P142" s="18"/>
      <c r="Q142" s="19"/>
      <c r="R142" s="18"/>
      <c r="S142" s="18"/>
      <c r="T142" s="18"/>
      <c r="U142" s="20">
        <f t="shared" si="65"/>
        <v>0</v>
      </c>
    </row>
    <row r="143">
      <c r="A143" s="21"/>
      <c r="B143" s="17" t="s">
        <v>33</v>
      </c>
      <c r="C143" s="18"/>
      <c r="D143" s="18"/>
      <c r="E143" s="19"/>
      <c r="F143" s="19">
        <f t="shared" si="64"/>
        <v>0</v>
      </c>
      <c r="G143" s="18"/>
      <c r="H143" s="18"/>
      <c r="I143" s="19"/>
      <c r="J143" s="36"/>
      <c r="K143" s="19"/>
      <c r="L143" s="19"/>
      <c r="M143" s="19"/>
      <c r="N143" s="18"/>
      <c r="O143" s="19"/>
      <c r="P143" s="18"/>
      <c r="Q143" s="19"/>
      <c r="R143" s="18"/>
      <c r="S143" s="18"/>
      <c r="T143" s="18"/>
      <c r="U143" s="54">
        <f t="shared" si="65"/>
        <v>0</v>
      </c>
    </row>
    <row r="144">
      <c r="A144" s="21"/>
      <c r="B144" s="22" t="s">
        <v>34</v>
      </c>
      <c r="C144" s="23"/>
      <c r="D144" s="23"/>
      <c r="E144" s="23"/>
      <c r="F144" s="24">
        <f t="shared" si="64"/>
        <v>0</v>
      </c>
      <c r="G144" s="23"/>
      <c r="H144" s="23"/>
      <c r="I144" s="24"/>
      <c r="J144" s="23"/>
      <c r="K144" s="24"/>
      <c r="L144" s="24"/>
      <c r="M144" s="25"/>
      <c r="N144" s="23"/>
      <c r="O144" s="23"/>
      <c r="P144" s="23"/>
      <c r="Q144" s="23"/>
      <c r="R144" s="23"/>
      <c r="S144" s="23"/>
      <c r="T144" s="23"/>
      <c r="U144" s="20">
        <f t="shared" si="65"/>
        <v>0</v>
      </c>
    </row>
    <row r="145">
      <c r="A145" s="21"/>
      <c r="B145" s="22" t="s">
        <v>35</v>
      </c>
      <c r="C145" s="23"/>
      <c r="D145" s="23"/>
      <c r="E145" s="23"/>
      <c r="F145" s="24">
        <f t="shared" si="64"/>
        <v>0</v>
      </c>
      <c r="G145" s="24"/>
      <c r="H145" s="23"/>
      <c r="I145" s="24"/>
      <c r="J145" s="23"/>
      <c r="K145" s="24"/>
      <c r="L145" s="24"/>
      <c r="M145" s="24"/>
      <c r="N145" s="24"/>
      <c r="O145" s="24"/>
      <c r="P145" s="23"/>
      <c r="Q145" s="24"/>
      <c r="R145" s="24"/>
      <c r="S145" s="23"/>
      <c r="T145" s="23"/>
      <c r="U145" s="20">
        <f t="shared" si="65"/>
        <v>0</v>
      </c>
    </row>
    <row r="146">
      <c r="A146" s="21"/>
      <c r="B146" s="26" t="s">
        <v>36</v>
      </c>
      <c r="C146" s="27">
        <f t="shared" ref="C146:T146" si="66">SUM(C139:C145)</f>
        <v>0</v>
      </c>
      <c r="D146" s="27">
        <f t="shared" si="66"/>
        <v>0</v>
      </c>
      <c r="E146" s="27">
        <f t="shared" si="66"/>
        <v>0</v>
      </c>
      <c r="F146" s="27">
        <f t="shared" si="66"/>
        <v>0</v>
      </c>
      <c r="G146" s="27">
        <f t="shared" si="66"/>
        <v>0</v>
      </c>
      <c r="H146" s="27">
        <f t="shared" si="66"/>
        <v>0</v>
      </c>
      <c r="I146" s="27">
        <f t="shared" si="66"/>
        <v>0</v>
      </c>
      <c r="J146" s="27">
        <f t="shared" si="66"/>
        <v>0</v>
      </c>
      <c r="K146" s="27">
        <f t="shared" si="66"/>
        <v>0</v>
      </c>
      <c r="L146" s="27">
        <f t="shared" si="66"/>
        <v>0</v>
      </c>
      <c r="M146" s="27">
        <f t="shared" si="66"/>
        <v>0</v>
      </c>
      <c r="N146" s="27">
        <f t="shared" si="66"/>
        <v>0</v>
      </c>
      <c r="O146" s="27">
        <f t="shared" si="66"/>
        <v>0</v>
      </c>
      <c r="P146" s="27">
        <f t="shared" si="66"/>
        <v>0</v>
      </c>
      <c r="Q146" s="27">
        <f t="shared" si="66"/>
        <v>0</v>
      </c>
      <c r="R146" s="27">
        <f t="shared" si="66"/>
        <v>0</v>
      </c>
      <c r="S146" s="27">
        <f t="shared" si="66"/>
        <v>0</v>
      </c>
      <c r="T146" s="27">
        <f t="shared" si="66"/>
        <v>0</v>
      </c>
      <c r="U146" s="20">
        <f t="shared" si="65"/>
        <v>0</v>
      </c>
    </row>
    <row r="147">
      <c r="A147" s="31"/>
      <c r="B147" s="32" t="s">
        <v>42</v>
      </c>
      <c r="C147" s="33">
        <f t="shared" ref="C147:U147" si="67">C138+C146</f>
        <v>889</v>
      </c>
      <c r="D147" s="33">
        <f t="shared" si="67"/>
        <v>336</v>
      </c>
      <c r="E147" s="33">
        <f t="shared" si="67"/>
        <v>4</v>
      </c>
      <c r="F147" s="33">
        <f t="shared" si="67"/>
        <v>1229</v>
      </c>
      <c r="G147" s="33">
        <f t="shared" si="67"/>
        <v>18</v>
      </c>
      <c r="H147" s="33">
        <f t="shared" si="67"/>
        <v>11</v>
      </c>
      <c r="I147" s="33">
        <f t="shared" si="67"/>
        <v>7</v>
      </c>
      <c r="J147" s="33">
        <f t="shared" si="67"/>
        <v>3</v>
      </c>
      <c r="K147" s="33">
        <f t="shared" si="67"/>
        <v>0</v>
      </c>
      <c r="L147" s="33">
        <f t="shared" si="67"/>
        <v>22</v>
      </c>
      <c r="M147" s="33">
        <f t="shared" si="67"/>
        <v>38</v>
      </c>
      <c r="N147" s="33">
        <f t="shared" si="67"/>
        <v>21</v>
      </c>
      <c r="O147" s="33">
        <f t="shared" si="67"/>
        <v>16</v>
      </c>
      <c r="P147" s="33">
        <f t="shared" si="67"/>
        <v>670</v>
      </c>
      <c r="Q147" s="33">
        <f t="shared" si="67"/>
        <v>8</v>
      </c>
      <c r="R147" s="33">
        <f t="shared" si="67"/>
        <v>191</v>
      </c>
      <c r="S147" s="33">
        <f t="shared" si="67"/>
        <v>8</v>
      </c>
      <c r="T147" s="33">
        <f t="shared" si="67"/>
        <v>310</v>
      </c>
      <c r="U147" s="20">
        <f t="shared" si="67"/>
        <v>1323</v>
      </c>
    </row>
    <row r="148">
      <c r="A148" s="16">
        <v>46070.0</v>
      </c>
      <c r="B148" s="17" t="s">
        <v>28</v>
      </c>
      <c r="C148" s="18"/>
      <c r="D148" s="18"/>
      <c r="E148" s="18"/>
      <c r="F148" s="19">
        <f t="shared" ref="F148:F154" si="68">SUM(C148:E148)</f>
        <v>0</v>
      </c>
      <c r="G148" s="18"/>
      <c r="H148" s="19"/>
      <c r="I148" s="19"/>
      <c r="J148" s="19"/>
      <c r="K148" s="19"/>
      <c r="L148" s="19"/>
      <c r="M148" s="19"/>
      <c r="N148" s="19"/>
      <c r="O148" s="18"/>
      <c r="P148" s="18"/>
      <c r="Q148" s="19"/>
      <c r="R148" s="19"/>
      <c r="S148" s="18"/>
      <c r="T148" s="18"/>
      <c r="U148" s="20">
        <f t="shared" ref="U148:U155" si="69">sum(G148:T148)</f>
        <v>0</v>
      </c>
    </row>
    <row r="149">
      <c r="A149" s="21"/>
      <c r="B149" s="17" t="s">
        <v>29</v>
      </c>
      <c r="C149" s="18"/>
      <c r="D149" s="18"/>
      <c r="E149" s="18"/>
      <c r="F149" s="19">
        <f t="shared" si="68"/>
        <v>0</v>
      </c>
      <c r="G149" s="19"/>
      <c r="H149" s="19"/>
      <c r="I149" s="19"/>
      <c r="J149" s="19"/>
      <c r="K149" s="19"/>
      <c r="L149" s="19"/>
      <c r="M149" s="19"/>
      <c r="N149" s="19"/>
      <c r="O149" s="18"/>
      <c r="P149" s="18"/>
      <c r="Q149" s="19"/>
      <c r="R149" s="18"/>
      <c r="S149" s="18"/>
      <c r="T149" s="18"/>
      <c r="U149" s="20">
        <f t="shared" si="69"/>
        <v>0</v>
      </c>
    </row>
    <row r="150">
      <c r="A150" s="21"/>
      <c r="B150" s="17" t="s">
        <v>30</v>
      </c>
      <c r="C150" s="18"/>
      <c r="D150" s="18"/>
      <c r="E150" s="18"/>
      <c r="F150" s="19">
        <f t="shared" si="68"/>
        <v>0</v>
      </c>
      <c r="G150" s="18"/>
      <c r="H150" s="19"/>
      <c r="I150" s="19"/>
      <c r="J150" s="18"/>
      <c r="K150" s="19"/>
      <c r="L150" s="19"/>
      <c r="M150" s="18"/>
      <c r="N150" s="18"/>
      <c r="O150" s="18"/>
      <c r="P150" s="18"/>
      <c r="Q150" s="19"/>
      <c r="R150" s="18"/>
      <c r="S150" s="18"/>
      <c r="T150" s="18"/>
      <c r="U150" s="20">
        <f t="shared" si="69"/>
        <v>0</v>
      </c>
    </row>
    <row r="151">
      <c r="A151" s="21"/>
      <c r="B151" s="17" t="s">
        <v>31</v>
      </c>
      <c r="C151" s="18"/>
      <c r="D151" s="18"/>
      <c r="E151" s="18"/>
      <c r="F151" s="19">
        <f t="shared" si="68"/>
        <v>0</v>
      </c>
      <c r="G151" s="18"/>
      <c r="H151" s="19"/>
      <c r="I151" s="19"/>
      <c r="J151" s="19"/>
      <c r="K151" s="18"/>
      <c r="L151" s="19"/>
      <c r="M151" s="19"/>
      <c r="N151" s="18"/>
      <c r="O151" s="18"/>
      <c r="P151" s="18"/>
      <c r="Q151" s="19"/>
      <c r="R151" s="18"/>
      <c r="S151" s="18"/>
      <c r="T151" s="18"/>
      <c r="U151" s="20">
        <f t="shared" si="69"/>
        <v>0</v>
      </c>
    </row>
    <row r="152">
      <c r="A152" s="21"/>
      <c r="B152" s="17" t="s">
        <v>33</v>
      </c>
      <c r="C152" s="18"/>
      <c r="D152" s="18"/>
      <c r="E152" s="18"/>
      <c r="F152" s="19">
        <f t="shared" si="68"/>
        <v>0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54">
        <f t="shared" si="69"/>
        <v>0</v>
      </c>
    </row>
    <row r="153">
      <c r="A153" s="21"/>
      <c r="B153" s="22" t="s">
        <v>34</v>
      </c>
      <c r="C153" s="23"/>
      <c r="D153" s="23"/>
      <c r="E153" s="23"/>
      <c r="F153" s="24">
        <f t="shared" si="68"/>
        <v>0</v>
      </c>
      <c r="G153" s="23"/>
      <c r="H153" s="24"/>
      <c r="I153" s="24"/>
      <c r="J153" s="23"/>
      <c r="K153" s="24"/>
      <c r="L153" s="24"/>
      <c r="M153" s="24"/>
      <c r="N153" s="23"/>
      <c r="O153" s="23"/>
      <c r="P153" s="23"/>
      <c r="Q153" s="23"/>
      <c r="R153" s="23"/>
      <c r="S153" s="23"/>
      <c r="T153" s="23"/>
      <c r="U153" s="20">
        <f t="shared" si="69"/>
        <v>0</v>
      </c>
    </row>
    <row r="154">
      <c r="A154" s="21"/>
      <c r="B154" s="22" t="s">
        <v>35</v>
      </c>
      <c r="C154" s="23"/>
      <c r="D154" s="23"/>
      <c r="E154" s="24"/>
      <c r="F154" s="24">
        <f t="shared" si="68"/>
        <v>0</v>
      </c>
      <c r="G154" s="24"/>
      <c r="H154" s="24"/>
      <c r="I154" s="24"/>
      <c r="J154" s="23"/>
      <c r="K154" s="24"/>
      <c r="L154" s="24"/>
      <c r="M154" s="24"/>
      <c r="N154" s="24"/>
      <c r="O154" s="23"/>
      <c r="P154" s="23"/>
      <c r="Q154" s="23"/>
      <c r="R154" s="24"/>
      <c r="S154" s="24"/>
      <c r="T154" s="23"/>
      <c r="U154" s="20">
        <f t="shared" si="69"/>
        <v>0</v>
      </c>
    </row>
    <row r="155">
      <c r="A155" s="21"/>
      <c r="B155" s="26" t="s">
        <v>36</v>
      </c>
      <c r="C155" s="27">
        <f t="shared" ref="C155:T155" si="70">SUM(C148:C154)</f>
        <v>0</v>
      </c>
      <c r="D155" s="27">
        <f t="shared" si="70"/>
        <v>0</v>
      </c>
      <c r="E155" s="27">
        <f t="shared" si="70"/>
        <v>0</v>
      </c>
      <c r="F155" s="27">
        <f t="shared" si="70"/>
        <v>0</v>
      </c>
      <c r="G155" s="27">
        <f t="shared" si="70"/>
        <v>0</v>
      </c>
      <c r="H155" s="27">
        <f t="shared" si="70"/>
        <v>0</v>
      </c>
      <c r="I155" s="27">
        <f t="shared" si="70"/>
        <v>0</v>
      </c>
      <c r="J155" s="27">
        <f t="shared" si="70"/>
        <v>0</v>
      </c>
      <c r="K155" s="27">
        <f t="shared" si="70"/>
        <v>0</v>
      </c>
      <c r="L155" s="27">
        <f t="shared" si="70"/>
        <v>0</v>
      </c>
      <c r="M155" s="27">
        <f t="shared" si="70"/>
        <v>0</v>
      </c>
      <c r="N155" s="27">
        <f t="shared" si="70"/>
        <v>0</v>
      </c>
      <c r="O155" s="27">
        <f t="shared" si="70"/>
        <v>0</v>
      </c>
      <c r="P155" s="27">
        <f t="shared" si="70"/>
        <v>0</v>
      </c>
      <c r="Q155" s="27">
        <f t="shared" si="70"/>
        <v>0</v>
      </c>
      <c r="R155" s="27">
        <f t="shared" si="70"/>
        <v>0</v>
      </c>
      <c r="S155" s="27">
        <f t="shared" si="70"/>
        <v>0</v>
      </c>
      <c r="T155" s="27">
        <f t="shared" si="70"/>
        <v>0</v>
      </c>
      <c r="U155" s="20">
        <f t="shared" si="69"/>
        <v>0</v>
      </c>
    </row>
    <row r="156">
      <c r="A156" s="31"/>
      <c r="B156" s="32" t="s">
        <v>42</v>
      </c>
      <c r="C156" s="33">
        <f t="shared" ref="C156:U156" si="71">C147+C155</f>
        <v>889</v>
      </c>
      <c r="D156" s="33">
        <f t="shared" si="71"/>
        <v>336</v>
      </c>
      <c r="E156" s="33">
        <f t="shared" si="71"/>
        <v>4</v>
      </c>
      <c r="F156" s="33">
        <f t="shared" si="71"/>
        <v>1229</v>
      </c>
      <c r="G156" s="33">
        <f t="shared" si="71"/>
        <v>18</v>
      </c>
      <c r="H156" s="33">
        <f t="shared" si="71"/>
        <v>11</v>
      </c>
      <c r="I156" s="33">
        <f t="shared" si="71"/>
        <v>7</v>
      </c>
      <c r="J156" s="33">
        <f t="shared" si="71"/>
        <v>3</v>
      </c>
      <c r="K156" s="33">
        <f t="shared" si="71"/>
        <v>0</v>
      </c>
      <c r="L156" s="33">
        <f t="shared" si="71"/>
        <v>22</v>
      </c>
      <c r="M156" s="33">
        <f t="shared" si="71"/>
        <v>38</v>
      </c>
      <c r="N156" s="33">
        <f t="shared" si="71"/>
        <v>21</v>
      </c>
      <c r="O156" s="33">
        <f t="shared" si="71"/>
        <v>16</v>
      </c>
      <c r="P156" s="33">
        <f t="shared" si="71"/>
        <v>670</v>
      </c>
      <c r="Q156" s="33">
        <f t="shared" si="71"/>
        <v>8</v>
      </c>
      <c r="R156" s="33">
        <f t="shared" si="71"/>
        <v>191</v>
      </c>
      <c r="S156" s="33">
        <f t="shared" si="71"/>
        <v>8</v>
      </c>
      <c r="T156" s="33">
        <f t="shared" si="71"/>
        <v>310</v>
      </c>
      <c r="U156" s="20">
        <f t="shared" si="71"/>
        <v>1323</v>
      </c>
    </row>
    <row r="157">
      <c r="A157" s="16">
        <v>46071.0</v>
      </c>
      <c r="B157" s="17" t="s">
        <v>28</v>
      </c>
      <c r="C157" s="18"/>
      <c r="D157" s="18"/>
      <c r="E157" s="18"/>
      <c r="F157" s="19">
        <f t="shared" ref="F157:F163" si="72">SUM(C157:E157)</f>
        <v>0</v>
      </c>
      <c r="G157" s="18"/>
      <c r="H157" s="18"/>
      <c r="I157" s="18"/>
      <c r="J157" s="19"/>
      <c r="K157" s="19"/>
      <c r="L157" s="18"/>
      <c r="M157" s="19"/>
      <c r="N157" s="19"/>
      <c r="O157" s="18"/>
      <c r="P157" s="18"/>
      <c r="Q157" s="19"/>
      <c r="R157" s="18"/>
      <c r="S157" s="18"/>
      <c r="T157" s="18"/>
      <c r="U157" s="20">
        <f t="shared" ref="U157:U164" si="73">sum(G157:T157)</f>
        <v>0</v>
      </c>
    </row>
    <row r="158">
      <c r="A158" s="21"/>
      <c r="B158" s="17" t="s">
        <v>29</v>
      </c>
      <c r="C158" s="18"/>
      <c r="D158" s="18"/>
      <c r="E158" s="18"/>
      <c r="F158" s="19">
        <f t="shared" si="72"/>
        <v>0</v>
      </c>
      <c r="G158" s="18"/>
      <c r="H158" s="19"/>
      <c r="I158" s="18"/>
      <c r="J158" s="19"/>
      <c r="K158" s="19"/>
      <c r="L158" s="19"/>
      <c r="M158" s="19"/>
      <c r="N158" s="19"/>
      <c r="O158" s="18"/>
      <c r="P158" s="18"/>
      <c r="Q158" s="19"/>
      <c r="R158" s="18"/>
      <c r="S158" s="18"/>
      <c r="T158" s="18"/>
      <c r="U158" s="20">
        <f t="shared" si="73"/>
        <v>0</v>
      </c>
    </row>
    <row r="159">
      <c r="A159" s="21"/>
      <c r="B159" s="17" t="s">
        <v>30</v>
      </c>
      <c r="C159" s="18"/>
      <c r="D159" s="18"/>
      <c r="E159" s="18"/>
      <c r="F159" s="19">
        <f t="shared" si="72"/>
        <v>0</v>
      </c>
      <c r="G159" s="18"/>
      <c r="H159" s="19"/>
      <c r="I159" s="19"/>
      <c r="J159" s="18"/>
      <c r="K159" s="19"/>
      <c r="L159" s="19"/>
      <c r="M159" s="19"/>
      <c r="N159" s="18"/>
      <c r="O159" s="19"/>
      <c r="P159" s="18"/>
      <c r="Q159" s="19"/>
      <c r="R159" s="18"/>
      <c r="S159" s="18"/>
      <c r="T159" s="18"/>
      <c r="U159" s="20">
        <f t="shared" si="73"/>
        <v>0</v>
      </c>
    </row>
    <row r="160">
      <c r="A160" s="21"/>
      <c r="B160" s="17" t="s">
        <v>31</v>
      </c>
      <c r="C160" s="18"/>
      <c r="D160" s="18"/>
      <c r="E160" s="18"/>
      <c r="F160" s="19">
        <f t="shared" si="72"/>
        <v>0</v>
      </c>
      <c r="G160" s="19"/>
      <c r="H160" s="19"/>
      <c r="I160" s="19"/>
      <c r="J160" s="18"/>
      <c r="K160" s="19"/>
      <c r="L160" s="19"/>
      <c r="M160" s="19"/>
      <c r="N160" s="18"/>
      <c r="O160" s="19"/>
      <c r="P160" s="18"/>
      <c r="Q160" s="19"/>
      <c r="R160" s="19"/>
      <c r="S160" s="18"/>
      <c r="T160" s="18"/>
      <c r="U160" s="20">
        <f t="shared" si="73"/>
        <v>0</v>
      </c>
    </row>
    <row r="161">
      <c r="A161" s="21"/>
      <c r="B161" s="17" t="s">
        <v>33</v>
      </c>
      <c r="C161" s="18"/>
      <c r="D161" s="18"/>
      <c r="E161" s="18"/>
      <c r="F161" s="19">
        <f t="shared" si="72"/>
        <v>0</v>
      </c>
      <c r="G161" s="18"/>
      <c r="H161" s="18"/>
      <c r="I161" s="19"/>
      <c r="J161" s="36"/>
      <c r="K161" s="19"/>
      <c r="L161" s="19"/>
      <c r="M161" s="19"/>
      <c r="N161" s="18"/>
      <c r="O161" s="19"/>
      <c r="P161" s="18"/>
      <c r="Q161" s="19"/>
      <c r="R161" s="18"/>
      <c r="S161" s="18"/>
      <c r="T161" s="18"/>
      <c r="U161" s="54">
        <f t="shared" si="73"/>
        <v>0</v>
      </c>
    </row>
    <row r="162">
      <c r="A162" s="21"/>
      <c r="B162" s="22" t="s">
        <v>34</v>
      </c>
      <c r="C162" s="23"/>
      <c r="D162" s="23"/>
      <c r="E162" s="23"/>
      <c r="F162" s="24">
        <f t="shared" si="72"/>
        <v>0</v>
      </c>
      <c r="G162" s="23"/>
      <c r="H162" s="23"/>
      <c r="I162" s="23"/>
      <c r="J162" s="23"/>
      <c r="K162" s="24"/>
      <c r="L162" s="24"/>
      <c r="M162" s="24"/>
      <c r="N162" s="23"/>
      <c r="O162" s="23"/>
      <c r="P162" s="23"/>
      <c r="Q162" s="23"/>
      <c r="R162" s="23"/>
      <c r="S162" s="23"/>
      <c r="T162" s="23"/>
      <c r="U162" s="20">
        <f t="shared" si="73"/>
        <v>0</v>
      </c>
    </row>
    <row r="163">
      <c r="A163" s="21"/>
      <c r="B163" s="22" t="s">
        <v>35</v>
      </c>
      <c r="C163" s="23"/>
      <c r="D163" s="23"/>
      <c r="E163" s="24"/>
      <c r="F163" s="24">
        <f t="shared" si="72"/>
        <v>0</v>
      </c>
      <c r="G163" s="24"/>
      <c r="H163" s="24"/>
      <c r="I163" s="24"/>
      <c r="J163" s="23"/>
      <c r="K163" s="24"/>
      <c r="L163" s="24"/>
      <c r="M163" s="24"/>
      <c r="N163" s="24"/>
      <c r="O163" s="25"/>
      <c r="P163" s="23"/>
      <c r="Q163" s="24"/>
      <c r="R163" s="24"/>
      <c r="S163" s="23"/>
      <c r="T163" s="23"/>
      <c r="U163" s="20">
        <f t="shared" si="73"/>
        <v>0</v>
      </c>
    </row>
    <row r="164">
      <c r="A164" s="21"/>
      <c r="B164" s="26" t="s">
        <v>36</v>
      </c>
      <c r="C164" s="27">
        <f t="shared" ref="C164:T164" si="74">SUM(C157:C163)</f>
        <v>0</v>
      </c>
      <c r="D164" s="27">
        <f t="shared" si="74"/>
        <v>0</v>
      </c>
      <c r="E164" s="27">
        <f t="shared" si="74"/>
        <v>0</v>
      </c>
      <c r="F164" s="27">
        <f t="shared" si="74"/>
        <v>0</v>
      </c>
      <c r="G164" s="27">
        <f t="shared" si="74"/>
        <v>0</v>
      </c>
      <c r="H164" s="27">
        <f t="shared" si="74"/>
        <v>0</v>
      </c>
      <c r="I164" s="27">
        <f t="shared" si="74"/>
        <v>0</v>
      </c>
      <c r="J164" s="27">
        <f t="shared" si="74"/>
        <v>0</v>
      </c>
      <c r="K164" s="27">
        <f t="shared" si="74"/>
        <v>0</v>
      </c>
      <c r="L164" s="27">
        <f t="shared" si="74"/>
        <v>0</v>
      </c>
      <c r="M164" s="27">
        <f t="shared" si="74"/>
        <v>0</v>
      </c>
      <c r="N164" s="27">
        <f t="shared" si="74"/>
        <v>0</v>
      </c>
      <c r="O164" s="27">
        <f t="shared" si="74"/>
        <v>0</v>
      </c>
      <c r="P164" s="27">
        <f t="shared" si="74"/>
        <v>0</v>
      </c>
      <c r="Q164" s="27">
        <f t="shared" si="74"/>
        <v>0</v>
      </c>
      <c r="R164" s="27">
        <f t="shared" si="74"/>
        <v>0</v>
      </c>
      <c r="S164" s="27">
        <f t="shared" si="74"/>
        <v>0</v>
      </c>
      <c r="T164" s="27">
        <f t="shared" si="74"/>
        <v>0</v>
      </c>
      <c r="U164" s="20">
        <f t="shared" si="73"/>
        <v>0</v>
      </c>
    </row>
    <row r="165">
      <c r="A165" s="31"/>
      <c r="B165" s="32" t="s">
        <v>42</v>
      </c>
      <c r="C165" s="33">
        <f t="shared" ref="C165:U165" si="75">C156+C164</f>
        <v>889</v>
      </c>
      <c r="D165" s="33">
        <f t="shared" si="75"/>
        <v>336</v>
      </c>
      <c r="E165" s="33">
        <f t="shared" si="75"/>
        <v>4</v>
      </c>
      <c r="F165" s="33">
        <f t="shared" si="75"/>
        <v>1229</v>
      </c>
      <c r="G165" s="33">
        <f t="shared" si="75"/>
        <v>18</v>
      </c>
      <c r="H165" s="33">
        <f t="shared" si="75"/>
        <v>11</v>
      </c>
      <c r="I165" s="33">
        <f t="shared" si="75"/>
        <v>7</v>
      </c>
      <c r="J165" s="33">
        <f t="shared" si="75"/>
        <v>3</v>
      </c>
      <c r="K165" s="33">
        <f t="shared" si="75"/>
        <v>0</v>
      </c>
      <c r="L165" s="33">
        <f t="shared" si="75"/>
        <v>22</v>
      </c>
      <c r="M165" s="33">
        <f t="shared" si="75"/>
        <v>38</v>
      </c>
      <c r="N165" s="33">
        <f t="shared" si="75"/>
        <v>21</v>
      </c>
      <c r="O165" s="33">
        <f t="shared" si="75"/>
        <v>16</v>
      </c>
      <c r="P165" s="33">
        <f t="shared" si="75"/>
        <v>670</v>
      </c>
      <c r="Q165" s="33">
        <f t="shared" si="75"/>
        <v>8</v>
      </c>
      <c r="R165" s="33">
        <f t="shared" si="75"/>
        <v>191</v>
      </c>
      <c r="S165" s="33">
        <f t="shared" si="75"/>
        <v>8</v>
      </c>
      <c r="T165" s="33">
        <f t="shared" si="75"/>
        <v>310</v>
      </c>
      <c r="U165" s="20">
        <f t="shared" si="75"/>
        <v>1323</v>
      </c>
    </row>
    <row r="166">
      <c r="A166" s="16">
        <v>46072.0</v>
      </c>
      <c r="B166" s="17" t="s">
        <v>28</v>
      </c>
      <c r="C166" s="18">
        <v>2.0</v>
      </c>
      <c r="D166" s="18"/>
      <c r="E166" s="18"/>
      <c r="F166" s="19">
        <f t="shared" ref="F166:F172" si="76">SUM(C166:E166)</f>
        <v>2</v>
      </c>
      <c r="G166" s="18"/>
      <c r="H166" s="19"/>
      <c r="I166" s="19"/>
      <c r="J166" s="18"/>
      <c r="K166" s="19"/>
      <c r="L166" s="18"/>
      <c r="M166" s="19"/>
      <c r="N166" s="18"/>
      <c r="O166" s="18"/>
      <c r="P166" s="18">
        <v>2.0</v>
      </c>
      <c r="Q166" s="19"/>
      <c r="R166" s="18"/>
      <c r="S166" s="18"/>
      <c r="T166" s="18"/>
      <c r="U166" s="20">
        <f t="shared" ref="U166:U173" si="77">sum(G166:T166)</f>
        <v>2</v>
      </c>
    </row>
    <row r="167">
      <c r="A167" s="21"/>
      <c r="B167" s="17" t="s">
        <v>29</v>
      </c>
      <c r="C167" s="18">
        <v>2.0</v>
      </c>
      <c r="D167" s="18"/>
      <c r="E167" s="18"/>
      <c r="F167" s="19">
        <f t="shared" si="76"/>
        <v>2</v>
      </c>
      <c r="G167" s="19"/>
      <c r="H167" s="19"/>
      <c r="I167" s="18"/>
      <c r="J167" s="19"/>
      <c r="K167" s="19"/>
      <c r="L167" s="19"/>
      <c r="M167" s="19"/>
      <c r="N167" s="18"/>
      <c r="O167" s="18">
        <v>1.0</v>
      </c>
      <c r="P167" s="18"/>
      <c r="Q167" s="19"/>
      <c r="R167" s="18"/>
      <c r="S167" s="18"/>
      <c r="T167" s="18">
        <v>1.0</v>
      </c>
      <c r="U167" s="20">
        <f t="shared" si="77"/>
        <v>2</v>
      </c>
    </row>
    <row r="168">
      <c r="A168" s="21"/>
      <c r="B168" s="17" t="s">
        <v>30</v>
      </c>
      <c r="C168" s="18"/>
      <c r="D168" s="18"/>
      <c r="E168" s="18"/>
      <c r="F168" s="19">
        <f t="shared" si="76"/>
        <v>0</v>
      </c>
      <c r="G168" s="18"/>
      <c r="H168" s="19"/>
      <c r="I168" s="19"/>
      <c r="J168" s="18"/>
      <c r="K168" s="19"/>
      <c r="L168" s="19"/>
      <c r="M168" s="18"/>
      <c r="N168" s="18"/>
      <c r="O168" s="18"/>
      <c r="P168" s="18"/>
      <c r="Q168" s="19"/>
      <c r="R168" s="18"/>
      <c r="S168" s="18"/>
      <c r="T168" s="18"/>
      <c r="U168" s="20">
        <f t="shared" si="77"/>
        <v>0</v>
      </c>
    </row>
    <row r="169">
      <c r="A169" s="21"/>
      <c r="B169" s="17" t="s">
        <v>31</v>
      </c>
      <c r="C169" s="18"/>
      <c r="D169" s="18"/>
      <c r="E169" s="18"/>
      <c r="F169" s="19">
        <f t="shared" si="76"/>
        <v>0</v>
      </c>
      <c r="G169" s="19"/>
      <c r="H169" s="18"/>
      <c r="I169" s="19"/>
      <c r="J169" s="18"/>
      <c r="K169" s="19"/>
      <c r="L169" s="19"/>
      <c r="M169" s="19"/>
      <c r="N169" s="18"/>
      <c r="O169" s="18"/>
      <c r="P169" s="18"/>
      <c r="Q169" s="19"/>
      <c r="R169" s="19"/>
      <c r="S169" s="19"/>
      <c r="T169" s="18"/>
      <c r="U169" s="20">
        <f t="shared" si="77"/>
        <v>0</v>
      </c>
    </row>
    <row r="170">
      <c r="A170" s="21"/>
      <c r="B170" s="17" t="s">
        <v>33</v>
      </c>
      <c r="C170" s="18">
        <v>17.0</v>
      </c>
      <c r="D170" s="18">
        <v>5.0</v>
      </c>
      <c r="E170" s="18"/>
      <c r="F170" s="19">
        <f t="shared" si="76"/>
        <v>22</v>
      </c>
      <c r="G170" s="18"/>
      <c r="H170" s="18"/>
      <c r="I170" s="19"/>
      <c r="J170" s="36"/>
      <c r="K170" s="19"/>
      <c r="L170" s="19"/>
      <c r="M170" s="19"/>
      <c r="N170" s="18"/>
      <c r="O170" s="18"/>
      <c r="P170" s="18">
        <v>18.0</v>
      </c>
      <c r="Q170" s="19"/>
      <c r="R170" s="18"/>
      <c r="S170" s="18"/>
      <c r="T170" s="18">
        <v>5.0</v>
      </c>
      <c r="U170" s="54">
        <f t="shared" si="77"/>
        <v>23</v>
      </c>
    </row>
    <row r="171">
      <c r="A171" s="21"/>
      <c r="B171" s="22" t="s">
        <v>34</v>
      </c>
      <c r="C171" s="23">
        <v>8.0</v>
      </c>
      <c r="D171" s="23"/>
      <c r="E171" s="23"/>
      <c r="F171" s="24">
        <f t="shared" si="76"/>
        <v>8</v>
      </c>
      <c r="G171" s="23"/>
      <c r="H171" s="23">
        <v>1.0</v>
      </c>
      <c r="I171" s="24"/>
      <c r="J171" s="23"/>
      <c r="K171" s="24"/>
      <c r="L171" s="23"/>
      <c r="M171" s="24"/>
      <c r="N171" s="23"/>
      <c r="O171" s="24"/>
      <c r="P171" s="23">
        <v>4.0</v>
      </c>
      <c r="Q171" s="23">
        <v>1.0</v>
      </c>
      <c r="R171" s="23">
        <v>1.0</v>
      </c>
      <c r="S171" s="24"/>
      <c r="T171" s="23">
        <v>1.0</v>
      </c>
      <c r="U171" s="20">
        <f t="shared" si="77"/>
        <v>8</v>
      </c>
    </row>
    <row r="172">
      <c r="A172" s="21"/>
      <c r="B172" s="22" t="s">
        <v>35</v>
      </c>
      <c r="C172" s="23"/>
      <c r="D172" s="23"/>
      <c r="E172" s="24"/>
      <c r="F172" s="24">
        <f t="shared" si="76"/>
        <v>0</v>
      </c>
      <c r="G172" s="23"/>
      <c r="H172" s="24"/>
      <c r="I172" s="24"/>
      <c r="J172" s="23"/>
      <c r="K172" s="24"/>
      <c r="L172" s="25"/>
      <c r="M172" s="24"/>
      <c r="N172" s="24"/>
      <c r="O172" s="23"/>
      <c r="P172" s="23"/>
      <c r="Q172" s="24"/>
      <c r="R172" s="24"/>
      <c r="S172" s="23"/>
      <c r="T172" s="23"/>
      <c r="U172" s="20">
        <f t="shared" si="77"/>
        <v>0</v>
      </c>
    </row>
    <row r="173">
      <c r="A173" s="21"/>
      <c r="B173" s="26" t="s">
        <v>36</v>
      </c>
      <c r="C173" s="27">
        <f t="shared" ref="C173:T173" si="78">SUM(C166:C172)</f>
        <v>29</v>
      </c>
      <c r="D173" s="27">
        <f t="shared" si="78"/>
        <v>5</v>
      </c>
      <c r="E173" s="27">
        <f t="shared" si="78"/>
        <v>0</v>
      </c>
      <c r="F173" s="27">
        <f t="shared" si="78"/>
        <v>34</v>
      </c>
      <c r="G173" s="27">
        <f t="shared" si="78"/>
        <v>0</v>
      </c>
      <c r="H173" s="27">
        <f t="shared" si="78"/>
        <v>1</v>
      </c>
      <c r="I173" s="27">
        <f t="shared" si="78"/>
        <v>0</v>
      </c>
      <c r="J173" s="27">
        <f t="shared" si="78"/>
        <v>0</v>
      </c>
      <c r="K173" s="27">
        <f t="shared" si="78"/>
        <v>0</v>
      </c>
      <c r="L173" s="27">
        <f t="shared" si="78"/>
        <v>0</v>
      </c>
      <c r="M173" s="27">
        <f t="shared" si="78"/>
        <v>0</v>
      </c>
      <c r="N173" s="27">
        <f t="shared" si="78"/>
        <v>0</v>
      </c>
      <c r="O173" s="27">
        <f t="shared" si="78"/>
        <v>1</v>
      </c>
      <c r="P173" s="27">
        <f t="shared" si="78"/>
        <v>24</v>
      </c>
      <c r="Q173" s="27">
        <f t="shared" si="78"/>
        <v>1</v>
      </c>
      <c r="R173" s="27">
        <f t="shared" si="78"/>
        <v>1</v>
      </c>
      <c r="S173" s="27">
        <f t="shared" si="78"/>
        <v>0</v>
      </c>
      <c r="T173" s="27">
        <f t="shared" si="78"/>
        <v>7</v>
      </c>
      <c r="U173" s="20">
        <f t="shared" si="77"/>
        <v>35</v>
      </c>
    </row>
    <row r="174">
      <c r="A174" s="31"/>
      <c r="B174" s="32" t="s">
        <v>42</v>
      </c>
      <c r="C174" s="33">
        <f t="shared" ref="C174:U174" si="79">C165+C173</f>
        <v>918</v>
      </c>
      <c r="D174" s="33">
        <f t="shared" si="79"/>
        <v>341</v>
      </c>
      <c r="E174" s="33">
        <f t="shared" si="79"/>
        <v>4</v>
      </c>
      <c r="F174" s="33">
        <f t="shared" si="79"/>
        <v>1263</v>
      </c>
      <c r="G174" s="33">
        <f t="shared" si="79"/>
        <v>18</v>
      </c>
      <c r="H174" s="33">
        <f t="shared" si="79"/>
        <v>12</v>
      </c>
      <c r="I174" s="33">
        <f t="shared" si="79"/>
        <v>7</v>
      </c>
      <c r="J174" s="33">
        <f t="shared" si="79"/>
        <v>3</v>
      </c>
      <c r="K174" s="33">
        <f t="shared" si="79"/>
        <v>0</v>
      </c>
      <c r="L174" s="33">
        <f t="shared" si="79"/>
        <v>22</v>
      </c>
      <c r="M174" s="33">
        <f t="shared" si="79"/>
        <v>38</v>
      </c>
      <c r="N174" s="33">
        <f t="shared" si="79"/>
        <v>21</v>
      </c>
      <c r="O174" s="33">
        <f t="shared" si="79"/>
        <v>17</v>
      </c>
      <c r="P174" s="33">
        <f t="shared" si="79"/>
        <v>694</v>
      </c>
      <c r="Q174" s="33">
        <f t="shared" si="79"/>
        <v>9</v>
      </c>
      <c r="R174" s="33">
        <f t="shared" si="79"/>
        <v>192</v>
      </c>
      <c r="S174" s="33">
        <f t="shared" si="79"/>
        <v>8</v>
      </c>
      <c r="T174" s="33">
        <f t="shared" si="79"/>
        <v>317</v>
      </c>
      <c r="U174" s="20">
        <f t="shared" si="79"/>
        <v>1358</v>
      </c>
    </row>
    <row r="175">
      <c r="A175" s="16">
        <v>46073.0</v>
      </c>
      <c r="B175" s="17" t="s">
        <v>28</v>
      </c>
      <c r="C175" s="18">
        <v>4.0</v>
      </c>
      <c r="D175" s="18">
        <v>1.0</v>
      </c>
      <c r="E175" s="18"/>
      <c r="F175" s="19">
        <f t="shared" ref="F175:F181" si="80">SUM(C175:E175)</f>
        <v>5</v>
      </c>
      <c r="G175" s="19"/>
      <c r="H175" s="18"/>
      <c r="I175" s="19"/>
      <c r="J175" s="19"/>
      <c r="K175" s="19"/>
      <c r="L175" s="19"/>
      <c r="M175" s="19"/>
      <c r="N175" s="19"/>
      <c r="O175" s="18"/>
      <c r="P175" s="18">
        <v>3.0</v>
      </c>
      <c r="Q175" s="19"/>
      <c r="R175" s="19"/>
      <c r="S175" s="18"/>
      <c r="T175" s="18">
        <v>2.0</v>
      </c>
      <c r="U175" s="20">
        <f t="shared" ref="U175:U182" si="81">sum(G175:T175)</f>
        <v>5</v>
      </c>
    </row>
    <row r="176">
      <c r="A176" s="21"/>
      <c r="B176" s="17" t="s">
        <v>29</v>
      </c>
      <c r="C176" s="18">
        <v>1.0</v>
      </c>
      <c r="D176" s="18">
        <v>2.0</v>
      </c>
      <c r="E176" s="36"/>
      <c r="F176" s="19">
        <f t="shared" si="80"/>
        <v>3</v>
      </c>
      <c r="G176" s="18"/>
      <c r="H176" s="18"/>
      <c r="I176" s="19"/>
      <c r="J176" s="19"/>
      <c r="K176" s="19"/>
      <c r="L176" s="19"/>
      <c r="M176" s="19"/>
      <c r="N176" s="18"/>
      <c r="O176" s="18">
        <v>1.0</v>
      </c>
      <c r="P176" s="18">
        <v>1.0</v>
      </c>
      <c r="Q176" s="19"/>
      <c r="R176" s="19"/>
      <c r="S176" s="18"/>
      <c r="T176" s="18">
        <v>1.0</v>
      </c>
      <c r="U176" s="20">
        <f t="shared" si="81"/>
        <v>3</v>
      </c>
    </row>
    <row r="177">
      <c r="A177" s="21"/>
      <c r="B177" s="17" t="s">
        <v>30</v>
      </c>
      <c r="C177" s="18">
        <v>15.0</v>
      </c>
      <c r="D177" s="38">
        <v>3.0</v>
      </c>
      <c r="E177" s="18"/>
      <c r="F177" s="19">
        <f t="shared" si="80"/>
        <v>18</v>
      </c>
      <c r="G177" s="18"/>
      <c r="H177" s="18"/>
      <c r="I177" s="19"/>
      <c r="J177" s="36"/>
      <c r="K177" s="19"/>
      <c r="L177" s="19"/>
      <c r="M177" s="19"/>
      <c r="N177" s="18"/>
      <c r="O177" s="18"/>
      <c r="P177" s="18">
        <v>20.0</v>
      </c>
      <c r="Q177" s="19"/>
      <c r="R177" s="18"/>
      <c r="S177" s="18"/>
      <c r="T177" s="18"/>
      <c r="U177" s="20">
        <f t="shared" si="81"/>
        <v>20</v>
      </c>
    </row>
    <row r="178">
      <c r="A178" s="21"/>
      <c r="B178" s="17" t="s">
        <v>31</v>
      </c>
      <c r="C178" s="18"/>
      <c r="D178" s="18"/>
      <c r="E178" s="18"/>
      <c r="F178" s="19">
        <f t="shared" si="80"/>
        <v>0</v>
      </c>
      <c r="G178" s="19"/>
      <c r="H178" s="19"/>
      <c r="I178" s="19"/>
      <c r="J178" s="19"/>
      <c r="K178" s="19"/>
      <c r="L178" s="19"/>
      <c r="M178" s="18"/>
      <c r="N178" s="19"/>
      <c r="O178" s="18"/>
      <c r="P178" s="18"/>
      <c r="Q178" s="19"/>
      <c r="R178" s="18"/>
      <c r="S178" s="18"/>
      <c r="T178" s="18"/>
      <c r="U178" s="20">
        <f t="shared" si="81"/>
        <v>0</v>
      </c>
    </row>
    <row r="179">
      <c r="A179" s="21"/>
      <c r="B179" s="17" t="s">
        <v>33</v>
      </c>
      <c r="C179" s="18">
        <v>1.0</v>
      </c>
      <c r="D179" s="18">
        <v>2.0</v>
      </c>
      <c r="E179" s="18">
        <v>1.0</v>
      </c>
      <c r="F179" s="19">
        <f t="shared" si="80"/>
        <v>4</v>
      </c>
      <c r="G179" s="18"/>
      <c r="H179" s="18"/>
      <c r="I179" s="18"/>
      <c r="J179" s="18"/>
      <c r="K179" s="18"/>
      <c r="L179" s="18"/>
      <c r="M179" s="18"/>
      <c r="N179" s="18"/>
      <c r="O179" s="18">
        <v>1.0</v>
      </c>
      <c r="P179" s="18">
        <v>1.0</v>
      </c>
      <c r="Q179" s="18"/>
      <c r="R179" s="18"/>
      <c r="S179" s="18"/>
      <c r="T179" s="18">
        <v>2.0</v>
      </c>
      <c r="U179" s="54">
        <f t="shared" si="81"/>
        <v>4</v>
      </c>
    </row>
    <row r="180">
      <c r="A180" s="21"/>
      <c r="B180" s="22" t="s">
        <v>34</v>
      </c>
      <c r="C180" s="23">
        <v>2.0</v>
      </c>
      <c r="D180" s="23">
        <v>3.0</v>
      </c>
      <c r="E180" s="23"/>
      <c r="F180" s="24">
        <f t="shared" si="80"/>
        <v>5</v>
      </c>
      <c r="G180" s="23">
        <v>1.0</v>
      </c>
      <c r="H180" s="23"/>
      <c r="I180" s="23"/>
      <c r="J180" s="24"/>
      <c r="K180" s="24"/>
      <c r="L180" s="23"/>
      <c r="M180" s="24"/>
      <c r="N180" s="23">
        <v>1.0</v>
      </c>
      <c r="O180" s="23"/>
      <c r="P180" s="23">
        <v>1.0</v>
      </c>
      <c r="Q180" s="23"/>
      <c r="R180" s="25"/>
      <c r="S180" s="23"/>
      <c r="T180" s="23">
        <v>5.0</v>
      </c>
      <c r="U180" s="20">
        <f t="shared" si="81"/>
        <v>8</v>
      </c>
    </row>
    <row r="181">
      <c r="A181" s="21"/>
      <c r="B181" s="22" t="s">
        <v>35</v>
      </c>
      <c r="C181" s="23">
        <v>0.0</v>
      </c>
      <c r="D181" s="23">
        <v>0.0</v>
      </c>
      <c r="E181" s="24"/>
      <c r="F181" s="24">
        <f t="shared" si="80"/>
        <v>0</v>
      </c>
      <c r="G181" s="24"/>
      <c r="H181" s="23"/>
      <c r="I181" s="24"/>
      <c r="J181" s="24"/>
      <c r="K181" s="24"/>
      <c r="L181" s="24"/>
      <c r="M181" s="24"/>
      <c r="N181" s="24"/>
      <c r="O181" s="23"/>
      <c r="P181" s="23"/>
      <c r="Q181" s="24"/>
      <c r="R181" s="24"/>
      <c r="S181" s="24"/>
      <c r="T181" s="25"/>
      <c r="U181" s="20">
        <f t="shared" si="81"/>
        <v>0</v>
      </c>
    </row>
    <row r="182">
      <c r="A182" s="21"/>
      <c r="B182" s="26" t="s">
        <v>36</v>
      </c>
      <c r="C182" s="27">
        <f t="shared" ref="C182:T182" si="82">SUM(C175:C181)</f>
        <v>23</v>
      </c>
      <c r="D182" s="27">
        <f t="shared" si="82"/>
        <v>11</v>
      </c>
      <c r="E182" s="27">
        <f t="shared" si="82"/>
        <v>1</v>
      </c>
      <c r="F182" s="27">
        <f t="shared" si="82"/>
        <v>35</v>
      </c>
      <c r="G182" s="27">
        <f t="shared" si="82"/>
        <v>1</v>
      </c>
      <c r="H182" s="27">
        <f t="shared" si="82"/>
        <v>0</v>
      </c>
      <c r="I182" s="27">
        <f t="shared" si="82"/>
        <v>0</v>
      </c>
      <c r="J182" s="27">
        <f t="shared" si="82"/>
        <v>0</v>
      </c>
      <c r="K182" s="27">
        <f t="shared" si="82"/>
        <v>0</v>
      </c>
      <c r="L182" s="27">
        <f t="shared" si="82"/>
        <v>0</v>
      </c>
      <c r="M182" s="27">
        <f t="shared" si="82"/>
        <v>0</v>
      </c>
      <c r="N182" s="27">
        <f t="shared" si="82"/>
        <v>1</v>
      </c>
      <c r="O182" s="27">
        <f t="shared" si="82"/>
        <v>2</v>
      </c>
      <c r="P182" s="27">
        <f t="shared" si="82"/>
        <v>26</v>
      </c>
      <c r="Q182" s="27">
        <f t="shared" si="82"/>
        <v>0</v>
      </c>
      <c r="R182" s="27">
        <f t="shared" si="82"/>
        <v>0</v>
      </c>
      <c r="S182" s="27">
        <f t="shared" si="82"/>
        <v>0</v>
      </c>
      <c r="T182" s="27">
        <f t="shared" si="82"/>
        <v>10</v>
      </c>
      <c r="U182" s="20">
        <f t="shared" si="81"/>
        <v>40</v>
      </c>
    </row>
    <row r="183">
      <c r="A183" s="31"/>
      <c r="B183" s="32" t="s">
        <v>42</v>
      </c>
      <c r="C183" s="33">
        <f t="shared" ref="C183:U183" si="83">C174+C182</f>
        <v>941</v>
      </c>
      <c r="D183" s="33">
        <f t="shared" si="83"/>
        <v>352</v>
      </c>
      <c r="E183" s="33">
        <f t="shared" si="83"/>
        <v>5</v>
      </c>
      <c r="F183" s="33">
        <f t="shared" si="83"/>
        <v>1298</v>
      </c>
      <c r="G183" s="33">
        <f t="shared" si="83"/>
        <v>19</v>
      </c>
      <c r="H183" s="33">
        <f t="shared" si="83"/>
        <v>12</v>
      </c>
      <c r="I183" s="33">
        <f t="shared" si="83"/>
        <v>7</v>
      </c>
      <c r="J183" s="33">
        <f t="shared" si="83"/>
        <v>3</v>
      </c>
      <c r="K183" s="33">
        <f t="shared" si="83"/>
        <v>0</v>
      </c>
      <c r="L183" s="33">
        <f t="shared" si="83"/>
        <v>22</v>
      </c>
      <c r="M183" s="33">
        <f t="shared" si="83"/>
        <v>38</v>
      </c>
      <c r="N183" s="33">
        <f t="shared" si="83"/>
        <v>22</v>
      </c>
      <c r="O183" s="33">
        <f t="shared" si="83"/>
        <v>19</v>
      </c>
      <c r="P183" s="33">
        <f t="shared" si="83"/>
        <v>720</v>
      </c>
      <c r="Q183" s="33">
        <f t="shared" si="83"/>
        <v>9</v>
      </c>
      <c r="R183" s="33">
        <f t="shared" si="83"/>
        <v>192</v>
      </c>
      <c r="S183" s="33">
        <f t="shared" si="83"/>
        <v>8</v>
      </c>
      <c r="T183" s="33">
        <f t="shared" si="83"/>
        <v>327</v>
      </c>
      <c r="U183" s="20">
        <f t="shared" si="83"/>
        <v>1398</v>
      </c>
    </row>
    <row r="184">
      <c r="A184" s="16">
        <v>46074.0</v>
      </c>
      <c r="B184" s="17" t="s">
        <v>28</v>
      </c>
      <c r="C184" s="18"/>
      <c r="D184" s="18"/>
      <c r="E184" s="18"/>
      <c r="F184" s="19">
        <f t="shared" ref="F184:F190" si="84">SUM(C184:E184)</f>
        <v>0</v>
      </c>
      <c r="G184" s="19"/>
      <c r="H184" s="19"/>
      <c r="I184" s="19"/>
      <c r="J184" s="19"/>
      <c r="K184" s="19"/>
      <c r="L184" s="18"/>
      <c r="M184" s="19"/>
      <c r="N184" s="19"/>
      <c r="O184" s="18"/>
      <c r="P184" s="18"/>
      <c r="Q184" s="19"/>
      <c r="R184" s="19"/>
      <c r="S184" s="19"/>
      <c r="T184" s="18"/>
      <c r="U184" s="20">
        <f t="shared" ref="U184:U191" si="85">sum(G184:T184)</f>
        <v>0</v>
      </c>
    </row>
    <row r="185">
      <c r="A185" s="21"/>
      <c r="B185" s="17" t="s">
        <v>29</v>
      </c>
      <c r="C185" s="18"/>
      <c r="D185" s="18"/>
      <c r="E185" s="19"/>
      <c r="F185" s="19">
        <f t="shared" si="84"/>
        <v>0</v>
      </c>
      <c r="G185" s="19"/>
      <c r="H185" s="36"/>
      <c r="I185" s="19"/>
      <c r="J185" s="18"/>
      <c r="K185" s="19"/>
      <c r="L185" s="19"/>
      <c r="M185" s="19"/>
      <c r="N185" s="18"/>
      <c r="O185" s="19"/>
      <c r="P185" s="18"/>
      <c r="Q185" s="36"/>
      <c r="R185" s="18"/>
      <c r="S185" s="18"/>
      <c r="T185" s="18"/>
      <c r="U185" s="20">
        <f t="shared" si="85"/>
        <v>0</v>
      </c>
    </row>
    <row r="186">
      <c r="A186" s="21"/>
      <c r="B186" s="17" t="s">
        <v>30</v>
      </c>
      <c r="C186" s="18"/>
      <c r="D186" s="18"/>
      <c r="E186" s="18"/>
      <c r="F186" s="19">
        <f t="shared" si="84"/>
        <v>0</v>
      </c>
      <c r="G186" s="18"/>
      <c r="H186" s="19"/>
      <c r="I186" s="19"/>
      <c r="J186" s="19"/>
      <c r="K186" s="19"/>
      <c r="L186" s="18"/>
      <c r="M186" s="19"/>
      <c r="N186" s="18"/>
      <c r="O186" s="19"/>
      <c r="P186" s="18"/>
      <c r="Q186" s="18"/>
      <c r="R186" s="18"/>
      <c r="S186" s="18"/>
      <c r="T186" s="18"/>
      <c r="U186" s="20">
        <f t="shared" si="85"/>
        <v>0</v>
      </c>
    </row>
    <row r="187">
      <c r="A187" s="21"/>
      <c r="B187" s="17" t="s">
        <v>31</v>
      </c>
      <c r="C187" s="18">
        <v>8.0</v>
      </c>
      <c r="D187" s="18">
        <v>2.0</v>
      </c>
      <c r="E187" s="19"/>
      <c r="F187" s="19">
        <f t="shared" si="84"/>
        <v>10</v>
      </c>
      <c r="G187" s="19"/>
      <c r="H187" s="19"/>
      <c r="I187" s="19"/>
      <c r="J187" s="18"/>
      <c r="K187" s="19"/>
      <c r="L187" s="19"/>
      <c r="M187" s="18"/>
      <c r="N187" s="18"/>
      <c r="O187" s="19"/>
      <c r="P187" s="18">
        <v>10.0</v>
      </c>
      <c r="Q187" s="19"/>
      <c r="R187" s="18"/>
      <c r="S187" s="18"/>
      <c r="T187" s="18"/>
      <c r="U187" s="20">
        <f t="shared" si="85"/>
        <v>10</v>
      </c>
    </row>
    <row r="188">
      <c r="A188" s="21"/>
      <c r="B188" s="17" t="s">
        <v>33</v>
      </c>
      <c r="C188" s="18">
        <v>1.0</v>
      </c>
      <c r="D188" s="18"/>
      <c r="E188" s="18"/>
      <c r="F188" s="19">
        <f t="shared" si="84"/>
        <v>1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>
        <v>1.0</v>
      </c>
      <c r="Q188" s="18"/>
      <c r="R188" s="18"/>
      <c r="S188" s="18"/>
      <c r="T188" s="18"/>
      <c r="U188" s="54">
        <f t="shared" si="85"/>
        <v>1</v>
      </c>
    </row>
    <row r="189">
      <c r="A189" s="21"/>
      <c r="B189" s="22" t="s">
        <v>34</v>
      </c>
      <c r="C189" s="23"/>
      <c r="D189" s="23"/>
      <c r="E189" s="23"/>
      <c r="F189" s="24">
        <f t="shared" si="84"/>
        <v>0</v>
      </c>
      <c r="G189" s="24"/>
      <c r="H189" s="24"/>
      <c r="I189" s="24"/>
      <c r="J189" s="25"/>
      <c r="K189" s="24"/>
      <c r="L189" s="24"/>
      <c r="M189" s="24"/>
      <c r="N189" s="23"/>
      <c r="O189" s="24"/>
      <c r="P189" s="23"/>
      <c r="Q189" s="23"/>
      <c r="R189" s="23"/>
      <c r="S189" s="23"/>
      <c r="T189" s="23"/>
      <c r="U189" s="20">
        <f t="shared" si="85"/>
        <v>0</v>
      </c>
    </row>
    <row r="190">
      <c r="A190" s="21"/>
      <c r="B190" s="22" t="s">
        <v>35</v>
      </c>
      <c r="C190" s="23"/>
      <c r="D190" s="23"/>
      <c r="E190" s="23"/>
      <c r="F190" s="24">
        <f t="shared" si="84"/>
        <v>0</v>
      </c>
      <c r="G190" s="24"/>
      <c r="H190" s="24"/>
      <c r="I190" s="24"/>
      <c r="J190" s="23"/>
      <c r="K190" s="24"/>
      <c r="L190" s="24"/>
      <c r="M190" s="24"/>
      <c r="N190" s="24"/>
      <c r="O190" s="23"/>
      <c r="P190" s="23"/>
      <c r="Q190" s="23"/>
      <c r="R190" s="24"/>
      <c r="S190" s="23"/>
      <c r="T190" s="23"/>
      <c r="U190" s="20">
        <f t="shared" si="85"/>
        <v>0</v>
      </c>
    </row>
    <row r="191">
      <c r="A191" s="21"/>
      <c r="B191" s="26" t="s">
        <v>36</v>
      </c>
      <c r="C191" s="27">
        <f t="shared" ref="C191:T191" si="86">SUM(C184:C190)</f>
        <v>9</v>
      </c>
      <c r="D191" s="27">
        <f t="shared" si="86"/>
        <v>2</v>
      </c>
      <c r="E191" s="27">
        <f t="shared" si="86"/>
        <v>0</v>
      </c>
      <c r="F191" s="27">
        <f t="shared" si="86"/>
        <v>11</v>
      </c>
      <c r="G191" s="27">
        <f t="shared" si="86"/>
        <v>0</v>
      </c>
      <c r="H191" s="27">
        <f t="shared" si="86"/>
        <v>0</v>
      </c>
      <c r="I191" s="27">
        <f t="shared" si="86"/>
        <v>0</v>
      </c>
      <c r="J191" s="27">
        <f t="shared" si="86"/>
        <v>0</v>
      </c>
      <c r="K191" s="27">
        <f t="shared" si="86"/>
        <v>0</v>
      </c>
      <c r="L191" s="27">
        <f t="shared" si="86"/>
        <v>0</v>
      </c>
      <c r="M191" s="27">
        <f t="shared" si="86"/>
        <v>0</v>
      </c>
      <c r="N191" s="27">
        <f t="shared" si="86"/>
        <v>0</v>
      </c>
      <c r="O191" s="27">
        <f t="shared" si="86"/>
        <v>0</v>
      </c>
      <c r="P191" s="27">
        <f t="shared" si="86"/>
        <v>11</v>
      </c>
      <c r="Q191" s="27">
        <f t="shared" si="86"/>
        <v>0</v>
      </c>
      <c r="R191" s="27">
        <f t="shared" si="86"/>
        <v>0</v>
      </c>
      <c r="S191" s="27">
        <f t="shared" si="86"/>
        <v>0</v>
      </c>
      <c r="T191" s="27">
        <f t="shared" si="86"/>
        <v>0</v>
      </c>
      <c r="U191" s="20">
        <f t="shared" si="85"/>
        <v>11</v>
      </c>
    </row>
    <row r="192">
      <c r="A192" s="31"/>
      <c r="B192" s="32" t="s">
        <v>42</v>
      </c>
      <c r="C192" s="33">
        <f t="shared" ref="C192:U192" si="87">C183+C191</f>
        <v>950</v>
      </c>
      <c r="D192" s="33">
        <f t="shared" si="87"/>
        <v>354</v>
      </c>
      <c r="E192" s="33">
        <f t="shared" si="87"/>
        <v>5</v>
      </c>
      <c r="F192" s="33">
        <f t="shared" si="87"/>
        <v>1309</v>
      </c>
      <c r="G192" s="33">
        <f t="shared" si="87"/>
        <v>19</v>
      </c>
      <c r="H192" s="33">
        <f t="shared" si="87"/>
        <v>12</v>
      </c>
      <c r="I192" s="33">
        <f t="shared" si="87"/>
        <v>7</v>
      </c>
      <c r="J192" s="33">
        <f t="shared" si="87"/>
        <v>3</v>
      </c>
      <c r="K192" s="33">
        <f t="shared" si="87"/>
        <v>0</v>
      </c>
      <c r="L192" s="33">
        <f t="shared" si="87"/>
        <v>22</v>
      </c>
      <c r="M192" s="33">
        <f t="shared" si="87"/>
        <v>38</v>
      </c>
      <c r="N192" s="33">
        <f t="shared" si="87"/>
        <v>22</v>
      </c>
      <c r="O192" s="33">
        <f t="shared" si="87"/>
        <v>19</v>
      </c>
      <c r="P192" s="33">
        <f t="shared" si="87"/>
        <v>731</v>
      </c>
      <c r="Q192" s="33">
        <f t="shared" si="87"/>
        <v>9</v>
      </c>
      <c r="R192" s="33">
        <f t="shared" si="87"/>
        <v>192</v>
      </c>
      <c r="S192" s="33">
        <f t="shared" si="87"/>
        <v>8</v>
      </c>
      <c r="T192" s="33">
        <f t="shared" si="87"/>
        <v>327</v>
      </c>
      <c r="U192" s="20">
        <f t="shared" si="87"/>
        <v>1409</v>
      </c>
    </row>
    <row r="193">
      <c r="A193" s="16">
        <v>46075.0</v>
      </c>
      <c r="B193" s="17" t="s">
        <v>28</v>
      </c>
      <c r="C193" s="18"/>
      <c r="D193" s="18"/>
      <c r="E193" s="18"/>
      <c r="F193" s="19">
        <f t="shared" ref="F193:F199" si="88">SUM(C193:E193)</f>
        <v>0</v>
      </c>
      <c r="G193" s="36"/>
      <c r="H193" s="18"/>
      <c r="I193" s="19"/>
      <c r="J193" s="19"/>
      <c r="K193" s="19"/>
      <c r="L193" s="19"/>
      <c r="M193" s="19"/>
      <c r="N193" s="19"/>
      <c r="O193" s="18"/>
      <c r="P193" s="18"/>
      <c r="Q193" s="19"/>
      <c r="R193" s="19"/>
      <c r="S193" s="18"/>
      <c r="T193" s="18"/>
      <c r="U193" s="20">
        <f t="shared" ref="U193:U200" si="89">sum(G193:T193)</f>
        <v>0</v>
      </c>
    </row>
    <row r="194">
      <c r="A194" s="21"/>
      <c r="B194" s="17" t="s">
        <v>29</v>
      </c>
      <c r="C194" s="18"/>
      <c r="D194" s="18"/>
      <c r="E194" s="18"/>
      <c r="F194" s="19">
        <f t="shared" si="88"/>
        <v>0</v>
      </c>
      <c r="G194" s="18"/>
      <c r="H194" s="19"/>
      <c r="I194" s="19"/>
      <c r="J194" s="18"/>
      <c r="K194" s="19"/>
      <c r="L194" s="19"/>
      <c r="M194" s="19"/>
      <c r="N194" s="19"/>
      <c r="O194" s="19"/>
      <c r="P194" s="18"/>
      <c r="Q194" s="19"/>
      <c r="R194" s="19"/>
      <c r="S194" s="19"/>
      <c r="T194" s="18"/>
      <c r="U194" s="20">
        <f t="shared" si="89"/>
        <v>0</v>
      </c>
    </row>
    <row r="195">
      <c r="A195" s="21"/>
      <c r="B195" s="17" t="s">
        <v>30</v>
      </c>
      <c r="C195" s="18"/>
      <c r="D195" s="18"/>
      <c r="E195" s="18"/>
      <c r="F195" s="19">
        <f t="shared" si="88"/>
        <v>0</v>
      </c>
      <c r="G195" s="18"/>
      <c r="H195" s="19"/>
      <c r="I195" s="18"/>
      <c r="J195" s="19"/>
      <c r="K195" s="19"/>
      <c r="L195" s="19"/>
      <c r="M195" s="18"/>
      <c r="N195" s="18"/>
      <c r="O195" s="18"/>
      <c r="P195" s="18"/>
      <c r="Q195" s="19"/>
      <c r="R195" s="18"/>
      <c r="S195" s="18"/>
      <c r="T195" s="18"/>
      <c r="U195" s="20">
        <f t="shared" si="89"/>
        <v>0</v>
      </c>
    </row>
    <row r="196">
      <c r="A196" s="21"/>
      <c r="B196" s="17" t="s">
        <v>31</v>
      </c>
      <c r="C196" s="18"/>
      <c r="D196" s="18"/>
      <c r="E196" s="18"/>
      <c r="F196" s="19">
        <f t="shared" si="88"/>
        <v>0</v>
      </c>
      <c r="G196" s="19"/>
      <c r="H196" s="19"/>
      <c r="I196" s="19"/>
      <c r="J196" s="19"/>
      <c r="K196" s="19"/>
      <c r="L196" s="19"/>
      <c r="M196" s="18"/>
      <c r="N196" s="19"/>
      <c r="O196" s="18"/>
      <c r="P196" s="18"/>
      <c r="Q196" s="19"/>
      <c r="R196" s="18"/>
      <c r="S196" s="19"/>
      <c r="T196" s="18"/>
      <c r="U196" s="20">
        <f t="shared" si="89"/>
        <v>0</v>
      </c>
    </row>
    <row r="197">
      <c r="A197" s="21"/>
      <c r="B197" s="17" t="s">
        <v>33</v>
      </c>
      <c r="C197" s="18"/>
      <c r="D197" s="18"/>
      <c r="E197" s="18"/>
      <c r="F197" s="19">
        <f t="shared" si="88"/>
        <v>0</v>
      </c>
      <c r="G197" s="18"/>
      <c r="H197" s="18"/>
      <c r="I197" s="19"/>
      <c r="J197" s="18"/>
      <c r="K197" s="19"/>
      <c r="L197" s="19"/>
      <c r="M197" s="19"/>
      <c r="N197" s="18"/>
      <c r="O197" s="19"/>
      <c r="P197" s="18"/>
      <c r="Q197" s="19"/>
      <c r="R197" s="18"/>
      <c r="S197" s="18"/>
      <c r="T197" s="18"/>
      <c r="U197" s="54">
        <f t="shared" si="89"/>
        <v>0</v>
      </c>
    </row>
    <row r="198">
      <c r="A198" s="21"/>
      <c r="B198" s="22" t="s">
        <v>34</v>
      </c>
      <c r="C198" s="23"/>
      <c r="D198" s="23"/>
      <c r="E198" s="23"/>
      <c r="F198" s="24">
        <f t="shared" si="88"/>
        <v>0</v>
      </c>
      <c r="G198" s="23"/>
      <c r="H198" s="23"/>
      <c r="I198" s="23"/>
      <c r="J198" s="24"/>
      <c r="K198" s="24"/>
      <c r="L198" s="24"/>
      <c r="M198" s="24"/>
      <c r="N198" s="23"/>
      <c r="O198" s="24"/>
      <c r="P198" s="23"/>
      <c r="Q198" s="23"/>
      <c r="R198" s="23"/>
      <c r="S198" s="24"/>
      <c r="T198" s="23"/>
      <c r="U198" s="20">
        <f t="shared" si="89"/>
        <v>0</v>
      </c>
    </row>
    <row r="199">
      <c r="A199" s="21"/>
      <c r="B199" s="22" t="s">
        <v>35</v>
      </c>
      <c r="C199" s="23"/>
      <c r="D199" s="23"/>
      <c r="E199" s="23"/>
      <c r="F199" s="24">
        <f t="shared" si="88"/>
        <v>0</v>
      </c>
      <c r="G199" s="25"/>
      <c r="H199" s="24"/>
      <c r="I199" s="24"/>
      <c r="J199" s="23"/>
      <c r="K199" s="24"/>
      <c r="L199" s="24"/>
      <c r="M199" s="24"/>
      <c r="N199" s="24"/>
      <c r="O199" s="23"/>
      <c r="P199" s="23"/>
      <c r="Q199" s="24"/>
      <c r="R199" s="24"/>
      <c r="S199" s="24"/>
      <c r="T199" s="23"/>
      <c r="U199" s="20">
        <f t="shared" si="89"/>
        <v>0</v>
      </c>
    </row>
    <row r="200">
      <c r="A200" s="21"/>
      <c r="B200" s="26" t="s">
        <v>36</v>
      </c>
      <c r="C200" s="27">
        <f t="shared" ref="C200:T200" si="90">SUM(C193:C199)</f>
        <v>0</v>
      </c>
      <c r="D200" s="27">
        <f t="shared" si="90"/>
        <v>0</v>
      </c>
      <c r="E200" s="27">
        <f t="shared" si="90"/>
        <v>0</v>
      </c>
      <c r="F200" s="27">
        <f t="shared" si="90"/>
        <v>0</v>
      </c>
      <c r="G200" s="27">
        <f t="shared" si="90"/>
        <v>0</v>
      </c>
      <c r="H200" s="27">
        <f t="shared" si="90"/>
        <v>0</v>
      </c>
      <c r="I200" s="27">
        <f t="shared" si="90"/>
        <v>0</v>
      </c>
      <c r="J200" s="27">
        <f t="shared" si="90"/>
        <v>0</v>
      </c>
      <c r="K200" s="27">
        <f t="shared" si="90"/>
        <v>0</v>
      </c>
      <c r="L200" s="27">
        <f t="shared" si="90"/>
        <v>0</v>
      </c>
      <c r="M200" s="27">
        <f t="shared" si="90"/>
        <v>0</v>
      </c>
      <c r="N200" s="27">
        <f t="shared" si="90"/>
        <v>0</v>
      </c>
      <c r="O200" s="27">
        <f t="shared" si="90"/>
        <v>0</v>
      </c>
      <c r="P200" s="27">
        <f t="shared" si="90"/>
        <v>0</v>
      </c>
      <c r="Q200" s="27">
        <f t="shared" si="90"/>
        <v>0</v>
      </c>
      <c r="R200" s="27">
        <f t="shared" si="90"/>
        <v>0</v>
      </c>
      <c r="S200" s="27">
        <f t="shared" si="90"/>
        <v>0</v>
      </c>
      <c r="T200" s="27">
        <f t="shared" si="90"/>
        <v>0</v>
      </c>
      <c r="U200" s="20">
        <f t="shared" si="89"/>
        <v>0</v>
      </c>
      <c r="V200" s="28" t="s">
        <v>37</v>
      </c>
      <c r="W200" s="28" t="s">
        <v>9</v>
      </c>
      <c r="X200" s="28" t="s">
        <v>10</v>
      </c>
      <c r="Y200" s="28" t="s">
        <v>11</v>
      </c>
      <c r="Z200" s="28" t="s">
        <v>12</v>
      </c>
      <c r="AA200" s="28" t="s">
        <v>13</v>
      </c>
      <c r="AB200" s="28" t="s">
        <v>14</v>
      </c>
      <c r="AC200" s="28" t="s">
        <v>15</v>
      </c>
      <c r="AD200" s="29" t="s">
        <v>38</v>
      </c>
      <c r="AE200" s="29" t="s">
        <v>39</v>
      </c>
      <c r="AF200" s="29" t="s">
        <v>18</v>
      </c>
      <c r="AG200" s="28" t="s">
        <v>19</v>
      </c>
      <c r="AH200" s="28" t="s">
        <v>20</v>
      </c>
      <c r="AI200" s="30" t="s">
        <v>40</v>
      </c>
      <c r="AJ200" s="28" t="s">
        <v>22</v>
      </c>
      <c r="AK200" s="28" t="s">
        <v>23</v>
      </c>
      <c r="AL200" s="28" t="s">
        <v>24</v>
      </c>
      <c r="AM200" s="28" t="s">
        <v>25</v>
      </c>
      <c r="AN200" s="28" t="s">
        <v>41</v>
      </c>
    </row>
    <row r="201">
      <c r="A201" s="31"/>
      <c r="B201" s="32" t="s">
        <v>42</v>
      </c>
      <c r="C201" s="33">
        <f t="shared" ref="C201:U201" si="91">C192+C200</f>
        <v>950</v>
      </c>
      <c r="D201" s="33">
        <f t="shared" si="91"/>
        <v>354</v>
      </c>
      <c r="E201" s="33">
        <f t="shared" si="91"/>
        <v>5</v>
      </c>
      <c r="F201" s="33">
        <f t="shared" si="91"/>
        <v>1309</v>
      </c>
      <c r="G201" s="33">
        <f t="shared" si="91"/>
        <v>19</v>
      </c>
      <c r="H201" s="33">
        <f t="shared" si="91"/>
        <v>12</v>
      </c>
      <c r="I201" s="33">
        <f t="shared" si="91"/>
        <v>7</v>
      </c>
      <c r="J201" s="33">
        <f t="shared" si="91"/>
        <v>3</v>
      </c>
      <c r="K201" s="33">
        <f t="shared" si="91"/>
        <v>0</v>
      </c>
      <c r="L201" s="33">
        <f t="shared" si="91"/>
        <v>22</v>
      </c>
      <c r="M201" s="33">
        <f t="shared" si="91"/>
        <v>38</v>
      </c>
      <c r="N201" s="33">
        <f t="shared" si="91"/>
        <v>22</v>
      </c>
      <c r="O201" s="33">
        <f t="shared" si="91"/>
        <v>19</v>
      </c>
      <c r="P201" s="33">
        <f t="shared" si="91"/>
        <v>731</v>
      </c>
      <c r="Q201" s="33">
        <f t="shared" si="91"/>
        <v>9</v>
      </c>
      <c r="R201" s="33">
        <f t="shared" si="91"/>
        <v>192</v>
      </c>
      <c r="S201" s="33">
        <f t="shared" si="91"/>
        <v>8</v>
      </c>
      <c r="T201" s="33">
        <f t="shared" si="91"/>
        <v>327</v>
      </c>
      <c r="U201" s="20">
        <f t="shared" si="91"/>
        <v>1409</v>
      </c>
      <c r="V201" s="56" t="s">
        <v>71</v>
      </c>
      <c r="W201" s="35">
        <f t="shared" ref="W201:AN201" si="92">SUM(C139:C143,C148:C152,C157:C161,C166:C170,C175:C179,C184:C188,C193:C197)</f>
        <v>51</v>
      </c>
      <c r="X201" s="35">
        <f t="shared" si="92"/>
        <v>15</v>
      </c>
      <c r="Y201" s="35">
        <f t="shared" si="92"/>
        <v>1</v>
      </c>
      <c r="Z201" s="35">
        <f t="shared" si="92"/>
        <v>67</v>
      </c>
      <c r="AA201" s="35">
        <f t="shared" si="92"/>
        <v>0</v>
      </c>
      <c r="AB201" s="35">
        <f t="shared" si="92"/>
        <v>0</v>
      </c>
      <c r="AC201" s="35">
        <f t="shared" si="92"/>
        <v>0</v>
      </c>
      <c r="AD201" s="35">
        <f t="shared" si="92"/>
        <v>0</v>
      </c>
      <c r="AE201" s="35">
        <f t="shared" si="92"/>
        <v>0</v>
      </c>
      <c r="AF201" s="35">
        <f t="shared" si="92"/>
        <v>0</v>
      </c>
      <c r="AG201" s="35">
        <f t="shared" si="92"/>
        <v>0</v>
      </c>
      <c r="AH201" s="35">
        <f t="shared" si="92"/>
        <v>0</v>
      </c>
      <c r="AI201" s="35">
        <f t="shared" si="92"/>
        <v>3</v>
      </c>
      <c r="AJ201" s="35">
        <f t="shared" si="92"/>
        <v>56</v>
      </c>
      <c r="AK201" s="35">
        <f t="shared" si="92"/>
        <v>0</v>
      </c>
      <c r="AL201" s="35">
        <f t="shared" si="92"/>
        <v>0</v>
      </c>
      <c r="AM201" s="35">
        <f t="shared" si="92"/>
        <v>0</v>
      </c>
      <c r="AN201" s="35">
        <f t="shared" si="92"/>
        <v>11</v>
      </c>
    </row>
    <row r="202">
      <c r="A202" s="16">
        <v>46076.0</v>
      </c>
      <c r="B202" s="17" t="s">
        <v>28</v>
      </c>
      <c r="C202" s="18">
        <v>2.0</v>
      </c>
      <c r="D202" s="18"/>
      <c r="E202" s="18"/>
      <c r="F202" s="19">
        <f t="shared" ref="F202:F208" si="93">SUM(C202:E202)</f>
        <v>2</v>
      </c>
      <c r="G202" s="19"/>
      <c r="H202" s="19"/>
      <c r="I202" s="19"/>
      <c r="J202" s="18"/>
      <c r="K202" s="19"/>
      <c r="L202" s="19"/>
      <c r="M202" s="19"/>
      <c r="N202" s="18"/>
      <c r="O202" s="18"/>
      <c r="P202" s="18">
        <v>2.0</v>
      </c>
      <c r="Q202" s="18"/>
      <c r="R202" s="19"/>
      <c r="S202" s="18"/>
      <c r="T202" s="18"/>
      <c r="U202" s="20">
        <f t="shared" ref="U202:U209" si="94">sum(G202:T202)</f>
        <v>2</v>
      </c>
    </row>
    <row r="203">
      <c r="A203" s="21"/>
      <c r="B203" s="17" t="s">
        <v>29</v>
      </c>
      <c r="C203" s="18">
        <v>3.0</v>
      </c>
      <c r="D203" s="18">
        <v>3.0</v>
      </c>
      <c r="E203" s="18"/>
      <c r="F203" s="19">
        <f t="shared" si="93"/>
        <v>6</v>
      </c>
      <c r="G203" s="18">
        <v>1.0</v>
      </c>
      <c r="H203" s="19"/>
      <c r="I203" s="19"/>
      <c r="J203" s="19"/>
      <c r="K203" s="19"/>
      <c r="L203" s="19"/>
      <c r="M203" s="19"/>
      <c r="N203" s="19"/>
      <c r="O203" s="18"/>
      <c r="P203" s="18">
        <v>2.0</v>
      </c>
      <c r="Q203" s="19"/>
      <c r="R203" s="19"/>
      <c r="S203" s="18"/>
      <c r="T203" s="18">
        <v>3.0</v>
      </c>
      <c r="U203" s="20">
        <f t="shared" si="94"/>
        <v>6</v>
      </c>
    </row>
    <row r="204">
      <c r="A204" s="21"/>
      <c r="B204" s="17" t="s">
        <v>30</v>
      </c>
      <c r="C204" s="18">
        <v>5.0</v>
      </c>
      <c r="D204" s="18">
        <v>1.0</v>
      </c>
      <c r="E204" s="18"/>
      <c r="F204" s="19">
        <f t="shared" si="93"/>
        <v>6</v>
      </c>
      <c r="G204" s="19"/>
      <c r="H204" s="19"/>
      <c r="I204" s="19"/>
      <c r="J204" s="18"/>
      <c r="K204" s="19"/>
      <c r="L204" s="19"/>
      <c r="M204" s="19"/>
      <c r="N204" s="19"/>
      <c r="O204" s="18">
        <v>1.0</v>
      </c>
      <c r="P204" s="18">
        <v>4.0</v>
      </c>
      <c r="Q204" s="18"/>
      <c r="R204" s="18"/>
      <c r="S204" s="19"/>
      <c r="T204" s="18">
        <v>2.0</v>
      </c>
      <c r="U204" s="20">
        <f t="shared" si="94"/>
        <v>7</v>
      </c>
    </row>
    <row r="205">
      <c r="A205" s="21"/>
      <c r="B205" s="17" t="s">
        <v>31</v>
      </c>
      <c r="C205" s="18">
        <v>16.0</v>
      </c>
      <c r="D205" s="18">
        <v>2.0</v>
      </c>
      <c r="E205" s="19"/>
      <c r="F205" s="19">
        <f t="shared" si="93"/>
        <v>18</v>
      </c>
      <c r="G205" s="19"/>
      <c r="H205" s="19"/>
      <c r="I205" s="18"/>
      <c r="J205" s="18"/>
      <c r="K205" s="19"/>
      <c r="L205" s="19"/>
      <c r="M205" s="18"/>
      <c r="N205" s="19"/>
      <c r="O205" s="19"/>
      <c r="P205" s="18">
        <v>16.0</v>
      </c>
      <c r="Q205" s="19"/>
      <c r="R205" s="19"/>
      <c r="S205" s="19"/>
      <c r="T205" s="18">
        <v>2.0</v>
      </c>
      <c r="U205" s="20">
        <f t="shared" si="94"/>
        <v>18</v>
      </c>
    </row>
    <row r="206">
      <c r="A206" s="21"/>
      <c r="B206" s="17" t="s">
        <v>33</v>
      </c>
      <c r="C206" s="18">
        <v>3.0</v>
      </c>
      <c r="D206" s="18">
        <v>1.0</v>
      </c>
      <c r="E206" s="18"/>
      <c r="F206" s="19">
        <f t="shared" si="93"/>
        <v>4</v>
      </c>
      <c r="G206" s="18"/>
      <c r="H206" s="18"/>
      <c r="I206" s="19"/>
      <c r="J206" s="18"/>
      <c r="K206" s="19"/>
      <c r="L206" s="19"/>
      <c r="M206" s="19"/>
      <c r="N206" s="18"/>
      <c r="O206" s="19"/>
      <c r="P206" s="18">
        <v>1.0</v>
      </c>
      <c r="Q206" s="19"/>
      <c r="R206" s="18"/>
      <c r="S206" s="18"/>
      <c r="T206" s="18">
        <v>3.0</v>
      </c>
      <c r="U206" s="54">
        <f t="shared" si="94"/>
        <v>4</v>
      </c>
    </row>
    <row r="207">
      <c r="A207" s="21"/>
      <c r="B207" s="22" t="s">
        <v>34</v>
      </c>
      <c r="C207" s="23">
        <v>2.0</v>
      </c>
      <c r="D207" s="23">
        <v>4.0</v>
      </c>
      <c r="E207" s="24"/>
      <c r="F207" s="24">
        <f t="shared" si="93"/>
        <v>6</v>
      </c>
      <c r="G207" s="23"/>
      <c r="H207" s="25"/>
      <c r="I207" s="23">
        <v>1.0</v>
      </c>
      <c r="J207" s="23"/>
      <c r="K207" s="24"/>
      <c r="L207" s="24"/>
      <c r="M207" s="25"/>
      <c r="N207" s="23"/>
      <c r="O207" s="24"/>
      <c r="P207" s="23"/>
      <c r="Q207" s="24"/>
      <c r="R207" s="23">
        <v>1.0</v>
      </c>
      <c r="S207" s="24"/>
      <c r="T207" s="23">
        <v>6.0</v>
      </c>
      <c r="U207" s="20">
        <f t="shared" si="94"/>
        <v>8</v>
      </c>
    </row>
    <row r="208">
      <c r="A208" s="21"/>
      <c r="B208" s="22" t="s">
        <v>35</v>
      </c>
      <c r="C208" s="23">
        <v>0.0</v>
      </c>
      <c r="D208" s="23">
        <v>0.0</v>
      </c>
      <c r="E208" s="23"/>
      <c r="F208" s="24">
        <f t="shared" si="93"/>
        <v>0</v>
      </c>
      <c r="G208" s="24"/>
      <c r="H208" s="24"/>
      <c r="I208" s="24"/>
      <c r="J208" s="23"/>
      <c r="K208" s="24"/>
      <c r="L208" s="24"/>
      <c r="M208" s="24"/>
      <c r="N208" s="24"/>
      <c r="O208" s="23"/>
      <c r="P208" s="23"/>
      <c r="Q208" s="24"/>
      <c r="R208" s="24"/>
      <c r="S208" s="23"/>
      <c r="T208" s="23"/>
      <c r="U208" s="20">
        <f t="shared" si="94"/>
        <v>0</v>
      </c>
    </row>
    <row r="209">
      <c r="A209" s="21"/>
      <c r="B209" s="26" t="s">
        <v>36</v>
      </c>
      <c r="C209" s="27">
        <f t="shared" ref="C209:T209" si="95">SUM(C202:C208)</f>
        <v>31</v>
      </c>
      <c r="D209" s="27">
        <f t="shared" si="95"/>
        <v>11</v>
      </c>
      <c r="E209" s="27">
        <f t="shared" si="95"/>
        <v>0</v>
      </c>
      <c r="F209" s="27">
        <f t="shared" si="95"/>
        <v>42</v>
      </c>
      <c r="G209" s="27">
        <f t="shared" si="95"/>
        <v>1</v>
      </c>
      <c r="H209" s="27">
        <f t="shared" si="95"/>
        <v>0</v>
      </c>
      <c r="I209" s="27">
        <f t="shared" si="95"/>
        <v>1</v>
      </c>
      <c r="J209" s="27">
        <f t="shared" si="95"/>
        <v>0</v>
      </c>
      <c r="K209" s="27">
        <f t="shared" si="95"/>
        <v>0</v>
      </c>
      <c r="L209" s="27">
        <f t="shared" si="95"/>
        <v>0</v>
      </c>
      <c r="M209" s="27">
        <f t="shared" si="95"/>
        <v>0</v>
      </c>
      <c r="N209" s="27">
        <f t="shared" si="95"/>
        <v>0</v>
      </c>
      <c r="O209" s="27">
        <f t="shared" si="95"/>
        <v>1</v>
      </c>
      <c r="P209" s="27">
        <f t="shared" si="95"/>
        <v>25</v>
      </c>
      <c r="Q209" s="27">
        <f t="shared" si="95"/>
        <v>0</v>
      </c>
      <c r="R209" s="27">
        <f t="shared" si="95"/>
        <v>1</v>
      </c>
      <c r="S209" s="27">
        <f t="shared" si="95"/>
        <v>0</v>
      </c>
      <c r="T209" s="27">
        <f t="shared" si="95"/>
        <v>16</v>
      </c>
      <c r="U209" s="20">
        <f t="shared" si="94"/>
        <v>45</v>
      </c>
    </row>
    <row r="210">
      <c r="A210" s="31"/>
      <c r="B210" s="32" t="s">
        <v>42</v>
      </c>
      <c r="C210" s="33">
        <f t="shared" ref="C210:U210" si="96">C201+C209</f>
        <v>981</v>
      </c>
      <c r="D210" s="33">
        <f t="shared" si="96"/>
        <v>365</v>
      </c>
      <c r="E210" s="33">
        <f t="shared" si="96"/>
        <v>5</v>
      </c>
      <c r="F210" s="33">
        <f t="shared" si="96"/>
        <v>1351</v>
      </c>
      <c r="G210" s="33">
        <f t="shared" si="96"/>
        <v>20</v>
      </c>
      <c r="H210" s="33">
        <f t="shared" si="96"/>
        <v>12</v>
      </c>
      <c r="I210" s="33">
        <f t="shared" si="96"/>
        <v>8</v>
      </c>
      <c r="J210" s="33">
        <f t="shared" si="96"/>
        <v>3</v>
      </c>
      <c r="K210" s="33">
        <f t="shared" si="96"/>
        <v>0</v>
      </c>
      <c r="L210" s="33">
        <f t="shared" si="96"/>
        <v>22</v>
      </c>
      <c r="M210" s="33">
        <f t="shared" si="96"/>
        <v>38</v>
      </c>
      <c r="N210" s="33">
        <f t="shared" si="96"/>
        <v>22</v>
      </c>
      <c r="O210" s="33">
        <f t="shared" si="96"/>
        <v>20</v>
      </c>
      <c r="P210" s="33">
        <f t="shared" si="96"/>
        <v>756</v>
      </c>
      <c r="Q210" s="33">
        <f t="shared" si="96"/>
        <v>9</v>
      </c>
      <c r="R210" s="33">
        <f t="shared" si="96"/>
        <v>193</v>
      </c>
      <c r="S210" s="33">
        <f t="shared" si="96"/>
        <v>8</v>
      </c>
      <c r="T210" s="33">
        <f t="shared" si="96"/>
        <v>343</v>
      </c>
      <c r="U210" s="20">
        <f t="shared" si="96"/>
        <v>1454</v>
      </c>
    </row>
    <row r="211">
      <c r="A211" s="16">
        <v>46077.0</v>
      </c>
      <c r="B211" s="17" t="s">
        <v>28</v>
      </c>
      <c r="C211" s="18"/>
      <c r="D211" s="18"/>
      <c r="E211" s="18"/>
      <c r="F211" s="19">
        <f t="shared" ref="F211:F217" si="97">SUM(C211:E211)</f>
        <v>0</v>
      </c>
      <c r="G211" s="18"/>
      <c r="H211" s="19"/>
      <c r="I211" s="19"/>
      <c r="J211" s="19"/>
      <c r="K211" s="19"/>
      <c r="L211" s="19"/>
      <c r="M211" s="19"/>
      <c r="N211" s="19"/>
      <c r="O211" s="18"/>
      <c r="P211" s="18"/>
      <c r="Q211" s="19"/>
      <c r="R211" s="18"/>
      <c r="S211" s="36"/>
      <c r="T211" s="18"/>
      <c r="U211" s="20">
        <f t="shared" ref="U211:U218" si="98">sum(G211:T211)</f>
        <v>0</v>
      </c>
    </row>
    <row r="212">
      <c r="A212" s="21"/>
      <c r="B212" s="17" t="s">
        <v>29</v>
      </c>
      <c r="C212" s="18">
        <v>13.0</v>
      </c>
      <c r="D212" s="18">
        <v>3.0</v>
      </c>
      <c r="E212" s="19"/>
      <c r="F212" s="19">
        <f t="shared" si="97"/>
        <v>16</v>
      </c>
      <c r="G212" s="18"/>
      <c r="H212" s="18"/>
      <c r="I212" s="18"/>
      <c r="J212" s="18"/>
      <c r="K212" s="19"/>
      <c r="L212" s="19"/>
      <c r="M212" s="19"/>
      <c r="N212" s="18"/>
      <c r="O212" s="19"/>
      <c r="P212" s="18">
        <v>14.0</v>
      </c>
      <c r="Q212" s="19"/>
      <c r="R212" s="18">
        <v>1.0</v>
      </c>
      <c r="S212" s="18"/>
      <c r="T212" s="18">
        <v>2.0</v>
      </c>
      <c r="U212" s="20">
        <f t="shared" si="98"/>
        <v>17</v>
      </c>
    </row>
    <row r="213">
      <c r="A213" s="21"/>
      <c r="B213" s="17" t="s">
        <v>30</v>
      </c>
      <c r="C213" s="18">
        <v>2.0</v>
      </c>
      <c r="D213" s="18">
        <v>2.0</v>
      </c>
      <c r="E213" s="18"/>
      <c r="F213" s="19">
        <f t="shared" si="97"/>
        <v>4</v>
      </c>
      <c r="G213" s="18">
        <v>1.0</v>
      </c>
      <c r="H213" s="19"/>
      <c r="I213" s="19"/>
      <c r="J213" s="19"/>
      <c r="K213" s="19"/>
      <c r="L213" s="19"/>
      <c r="M213" s="19"/>
      <c r="N213" s="18"/>
      <c r="O213" s="18"/>
      <c r="P213" s="18"/>
      <c r="Q213" s="18"/>
      <c r="R213" s="18"/>
      <c r="S213" s="18"/>
      <c r="T213" s="18">
        <v>3.0</v>
      </c>
      <c r="U213" s="20">
        <f t="shared" si="98"/>
        <v>4</v>
      </c>
    </row>
    <row r="214">
      <c r="A214" s="21"/>
      <c r="B214" s="17" t="s">
        <v>31</v>
      </c>
      <c r="C214" s="18">
        <v>25.0</v>
      </c>
      <c r="D214" s="18">
        <v>6.0</v>
      </c>
      <c r="E214" s="18"/>
      <c r="F214" s="19">
        <f t="shared" si="97"/>
        <v>31</v>
      </c>
      <c r="G214" s="19"/>
      <c r="H214" s="19"/>
      <c r="I214" s="19"/>
      <c r="J214" s="19"/>
      <c r="K214" s="19"/>
      <c r="L214" s="19"/>
      <c r="M214" s="19"/>
      <c r="N214" s="19"/>
      <c r="O214" s="19"/>
      <c r="P214" s="18"/>
      <c r="Q214" s="19"/>
      <c r="R214" s="18">
        <v>31.0</v>
      </c>
      <c r="S214" s="19"/>
      <c r="T214" s="18"/>
      <c r="U214" s="20">
        <f t="shared" si="98"/>
        <v>31</v>
      </c>
    </row>
    <row r="215">
      <c r="A215" s="21"/>
      <c r="B215" s="17" t="s">
        <v>33</v>
      </c>
      <c r="C215" s="18"/>
      <c r="D215" s="18"/>
      <c r="E215" s="18"/>
      <c r="F215" s="18">
        <f t="shared" si="97"/>
        <v>0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54">
        <f t="shared" si="98"/>
        <v>0</v>
      </c>
    </row>
    <row r="216">
      <c r="A216" s="21"/>
      <c r="B216" s="22" t="s">
        <v>34</v>
      </c>
      <c r="C216" s="23">
        <v>1.0</v>
      </c>
      <c r="D216" s="23"/>
      <c r="E216" s="24"/>
      <c r="F216" s="24">
        <f t="shared" si="97"/>
        <v>1</v>
      </c>
      <c r="G216" s="23"/>
      <c r="H216" s="24"/>
      <c r="I216" s="24"/>
      <c r="J216" s="23"/>
      <c r="K216" s="24"/>
      <c r="L216" s="23">
        <v>1.0</v>
      </c>
      <c r="M216" s="24"/>
      <c r="N216" s="23"/>
      <c r="O216" s="23"/>
      <c r="P216" s="23"/>
      <c r="Q216" s="23"/>
      <c r="R216" s="23"/>
      <c r="S216" s="25"/>
      <c r="T216" s="23"/>
      <c r="U216" s="20">
        <f t="shared" si="98"/>
        <v>1</v>
      </c>
    </row>
    <row r="217">
      <c r="A217" s="21"/>
      <c r="B217" s="22" t="s">
        <v>35</v>
      </c>
      <c r="C217" s="23">
        <v>1.0</v>
      </c>
      <c r="D217" s="23"/>
      <c r="E217" s="24"/>
      <c r="F217" s="24">
        <f t="shared" si="97"/>
        <v>1</v>
      </c>
      <c r="G217" s="23"/>
      <c r="H217" s="24"/>
      <c r="I217" s="24"/>
      <c r="J217" s="23"/>
      <c r="K217" s="24"/>
      <c r="L217" s="24"/>
      <c r="M217" s="24"/>
      <c r="N217" s="24"/>
      <c r="O217" s="23"/>
      <c r="P217" s="23">
        <v>1.0</v>
      </c>
      <c r="Q217" s="23"/>
      <c r="R217" s="24"/>
      <c r="S217" s="23"/>
      <c r="T217" s="23"/>
      <c r="U217" s="20">
        <f t="shared" si="98"/>
        <v>1</v>
      </c>
    </row>
    <row r="218">
      <c r="A218" s="21"/>
      <c r="B218" s="26" t="s">
        <v>36</v>
      </c>
      <c r="C218" s="27">
        <f t="shared" ref="C218:T218" si="99">SUM(C211:C217)</f>
        <v>42</v>
      </c>
      <c r="D218" s="27">
        <f t="shared" si="99"/>
        <v>11</v>
      </c>
      <c r="E218" s="27">
        <f t="shared" si="99"/>
        <v>0</v>
      </c>
      <c r="F218" s="27">
        <f t="shared" si="99"/>
        <v>53</v>
      </c>
      <c r="G218" s="27">
        <f t="shared" si="99"/>
        <v>1</v>
      </c>
      <c r="H218" s="27">
        <f t="shared" si="99"/>
        <v>0</v>
      </c>
      <c r="I218" s="27">
        <f t="shared" si="99"/>
        <v>0</v>
      </c>
      <c r="J218" s="27">
        <f t="shared" si="99"/>
        <v>0</v>
      </c>
      <c r="K218" s="27">
        <f t="shared" si="99"/>
        <v>0</v>
      </c>
      <c r="L218" s="27">
        <f t="shared" si="99"/>
        <v>1</v>
      </c>
      <c r="M218" s="27">
        <f t="shared" si="99"/>
        <v>0</v>
      </c>
      <c r="N218" s="27">
        <f t="shared" si="99"/>
        <v>0</v>
      </c>
      <c r="O218" s="27">
        <f t="shared" si="99"/>
        <v>0</v>
      </c>
      <c r="P218" s="27">
        <f t="shared" si="99"/>
        <v>15</v>
      </c>
      <c r="Q218" s="27">
        <f t="shared" si="99"/>
        <v>0</v>
      </c>
      <c r="R218" s="27">
        <f t="shared" si="99"/>
        <v>32</v>
      </c>
      <c r="S218" s="27">
        <f t="shared" si="99"/>
        <v>0</v>
      </c>
      <c r="T218" s="27">
        <f t="shared" si="99"/>
        <v>5</v>
      </c>
      <c r="U218" s="20">
        <f t="shared" si="98"/>
        <v>54</v>
      </c>
    </row>
    <row r="219">
      <c r="A219" s="31"/>
      <c r="B219" s="32" t="s">
        <v>42</v>
      </c>
      <c r="C219" s="33">
        <f t="shared" ref="C219:U219" si="100">C210+C218</f>
        <v>1023</v>
      </c>
      <c r="D219" s="33">
        <f t="shared" si="100"/>
        <v>376</v>
      </c>
      <c r="E219" s="33">
        <f t="shared" si="100"/>
        <v>5</v>
      </c>
      <c r="F219" s="33">
        <f t="shared" si="100"/>
        <v>1404</v>
      </c>
      <c r="G219" s="33">
        <f t="shared" si="100"/>
        <v>21</v>
      </c>
      <c r="H219" s="33">
        <f t="shared" si="100"/>
        <v>12</v>
      </c>
      <c r="I219" s="33">
        <f t="shared" si="100"/>
        <v>8</v>
      </c>
      <c r="J219" s="33">
        <f t="shared" si="100"/>
        <v>3</v>
      </c>
      <c r="K219" s="33">
        <f t="shared" si="100"/>
        <v>0</v>
      </c>
      <c r="L219" s="33">
        <f t="shared" si="100"/>
        <v>23</v>
      </c>
      <c r="M219" s="33">
        <f t="shared" si="100"/>
        <v>38</v>
      </c>
      <c r="N219" s="33">
        <f t="shared" si="100"/>
        <v>22</v>
      </c>
      <c r="O219" s="33">
        <f t="shared" si="100"/>
        <v>20</v>
      </c>
      <c r="P219" s="33">
        <f t="shared" si="100"/>
        <v>771</v>
      </c>
      <c r="Q219" s="33">
        <f t="shared" si="100"/>
        <v>9</v>
      </c>
      <c r="R219" s="33">
        <f t="shared" si="100"/>
        <v>225</v>
      </c>
      <c r="S219" s="33">
        <f t="shared" si="100"/>
        <v>8</v>
      </c>
      <c r="T219" s="33">
        <f t="shared" si="100"/>
        <v>348</v>
      </c>
      <c r="U219" s="20">
        <f t="shared" si="100"/>
        <v>1508</v>
      </c>
    </row>
    <row r="220">
      <c r="A220" s="16">
        <v>46078.0</v>
      </c>
      <c r="B220" s="17" t="s">
        <v>28</v>
      </c>
      <c r="C220" s="18">
        <v>2.0</v>
      </c>
      <c r="D220" s="18"/>
      <c r="E220" s="18"/>
      <c r="F220" s="19">
        <f t="shared" ref="F220:F226" si="101">SUM(C220:E220)</f>
        <v>2</v>
      </c>
      <c r="G220" s="18"/>
      <c r="H220" s="19"/>
      <c r="I220" s="19"/>
      <c r="J220" s="18"/>
      <c r="K220" s="19"/>
      <c r="L220" s="19"/>
      <c r="M220" s="19"/>
      <c r="N220" s="19"/>
      <c r="O220" s="18"/>
      <c r="P220" s="18"/>
      <c r="Q220" s="19"/>
      <c r="R220" s="19"/>
      <c r="S220" s="18"/>
      <c r="T220" s="18">
        <v>2.0</v>
      </c>
      <c r="U220" s="20">
        <f t="shared" ref="U220:U227" si="102">sum(G220:T220)</f>
        <v>2</v>
      </c>
    </row>
    <row r="221">
      <c r="A221" s="21"/>
      <c r="B221" s="17" t="s">
        <v>29</v>
      </c>
      <c r="C221" s="18">
        <v>15.0</v>
      </c>
      <c r="D221" s="18">
        <v>3.0</v>
      </c>
      <c r="E221" s="19"/>
      <c r="F221" s="19">
        <f t="shared" si="101"/>
        <v>18</v>
      </c>
      <c r="G221" s="18">
        <v>1.0</v>
      </c>
      <c r="H221" s="18"/>
      <c r="I221" s="18"/>
      <c r="J221" s="19"/>
      <c r="K221" s="19"/>
      <c r="L221" s="19"/>
      <c r="M221" s="19"/>
      <c r="N221" s="18"/>
      <c r="O221" s="18"/>
      <c r="P221" s="18">
        <v>17.0</v>
      </c>
      <c r="Q221" s="19"/>
      <c r="R221" s="19"/>
      <c r="S221" s="18"/>
      <c r="T221" s="18"/>
      <c r="U221" s="20">
        <f t="shared" si="102"/>
        <v>18</v>
      </c>
    </row>
    <row r="222">
      <c r="A222" s="21"/>
      <c r="B222" s="17" t="s">
        <v>30</v>
      </c>
      <c r="C222" s="18">
        <v>5.0</v>
      </c>
      <c r="D222" s="18">
        <v>2.0</v>
      </c>
      <c r="E222" s="18"/>
      <c r="F222" s="19">
        <f t="shared" si="101"/>
        <v>7</v>
      </c>
      <c r="G222" s="18"/>
      <c r="H222" s="19"/>
      <c r="I222" s="19"/>
      <c r="J222" s="19"/>
      <c r="K222" s="19"/>
      <c r="L222" s="19"/>
      <c r="M222" s="18"/>
      <c r="N222" s="19"/>
      <c r="O222" s="18">
        <v>1.0</v>
      </c>
      <c r="P222" s="18">
        <v>3.0</v>
      </c>
      <c r="Q222" s="19"/>
      <c r="R222" s="18">
        <v>1.0</v>
      </c>
      <c r="S222" s="18"/>
      <c r="T222" s="18">
        <v>2.0</v>
      </c>
      <c r="U222" s="20">
        <f t="shared" si="102"/>
        <v>7</v>
      </c>
    </row>
    <row r="223">
      <c r="A223" s="21"/>
      <c r="B223" s="17" t="s">
        <v>31</v>
      </c>
      <c r="C223" s="18">
        <v>4.0</v>
      </c>
      <c r="D223" s="18">
        <v>1.0</v>
      </c>
      <c r="E223" s="19"/>
      <c r="F223" s="19">
        <f t="shared" si="101"/>
        <v>5</v>
      </c>
      <c r="G223" s="18"/>
      <c r="H223" s="19"/>
      <c r="I223" s="19"/>
      <c r="J223" s="19"/>
      <c r="K223" s="19"/>
      <c r="L223" s="19"/>
      <c r="M223" s="18">
        <v>3.0</v>
      </c>
      <c r="N223" s="19"/>
      <c r="O223" s="36"/>
      <c r="P223" s="18"/>
      <c r="Q223" s="19"/>
      <c r="R223" s="18"/>
      <c r="S223" s="19"/>
      <c r="T223" s="18">
        <v>2.0</v>
      </c>
      <c r="U223" s="20">
        <f t="shared" si="102"/>
        <v>5</v>
      </c>
    </row>
    <row r="224">
      <c r="A224" s="21"/>
      <c r="B224" s="17" t="s">
        <v>33</v>
      </c>
      <c r="C224" s="18"/>
      <c r="D224" s="18"/>
      <c r="E224" s="18"/>
      <c r="F224" s="19">
        <f t="shared" si="101"/>
        <v>0</v>
      </c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54">
        <f t="shared" si="102"/>
        <v>0</v>
      </c>
    </row>
    <row r="225">
      <c r="A225" s="21"/>
      <c r="B225" s="22" t="s">
        <v>34</v>
      </c>
      <c r="C225" s="23"/>
      <c r="D225" s="23">
        <v>1.0</v>
      </c>
      <c r="E225" s="24"/>
      <c r="F225" s="24">
        <f t="shared" si="101"/>
        <v>1</v>
      </c>
      <c r="G225" s="23"/>
      <c r="H225" s="23"/>
      <c r="I225" s="23"/>
      <c r="J225" s="23"/>
      <c r="K225" s="24"/>
      <c r="L225" s="23">
        <v>1.0</v>
      </c>
      <c r="M225" s="24"/>
      <c r="N225" s="23"/>
      <c r="O225" s="24"/>
      <c r="P225" s="23"/>
      <c r="Q225" s="23"/>
      <c r="R225" s="23"/>
      <c r="S225" s="24"/>
      <c r="T225" s="23"/>
      <c r="U225" s="20">
        <f t="shared" si="102"/>
        <v>1</v>
      </c>
    </row>
    <row r="226">
      <c r="A226" s="21"/>
      <c r="B226" s="22" t="s">
        <v>35</v>
      </c>
      <c r="C226" s="23"/>
      <c r="D226" s="23"/>
      <c r="E226" s="25"/>
      <c r="F226" s="24">
        <f t="shared" si="101"/>
        <v>0</v>
      </c>
      <c r="G226" s="24"/>
      <c r="H226" s="24"/>
      <c r="I226" s="24"/>
      <c r="J226" s="23"/>
      <c r="K226" s="24"/>
      <c r="L226" s="24"/>
      <c r="M226" s="24"/>
      <c r="N226" s="24"/>
      <c r="O226" s="23"/>
      <c r="P226" s="23">
        <v>1.0</v>
      </c>
      <c r="Q226" s="24"/>
      <c r="R226" s="25"/>
      <c r="S226" s="23"/>
      <c r="T226" s="23"/>
      <c r="U226" s="20">
        <f t="shared" si="102"/>
        <v>1</v>
      </c>
    </row>
    <row r="227">
      <c r="A227" s="21"/>
      <c r="B227" s="26" t="s">
        <v>36</v>
      </c>
      <c r="C227" s="27">
        <f t="shared" ref="C227:T227" si="103">SUM(C220:C226)</f>
        <v>26</v>
      </c>
      <c r="D227" s="27">
        <f t="shared" si="103"/>
        <v>7</v>
      </c>
      <c r="E227" s="27">
        <f t="shared" si="103"/>
        <v>0</v>
      </c>
      <c r="F227" s="27">
        <f t="shared" si="103"/>
        <v>33</v>
      </c>
      <c r="G227" s="27">
        <f t="shared" si="103"/>
        <v>1</v>
      </c>
      <c r="H227" s="27">
        <f t="shared" si="103"/>
        <v>0</v>
      </c>
      <c r="I227" s="27">
        <f t="shared" si="103"/>
        <v>0</v>
      </c>
      <c r="J227" s="27">
        <f t="shared" si="103"/>
        <v>0</v>
      </c>
      <c r="K227" s="27">
        <f t="shared" si="103"/>
        <v>0</v>
      </c>
      <c r="L227" s="27">
        <f t="shared" si="103"/>
        <v>1</v>
      </c>
      <c r="M227" s="27">
        <f t="shared" si="103"/>
        <v>3</v>
      </c>
      <c r="N227" s="27">
        <f t="shared" si="103"/>
        <v>0</v>
      </c>
      <c r="O227" s="27">
        <f t="shared" si="103"/>
        <v>1</v>
      </c>
      <c r="P227" s="27">
        <f t="shared" si="103"/>
        <v>21</v>
      </c>
      <c r="Q227" s="27">
        <f t="shared" si="103"/>
        <v>0</v>
      </c>
      <c r="R227" s="27">
        <f t="shared" si="103"/>
        <v>1</v>
      </c>
      <c r="S227" s="27">
        <f t="shared" si="103"/>
        <v>0</v>
      </c>
      <c r="T227" s="27">
        <f t="shared" si="103"/>
        <v>6</v>
      </c>
      <c r="U227" s="20">
        <f t="shared" si="102"/>
        <v>34</v>
      </c>
    </row>
    <row r="228">
      <c r="A228" s="31"/>
      <c r="B228" s="32" t="s">
        <v>42</v>
      </c>
      <c r="C228" s="33">
        <f t="shared" ref="C228:U228" si="104">C219+C227</f>
        <v>1049</v>
      </c>
      <c r="D228" s="33">
        <f t="shared" si="104"/>
        <v>383</v>
      </c>
      <c r="E228" s="33">
        <f t="shared" si="104"/>
        <v>5</v>
      </c>
      <c r="F228" s="33">
        <f t="shared" si="104"/>
        <v>1437</v>
      </c>
      <c r="G228" s="33">
        <f t="shared" si="104"/>
        <v>22</v>
      </c>
      <c r="H228" s="33">
        <f t="shared" si="104"/>
        <v>12</v>
      </c>
      <c r="I228" s="33">
        <f t="shared" si="104"/>
        <v>8</v>
      </c>
      <c r="J228" s="33">
        <f t="shared" si="104"/>
        <v>3</v>
      </c>
      <c r="K228" s="33">
        <f t="shared" si="104"/>
        <v>0</v>
      </c>
      <c r="L228" s="33">
        <f t="shared" si="104"/>
        <v>24</v>
      </c>
      <c r="M228" s="33">
        <f t="shared" si="104"/>
        <v>41</v>
      </c>
      <c r="N228" s="33">
        <f t="shared" si="104"/>
        <v>22</v>
      </c>
      <c r="O228" s="33">
        <f t="shared" si="104"/>
        <v>21</v>
      </c>
      <c r="P228" s="33">
        <f t="shared" si="104"/>
        <v>792</v>
      </c>
      <c r="Q228" s="33">
        <f t="shared" si="104"/>
        <v>9</v>
      </c>
      <c r="R228" s="33">
        <f t="shared" si="104"/>
        <v>226</v>
      </c>
      <c r="S228" s="33">
        <f t="shared" si="104"/>
        <v>8</v>
      </c>
      <c r="T228" s="33">
        <f t="shared" si="104"/>
        <v>354</v>
      </c>
      <c r="U228" s="20">
        <f t="shared" si="104"/>
        <v>1542</v>
      </c>
    </row>
    <row r="229">
      <c r="A229" s="16">
        <v>46079.0</v>
      </c>
      <c r="B229" s="17" t="s">
        <v>28</v>
      </c>
      <c r="C229" s="18">
        <v>4.0</v>
      </c>
      <c r="D229" s="18"/>
      <c r="E229" s="18"/>
      <c r="F229" s="19">
        <f t="shared" ref="F229:F235" si="105">SUM(C229:E229)</f>
        <v>4</v>
      </c>
      <c r="G229" s="18"/>
      <c r="H229" s="19"/>
      <c r="I229" s="19"/>
      <c r="J229" s="19"/>
      <c r="K229" s="19"/>
      <c r="L229" s="18">
        <v>1.0</v>
      </c>
      <c r="M229" s="19"/>
      <c r="N229" s="19"/>
      <c r="O229" s="18">
        <v>1.0</v>
      </c>
      <c r="P229" s="18">
        <v>2.0</v>
      </c>
      <c r="Q229" s="19"/>
      <c r="R229" s="19"/>
      <c r="S229" s="19"/>
      <c r="T229" s="18"/>
      <c r="U229" s="20">
        <f t="shared" ref="U229:U236" si="106">sum(G229:T229)</f>
        <v>4</v>
      </c>
    </row>
    <row r="230">
      <c r="A230" s="21"/>
      <c r="B230" s="17" t="s">
        <v>29</v>
      </c>
      <c r="C230" s="18">
        <v>1.0</v>
      </c>
      <c r="D230" s="18">
        <v>1.0</v>
      </c>
      <c r="E230" s="18"/>
      <c r="F230" s="19">
        <f t="shared" si="105"/>
        <v>2</v>
      </c>
      <c r="G230" s="18"/>
      <c r="H230" s="19"/>
      <c r="I230" s="19"/>
      <c r="J230" s="18"/>
      <c r="K230" s="19"/>
      <c r="L230" s="18"/>
      <c r="M230" s="19"/>
      <c r="N230" s="19"/>
      <c r="O230" s="18">
        <v>1.0</v>
      </c>
      <c r="P230" s="18"/>
      <c r="Q230" s="19"/>
      <c r="R230" s="19"/>
      <c r="S230" s="19"/>
      <c r="T230" s="18">
        <v>1.0</v>
      </c>
      <c r="U230" s="20">
        <f t="shared" si="106"/>
        <v>2</v>
      </c>
    </row>
    <row r="231">
      <c r="A231" s="21"/>
      <c r="B231" s="17" t="s">
        <v>30</v>
      </c>
      <c r="C231" s="18">
        <v>4.0</v>
      </c>
      <c r="D231" s="18">
        <v>2.0</v>
      </c>
      <c r="E231" s="19"/>
      <c r="F231" s="19">
        <f t="shared" si="105"/>
        <v>6</v>
      </c>
      <c r="G231" s="18"/>
      <c r="H231" s="61"/>
      <c r="I231" s="19"/>
      <c r="J231" s="18">
        <v>1.0</v>
      </c>
      <c r="K231" s="19"/>
      <c r="L231" s="19"/>
      <c r="M231" s="19"/>
      <c r="N231" s="19"/>
      <c r="O231" s="18"/>
      <c r="P231" s="18">
        <v>5.0</v>
      </c>
      <c r="Q231" s="19"/>
      <c r="R231" s="19"/>
      <c r="S231" s="18"/>
      <c r="T231" s="18">
        <v>1.0</v>
      </c>
      <c r="U231" s="20">
        <f t="shared" si="106"/>
        <v>7</v>
      </c>
    </row>
    <row r="232">
      <c r="A232" s="21"/>
      <c r="B232" s="17" t="s">
        <v>31</v>
      </c>
      <c r="C232" s="18">
        <v>2.0</v>
      </c>
      <c r="D232" s="18"/>
      <c r="E232" s="18"/>
      <c r="F232" s="19">
        <f t="shared" si="105"/>
        <v>2</v>
      </c>
      <c r="G232" s="19"/>
      <c r="H232" s="19"/>
      <c r="I232" s="19"/>
      <c r="J232" s="18"/>
      <c r="K232" s="19"/>
      <c r="L232" s="19"/>
      <c r="M232" s="18"/>
      <c r="N232" s="18"/>
      <c r="O232" s="19"/>
      <c r="P232" s="18">
        <v>2.0</v>
      </c>
      <c r="Q232" s="19"/>
      <c r="R232" s="18"/>
      <c r="S232" s="19"/>
      <c r="T232" s="18"/>
      <c r="U232" s="20">
        <f t="shared" si="106"/>
        <v>2</v>
      </c>
    </row>
    <row r="233">
      <c r="A233" s="21"/>
      <c r="B233" s="17" t="s">
        <v>33</v>
      </c>
      <c r="C233" s="18">
        <v>13.0</v>
      </c>
      <c r="D233" s="18">
        <v>5.0</v>
      </c>
      <c r="E233" s="18"/>
      <c r="F233" s="19">
        <f t="shared" si="105"/>
        <v>18</v>
      </c>
      <c r="G233" s="18"/>
      <c r="H233" s="18"/>
      <c r="I233" s="19"/>
      <c r="J233" s="36"/>
      <c r="K233" s="19"/>
      <c r="L233" s="19"/>
      <c r="M233" s="19"/>
      <c r="N233" s="18"/>
      <c r="O233" s="19"/>
      <c r="P233" s="18">
        <v>17.0</v>
      </c>
      <c r="Q233" s="19"/>
      <c r="R233" s="18"/>
      <c r="S233" s="18"/>
      <c r="T233" s="18">
        <v>3.0</v>
      </c>
      <c r="U233" s="54">
        <f t="shared" si="106"/>
        <v>20</v>
      </c>
    </row>
    <row r="234">
      <c r="A234" s="21"/>
      <c r="B234" s="22" t="s">
        <v>34</v>
      </c>
      <c r="C234" s="23">
        <v>2.0</v>
      </c>
      <c r="D234" s="23"/>
      <c r="E234" s="23"/>
      <c r="F234" s="24">
        <f t="shared" si="105"/>
        <v>2</v>
      </c>
      <c r="G234" s="23"/>
      <c r="H234" s="23"/>
      <c r="I234" s="24"/>
      <c r="J234" s="24"/>
      <c r="K234" s="24"/>
      <c r="L234" s="24"/>
      <c r="M234" s="24"/>
      <c r="N234" s="24"/>
      <c r="O234" s="24"/>
      <c r="P234" s="23">
        <v>2.0</v>
      </c>
      <c r="Q234" s="24"/>
      <c r="R234" s="23"/>
      <c r="S234" s="24"/>
      <c r="T234" s="23"/>
      <c r="U234" s="20">
        <f t="shared" si="106"/>
        <v>2</v>
      </c>
    </row>
    <row r="235">
      <c r="A235" s="21"/>
      <c r="B235" s="22" t="s">
        <v>35</v>
      </c>
      <c r="C235" s="23"/>
      <c r="D235" s="23">
        <v>1.0</v>
      </c>
      <c r="E235" s="23"/>
      <c r="F235" s="24">
        <f t="shared" si="105"/>
        <v>1</v>
      </c>
      <c r="G235" s="24"/>
      <c r="H235" s="24"/>
      <c r="I235" s="24"/>
      <c r="J235" s="24"/>
      <c r="K235" s="24"/>
      <c r="L235" s="23">
        <v>1.0</v>
      </c>
      <c r="M235" s="24"/>
      <c r="N235" s="24"/>
      <c r="O235" s="23"/>
      <c r="P235" s="23"/>
      <c r="Q235" s="24"/>
      <c r="R235" s="24"/>
      <c r="S235" s="24"/>
      <c r="T235" s="23"/>
      <c r="U235" s="20">
        <f t="shared" si="106"/>
        <v>1</v>
      </c>
    </row>
    <row r="236">
      <c r="A236" s="21"/>
      <c r="B236" s="26" t="s">
        <v>36</v>
      </c>
      <c r="C236" s="27">
        <f t="shared" ref="C236:T236" si="107">SUM(C229:C235)</f>
        <v>26</v>
      </c>
      <c r="D236" s="27">
        <f t="shared" si="107"/>
        <v>9</v>
      </c>
      <c r="E236" s="27">
        <f t="shared" si="107"/>
        <v>0</v>
      </c>
      <c r="F236" s="27">
        <f t="shared" si="107"/>
        <v>35</v>
      </c>
      <c r="G236" s="27">
        <f t="shared" si="107"/>
        <v>0</v>
      </c>
      <c r="H236" s="27">
        <f t="shared" si="107"/>
        <v>0</v>
      </c>
      <c r="I236" s="27">
        <f t="shared" si="107"/>
        <v>0</v>
      </c>
      <c r="J236" s="27">
        <f t="shared" si="107"/>
        <v>1</v>
      </c>
      <c r="K236" s="27">
        <f t="shared" si="107"/>
        <v>0</v>
      </c>
      <c r="L236" s="27">
        <f t="shared" si="107"/>
        <v>2</v>
      </c>
      <c r="M236" s="27">
        <f t="shared" si="107"/>
        <v>0</v>
      </c>
      <c r="N236" s="27">
        <f t="shared" si="107"/>
        <v>0</v>
      </c>
      <c r="O236" s="27">
        <f t="shared" si="107"/>
        <v>2</v>
      </c>
      <c r="P236" s="27">
        <f t="shared" si="107"/>
        <v>28</v>
      </c>
      <c r="Q236" s="27">
        <f t="shared" si="107"/>
        <v>0</v>
      </c>
      <c r="R236" s="27">
        <f t="shared" si="107"/>
        <v>0</v>
      </c>
      <c r="S236" s="27">
        <f t="shared" si="107"/>
        <v>0</v>
      </c>
      <c r="T236" s="27">
        <f t="shared" si="107"/>
        <v>5</v>
      </c>
      <c r="U236" s="20">
        <f t="shared" si="106"/>
        <v>38</v>
      </c>
    </row>
    <row r="237">
      <c r="A237" s="31"/>
      <c r="B237" s="32" t="s">
        <v>42</v>
      </c>
      <c r="C237" s="33">
        <f t="shared" ref="C237:U237" si="108">C228+C236</f>
        <v>1075</v>
      </c>
      <c r="D237" s="33">
        <f t="shared" si="108"/>
        <v>392</v>
      </c>
      <c r="E237" s="33">
        <f t="shared" si="108"/>
        <v>5</v>
      </c>
      <c r="F237" s="33">
        <f t="shared" si="108"/>
        <v>1472</v>
      </c>
      <c r="G237" s="33">
        <f t="shared" si="108"/>
        <v>22</v>
      </c>
      <c r="H237" s="33">
        <f t="shared" si="108"/>
        <v>12</v>
      </c>
      <c r="I237" s="33">
        <f t="shared" si="108"/>
        <v>8</v>
      </c>
      <c r="J237" s="33">
        <f t="shared" si="108"/>
        <v>4</v>
      </c>
      <c r="K237" s="33">
        <f t="shared" si="108"/>
        <v>0</v>
      </c>
      <c r="L237" s="33">
        <f t="shared" si="108"/>
        <v>26</v>
      </c>
      <c r="M237" s="33">
        <f t="shared" si="108"/>
        <v>41</v>
      </c>
      <c r="N237" s="33">
        <f t="shared" si="108"/>
        <v>22</v>
      </c>
      <c r="O237" s="33">
        <f t="shared" si="108"/>
        <v>23</v>
      </c>
      <c r="P237" s="33">
        <f t="shared" si="108"/>
        <v>820</v>
      </c>
      <c r="Q237" s="33">
        <f t="shared" si="108"/>
        <v>9</v>
      </c>
      <c r="R237" s="33">
        <f t="shared" si="108"/>
        <v>226</v>
      </c>
      <c r="S237" s="33">
        <f t="shared" si="108"/>
        <v>8</v>
      </c>
      <c r="T237" s="33">
        <f t="shared" si="108"/>
        <v>359</v>
      </c>
      <c r="U237" s="20">
        <f t="shared" si="108"/>
        <v>1580</v>
      </c>
    </row>
    <row r="238">
      <c r="A238" s="16">
        <v>46080.0</v>
      </c>
      <c r="B238" s="17" t="s">
        <v>28</v>
      </c>
      <c r="C238" s="18"/>
      <c r="D238" s="18"/>
      <c r="E238" s="18"/>
      <c r="F238" s="19">
        <f t="shared" ref="F238:F244" si="109">SUM(C238:E238)</f>
        <v>0</v>
      </c>
      <c r="G238" s="19"/>
      <c r="H238" s="19"/>
      <c r="I238" s="19"/>
      <c r="J238" s="19"/>
      <c r="K238" s="19"/>
      <c r="L238" s="19"/>
      <c r="M238" s="19"/>
      <c r="N238" s="19"/>
      <c r="O238" s="36"/>
      <c r="P238" s="18"/>
      <c r="Q238" s="18"/>
      <c r="R238" s="19"/>
      <c r="S238" s="36"/>
      <c r="T238" s="18"/>
      <c r="U238" s="20">
        <f t="shared" ref="U238:U245" si="110">sum(G238:T238)</f>
        <v>0</v>
      </c>
    </row>
    <row r="239">
      <c r="A239" s="21"/>
      <c r="B239" s="17" t="s">
        <v>29</v>
      </c>
      <c r="C239" s="18">
        <v>1.0</v>
      </c>
      <c r="D239" s="18">
        <v>1.0</v>
      </c>
      <c r="E239" s="18"/>
      <c r="F239" s="19">
        <f t="shared" si="109"/>
        <v>2</v>
      </c>
      <c r="G239" s="18"/>
      <c r="H239" s="19"/>
      <c r="I239" s="19"/>
      <c r="J239" s="18"/>
      <c r="K239" s="19"/>
      <c r="L239" s="19"/>
      <c r="M239" s="19"/>
      <c r="N239" s="19"/>
      <c r="O239" s="18"/>
      <c r="P239" s="18">
        <v>1.0</v>
      </c>
      <c r="Q239" s="19"/>
      <c r="R239" s="19"/>
      <c r="S239" s="36"/>
      <c r="T239" s="18">
        <v>1.0</v>
      </c>
      <c r="U239" s="20">
        <f t="shared" si="110"/>
        <v>2</v>
      </c>
    </row>
    <row r="240">
      <c r="A240" s="21"/>
      <c r="B240" s="17" t="s">
        <v>30</v>
      </c>
      <c r="C240" s="18">
        <v>13.0</v>
      </c>
      <c r="D240" s="18">
        <v>5.0</v>
      </c>
      <c r="E240" s="18"/>
      <c r="F240" s="19">
        <f t="shared" si="109"/>
        <v>18</v>
      </c>
      <c r="G240" s="18"/>
      <c r="H240" s="18"/>
      <c r="I240" s="19"/>
      <c r="J240" s="18"/>
      <c r="K240" s="19"/>
      <c r="L240" s="18"/>
      <c r="M240" s="19"/>
      <c r="N240" s="19"/>
      <c r="O240" s="18"/>
      <c r="P240" s="18">
        <v>17.0</v>
      </c>
      <c r="Q240" s="19"/>
      <c r="R240" s="19"/>
      <c r="S240" s="18">
        <v>1.0</v>
      </c>
      <c r="T240" s="18"/>
      <c r="U240" s="20">
        <f t="shared" si="110"/>
        <v>18</v>
      </c>
    </row>
    <row r="241">
      <c r="A241" s="21"/>
      <c r="B241" s="17" t="s">
        <v>31</v>
      </c>
      <c r="C241" s="18">
        <v>2.0</v>
      </c>
      <c r="D241" s="18"/>
      <c r="E241" s="18"/>
      <c r="F241" s="19">
        <f t="shared" si="109"/>
        <v>2</v>
      </c>
      <c r="G241" s="19"/>
      <c r="H241" s="19"/>
      <c r="I241" s="19"/>
      <c r="J241" s="19"/>
      <c r="K241" s="19"/>
      <c r="L241" s="19"/>
      <c r="M241" s="18"/>
      <c r="N241" s="19"/>
      <c r="O241" s="19"/>
      <c r="P241" s="18">
        <v>1.0</v>
      </c>
      <c r="Q241" s="19"/>
      <c r="R241" s="18"/>
      <c r="S241" s="19"/>
      <c r="T241" s="18">
        <v>1.0</v>
      </c>
      <c r="U241" s="20">
        <f t="shared" si="110"/>
        <v>2</v>
      </c>
    </row>
    <row r="242">
      <c r="A242" s="21"/>
      <c r="B242" s="17" t="s">
        <v>33</v>
      </c>
      <c r="C242" s="18">
        <v>2.0</v>
      </c>
      <c r="D242" s="18">
        <v>3.0</v>
      </c>
      <c r="E242" s="18"/>
      <c r="F242" s="19">
        <f t="shared" si="109"/>
        <v>5</v>
      </c>
      <c r="G242" s="18"/>
      <c r="H242" s="18"/>
      <c r="I242" s="19"/>
      <c r="J242" s="18">
        <v>1.0</v>
      </c>
      <c r="K242" s="19"/>
      <c r="L242" s="19"/>
      <c r="M242" s="19"/>
      <c r="N242" s="18"/>
      <c r="O242" s="19"/>
      <c r="P242" s="18">
        <v>2.0</v>
      </c>
      <c r="Q242" s="19"/>
      <c r="R242" s="18"/>
      <c r="S242" s="18"/>
      <c r="T242" s="18">
        <v>2.0</v>
      </c>
      <c r="U242" s="54">
        <f t="shared" si="110"/>
        <v>5</v>
      </c>
    </row>
    <row r="243">
      <c r="A243" s="21"/>
      <c r="B243" s="22" t="s">
        <v>34</v>
      </c>
      <c r="C243" s="23">
        <v>3.0</v>
      </c>
      <c r="D243" s="23">
        <v>1.0</v>
      </c>
      <c r="E243" s="24"/>
      <c r="F243" s="24">
        <f t="shared" si="109"/>
        <v>4</v>
      </c>
      <c r="G243" s="23"/>
      <c r="H243" s="24"/>
      <c r="I243" s="23"/>
      <c r="J243" s="23"/>
      <c r="K243" s="24"/>
      <c r="L243" s="23">
        <v>2.0</v>
      </c>
      <c r="M243" s="24"/>
      <c r="N243" s="23"/>
      <c r="O243" s="24"/>
      <c r="P243" s="23">
        <v>2.0</v>
      </c>
      <c r="Q243" s="24"/>
      <c r="R243" s="23"/>
      <c r="S243" s="23"/>
      <c r="T243" s="23">
        <v>1.0</v>
      </c>
      <c r="U243" s="20">
        <f t="shared" si="110"/>
        <v>5</v>
      </c>
    </row>
    <row r="244">
      <c r="A244" s="21"/>
      <c r="B244" s="22" t="s">
        <v>35</v>
      </c>
      <c r="C244" s="23">
        <v>0.0</v>
      </c>
      <c r="D244" s="23">
        <v>0.0</v>
      </c>
      <c r="E244" s="24"/>
      <c r="F244" s="24">
        <f t="shared" si="109"/>
        <v>0</v>
      </c>
      <c r="G244" s="23"/>
      <c r="H244" s="24"/>
      <c r="I244" s="24"/>
      <c r="J244" s="23"/>
      <c r="K244" s="24"/>
      <c r="L244" s="24"/>
      <c r="M244" s="24"/>
      <c r="N244" s="24"/>
      <c r="O244" s="24"/>
      <c r="P244" s="23"/>
      <c r="Q244" s="24"/>
      <c r="R244" s="24"/>
      <c r="S244" s="24"/>
      <c r="T244" s="23"/>
      <c r="U244" s="20">
        <f t="shared" si="110"/>
        <v>0</v>
      </c>
    </row>
    <row r="245">
      <c r="A245" s="21"/>
      <c r="B245" s="26" t="s">
        <v>36</v>
      </c>
      <c r="C245" s="27">
        <f t="shared" ref="C245:T245" si="111">SUM(C238:C244)</f>
        <v>21</v>
      </c>
      <c r="D245" s="27">
        <f t="shared" si="111"/>
        <v>10</v>
      </c>
      <c r="E245" s="27">
        <f t="shared" si="111"/>
        <v>0</v>
      </c>
      <c r="F245" s="27">
        <f t="shared" si="111"/>
        <v>31</v>
      </c>
      <c r="G245" s="27">
        <f t="shared" si="111"/>
        <v>0</v>
      </c>
      <c r="H245" s="27">
        <f t="shared" si="111"/>
        <v>0</v>
      </c>
      <c r="I245" s="27">
        <f t="shared" si="111"/>
        <v>0</v>
      </c>
      <c r="J245" s="27">
        <f t="shared" si="111"/>
        <v>1</v>
      </c>
      <c r="K245" s="27">
        <f t="shared" si="111"/>
        <v>0</v>
      </c>
      <c r="L245" s="27">
        <f t="shared" si="111"/>
        <v>2</v>
      </c>
      <c r="M245" s="27">
        <f t="shared" si="111"/>
        <v>0</v>
      </c>
      <c r="N245" s="27">
        <f t="shared" si="111"/>
        <v>0</v>
      </c>
      <c r="O245" s="27">
        <f t="shared" si="111"/>
        <v>0</v>
      </c>
      <c r="P245" s="27">
        <f t="shared" si="111"/>
        <v>23</v>
      </c>
      <c r="Q245" s="27">
        <f t="shared" si="111"/>
        <v>0</v>
      </c>
      <c r="R245" s="27">
        <f t="shared" si="111"/>
        <v>0</v>
      </c>
      <c r="S245" s="27">
        <f t="shared" si="111"/>
        <v>1</v>
      </c>
      <c r="T245" s="27">
        <f t="shared" si="111"/>
        <v>5</v>
      </c>
      <c r="U245" s="20">
        <f t="shared" si="110"/>
        <v>32</v>
      </c>
    </row>
    <row r="246">
      <c r="A246" s="31"/>
      <c r="B246" s="32" t="s">
        <v>42</v>
      </c>
      <c r="C246" s="33">
        <f t="shared" ref="C246:U246" si="112">C237+C245</f>
        <v>1096</v>
      </c>
      <c r="D246" s="33">
        <f t="shared" si="112"/>
        <v>402</v>
      </c>
      <c r="E246" s="33">
        <f t="shared" si="112"/>
        <v>5</v>
      </c>
      <c r="F246" s="33">
        <f t="shared" si="112"/>
        <v>1503</v>
      </c>
      <c r="G246" s="33">
        <f t="shared" si="112"/>
        <v>22</v>
      </c>
      <c r="H246" s="33">
        <f t="shared" si="112"/>
        <v>12</v>
      </c>
      <c r="I246" s="33">
        <f t="shared" si="112"/>
        <v>8</v>
      </c>
      <c r="J246" s="33">
        <f t="shared" si="112"/>
        <v>5</v>
      </c>
      <c r="K246" s="33">
        <f t="shared" si="112"/>
        <v>0</v>
      </c>
      <c r="L246" s="33">
        <f t="shared" si="112"/>
        <v>28</v>
      </c>
      <c r="M246" s="33">
        <f t="shared" si="112"/>
        <v>41</v>
      </c>
      <c r="N246" s="33">
        <f t="shared" si="112"/>
        <v>22</v>
      </c>
      <c r="O246" s="33">
        <f t="shared" si="112"/>
        <v>23</v>
      </c>
      <c r="P246" s="33">
        <f t="shared" si="112"/>
        <v>843</v>
      </c>
      <c r="Q246" s="33">
        <f t="shared" si="112"/>
        <v>9</v>
      </c>
      <c r="R246" s="33">
        <f t="shared" si="112"/>
        <v>226</v>
      </c>
      <c r="S246" s="33">
        <f t="shared" si="112"/>
        <v>9</v>
      </c>
      <c r="T246" s="33">
        <f t="shared" si="112"/>
        <v>364</v>
      </c>
      <c r="U246" s="20">
        <f t="shared" si="112"/>
        <v>1612</v>
      </c>
    </row>
    <row r="247">
      <c r="A247" s="16">
        <v>46081.0</v>
      </c>
      <c r="B247" s="17" t="s">
        <v>28</v>
      </c>
      <c r="C247" s="18"/>
      <c r="D247" s="18"/>
      <c r="E247" s="19"/>
      <c r="F247" s="19">
        <f t="shared" ref="F247:F253" si="113">SUM(C247:E247)</f>
        <v>0</v>
      </c>
      <c r="G247" s="18"/>
      <c r="H247" s="19"/>
      <c r="I247" s="19"/>
      <c r="J247" s="19"/>
      <c r="K247" s="19"/>
      <c r="L247" s="19"/>
      <c r="M247" s="19"/>
      <c r="N247" s="19"/>
      <c r="O247" s="18"/>
      <c r="P247" s="18"/>
      <c r="Q247" s="19"/>
      <c r="R247" s="19"/>
      <c r="S247" s="18"/>
      <c r="T247" s="18"/>
      <c r="U247" s="20">
        <f t="shared" ref="U247:U254" si="114">sum(G247:T247)</f>
        <v>0</v>
      </c>
    </row>
    <row r="248">
      <c r="A248" s="21"/>
      <c r="B248" s="17" t="s">
        <v>29</v>
      </c>
      <c r="C248" s="18"/>
      <c r="D248" s="18"/>
      <c r="E248" s="18"/>
      <c r="F248" s="19">
        <f t="shared" si="113"/>
        <v>0</v>
      </c>
      <c r="G248" s="18"/>
      <c r="H248" s="19"/>
      <c r="I248" s="18"/>
      <c r="J248" s="19"/>
      <c r="K248" s="19"/>
      <c r="L248" s="19"/>
      <c r="M248" s="19"/>
      <c r="N248" s="18"/>
      <c r="O248" s="19"/>
      <c r="P248" s="18"/>
      <c r="Q248" s="19"/>
      <c r="R248" s="19"/>
      <c r="S248" s="18"/>
      <c r="T248" s="18"/>
      <c r="U248" s="20">
        <f t="shared" si="114"/>
        <v>0</v>
      </c>
    </row>
    <row r="249">
      <c r="A249" s="21"/>
      <c r="B249" s="17" t="s">
        <v>30</v>
      </c>
      <c r="C249" s="18"/>
      <c r="D249" s="18">
        <v>1.0</v>
      </c>
      <c r="E249" s="19"/>
      <c r="F249" s="19">
        <f t="shared" si="113"/>
        <v>1</v>
      </c>
      <c r="G249" s="18"/>
      <c r="H249" s="19"/>
      <c r="I249" s="19"/>
      <c r="J249" s="19"/>
      <c r="K249" s="19"/>
      <c r="L249" s="18"/>
      <c r="M249" s="19"/>
      <c r="N249" s="19"/>
      <c r="O249" s="19"/>
      <c r="P249" s="18">
        <v>1.0</v>
      </c>
      <c r="Q249" s="18"/>
      <c r="R249" s="19"/>
      <c r="S249" s="18"/>
      <c r="T249" s="18"/>
      <c r="U249" s="20">
        <f t="shared" si="114"/>
        <v>1</v>
      </c>
    </row>
    <row r="250">
      <c r="A250" s="21"/>
      <c r="B250" s="17" t="s">
        <v>31</v>
      </c>
      <c r="C250" s="18">
        <v>7.0</v>
      </c>
      <c r="D250" s="18">
        <v>3.0</v>
      </c>
      <c r="E250" s="18"/>
      <c r="F250" s="19">
        <f t="shared" si="113"/>
        <v>10</v>
      </c>
      <c r="G250" s="36"/>
      <c r="H250" s="19"/>
      <c r="I250" s="19"/>
      <c r="J250" s="19"/>
      <c r="K250" s="19"/>
      <c r="L250" s="19"/>
      <c r="M250" s="19"/>
      <c r="N250" s="19"/>
      <c r="O250" s="19"/>
      <c r="P250" s="18">
        <v>10.0</v>
      </c>
      <c r="Q250" s="19"/>
      <c r="R250" s="19"/>
      <c r="S250" s="19"/>
      <c r="T250" s="18"/>
      <c r="U250" s="20">
        <f t="shared" si="114"/>
        <v>10</v>
      </c>
    </row>
    <row r="251">
      <c r="A251" s="21"/>
      <c r="B251" s="17" t="s">
        <v>33</v>
      </c>
      <c r="C251" s="18"/>
      <c r="D251" s="18"/>
      <c r="E251" s="18"/>
      <c r="F251" s="19">
        <f t="shared" si="113"/>
        <v>0</v>
      </c>
      <c r="G251" s="18"/>
      <c r="H251" s="18"/>
      <c r="I251" s="18"/>
      <c r="J251" s="36"/>
      <c r="K251" s="19"/>
      <c r="L251" s="19"/>
      <c r="M251" s="19"/>
      <c r="N251" s="18"/>
      <c r="O251" s="19"/>
      <c r="P251" s="18"/>
      <c r="Q251" s="18"/>
      <c r="R251" s="18"/>
      <c r="S251" s="18"/>
      <c r="T251" s="18"/>
      <c r="U251" s="54">
        <f t="shared" si="114"/>
        <v>0</v>
      </c>
    </row>
    <row r="252">
      <c r="A252" s="21"/>
      <c r="B252" s="22" t="s">
        <v>34</v>
      </c>
      <c r="C252" s="23"/>
      <c r="D252" s="23"/>
      <c r="E252" s="23"/>
      <c r="F252" s="24">
        <f t="shared" si="113"/>
        <v>0</v>
      </c>
      <c r="G252" s="23"/>
      <c r="H252" s="24"/>
      <c r="I252" s="24"/>
      <c r="J252" s="23"/>
      <c r="K252" s="24"/>
      <c r="L252" s="24"/>
      <c r="M252" s="24"/>
      <c r="N252" s="23"/>
      <c r="O252" s="23"/>
      <c r="P252" s="23"/>
      <c r="Q252" s="24"/>
      <c r="R252" s="24"/>
      <c r="S252" s="23"/>
      <c r="T252" s="23"/>
      <c r="U252" s="20">
        <f t="shared" si="114"/>
        <v>0</v>
      </c>
    </row>
    <row r="253">
      <c r="A253" s="21"/>
      <c r="B253" s="22" t="s">
        <v>35</v>
      </c>
      <c r="C253" s="23"/>
      <c r="D253" s="23"/>
      <c r="E253" s="24"/>
      <c r="F253" s="24">
        <f t="shared" si="113"/>
        <v>0</v>
      </c>
      <c r="G253" s="25"/>
      <c r="H253" s="24"/>
      <c r="I253" s="24"/>
      <c r="J253" s="24"/>
      <c r="K253" s="25"/>
      <c r="L253" s="24"/>
      <c r="M253" s="24"/>
      <c r="N253" s="24"/>
      <c r="O253" s="23"/>
      <c r="P253" s="25"/>
      <c r="Q253" s="24"/>
      <c r="R253" s="24"/>
      <c r="S253" s="23"/>
      <c r="T253" s="24"/>
      <c r="U253" s="20">
        <f t="shared" si="114"/>
        <v>0</v>
      </c>
    </row>
    <row r="254">
      <c r="A254" s="21"/>
      <c r="B254" s="26" t="s">
        <v>36</v>
      </c>
      <c r="C254" s="27">
        <f t="shared" ref="C254:T254" si="115">SUM(C247:C253)</f>
        <v>7</v>
      </c>
      <c r="D254" s="27">
        <f t="shared" si="115"/>
        <v>4</v>
      </c>
      <c r="E254" s="27">
        <f t="shared" si="115"/>
        <v>0</v>
      </c>
      <c r="F254" s="27">
        <f t="shared" si="115"/>
        <v>11</v>
      </c>
      <c r="G254" s="27">
        <f t="shared" si="115"/>
        <v>0</v>
      </c>
      <c r="H254" s="27">
        <f t="shared" si="115"/>
        <v>0</v>
      </c>
      <c r="I254" s="27">
        <f t="shared" si="115"/>
        <v>0</v>
      </c>
      <c r="J254" s="27">
        <f t="shared" si="115"/>
        <v>0</v>
      </c>
      <c r="K254" s="27">
        <f t="shared" si="115"/>
        <v>0</v>
      </c>
      <c r="L254" s="27">
        <f t="shared" si="115"/>
        <v>0</v>
      </c>
      <c r="M254" s="27">
        <f t="shared" si="115"/>
        <v>0</v>
      </c>
      <c r="N254" s="27">
        <f t="shared" si="115"/>
        <v>0</v>
      </c>
      <c r="O254" s="27">
        <f t="shared" si="115"/>
        <v>0</v>
      </c>
      <c r="P254" s="27">
        <f t="shared" si="115"/>
        <v>11</v>
      </c>
      <c r="Q254" s="27">
        <f t="shared" si="115"/>
        <v>0</v>
      </c>
      <c r="R254" s="27">
        <f t="shared" si="115"/>
        <v>0</v>
      </c>
      <c r="S254" s="27">
        <f t="shared" si="115"/>
        <v>0</v>
      </c>
      <c r="T254" s="27">
        <f t="shared" si="115"/>
        <v>0</v>
      </c>
      <c r="U254" s="20">
        <f t="shared" si="114"/>
        <v>11</v>
      </c>
    </row>
    <row r="255">
      <c r="A255" s="31"/>
      <c r="B255" s="32" t="s">
        <v>42</v>
      </c>
      <c r="C255" s="33">
        <f t="shared" ref="C255:U255" si="116">C246+C254</f>
        <v>1103</v>
      </c>
      <c r="D255" s="33">
        <f t="shared" si="116"/>
        <v>406</v>
      </c>
      <c r="E255" s="33">
        <f t="shared" si="116"/>
        <v>5</v>
      </c>
      <c r="F255" s="33">
        <f t="shared" si="116"/>
        <v>1514</v>
      </c>
      <c r="G255" s="33">
        <f t="shared" si="116"/>
        <v>22</v>
      </c>
      <c r="H255" s="33">
        <f t="shared" si="116"/>
        <v>12</v>
      </c>
      <c r="I255" s="33">
        <f t="shared" si="116"/>
        <v>8</v>
      </c>
      <c r="J255" s="33">
        <f t="shared" si="116"/>
        <v>5</v>
      </c>
      <c r="K255" s="33">
        <f t="shared" si="116"/>
        <v>0</v>
      </c>
      <c r="L255" s="33">
        <f t="shared" si="116"/>
        <v>28</v>
      </c>
      <c r="M255" s="33">
        <f t="shared" si="116"/>
        <v>41</v>
      </c>
      <c r="N255" s="33">
        <f t="shared" si="116"/>
        <v>22</v>
      </c>
      <c r="O255" s="33">
        <f t="shared" si="116"/>
        <v>23</v>
      </c>
      <c r="P255" s="33">
        <f t="shared" si="116"/>
        <v>854</v>
      </c>
      <c r="Q255" s="33">
        <f t="shared" si="116"/>
        <v>9</v>
      </c>
      <c r="R255" s="33">
        <f t="shared" si="116"/>
        <v>226</v>
      </c>
      <c r="S255" s="33">
        <f t="shared" si="116"/>
        <v>9</v>
      </c>
      <c r="T255" s="33">
        <f t="shared" si="116"/>
        <v>364</v>
      </c>
      <c r="U255" s="20">
        <f t="shared" si="116"/>
        <v>1623</v>
      </c>
    </row>
    <row r="256">
      <c r="A256" s="16"/>
      <c r="B256" s="17" t="s">
        <v>28</v>
      </c>
      <c r="C256" s="18"/>
      <c r="D256" s="18"/>
      <c r="E256" s="19"/>
      <c r="F256" s="19">
        <f t="shared" ref="F256:F262" si="117">SUM(C256:E256)</f>
        <v>0</v>
      </c>
      <c r="G256" s="19"/>
      <c r="H256" s="18"/>
      <c r="I256" s="19"/>
      <c r="J256" s="19"/>
      <c r="K256" s="19"/>
      <c r="L256" s="19"/>
      <c r="M256" s="19"/>
      <c r="N256" s="19"/>
      <c r="O256" s="18"/>
      <c r="P256" s="18"/>
      <c r="Q256" s="19"/>
      <c r="R256" s="19"/>
      <c r="S256" s="36"/>
      <c r="T256" s="18"/>
      <c r="U256" s="20">
        <f t="shared" ref="U256:U263" si="118">sum(G256:T256)</f>
        <v>0</v>
      </c>
    </row>
    <row r="257">
      <c r="A257" s="21"/>
      <c r="B257" s="17" t="s">
        <v>29</v>
      </c>
      <c r="C257" s="18"/>
      <c r="D257" s="18"/>
      <c r="E257" s="19"/>
      <c r="F257" s="19">
        <f t="shared" si="117"/>
        <v>0</v>
      </c>
      <c r="G257" s="19"/>
      <c r="H257" s="19"/>
      <c r="I257" s="18"/>
      <c r="J257" s="19"/>
      <c r="K257" s="19"/>
      <c r="L257" s="19"/>
      <c r="M257" s="19"/>
      <c r="N257" s="19"/>
      <c r="O257" s="19"/>
      <c r="P257" s="18"/>
      <c r="Q257" s="19"/>
      <c r="R257" s="19"/>
      <c r="S257" s="18"/>
      <c r="T257" s="18"/>
      <c r="U257" s="20">
        <f t="shared" si="118"/>
        <v>0</v>
      </c>
    </row>
    <row r="258">
      <c r="A258" s="21"/>
      <c r="B258" s="17" t="s">
        <v>30</v>
      </c>
      <c r="C258" s="18"/>
      <c r="D258" s="18"/>
      <c r="E258" s="19"/>
      <c r="F258" s="19">
        <f t="shared" si="117"/>
        <v>0</v>
      </c>
      <c r="G258" s="19"/>
      <c r="H258" s="19"/>
      <c r="I258" s="19"/>
      <c r="J258" s="19"/>
      <c r="K258" s="19"/>
      <c r="L258" s="19"/>
      <c r="M258" s="19"/>
      <c r="N258" s="18"/>
      <c r="O258" s="18"/>
      <c r="P258" s="18"/>
      <c r="Q258" s="19"/>
      <c r="R258" s="18"/>
      <c r="S258" s="18"/>
      <c r="T258" s="18"/>
      <c r="U258" s="20">
        <f t="shared" si="118"/>
        <v>0</v>
      </c>
    </row>
    <row r="259">
      <c r="A259" s="21"/>
      <c r="B259" s="17" t="s">
        <v>31</v>
      </c>
      <c r="C259" s="18"/>
      <c r="D259" s="18"/>
      <c r="E259" s="19"/>
      <c r="F259" s="19">
        <f t="shared" si="117"/>
        <v>0</v>
      </c>
      <c r="G259" s="18"/>
      <c r="H259" s="19"/>
      <c r="I259" s="19"/>
      <c r="J259" s="18"/>
      <c r="K259" s="19"/>
      <c r="L259" s="19"/>
      <c r="M259" s="18"/>
      <c r="N259" s="18"/>
      <c r="O259" s="19"/>
      <c r="P259" s="18"/>
      <c r="Q259" s="19"/>
      <c r="R259" s="18"/>
      <c r="S259" s="19"/>
      <c r="T259" s="18"/>
      <c r="U259" s="20">
        <f t="shared" si="118"/>
        <v>0</v>
      </c>
    </row>
    <row r="260">
      <c r="A260" s="21"/>
      <c r="B260" s="17" t="s">
        <v>33</v>
      </c>
      <c r="C260" s="18"/>
      <c r="D260" s="18"/>
      <c r="E260" s="18"/>
      <c r="F260" s="19">
        <f t="shared" si="117"/>
        <v>0</v>
      </c>
      <c r="G260" s="18"/>
      <c r="H260" s="18"/>
      <c r="I260" s="19"/>
      <c r="J260" s="36"/>
      <c r="K260" s="19"/>
      <c r="L260" s="19"/>
      <c r="M260" s="19"/>
      <c r="N260" s="18"/>
      <c r="O260" s="19"/>
      <c r="P260" s="18"/>
      <c r="Q260" s="18"/>
      <c r="R260" s="18"/>
      <c r="S260" s="18"/>
      <c r="T260" s="18"/>
      <c r="U260" s="54">
        <f t="shared" si="118"/>
        <v>0</v>
      </c>
    </row>
    <row r="261">
      <c r="A261" s="21"/>
      <c r="B261" s="22" t="s">
        <v>34</v>
      </c>
      <c r="C261" s="23"/>
      <c r="D261" s="23"/>
      <c r="E261" s="24"/>
      <c r="F261" s="24">
        <f t="shared" si="117"/>
        <v>0</v>
      </c>
      <c r="G261" s="23"/>
      <c r="H261" s="23"/>
      <c r="I261" s="23"/>
      <c r="J261" s="24"/>
      <c r="K261" s="24"/>
      <c r="L261" s="24"/>
      <c r="M261" s="24"/>
      <c r="N261" s="23"/>
      <c r="O261" s="23"/>
      <c r="P261" s="23"/>
      <c r="Q261" s="23"/>
      <c r="R261" s="23"/>
      <c r="S261" s="25"/>
      <c r="T261" s="23"/>
      <c r="U261" s="20">
        <f t="shared" si="118"/>
        <v>0</v>
      </c>
    </row>
    <row r="262">
      <c r="A262" s="21"/>
      <c r="B262" s="22" t="s">
        <v>35</v>
      </c>
      <c r="C262" s="23"/>
      <c r="D262" s="23"/>
      <c r="E262" s="24"/>
      <c r="F262" s="24">
        <f t="shared" si="117"/>
        <v>0</v>
      </c>
      <c r="G262" s="24"/>
      <c r="H262" s="24"/>
      <c r="I262" s="24"/>
      <c r="J262" s="24"/>
      <c r="K262" s="24"/>
      <c r="L262" s="24"/>
      <c r="M262" s="24"/>
      <c r="N262" s="24"/>
      <c r="O262" s="23"/>
      <c r="P262" s="23"/>
      <c r="Q262" s="24"/>
      <c r="R262" s="24"/>
      <c r="S262" s="23"/>
      <c r="T262" s="23"/>
      <c r="U262" s="20">
        <f t="shared" si="118"/>
        <v>0</v>
      </c>
    </row>
    <row r="263">
      <c r="A263" s="21"/>
      <c r="B263" s="26" t="s">
        <v>36</v>
      </c>
      <c r="C263" s="27">
        <f t="shared" ref="C263:T263" si="119">SUM(C256:C262)</f>
        <v>0</v>
      </c>
      <c r="D263" s="27">
        <f t="shared" si="119"/>
        <v>0</v>
      </c>
      <c r="E263" s="27">
        <f t="shared" si="119"/>
        <v>0</v>
      </c>
      <c r="F263" s="27">
        <f t="shared" si="119"/>
        <v>0</v>
      </c>
      <c r="G263" s="27">
        <f t="shared" si="119"/>
        <v>0</v>
      </c>
      <c r="H263" s="27">
        <f t="shared" si="119"/>
        <v>0</v>
      </c>
      <c r="I263" s="27">
        <f t="shared" si="119"/>
        <v>0</v>
      </c>
      <c r="J263" s="27">
        <f t="shared" si="119"/>
        <v>0</v>
      </c>
      <c r="K263" s="27">
        <f t="shared" si="119"/>
        <v>0</v>
      </c>
      <c r="L263" s="27">
        <f t="shared" si="119"/>
        <v>0</v>
      </c>
      <c r="M263" s="27">
        <f t="shared" si="119"/>
        <v>0</v>
      </c>
      <c r="N263" s="27">
        <f t="shared" si="119"/>
        <v>0</v>
      </c>
      <c r="O263" s="27">
        <f t="shared" si="119"/>
        <v>0</v>
      </c>
      <c r="P263" s="27">
        <f t="shared" si="119"/>
        <v>0</v>
      </c>
      <c r="Q263" s="27">
        <f t="shared" si="119"/>
        <v>0</v>
      </c>
      <c r="R263" s="27">
        <f t="shared" si="119"/>
        <v>0</v>
      </c>
      <c r="S263" s="27">
        <f t="shared" si="119"/>
        <v>0</v>
      </c>
      <c r="T263" s="27">
        <f t="shared" si="119"/>
        <v>0</v>
      </c>
      <c r="U263" s="20">
        <f t="shared" si="118"/>
        <v>0</v>
      </c>
    </row>
    <row r="264">
      <c r="A264" s="31"/>
      <c r="B264" s="32" t="s">
        <v>42</v>
      </c>
      <c r="C264" s="33">
        <f t="shared" ref="C264:U264" si="120">C255+C263</f>
        <v>1103</v>
      </c>
      <c r="D264" s="33">
        <f t="shared" si="120"/>
        <v>406</v>
      </c>
      <c r="E264" s="33">
        <f t="shared" si="120"/>
        <v>5</v>
      </c>
      <c r="F264" s="33">
        <f t="shared" si="120"/>
        <v>1514</v>
      </c>
      <c r="G264" s="33">
        <f t="shared" si="120"/>
        <v>22</v>
      </c>
      <c r="H264" s="33">
        <f t="shared" si="120"/>
        <v>12</v>
      </c>
      <c r="I264" s="33">
        <f t="shared" si="120"/>
        <v>8</v>
      </c>
      <c r="J264" s="33">
        <f t="shared" si="120"/>
        <v>5</v>
      </c>
      <c r="K264" s="33">
        <f t="shared" si="120"/>
        <v>0</v>
      </c>
      <c r="L264" s="33">
        <f t="shared" si="120"/>
        <v>28</v>
      </c>
      <c r="M264" s="33">
        <f t="shared" si="120"/>
        <v>41</v>
      </c>
      <c r="N264" s="33">
        <f t="shared" si="120"/>
        <v>22</v>
      </c>
      <c r="O264" s="33">
        <f t="shared" si="120"/>
        <v>23</v>
      </c>
      <c r="P264" s="33">
        <f t="shared" si="120"/>
        <v>854</v>
      </c>
      <c r="Q264" s="33">
        <f t="shared" si="120"/>
        <v>9</v>
      </c>
      <c r="R264" s="33">
        <f t="shared" si="120"/>
        <v>226</v>
      </c>
      <c r="S264" s="33">
        <f t="shared" si="120"/>
        <v>9</v>
      </c>
      <c r="T264" s="33">
        <f t="shared" si="120"/>
        <v>364</v>
      </c>
      <c r="U264" s="20">
        <f t="shared" si="120"/>
        <v>1623</v>
      </c>
    </row>
    <row r="265">
      <c r="A265" s="16"/>
      <c r="B265" s="17" t="s">
        <v>28</v>
      </c>
      <c r="C265" s="18"/>
      <c r="D265" s="18"/>
      <c r="E265" s="18"/>
      <c r="F265" s="19">
        <f t="shared" ref="F265:F271" si="121">SUM(C265:E265)</f>
        <v>0</v>
      </c>
      <c r="G265" s="36"/>
      <c r="H265" s="19"/>
      <c r="I265" s="19"/>
      <c r="J265" s="19"/>
      <c r="K265" s="19"/>
      <c r="L265" s="19"/>
      <c r="M265" s="19"/>
      <c r="N265" s="19"/>
      <c r="O265" s="18"/>
      <c r="P265" s="18"/>
      <c r="Q265" s="19"/>
      <c r="R265" s="19"/>
      <c r="S265" s="18"/>
      <c r="T265" s="18"/>
      <c r="U265" s="20">
        <f t="shared" ref="U265:U272" si="122">sum(G265:T265)</f>
        <v>0</v>
      </c>
    </row>
    <row r="266">
      <c r="A266" s="21"/>
      <c r="B266" s="17" t="s">
        <v>29</v>
      </c>
      <c r="C266" s="18"/>
      <c r="D266" s="18"/>
      <c r="E266" s="18"/>
      <c r="F266" s="19">
        <f t="shared" si="121"/>
        <v>0</v>
      </c>
      <c r="G266" s="36"/>
      <c r="H266" s="18"/>
      <c r="I266" s="19"/>
      <c r="J266" s="18"/>
      <c r="K266" s="19"/>
      <c r="L266" s="19"/>
      <c r="M266" s="19"/>
      <c r="N266" s="19"/>
      <c r="O266" s="36"/>
      <c r="P266" s="18"/>
      <c r="Q266" s="19"/>
      <c r="R266" s="19"/>
      <c r="S266" s="36"/>
      <c r="T266" s="18"/>
      <c r="U266" s="20">
        <f t="shared" si="122"/>
        <v>0</v>
      </c>
    </row>
    <row r="267">
      <c r="A267" s="21"/>
      <c r="B267" s="17" t="s">
        <v>30</v>
      </c>
      <c r="C267" s="18"/>
      <c r="D267" s="18"/>
      <c r="E267" s="19"/>
      <c r="F267" s="19">
        <f t="shared" si="121"/>
        <v>0</v>
      </c>
      <c r="G267" s="36"/>
      <c r="H267" s="19"/>
      <c r="I267" s="19"/>
      <c r="J267" s="36"/>
      <c r="K267" s="19"/>
      <c r="L267" s="19"/>
      <c r="M267" s="19"/>
      <c r="N267" s="19"/>
      <c r="O267" s="18"/>
      <c r="P267" s="18"/>
      <c r="Q267" s="19"/>
      <c r="R267" s="19"/>
      <c r="S267" s="36"/>
      <c r="T267" s="18"/>
      <c r="U267" s="20">
        <f t="shared" si="122"/>
        <v>0</v>
      </c>
    </row>
    <row r="268">
      <c r="A268" s="21"/>
      <c r="B268" s="17" t="s">
        <v>31</v>
      </c>
      <c r="C268" s="18"/>
      <c r="D268" s="18"/>
      <c r="E268" s="18"/>
      <c r="F268" s="19">
        <f t="shared" si="121"/>
        <v>0</v>
      </c>
      <c r="G268" s="19"/>
      <c r="H268" s="19"/>
      <c r="I268" s="19"/>
      <c r="J268" s="18"/>
      <c r="K268" s="19"/>
      <c r="L268" s="19"/>
      <c r="M268" s="19"/>
      <c r="N268" s="19"/>
      <c r="O268" s="19"/>
      <c r="P268" s="18"/>
      <c r="Q268" s="19"/>
      <c r="R268" s="19"/>
      <c r="S268" s="19"/>
      <c r="T268" s="18"/>
      <c r="U268" s="20">
        <f t="shared" si="122"/>
        <v>0</v>
      </c>
    </row>
    <row r="269">
      <c r="A269" s="21"/>
      <c r="B269" s="17" t="s">
        <v>33</v>
      </c>
      <c r="C269" s="18"/>
      <c r="D269" s="18"/>
      <c r="E269" s="18"/>
      <c r="F269" s="19">
        <f t="shared" si="121"/>
        <v>0</v>
      </c>
      <c r="G269" s="18"/>
      <c r="H269" s="18"/>
      <c r="I269" s="19"/>
      <c r="J269" s="36"/>
      <c r="K269" s="19"/>
      <c r="L269" s="19"/>
      <c r="M269" s="19"/>
      <c r="N269" s="18"/>
      <c r="O269" s="19"/>
      <c r="P269" s="18"/>
      <c r="Q269" s="19"/>
      <c r="R269" s="18"/>
      <c r="S269" s="18"/>
      <c r="T269" s="18"/>
      <c r="U269" s="54">
        <f t="shared" si="122"/>
        <v>0</v>
      </c>
    </row>
    <row r="270">
      <c r="A270" s="21"/>
      <c r="B270" s="22" t="s">
        <v>34</v>
      </c>
      <c r="C270" s="23"/>
      <c r="D270" s="23"/>
      <c r="E270" s="23"/>
      <c r="F270" s="24">
        <f t="shared" si="121"/>
        <v>0</v>
      </c>
      <c r="G270" s="23"/>
      <c r="H270" s="24"/>
      <c r="I270" s="23"/>
      <c r="J270" s="24"/>
      <c r="K270" s="24"/>
      <c r="L270" s="24"/>
      <c r="M270" s="24"/>
      <c r="N270" s="23"/>
      <c r="O270" s="25"/>
      <c r="P270" s="23"/>
      <c r="Q270" s="24"/>
      <c r="R270" s="23"/>
      <c r="S270" s="24"/>
      <c r="T270" s="23"/>
      <c r="U270" s="20">
        <f t="shared" si="122"/>
        <v>0</v>
      </c>
    </row>
    <row r="271">
      <c r="A271" s="21"/>
      <c r="B271" s="22" t="s">
        <v>35</v>
      </c>
      <c r="C271" s="23"/>
      <c r="D271" s="23"/>
      <c r="E271" s="23"/>
      <c r="F271" s="24">
        <f t="shared" si="121"/>
        <v>0</v>
      </c>
      <c r="G271" s="24"/>
      <c r="H271" s="24"/>
      <c r="I271" s="24"/>
      <c r="J271" s="24"/>
      <c r="K271" s="24"/>
      <c r="L271" s="24"/>
      <c r="M271" s="24"/>
      <c r="N271" s="24"/>
      <c r="O271" s="23"/>
      <c r="P271" s="23"/>
      <c r="Q271" s="24"/>
      <c r="R271" s="24"/>
      <c r="S271" s="24"/>
      <c r="T271" s="23"/>
      <c r="U271" s="20">
        <f t="shared" si="122"/>
        <v>0</v>
      </c>
    </row>
    <row r="272">
      <c r="A272" s="21"/>
      <c r="B272" s="26" t="s">
        <v>36</v>
      </c>
      <c r="C272" s="27">
        <f t="shared" ref="C272:T272" si="123">SUM(C265:C271)</f>
        <v>0</v>
      </c>
      <c r="D272" s="27">
        <f t="shared" si="123"/>
        <v>0</v>
      </c>
      <c r="E272" s="27">
        <f t="shared" si="123"/>
        <v>0</v>
      </c>
      <c r="F272" s="27">
        <f t="shared" si="123"/>
        <v>0</v>
      </c>
      <c r="G272" s="27">
        <f t="shared" si="123"/>
        <v>0</v>
      </c>
      <c r="H272" s="27">
        <f t="shared" si="123"/>
        <v>0</v>
      </c>
      <c r="I272" s="27">
        <f t="shared" si="123"/>
        <v>0</v>
      </c>
      <c r="J272" s="27">
        <f t="shared" si="123"/>
        <v>0</v>
      </c>
      <c r="K272" s="27">
        <f t="shared" si="123"/>
        <v>0</v>
      </c>
      <c r="L272" s="27">
        <f t="shared" si="123"/>
        <v>0</v>
      </c>
      <c r="M272" s="27">
        <f t="shared" si="123"/>
        <v>0</v>
      </c>
      <c r="N272" s="27">
        <f t="shared" si="123"/>
        <v>0</v>
      </c>
      <c r="O272" s="27">
        <f t="shared" si="123"/>
        <v>0</v>
      </c>
      <c r="P272" s="27">
        <f t="shared" si="123"/>
        <v>0</v>
      </c>
      <c r="Q272" s="27">
        <f t="shared" si="123"/>
        <v>0</v>
      </c>
      <c r="R272" s="27">
        <f t="shared" si="123"/>
        <v>0</v>
      </c>
      <c r="S272" s="27">
        <f t="shared" si="123"/>
        <v>0</v>
      </c>
      <c r="T272" s="27">
        <f t="shared" si="123"/>
        <v>0</v>
      </c>
      <c r="U272" s="20">
        <f t="shared" si="122"/>
        <v>0</v>
      </c>
    </row>
    <row r="273">
      <c r="A273" s="31"/>
      <c r="B273" s="32" t="s">
        <v>42</v>
      </c>
      <c r="C273" s="33">
        <f t="shared" ref="C273:U273" si="124">C264+C272</f>
        <v>1103</v>
      </c>
      <c r="D273" s="33">
        <f t="shared" si="124"/>
        <v>406</v>
      </c>
      <c r="E273" s="33">
        <f t="shared" si="124"/>
        <v>5</v>
      </c>
      <c r="F273" s="33">
        <f t="shared" si="124"/>
        <v>1514</v>
      </c>
      <c r="G273" s="33">
        <f t="shared" si="124"/>
        <v>22</v>
      </c>
      <c r="H273" s="33">
        <f t="shared" si="124"/>
        <v>12</v>
      </c>
      <c r="I273" s="33">
        <f t="shared" si="124"/>
        <v>8</v>
      </c>
      <c r="J273" s="33">
        <f t="shared" si="124"/>
        <v>5</v>
      </c>
      <c r="K273" s="33">
        <f t="shared" si="124"/>
        <v>0</v>
      </c>
      <c r="L273" s="33">
        <f t="shared" si="124"/>
        <v>28</v>
      </c>
      <c r="M273" s="33">
        <f t="shared" si="124"/>
        <v>41</v>
      </c>
      <c r="N273" s="33">
        <f t="shared" si="124"/>
        <v>22</v>
      </c>
      <c r="O273" s="33">
        <f t="shared" si="124"/>
        <v>23</v>
      </c>
      <c r="P273" s="33">
        <f t="shared" si="124"/>
        <v>854</v>
      </c>
      <c r="Q273" s="33">
        <f t="shared" si="124"/>
        <v>9</v>
      </c>
      <c r="R273" s="33">
        <f t="shared" si="124"/>
        <v>226</v>
      </c>
      <c r="S273" s="33">
        <f t="shared" si="124"/>
        <v>9</v>
      </c>
      <c r="T273" s="33">
        <f t="shared" si="124"/>
        <v>364</v>
      </c>
      <c r="U273" s="20">
        <f t="shared" si="124"/>
        <v>1623</v>
      </c>
    </row>
    <row r="274">
      <c r="A274" s="16"/>
      <c r="B274" s="17" t="s">
        <v>28</v>
      </c>
      <c r="C274" s="18"/>
      <c r="D274" s="18"/>
      <c r="E274" s="19"/>
      <c r="F274" s="19">
        <f t="shared" ref="F274:F280" si="125">SUM(C274:E274)</f>
        <v>0</v>
      </c>
      <c r="G274" s="36"/>
      <c r="H274" s="19"/>
      <c r="I274" s="19"/>
      <c r="J274" s="19"/>
      <c r="K274" s="19"/>
      <c r="L274" s="19"/>
      <c r="M274" s="19"/>
      <c r="N274" s="19"/>
      <c r="O274" s="18"/>
      <c r="P274" s="36"/>
      <c r="Q274" s="19"/>
      <c r="R274" s="19"/>
      <c r="S274" s="18"/>
      <c r="T274" s="19"/>
      <c r="U274" s="20">
        <f t="shared" ref="U274:U281" si="126">sum(G274:T274)</f>
        <v>0</v>
      </c>
    </row>
    <row r="275">
      <c r="A275" s="21"/>
      <c r="B275" s="17" t="s">
        <v>29</v>
      </c>
      <c r="C275" s="18"/>
      <c r="D275" s="36"/>
      <c r="E275" s="19"/>
      <c r="F275" s="19">
        <f t="shared" si="125"/>
        <v>0</v>
      </c>
      <c r="G275" s="36"/>
      <c r="H275" s="18"/>
      <c r="I275" s="19"/>
      <c r="J275" s="19"/>
      <c r="K275" s="19"/>
      <c r="L275" s="19"/>
      <c r="M275" s="19"/>
      <c r="N275" s="19"/>
      <c r="O275" s="36"/>
      <c r="P275" s="18"/>
      <c r="Q275" s="19"/>
      <c r="R275" s="19"/>
      <c r="S275" s="36"/>
      <c r="T275" s="18"/>
      <c r="U275" s="20">
        <f t="shared" si="126"/>
        <v>0</v>
      </c>
    </row>
    <row r="276">
      <c r="A276" s="21"/>
      <c r="B276" s="17" t="s">
        <v>30</v>
      </c>
      <c r="C276" s="18"/>
      <c r="D276" s="18"/>
      <c r="E276" s="19"/>
      <c r="F276" s="19">
        <f t="shared" si="125"/>
        <v>0</v>
      </c>
      <c r="G276" s="18"/>
      <c r="H276" s="18"/>
      <c r="I276" s="19"/>
      <c r="J276" s="36"/>
      <c r="K276" s="19"/>
      <c r="L276" s="19"/>
      <c r="M276" s="19"/>
      <c r="N276" s="19"/>
      <c r="O276" s="19"/>
      <c r="P276" s="18"/>
      <c r="Q276" s="19"/>
      <c r="R276" s="19"/>
      <c r="S276" s="18"/>
      <c r="T276" s="18"/>
      <c r="U276" s="20">
        <f t="shared" si="126"/>
        <v>0</v>
      </c>
    </row>
    <row r="277">
      <c r="A277" s="21"/>
      <c r="B277" s="17" t="s">
        <v>31</v>
      </c>
      <c r="C277" s="18"/>
      <c r="D277" s="18"/>
      <c r="E277" s="19"/>
      <c r="F277" s="19">
        <f t="shared" si="125"/>
        <v>0</v>
      </c>
      <c r="G277" s="19"/>
      <c r="H277" s="19"/>
      <c r="I277" s="19"/>
      <c r="J277" s="19"/>
      <c r="K277" s="19"/>
      <c r="L277" s="19"/>
      <c r="M277" s="19"/>
      <c r="N277" s="19"/>
      <c r="O277" s="19"/>
      <c r="P277" s="18"/>
      <c r="Q277" s="19"/>
      <c r="R277" s="19"/>
      <c r="S277" s="19"/>
      <c r="T277" s="18"/>
      <c r="U277" s="20">
        <f t="shared" si="126"/>
        <v>0</v>
      </c>
    </row>
    <row r="278">
      <c r="A278" s="21"/>
      <c r="B278" s="17" t="s">
        <v>33</v>
      </c>
      <c r="C278" s="18"/>
      <c r="D278" s="18"/>
      <c r="E278" s="19"/>
      <c r="F278" s="19">
        <f t="shared" si="125"/>
        <v>0</v>
      </c>
      <c r="G278" s="18"/>
      <c r="H278" s="18"/>
      <c r="I278" s="19"/>
      <c r="J278" s="36"/>
      <c r="K278" s="19"/>
      <c r="L278" s="19"/>
      <c r="M278" s="19"/>
      <c r="N278" s="18"/>
      <c r="O278" s="19"/>
      <c r="P278" s="18"/>
      <c r="Q278" s="19"/>
      <c r="R278" s="18"/>
      <c r="S278" s="18"/>
      <c r="T278" s="18"/>
      <c r="U278" s="54">
        <f t="shared" si="126"/>
        <v>0</v>
      </c>
    </row>
    <row r="279">
      <c r="A279" s="21"/>
      <c r="B279" s="22" t="s">
        <v>34</v>
      </c>
      <c r="C279" s="23"/>
      <c r="D279" s="23"/>
      <c r="E279" s="24"/>
      <c r="F279" s="24">
        <f t="shared" si="125"/>
        <v>0</v>
      </c>
      <c r="G279" s="24"/>
      <c r="H279" s="24"/>
      <c r="I279" s="24"/>
      <c r="J279" s="24"/>
      <c r="K279" s="24"/>
      <c r="L279" s="24"/>
      <c r="M279" s="24"/>
      <c r="N279" s="24"/>
      <c r="O279" s="25"/>
      <c r="P279" s="23"/>
      <c r="Q279" s="24"/>
      <c r="R279" s="23"/>
      <c r="S279" s="24"/>
      <c r="T279" s="23"/>
      <c r="U279" s="20">
        <f t="shared" si="126"/>
        <v>0</v>
      </c>
    </row>
    <row r="280">
      <c r="A280" s="21"/>
      <c r="B280" s="22" t="s">
        <v>35</v>
      </c>
      <c r="C280" s="23"/>
      <c r="D280" s="25"/>
      <c r="E280" s="23"/>
      <c r="F280" s="24">
        <f t="shared" si="125"/>
        <v>0</v>
      </c>
      <c r="G280" s="24"/>
      <c r="H280" s="24"/>
      <c r="I280" s="24"/>
      <c r="J280" s="24"/>
      <c r="K280" s="24"/>
      <c r="L280" s="24"/>
      <c r="M280" s="24"/>
      <c r="N280" s="24"/>
      <c r="O280" s="23"/>
      <c r="P280" s="23"/>
      <c r="Q280" s="24"/>
      <c r="R280" s="24"/>
      <c r="S280" s="24"/>
      <c r="T280" s="23"/>
      <c r="U280" s="20">
        <f t="shared" si="126"/>
        <v>0</v>
      </c>
    </row>
    <row r="281">
      <c r="A281" s="21"/>
      <c r="B281" s="26" t="s">
        <v>36</v>
      </c>
      <c r="C281" s="27">
        <f t="shared" ref="C281:T281" si="127">SUM(C274:C280)</f>
        <v>0</v>
      </c>
      <c r="D281" s="27">
        <f t="shared" si="127"/>
        <v>0</v>
      </c>
      <c r="E281" s="27">
        <f t="shared" si="127"/>
        <v>0</v>
      </c>
      <c r="F281" s="27">
        <f t="shared" si="127"/>
        <v>0</v>
      </c>
      <c r="G281" s="27">
        <f t="shared" si="127"/>
        <v>0</v>
      </c>
      <c r="H281" s="27">
        <f t="shared" si="127"/>
        <v>0</v>
      </c>
      <c r="I281" s="27">
        <f t="shared" si="127"/>
        <v>0</v>
      </c>
      <c r="J281" s="27">
        <f t="shared" si="127"/>
        <v>0</v>
      </c>
      <c r="K281" s="27">
        <f t="shared" si="127"/>
        <v>0</v>
      </c>
      <c r="L281" s="27">
        <f t="shared" si="127"/>
        <v>0</v>
      </c>
      <c r="M281" s="27">
        <f t="shared" si="127"/>
        <v>0</v>
      </c>
      <c r="N281" s="27">
        <f t="shared" si="127"/>
        <v>0</v>
      </c>
      <c r="O281" s="27">
        <f t="shared" si="127"/>
        <v>0</v>
      </c>
      <c r="P281" s="27">
        <f t="shared" si="127"/>
        <v>0</v>
      </c>
      <c r="Q281" s="27">
        <f t="shared" si="127"/>
        <v>0</v>
      </c>
      <c r="R281" s="27">
        <f t="shared" si="127"/>
        <v>0</v>
      </c>
      <c r="S281" s="27">
        <f t="shared" si="127"/>
        <v>0</v>
      </c>
      <c r="T281" s="27">
        <f t="shared" si="127"/>
        <v>0</v>
      </c>
      <c r="U281" s="20">
        <f t="shared" si="126"/>
        <v>0</v>
      </c>
    </row>
    <row r="282">
      <c r="A282" s="31"/>
      <c r="B282" s="32" t="s">
        <v>42</v>
      </c>
      <c r="C282" s="33">
        <f t="shared" ref="C282:U282" si="128">C273+C281</f>
        <v>1103</v>
      </c>
      <c r="D282" s="33">
        <f t="shared" si="128"/>
        <v>406</v>
      </c>
      <c r="E282" s="33">
        <f t="shared" si="128"/>
        <v>5</v>
      </c>
      <c r="F282" s="33">
        <f t="shared" si="128"/>
        <v>1514</v>
      </c>
      <c r="G282" s="33">
        <f t="shared" si="128"/>
        <v>22</v>
      </c>
      <c r="H282" s="33">
        <f t="shared" si="128"/>
        <v>12</v>
      </c>
      <c r="I282" s="33">
        <f t="shared" si="128"/>
        <v>8</v>
      </c>
      <c r="J282" s="33">
        <f t="shared" si="128"/>
        <v>5</v>
      </c>
      <c r="K282" s="33">
        <f t="shared" si="128"/>
        <v>0</v>
      </c>
      <c r="L282" s="33">
        <f t="shared" si="128"/>
        <v>28</v>
      </c>
      <c r="M282" s="33">
        <f t="shared" si="128"/>
        <v>41</v>
      </c>
      <c r="N282" s="33">
        <f t="shared" si="128"/>
        <v>22</v>
      </c>
      <c r="O282" s="33">
        <f t="shared" si="128"/>
        <v>23</v>
      </c>
      <c r="P282" s="33">
        <f t="shared" si="128"/>
        <v>854</v>
      </c>
      <c r="Q282" s="33">
        <f t="shared" si="128"/>
        <v>9</v>
      </c>
      <c r="R282" s="33">
        <f t="shared" si="128"/>
        <v>226</v>
      </c>
      <c r="S282" s="33">
        <f t="shared" si="128"/>
        <v>9</v>
      </c>
      <c r="T282" s="33">
        <f t="shared" si="128"/>
        <v>364</v>
      </c>
      <c r="U282" s="20">
        <f t="shared" si="128"/>
        <v>1623</v>
      </c>
    </row>
    <row r="283">
      <c r="A283" s="16"/>
    </row>
    <row r="284">
      <c r="A284" s="62"/>
    </row>
    <row r="285">
      <c r="A285" s="62"/>
      <c r="B285" s="45" t="s">
        <v>37</v>
      </c>
      <c r="C285" s="45" t="s">
        <v>9</v>
      </c>
      <c r="D285" s="45" t="s">
        <v>10</v>
      </c>
      <c r="E285" s="45" t="s">
        <v>11</v>
      </c>
      <c r="F285" s="45" t="s">
        <v>12</v>
      </c>
      <c r="G285" s="45" t="s">
        <v>13</v>
      </c>
      <c r="H285" s="45" t="s">
        <v>14</v>
      </c>
      <c r="I285" s="45" t="s">
        <v>15</v>
      </c>
      <c r="J285" s="46" t="s">
        <v>49</v>
      </c>
      <c r="K285" s="46" t="s">
        <v>17</v>
      </c>
      <c r="L285" s="46" t="s">
        <v>18</v>
      </c>
      <c r="M285" s="45" t="s">
        <v>19</v>
      </c>
      <c r="N285" s="45" t="s">
        <v>20</v>
      </c>
      <c r="O285" s="45" t="s">
        <v>21</v>
      </c>
      <c r="P285" s="45" t="s">
        <v>22</v>
      </c>
      <c r="Q285" s="45" t="s">
        <v>23</v>
      </c>
      <c r="R285" s="45" t="s">
        <v>24</v>
      </c>
      <c r="S285" s="45" t="s">
        <v>25</v>
      </c>
      <c r="T285" s="45" t="s">
        <v>26</v>
      </c>
    </row>
    <row r="286">
      <c r="A286" s="62"/>
      <c r="B286" s="17" t="s">
        <v>28</v>
      </c>
      <c r="C286" s="8">
        <f t="shared" ref="C286:T286" si="129">sum(C4,C13,C22,C31,C40,C49,C58,C67,C76,C85,C94,C103,C112,C121,C130,C139,C148,C157,C166,C175,C184,C193,C202,C211,C220,C229,C238,C247,C256,C265,C274)</f>
        <v>32</v>
      </c>
      <c r="D286" s="8">
        <f t="shared" si="129"/>
        <v>3</v>
      </c>
      <c r="E286" s="8">
        <f t="shared" si="129"/>
        <v>0</v>
      </c>
      <c r="F286" s="8">
        <f t="shared" si="129"/>
        <v>35</v>
      </c>
      <c r="G286" s="8">
        <f t="shared" si="129"/>
        <v>0</v>
      </c>
      <c r="H286" s="8">
        <f t="shared" si="129"/>
        <v>0</v>
      </c>
      <c r="I286" s="8">
        <f t="shared" si="129"/>
        <v>0</v>
      </c>
      <c r="J286" s="8">
        <f t="shared" si="129"/>
        <v>0</v>
      </c>
      <c r="K286" s="8">
        <f t="shared" si="129"/>
        <v>0</v>
      </c>
      <c r="L286" s="8">
        <f t="shared" si="129"/>
        <v>1</v>
      </c>
      <c r="M286" s="8">
        <f t="shared" si="129"/>
        <v>0</v>
      </c>
      <c r="N286" s="8">
        <f t="shared" si="129"/>
        <v>0</v>
      </c>
      <c r="O286" s="8">
        <f t="shared" si="129"/>
        <v>1</v>
      </c>
      <c r="P286" s="8">
        <f t="shared" si="129"/>
        <v>21</v>
      </c>
      <c r="Q286" s="8">
        <f t="shared" si="129"/>
        <v>0</v>
      </c>
      <c r="R286" s="8">
        <f t="shared" si="129"/>
        <v>0</v>
      </c>
      <c r="S286" s="8">
        <f t="shared" si="129"/>
        <v>1</v>
      </c>
      <c r="T286" s="8">
        <f t="shared" si="129"/>
        <v>11</v>
      </c>
    </row>
    <row r="287">
      <c r="A287" s="62"/>
      <c r="B287" s="17" t="s">
        <v>29</v>
      </c>
      <c r="C287" s="8">
        <f t="shared" ref="C287:K287" si="130">sum(C5,C14,C23,C32,C41,C50,C59,C68,C77,C86,C95,C104,C113,C122,C131,C140,C149,C158,C167,C176,C185,C194,C203,C212,C221,C230,C239,C248,C257,C266,C275)</f>
        <v>89</v>
      </c>
      <c r="D287" s="8">
        <f t="shared" si="130"/>
        <v>32</v>
      </c>
      <c r="E287" s="8">
        <f t="shared" si="130"/>
        <v>0</v>
      </c>
      <c r="F287" s="8">
        <f t="shared" si="130"/>
        <v>121</v>
      </c>
      <c r="G287" s="8">
        <f t="shared" si="130"/>
        <v>3</v>
      </c>
      <c r="H287" s="8">
        <f t="shared" si="130"/>
        <v>0</v>
      </c>
      <c r="I287" s="8">
        <f t="shared" si="130"/>
        <v>0</v>
      </c>
      <c r="J287" s="8">
        <f t="shared" si="130"/>
        <v>0</v>
      </c>
      <c r="K287" s="8">
        <f t="shared" si="130"/>
        <v>0</v>
      </c>
      <c r="L287" s="8">
        <f>sum(L5,L14,L23,L32,L41,L50,L59,L68,L77,L85,L95,L104,L113,L122,L131,L140,L149,L158,L167,L176,L185,L194,L203,L212,L221,L230,L239,L248,L257,L266,L275)</f>
        <v>1</v>
      </c>
      <c r="M287" s="8">
        <f t="shared" ref="M287:T287" si="131">sum(M5,M14,M23,M32,M41,M50,M59,M68,M77,M86,M95,M104,M113,M122,M131,M140,M149,M158,M167,M176,M185,M194,M203,M212,M221,M230,M239,M248,M257,M266,M275)</f>
        <v>0</v>
      </c>
      <c r="N287" s="8">
        <f t="shared" si="131"/>
        <v>0</v>
      </c>
      <c r="O287" s="8">
        <f t="shared" si="131"/>
        <v>4</v>
      </c>
      <c r="P287" s="8">
        <f t="shared" si="131"/>
        <v>92</v>
      </c>
      <c r="Q287" s="8">
        <f t="shared" si="131"/>
        <v>0</v>
      </c>
      <c r="R287" s="8">
        <f t="shared" si="131"/>
        <v>1</v>
      </c>
      <c r="S287" s="8">
        <f t="shared" si="131"/>
        <v>0</v>
      </c>
      <c r="T287" s="8">
        <f t="shared" si="131"/>
        <v>19</v>
      </c>
    </row>
    <row r="288">
      <c r="A288" s="62"/>
      <c r="B288" s="17" t="s">
        <v>30</v>
      </c>
      <c r="C288" s="8">
        <f t="shared" ref="C288:T288" si="132">sum(C6,C15,C24,C33,C42,C51,C60,C69,C78,C87,C96,C105,C114,C123,C132,C141,C150,C159,C168,C177,C186,C195,C204,C213,C222,C231,C240,C249,C258,C267,C276)</f>
        <v>103</v>
      </c>
      <c r="D288" s="8">
        <f t="shared" si="132"/>
        <v>34</v>
      </c>
      <c r="E288" s="8">
        <f t="shared" si="132"/>
        <v>0</v>
      </c>
      <c r="F288" s="8">
        <f t="shared" si="132"/>
        <v>137</v>
      </c>
      <c r="G288" s="8">
        <f t="shared" si="132"/>
        <v>3</v>
      </c>
      <c r="H288" s="8">
        <f t="shared" si="132"/>
        <v>1</v>
      </c>
      <c r="I288" s="8">
        <f t="shared" si="132"/>
        <v>0</v>
      </c>
      <c r="J288" s="8">
        <f t="shared" si="132"/>
        <v>2</v>
      </c>
      <c r="K288" s="8">
        <f t="shared" si="132"/>
        <v>0</v>
      </c>
      <c r="L288" s="8">
        <f t="shared" si="132"/>
        <v>0</v>
      </c>
      <c r="M288" s="8">
        <f t="shared" si="132"/>
        <v>0</v>
      </c>
      <c r="N288" s="8">
        <f t="shared" si="132"/>
        <v>1</v>
      </c>
      <c r="O288" s="8">
        <f t="shared" si="132"/>
        <v>3</v>
      </c>
      <c r="P288" s="8">
        <f t="shared" si="132"/>
        <v>99</v>
      </c>
      <c r="Q288" s="8">
        <f t="shared" si="132"/>
        <v>0</v>
      </c>
      <c r="R288" s="8">
        <f t="shared" si="132"/>
        <v>1</v>
      </c>
      <c r="S288" s="8">
        <f t="shared" si="132"/>
        <v>1</v>
      </c>
      <c r="T288" s="8">
        <f t="shared" si="132"/>
        <v>31</v>
      </c>
    </row>
    <row r="289">
      <c r="A289" s="62"/>
      <c r="B289" s="17" t="s">
        <v>31</v>
      </c>
      <c r="C289" s="8">
        <f t="shared" ref="C289:H289" si="133">sum(C7,C16,C25,C34,C43,C52,C61,C70,C79,C88,C97,C106,C115,C124,C133,C142,C151,C160,C169,C178,C187,C196,C205,C214,C223,C232,C241,C250,C259,C268,C277)</f>
        <v>160</v>
      </c>
      <c r="D289" s="8">
        <f t="shared" si="133"/>
        <v>40</v>
      </c>
      <c r="E289" s="8">
        <f t="shared" si="133"/>
        <v>0</v>
      </c>
      <c r="F289" s="8">
        <f t="shared" si="133"/>
        <v>200</v>
      </c>
      <c r="G289" s="8">
        <f t="shared" si="133"/>
        <v>1</v>
      </c>
      <c r="H289" s="8">
        <f t="shared" si="133"/>
        <v>0</v>
      </c>
      <c r="I289" s="8">
        <f>sum(I7,I16,I25,I34,I42,I52,I61,I70,I79,I88,I97,I106,I115,I124,I132,I142,I151,I160,I169,I178,I187,I196,I205,I214,I223,I232,I241,I250,I259,I268,I277)</f>
        <v>0</v>
      </c>
      <c r="J289" s="8">
        <f t="shared" ref="J289:M289" si="134">sum(J7,J16,J25,J34,J43,J52,J61,J70,J79,J88,J97,J106,J115,J124,J133,J142,J151,J160,J169,J178,J187,J196,J205,J214,J223,J232,J241,J250,J259,J268,J277)</f>
        <v>0</v>
      </c>
      <c r="K289" s="8">
        <f t="shared" si="134"/>
        <v>0</v>
      </c>
      <c r="L289" s="8">
        <f t="shared" si="134"/>
        <v>1</v>
      </c>
      <c r="M289" s="8">
        <f t="shared" si="134"/>
        <v>24</v>
      </c>
      <c r="N289" s="8">
        <f>sum(N7,N16,N25,N34,N43,N52,N61,N70,N79,N88,N97,N106,N115,N123,N133,N142,N151,N160,N169,N178,N187,N196,N205,N214,N223,N232,N241,N250,N259,N268,N277)</f>
        <v>3</v>
      </c>
      <c r="O289" s="8">
        <f t="shared" ref="O289:T289" si="135">sum(O7,O16,O25,O34,O43,O52,O61,O70,O79,O88,O97,O106,O115,O124,O133,O142,O151,O160,O169,O178,O187,O196,O205,O214,O223,O232,O241,O250,O259,O268,O277)</f>
        <v>0</v>
      </c>
      <c r="P289" s="8">
        <f t="shared" si="135"/>
        <v>111</v>
      </c>
      <c r="Q289" s="8">
        <f t="shared" si="135"/>
        <v>0</v>
      </c>
      <c r="R289" s="8">
        <f t="shared" si="135"/>
        <v>52</v>
      </c>
      <c r="S289" s="8">
        <f t="shared" si="135"/>
        <v>0</v>
      </c>
      <c r="T289" s="8">
        <f t="shared" si="135"/>
        <v>8</v>
      </c>
    </row>
    <row r="290">
      <c r="A290" s="62"/>
      <c r="B290" s="47" t="s">
        <v>33</v>
      </c>
      <c r="C290" s="8">
        <f t="shared" ref="C290:J290" si="136">sum(C8,C17,C26,C35,C44,C53,C62,C71,C80,C89,C98,C107,C116,C125,C134,C143,C152,C161,C170,C179,C188,C197,C206,C215,C224,C233,C242,C251,C260,C269,C278)</f>
        <v>87</v>
      </c>
      <c r="D290" s="8">
        <f t="shared" si="136"/>
        <v>36</v>
      </c>
      <c r="E290" s="8">
        <f t="shared" si="136"/>
        <v>1</v>
      </c>
      <c r="F290" s="8">
        <f t="shared" si="136"/>
        <v>124</v>
      </c>
      <c r="G290" s="8">
        <f t="shared" si="136"/>
        <v>1</v>
      </c>
      <c r="H290" s="8">
        <f t="shared" si="136"/>
        <v>0</v>
      </c>
      <c r="I290" s="8">
        <f t="shared" si="136"/>
        <v>1</v>
      </c>
      <c r="J290" s="8">
        <f t="shared" si="136"/>
        <v>2</v>
      </c>
      <c r="K290" s="8">
        <f>sum(K8,K17,K26,K35,K44,K53,K62,K71,K80,K89,K98,K107,K117,K125,K134,K143,K152,K161,K170,K179,K188,K197,K206,K215,K224,K233,K242,K251,K260,K269,K278)</f>
        <v>0</v>
      </c>
      <c r="L290" s="8">
        <f t="shared" ref="L290:T290" si="137">sum(L8,L17,L26,L35,L44,L53,L62,L71,L80,L89,L98,L107,L116,L125,L134,L143,L152,L161,L170,L179,L188,L197,L206,L215,L224,L233,L242,L251,L260,L269,L278)</f>
        <v>0</v>
      </c>
      <c r="M290" s="8">
        <f t="shared" si="137"/>
        <v>0</v>
      </c>
      <c r="N290" s="8">
        <f t="shared" si="137"/>
        <v>0</v>
      </c>
      <c r="O290" s="8">
        <f t="shared" si="137"/>
        <v>1</v>
      </c>
      <c r="P290" s="8">
        <f t="shared" si="137"/>
        <v>92</v>
      </c>
      <c r="Q290" s="8">
        <f t="shared" si="137"/>
        <v>0</v>
      </c>
      <c r="R290" s="8">
        <f t="shared" si="137"/>
        <v>2</v>
      </c>
      <c r="S290" s="8">
        <f t="shared" si="137"/>
        <v>0</v>
      </c>
      <c r="T290" s="8">
        <f t="shared" si="137"/>
        <v>28</v>
      </c>
    </row>
    <row r="291">
      <c r="A291" s="63"/>
      <c r="B291" s="47" t="s">
        <v>34</v>
      </c>
      <c r="C291" s="8">
        <f t="shared" ref="C291:T291" si="138">sum(C9,C18,C27,C36,C45,C54,C63,C72,C81,C90,C99,C108,C117,C126,C135,C144,C153,C162,C171,C180,C189,C198,C207,C216,C225,C234,C243,C252,C261,C270,C279)</f>
        <v>41</v>
      </c>
      <c r="D291" s="8">
        <f t="shared" si="138"/>
        <v>29</v>
      </c>
      <c r="E291" s="8">
        <f t="shared" si="138"/>
        <v>2</v>
      </c>
      <c r="F291" s="8">
        <f t="shared" si="138"/>
        <v>72</v>
      </c>
      <c r="G291" s="8">
        <f t="shared" si="138"/>
        <v>2</v>
      </c>
      <c r="H291" s="8">
        <f t="shared" si="138"/>
        <v>2</v>
      </c>
      <c r="I291" s="8">
        <f t="shared" si="138"/>
        <v>1</v>
      </c>
      <c r="J291" s="8">
        <f t="shared" si="138"/>
        <v>0</v>
      </c>
      <c r="K291" s="8">
        <f t="shared" si="138"/>
        <v>0</v>
      </c>
      <c r="L291" s="8">
        <f t="shared" si="138"/>
        <v>4</v>
      </c>
      <c r="M291" s="8">
        <f t="shared" si="138"/>
        <v>0</v>
      </c>
      <c r="N291" s="8">
        <f t="shared" si="138"/>
        <v>1</v>
      </c>
      <c r="O291" s="8">
        <f t="shared" si="138"/>
        <v>0</v>
      </c>
      <c r="P291" s="8">
        <f t="shared" si="138"/>
        <v>18</v>
      </c>
      <c r="Q291" s="8">
        <f t="shared" si="138"/>
        <v>1</v>
      </c>
      <c r="R291" s="8">
        <f t="shared" si="138"/>
        <v>6</v>
      </c>
      <c r="S291" s="8">
        <f t="shared" si="138"/>
        <v>0</v>
      </c>
      <c r="T291" s="8">
        <f t="shared" si="138"/>
        <v>58</v>
      </c>
    </row>
    <row r="292">
      <c r="B292" s="47" t="s">
        <v>35</v>
      </c>
      <c r="C292" s="8">
        <f t="shared" ref="C292:T292" si="139">sum(C10,C19,C28,C37,C46,C55,C64,C73,C82,C91,C100,C109,C118,C127,C136,C145,C154,C163,C172,C181,C190,C199,C208,C217,C226,C235,C244,C253,C262,C271,C280)</f>
        <v>8</v>
      </c>
      <c r="D292" s="8">
        <f t="shared" si="139"/>
        <v>3</v>
      </c>
      <c r="E292" s="8">
        <f t="shared" si="139"/>
        <v>0</v>
      </c>
      <c r="F292" s="8">
        <f t="shared" si="139"/>
        <v>11</v>
      </c>
      <c r="G292" s="8">
        <f t="shared" si="139"/>
        <v>0</v>
      </c>
      <c r="H292" s="8">
        <f t="shared" si="139"/>
        <v>1</v>
      </c>
      <c r="I292" s="8">
        <f t="shared" si="139"/>
        <v>0</v>
      </c>
      <c r="J292" s="8">
        <f t="shared" si="139"/>
        <v>0</v>
      </c>
      <c r="K292" s="8">
        <f t="shared" si="139"/>
        <v>0</v>
      </c>
      <c r="L292" s="8">
        <f t="shared" si="139"/>
        <v>1</v>
      </c>
      <c r="M292" s="8">
        <f t="shared" si="139"/>
        <v>0</v>
      </c>
      <c r="N292" s="8">
        <f t="shared" si="139"/>
        <v>0</v>
      </c>
      <c r="O292" s="8">
        <f t="shared" si="139"/>
        <v>2</v>
      </c>
      <c r="P292" s="8">
        <f t="shared" si="139"/>
        <v>7</v>
      </c>
      <c r="Q292" s="8">
        <f t="shared" si="139"/>
        <v>0</v>
      </c>
      <c r="R292" s="8">
        <f t="shared" si="139"/>
        <v>0</v>
      </c>
      <c r="S292" s="8">
        <f t="shared" si="139"/>
        <v>1</v>
      </c>
      <c r="T292" s="8">
        <f t="shared" si="139"/>
        <v>0</v>
      </c>
    </row>
    <row r="293">
      <c r="B293" s="47" t="s">
        <v>50</v>
      </c>
      <c r="C293" s="8">
        <f t="shared" ref="C293:T293" si="140">sum(C286:C292)</f>
        <v>520</v>
      </c>
      <c r="D293" s="8">
        <f t="shared" si="140"/>
        <v>177</v>
      </c>
      <c r="E293" s="8">
        <f t="shared" si="140"/>
        <v>3</v>
      </c>
      <c r="F293" s="8">
        <f t="shared" si="140"/>
        <v>700</v>
      </c>
      <c r="G293" s="8">
        <f t="shared" si="140"/>
        <v>10</v>
      </c>
      <c r="H293" s="8">
        <f t="shared" si="140"/>
        <v>4</v>
      </c>
      <c r="I293" s="8">
        <f t="shared" si="140"/>
        <v>2</v>
      </c>
      <c r="J293" s="8">
        <f t="shared" si="140"/>
        <v>4</v>
      </c>
      <c r="K293" s="8">
        <f t="shared" si="140"/>
        <v>0</v>
      </c>
      <c r="L293" s="8">
        <f t="shared" si="140"/>
        <v>8</v>
      </c>
      <c r="M293" s="8">
        <f t="shared" si="140"/>
        <v>24</v>
      </c>
      <c r="N293" s="8">
        <f t="shared" si="140"/>
        <v>5</v>
      </c>
      <c r="O293" s="8">
        <f t="shared" si="140"/>
        <v>11</v>
      </c>
      <c r="P293" s="8">
        <f t="shared" si="140"/>
        <v>440</v>
      </c>
      <c r="Q293" s="8">
        <f t="shared" si="140"/>
        <v>1</v>
      </c>
      <c r="R293" s="8">
        <f t="shared" si="140"/>
        <v>62</v>
      </c>
      <c r="S293" s="8">
        <f t="shared" si="140"/>
        <v>3</v>
      </c>
      <c r="T293" s="8">
        <f t="shared" si="140"/>
        <v>155</v>
      </c>
    </row>
    <row r="295">
      <c r="B295" s="48" t="s">
        <v>60</v>
      </c>
      <c r="C295" s="10"/>
      <c r="D295" s="10"/>
      <c r="E295" s="10"/>
      <c r="F295" s="11"/>
    </row>
    <row r="296">
      <c r="B296" s="49" t="s">
        <v>37</v>
      </c>
      <c r="C296" s="50" t="s">
        <v>52</v>
      </c>
      <c r="D296" s="11"/>
      <c r="E296" s="50" t="s">
        <v>53</v>
      </c>
      <c r="F296" s="11"/>
    </row>
    <row r="297">
      <c r="B297" s="31"/>
      <c r="C297" s="51" t="s">
        <v>54</v>
      </c>
      <c r="D297" s="51" t="s">
        <v>55</v>
      </c>
      <c r="E297" s="51" t="s">
        <v>54</v>
      </c>
      <c r="F297" s="51" t="s">
        <v>55</v>
      </c>
    </row>
    <row r="298">
      <c r="B298" s="17" t="s">
        <v>28</v>
      </c>
      <c r="C298" s="52">
        <f t="shared" ref="C298:C304" si="141">F286</f>
        <v>35</v>
      </c>
      <c r="D298" s="52">
        <f t="shared" ref="D298:D304" si="142">SUM(G286:T286)</f>
        <v>35</v>
      </c>
      <c r="E298" s="52"/>
      <c r="F298" s="52"/>
    </row>
    <row r="299">
      <c r="B299" s="17" t="s">
        <v>29</v>
      </c>
      <c r="C299" s="52">
        <f t="shared" si="141"/>
        <v>121</v>
      </c>
      <c r="D299" s="52">
        <f t="shared" si="142"/>
        <v>120</v>
      </c>
      <c r="E299" s="52"/>
      <c r="F299" s="52"/>
    </row>
    <row r="300">
      <c r="B300" s="17" t="s">
        <v>30</v>
      </c>
      <c r="C300" s="52">
        <f t="shared" si="141"/>
        <v>137</v>
      </c>
      <c r="D300" s="52">
        <f t="shared" si="142"/>
        <v>142</v>
      </c>
      <c r="E300" s="52"/>
      <c r="F300" s="52"/>
    </row>
    <row r="301">
      <c r="B301" s="17" t="s">
        <v>31</v>
      </c>
      <c r="C301" s="52">
        <f t="shared" si="141"/>
        <v>200</v>
      </c>
      <c r="D301" s="52">
        <f t="shared" si="142"/>
        <v>200</v>
      </c>
      <c r="E301" s="52"/>
      <c r="F301" s="52"/>
    </row>
    <row r="302">
      <c r="B302" s="17" t="s">
        <v>33</v>
      </c>
      <c r="C302" s="52">
        <f t="shared" si="141"/>
        <v>124</v>
      </c>
      <c r="D302" s="52">
        <f t="shared" si="142"/>
        <v>127</v>
      </c>
      <c r="E302" s="52"/>
      <c r="F302" s="52"/>
    </row>
    <row r="303">
      <c r="B303" s="17" t="s">
        <v>34</v>
      </c>
      <c r="C303" s="52">
        <f t="shared" si="141"/>
        <v>72</v>
      </c>
      <c r="D303" s="52">
        <f t="shared" si="142"/>
        <v>93</v>
      </c>
      <c r="E303" s="52"/>
      <c r="F303" s="52"/>
    </row>
    <row r="304">
      <c r="B304" s="17" t="s">
        <v>35</v>
      </c>
      <c r="C304" s="52">
        <f t="shared" si="141"/>
        <v>11</v>
      </c>
      <c r="D304" s="52">
        <f t="shared" si="142"/>
        <v>12</v>
      </c>
      <c r="E304" s="52"/>
      <c r="F304" s="52"/>
    </row>
    <row r="305">
      <c r="B305" s="53" t="s">
        <v>50</v>
      </c>
      <c r="C305" s="52">
        <f t="shared" ref="C305:D305" si="143">sum(C298:C304)</f>
        <v>700</v>
      </c>
      <c r="D305" s="52">
        <f t="shared" si="143"/>
        <v>729</v>
      </c>
      <c r="E305" s="52"/>
      <c r="F305" s="52"/>
    </row>
  </sheetData>
  <autoFilter ref="$A$3:$AN$282"/>
  <mergeCells count="38">
    <mergeCell ref="C2:F2"/>
    <mergeCell ref="G2:O2"/>
    <mergeCell ref="P2:T2"/>
    <mergeCell ref="A4:A12"/>
    <mergeCell ref="A13:A21"/>
    <mergeCell ref="A22:A30"/>
    <mergeCell ref="A31:A39"/>
    <mergeCell ref="A40:A48"/>
    <mergeCell ref="A49:A57"/>
    <mergeCell ref="A58:A66"/>
    <mergeCell ref="A67:A75"/>
    <mergeCell ref="A76:A84"/>
    <mergeCell ref="A85:A93"/>
    <mergeCell ref="A94:A102"/>
    <mergeCell ref="A103:A111"/>
    <mergeCell ref="A112:A120"/>
    <mergeCell ref="A121:A129"/>
    <mergeCell ref="A130:A138"/>
    <mergeCell ref="A139:A147"/>
    <mergeCell ref="A148:A156"/>
    <mergeCell ref="A157:A165"/>
    <mergeCell ref="A166:A174"/>
    <mergeCell ref="A175:A183"/>
    <mergeCell ref="A184:A192"/>
    <mergeCell ref="A193:A201"/>
    <mergeCell ref="A202:A210"/>
    <mergeCell ref="A211:A219"/>
    <mergeCell ref="A220:A228"/>
    <mergeCell ref="B296:B297"/>
    <mergeCell ref="C296:D296"/>
    <mergeCell ref="E296:F296"/>
    <mergeCell ref="A229:A237"/>
    <mergeCell ref="A238:A246"/>
    <mergeCell ref="A247:A255"/>
    <mergeCell ref="A256:A264"/>
    <mergeCell ref="A265:A273"/>
    <mergeCell ref="A274:A282"/>
    <mergeCell ref="B295:F29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A1" s="4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6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>
      <c r="A2" s="8" t="s">
        <v>3</v>
      </c>
      <c r="B2" s="8" t="s">
        <v>4</v>
      </c>
      <c r="C2" s="9" t="s">
        <v>5</v>
      </c>
      <c r="D2" s="10"/>
      <c r="E2" s="10"/>
      <c r="F2" s="11"/>
      <c r="G2" s="9" t="s">
        <v>6</v>
      </c>
      <c r="H2" s="10"/>
      <c r="I2" s="10"/>
      <c r="J2" s="10"/>
      <c r="K2" s="10"/>
      <c r="L2" s="10"/>
      <c r="M2" s="10"/>
      <c r="N2" s="10"/>
      <c r="O2" s="11"/>
      <c r="P2" s="9" t="s">
        <v>7</v>
      </c>
      <c r="Q2" s="10"/>
      <c r="R2" s="10"/>
      <c r="S2" s="10"/>
      <c r="T2" s="11"/>
      <c r="U2" s="12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>
      <c r="A3" s="8"/>
      <c r="B3" s="8" t="s">
        <v>8</v>
      </c>
      <c r="C3" s="8" t="s">
        <v>9</v>
      </c>
      <c r="D3" s="8" t="s">
        <v>10</v>
      </c>
      <c r="E3" s="8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13" t="s">
        <v>16</v>
      </c>
      <c r="K3" s="13" t="s">
        <v>17</v>
      </c>
      <c r="L3" s="13" t="s">
        <v>18</v>
      </c>
      <c r="M3" s="8" t="s">
        <v>19</v>
      </c>
      <c r="N3" s="8" t="s">
        <v>20</v>
      </c>
      <c r="O3" s="8" t="s">
        <v>21</v>
      </c>
      <c r="P3" s="8" t="s">
        <v>22</v>
      </c>
      <c r="Q3" s="8" t="s">
        <v>23</v>
      </c>
      <c r="R3" s="8" t="s">
        <v>24</v>
      </c>
      <c r="S3" s="8" t="s">
        <v>25</v>
      </c>
      <c r="T3" s="8" t="s">
        <v>26</v>
      </c>
      <c r="U3" s="8" t="s">
        <v>27</v>
      </c>
      <c r="V3" s="7"/>
      <c r="W3" s="14"/>
      <c r="X3" s="14"/>
      <c r="Y3" s="14"/>
      <c r="Z3" s="14"/>
      <c r="AA3" s="14"/>
      <c r="AB3" s="14"/>
      <c r="AC3" s="14"/>
      <c r="AD3" s="15"/>
      <c r="AE3" s="7"/>
      <c r="AF3" s="7"/>
      <c r="AG3" s="7"/>
      <c r="AH3" s="7"/>
      <c r="AI3" s="7"/>
      <c r="AJ3" s="7"/>
      <c r="AK3" s="7"/>
      <c r="AL3" s="7"/>
      <c r="AM3" s="7"/>
      <c r="AN3" s="7"/>
    </row>
    <row r="4">
      <c r="A4" s="16">
        <v>46082.0</v>
      </c>
      <c r="B4" s="17" t="s">
        <v>28</v>
      </c>
      <c r="C4" s="18"/>
      <c r="D4" s="18"/>
      <c r="E4" s="18"/>
      <c r="F4" s="19">
        <f t="shared" ref="F4:F10" si="1">SUM(C4:E4)</f>
        <v>0</v>
      </c>
      <c r="G4" s="19"/>
      <c r="H4" s="19"/>
      <c r="I4" s="19"/>
      <c r="J4" s="18"/>
      <c r="K4" s="19"/>
      <c r="L4" s="19"/>
      <c r="M4" s="18"/>
      <c r="N4" s="19"/>
      <c r="O4" s="18"/>
      <c r="P4" s="18"/>
      <c r="Q4" s="18"/>
      <c r="R4" s="19"/>
      <c r="S4" s="18"/>
      <c r="T4" s="18"/>
      <c r="U4" s="20">
        <f t="shared" ref="U4:U11" si="2">sum(G4:T4)</f>
        <v>0</v>
      </c>
    </row>
    <row r="5">
      <c r="A5" s="21"/>
      <c r="B5" s="17" t="s">
        <v>29</v>
      </c>
      <c r="C5" s="18"/>
      <c r="D5" s="18"/>
      <c r="E5" s="19"/>
      <c r="F5" s="19">
        <f t="shared" si="1"/>
        <v>0</v>
      </c>
      <c r="G5" s="19"/>
      <c r="H5" s="19"/>
      <c r="I5" s="19"/>
      <c r="J5" s="18"/>
      <c r="K5" s="19"/>
      <c r="L5" s="19"/>
      <c r="M5" s="18"/>
      <c r="N5" s="19"/>
      <c r="O5" s="19"/>
      <c r="P5" s="18"/>
      <c r="Q5" s="19"/>
      <c r="R5" s="19"/>
      <c r="S5" s="18"/>
      <c r="T5" s="18"/>
      <c r="U5" s="20">
        <f t="shared" si="2"/>
        <v>0</v>
      </c>
    </row>
    <row r="6">
      <c r="A6" s="21"/>
      <c r="B6" s="17" t="s">
        <v>30</v>
      </c>
      <c r="C6" s="18"/>
      <c r="D6" s="18"/>
      <c r="E6" s="18"/>
      <c r="F6" s="19">
        <f t="shared" si="1"/>
        <v>0</v>
      </c>
      <c r="G6" s="18"/>
      <c r="H6" s="18"/>
      <c r="I6" s="19"/>
      <c r="J6" s="19"/>
      <c r="K6" s="19"/>
      <c r="L6" s="19"/>
      <c r="M6" s="18"/>
      <c r="N6" s="19"/>
      <c r="O6" s="18"/>
      <c r="P6" s="18"/>
      <c r="Q6" s="19"/>
      <c r="R6" s="18"/>
      <c r="S6" s="18"/>
      <c r="T6" s="38"/>
      <c r="U6" s="20">
        <f t="shared" si="2"/>
        <v>0</v>
      </c>
    </row>
    <row r="7">
      <c r="A7" s="21"/>
      <c r="B7" s="17" t="s">
        <v>31</v>
      </c>
      <c r="C7" s="18"/>
      <c r="D7" s="18"/>
      <c r="E7" s="18"/>
      <c r="F7" s="19">
        <f t="shared" si="1"/>
        <v>0</v>
      </c>
      <c r="G7" s="18"/>
      <c r="H7" s="19"/>
      <c r="I7" s="19"/>
      <c r="J7" s="18"/>
      <c r="K7" s="19"/>
      <c r="L7" s="19"/>
      <c r="M7" s="18"/>
      <c r="N7" s="18"/>
      <c r="O7" s="18"/>
      <c r="P7" s="18"/>
      <c r="Q7" s="19"/>
      <c r="R7" s="18"/>
      <c r="S7" s="19"/>
      <c r="T7" s="18"/>
      <c r="U7" s="20">
        <f t="shared" si="2"/>
        <v>0</v>
      </c>
    </row>
    <row r="8">
      <c r="A8" s="21"/>
      <c r="B8" s="17" t="s">
        <v>33</v>
      </c>
      <c r="C8" s="18"/>
      <c r="D8" s="18"/>
      <c r="E8" s="18"/>
      <c r="F8" s="19">
        <f t="shared" si="1"/>
        <v>0</v>
      </c>
      <c r="G8" s="18"/>
      <c r="H8" s="18"/>
      <c r="I8" s="19"/>
      <c r="J8" s="18"/>
      <c r="K8" s="19"/>
      <c r="L8" s="19"/>
      <c r="M8" s="18"/>
      <c r="N8" s="18"/>
      <c r="O8" s="18"/>
      <c r="P8" s="18"/>
      <c r="Q8" s="19"/>
      <c r="R8" s="18"/>
      <c r="S8" s="18"/>
      <c r="T8" s="18"/>
      <c r="U8" s="54">
        <f t="shared" si="2"/>
        <v>0</v>
      </c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</row>
    <row r="9">
      <c r="A9" s="21"/>
      <c r="B9" s="22" t="s">
        <v>34</v>
      </c>
      <c r="C9" s="23"/>
      <c r="D9" s="23"/>
      <c r="E9" s="23"/>
      <c r="F9" s="24">
        <f t="shared" si="1"/>
        <v>0</v>
      </c>
      <c r="G9" s="23"/>
      <c r="H9" s="23"/>
      <c r="I9" s="24"/>
      <c r="J9" s="25"/>
      <c r="K9" s="24"/>
      <c r="L9" s="24"/>
      <c r="M9" s="24"/>
      <c r="N9" s="23"/>
      <c r="O9" s="24"/>
      <c r="P9" s="23"/>
      <c r="Q9" s="24"/>
      <c r="R9" s="23"/>
      <c r="S9" s="23"/>
      <c r="T9" s="23"/>
      <c r="U9" s="20">
        <f t="shared" si="2"/>
        <v>0</v>
      </c>
    </row>
    <row r="10">
      <c r="A10" s="21"/>
      <c r="B10" s="22" t="s">
        <v>35</v>
      </c>
      <c r="C10" s="23"/>
      <c r="D10" s="23"/>
      <c r="E10" s="24"/>
      <c r="F10" s="24">
        <f t="shared" si="1"/>
        <v>0</v>
      </c>
      <c r="G10" s="23"/>
      <c r="H10" s="24"/>
      <c r="I10" s="24"/>
      <c r="J10" s="25"/>
      <c r="K10" s="24"/>
      <c r="L10" s="24"/>
      <c r="M10" s="24"/>
      <c r="N10" s="24"/>
      <c r="O10" s="23"/>
      <c r="P10" s="23"/>
      <c r="Q10" s="24"/>
      <c r="R10" s="24"/>
      <c r="S10" s="23"/>
      <c r="T10" s="23"/>
      <c r="U10" s="20">
        <f t="shared" si="2"/>
        <v>0</v>
      </c>
    </row>
    <row r="11">
      <c r="A11" s="21"/>
      <c r="B11" s="26" t="s">
        <v>36</v>
      </c>
      <c r="C11" s="27">
        <f t="shared" ref="C11:T11" si="3">SUM(C4:C10)</f>
        <v>0</v>
      </c>
      <c r="D11" s="27">
        <f t="shared" si="3"/>
        <v>0</v>
      </c>
      <c r="E11" s="27">
        <f t="shared" si="3"/>
        <v>0</v>
      </c>
      <c r="F11" s="27">
        <f t="shared" si="3"/>
        <v>0</v>
      </c>
      <c r="G11" s="27">
        <f t="shared" si="3"/>
        <v>0</v>
      </c>
      <c r="H11" s="27">
        <f t="shared" si="3"/>
        <v>0</v>
      </c>
      <c r="I11" s="27">
        <f t="shared" si="3"/>
        <v>0</v>
      </c>
      <c r="J11" s="27">
        <f t="shared" si="3"/>
        <v>0</v>
      </c>
      <c r="K11" s="27">
        <f t="shared" si="3"/>
        <v>0</v>
      </c>
      <c r="L11" s="27">
        <f t="shared" si="3"/>
        <v>0</v>
      </c>
      <c r="M11" s="27">
        <f t="shared" si="3"/>
        <v>0</v>
      </c>
      <c r="N11" s="27">
        <f t="shared" si="3"/>
        <v>0</v>
      </c>
      <c r="O11" s="27">
        <f t="shared" si="3"/>
        <v>0</v>
      </c>
      <c r="P11" s="27">
        <f t="shared" si="3"/>
        <v>0</v>
      </c>
      <c r="Q11" s="27">
        <f t="shared" si="3"/>
        <v>0</v>
      </c>
      <c r="R11" s="27">
        <f t="shared" si="3"/>
        <v>0</v>
      </c>
      <c r="S11" s="27">
        <f t="shared" si="3"/>
        <v>0</v>
      </c>
      <c r="T11" s="27">
        <f t="shared" si="3"/>
        <v>0</v>
      </c>
      <c r="U11" s="20">
        <f t="shared" si="2"/>
        <v>0</v>
      </c>
      <c r="V11" s="28" t="s">
        <v>37</v>
      </c>
      <c r="W11" s="28" t="s">
        <v>9</v>
      </c>
      <c r="X11" s="28" t="s">
        <v>10</v>
      </c>
      <c r="Y11" s="28" t="s">
        <v>11</v>
      </c>
      <c r="Z11" s="28" t="s">
        <v>12</v>
      </c>
      <c r="AA11" s="28" t="s">
        <v>13</v>
      </c>
      <c r="AB11" s="28" t="s">
        <v>14</v>
      </c>
      <c r="AC11" s="28" t="s">
        <v>15</v>
      </c>
      <c r="AD11" s="29" t="s">
        <v>38</v>
      </c>
      <c r="AE11" s="29" t="s">
        <v>39</v>
      </c>
      <c r="AF11" s="29" t="s">
        <v>18</v>
      </c>
      <c r="AG11" s="28" t="s">
        <v>19</v>
      </c>
      <c r="AH11" s="28" t="s">
        <v>20</v>
      </c>
      <c r="AI11" s="30" t="s">
        <v>40</v>
      </c>
      <c r="AJ11" s="28" t="s">
        <v>22</v>
      </c>
      <c r="AK11" s="28" t="s">
        <v>23</v>
      </c>
      <c r="AL11" s="28" t="s">
        <v>24</v>
      </c>
      <c r="AM11" s="28" t="s">
        <v>25</v>
      </c>
      <c r="AN11" s="28" t="s">
        <v>41</v>
      </c>
    </row>
    <row r="12">
      <c r="A12" s="31"/>
      <c r="B12" s="32" t="s">
        <v>42</v>
      </c>
      <c r="C12" s="33">
        <f>C11+'2026년2월'!C282</f>
        <v>1103</v>
      </c>
      <c r="D12" s="33">
        <f>D11+'2026년2월'!D282</f>
        <v>406</v>
      </c>
      <c r="E12" s="33">
        <f>E11+'2026년2월'!E282</f>
        <v>5</v>
      </c>
      <c r="F12" s="33">
        <f>F11+'2026년2월'!F282</f>
        <v>1514</v>
      </c>
      <c r="G12" s="33">
        <f>G11+'2026년2월'!G282</f>
        <v>22</v>
      </c>
      <c r="H12" s="33">
        <f>H11+'2026년2월'!H282</f>
        <v>12</v>
      </c>
      <c r="I12" s="33">
        <f>I11+'2026년2월'!I282</f>
        <v>8</v>
      </c>
      <c r="J12" s="33">
        <f>J11+'2026년2월'!J282</f>
        <v>5</v>
      </c>
      <c r="K12" s="33">
        <f>K11+'2026년2월'!K282</f>
        <v>0</v>
      </c>
      <c r="L12" s="33">
        <f>L11+'2026년2월'!L282</f>
        <v>28</v>
      </c>
      <c r="M12" s="33">
        <f>M11+'2026년2월'!M282</f>
        <v>41</v>
      </c>
      <c r="N12" s="33">
        <f>N11+'2026년2월'!N282</f>
        <v>22</v>
      </c>
      <c r="O12" s="33">
        <f>O11+'2026년2월'!O282</f>
        <v>23</v>
      </c>
      <c r="P12" s="33">
        <f>P11+'2026년2월'!P282</f>
        <v>854</v>
      </c>
      <c r="Q12" s="33">
        <f>Q11+'2026년2월'!Q282</f>
        <v>9</v>
      </c>
      <c r="R12" s="33">
        <f>R11+'2026년2월'!R282</f>
        <v>226</v>
      </c>
      <c r="S12" s="33">
        <f>S11+'2026년2월'!S282</f>
        <v>9</v>
      </c>
      <c r="T12" s="33">
        <f>T11+'2026년2월'!T282</f>
        <v>364</v>
      </c>
      <c r="U12" s="33">
        <f>U11+'2026년2월'!U282</f>
        <v>1623</v>
      </c>
      <c r="V12" s="56" t="s">
        <v>72</v>
      </c>
      <c r="W12" s="35">
        <f>SUM('2026년2월'!C202:C206,'2026년2월'!C211:C215,'2026년2월'!C220:C224,'2026년2월'!C229:C233,'2026년2월'!C238:C242,'2026년2월'!C247:C251,C4:C8)</f>
        <v>144</v>
      </c>
      <c r="X12" s="35">
        <f>SUM('2026년2월'!D202:D206,'2026년2월'!D211:D215,'2026년2월'!D220:D224,'2026년2월'!D229:D233,'2026년2월'!D238:D242,'2026년2월'!D247:D251,D4:D8)</f>
        <v>45</v>
      </c>
      <c r="Y12" s="35">
        <f>SUM('2026년2월'!E202:E206,'2026년2월'!E211:E215,'2026년2월'!E220:E224,'2026년2월'!E229:E233,'2026년2월'!E238:E242,'2026년2월'!E247:E251,E4:E8)</f>
        <v>0</v>
      </c>
      <c r="Z12" s="35">
        <f>SUM('2026년2월'!F202:F206,'2026년2월'!F211:F215,'2026년2월'!F220:F224,'2026년2월'!F229:F233,'2026년2월'!F238:F242,'2026년2월'!F247:F251,F4:F8)</f>
        <v>189</v>
      </c>
      <c r="AA12" s="35">
        <f>SUM('2026년2월'!G202:G206,'2026년2월'!G211:G215,'2026년2월'!G220:G224,'2026년2월'!G229:G233,'2026년2월'!G238:G242,'2026년2월'!G247:G251,G4:G8)</f>
        <v>3</v>
      </c>
      <c r="AB12" s="35">
        <f>SUM('2026년2월'!H202:H206,'2026년2월'!H211:H215,'2026년2월'!H220:H224,'2026년2월'!H229:H233,'2026년2월'!H238:H242,'2026년2월'!H247:H251,H4:H8)</f>
        <v>0</v>
      </c>
      <c r="AC12" s="35">
        <f>SUM('2026년2월'!I202:I206,'2026년2월'!I211:I215,'2026년2월'!I220:I224,'2026년2월'!I229:I233,'2026년2월'!I238:I242,'2026년2월'!I247:I251,I4:I8)</f>
        <v>0</v>
      </c>
      <c r="AD12" s="35">
        <f>SUM('2026년2월'!J202:J206,'2026년2월'!J211:J215,'2026년2월'!J220:J224,'2026년2월'!J229:J233,'2026년2월'!J238:J242,'2026년2월'!J247:J251,J4:J8)</f>
        <v>2</v>
      </c>
      <c r="AE12" s="35">
        <f>SUM('2026년2월'!K202:K206,'2026년2월'!K211:K215,'2026년2월'!K220:K224,'2026년2월'!K229:K233,'2026년2월'!K238:K242,'2026년2월'!K247:K251,K4:K8)</f>
        <v>0</v>
      </c>
      <c r="AF12" s="35">
        <f>SUM('2026년2월'!L202:L206,'2026년2월'!L211:L215,'2026년2월'!L220:L224,'2026년2월'!L229:L233,'2026년2월'!L238:L242,'2026년2월'!L247:L251,L4:L8)</f>
        <v>1</v>
      </c>
      <c r="AG12" s="35">
        <f>SUM('2026년2월'!M202:M206,'2026년2월'!M211:M215,'2026년2월'!M220:M224,'2026년2월'!M229:M233,'2026년2월'!M238:M242,'2026년2월'!M247:M251,M4:M8)</f>
        <v>3</v>
      </c>
      <c r="AH12" s="35">
        <f>SUM('2026년2월'!N202:N206,'2026년2월'!N211:N215,'2026년2월'!N220:N224,'2026년2월'!N229:N233,'2026년2월'!N238:N242,'2026년2월'!N247:N251,N4:N8)</f>
        <v>0</v>
      </c>
      <c r="AI12" s="35">
        <f>SUM('2026년2월'!O202:O206,'2026년2월'!O211:O215,'2026년2월'!O220:O224,'2026년2월'!O229:O233,'2026년2월'!O238:O242,'2026년2월'!O247:O251,O4:O8)</f>
        <v>4</v>
      </c>
      <c r="AJ12" s="35">
        <f>SUM('2026년2월'!P202:P206,'2026년2월'!P211:P215,'2026년2월'!P220:P224,'2026년2월'!P229:P233,'2026년2월'!P238:P242,'2026년2월'!P247:P251,P4:P8)</f>
        <v>117</v>
      </c>
      <c r="AK12" s="35">
        <f>SUM('2026년2월'!Q202:Q206,'2026년2월'!Q211:Q215,'2026년2월'!Q220:Q224,'2026년2월'!Q229:Q233,'2026년2월'!Q238:Q242,'2026년2월'!Q247:Q251,Q4:Q8)</f>
        <v>0</v>
      </c>
      <c r="AL12" s="35">
        <f>SUM('2026년2월'!R202:R206,'2026년2월'!R211:R215,'2026년2월'!R220:R224,'2026년2월'!R229:R233,'2026년2월'!R238:R242,'2026년2월'!R247:R251,R4:R8)</f>
        <v>33</v>
      </c>
      <c r="AM12" s="35">
        <f>SUM('2026년2월'!S202:S206,'2026년2월'!S211:S215,'2026년2월'!S220:S224,'2026년2월'!S229:S233,'2026년2월'!S238:S242,'2026년2월'!S247:S251,S4:S8)</f>
        <v>1</v>
      </c>
      <c r="AN12" s="35">
        <f>SUM('2026년2월'!T202:T206,'2026년2월'!T211:T215,'2026년2월'!T220:T224,'2026년2월'!T229:T233,'2026년2월'!T238:T242,'2026년2월'!T247:T251,T4:T8)</f>
        <v>30</v>
      </c>
    </row>
    <row r="13">
      <c r="A13" s="16">
        <v>46083.0</v>
      </c>
      <c r="B13" s="17" t="s">
        <v>28</v>
      </c>
      <c r="C13" s="18"/>
      <c r="D13" s="18"/>
      <c r="E13" s="18"/>
      <c r="F13" s="19">
        <f t="shared" ref="F13:F19" si="4">SUM(C13:E13)</f>
        <v>0</v>
      </c>
      <c r="G13" s="18"/>
      <c r="H13" s="19"/>
      <c r="I13" s="19"/>
      <c r="J13" s="18"/>
      <c r="K13" s="19"/>
      <c r="L13" s="19"/>
      <c r="M13" s="18"/>
      <c r="N13" s="19"/>
      <c r="O13" s="36"/>
      <c r="P13" s="18"/>
      <c r="Q13" s="18"/>
      <c r="R13" s="36"/>
      <c r="S13" s="36"/>
      <c r="T13" s="18"/>
      <c r="U13" s="20">
        <f t="shared" ref="U13:U20" si="5">sum(G13:T13)</f>
        <v>0</v>
      </c>
    </row>
    <row r="14">
      <c r="A14" s="21"/>
      <c r="B14" s="17" t="s">
        <v>29</v>
      </c>
      <c r="C14" s="18"/>
      <c r="D14" s="18"/>
      <c r="E14" s="19"/>
      <c r="F14" s="19">
        <f t="shared" si="4"/>
        <v>0</v>
      </c>
      <c r="G14" s="18"/>
      <c r="H14" s="19"/>
      <c r="I14" s="19"/>
      <c r="J14" s="19"/>
      <c r="K14" s="19"/>
      <c r="L14" s="19"/>
      <c r="M14" s="19"/>
      <c r="N14" s="19"/>
      <c r="O14" s="18"/>
      <c r="P14" s="18"/>
      <c r="Q14" s="19"/>
      <c r="R14" s="19"/>
      <c r="S14" s="36"/>
      <c r="T14" s="18"/>
      <c r="U14" s="20">
        <f t="shared" si="5"/>
        <v>0</v>
      </c>
    </row>
    <row r="15">
      <c r="A15" s="21"/>
      <c r="B15" s="17" t="s">
        <v>30</v>
      </c>
      <c r="C15" s="18"/>
      <c r="D15" s="18"/>
      <c r="E15" s="18"/>
      <c r="F15" s="19">
        <f t="shared" si="4"/>
        <v>0</v>
      </c>
      <c r="G15" s="18"/>
      <c r="H15" s="19"/>
      <c r="I15" s="19"/>
      <c r="J15" s="18"/>
      <c r="K15" s="19"/>
      <c r="L15" s="19"/>
      <c r="M15" s="19"/>
      <c r="N15" s="18"/>
      <c r="O15" s="18"/>
      <c r="P15" s="18"/>
      <c r="Q15" s="19"/>
      <c r="R15" s="19"/>
      <c r="S15" s="18"/>
      <c r="T15" s="18"/>
      <c r="U15" s="20">
        <f t="shared" si="5"/>
        <v>0</v>
      </c>
    </row>
    <row r="16">
      <c r="A16" s="21"/>
      <c r="B16" s="17" t="s">
        <v>31</v>
      </c>
      <c r="C16" s="18"/>
      <c r="D16" s="18"/>
      <c r="E16" s="18"/>
      <c r="F16" s="19">
        <f t="shared" si="4"/>
        <v>0</v>
      </c>
      <c r="G16" s="18"/>
      <c r="H16" s="19"/>
      <c r="I16" s="19"/>
      <c r="J16" s="36"/>
      <c r="K16" s="19"/>
      <c r="L16" s="19"/>
      <c r="M16" s="18"/>
      <c r="N16" s="18"/>
      <c r="O16" s="19"/>
      <c r="P16" s="18"/>
      <c r="Q16" s="19"/>
      <c r="R16" s="19"/>
      <c r="S16" s="19"/>
      <c r="T16" s="18"/>
      <c r="U16" s="20">
        <f t="shared" si="5"/>
        <v>0</v>
      </c>
    </row>
    <row r="17">
      <c r="A17" s="21"/>
      <c r="B17" s="17" t="s">
        <v>33</v>
      </c>
      <c r="C17" s="18"/>
      <c r="D17" s="18"/>
      <c r="E17" s="18"/>
      <c r="F17" s="19">
        <f t="shared" si="4"/>
        <v>0</v>
      </c>
      <c r="G17" s="18"/>
      <c r="H17" s="18"/>
      <c r="I17" s="19"/>
      <c r="J17" s="36"/>
      <c r="K17" s="19"/>
      <c r="L17" s="19"/>
      <c r="M17" s="19"/>
      <c r="N17" s="18"/>
      <c r="O17" s="18"/>
      <c r="P17" s="18"/>
      <c r="Q17" s="19"/>
      <c r="R17" s="18"/>
      <c r="S17" s="18"/>
      <c r="T17" s="18"/>
      <c r="U17" s="54">
        <f t="shared" si="5"/>
        <v>0</v>
      </c>
    </row>
    <row r="18">
      <c r="A18" s="21"/>
      <c r="B18" s="22" t="s">
        <v>34</v>
      </c>
      <c r="C18" s="23"/>
      <c r="D18" s="23"/>
      <c r="E18" s="23"/>
      <c r="F18" s="24">
        <f t="shared" si="4"/>
        <v>0</v>
      </c>
      <c r="G18" s="23"/>
      <c r="H18" s="23"/>
      <c r="I18" s="24"/>
      <c r="J18" s="23"/>
      <c r="K18" s="24"/>
      <c r="L18" s="24"/>
      <c r="M18" s="25"/>
      <c r="N18" s="23"/>
      <c r="O18" s="24"/>
      <c r="P18" s="23"/>
      <c r="Q18" s="23"/>
      <c r="R18" s="24"/>
      <c r="S18" s="23"/>
      <c r="T18" s="23"/>
      <c r="U18" s="20">
        <f t="shared" si="5"/>
        <v>0</v>
      </c>
    </row>
    <row r="19">
      <c r="A19" s="21"/>
      <c r="B19" s="22" t="s">
        <v>35</v>
      </c>
      <c r="C19" s="23"/>
      <c r="D19" s="23"/>
      <c r="E19" s="24"/>
      <c r="F19" s="24">
        <f t="shared" si="4"/>
        <v>0</v>
      </c>
      <c r="G19" s="24"/>
      <c r="H19" s="24"/>
      <c r="I19" s="25"/>
      <c r="J19" s="23"/>
      <c r="K19" s="24"/>
      <c r="L19" s="24"/>
      <c r="M19" s="24"/>
      <c r="N19" s="24"/>
      <c r="O19" s="23"/>
      <c r="P19" s="25"/>
      <c r="Q19" s="24"/>
      <c r="R19" s="24"/>
      <c r="S19" s="23"/>
      <c r="T19" s="23"/>
      <c r="U19" s="20">
        <f t="shared" si="5"/>
        <v>0</v>
      </c>
    </row>
    <row r="20">
      <c r="A20" s="21"/>
      <c r="B20" s="26" t="s">
        <v>36</v>
      </c>
      <c r="C20" s="27">
        <f t="shared" ref="C20:T20" si="6">SUM(C13:C19)</f>
        <v>0</v>
      </c>
      <c r="D20" s="27">
        <f t="shared" si="6"/>
        <v>0</v>
      </c>
      <c r="E20" s="27">
        <f t="shared" si="6"/>
        <v>0</v>
      </c>
      <c r="F20" s="27">
        <f t="shared" si="6"/>
        <v>0</v>
      </c>
      <c r="G20" s="27">
        <f t="shared" si="6"/>
        <v>0</v>
      </c>
      <c r="H20" s="27">
        <f t="shared" si="6"/>
        <v>0</v>
      </c>
      <c r="I20" s="27">
        <f t="shared" si="6"/>
        <v>0</v>
      </c>
      <c r="J20" s="27">
        <f t="shared" si="6"/>
        <v>0</v>
      </c>
      <c r="K20" s="27">
        <f t="shared" si="6"/>
        <v>0</v>
      </c>
      <c r="L20" s="27">
        <f t="shared" si="6"/>
        <v>0</v>
      </c>
      <c r="M20" s="27">
        <f t="shared" si="6"/>
        <v>0</v>
      </c>
      <c r="N20" s="27">
        <f t="shared" si="6"/>
        <v>0</v>
      </c>
      <c r="O20" s="27">
        <f t="shared" si="6"/>
        <v>0</v>
      </c>
      <c r="P20" s="27">
        <f t="shared" si="6"/>
        <v>0</v>
      </c>
      <c r="Q20" s="27">
        <f t="shared" si="6"/>
        <v>0</v>
      </c>
      <c r="R20" s="27">
        <f t="shared" si="6"/>
        <v>0</v>
      </c>
      <c r="S20" s="27">
        <f t="shared" si="6"/>
        <v>0</v>
      </c>
      <c r="T20" s="27">
        <f t="shared" si="6"/>
        <v>0</v>
      </c>
      <c r="U20" s="20">
        <f t="shared" si="5"/>
        <v>0</v>
      </c>
    </row>
    <row r="21">
      <c r="A21" s="31"/>
      <c r="B21" s="32" t="s">
        <v>42</v>
      </c>
      <c r="C21" s="33">
        <f t="shared" ref="C21:U21" si="7">C12+C20</f>
        <v>1103</v>
      </c>
      <c r="D21" s="33">
        <f t="shared" si="7"/>
        <v>406</v>
      </c>
      <c r="E21" s="33">
        <f t="shared" si="7"/>
        <v>5</v>
      </c>
      <c r="F21" s="33">
        <f t="shared" si="7"/>
        <v>1514</v>
      </c>
      <c r="G21" s="33">
        <f t="shared" si="7"/>
        <v>22</v>
      </c>
      <c r="H21" s="33">
        <f t="shared" si="7"/>
        <v>12</v>
      </c>
      <c r="I21" s="33">
        <f t="shared" si="7"/>
        <v>8</v>
      </c>
      <c r="J21" s="33">
        <f t="shared" si="7"/>
        <v>5</v>
      </c>
      <c r="K21" s="33">
        <f t="shared" si="7"/>
        <v>0</v>
      </c>
      <c r="L21" s="33">
        <f t="shared" si="7"/>
        <v>28</v>
      </c>
      <c r="M21" s="33">
        <f t="shared" si="7"/>
        <v>41</v>
      </c>
      <c r="N21" s="33">
        <f t="shared" si="7"/>
        <v>22</v>
      </c>
      <c r="O21" s="33">
        <f t="shared" si="7"/>
        <v>23</v>
      </c>
      <c r="P21" s="33">
        <f t="shared" si="7"/>
        <v>854</v>
      </c>
      <c r="Q21" s="33">
        <f t="shared" si="7"/>
        <v>9</v>
      </c>
      <c r="R21" s="33">
        <f t="shared" si="7"/>
        <v>226</v>
      </c>
      <c r="S21" s="33">
        <f t="shared" si="7"/>
        <v>9</v>
      </c>
      <c r="T21" s="33">
        <f t="shared" si="7"/>
        <v>364</v>
      </c>
      <c r="U21" s="20">
        <f t="shared" si="7"/>
        <v>1623</v>
      </c>
    </row>
    <row r="22">
      <c r="A22" s="16">
        <v>46084.0</v>
      </c>
      <c r="B22" s="17" t="s">
        <v>28</v>
      </c>
      <c r="C22" s="18"/>
      <c r="D22" s="18"/>
      <c r="E22" s="18"/>
      <c r="F22" s="19">
        <f t="shared" ref="F22:F28" si="8">SUM(C22:E22)</f>
        <v>0</v>
      </c>
      <c r="G22" s="18"/>
      <c r="H22" s="18"/>
      <c r="I22" s="19"/>
      <c r="J22" s="19"/>
      <c r="K22" s="19"/>
      <c r="L22" s="19"/>
      <c r="M22" s="19"/>
      <c r="N22" s="19"/>
      <c r="O22" s="18"/>
      <c r="P22" s="18"/>
      <c r="Q22" s="18"/>
      <c r="R22" s="36"/>
      <c r="S22" s="18"/>
      <c r="T22" s="18"/>
      <c r="U22" s="20">
        <f t="shared" ref="U22:U29" si="9">sum(G22:T22)</f>
        <v>0</v>
      </c>
    </row>
    <row r="23">
      <c r="A23" s="21"/>
      <c r="B23" s="17" t="s">
        <v>29</v>
      </c>
      <c r="C23" s="18">
        <v>15.0</v>
      </c>
      <c r="D23" s="18">
        <v>3.0</v>
      </c>
      <c r="E23" s="18"/>
      <c r="F23" s="19">
        <f t="shared" si="8"/>
        <v>18</v>
      </c>
      <c r="G23" s="19"/>
      <c r="H23" s="19"/>
      <c r="I23" s="19"/>
      <c r="J23" s="19"/>
      <c r="K23" s="19"/>
      <c r="L23" s="19"/>
      <c r="M23" s="19"/>
      <c r="N23" s="18"/>
      <c r="O23" s="18"/>
      <c r="P23" s="18">
        <v>17.0</v>
      </c>
      <c r="Q23" s="18"/>
      <c r="R23" s="19"/>
      <c r="S23" s="18"/>
      <c r="T23" s="18">
        <v>2.0</v>
      </c>
      <c r="U23" s="20">
        <f t="shared" si="9"/>
        <v>19</v>
      </c>
    </row>
    <row r="24">
      <c r="A24" s="21"/>
      <c r="B24" s="17" t="s">
        <v>30</v>
      </c>
      <c r="C24" s="18"/>
      <c r="D24" s="18">
        <v>4.0</v>
      </c>
      <c r="E24" s="18"/>
      <c r="F24" s="19">
        <f t="shared" si="8"/>
        <v>4</v>
      </c>
      <c r="G24" s="18"/>
      <c r="H24" s="19"/>
      <c r="I24" s="19"/>
      <c r="J24" s="36"/>
      <c r="K24" s="19"/>
      <c r="L24" s="19"/>
      <c r="M24" s="19"/>
      <c r="N24" s="19"/>
      <c r="O24" s="18"/>
      <c r="P24" s="18">
        <v>1.0</v>
      </c>
      <c r="Q24" s="18"/>
      <c r="R24" s="18"/>
      <c r="S24" s="18"/>
      <c r="T24" s="18">
        <v>3.0</v>
      </c>
      <c r="U24" s="20">
        <f t="shared" si="9"/>
        <v>4</v>
      </c>
    </row>
    <row r="25">
      <c r="A25" s="21"/>
      <c r="B25" s="17" t="s">
        <v>31</v>
      </c>
      <c r="C25" s="18"/>
      <c r="D25" s="18"/>
      <c r="E25" s="18"/>
      <c r="F25" s="19">
        <f t="shared" si="8"/>
        <v>0</v>
      </c>
      <c r="G25" s="18"/>
      <c r="H25" s="19"/>
      <c r="I25" s="19"/>
      <c r="J25" s="18"/>
      <c r="K25" s="19"/>
      <c r="L25" s="19"/>
      <c r="M25" s="19"/>
      <c r="N25" s="18"/>
      <c r="O25" s="19"/>
      <c r="P25" s="18"/>
      <c r="Q25" s="18"/>
      <c r="R25" s="19"/>
      <c r="S25" s="18"/>
      <c r="T25" s="18"/>
      <c r="U25" s="20">
        <f t="shared" si="9"/>
        <v>0</v>
      </c>
    </row>
    <row r="26">
      <c r="A26" s="21"/>
      <c r="B26" s="17" t="s">
        <v>33</v>
      </c>
      <c r="C26" s="18">
        <v>2.0</v>
      </c>
      <c r="D26" s="18"/>
      <c r="E26" s="18"/>
      <c r="F26" s="19">
        <f t="shared" si="8"/>
        <v>2</v>
      </c>
      <c r="G26" s="18"/>
      <c r="H26" s="18"/>
      <c r="I26" s="19"/>
      <c r="J26" s="36"/>
      <c r="K26" s="19"/>
      <c r="L26" s="19"/>
      <c r="M26" s="19"/>
      <c r="N26" s="18"/>
      <c r="O26" s="19"/>
      <c r="P26" s="18">
        <v>1.0</v>
      </c>
      <c r="Q26" s="18">
        <v>1.0</v>
      </c>
      <c r="R26" s="18"/>
      <c r="S26" s="18"/>
      <c r="T26" s="18"/>
      <c r="U26" s="54">
        <f t="shared" si="9"/>
        <v>2</v>
      </c>
    </row>
    <row r="27">
      <c r="A27" s="21"/>
      <c r="B27" s="22" t="s">
        <v>34</v>
      </c>
      <c r="C27" s="23">
        <v>4.0</v>
      </c>
      <c r="D27" s="23">
        <v>1.0</v>
      </c>
      <c r="E27" s="24"/>
      <c r="F27" s="24">
        <f t="shared" si="8"/>
        <v>5</v>
      </c>
      <c r="G27" s="23"/>
      <c r="H27" s="23"/>
      <c r="I27" s="23"/>
      <c r="J27" s="23"/>
      <c r="K27" s="24"/>
      <c r="L27" s="24"/>
      <c r="M27" s="24"/>
      <c r="N27" s="23"/>
      <c r="O27" s="23"/>
      <c r="P27" s="23">
        <v>1.0</v>
      </c>
      <c r="Q27" s="24"/>
      <c r="R27" s="23"/>
      <c r="S27" s="23"/>
      <c r="T27" s="23">
        <v>5.0</v>
      </c>
      <c r="U27" s="20">
        <f t="shared" si="9"/>
        <v>6</v>
      </c>
    </row>
    <row r="28">
      <c r="A28" s="21"/>
      <c r="B28" s="22" t="s">
        <v>35</v>
      </c>
      <c r="C28" s="23">
        <v>0.0</v>
      </c>
      <c r="D28" s="23">
        <v>0.0</v>
      </c>
      <c r="E28" s="25"/>
      <c r="F28" s="24">
        <f t="shared" si="8"/>
        <v>0</v>
      </c>
      <c r="G28" s="23"/>
      <c r="H28" s="23"/>
      <c r="I28" s="24"/>
      <c r="J28" s="23"/>
      <c r="K28" s="24"/>
      <c r="L28" s="24"/>
      <c r="M28" s="24"/>
      <c r="N28" s="23"/>
      <c r="O28" s="23"/>
      <c r="P28" s="23"/>
      <c r="Q28" s="24"/>
      <c r="R28" s="24"/>
      <c r="S28" s="23"/>
      <c r="T28" s="23"/>
      <c r="U28" s="20">
        <f t="shared" si="9"/>
        <v>0</v>
      </c>
    </row>
    <row r="29">
      <c r="A29" s="21"/>
      <c r="B29" s="26" t="s">
        <v>36</v>
      </c>
      <c r="C29" s="27">
        <f t="shared" ref="C29:T29" si="10">SUM(C22:C28)</f>
        <v>21</v>
      </c>
      <c r="D29" s="27">
        <f t="shared" si="10"/>
        <v>8</v>
      </c>
      <c r="E29" s="27">
        <f t="shared" si="10"/>
        <v>0</v>
      </c>
      <c r="F29" s="27">
        <f t="shared" si="10"/>
        <v>29</v>
      </c>
      <c r="G29" s="27">
        <f t="shared" si="10"/>
        <v>0</v>
      </c>
      <c r="H29" s="27">
        <f t="shared" si="10"/>
        <v>0</v>
      </c>
      <c r="I29" s="27">
        <f t="shared" si="10"/>
        <v>0</v>
      </c>
      <c r="J29" s="27">
        <f t="shared" si="10"/>
        <v>0</v>
      </c>
      <c r="K29" s="27">
        <f t="shared" si="10"/>
        <v>0</v>
      </c>
      <c r="L29" s="27">
        <f t="shared" si="10"/>
        <v>0</v>
      </c>
      <c r="M29" s="27">
        <f t="shared" si="10"/>
        <v>0</v>
      </c>
      <c r="N29" s="27">
        <f t="shared" si="10"/>
        <v>0</v>
      </c>
      <c r="O29" s="27">
        <f t="shared" si="10"/>
        <v>0</v>
      </c>
      <c r="P29" s="27">
        <f t="shared" si="10"/>
        <v>20</v>
      </c>
      <c r="Q29" s="27">
        <f t="shared" si="10"/>
        <v>1</v>
      </c>
      <c r="R29" s="27">
        <f t="shared" si="10"/>
        <v>0</v>
      </c>
      <c r="S29" s="27">
        <f t="shared" si="10"/>
        <v>0</v>
      </c>
      <c r="T29" s="27">
        <f t="shared" si="10"/>
        <v>10</v>
      </c>
      <c r="U29" s="20">
        <f t="shared" si="9"/>
        <v>31</v>
      </c>
    </row>
    <row r="30">
      <c r="A30" s="31"/>
      <c r="B30" s="32" t="s">
        <v>42</v>
      </c>
      <c r="C30" s="33">
        <f t="shared" ref="C30:U30" si="11">C21+C29</f>
        <v>1124</v>
      </c>
      <c r="D30" s="33">
        <f t="shared" si="11"/>
        <v>414</v>
      </c>
      <c r="E30" s="33">
        <f t="shared" si="11"/>
        <v>5</v>
      </c>
      <c r="F30" s="33">
        <f t="shared" si="11"/>
        <v>1543</v>
      </c>
      <c r="G30" s="33">
        <f t="shared" si="11"/>
        <v>22</v>
      </c>
      <c r="H30" s="33">
        <f t="shared" si="11"/>
        <v>12</v>
      </c>
      <c r="I30" s="33">
        <f t="shared" si="11"/>
        <v>8</v>
      </c>
      <c r="J30" s="33">
        <f t="shared" si="11"/>
        <v>5</v>
      </c>
      <c r="K30" s="33">
        <f t="shared" si="11"/>
        <v>0</v>
      </c>
      <c r="L30" s="33">
        <f t="shared" si="11"/>
        <v>28</v>
      </c>
      <c r="M30" s="33">
        <f t="shared" si="11"/>
        <v>41</v>
      </c>
      <c r="N30" s="33">
        <f t="shared" si="11"/>
        <v>22</v>
      </c>
      <c r="O30" s="33">
        <f t="shared" si="11"/>
        <v>23</v>
      </c>
      <c r="P30" s="33">
        <f t="shared" si="11"/>
        <v>874</v>
      </c>
      <c r="Q30" s="33">
        <f t="shared" si="11"/>
        <v>10</v>
      </c>
      <c r="R30" s="33">
        <f t="shared" si="11"/>
        <v>226</v>
      </c>
      <c r="S30" s="33">
        <f t="shared" si="11"/>
        <v>9</v>
      </c>
      <c r="T30" s="33">
        <f t="shared" si="11"/>
        <v>374</v>
      </c>
      <c r="U30" s="20">
        <f t="shared" si="11"/>
        <v>1654</v>
      </c>
    </row>
    <row r="31">
      <c r="A31" s="16">
        <v>46085.0</v>
      </c>
      <c r="B31" s="17" t="s">
        <v>28</v>
      </c>
      <c r="C31" s="18">
        <v>3.0</v>
      </c>
      <c r="D31" s="18"/>
      <c r="E31" s="18"/>
      <c r="F31" s="19">
        <f t="shared" ref="F31:F37" si="12">SUM(C31:E31)</f>
        <v>3</v>
      </c>
      <c r="G31" s="18"/>
      <c r="H31" s="18"/>
      <c r="I31" s="19"/>
      <c r="J31" s="19"/>
      <c r="K31" s="19"/>
      <c r="L31" s="19"/>
      <c r="M31" s="19"/>
      <c r="N31" s="19"/>
      <c r="O31" s="18"/>
      <c r="P31" s="18">
        <v>3.0</v>
      </c>
      <c r="Q31" s="19"/>
      <c r="R31" s="19"/>
      <c r="S31" s="18"/>
      <c r="T31" s="18"/>
      <c r="U31" s="20">
        <f t="shared" ref="U31:U38" si="13">sum(G31:T31)</f>
        <v>3</v>
      </c>
    </row>
    <row r="32">
      <c r="A32" s="21"/>
      <c r="B32" s="17" t="s">
        <v>29</v>
      </c>
      <c r="C32" s="18">
        <v>15.0</v>
      </c>
      <c r="D32" s="37">
        <v>2.0</v>
      </c>
      <c r="E32" s="18"/>
      <c r="F32" s="19">
        <f t="shared" si="12"/>
        <v>17</v>
      </c>
      <c r="G32" s="18">
        <v>1.0</v>
      </c>
      <c r="H32" s="36"/>
      <c r="I32" s="19"/>
      <c r="J32" s="18"/>
      <c r="K32" s="19"/>
      <c r="L32" s="18"/>
      <c r="M32" s="19"/>
      <c r="N32" s="18"/>
      <c r="O32" s="18"/>
      <c r="P32" s="18">
        <v>16.0</v>
      </c>
      <c r="Q32" s="18"/>
      <c r="R32" s="18"/>
      <c r="S32" s="18"/>
      <c r="T32" s="18">
        <v>1.0</v>
      </c>
      <c r="U32" s="20">
        <f t="shared" si="13"/>
        <v>18</v>
      </c>
    </row>
    <row r="33">
      <c r="A33" s="21"/>
      <c r="B33" s="17" t="s">
        <v>30</v>
      </c>
      <c r="C33" s="18">
        <v>1.0</v>
      </c>
      <c r="D33" s="18">
        <v>2.0</v>
      </c>
      <c r="E33" s="36"/>
      <c r="F33" s="19">
        <f t="shared" si="12"/>
        <v>3</v>
      </c>
      <c r="G33" s="18">
        <v>1.0</v>
      </c>
      <c r="H33" s="18"/>
      <c r="I33" s="19"/>
      <c r="J33" s="18"/>
      <c r="K33" s="19"/>
      <c r="L33" s="19"/>
      <c r="M33" s="19"/>
      <c r="N33" s="19"/>
      <c r="O33" s="18"/>
      <c r="P33" s="18"/>
      <c r="Q33" s="19"/>
      <c r="R33" s="18"/>
      <c r="S33" s="18"/>
      <c r="T33" s="18">
        <v>2.0</v>
      </c>
      <c r="U33" s="20">
        <f t="shared" si="13"/>
        <v>3</v>
      </c>
    </row>
    <row r="34">
      <c r="A34" s="21"/>
      <c r="B34" s="17" t="s">
        <v>31</v>
      </c>
      <c r="C34" s="18">
        <v>2.0</v>
      </c>
      <c r="D34" s="18"/>
      <c r="E34" s="18"/>
      <c r="F34" s="19">
        <f t="shared" si="12"/>
        <v>2</v>
      </c>
      <c r="G34" s="18"/>
      <c r="H34" s="19"/>
      <c r="I34" s="19"/>
      <c r="J34" s="18"/>
      <c r="K34" s="19"/>
      <c r="L34" s="19"/>
      <c r="M34" s="19"/>
      <c r="N34" s="19"/>
      <c r="O34" s="18"/>
      <c r="P34" s="18">
        <v>1.0</v>
      </c>
      <c r="Q34" s="19"/>
      <c r="R34" s="18"/>
      <c r="S34" s="18"/>
      <c r="T34" s="18">
        <v>1.0</v>
      </c>
      <c r="U34" s="20">
        <f t="shared" si="13"/>
        <v>2</v>
      </c>
    </row>
    <row r="35">
      <c r="A35" s="21"/>
      <c r="B35" s="17" t="s">
        <v>33</v>
      </c>
      <c r="C35" s="18">
        <v>1.0</v>
      </c>
      <c r="D35" s="18"/>
      <c r="E35" s="19"/>
      <c r="F35" s="19">
        <f t="shared" si="12"/>
        <v>1</v>
      </c>
      <c r="G35" s="18"/>
      <c r="H35" s="18"/>
      <c r="I35" s="18"/>
      <c r="J35" s="36"/>
      <c r="K35" s="19"/>
      <c r="L35" s="19"/>
      <c r="M35" s="19"/>
      <c r="N35" s="18"/>
      <c r="O35" s="18"/>
      <c r="P35" s="18">
        <v>1.0</v>
      </c>
      <c r="Q35" s="19"/>
      <c r="R35" s="18"/>
      <c r="S35" s="18"/>
      <c r="T35" s="18"/>
      <c r="U35" s="54">
        <f t="shared" si="13"/>
        <v>1</v>
      </c>
    </row>
    <row r="36">
      <c r="A36" s="21"/>
      <c r="B36" s="22" t="s">
        <v>34</v>
      </c>
      <c r="C36" s="23">
        <v>1.0</v>
      </c>
      <c r="D36" s="23">
        <v>2.0</v>
      </c>
      <c r="E36" s="23"/>
      <c r="F36" s="24">
        <f t="shared" si="12"/>
        <v>3</v>
      </c>
      <c r="G36" s="23">
        <v>1.0</v>
      </c>
      <c r="H36" s="24"/>
      <c r="I36" s="23"/>
      <c r="J36" s="23"/>
      <c r="K36" s="24"/>
      <c r="L36" s="23"/>
      <c r="M36" s="24"/>
      <c r="N36" s="23">
        <v>1.0</v>
      </c>
      <c r="O36" s="23"/>
      <c r="P36" s="23">
        <v>2.0</v>
      </c>
      <c r="Q36" s="24"/>
      <c r="R36" s="23"/>
      <c r="S36" s="23"/>
      <c r="T36" s="23">
        <v>1.0</v>
      </c>
      <c r="U36" s="20">
        <f t="shared" si="13"/>
        <v>5</v>
      </c>
    </row>
    <row r="37">
      <c r="A37" s="21"/>
      <c r="B37" s="22" t="s">
        <v>35</v>
      </c>
      <c r="C37" s="23"/>
      <c r="D37" s="23">
        <v>1.0</v>
      </c>
      <c r="E37" s="25"/>
      <c r="F37" s="24">
        <f t="shared" si="12"/>
        <v>1</v>
      </c>
      <c r="G37" s="23">
        <v>1.0</v>
      </c>
      <c r="H37" s="24"/>
      <c r="I37" s="24"/>
      <c r="J37" s="24"/>
      <c r="K37" s="24"/>
      <c r="L37" s="23"/>
      <c r="M37" s="24"/>
      <c r="N37" s="23"/>
      <c r="O37" s="23"/>
      <c r="P37" s="23"/>
      <c r="Q37" s="24"/>
      <c r="R37" s="24"/>
      <c r="S37" s="23"/>
      <c r="T37" s="23"/>
      <c r="U37" s="20">
        <f t="shared" si="13"/>
        <v>1</v>
      </c>
    </row>
    <row r="38">
      <c r="A38" s="21"/>
      <c r="B38" s="26" t="s">
        <v>36</v>
      </c>
      <c r="C38" s="27">
        <f t="shared" ref="C38:T38" si="14">SUM(C31:C37)</f>
        <v>23</v>
      </c>
      <c r="D38" s="27">
        <f t="shared" si="14"/>
        <v>7</v>
      </c>
      <c r="E38" s="27">
        <f t="shared" si="14"/>
        <v>0</v>
      </c>
      <c r="F38" s="27">
        <f t="shared" si="14"/>
        <v>30</v>
      </c>
      <c r="G38" s="27">
        <f t="shared" si="14"/>
        <v>4</v>
      </c>
      <c r="H38" s="27">
        <f t="shared" si="14"/>
        <v>0</v>
      </c>
      <c r="I38" s="27">
        <f t="shared" si="14"/>
        <v>0</v>
      </c>
      <c r="J38" s="27">
        <f t="shared" si="14"/>
        <v>0</v>
      </c>
      <c r="K38" s="27">
        <f t="shared" si="14"/>
        <v>0</v>
      </c>
      <c r="L38" s="27">
        <f t="shared" si="14"/>
        <v>0</v>
      </c>
      <c r="M38" s="27">
        <f t="shared" si="14"/>
        <v>0</v>
      </c>
      <c r="N38" s="27">
        <f t="shared" si="14"/>
        <v>1</v>
      </c>
      <c r="O38" s="27">
        <f t="shared" si="14"/>
        <v>0</v>
      </c>
      <c r="P38" s="27">
        <f t="shared" si="14"/>
        <v>23</v>
      </c>
      <c r="Q38" s="27">
        <f t="shared" si="14"/>
        <v>0</v>
      </c>
      <c r="R38" s="27">
        <f t="shared" si="14"/>
        <v>0</v>
      </c>
      <c r="S38" s="27">
        <f t="shared" si="14"/>
        <v>0</v>
      </c>
      <c r="T38" s="27">
        <f t="shared" si="14"/>
        <v>5</v>
      </c>
      <c r="U38" s="20">
        <f t="shared" si="13"/>
        <v>33</v>
      </c>
    </row>
    <row r="39">
      <c r="A39" s="31"/>
      <c r="B39" s="32" t="s">
        <v>42</v>
      </c>
      <c r="C39" s="33">
        <f t="shared" ref="C39:U39" si="15">C30+C38</f>
        <v>1147</v>
      </c>
      <c r="D39" s="33">
        <f t="shared" si="15"/>
        <v>421</v>
      </c>
      <c r="E39" s="33">
        <f t="shared" si="15"/>
        <v>5</v>
      </c>
      <c r="F39" s="33">
        <f t="shared" si="15"/>
        <v>1573</v>
      </c>
      <c r="G39" s="33">
        <f t="shared" si="15"/>
        <v>26</v>
      </c>
      <c r="H39" s="33">
        <f t="shared" si="15"/>
        <v>12</v>
      </c>
      <c r="I39" s="33">
        <f t="shared" si="15"/>
        <v>8</v>
      </c>
      <c r="J39" s="33">
        <f t="shared" si="15"/>
        <v>5</v>
      </c>
      <c r="K39" s="33">
        <f t="shared" si="15"/>
        <v>0</v>
      </c>
      <c r="L39" s="33">
        <f t="shared" si="15"/>
        <v>28</v>
      </c>
      <c r="M39" s="33">
        <f t="shared" si="15"/>
        <v>41</v>
      </c>
      <c r="N39" s="33">
        <f t="shared" si="15"/>
        <v>23</v>
      </c>
      <c r="O39" s="33">
        <f t="shared" si="15"/>
        <v>23</v>
      </c>
      <c r="P39" s="33">
        <f t="shared" si="15"/>
        <v>897</v>
      </c>
      <c r="Q39" s="33">
        <f t="shared" si="15"/>
        <v>10</v>
      </c>
      <c r="R39" s="33">
        <f t="shared" si="15"/>
        <v>226</v>
      </c>
      <c r="S39" s="33">
        <f t="shared" si="15"/>
        <v>9</v>
      </c>
      <c r="T39" s="33">
        <f t="shared" si="15"/>
        <v>379</v>
      </c>
      <c r="U39" s="20">
        <f t="shared" si="15"/>
        <v>1687</v>
      </c>
    </row>
    <row r="40">
      <c r="A40" s="16">
        <v>46086.0</v>
      </c>
      <c r="B40" s="17" t="s">
        <v>28</v>
      </c>
      <c r="C40" s="18"/>
      <c r="D40" s="18">
        <v>1.0</v>
      </c>
      <c r="E40" s="18"/>
      <c r="F40" s="19">
        <f t="shared" ref="F40:F46" si="16">SUM(C40:E40)</f>
        <v>1</v>
      </c>
      <c r="G40" s="18"/>
      <c r="H40" s="18"/>
      <c r="I40" s="19"/>
      <c r="J40" s="19"/>
      <c r="K40" s="19"/>
      <c r="L40" s="19"/>
      <c r="M40" s="19"/>
      <c r="N40" s="19"/>
      <c r="O40" s="18">
        <v>1.0</v>
      </c>
      <c r="P40" s="18"/>
      <c r="Q40" s="19"/>
      <c r="R40" s="19"/>
      <c r="S40" s="18"/>
      <c r="T40" s="18"/>
      <c r="U40" s="20">
        <f t="shared" ref="U40:U47" si="17">sum(G40:T40)</f>
        <v>1</v>
      </c>
    </row>
    <row r="41">
      <c r="A41" s="21"/>
      <c r="B41" s="17" t="s">
        <v>29</v>
      </c>
      <c r="C41" s="18">
        <v>2.0</v>
      </c>
      <c r="D41" s="18"/>
      <c r="E41" s="18"/>
      <c r="F41" s="19">
        <f t="shared" si="16"/>
        <v>2</v>
      </c>
      <c r="G41" s="18"/>
      <c r="H41" s="18"/>
      <c r="I41" s="19"/>
      <c r="J41" s="18"/>
      <c r="K41" s="19"/>
      <c r="L41" s="18"/>
      <c r="M41" s="19"/>
      <c r="N41" s="18"/>
      <c r="O41" s="36"/>
      <c r="P41" s="18">
        <v>2.0</v>
      </c>
      <c r="Q41" s="18"/>
      <c r="R41" s="19"/>
      <c r="S41" s="18"/>
      <c r="T41" s="18">
        <v>1.0</v>
      </c>
      <c r="U41" s="20">
        <f t="shared" si="17"/>
        <v>3</v>
      </c>
    </row>
    <row r="42">
      <c r="A42" s="21"/>
      <c r="B42" s="17" t="s">
        <v>30</v>
      </c>
      <c r="C42" s="18">
        <v>1.0</v>
      </c>
      <c r="D42" s="18">
        <v>1.0</v>
      </c>
      <c r="E42" s="18"/>
      <c r="F42" s="19">
        <f t="shared" si="16"/>
        <v>2</v>
      </c>
      <c r="G42" s="18"/>
      <c r="H42" s="19"/>
      <c r="I42" s="18">
        <v>1.0</v>
      </c>
      <c r="J42" s="19"/>
      <c r="K42" s="19"/>
      <c r="L42" s="18"/>
      <c r="M42" s="19"/>
      <c r="N42" s="19"/>
      <c r="O42" s="18"/>
      <c r="P42" s="18">
        <v>1.0</v>
      </c>
      <c r="Q42" s="19"/>
      <c r="R42" s="18"/>
      <c r="S42" s="18"/>
      <c r="T42" s="18"/>
      <c r="U42" s="20">
        <f t="shared" si="17"/>
        <v>2</v>
      </c>
    </row>
    <row r="43">
      <c r="A43" s="21"/>
      <c r="B43" s="17" t="s">
        <v>31</v>
      </c>
      <c r="C43" s="18"/>
      <c r="D43" s="18"/>
      <c r="E43" s="18"/>
      <c r="F43" s="19">
        <f t="shared" si="16"/>
        <v>0</v>
      </c>
      <c r="G43" s="18"/>
      <c r="H43" s="18"/>
      <c r="J43" s="18"/>
      <c r="K43" s="19"/>
      <c r="L43" s="19"/>
      <c r="M43" s="18"/>
      <c r="N43" s="18"/>
      <c r="O43" s="19"/>
      <c r="P43" s="38"/>
      <c r="Q43" s="18"/>
      <c r="R43" s="18"/>
      <c r="S43" s="19"/>
      <c r="T43" s="18"/>
      <c r="U43" s="20">
        <f t="shared" si="17"/>
        <v>0</v>
      </c>
    </row>
    <row r="44">
      <c r="A44" s="21"/>
      <c r="B44" s="17" t="s">
        <v>33</v>
      </c>
      <c r="C44" s="18">
        <v>13.0</v>
      </c>
      <c r="D44" s="18">
        <v>3.0</v>
      </c>
      <c r="E44" s="18"/>
      <c r="F44" s="19">
        <f t="shared" si="16"/>
        <v>16</v>
      </c>
      <c r="G44" s="18"/>
      <c r="H44" s="18"/>
      <c r="I44" s="19"/>
      <c r="J44" s="36"/>
      <c r="K44" s="19"/>
      <c r="L44" s="19"/>
      <c r="M44" s="19"/>
      <c r="N44" s="18"/>
      <c r="O44" s="19"/>
      <c r="P44" s="18">
        <v>16.0</v>
      </c>
      <c r="Q44" s="19"/>
      <c r="R44" s="18"/>
      <c r="S44" s="18"/>
      <c r="T44" s="18"/>
      <c r="U44" s="54">
        <f t="shared" si="17"/>
        <v>16</v>
      </c>
    </row>
    <row r="45">
      <c r="A45" s="21"/>
      <c r="B45" s="22" t="s">
        <v>34</v>
      </c>
      <c r="C45" s="23">
        <v>3.0</v>
      </c>
      <c r="D45" s="23">
        <v>1.0</v>
      </c>
      <c r="E45" s="25"/>
      <c r="F45" s="24">
        <f t="shared" si="16"/>
        <v>4</v>
      </c>
      <c r="G45" s="23">
        <v>1.0</v>
      </c>
      <c r="H45" s="24"/>
      <c r="I45" s="23"/>
      <c r="J45" s="23"/>
      <c r="K45" s="24"/>
      <c r="L45" s="23">
        <v>1.0</v>
      </c>
      <c r="M45" s="24"/>
      <c r="N45" s="23"/>
      <c r="O45" s="24"/>
      <c r="P45" s="23">
        <v>2.0</v>
      </c>
      <c r="Q45" s="23"/>
      <c r="R45" s="23"/>
      <c r="S45" s="25"/>
      <c r="T45" s="23"/>
      <c r="U45" s="20">
        <f t="shared" si="17"/>
        <v>4</v>
      </c>
    </row>
    <row r="46">
      <c r="A46" s="21"/>
      <c r="B46" s="22" t="s">
        <v>35</v>
      </c>
      <c r="C46" s="23">
        <v>0.0</v>
      </c>
      <c r="D46" s="23">
        <v>1.0</v>
      </c>
      <c r="E46" s="24"/>
      <c r="F46" s="24">
        <f t="shared" si="16"/>
        <v>1</v>
      </c>
      <c r="G46" s="23"/>
      <c r="H46" s="24"/>
      <c r="I46" s="24"/>
      <c r="J46" s="23"/>
      <c r="K46" s="24"/>
      <c r="L46" s="24"/>
      <c r="M46" s="24"/>
      <c r="N46" s="24"/>
      <c r="O46" s="23"/>
      <c r="P46" s="23">
        <v>1.0</v>
      </c>
      <c r="Q46" s="24"/>
      <c r="R46" s="24"/>
      <c r="S46" s="24"/>
      <c r="T46" s="23"/>
      <c r="U46" s="20">
        <f t="shared" si="17"/>
        <v>1</v>
      </c>
    </row>
    <row r="47">
      <c r="A47" s="21"/>
      <c r="B47" s="26" t="s">
        <v>36</v>
      </c>
      <c r="C47" s="27">
        <f t="shared" ref="C47:T47" si="18">SUM(C40:C46)</f>
        <v>19</v>
      </c>
      <c r="D47" s="27">
        <f t="shared" si="18"/>
        <v>7</v>
      </c>
      <c r="E47" s="27">
        <f t="shared" si="18"/>
        <v>0</v>
      </c>
      <c r="F47" s="27">
        <f t="shared" si="18"/>
        <v>26</v>
      </c>
      <c r="G47" s="27">
        <f t="shared" si="18"/>
        <v>1</v>
      </c>
      <c r="H47" s="27">
        <f t="shared" si="18"/>
        <v>0</v>
      </c>
      <c r="I47" s="27">
        <f t="shared" si="18"/>
        <v>1</v>
      </c>
      <c r="J47" s="27">
        <f t="shared" si="18"/>
        <v>0</v>
      </c>
      <c r="K47" s="27">
        <f t="shared" si="18"/>
        <v>0</v>
      </c>
      <c r="L47" s="27">
        <f t="shared" si="18"/>
        <v>1</v>
      </c>
      <c r="M47" s="27">
        <f t="shared" si="18"/>
        <v>0</v>
      </c>
      <c r="N47" s="27">
        <f t="shared" si="18"/>
        <v>0</v>
      </c>
      <c r="O47" s="27">
        <f t="shared" si="18"/>
        <v>1</v>
      </c>
      <c r="P47" s="27">
        <f t="shared" si="18"/>
        <v>22</v>
      </c>
      <c r="Q47" s="27">
        <f t="shared" si="18"/>
        <v>0</v>
      </c>
      <c r="R47" s="27">
        <f t="shared" si="18"/>
        <v>0</v>
      </c>
      <c r="S47" s="27">
        <f t="shared" si="18"/>
        <v>0</v>
      </c>
      <c r="T47" s="27">
        <f t="shared" si="18"/>
        <v>1</v>
      </c>
      <c r="U47" s="20">
        <f t="shared" si="17"/>
        <v>27</v>
      </c>
    </row>
    <row r="48">
      <c r="A48" s="31"/>
      <c r="B48" s="32" t="s">
        <v>42</v>
      </c>
      <c r="C48" s="33">
        <f t="shared" ref="C48:U48" si="19">C39+C47</f>
        <v>1166</v>
      </c>
      <c r="D48" s="33">
        <f t="shared" si="19"/>
        <v>428</v>
      </c>
      <c r="E48" s="33">
        <f t="shared" si="19"/>
        <v>5</v>
      </c>
      <c r="F48" s="33">
        <f t="shared" si="19"/>
        <v>1599</v>
      </c>
      <c r="G48" s="33">
        <f t="shared" si="19"/>
        <v>27</v>
      </c>
      <c r="H48" s="33">
        <f t="shared" si="19"/>
        <v>12</v>
      </c>
      <c r="I48" s="33">
        <f t="shared" si="19"/>
        <v>9</v>
      </c>
      <c r="J48" s="33">
        <f t="shared" si="19"/>
        <v>5</v>
      </c>
      <c r="K48" s="33">
        <f t="shared" si="19"/>
        <v>0</v>
      </c>
      <c r="L48" s="33">
        <f t="shared" si="19"/>
        <v>29</v>
      </c>
      <c r="M48" s="33">
        <f t="shared" si="19"/>
        <v>41</v>
      </c>
      <c r="N48" s="33">
        <f t="shared" si="19"/>
        <v>23</v>
      </c>
      <c r="O48" s="33">
        <f t="shared" si="19"/>
        <v>24</v>
      </c>
      <c r="P48" s="33">
        <f t="shared" si="19"/>
        <v>919</v>
      </c>
      <c r="Q48" s="33">
        <f t="shared" si="19"/>
        <v>10</v>
      </c>
      <c r="R48" s="33">
        <f t="shared" si="19"/>
        <v>226</v>
      </c>
      <c r="S48" s="33">
        <f t="shared" si="19"/>
        <v>9</v>
      </c>
      <c r="T48" s="33">
        <f t="shared" si="19"/>
        <v>380</v>
      </c>
      <c r="U48" s="20">
        <f t="shared" si="19"/>
        <v>1714</v>
      </c>
    </row>
    <row r="49">
      <c r="A49" s="16">
        <v>46087.0</v>
      </c>
      <c r="B49" s="17" t="s">
        <v>28</v>
      </c>
      <c r="C49" s="18">
        <v>2.0</v>
      </c>
      <c r="D49" s="18">
        <v>2.0</v>
      </c>
      <c r="E49" s="18"/>
      <c r="F49" s="19">
        <f t="shared" ref="F49:F55" si="20">SUM(C49:E49)</f>
        <v>4</v>
      </c>
      <c r="G49" s="18">
        <v>1.0</v>
      </c>
      <c r="H49" s="18"/>
      <c r="I49" s="19"/>
      <c r="J49" s="19"/>
      <c r="K49" s="19"/>
      <c r="L49" s="19"/>
      <c r="M49" s="19"/>
      <c r="N49" s="19"/>
      <c r="O49" s="18"/>
      <c r="P49" s="18">
        <v>2.0</v>
      </c>
      <c r="Q49" s="18"/>
      <c r="R49" s="19"/>
      <c r="S49" s="18"/>
      <c r="T49" s="18">
        <v>1.0</v>
      </c>
      <c r="U49" s="20">
        <f t="shared" ref="U49:U56" si="21">sum(G49:T49)</f>
        <v>4</v>
      </c>
    </row>
    <row r="50">
      <c r="A50" s="21"/>
      <c r="B50" s="17" t="s">
        <v>29</v>
      </c>
      <c r="C50" s="38">
        <v>2.0</v>
      </c>
      <c r="D50" s="18"/>
      <c r="E50" s="18"/>
      <c r="F50" s="19">
        <f t="shared" si="20"/>
        <v>2</v>
      </c>
      <c r="G50" s="18"/>
      <c r="H50" s="19"/>
      <c r="I50" s="19"/>
      <c r="J50" s="18"/>
      <c r="K50" s="19"/>
      <c r="L50" s="19"/>
      <c r="M50" s="19"/>
      <c r="N50" s="19"/>
      <c r="O50" s="18"/>
      <c r="P50" s="18"/>
      <c r="Q50" s="18"/>
      <c r="R50" s="18"/>
      <c r="S50" s="18"/>
      <c r="T50" s="18">
        <v>2.0</v>
      </c>
      <c r="U50" s="20">
        <f t="shared" si="21"/>
        <v>2</v>
      </c>
    </row>
    <row r="51">
      <c r="A51" s="21"/>
      <c r="B51" s="17" t="s">
        <v>30</v>
      </c>
      <c r="C51" s="18">
        <v>13.0</v>
      </c>
      <c r="D51" s="18">
        <v>6.0</v>
      </c>
      <c r="E51" s="19"/>
      <c r="F51" s="19">
        <f t="shared" si="20"/>
        <v>19</v>
      </c>
      <c r="G51" s="19"/>
      <c r="H51" s="36"/>
      <c r="I51" s="19"/>
      <c r="J51" s="18"/>
      <c r="K51" s="19"/>
      <c r="L51" s="19"/>
      <c r="M51" s="18"/>
      <c r="N51" s="18"/>
      <c r="O51" s="19"/>
      <c r="P51" s="18">
        <v>16.0</v>
      </c>
      <c r="Q51" s="19"/>
      <c r="R51" s="18"/>
      <c r="S51" s="18"/>
      <c r="T51" s="18">
        <v>3.0</v>
      </c>
      <c r="U51" s="20">
        <f t="shared" si="21"/>
        <v>19</v>
      </c>
    </row>
    <row r="52">
      <c r="A52" s="21"/>
      <c r="B52" s="17" t="s">
        <v>31</v>
      </c>
      <c r="C52" s="18">
        <v>32.0</v>
      </c>
      <c r="D52" s="18">
        <v>10.0</v>
      </c>
      <c r="E52" s="19"/>
      <c r="F52" s="19">
        <f t="shared" si="20"/>
        <v>42</v>
      </c>
      <c r="G52" s="19"/>
      <c r="H52" s="18"/>
      <c r="I52" s="19"/>
      <c r="J52" s="19"/>
      <c r="K52" s="19"/>
      <c r="L52" s="19"/>
      <c r="M52" s="18">
        <v>18.0</v>
      </c>
      <c r="N52" s="19"/>
      <c r="O52" s="18"/>
      <c r="P52" s="18">
        <v>1.0</v>
      </c>
      <c r="Q52" s="19"/>
      <c r="R52" s="18">
        <v>23.0</v>
      </c>
      <c r="S52" s="18"/>
      <c r="T52" s="18"/>
      <c r="U52" s="20">
        <f t="shared" si="21"/>
        <v>42</v>
      </c>
    </row>
    <row r="53">
      <c r="A53" s="21"/>
      <c r="B53" s="17" t="s">
        <v>33</v>
      </c>
      <c r="C53" s="18">
        <v>1.0</v>
      </c>
      <c r="D53" s="18"/>
      <c r="E53" s="19"/>
      <c r="F53" s="19">
        <f t="shared" si="20"/>
        <v>1</v>
      </c>
      <c r="G53" s="18"/>
      <c r="H53" s="18"/>
      <c r="I53" s="19"/>
      <c r="J53" s="36"/>
      <c r="K53" s="19"/>
      <c r="L53" s="19"/>
      <c r="M53" s="19"/>
      <c r="N53" s="18"/>
      <c r="O53" s="19"/>
      <c r="P53" s="18"/>
      <c r="Q53" s="19"/>
      <c r="R53" s="18"/>
      <c r="S53" s="18"/>
      <c r="T53" s="18">
        <v>1.0</v>
      </c>
      <c r="U53" s="54">
        <f t="shared" si="21"/>
        <v>1</v>
      </c>
    </row>
    <row r="54">
      <c r="A54" s="21"/>
      <c r="B54" s="22" t="s">
        <v>34</v>
      </c>
      <c r="C54" s="23">
        <v>4.0</v>
      </c>
      <c r="D54" s="23"/>
      <c r="E54" s="23"/>
      <c r="F54" s="24">
        <f t="shared" si="20"/>
        <v>4</v>
      </c>
      <c r="G54" s="23"/>
      <c r="H54" s="23"/>
      <c r="I54" s="24"/>
      <c r="J54" s="24"/>
      <c r="K54" s="24"/>
      <c r="L54" s="23"/>
      <c r="M54" s="24"/>
      <c r="N54" s="23"/>
      <c r="O54" s="23"/>
      <c r="P54" s="23">
        <v>3.0</v>
      </c>
      <c r="Q54" s="23"/>
      <c r="R54" s="23">
        <v>1.0</v>
      </c>
      <c r="S54" s="23"/>
      <c r="T54" s="23">
        <v>4.0</v>
      </c>
      <c r="U54" s="20">
        <f t="shared" si="21"/>
        <v>8</v>
      </c>
    </row>
    <row r="55">
      <c r="A55" s="21"/>
      <c r="B55" s="22" t="s">
        <v>35</v>
      </c>
      <c r="C55" s="23"/>
      <c r="D55" s="23"/>
      <c r="E55" s="23"/>
      <c r="F55" s="24">
        <f t="shared" si="20"/>
        <v>0</v>
      </c>
      <c r="G55" s="23"/>
      <c r="H55" s="24"/>
      <c r="I55" s="24"/>
      <c r="J55" s="23"/>
      <c r="K55" s="24"/>
      <c r="L55" s="24"/>
      <c r="M55" s="24"/>
      <c r="N55" s="24"/>
      <c r="O55" s="23"/>
      <c r="P55" s="23"/>
      <c r="Q55" s="24"/>
      <c r="R55" s="24"/>
      <c r="S55" s="23"/>
      <c r="T55" s="23"/>
      <c r="U55" s="20">
        <f t="shared" si="21"/>
        <v>0</v>
      </c>
    </row>
    <row r="56">
      <c r="A56" s="21"/>
      <c r="B56" s="26" t="s">
        <v>36</v>
      </c>
      <c r="C56" s="27">
        <f t="shared" ref="C56:T56" si="22">SUM(C49:C55)</f>
        <v>54</v>
      </c>
      <c r="D56" s="27">
        <f t="shared" si="22"/>
        <v>18</v>
      </c>
      <c r="E56" s="27">
        <f t="shared" si="22"/>
        <v>0</v>
      </c>
      <c r="F56" s="27">
        <f t="shared" si="22"/>
        <v>72</v>
      </c>
      <c r="G56" s="27">
        <f t="shared" si="22"/>
        <v>1</v>
      </c>
      <c r="H56" s="27">
        <f t="shared" si="22"/>
        <v>0</v>
      </c>
      <c r="I56" s="27">
        <f t="shared" si="22"/>
        <v>0</v>
      </c>
      <c r="J56" s="27">
        <f t="shared" si="22"/>
        <v>0</v>
      </c>
      <c r="K56" s="27">
        <f t="shared" si="22"/>
        <v>0</v>
      </c>
      <c r="L56" s="27">
        <f t="shared" si="22"/>
        <v>0</v>
      </c>
      <c r="M56" s="27">
        <f t="shared" si="22"/>
        <v>18</v>
      </c>
      <c r="N56" s="27">
        <f t="shared" si="22"/>
        <v>0</v>
      </c>
      <c r="O56" s="27">
        <f t="shared" si="22"/>
        <v>0</v>
      </c>
      <c r="P56" s="27">
        <f t="shared" si="22"/>
        <v>22</v>
      </c>
      <c r="Q56" s="27">
        <f t="shared" si="22"/>
        <v>0</v>
      </c>
      <c r="R56" s="27">
        <f t="shared" si="22"/>
        <v>24</v>
      </c>
      <c r="S56" s="27">
        <f t="shared" si="22"/>
        <v>0</v>
      </c>
      <c r="T56" s="27">
        <f t="shared" si="22"/>
        <v>11</v>
      </c>
      <c r="U56" s="20">
        <f t="shared" si="21"/>
        <v>76</v>
      </c>
    </row>
    <row r="57">
      <c r="A57" s="31"/>
      <c r="B57" s="32" t="s">
        <v>42</v>
      </c>
      <c r="C57" s="33">
        <f t="shared" ref="C57:U57" si="23">C48+C56</f>
        <v>1220</v>
      </c>
      <c r="D57" s="33">
        <f t="shared" si="23"/>
        <v>446</v>
      </c>
      <c r="E57" s="33">
        <f t="shared" si="23"/>
        <v>5</v>
      </c>
      <c r="F57" s="33">
        <f t="shared" si="23"/>
        <v>1671</v>
      </c>
      <c r="G57" s="33">
        <f t="shared" si="23"/>
        <v>28</v>
      </c>
      <c r="H57" s="33">
        <f t="shared" si="23"/>
        <v>12</v>
      </c>
      <c r="I57" s="33">
        <f t="shared" si="23"/>
        <v>9</v>
      </c>
      <c r="J57" s="33">
        <f t="shared" si="23"/>
        <v>5</v>
      </c>
      <c r="K57" s="33">
        <f t="shared" si="23"/>
        <v>0</v>
      </c>
      <c r="L57" s="33">
        <f t="shared" si="23"/>
        <v>29</v>
      </c>
      <c r="M57" s="33">
        <f t="shared" si="23"/>
        <v>59</v>
      </c>
      <c r="N57" s="33">
        <f t="shared" si="23"/>
        <v>23</v>
      </c>
      <c r="O57" s="33">
        <f t="shared" si="23"/>
        <v>24</v>
      </c>
      <c r="P57" s="33">
        <f t="shared" si="23"/>
        <v>941</v>
      </c>
      <c r="Q57" s="33">
        <f t="shared" si="23"/>
        <v>10</v>
      </c>
      <c r="R57" s="33">
        <f t="shared" si="23"/>
        <v>250</v>
      </c>
      <c r="S57" s="33">
        <f t="shared" si="23"/>
        <v>9</v>
      </c>
      <c r="T57" s="33">
        <f t="shared" si="23"/>
        <v>391</v>
      </c>
      <c r="U57" s="20">
        <f t="shared" si="23"/>
        <v>1790</v>
      </c>
    </row>
    <row r="58">
      <c r="A58" s="16">
        <v>46088.0</v>
      </c>
      <c r="B58" s="17" t="s">
        <v>28</v>
      </c>
      <c r="C58" s="18"/>
      <c r="D58" s="18"/>
      <c r="E58" s="18"/>
      <c r="F58" s="19">
        <f t="shared" ref="F58:F64" si="24">SUM(C58:E58)</f>
        <v>0</v>
      </c>
      <c r="G58" s="18"/>
      <c r="H58" s="18"/>
      <c r="I58" s="19"/>
      <c r="J58" s="19"/>
      <c r="K58" s="19"/>
      <c r="L58" s="19"/>
      <c r="M58" s="19"/>
      <c r="N58" s="19"/>
      <c r="O58" s="18"/>
      <c r="P58" s="18"/>
      <c r="Q58" s="19"/>
      <c r="R58" s="19"/>
      <c r="S58" s="18"/>
      <c r="T58" s="18"/>
      <c r="U58" s="20">
        <f t="shared" ref="U58:U65" si="25">sum(G58:T58)</f>
        <v>0</v>
      </c>
    </row>
    <row r="59">
      <c r="A59" s="21"/>
      <c r="B59" s="17" t="s">
        <v>29</v>
      </c>
      <c r="C59" s="18"/>
      <c r="D59" s="18"/>
      <c r="E59" s="18"/>
      <c r="F59" s="19">
        <f t="shared" si="24"/>
        <v>0</v>
      </c>
      <c r="G59" s="18"/>
      <c r="H59" s="18"/>
      <c r="I59" s="18"/>
      <c r="J59" s="18"/>
      <c r="K59" s="19"/>
      <c r="L59" s="19"/>
      <c r="M59" s="19"/>
      <c r="N59" s="18"/>
      <c r="O59" s="18"/>
      <c r="P59" s="18"/>
      <c r="Q59" s="19"/>
      <c r="R59" s="19"/>
      <c r="S59" s="18"/>
      <c r="T59" s="18"/>
      <c r="U59" s="20">
        <f t="shared" si="25"/>
        <v>0</v>
      </c>
    </row>
    <row r="60">
      <c r="A60" s="21"/>
      <c r="B60" s="17" t="s">
        <v>30</v>
      </c>
      <c r="C60" s="18"/>
      <c r="D60" s="18"/>
      <c r="E60" s="18"/>
      <c r="F60" s="19">
        <f t="shared" si="24"/>
        <v>0</v>
      </c>
      <c r="G60" s="36"/>
      <c r="H60" s="18"/>
      <c r="I60" s="19"/>
      <c r="J60" s="19"/>
      <c r="K60" s="19"/>
      <c r="L60" s="18"/>
      <c r="M60" s="19"/>
      <c r="N60" s="19"/>
      <c r="O60" s="18"/>
      <c r="P60" s="18"/>
      <c r="Q60" s="19"/>
      <c r="R60" s="19"/>
      <c r="S60" s="19"/>
      <c r="T60" s="18"/>
      <c r="U60" s="20">
        <f t="shared" si="25"/>
        <v>0</v>
      </c>
    </row>
    <row r="61">
      <c r="A61" s="21"/>
      <c r="B61" s="17" t="s">
        <v>31</v>
      </c>
      <c r="C61" s="18"/>
      <c r="D61" s="18"/>
      <c r="E61" s="19"/>
      <c r="F61" s="19">
        <f t="shared" si="24"/>
        <v>0</v>
      </c>
      <c r="G61" s="19"/>
      <c r="H61" s="18"/>
      <c r="I61" s="19"/>
      <c r="J61" s="18"/>
      <c r="K61" s="19"/>
      <c r="L61" s="19"/>
      <c r="M61" s="18"/>
      <c r="N61" s="18"/>
      <c r="O61" s="19"/>
      <c r="P61" s="18"/>
      <c r="Q61" s="19"/>
      <c r="R61" s="19"/>
      <c r="S61" s="18"/>
      <c r="T61" s="18"/>
      <c r="U61" s="20">
        <f t="shared" si="25"/>
        <v>0</v>
      </c>
    </row>
    <row r="62">
      <c r="A62" s="21"/>
      <c r="B62" s="17" t="s">
        <v>33</v>
      </c>
      <c r="C62" s="18">
        <v>1.0</v>
      </c>
      <c r="D62" s="18"/>
      <c r="E62" s="19"/>
      <c r="F62" s="19">
        <f t="shared" si="24"/>
        <v>1</v>
      </c>
      <c r="G62" s="18"/>
      <c r="H62" s="18"/>
      <c r="I62" s="19"/>
      <c r="J62" s="36"/>
      <c r="K62" s="19"/>
      <c r="L62" s="19"/>
      <c r="M62" s="19"/>
      <c r="N62" s="18"/>
      <c r="O62" s="19"/>
      <c r="P62" s="18">
        <v>1.0</v>
      </c>
      <c r="Q62" s="19"/>
      <c r="R62" s="18"/>
      <c r="S62" s="18"/>
      <c r="T62" s="18"/>
      <c r="U62" s="54">
        <f t="shared" si="25"/>
        <v>1</v>
      </c>
    </row>
    <row r="63">
      <c r="A63" s="21"/>
      <c r="B63" s="22" t="s">
        <v>34</v>
      </c>
      <c r="C63" s="23"/>
      <c r="D63" s="23"/>
      <c r="E63" s="23"/>
      <c r="F63" s="24">
        <f t="shared" si="24"/>
        <v>0</v>
      </c>
      <c r="G63" s="23"/>
      <c r="H63" s="57"/>
      <c r="I63" s="23"/>
      <c r="J63" s="23"/>
      <c r="K63" s="24"/>
      <c r="L63" s="24"/>
      <c r="M63" s="24"/>
      <c r="N63" s="23"/>
      <c r="O63" s="24"/>
      <c r="P63" s="23"/>
      <c r="Q63" s="23"/>
      <c r="R63" s="24"/>
      <c r="S63" s="23"/>
      <c r="T63" s="23"/>
      <c r="U63" s="20">
        <f t="shared" si="25"/>
        <v>0</v>
      </c>
    </row>
    <row r="64">
      <c r="A64" s="21"/>
      <c r="B64" s="22" t="s">
        <v>35</v>
      </c>
      <c r="C64" s="23"/>
      <c r="D64" s="23"/>
      <c r="E64" s="23"/>
      <c r="F64" s="24">
        <f t="shared" si="24"/>
        <v>0</v>
      </c>
      <c r="G64" s="23"/>
      <c r="H64" s="23"/>
      <c r="I64" s="24"/>
      <c r="J64" s="24"/>
      <c r="K64" s="24"/>
      <c r="L64" s="24"/>
      <c r="M64" s="23"/>
      <c r="N64" s="23"/>
      <c r="O64" s="23"/>
      <c r="P64" s="23"/>
      <c r="Q64" s="24"/>
      <c r="R64" s="24"/>
      <c r="S64" s="23"/>
      <c r="T64" s="23"/>
      <c r="U64" s="20">
        <f t="shared" si="25"/>
        <v>0</v>
      </c>
    </row>
    <row r="65">
      <c r="A65" s="21"/>
      <c r="B65" s="26" t="s">
        <v>36</v>
      </c>
      <c r="C65" s="27">
        <f t="shared" ref="C65:I65" si="26">SUM(C58:C64)</f>
        <v>1</v>
      </c>
      <c r="D65" s="27">
        <f t="shared" si="26"/>
        <v>0</v>
      </c>
      <c r="E65" s="27">
        <f t="shared" si="26"/>
        <v>0</v>
      </c>
      <c r="F65" s="27">
        <f t="shared" si="26"/>
        <v>1</v>
      </c>
      <c r="G65" s="27">
        <f t="shared" si="26"/>
        <v>0</v>
      </c>
      <c r="H65" s="27">
        <f t="shared" si="26"/>
        <v>0</v>
      </c>
      <c r="I65" s="27">
        <f t="shared" si="26"/>
        <v>0</v>
      </c>
      <c r="J65" s="27">
        <v>0.0</v>
      </c>
      <c r="K65" s="27">
        <f t="shared" ref="K65:T65" si="27">SUM(K58:K64)</f>
        <v>0</v>
      </c>
      <c r="L65" s="27">
        <f t="shared" si="27"/>
        <v>0</v>
      </c>
      <c r="M65" s="27">
        <f t="shared" si="27"/>
        <v>0</v>
      </c>
      <c r="N65" s="27">
        <f t="shared" si="27"/>
        <v>0</v>
      </c>
      <c r="O65" s="27">
        <f t="shared" si="27"/>
        <v>0</v>
      </c>
      <c r="P65" s="27">
        <f t="shared" si="27"/>
        <v>1</v>
      </c>
      <c r="Q65" s="27">
        <f t="shared" si="27"/>
        <v>0</v>
      </c>
      <c r="R65" s="27">
        <f t="shared" si="27"/>
        <v>0</v>
      </c>
      <c r="S65" s="27">
        <f t="shared" si="27"/>
        <v>0</v>
      </c>
      <c r="T65" s="27">
        <f t="shared" si="27"/>
        <v>0</v>
      </c>
      <c r="U65" s="20">
        <f t="shared" si="25"/>
        <v>1</v>
      </c>
    </row>
    <row r="66">
      <c r="A66" s="31"/>
      <c r="B66" s="32" t="s">
        <v>42</v>
      </c>
      <c r="C66" s="33">
        <f t="shared" ref="C66:E66" si="28">SUM(C57,C65)</f>
        <v>1221</v>
      </c>
      <c r="D66" s="33">
        <f t="shared" si="28"/>
        <v>446</v>
      </c>
      <c r="E66" s="33">
        <f t="shared" si="28"/>
        <v>5</v>
      </c>
      <c r="F66" s="33">
        <f t="shared" ref="F66:U66" si="29">F57+F65</f>
        <v>1672</v>
      </c>
      <c r="G66" s="33">
        <f t="shared" si="29"/>
        <v>28</v>
      </c>
      <c r="H66" s="33">
        <f t="shared" si="29"/>
        <v>12</v>
      </c>
      <c r="I66" s="33">
        <f t="shared" si="29"/>
        <v>9</v>
      </c>
      <c r="J66" s="33">
        <f t="shared" si="29"/>
        <v>5</v>
      </c>
      <c r="K66" s="33">
        <f t="shared" si="29"/>
        <v>0</v>
      </c>
      <c r="L66" s="33">
        <f t="shared" si="29"/>
        <v>29</v>
      </c>
      <c r="M66" s="33">
        <f t="shared" si="29"/>
        <v>59</v>
      </c>
      <c r="N66" s="33">
        <f t="shared" si="29"/>
        <v>23</v>
      </c>
      <c r="O66" s="33">
        <f t="shared" si="29"/>
        <v>24</v>
      </c>
      <c r="P66" s="33">
        <f t="shared" si="29"/>
        <v>942</v>
      </c>
      <c r="Q66" s="33">
        <f t="shared" si="29"/>
        <v>10</v>
      </c>
      <c r="R66" s="33">
        <f t="shared" si="29"/>
        <v>250</v>
      </c>
      <c r="S66" s="33">
        <f t="shared" si="29"/>
        <v>9</v>
      </c>
      <c r="T66" s="33">
        <f t="shared" si="29"/>
        <v>391</v>
      </c>
      <c r="U66" s="20">
        <f t="shared" si="29"/>
        <v>1791</v>
      </c>
    </row>
    <row r="67">
      <c r="A67" s="16">
        <v>46089.0</v>
      </c>
      <c r="B67" s="17" t="s">
        <v>28</v>
      </c>
      <c r="C67" s="18"/>
      <c r="D67" s="18"/>
      <c r="E67" s="18"/>
      <c r="F67" s="19">
        <f t="shared" ref="F67:F73" si="30">SUM(C67:E67)</f>
        <v>0</v>
      </c>
      <c r="G67" s="18"/>
      <c r="H67" s="19"/>
      <c r="I67" s="19"/>
      <c r="J67" s="18"/>
      <c r="K67" s="19"/>
      <c r="L67" s="19"/>
      <c r="M67" s="19"/>
      <c r="N67" s="18"/>
      <c r="O67" s="18"/>
      <c r="P67" s="18"/>
      <c r="Q67" s="18"/>
      <c r="R67" s="36"/>
      <c r="S67" s="18"/>
      <c r="T67" s="18"/>
      <c r="U67" s="20">
        <f t="shared" ref="U67:U74" si="31">sum(G67:T67)</f>
        <v>0</v>
      </c>
    </row>
    <row r="68">
      <c r="A68" s="21"/>
      <c r="B68" s="17" t="s">
        <v>29</v>
      </c>
      <c r="C68" s="18"/>
      <c r="D68" s="18"/>
      <c r="E68" s="19"/>
      <c r="F68" s="19">
        <f t="shared" si="30"/>
        <v>0</v>
      </c>
      <c r="G68" s="18"/>
      <c r="H68" s="18"/>
      <c r="I68" s="18"/>
      <c r="J68" s="18"/>
      <c r="K68" s="19"/>
      <c r="L68" s="18"/>
      <c r="M68" s="19"/>
      <c r="N68" s="18"/>
      <c r="O68" s="18"/>
      <c r="P68" s="18"/>
      <c r="Q68" s="19"/>
      <c r="R68" s="19"/>
      <c r="S68" s="18"/>
      <c r="T68" s="18"/>
      <c r="U68" s="20">
        <f t="shared" si="31"/>
        <v>0</v>
      </c>
    </row>
    <row r="69">
      <c r="A69" s="21"/>
      <c r="B69" s="17" t="s">
        <v>30</v>
      </c>
      <c r="C69" s="18"/>
      <c r="D69" s="18"/>
      <c r="E69" s="19"/>
      <c r="F69" s="19">
        <f t="shared" si="30"/>
        <v>0</v>
      </c>
      <c r="G69" s="18"/>
      <c r="H69" s="18"/>
      <c r="I69" s="18"/>
      <c r="J69" s="19"/>
      <c r="K69" s="19"/>
      <c r="L69" s="19"/>
      <c r="M69" s="18"/>
      <c r="N69" s="18"/>
      <c r="O69" s="18"/>
      <c r="P69" s="18"/>
      <c r="Q69" s="19"/>
      <c r="R69" s="18"/>
      <c r="S69" s="18"/>
      <c r="T69" s="18"/>
      <c r="U69" s="20">
        <f t="shared" si="31"/>
        <v>0</v>
      </c>
    </row>
    <row r="70">
      <c r="A70" s="21"/>
      <c r="B70" s="17" t="s">
        <v>31</v>
      </c>
      <c r="C70" s="18"/>
      <c r="D70" s="18"/>
      <c r="E70" s="18"/>
      <c r="F70" s="19">
        <f t="shared" si="30"/>
        <v>0</v>
      </c>
      <c r="G70" s="18"/>
      <c r="H70" s="19"/>
      <c r="I70" s="19"/>
      <c r="J70" s="18"/>
      <c r="K70" s="19"/>
      <c r="L70" s="19"/>
      <c r="M70" s="18"/>
      <c r="N70" s="18"/>
      <c r="O70" s="19"/>
      <c r="P70" s="18"/>
      <c r="Q70" s="19"/>
      <c r="R70" s="18"/>
      <c r="S70" s="19"/>
      <c r="T70" s="18"/>
      <c r="U70" s="20">
        <f t="shared" si="31"/>
        <v>0</v>
      </c>
    </row>
    <row r="71">
      <c r="A71" s="21"/>
      <c r="B71" s="17" t="s">
        <v>33</v>
      </c>
      <c r="C71" s="18">
        <v>3.0</v>
      </c>
      <c r="D71" s="18"/>
      <c r="E71" s="18"/>
      <c r="F71" s="19">
        <f t="shared" si="30"/>
        <v>3</v>
      </c>
      <c r="G71" s="18"/>
      <c r="H71" s="18"/>
      <c r="I71" s="19"/>
      <c r="J71" s="36"/>
      <c r="K71" s="19"/>
      <c r="L71" s="18"/>
      <c r="M71" s="18"/>
      <c r="N71" s="18"/>
      <c r="O71" s="19"/>
      <c r="P71" s="18"/>
      <c r="Q71" s="19"/>
      <c r="R71" s="18"/>
      <c r="S71" s="18">
        <v>2.0</v>
      </c>
      <c r="T71" s="18">
        <v>1.0</v>
      </c>
      <c r="U71" s="54">
        <f t="shared" si="31"/>
        <v>3</v>
      </c>
    </row>
    <row r="72">
      <c r="A72" s="21"/>
      <c r="B72" s="22" t="s">
        <v>34</v>
      </c>
      <c r="C72" s="23"/>
      <c r="D72" s="23"/>
      <c r="E72" s="23"/>
      <c r="F72" s="24">
        <f t="shared" si="30"/>
        <v>0</v>
      </c>
      <c r="G72" s="23"/>
      <c r="H72" s="23"/>
      <c r="I72" s="23"/>
      <c r="J72" s="23"/>
      <c r="K72" s="24"/>
      <c r="L72" s="24"/>
      <c r="M72" s="24"/>
      <c r="N72" s="23"/>
      <c r="O72" s="24"/>
      <c r="P72" s="23"/>
      <c r="Q72" s="24"/>
      <c r="R72" s="23"/>
      <c r="S72" s="23"/>
      <c r="T72" s="23"/>
      <c r="U72" s="20">
        <f t="shared" si="31"/>
        <v>0</v>
      </c>
    </row>
    <row r="73">
      <c r="A73" s="21"/>
      <c r="B73" s="22" t="s">
        <v>35</v>
      </c>
      <c r="C73" s="23">
        <v>0.0</v>
      </c>
      <c r="D73" s="23">
        <v>0.0</v>
      </c>
      <c r="E73" s="23"/>
      <c r="F73" s="24">
        <f t="shared" si="30"/>
        <v>0</v>
      </c>
      <c r="G73" s="23"/>
      <c r="H73" s="24"/>
      <c r="I73" s="24"/>
      <c r="J73" s="25"/>
      <c r="K73" s="24"/>
      <c r="L73" s="24"/>
      <c r="M73" s="24"/>
      <c r="N73" s="24"/>
      <c r="O73" s="23"/>
      <c r="P73" s="23"/>
      <c r="Q73" s="23"/>
      <c r="R73" s="24"/>
      <c r="S73" s="24"/>
      <c r="T73" s="23"/>
      <c r="U73" s="20">
        <f t="shared" si="31"/>
        <v>0</v>
      </c>
    </row>
    <row r="74">
      <c r="A74" s="21"/>
      <c r="B74" s="26" t="s">
        <v>36</v>
      </c>
      <c r="C74" s="27">
        <f t="shared" ref="C74:T74" si="32">SUM(C67:C73)</f>
        <v>3</v>
      </c>
      <c r="D74" s="27">
        <f t="shared" si="32"/>
        <v>0</v>
      </c>
      <c r="E74" s="27">
        <f t="shared" si="32"/>
        <v>0</v>
      </c>
      <c r="F74" s="27">
        <f t="shared" si="32"/>
        <v>3</v>
      </c>
      <c r="G74" s="27">
        <f t="shared" si="32"/>
        <v>0</v>
      </c>
      <c r="H74" s="27">
        <f t="shared" si="32"/>
        <v>0</v>
      </c>
      <c r="I74" s="27">
        <f t="shared" si="32"/>
        <v>0</v>
      </c>
      <c r="J74" s="27">
        <f t="shared" si="32"/>
        <v>0</v>
      </c>
      <c r="K74" s="27">
        <f t="shared" si="32"/>
        <v>0</v>
      </c>
      <c r="L74" s="27">
        <f t="shared" si="32"/>
        <v>0</v>
      </c>
      <c r="M74" s="27">
        <f t="shared" si="32"/>
        <v>0</v>
      </c>
      <c r="N74" s="27">
        <f t="shared" si="32"/>
        <v>0</v>
      </c>
      <c r="O74" s="27">
        <f t="shared" si="32"/>
        <v>0</v>
      </c>
      <c r="P74" s="27">
        <f t="shared" si="32"/>
        <v>0</v>
      </c>
      <c r="Q74" s="27">
        <f t="shared" si="32"/>
        <v>0</v>
      </c>
      <c r="R74" s="27">
        <f t="shared" si="32"/>
        <v>0</v>
      </c>
      <c r="S74" s="27">
        <f t="shared" si="32"/>
        <v>2</v>
      </c>
      <c r="T74" s="27">
        <f t="shared" si="32"/>
        <v>1</v>
      </c>
      <c r="U74" s="20">
        <f t="shared" si="31"/>
        <v>3</v>
      </c>
      <c r="V74" s="28" t="s">
        <v>37</v>
      </c>
      <c r="W74" s="28" t="s">
        <v>9</v>
      </c>
      <c r="X74" s="28" t="s">
        <v>10</v>
      </c>
      <c r="Y74" s="28" t="s">
        <v>11</v>
      </c>
      <c r="Z74" s="28" t="s">
        <v>12</v>
      </c>
      <c r="AA74" s="28" t="s">
        <v>13</v>
      </c>
      <c r="AB74" s="28" t="s">
        <v>14</v>
      </c>
      <c r="AC74" s="28" t="s">
        <v>15</v>
      </c>
      <c r="AD74" s="29" t="s">
        <v>38</v>
      </c>
      <c r="AE74" s="29" t="s">
        <v>39</v>
      </c>
      <c r="AF74" s="29" t="s">
        <v>18</v>
      </c>
      <c r="AG74" s="28" t="s">
        <v>19</v>
      </c>
      <c r="AH74" s="28" t="s">
        <v>20</v>
      </c>
      <c r="AI74" s="30" t="s">
        <v>40</v>
      </c>
      <c r="AJ74" s="28" t="s">
        <v>22</v>
      </c>
      <c r="AK74" s="28" t="s">
        <v>23</v>
      </c>
      <c r="AL74" s="28" t="s">
        <v>24</v>
      </c>
      <c r="AM74" s="28" t="s">
        <v>25</v>
      </c>
      <c r="AN74" s="28" t="s">
        <v>41</v>
      </c>
    </row>
    <row r="75">
      <c r="A75" s="31"/>
      <c r="B75" s="32" t="s">
        <v>42</v>
      </c>
      <c r="C75" s="33">
        <f t="shared" ref="C75:U75" si="33">C66+C74</f>
        <v>1224</v>
      </c>
      <c r="D75" s="33">
        <f t="shared" si="33"/>
        <v>446</v>
      </c>
      <c r="E75" s="33">
        <f t="shared" si="33"/>
        <v>5</v>
      </c>
      <c r="F75" s="33">
        <f t="shared" si="33"/>
        <v>1675</v>
      </c>
      <c r="G75" s="33">
        <f t="shared" si="33"/>
        <v>28</v>
      </c>
      <c r="H75" s="33">
        <f t="shared" si="33"/>
        <v>12</v>
      </c>
      <c r="I75" s="33">
        <f t="shared" si="33"/>
        <v>9</v>
      </c>
      <c r="J75" s="33">
        <f t="shared" si="33"/>
        <v>5</v>
      </c>
      <c r="K75" s="33">
        <f t="shared" si="33"/>
        <v>0</v>
      </c>
      <c r="L75" s="33">
        <f t="shared" si="33"/>
        <v>29</v>
      </c>
      <c r="M75" s="33">
        <f t="shared" si="33"/>
        <v>59</v>
      </c>
      <c r="N75" s="33">
        <f t="shared" si="33"/>
        <v>23</v>
      </c>
      <c r="O75" s="33">
        <f t="shared" si="33"/>
        <v>24</v>
      </c>
      <c r="P75" s="33">
        <f t="shared" si="33"/>
        <v>942</v>
      </c>
      <c r="Q75" s="33">
        <f t="shared" si="33"/>
        <v>10</v>
      </c>
      <c r="R75" s="33">
        <f t="shared" si="33"/>
        <v>250</v>
      </c>
      <c r="S75" s="33">
        <f t="shared" si="33"/>
        <v>11</v>
      </c>
      <c r="T75" s="33">
        <f t="shared" si="33"/>
        <v>392</v>
      </c>
      <c r="U75" s="20">
        <f t="shared" si="33"/>
        <v>1794</v>
      </c>
      <c r="V75" s="56" t="s">
        <v>73</v>
      </c>
      <c r="W75" s="35">
        <f t="shared" ref="W75:AN75" si="34">SUM(C13:C17,C22:C26,C31:C35,C40:C44,C49:C53,C58:C62,C67:C71)</f>
        <v>109</v>
      </c>
      <c r="X75" s="35">
        <f t="shared" si="34"/>
        <v>34</v>
      </c>
      <c r="Y75" s="35">
        <f t="shared" si="34"/>
        <v>0</v>
      </c>
      <c r="Z75" s="35">
        <f t="shared" si="34"/>
        <v>143</v>
      </c>
      <c r="AA75" s="35">
        <f t="shared" si="34"/>
        <v>3</v>
      </c>
      <c r="AB75" s="35">
        <f t="shared" si="34"/>
        <v>0</v>
      </c>
      <c r="AC75" s="35">
        <f t="shared" si="34"/>
        <v>1</v>
      </c>
      <c r="AD75" s="35">
        <f t="shared" si="34"/>
        <v>0</v>
      </c>
      <c r="AE75" s="35">
        <f t="shared" si="34"/>
        <v>0</v>
      </c>
      <c r="AF75" s="35">
        <f t="shared" si="34"/>
        <v>0</v>
      </c>
      <c r="AG75" s="35">
        <f t="shared" si="34"/>
        <v>18</v>
      </c>
      <c r="AH75" s="35">
        <f t="shared" si="34"/>
        <v>0</v>
      </c>
      <c r="AI75" s="35">
        <f t="shared" si="34"/>
        <v>1</v>
      </c>
      <c r="AJ75" s="35">
        <f t="shared" si="34"/>
        <v>79</v>
      </c>
      <c r="AK75" s="35">
        <f t="shared" si="34"/>
        <v>1</v>
      </c>
      <c r="AL75" s="35">
        <f t="shared" si="34"/>
        <v>23</v>
      </c>
      <c r="AM75" s="35">
        <f t="shared" si="34"/>
        <v>2</v>
      </c>
      <c r="AN75" s="35">
        <f t="shared" si="34"/>
        <v>18</v>
      </c>
    </row>
    <row r="76">
      <c r="A76" s="16">
        <v>46090.0</v>
      </c>
      <c r="B76" s="17" t="s">
        <v>28</v>
      </c>
      <c r="C76" s="18">
        <v>4.0</v>
      </c>
      <c r="D76" s="18"/>
      <c r="E76" s="18"/>
      <c r="F76" s="19">
        <f t="shared" ref="F76:F82" si="35">SUM(C76:E76)</f>
        <v>4</v>
      </c>
      <c r="G76" s="19"/>
      <c r="H76" s="19"/>
      <c r="I76" s="19"/>
      <c r="J76" s="19"/>
      <c r="K76" s="19"/>
      <c r="L76" s="19"/>
      <c r="M76" s="19"/>
      <c r="N76" s="19"/>
      <c r="O76" s="18"/>
      <c r="P76" s="18">
        <v>1.0</v>
      </c>
      <c r="Q76" s="19"/>
      <c r="R76" s="19"/>
      <c r="S76" s="18"/>
      <c r="T76" s="18">
        <v>3.0</v>
      </c>
      <c r="U76" s="20">
        <f t="shared" ref="U76:U83" si="36">sum(G76:T76)</f>
        <v>4</v>
      </c>
    </row>
    <row r="77">
      <c r="A77" s="21"/>
      <c r="B77" s="17" t="s">
        <v>29</v>
      </c>
      <c r="C77" s="18">
        <v>2.0</v>
      </c>
      <c r="D77" s="18"/>
      <c r="E77" s="19"/>
      <c r="F77" s="19">
        <f t="shared" si="35"/>
        <v>2</v>
      </c>
      <c r="G77" s="18"/>
      <c r="H77" s="19"/>
      <c r="I77" s="19"/>
      <c r="J77" s="19"/>
      <c r="K77" s="19"/>
      <c r="L77" s="19"/>
      <c r="M77" s="19"/>
      <c r="N77" s="19"/>
      <c r="O77" s="19"/>
      <c r="P77" s="18">
        <v>1.0</v>
      </c>
      <c r="Q77" s="19"/>
      <c r="R77" s="19"/>
      <c r="S77" s="18"/>
      <c r="T77" s="18">
        <v>1.0</v>
      </c>
      <c r="U77" s="20">
        <f t="shared" si="36"/>
        <v>2</v>
      </c>
    </row>
    <row r="78">
      <c r="A78" s="21"/>
      <c r="B78" s="17" t="s">
        <v>30</v>
      </c>
      <c r="C78" s="59">
        <v>2.0</v>
      </c>
      <c r="D78" s="3">
        <v>1.0</v>
      </c>
      <c r="E78" s="18"/>
      <c r="F78" s="19">
        <f t="shared" si="35"/>
        <v>3</v>
      </c>
      <c r="G78" s="18"/>
      <c r="H78" s="19"/>
      <c r="I78" s="19"/>
      <c r="J78" s="36"/>
      <c r="K78" s="19"/>
      <c r="L78" s="19"/>
      <c r="M78" s="19"/>
      <c r="N78" s="18"/>
      <c r="O78" s="18"/>
      <c r="P78" s="59">
        <v>2.0</v>
      </c>
      <c r="Q78" s="58"/>
      <c r="R78" s="58"/>
      <c r="S78" s="58"/>
      <c r="T78" s="59">
        <v>1.0</v>
      </c>
      <c r="U78" s="20">
        <f t="shared" si="36"/>
        <v>3</v>
      </c>
    </row>
    <row r="79">
      <c r="A79" s="21"/>
      <c r="B79" s="17" t="s">
        <v>31</v>
      </c>
      <c r="C79" s="18">
        <v>14.0</v>
      </c>
      <c r="D79" s="18">
        <v>4.0</v>
      </c>
      <c r="E79" s="18"/>
      <c r="F79" s="19">
        <f t="shared" si="35"/>
        <v>18</v>
      </c>
      <c r="G79" s="19"/>
      <c r="H79" s="18"/>
      <c r="I79" s="19"/>
      <c r="J79" s="18"/>
      <c r="K79" s="19"/>
      <c r="L79" s="36"/>
      <c r="M79" s="18"/>
      <c r="N79" s="18"/>
      <c r="O79" s="19"/>
      <c r="P79" s="18">
        <v>16.0</v>
      </c>
      <c r="Q79" s="19"/>
      <c r="R79" s="19"/>
      <c r="S79" s="18"/>
      <c r="T79" s="18">
        <v>2.0</v>
      </c>
      <c r="U79" s="20">
        <f t="shared" si="36"/>
        <v>18</v>
      </c>
    </row>
    <row r="80">
      <c r="A80" s="21"/>
      <c r="B80" s="17" t="s">
        <v>33</v>
      </c>
      <c r="C80" s="18"/>
      <c r="D80" s="18"/>
      <c r="E80" s="19"/>
      <c r="F80" s="19">
        <f t="shared" si="35"/>
        <v>0</v>
      </c>
      <c r="G80" s="18"/>
      <c r="H80" s="18"/>
      <c r="I80" s="19"/>
      <c r="J80" s="36"/>
      <c r="K80" s="19"/>
      <c r="L80" s="19"/>
      <c r="M80" s="19"/>
      <c r="N80" s="18"/>
      <c r="O80" s="19"/>
      <c r="P80" s="18"/>
      <c r="Q80" s="19"/>
      <c r="R80" s="18"/>
      <c r="S80" s="18"/>
      <c r="T80" s="18"/>
      <c r="U80" s="54">
        <f t="shared" si="36"/>
        <v>0</v>
      </c>
    </row>
    <row r="81">
      <c r="A81" s="21"/>
      <c r="B81" s="22" t="s">
        <v>34</v>
      </c>
      <c r="C81" s="23">
        <v>3.0</v>
      </c>
      <c r="D81" s="23"/>
      <c r="E81" s="23"/>
      <c r="F81" s="24">
        <f t="shared" si="35"/>
        <v>3</v>
      </c>
      <c r="G81" s="23"/>
      <c r="H81" s="24"/>
      <c r="I81" s="23"/>
      <c r="J81" s="24"/>
      <c r="K81" s="24"/>
      <c r="L81" s="24"/>
      <c r="M81" s="25"/>
      <c r="N81" s="23"/>
      <c r="O81" s="24"/>
      <c r="P81" s="23">
        <v>2.0</v>
      </c>
      <c r="Q81" s="24"/>
      <c r="R81" s="23"/>
      <c r="S81" s="23"/>
      <c r="T81" s="23">
        <v>3.0</v>
      </c>
      <c r="U81" s="20">
        <f t="shared" si="36"/>
        <v>5</v>
      </c>
    </row>
    <row r="82">
      <c r="A82" s="21"/>
      <c r="B82" s="22" t="s">
        <v>35</v>
      </c>
      <c r="C82" s="23">
        <v>0.0</v>
      </c>
      <c r="D82" s="23"/>
      <c r="E82" s="24"/>
      <c r="F82" s="24">
        <f t="shared" si="35"/>
        <v>0</v>
      </c>
      <c r="G82" s="23"/>
      <c r="H82" s="24"/>
      <c r="I82" s="24"/>
      <c r="J82" s="24"/>
      <c r="K82" s="24"/>
      <c r="L82" s="24"/>
      <c r="M82" s="24"/>
      <c r="N82" s="23"/>
      <c r="O82" s="23"/>
      <c r="P82" s="23"/>
      <c r="Q82" s="24"/>
      <c r="R82" s="24"/>
      <c r="S82" s="24"/>
      <c r="T82" s="23"/>
      <c r="U82" s="20">
        <f t="shared" si="36"/>
        <v>0</v>
      </c>
    </row>
    <row r="83">
      <c r="A83" s="21"/>
      <c r="B83" s="26" t="s">
        <v>36</v>
      </c>
      <c r="C83" s="27">
        <f t="shared" ref="C83:T83" si="37">SUM(C76:C82)</f>
        <v>25</v>
      </c>
      <c r="D83" s="27">
        <f t="shared" si="37"/>
        <v>5</v>
      </c>
      <c r="E83" s="27">
        <f t="shared" si="37"/>
        <v>0</v>
      </c>
      <c r="F83" s="27">
        <f t="shared" si="37"/>
        <v>30</v>
      </c>
      <c r="G83" s="27">
        <f t="shared" si="37"/>
        <v>0</v>
      </c>
      <c r="H83" s="27">
        <f t="shared" si="37"/>
        <v>0</v>
      </c>
      <c r="I83" s="27">
        <f t="shared" si="37"/>
        <v>0</v>
      </c>
      <c r="J83" s="27">
        <f t="shared" si="37"/>
        <v>0</v>
      </c>
      <c r="K83" s="27">
        <f t="shared" si="37"/>
        <v>0</v>
      </c>
      <c r="L83" s="27">
        <f t="shared" si="37"/>
        <v>0</v>
      </c>
      <c r="M83" s="27">
        <f t="shared" si="37"/>
        <v>0</v>
      </c>
      <c r="N83" s="27">
        <f t="shared" si="37"/>
        <v>0</v>
      </c>
      <c r="O83" s="27">
        <f t="shared" si="37"/>
        <v>0</v>
      </c>
      <c r="P83" s="27">
        <f t="shared" si="37"/>
        <v>22</v>
      </c>
      <c r="Q83" s="27">
        <f t="shared" si="37"/>
        <v>0</v>
      </c>
      <c r="R83" s="27">
        <f t="shared" si="37"/>
        <v>0</v>
      </c>
      <c r="S83" s="27">
        <f t="shared" si="37"/>
        <v>0</v>
      </c>
      <c r="T83" s="27">
        <f t="shared" si="37"/>
        <v>10</v>
      </c>
      <c r="U83" s="20">
        <f t="shared" si="36"/>
        <v>32</v>
      </c>
    </row>
    <row r="84">
      <c r="A84" s="31"/>
      <c r="B84" s="32" t="s">
        <v>42</v>
      </c>
      <c r="C84" s="33">
        <f t="shared" ref="C84:U84" si="38">C75+C83</f>
        <v>1249</v>
      </c>
      <c r="D84" s="33">
        <f t="shared" si="38"/>
        <v>451</v>
      </c>
      <c r="E84" s="33">
        <f t="shared" si="38"/>
        <v>5</v>
      </c>
      <c r="F84" s="33">
        <f t="shared" si="38"/>
        <v>1705</v>
      </c>
      <c r="G84" s="33">
        <f t="shared" si="38"/>
        <v>28</v>
      </c>
      <c r="H84" s="33">
        <f t="shared" si="38"/>
        <v>12</v>
      </c>
      <c r="I84" s="33">
        <f t="shared" si="38"/>
        <v>9</v>
      </c>
      <c r="J84" s="33">
        <f t="shared" si="38"/>
        <v>5</v>
      </c>
      <c r="K84" s="33">
        <f t="shared" si="38"/>
        <v>0</v>
      </c>
      <c r="L84" s="33">
        <f t="shared" si="38"/>
        <v>29</v>
      </c>
      <c r="M84" s="33">
        <f t="shared" si="38"/>
        <v>59</v>
      </c>
      <c r="N84" s="33">
        <f t="shared" si="38"/>
        <v>23</v>
      </c>
      <c r="O84" s="33">
        <f t="shared" si="38"/>
        <v>24</v>
      </c>
      <c r="P84" s="33">
        <f t="shared" si="38"/>
        <v>964</v>
      </c>
      <c r="Q84" s="33">
        <f t="shared" si="38"/>
        <v>10</v>
      </c>
      <c r="R84" s="33">
        <f t="shared" si="38"/>
        <v>250</v>
      </c>
      <c r="S84" s="33">
        <f t="shared" si="38"/>
        <v>11</v>
      </c>
      <c r="T84" s="33">
        <f t="shared" si="38"/>
        <v>402</v>
      </c>
      <c r="U84" s="20">
        <f t="shared" si="38"/>
        <v>1826</v>
      </c>
    </row>
    <row r="85">
      <c r="A85" s="16">
        <v>46091.0</v>
      </c>
      <c r="B85" s="17" t="s">
        <v>28</v>
      </c>
      <c r="C85" s="18">
        <v>1.0</v>
      </c>
      <c r="D85" s="18"/>
      <c r="E85" s="18"/>
      <c r="F85" s="19">
        <f t="shared" ref="F85:F91" si="39">SUM(C85:E85)</f>
        <v>1</v>
      </c>
      <c r="G85" s="19"/>
      <c r="H85" s="36"/>
      <c r="I85" s="19"/>
      <c r="J85" s="19"/>
      <c r="K85" s="19"/>
      <c r="L85" s="19"/>
      <c r="M85" s="19"/>
      <c r="N85" s="19"/>
      <c r="O85" s="18"/>
      <c r="P85" s="18"/>
      <c r="Q85" s="19"/>
      <c r="R85" s="19"/>
      <c r="S85" s="18"/>
      <c r="T85" s="18">
        <v>1.0</v>
      </c>
      <c r="U85" s="20">
        <f t="shared" ref="U85:U92" si="40">sum(G85:T85)</f>
        <v>1</v>
      </c>
    </row>
    <row r="86">
      <c r="A86" s="21"/>
      <c r="B86" s="17" t="s">
        <v>29</v>
      </c>
      <c r="C86" s="18">
        <v>13.0</v>
      </c>
      <c r="D86" s="18">
        <v>2.0</v>
      </c>
      <c r="E86" s="18"/>
      <c r="F86" s="19">
        <f t="shared" si="39"/>
        <v>15</v>
      </c>
      <c r="G86" s="18"/>
      <c r="H86" s="18"/>
      <c r="I86" s="19"/>
      <c r="J86" s="18"/>
      <c r="K86" s="19"/>
      <c r="M86" s="19"/>
      <c r="N86" s="18"/>
      <c r="O86" s="18"/>
      <c r="P86" s="18">
        <v>14.0</v>
      </c>
      <c r="Q86" s="19"/>
      <c r="R86" s="19"/>
      <c r="S86" s="18"/>
      <c r="T86" s="18">
        <v>1.0</v>
      </c>
      <c r="U86" s="20">
        <f t="shared" si="40"/>
        <v>15</v>
      </c>
    </row>
    <row r="87">
      <c r="A87" s="21"/>
      <c r="B87" s="17" t="s">
        <v>30</v>
      </c>
      <c r="C87" s="18"/>
      <c r="D87" s="18">
        <v>2.0</v>
      </c>
      <c r="E87" s="18"/>
      <c r="F87" s="19">
        <f t="shared" si="39"/>
        <v>2</v>
      </c>
      <c r="G87" s="19"/>
      <c r="H87" s="19"/>
      <c r="I87" s="19"/>
      <c r="J87" s="18"/>
      <c r="K87" s="19"/>
      <c r="L87" s="19"/>
      <c r="M87" s="18"/>
      <c r="N87" s="19"/>
      <c r="O87" s="18"/>
      <c r="P87" s="18">
        <v>1.0</v>
      </c>
      <c r="Q87" s="19"/>
      <c r="R87" s="18"/>
      <c r="S87" s="18"/>
      <c r="T87" s="18">
        <v>1.0</v>
      </c>
      <c r="U87" s="20">
        <f t="shared" si="40"/>
        <v>2</v>
      </c>
    </row>
    <row r="88">
      <c r="A88" s="21"/>
      <c r="B88" s="17" t="s">
        <v>31</v>
      </c>
      <c r="C88" s="18">
        <v>1.0</v>
      </c>
      <c r="D88" s="18"/>
      <c r="E88" s="19"/>
      <c r="F88" s="19">
        <f t="shared" si="39"/>
        <v>1</v>
      </c>
      <c r="G88" s="18"/>
      <c r="H88" s="19"/>
      <c r="I88" s="18"/>
      <c r="J88" s="36"/>
      <c r="K88" s="19"/>
      <c r="L88" s="19"/>
      <c r="M88" s="18"/>
      <c r="N88" s="18"/>
      <c r="O88" s="19"/>
      <c r="P88" s="18">
        <v>1.0</v>
      </c>
      <c r="Q88" s="19"/>
      <c r="R88" s="19"/>
      <c r="S88" s="18"/>
      <c r="T88" s="18"/>
      <c r="U88" s="20">
        <f t="shared" si="40"/>
        <v>1</v>
      </c>
    </row>
    <row r="89">
      <c r="A89" s="21"/>
      <c r="B89" s="17" t="s">
        <v>33</v>
      </c>
      <c r="C89" s="18">
        <v>1.0</v>
      </c>
      <c r="D89" s="18"/>
      <c r="E89" s="18"/>
      <c r="F89" s="19">
        <f t="shared" si="39"/>
        <v>1</v>
      </c>
      <c r="G89" s="18"/>
      <c r="H89" s="18"/>
      <c r="I89" s="19"/>
      <c r="J89" s="36"/>
      <c r="K89" s="19"/>
      <c r="L89" s="19"/>
      <c r="M89" s="19"/>
      <c r="N89" s="18"/>
      <c r="O89" s="19"/>
      <c r="P89" s="18"/>
      <c r="Q89" s="19"/>
      <c r="R89" s="18"/>
      <c r="S89" s="18"/>
      <c r="T89" s="18">
        <v>1.0</v>
      </c>
      <c r="U89" s="54">
        <f t="shared" si="40"/>
        <v>1</v>
      </c>
    </row>
    <row r="90">
      <c r="A90" s="21"/>
      <c r="B90" s="22" t="s">
        <v>34</v>
      </c>
      <c r="C90" s="23">
        <v>5.0</v>
      </c>
      <c r="D90" s="23"/>
      <c r="E90" s="23"/>
      <c r="F90" s="24">
        <f t="shared" si="39"/>
        <v>5</v>
      </c>
      <c r="G90" s="23"/>
      <c r="H90" s="23">
        <v>1.0</v>
      </c>
      <c r="I90" s="23"/>
      <c r="J90" s="24"/>
      <c r="K90" s="24"/>
      <c r="L90" s="24"/>
      <c r="M90" s="24"/>
      <c r="N90" s="23"/>
      <c r="O90" s="23"/>
      <c r="P90" s="23">
        <v>2.0</v>
      </c>
      <c r="Q90" s="25"/>
      <c r="R90" s="23"/>
      <c r="S90" s="23"/>
      <c r="T90" s="23">
        <v>3.0</v>
      </c>
      <c r="U90" s="20">
        <f t="shared" si="40"/>
        <v>6</v>
      </c>
    </row>
    <row r="91">
      <c r="A91" s="21"/>
      <c r="B91" s="22" t="s">
        <v>35</v>
      </c>
      <c r="C91" s="23">
        <v>0.0</v>
      </c>
      <c r="D91" s="23">
        <v>0.0</v>
      </c>
      <c r="E91" s="24"/>
      <c r="F91" s="24">
        <f t="shared" si="39"/>
        <v>0</v>
      </c>
      <c r="G91" s="23"/>
      <c r="H91" s="23"/>
      <c r="I91" s="24"/>
      <c r="J91" s="23"/>
      <c r="K91" s="24"/>
      <c r="L91" s="24"/>
      <c r="M91" s="24"/>
      <c r="N91" s="23"/>
      <c r="O91" s="23"/>
      <c r="P91" s="23"/>
      <c r="Q91" s="24"/>
      <c r="R91" s="24"/>
      <c r="S91" s="23"/>
      <c r="T91" s="23"/>
      <c r="U91" s="20">
        <f t="shared" si="40"/>
        <v>0</v>
      </c>
    </row>
    <row r="92">
      <c r="A92" s="21"/>
      <c r="B92" s="26" t="s">
        <v>36</v>
      </c>
      <c r="C92" s="27">
        <f t="shared" ref="C92:T92" si="41">SUM(C85:C91)</f>
        <v>21</v>
      </c>
      <c r="D92" s="27">
        <f t="shared" si="41"/>
        <v>4</v>
      </c>
      <c r="E92" s="27">
        <f t="shared" si="41"/>
        <v>0</v>
      </c>
      <c r="F92" s="27">
        <f t="shared" si="41"/>
        <v>25</v>
      </c>
      <c r="G92" s="27">
        <f t="shared" si="41"/>
        <v>0</v>
      </c>
      <c r="H92" s="27">
        <f t="shared" si="41"/>
        <v>1</v>
      </c>
      <c r="I92" s="27">
        <f t="shared" si="41"/>
        <v>0</v>
      </c>
      <c r="J92" s="27">
        <f t="shared" si="41"/>
        <v>0</v>
      </c>
      <c r="K92" s="27">
        <f t="shared" si="41"/>
        <v>0</v>
      </c>
      <c r="L92" s="27">
        <f t="shared" si="41"/>
        <v>0</v>
      </c>
      <c r="M92" s="27">
        <f t="shared" si="41"/>
        <v>0</v>
      </c>
      <c r="N92" s="27">
        <f t="shared" si="41"/>
        <v>0</v>
      </c>
      <c r="O92" s="27">
        <f t="shared" si="41"/>
        <v>0</v>
      </c>
      <c r="P92" s="27">
        <f t="shared" si="41"/>
        <v>18</v>
      </c>
      <c r="Q92" s="27">
        <f t="shared" si="41"/>
        <v>0</v>
      </c>
      <c r="R92" s="27">
        <f t="shared" si="41"/>
        <v>0</v>
      </c>
      <c r="S92" s="27">
        <f t="shared" si="41"/>
        <v>0</v>
      </c>
      <c r="T92" s="27">
        <f t="shared" si="41"/>
        <v>7</v>
      </c>
      <c r="U92" s="20">
        <f t="shared" si="40"/>
        <v>26</v>
      </c>
    </row>
    <row r="93">
      <c r="A93" s="31"/>
      <c r="B93" s="32" t="s">
        <v>42</v>
      </c>
      <c r="C93" s="33">
        <f t="shared" ref="C93:U93" si="42">C84+C92</f>
        <v>1270</v>
      </c>
      <c r="D93" s="33">
        <f t="shared" si="42"/>
        <v>455</v>
      </c>
      <c r="E93" s="33">
        <f t="shared" si="42"/>
        <v>5</v>
      </c>
      <c r="F93" s="33">
        <f t="shared" si="42"/>
        <v>1730</v>
      </c>
      <c r="G93" s="33">
        <f t="shared" si="42"/>
        <v>28</v>
      </c>
      <c r="H93" s="33">
        <f t="shared" si="42"/>
        <v>13</v>
      </c>
      <c r="I93" s="33">
        <f t="shared" si="42"/>
        <v>9</v>
      </c>
      <c r="J93" s="33">
        <f t="shared" si="42"/>
        <v>5</v>
      </c>
      <c r="K93" s="33">
        <f t="shared" si="42"/>
        <v>0</v>
      </c>
      <c r="L93" s="33">
        <f t="shared" si="42"/>
        <v>29</v>
      </c>
      <c r="M93" s="33">
        <f t="shared" si="42"/>
        <v>59</v>
      </c>
      <c r="N93" s="33">
        <f t="shared" si="42"/>
        <v>23</v>
      </c>
      <c r="O93" s="33">
        <f t="shared" si="42"/>
        <v>24</v>
      </c>
      <c r="P93" s="33">
        <f t="shared" si="42"/>
        <v>982</v>
      </c>
      <c r="Q93" s="33">
        <f t="shared" si="42"/>
        <v>10</v>
      </c>
      <c r="R93" s="33">
        <f t="shared" si="42"/>
        <v>250</v>
      </c>
      <c r="S93" s="33">
        <f t="shared" si="42"/>
        <v>11</v>
      </c>
      <c r="T93" s="33">
        <f t="shared" si="42"/>
        <v>409</v>
      </c>
      <c r="U93" s="20">
        <f t="shared" si="42"/>
        <v>1852</v>
      </c>
    </row>
    <row r="94">
      <c r="A94" s="16">
        <v>46092.0</v>
      </c>
      <c r="B94" s="17" t="s">
        <v>28</v>
      </c>
      <c r="C94" s="18">
        <v>2.0</v>
      </c>
      <c r="D94" s="18"/>
      <c r="E94" s="18"/>
      <c r="F94" s="19">
        <f t="shared" ref="F94:F100" si="43">SUM(C94:E94)</f>
        <v>2</v>
      </c>
      <c r="G94" s="18"/>
      <c r="H94" s="18"/>
      <c r="I94" s="19"/>
      <c r="J94" s="36"/>
      <c r="K94" s="19"/>
      <c r="L94" s="18"/>
      <c r="M94" s="19"/>
      <c r="N94" s="19"/>
      <c r="O94" s="18"/>
      <c r="P94" s="18">
        <v>2.0</v>
      </c>
      <c r="Q94" s="19"/>
      <c r="R94" s="19"/>
      <c r="S94" s="18"/>
      <c r="T94" s="18"/>
      <c r="U94" s="20">
        <f t="shared" ref="U94:U101" si="44">sum(G94:T94)</f>
        <v>2</v>
      </c>
    </row>
    <row r="95">
      <c r="A95" s="21"/>
      <c r="B95" s="17" t="s">
        <v>29</v>
      </c>
      <c r="C95" s="18">
        <v>12.0</v>
      </c>
      <c r="D95" s="18">
        <v>2.0</v>
      </c>
      <c r="E95" s="19"/>
      <c r="F95" s="19">
        <f t="shared" si="43"/>
        <v>14</v>
      </c>
      <c r="G95" s="18"/>
      <c r="H95" s="18"/>
      <c r="I95" s="19"/>
      <c r="J95" s="18"/>
      <c r="K95" s="40"/>
      <c r="L95" s="18"/>
      <c r="M95" s="19"/>
      <c r="N95" s="19"/>
      <c r="O95" s="19"/>
      <c r="P95" s="18">
        <v>13.0</v>
      </c>
      <c r="Q95" s="19"/>
      <c r="R95" s="19"/>
      <c r="S95" s="18"/>
      <c r="T95" s="18"/>
      <c r="U95" s="20">
        <f t="shared" si="44"/>
        <v>13</v>
      </c>
    </row>
    <row r="96">
      <c r="A96" s="21"/>
      <c r="B96" s="17" t="s">
        <v>30</v>
      </c>
      <c r="C96" s="18">
        <v>3.0</v>
      </c>
      <c r="D96" s="18">
        <v>1.0</v>
      </c>
      <c r="E96" s="18"/>
      <c r="F96" s="19">
        <f t="shared" si="43"/>
        <v>4</v>
      </c>
      <c r="G96" s="18"/>
      <c r="I96" s="18">
        <v>1.0</v>
      </c>
      <c r="J96" s="18"/>
      <c r="K96" s="19"/>
      <c r="L96" s="36"/>
      <c r="M96" s="18"/>
      <c r="N96" s="19"/>
      <c r="O96" s="18"/>
      <c r="P96" s="18"/>
      <c r="Q96" s="18"/>
      <c r="R96" s="18"/>
      <c r="S96" s="18"/>
      <c r="T96" s="18">
        <v>3.0</v>
      </c>
      <c r="U96" s="20">
        <f t="shared" si="44"/>
        <v>4</v>
      </c>
    </row>
    <row r="97">
      <c r="A97" s="21"/>
      <c r="B97" s="17" t="s">
        <v>31</v>
      </c>
      <c r="C97" s="18">
        <v>2.0</v>
      </c>
      <c r="D97" s="18"/>
      <c r="E97" s="19"/>
      <c r="F97" s="19">
        <f t="shared" si="43"/>
        <v>2</v>
      </c>
      <c r="G97" s="19"/>
      <c r="H97" s="19"/>
      <c r="I97" s="19"/>
      <c r="J97" s="18"/>
      <c r="K97" s="19"/>
      <c r="L97" s="36"/>
      <c r="M97" s="19"/>
      <c r="N97" s="18"/>
      <c r="O97" s="19"/>
      <c r="P97" s="18"/>
      <c r="Q97" s="19"/>
      <c r="R97" s="19"/>
      <c r="S97" s="18"/>
      <c r="T97" s="18">
        <v>2.0</v>
      </c>
      <c r="U97" s="20">
        <f t="shared" si="44"/>
        <v>2</v>
      </c>
    </row>
    <row r="98">
      <c r="A98" s="21"/>
      <c r="B98" s="17" t="s">
        <v>33</v>
      </c>
      <c r="C98" s="18">
        <v>4.0</v>
      </c>
      <c r="D98" s="18"/>
      <c r="E98" s="18"/>
      <c r="F98" s="19">
        <f t="shared" si="43"/>
        <v>4</v>
      </c>
      <c r="G98" s="18"/>
      <c r="H98" s="18"/>
      <c r="I98" s="19"/>
      <c r="J98" s="18" t="s">
        <v>2</v>
      </c>
      <c r="K98" s="19"/>
      <c r="L98" s="19"/>
      <c r="M98" s="19"/>
      <c r="N98" s="18"/>
      <c r="O98" s="19"/>
      <c r="P98" s="18">
        <v>1.0</v>
      </c>
      <c r="Q98" s="18"/>
      <c r="R98" s="18"/>
      <c r="S98" s="18">
        <v>1.0</v>
      </c>
      <c r="T98" s="18">
        <v>2.0</v>
      </c>
      <c r="U98" s="54">
        <f t="shared" si="44"/>
        <v>4</v>
      </c>
    </row>
    <row r="99">
      <c r="A99" s="21"/>
      <c r="B99" s="22" t="s">
        <v>34</v>
      </c>
      <c r="C99" s="23">
        <v>4.0</v>
      </c>
      <c r="D99" s="23"/>
      <c r="E99" s="23"/>
      <c r="F99" s="24">
        <f t="shared" si="43"/>
        <v>4</v>
      </c>
      <c r="G99" s="23"/>
      <c r="H99" s="23"/>
      <c r="I99" s="23"/>
      <c r="J99" s="23"/>
      <c r="K99" s="23"/>
      <c r="L99" s="24"/>
      <c r="M99" s="24"/>
      <c r="N99" s="23"/>
      <c r="O99" s="23"/>
      <c r="P99" s="23">
        <v>1.0</v>
      </c>
      <c r="Q99" s="23"/>
      <c r="R99" s="25"/>
      <c r="S99" s="23"/>
      <c r="T99" s="23">
        <v>5.0</v>
      </c>
      <c r="U99" s="20">
        <f t="shared" si="44"/>
        <v>6</v>
      </c>
    </row>
    <row r="100">
      <c r="A100" s="21"/>
      <c r="B100" s="22" t="s">
        <v>35</v>
      </c>
      <c r="C100" s="23">
        <v>0.0</v>
      </c>
      <c r="D100" s="23">
        <v>0.0</v>
      </c>
      <c r="E100" s="24"/>
      <c r="F100" s="24">
        <f t="shared" si="43"/>
        <v>0</v>
      </c>
      <c r="G100" s="24"/>
      <c r="H100" s="24"/>
      <c r="I100" s="23"/>
      <c r="J100" s="23"/>
      <c r="K100" s="23"/>
      <c r="L100" s="24"/>
      <c r="M100" s="24"/>
      <c r="N100" s="24"/>
      <c r="O100" s="23"/>
      <c r="P100" s="23"/>
      <c r="Q100" s="24"/>
      <c r="R100" s="24"/>
      <c r="S100" s="23"/>
      <c r="T100" s="23"/>
      <c r="U100" s="20">
        <f t="shared" si="44"/>
        <v>0</v>
      </c>
    </row>
    <row r="101">
      <c r="A101" s="21"/>
      <c r="B101" s="26" t="s">
        <v>36</v>
      </c>
      <c r="C101" s="27">
        <f t="shared" ref="C101:T101" si="45">SUM(C94:C100)</f>
        <v>27</v>
      </c>
      <c r="D101" s="27">
        <f t="shared" si="45"/>
        <v>3</v>
      </c>
      <c r="E101" s="27">
        <f t="shared" si="45"/>
        <v>0</v>
      </c>
      <c r="F101" s="27">
        <f t="shared" si="45"/>
        <v>30</v>
      </c>
      <c r="G101" s="27">
        <f t="shared" si="45"/>
        <v>0</v>
      </c>
      <c r="H101" s="27">
        <f t="shared" si="45"/>
        <v>0</v>
      </c>
      <c r="I101" s="27">
        <f t="shared" si="45"/>
        <v>1</v>
      </c>
      <c r="J101" s="27">
        <f t="shared" si="45"/>
        <v>0</v>
      </c>
      <c r="K101" s="27">
        <f t="shared" si="45"/>
        <v>0</v>
      </c>
      <c r="L101" s="27">
        <f t="shared" si="45"/>
        <v>0</v>
      </c>
      <c r="M101" s="27">
        <f t="shared" si="45"/>
        <v>0</v>
      </c>
      <c r="N101" s="27">
        <f t="shared" si="45"/>
        <v>0</v>
      </c>
      <c r="O101" s="27">
        <f t="shared" si="45"/>
        <v>0</v>
      </c>
      <c r="P101" s="27">
        <f t="shared" si="45"/>
        <v>17</v>
      </c>
      <c r="Q101" s="27">
        <f t="shared" si="45"/>
        <v>0</v>
      </c>
      <c r="R101" s="27">
        <f t="shared" si="45"/>
        <v>0</v>
      </c>
      <c r="S101" s="27">
        <f t="shared" si="45"/>
        <v>1</v>
      </c>
      <c r="T101" s="27">
        <f t="shared" si="45"/>
        <v>12</v>
      </c>
      <c r="U101" s="20">
        <f t="shared" si="44"/>
        <v>31</v>
      </c>
    </row>
    <row r="102">
      <c r="A102" s="31"/>
      <c r="B102" s="32" t="s">
        <v>42</v>
      </c>
      <c r="C102" s="33">
        <f t="shared" ref="C102:U102" si="46">C93+C101</f>
        <v>1297</v>
      </c>
      <c r="D102" s="33">
        <f t="shared" si="46"/>
        <v>458</v>
      </c>
      <c r="E102" s="33">
        <f t="shared" si="46"/>
        <v>5</v>
      </c>
      <c r="F102" s="33">
        <f t="shared" si="46"/>
        <v>1760</v>
      </c>
      <c r="G102" s="33">
        <f t="shared" si="46"/>
        <v>28</v>
      </c>
      <c r="H102" s="33">
        <f t="shared" si="46"/>
        <v>13</v>
      </c>
      <c r="I102" s="33">
        <f t="shared" si="46"/>
        <v>10</v>
      </c>
      <c r="J102" s="33">
        <f t="shared" si="46"/>
        <v>5</v>
      </c>
      <c r="K102" s="33">
        <f t="shared" si="46"/>
        <v>0</v>
      </c>
      <c r="L102" s="33">
        <f t="shared" si="46"/>
        <v>29</v>
      </c>
      <c r="M102" s="33">
        <f t="shared" si="46"/>
        <v>59</v>
      </c>
      <c r="N102" s="33">
        <f t="shared" si="46"/>
        <v>23</v>
      </c>
      <c r="O102" s="33">
        <f t="shared" si="46"/>
        <v>24</v>
      </c>
      <c r="P102" s="33">
        <f t="shared" si="46"/>
        <v>999</v>
      </c>
      <c r="Q102" s="33">
        <f t="shared" si="46"/>
        <v>10</v>
      </c>
      <c r="R102" s="33">
        <f t="shared" si="46"/>
        <v>250</v>
      </c>
      <c r="S102" s="33">
        <f t="shared" si="46"/>
        <v>12</v>
      </c>
      <c r="T102" s="33">
        <f t="shared" si="46"/>
        <v>421</v>
      </c>
      <c r="U102" s="20">
        <f t="shared" si="46"/>
        <v>1883</v>
      </c>
    </row>
    <row r="103">
      <c r="A103" s="16">
        <v>46093.0</v>
      </c>
      <c r="B103" s="17" t="s">
        <v>28</v>
      </c>
      <c r="C103" s="18"/>
      <c r="D103" s="18"/>
      <c r="E103" s="18"/>
      <c r="F103" s="19">
        <f t="shared" ref="F103:F109" si="47">SUM(C103:E103)</f>
        <v>0</v>
      </c>
      <c r="G103" s="18"/>
      <c r="H103" s="19"/>
      <c r="I103" s="19"/>
      <c r="J103" s="36"/>
      <c r="K103" s="19"/>
      <c r="L103" s="19"/>
      <c r="M103" s="19"/>
      <c r="N103" s="19"/>
      <c r="O103" s="18"/>
      <c r="P103" s="18"/>
      <c r="Q103" s="19"/>
      <c r="R103" s="19"/>
      <c r="S103" s="18"/>
      <c r="T103" s="18"/>
      <c r="U103" s="20">
        <f t="shared" ref="U103:U110" si="48">sum(G103:T103)</f>
        <v>0</v>
      </c>
    </row>
    <row r="104">
      <c r="A104" s="21"/>
      <c r="B104" s="17" t="s">
        <v>29</v>
      </c>
      <c r="C104" s="18">
        <v>2.0</v>
      </c>
      <c r="D104" s="18">
        <v>1.0</v>
      </c>
      <c r="E104" s="18"/>
      <c r="F104" s="19">
        <f t="shared" si="47"/>
        <v>3</v>
      </c>
      <c r="G104" s="18"/>
      <c r="H104" s="19"/>
      <c r="I104" s="19"/>
      <c r="J104" s="19"/>
      <c r="K104" s="19"/>
      <c r="L104" s="18"/>
      <c r="M104" s="19"/>
      <c r="N104" s="19"/>
      <c r="O104" s="18"/>
      <c r="P104" s="18">
        <v>3.0</v>
      </c>
      <c r="Q104" s="18"/>
      <c r="R104" s="19"/>
      <c r="S104" s="18"/>
      <c r="T104" s="18"/>
      <c r="U104" s="20">
        <f t="shared" si="48"/>
        <v>3</v>
      </c>
    </row>
    <row r="105">
      <c r="A105" s="21"/>
      <c r="B105" s="17" t="s">
        <v>30</v>
      </c>
      <c r="C105" s="18">
        <v>4.0</v>
      </c>
      <c r="D105" s="18">
        <v>2.0</v>
      </c>
      <c r="E105" s="18"/>
      <c r="F105" s="19">
        <f t="shared" si="47"/>
        <v>6</v>
      </c>
      <c r="G105" s="18"/>
      <c r="H105" s="19"/>
      <c r="I105" s="19"/>
      <c r="J105" s="18"/>
      <c r="K105" s="19"/>
      <c r="L105" s="19"/>
      <c r="M105" s="18"/>
      <c r="N105" s="19"/>
      <c r="O105" s="18"/>
      <c r="P105" s="18">
        <v>4.0</v>
      </c>
      <c r="Q105" s="19"/>
      <c r="R105" s="18"/>
      <c r="S105" s="18"/>
      <c r="T105" s="18">
        <v>2.0</v>
      </c>
      <c r="U105" s="20">
        <f t="shared" si="48"/>
        <v>6</v>
      </c>
    </row>
    <row r="106">
      <c r="A106" s="21"/>
      <c r="B106" s="17" t="s">
        <v>31</v>
      </c>
      <c r="C106" s="18">
        <v>1.0</v>
      </c>
      <c r="D106" s="18">
        <v>1.0</v>
      </c>
      <c r="E106" s="18"/>
      <c r="F106" s="19">
        <f t="shared" si="47"/>
        <v>2</v>
      </c>
      <c r="G106" s="18"/>
      <c r="H106" s="19"/>
      <c r="I106" s="19"/>
      <c r="J106" s="19"/>
      <c r="K106" s="18" t="s">
        <v>2</v>
      </c>
      <c r="L106" s="19"/>
      <c r="M106" s="18"/>
      <c r="N106" s="18"/>
      <c r="O106" s="36"/>
      <c r="P106" s="18"/>
      <c r="Q106" s="19"/>
      <c r="R106" s="18"/>
      <c r="S106" s="19"/>
      <c r="T106" s="18">
        <v>2.0</v>
      </c>
      <c r="U106" s="20">
        <f t="shared" si="48"/>
        <v>2</v>
      </c>
    </row>
    <row r="107">
      <c r="A107" s="21"/>
      <c r="B107" s="17" t="s">
        <v>33</v>
      </c>
      <c r="C107" s="18">
        <v>10.0</v>
      </c>
      <c r="D107" s="18">
        <v>4.0</v>
      </c>
      <c r="E107" s="18"/>
      <c r="F107" s="19">
        <f t="shared" si="47"/>
        <v>14</v>
      </c>
      <c r="G107" s="18"/>
      <c r="H107" s="18"/>
      <c r="I107" s="19"/>
      <c r="J107" s="36"/>
      <c r="K107" s="19"/>
      <c r="L107" s="19"/>
      <c r="M107" s="19"/>
      <c r="N107" s="18"/>
      <c r="O107" s="18"/>
      <c r="P107" s="18">
        <v>13.0</v>
      </c>
      <c r="Q107" s="19"/>
      <c r="R107" s="18">
        <v>1.0</v>
      </c>
      <c r="S107" s="18"/>
      <c r="T107" s="18"/>
      <c r="U107" s="54">
        <f t="shared" si="48"/>
        <v>14</v>
      </c>
    </row>
    <row r="108">
      <c r="A108" s="21"/>
      <c r="B108" s="22" t="s">
        <v>34</v>
      </c>
      <c r="C108" s="23">
        <v>6.0</v>
      </c>
      <c r="D108" s="23"/>
      <c r="E108" s="23"/>
      <c r="F108" s="24">
        <f t="shared" si="47"/>
        <v>6</v>
      </c>
      <c r="G108" s="23"/>
      <c r="H108" s="23"/>
      <c r="I108" s="24"/>
      <c r="J108" s="23"/>
      <c r="K108" s="24"/>
      <c r="L108" s="24"/>
      <c r="M108" s="41"/>
      <c r="N108" s="23"/>
      <c r="O108" s="23"/>
      <c r="P108" s="23">
        <v>1.0</v>
      </c>
      <c r="Q108" s="23"/>
      <c r="R108" s="23"/>
      <c r="S108" s="23"/>
      <c r="T108" s="23">
        <v>7.0</v>
      </c>
      <c r="U108" s="20">
        <f t="shared" si="48"/>
        <v>8</v>
      </c>
    </row>
    <row r="109">
      <c r="A109" s="21"/>
      <c r="B109" s="22" t="s">
        <v>35</v>
      </c>
      <c r="C109" s="42">
        <v>0.0</v>
      </c>
      <c r="D109" s="23">
        <v>0.0</v>
      </c>
      <c r="E109" s="24"/>
      <c r="F109" s="24">
        <f t="shared" si="47"/>
        <v>0</v>
      </c>
      <c r="G109" s="23"/>
      <c r="H109" s="24"/>
      <c r="I109" s="24"/>
      <c r="J109" s="23"/>
      <c r="K109" s="24"/>
      <c r="L109" s="23"/>
      <c r="M109" s="24"/>
      <c r="N109" s="24"/>
      <c r="O109" s="23"/>
      <c r="P109" s="23"/>
      <c r="Q109" s="24"/>
      <c r="R109" s="24"/>
      <c r="S109" s="23"/>
      <c r="T109" s="23"/>
      <c r="U109" s="20">
        <f t="shared" si="48"/>
        <v>0</v>
      </c>
    </row>
    <row r="110">
      <c r="A110" s="21"/>
      <c r="B110" s="26" t="s">
        <v>36</v>
      </c>
      <c r="C110" s="27">
        <f t="shared" ref="C110:T110" si="49">SUM(C103:C109)</f>
        <v>23</v>
      </c>
      <c r="D110" s="27">
        <f t="shared" si="49"/>
        <v>8</v>
      </c>
      <c r="E110" s="27">
        <f t="shared" si="49"/>
        <v>0</v>
      </c>
      <c r="F110" s="27">
        <f t="shared" si="49"/>
        <v>31</v>
      </c>
      <c r="G110" s="27">
        <f t="shared" si="49"/>
        <v>0</v>
      </c>
      <c r="H110" s="27">
        <f t="shared" si="49"/>
        <v>0</v>
      </c>
      <c r="I110" s="27">
        <f t="shared" si="49"/>
        <v>0</v>
      </c>
      <c r="J110" s="27">
        <f t="shared" si="49"/>
        <v>0</v>
      </c>
      <c r="K110" s="27">
        <f t="shared" si="49"/>
        <v>0</v>
      </c>
      <c r="L110" s="27">
        <f t="shared" si="49"/>
        <v>0</v>
      </c>
      <c r="M110" s="27">
        <f t="shared" si="49"/>
        <v>0</v>
      </c>
      <c r="N110" s="27">
        <f t="shared" si="49"/>
        <v>0</v>
      </c>
      <c r="O110" s="27">
        <f t="shared" si="49"/>
        <v>0</v>
      </c>
      <c r="P110" s="27">
        <f t="shared" si="49"/>
        <v>21</v>
      </c>
      <c r="Q110" s="27">
        <f t="shared" si="49"/>
        <v>0</v>
      </c>
      <c r="R110" s="27">
        <f t="shared" si="49"/>
        <v>1</v>
      </c>
      <c r="S110" s="27">
        <f t="shared" si="49"/>
        <v>0</v>
      </c>
      <c r="T110" s="27">
        <f t="shared" si="49"/>
        <v>11</v>
      </c>
      <c r="U110" s="20">
        <f t="shared" si="48"/>
        <v>33</v>
      </c>
    </row>
    <row r="111">
      <c r="A111" s="31"/>
      <c r="B111" s="32" t="s">
        <v>42</v>
      </c>
      <c r="C111" s="33">
        <f t="shared" ref="C111:U111" si="50">C102+C110</f>
        <v>1320</v>
      </c>
      <c r="D111" s="33">
        <f t="shared" si="50"/>
        <v>466</v>
      </c>
      <c r="E111" s="33">
        <f t="shared" si="50"/>
        <v>5</v>
      </c>
      <c r="F111" s="33">
        <f t="shared" si="50"/>
        <v>1791</v>
      </c>
      <c r="G111" s="33">
        <f t="shared" si="50"/>
        <v>28</v>
      </c>
      <c r="H111" s="33">
        <f t="shared" si="50"/>
        <v>13</v>
      </c>
      <c r="I111" s="33">
        <f t="shared" si="50"/>
        <v>10</v>
      </c>
      <c r="J111" s="33">
        <f t="shared" si="50"/>
        <v>5</v>
      </c>
      <c r="K111" s="33">
        <f t="shared" si="50"/>
        <v>0</v>
      </c>
      <c r="L111" s="33">
        <f t="shared" si="50"/>
        <v>29</v>
      </c>
      <c r="M111" s="33">
        <f t="shared" si="50"/>
        <v>59</v>
      </c>
      <c r="N111" s="33">
        <f t="shared" si="50"/>
        <v>23</v>
      </c>
      <c r="O111" s="33">
        <f t="shared" si="50"/>
        <v>24</v>
      </c>
      <c r="P111" s="33">
        <f t="shared" si="50"/>
        <v>1020</v>
      </c>
      <c r="Q111" s="33">
        <f t="shared" si="50"/>
        <v>10</v>
      </c>
      <c r="R111" s="33">
        <f t="shared" si="50"/>
        <v>251</v>
      </c>
      <c r="S111" s="33">
        <f t="shared" si="50"/>
        <v>12</v>
      </c>
      <c r="T111" s="33">
        <f t="shared" si="50"/>
        <v>432</v>
      </c>
      <c r="U111" s="20">
        <f t="shared" si="50"/>
        <v>1916</v>
      </c>
    </row>
    <row r="112">
      <c r="A112" s="16">
        <v>46094.0</v>
      </c>
      <c r="B112" s="17" t="s">
        <v>28</v>
      </c>
      <c r="C112" s="18">
        <v>1.0</v>
      </c>
      <c r="D112" s="18">
        <v>1.0</v>
      </c>
      <c r="E112" s="18"/>
      <c r="F112" s="19">
        <f t="shared" ref="F112:F118" si="51">SUM(C112:E112)</f>
        <v>2</v>
      </c>
      <c r="G112" s="36"/>
      <c r="H112" s="19"/>
      <c r="I112" s="19"/>
      <c r="J112" s="19"/>
      <c r="K112" s="19"/>
      <c r="L112" s="19"/>
      <c r="M112" s="19"/>
      <c r="N112" s="19"/>
      <c r="O112" s="18"/>
      <c r="P112" s="18">
        <v>2.0</v>
      </c>
      <c r="Q112" s="19"/>
      <c r="R112" s="18"/>
      <c r="S112" s="18"/>
      <c r="T112" s="18"/>
      <c r="U112" s="20">
        <f t="shared" ref="U112:U119" si="52">sum(G112:T112)</f>
        <v>2</v>
      </c>
    </row>
    <row r="113">
      <c r="A113" s="21"/>
      <c r="B113" s="17" t="s">
        <v>29</v>
      </c>
      <c r="C113" s="18"/>
      <c r="D113" s="18">
        <v>2.0</v>
      </c>
      <c r="E113" s="18"/>
      <c r="F113" s="19">
        <f t="shared" si="51"/>
        <v>2</v>
      </c>
      <c r="G113" s="18"/>
      <c r="H113" s="18"/>
      <c r="I113" s="18"/>
      <c r="J113" s="18"/>
      <c r="K113" s="19"/>
      <c r="L113" s="19"/>
      <c r="M113" s="19"/>
      <c r="N113" s="19"/>
      <c r="O113" s="18"/>
      <c r="P113" s="18"/>
      <c r="Q113" s="18"/>
      <c r="R113" s="18"/>
      <c r="S113" s="18"/>
      <c r="T113" s="18">
        <v>2.0</v>
      </c>
      <c r="U113" s="20">
        <f t="shared" si="52"/>
        <v>2</v>
      </c>
    </row>
    <row r="114">
      <c r="A114" s="21"/>
      <c r="B114" s="17" t="s">
        <v>30</v>
      </c>
      <c r="C114" s="18">
        <v>11.0</v>
      </c>
      <c r="D114" s="18">
        <v>3.0</v>
      </c>
      <c r="E114" s="18"/>
      <c r="F114" s="19">
        <f t="shared" si="51"/>
        <v>14</v>
      </c>
      <c r="G114" s="36"/>
      <c r="H114" s="19"/>
      <c r="I114" s="19"/>
      <c r="J114" s="18"/>
      <c r="K114" s="19"/>
      <c r="L114" s="19"/>
      <c r="M114" s="19"/>
      <c r="N114" s="19"/>
      <c r="O114" s="18"/>
      <c r="P114" s="18">
        <v>12.0</v>
      </c>
      <c r="Q114" s="18"/>
      <c r="R114" s="18"/>
      <c r="S114" s="18"/>
      <c r="T114" s="18">
        <v>2.0</v>
      </c>
      <c r="U114" s="20">
        <f t="shared" si="52"/>
        <v>14</v>
      </c>
    </row>
    <row r="115">
      <c r="A115" s="21"/>
      <c r="B115" s="17" t="s">
        <v>31</v>
      </c>
      <c r="C115" s="18">
        <v>22.0</v>
      </c>
      <c r="D115" s="18">
        <v>1.0</v>
      </c>
      <c r="E115" s="18"/>
      <c r="F115" s="19">
        <f t="shared" si="51"/>
        <v>23</v>
      </c>
      <c r="G115" s="18"/>
      <c r="H115" s="19"/>
      <c r="I115" s="19"/>
      <c r="J115" s="19"/>
      <c r="K115" s="19"/>
      <c r="L115" s="18"/>
      <c r="M115" s="18">
        <v>9.0</v>
      </c>
      <c r="N115" s="18"/>
      <c r="O115" s="18"/>
      <c r="P115" s="18"/>
      <c r="Q115" s="18"/>
      <c r="R115" s="18">
        <v>12.0</v>
      </c>
      <c r="S115" s="18"/>
      <c r="T115" s="18">
        <v>2.0</v>
      </c>
      <c r="U115" s="20">
        <f t="shared" si="52"/>
        <v>23</v>
      </c>
    </row>
    <row r="116">
      <c r="A116" s="21"/>
      <c r="B116" s="17" t="s">
        <v>33</v>
      </c>
      <c r="C116" s="18">
        <v>6.0</v>
      </c>
      <c r="D116" s="18">
        <v>1.0</v>
      </c>
      <c r="E116" s="19"/>
      <c r="F116" s="19">
        <f t="shared" si="51"/>
        <v>7</v>
      </c>
      <c r="G116" s="18"/>
      <c r="H116" s="18"/>
      <c r="I116" s="19"/>
      <c r="J116" s="36"/>
      <c r="K116" s="19"/>
      <c r="L116" s="18"/>
      <c r="M116" s="19"/>
      <c r="N116" s="18"/>
      <c r="O116" s="18"/>
      <c r="P116" s="18">
        <v>4.0</v>
      </c>
      <c r="Q116" s="19"/>
      <c r="R116" s="18"/>
      <c r="S116" s="18"/>
      <c r="T116" s="18">
        <v>3.0</v>
      </c>
      <c r="U116" s="54">
        <f t="shared" si="52"/>
        <v>7</v>
      </c>
    </row>
    <row r="117">
      <c r="A117" s="21"/>
      <c r="B117" s="22" t="s">
        <v>34</v>
      </c>
      <c r="C117" s="23">
        <v>5.0</v>
      </c>
      <c r="D117" s="23"/>
      <c r="E117" s="23"/>
      <c r="F117" s="24">
        <f t="shared" si="51"/>
        <v>5</v>
      </c>
      <c r="G117" s="23"/>
      <c r="H117" s="23">
        <v>1.0</v>
      </c>
      <c r="I117" s="23"/>
      <c r="J117" s="23"/>
      <c r="K117" s="24"/>
      <c r="L117" s="23">
        <v>1.0</v>
      </c>
      <c r="M117" s="24"/>
      <c r="N117" s="23"/>
      <c r="O117" s="23"/>
      <c r="P117" s="23">
        <v>2.0</v>
      </c>
      <c r="Q117" s="23"/>
      <c r="R117" s="23"/>
      <c r="S117" s="25"/>
      <c r="T117" s="23">
        <v>1.0</v>
      </c>
      <c r="U117" s="20">
        <f t="shared" si="52"/>
        <v>5</v>
      </c>
    </row>
    <row r="118">
      <c r="A118" s="21"/>
      <c r="B118" s="22" t="s">
        <v>35</v>
      </c>
      <c r="C118" s="23">
        <v>1.0</v>
      </c>
      <c r="D118" s="23">
        <v>0.0</v>
      </c>
      <c r="E118" s="23"/>
      <c r="F118" s="24">
        <f t="shared" si="51"/>
        <v>1</v>
      </c>
      <c r="G118" s="24"/>
      <c r="H118" s="24"/>
      <c r="I118" s="24"/>
      <c r="J118" s="23"/>
      <c r="K118" s="24"/>
      <c r="L118" s="24"/>
      <c r="M118" s="24"/>
      <c r="N118" s="24"/>
      <c r="O118" s="23"/>
      <c r="P118" s="23">
        <v>1.0</v>
      </c>
      <c r="Q118" s="24"/>
      <c r="R118" s="24"/>
      <c r="S118" s="23"/>
      <c r="T118" s="23"/>
      <c r="U118" s="20">
        <f t="shared" si="52"/>
        <v>1</v>
      </c>
    </row>
    <row r="119">
      <c r="A119" s="21"/>
      <c r="B119" s="26" t="s">
        <v>36</v>
      </c>
      <c r="C119" s="27">
        <f t="shared" ref="C119:T119" si="53">SUM(C112:C118)</f>
        <v>46</v>
      </c>
      <c r="D119" s="27">
        <f t="shared" si="53"/>
        <v>8</v>
      </c>
      <c r="E119" s="27">
        <f t="shared" si="53"/>
        <v>0</v>
      </c>
      <c r="F119" s="27">
        <f t="shared" si="53"/>
        <v>54</v>
      </c>
      <c r="G119" s="27">
        <f t="shared" si="53"/>
        <v>0</v>
      </c>
      <c r="H119" s="27">
        <f t="shared" si="53"/>
        <v>1</v>
      </c>
      <c r="I119" s="27">
        <f t="shared" si="53"/>
        <v>0</v>
      </c>
      <c r="J119" s="27">
        <f t="shared" si="53"/>
        <v>0</v>
      </c>
      <c r="K119" s="27">
        <f t="shared" si="53"/>
        <v>0</v>
      </c>
      <c r="L119" s="27">
        <f t="shared" si="53"/>
        <v>1</v>
      </c>
      <c r="M119" s="27">
        <f t="shared" si="53"/>
        <v>9</v>
      </c>
      <c r="N119" s="27">
        <f t="shared" si="53"/>
        <v>0</v>
      </c>
      <c r="O119" s="27">
        <f t="shared" si="53"/>
        <v>0</v>
      </c>
      <c r="P119" s="27">
        <f t="shared" si="53"/>
        <v>21</v>
      </c>
      <c r="Q119" s="27">
        <f t="shared" si="53"/>
        <v>0</v>
      </c>
      <c r="R119" s="27">
        <f t="shared" si="53"/>
        <v>12</v>
      </c>
      <c r="S119" s="27">
        <f t="shared" si="53"/>
        <v>0</v>
      </c>
      <c r="T119" s="27">
        <f t="shared" si="53"/>
        <v>10</v>
      </c>
      <c r="U119" s="20">
        <f t="shared" si="52"/>
        <v>54</v>
      </c>
    </row>
    <row r="120">
      <c r="A120" s="31"/>
      <c r="B120" s="32" t="s">
        <v>42</v>
      </c>
      <c r="C120" s="33">
        <f t="shared" ref="C120:U120" si="54">C111+C119</f>
        <v>1366</v>
      </c>
      <c r="D120" s="33">
        <f t="shared" si="54"/>
        <v>474</v>
      </c>
      <c r="E120" s="33">
        <f t="shared" si="54"/>
        <v>5</v>
      </c>
      <c r="F120" s="33">
        <f t="shared" si="54"/>
        <v>1845</v>
      </c>
      <c r="G120" s="33">
        <f t="shared" si="54"/>
        <v>28</v>
      </c>
      <c r="H120" s="33">
        <f t="shared" si="54"/>
        <v>14</v>
      </c>
      <c r="I120" s="33">
        <f t="shared" si="54"/>
        <v>10</v>
      </c>
      <c r="J120" s="33">
        <f t="shared" si="54"/>
        <v>5</v>
      </c>
      <c r="K120" s="33">
        <f t="shared" si="54"/>
        <v>0</v>
      </c>
      <c r="L120" s="33">
        <f t="shared" si="54"/>
        <v>30</v>
      </c>
      <c r="M120" s="33">
        <f t="shared" si="54"/>
        <v>68</v>
      </c>
      <c r="N120" s="33">
        <f t="shared" si="54"/>
        <v>23</v>
      </c>
      <c r="O120" s="33">
        <f t="shared" si="54"/>
        <v>24</v>
      </c>
      <c r="P120" s="33">
        <f t="shared" si="54"/>
        <v>1041</v>
      </c>
      <c r="Q120" s="33">
        <f t="shared" si="54"/>
        <v>10</v>
      </c>
      <c r="R120" s="33">
        <f t="shared" si="54"/>
        <v>263</v>
      </c>
      <c r="S120" s="33">
        <f t="shared" si="54"/>
        <v>12</v>
      </c>
      <c r="T120" s="33">
        <f t="shared" si="54"/>
        <v>442</v>
      </c>
      <c r="U120" s="20">
        <f t="shared" si="54"/>
        <v>1970</v>
      </c>
    </row>
    <row r="121">
      <c r="A121" s="16">
        <v>46095.0</v>
      </c>
      <c r="B121" s="17" t="s">
        <v>28</v>
      </c>
      <c r="C121" s="18"/>
      <c r="D121" s="18"/>
      <c r="E121" s="18"/>
      <c r="F121" s="19">
        <f t="shared" ref="F121:F127" si="55">SUM(C121:E121)</f>
        <v>0</v>
      </c>
      <c r="G121" s="18"/>
      <c r="H121" s="18"/>
      <c r="I121" s="19"/>
      <c r="J121" s="19"/>
      <c r="K121" s="19"/>
      <c r="L121" s="19"/>
      <c r="M121" s="19"/>
      <c r="N121" s="19"/>
      <c r="O121" s="18"/>
      <c r="P121" s="19"/>
      <c r="Q121" s="18"/>
      <c r="R121" s="19"/>
      <c r="S121" s="18"/>
      <c r="T121" s="18"/>
      <c r="U121" s="20">
        <f t="shared" ref="U121:U128" si="56">sum(G121:T121)</f>
        <v>0</v>
      </c>
    </row>
    <row r="122">
      <c r="A122" s="21"/>
      <c r="B122" s="17" t="s">
        <v>29</v>
      </c>
      <c r="C122" s="18"/>
      <c r="D122" s="18"/>
      <c r="E122" s="18"/>
      <c r="F122" s="19">
        <f t="shared" si="55"/>
        <v>0</v>
      </c>
      <c r="G122" s="18"/>
      <c r="H122" s="18"/>
      <c r="I122" s="18"/>
      <c r="J122" s="18"/>
      <c r="K122" s="19"/>
      <c r="L122" s="19"/>
      <c r="M122" s="19"/>
      <c r="N122" s="18"/>
      <c r="O122" s="18"/>
      <c r="P122" s="18"/>
      <c r="Q122" s="19"/>
      <c r="R122" s="19"/>
      <c r="S122" s="18"/>
      <c r="T122" s="18"/>
      <c r="U122" s="20">
        <f t="shared" si="56"/>
        <v>0</v>
      </c>
    </row>
    <row r="123">
      <c r="A123" s="21"/>
      <c r="B123" s="17" t="s">
        <v>30</v>
      </c>
      <c r="C123" s="18"/>
      <c r="D123" s="18"/>
      <c r="E123" s="36"/>
      <c r="F123" s="19">
        <f t="shared" si="55"/>
        <v>0</v>
      </c>
      <c r="G123" s="18"/>
      <c r="H123" s="19"/>
      <c r="I123" s="19"/>
      <c r="J123" s="18"/>
      <c r="K123" s="19"/>
      <c r="L123" s="19"/>
      <c r="M123" s="19"/>
      <c r="N123" s="18"/>
      <c r="O123" s="36"/>
      <c r="P123" s="18"/>
      <c r="Q123" s="19"/>
      <c r="R123" s="18"/>
      <c r="S123" s="18"/>
      <c r="T123" s="18"/>
      <c r="U123" s="20">
        <f t="shared" si="56"/>
        <v>0</v>
      </c>
    </row>
    <row r="124">
      <c r="A124" s="21"/>
      <c r="B124" s="17" t="s">
        <v>31</v>
      </c>
      <c r="C124" s="18">
        <v>10.0</v>
      </c>
      <c r="D124" s="18">
        <v>1.0</v>
      </c>
      <c r="E124" s="19"/>
      <c r="F124" s="19">
        <f t="shared" si="55"/>
        <v>11</v>
      </c>
      <c r="G124" s="18"/>
      <c r="H124" s="18"/>
      <c r="I124" s="19"/>
      <c r="J124" s="18"/>
      <c r="K124" s="19"/>
      <c r="L124" s="19"/>
      <c r="M124" s="18"/>
      <c r="O124" s="19"/>
      <c r="P124" s="18">
        <v>11.0</v>
      </c>
      <c r="Q124" s="19"/>
      <c r="R124" s="18"/>
      <c r="S124" s="19"/>
      <c r="T124" s="18"/>
      <c r="U124" s="20">
        <f t="shared" si="56"/>
        <v>11</v>
      </c>
    </row>
    <row r="125">
      <c r="A125" s="21"/>
      <c r="B125" s="17" t="s">
        <v>33</v>
      </c>
      <c r="C125" s="18"/>
      <c r="D125" s="18"/>
      <c r="E125" s="19"/>
      <c r="F125" s="19">
        <f t="shared" si="55"/>
        <v>0</v>
      </c>
      <c r="G125" s="18"/>
      <c r="H125" s="18"/>
      <c r="I125" s="19"/>
      <c r="J125" s="36"/>
      <c r="K125" s="19"/>
      <c r="L125" s="19"/>
      <c r="M125" s="19"/>
      <c r="N125" s="18"/>
      <c r="O125" s="19"/>
      <c r="P125" s="18"/>
      <c r="Q125" s="19"/>
      <c r="R125" s="18"/>
      <c r="S125" s="18"/>
      <c r="T125" s="18"/>
      <c r="U125" s="54">
        <f t="shared" si="56"/>
        <v>0</v>
      </c>
    </row>
    <row r="126">
      <c r="A126" s="21"/>
      <c r="B126" s="22" t="s">
        <v>34</v>
      </c>
      <c r="C126" s="23"/>
      <c r="D126" s="23"/>
      <c r="E126" s="24"/>
      <c r="F126" s="24">
        <f t="shared" si="55"/>
        <v>0</v>
      </c>
      <c r="G126" s="23"/>
      <c r="H126" s="23"/>
      <c r="I126" s="24"/>
      <c r="J126" s="25"/>
      <c r="K126" s="24"/>
      <c r="L126" s="24"/>
      <c r="M126" s="24"/>
      <c r="N126" s="23"/>
      <c r="O126" s="23"/>
      <c r="P126" s="23"/>
      <c r="Q126" s="24"/>
      <c r="R126" s="23"/>
      <c r="S126" s="23"/>
      <c r="T126" s="23"/>
      <c r="U126" s="20">
        <f t="shared" si="56"/>
        <v>0</v>
      </c>
    </row>
    <row r="127">
      <c r="A127" s="21"/>
      <c r="B127" s="22" t="s">
        <v>35</v>
      </c>
      <c r="C127" s="23">
        <v>0.0</v>
      </c>
      <c r="D127" s="43">
        <v>0.0</v>
      </c>
      <c r="E127" s="24"/>
      <c r="F127" s="24">
        <f t="shared" si="55"/>
        <v>0</v>
      </c>
      <c r="G127" s="24"/>
      <c r="H127" s="24"/>
      <c r="I127" s="24"/>
      <c r="J127" s="25"/>
      <c r="K127" s="24"/>
      <c r="L127" s="24"/>
      <c r="M127" s="24"/>
      <c r="N127" s="24"/>
      <c r="O127" s="23"/>
      <c r="P127" s="23"/>
      <c r="Q127" s="23"/>
      <c r="R127" s="23"/>
      <c r="S127" s="24"/>
      <c r="T127" s="23"/>
      <c r="U127" s="20">
        <f t="shared" si="56"/>
        <v>0</v>
      </c>
    </row>
    <row r="128">
      <c r="A128" s="21"/>
      <c r="B128" s="26" t="s">
        <v>36</v>
      </c>
      <c r="C128" s="27">
        <f t="shared" ref="C128:T128" si="57">SUM(C121:C127)</f>
        <v>10</v>
      </c>
      <c r="D128" s="27">
        <f t="shared" si="57"/>
        <v>1</v>
      </c>
      <c r="E128" s="27">
        <f t="shared" si="57"/>
        <v>0</v>
      </c>
      <c r="F128" s="27">
        <f t="shared" si="57"/>
        <v>11</v>
      </c>
      <c r="G128" s="27">
        <f t="shared" si="57"/>
        <v>0</v>
      </c>
      <c r="H128" s="27">
        <f t="shared" si="57"/>
        <v>0</v>
      </c>
      <c r="I128" s="27">
        <f t="shared" si="57"/>
        <v>0</v>
      </c>
      <c r="J128" s="27">
        <f t="shared" si="57"/>
        <v>0</v>
      </c>
      <c r="K128" s="27">
        <f t="shared" si="57"/>
        <v>0</v>
      </c>
      <c r="L128" s="27">
        <f t="shared" si="57"/>
        <v>0</v>
      </c>
      <c r="M128" s="27">
        <f t="shared" si="57"/>
        <v>0</v>
      </c>
      <c r="N128" s="27">
        <f t="shared" si="57"/>
        <v>0</v>
      </c>
      <c r="O128" s="27">
        <f t="shared" si="57"/>
        <v>0</v>
      </c>
      <c r="P128" s="27">
        <f t="shared" si="57"/>
        <v>11</v>
      </c>
      <c r="Q128" s="27">
        <f t="shared" si="57"/>
        <v>0</v>
      </c>
      <c r="R128" s="27">
        <f t="shared" si="57"/>
        <v>0</v>
      </c>
      <c r="S128" s="27">
        <f t="shared" si="57"/>
        <v>0</v>
      </c>
      <c r="T128" s="27">
        <f t="shared" si="57"/>
        <v>0</v>
      </c>
      <c r="U128" s="20">
        <f t="shared" si="56"/>
        <v>11</v>
      </c>
    </row>
    <row r="129">
      <c r="A129" s="31"/>
      <c r="B129" s="32" t="s">
        <v>42</v>
      </c>
      <c r="C129" s="33">
        <f t="shared" ref="C129:U129" si="58">C120+C128</f>
        <v>1376</v>
      </c>
      <c r="D129" s="33">
        <f t="shared" si="58"/>
        <v>475</v>
      </c>
      <c r="E129" s="33">
        <f t="shared" si="58"/>
        <v>5</v>
      </c>
      <c r="F129" s="33">
        <f t="shared" si="58"/>
        <v>1856</v>
      </c>
      <c r="G129" s="33">
        <f t="shared" si="58"/>
        <v>28</v>
      </c>
      <c r="H129" s="33">
        <f t="shared" si="58"/>
        <v>14</v>
      </c>
      <c r="I129" s="33">
        <f t="shared" si="58"/>
        <v>10</v>
      </c>
      <c r="J129" s="33">
        <f t="shared" si="58"/>
        <v>5</v>
      </c>
      <c r="K129" s="33">
        <f t="shared" si="58"/>
        <v>0</v>
      </c>
      <c r="L129" s="33">
        <f t="shared" si="58"/>
        <v>30</v>
      </c>
      <c r="M129" s="33">
        <f t="shared" si="58"/>
        <v>68</v>
      </c>
      <c r="N129" s="33">
        <f t="shared" si="58"/>
        <v>23</v>
      </c>
      <c r="O129" s="33">
        <f t="shared" si="58"/>
        <v>24</v>
      </c>
      <c r="P129" s="33">
        <f t="shared" si="58"/>
        <v>1052</v>
      </c>
      <c r="Q129" s="33">
        <f t="shared" si="58"/>
        <v>10</v>
      </c>
      <c r="R129" s="33">
        <f t="shared" si="58"/>
        <v>263</v>
      </c>
      <c r="S129" s="33">
        <f t="shared" si="58"/>
        <v>12</v>
      </c>
      <c r="T129" s="33">
        <f t="shared" si="58"/>
        <v>442</v>
      </c>
      <c r="U129" s="20">
        <f t="shared" si="58"/>
        <v>1981</v>
      </c>
    </row>
    <row r="130">
      <c r="A130" s="16">
        <v>46096.0</v>
      </c>
      <c r="B130" s="17" t="s">
        <v>28</v>
      </c>
      <c r="C130" s="18">
        <v>2.0</v>
      </c>
      <c r="D130" s="18"/>
      <c r="E130" s="18"/>
      <c r="F130" s="19">
        <f t="shared" ref="F130:F136" si="59">SUM(C130:E130)</f>
        <v>2</v>
      </c>
      <c r="G130" s="18"/>
      <c r="H130" s="19"/>
      <c r="I130" s="19"/>
      <c r="J130" s="18"/>
      <c r="K130" s="19"/>
      <c r="L130" s="19"/>
      <c r="M130" s="19"/>
      <c r="N130" s="19"/>
      <c r="O130" s="18">
        <v>2.0</v>
      </c>
      <c r="P130" s="18"/>
      <c r="Q130" s="19"/>
      <c r="R130" s="19"/>
      <c r="S130" s="18"/>
      <c r="T130" s="18"/>
      <c r="U130" s="20">
        <f t="shared" ref="U130:U137" si="60">sum(G130:T130)</f>
        <v>2</v>
      </c>
    </row>
    <row r="131">
      <c r="A131" s="21"/>
      <c r="B131" s="17" t="s">
        <v>29</v>
      </c>
      <c r="C131" s="18"/>
      <c r="D131" s="18"/>
      <c r="E131" s="18"/>
      <c r="F131" s="19">
        <f t="shared" si="59"/>
        <v>0</v>
      </c>
      <c r="G131" s="18"/>
      <c r="H131" s="19"/>
      <c r="I131" s="19"/>
      <c r="J131" s="18"/>
      <c r="K131" s="19"/>
      <c r="L131" s="19"/>
      <c r="M131" s="19"/>
      <c r="N131" s="19"/>
      <c r="O131" s="18"/>
      <c r="P131" s="18"/>
      <c r="Q131" s="19"/>
      <c r="R131" s="18"/>
      <c r="S131" s="18"/>
      <c r="T131" s="18"/>
      <c r="U131" s="20">
        <f t="shared" si="60"/>
        <v>0</v>
      </c>
    </row>
    <row r="132">
      <c r="A132" s="21"/>
      <c r="B132" s="17" t="s">
        <v>30</v>
      </c>
      <c r="C132" s="18"/>
      <c r="D132" s="18"/>
      <c r="E132" s="18"/>
      <c r="F132" s="19">
        <f t="shared" si="59"/>
        <v>0</v>
      </c>
      <c r="G132" s="18"/>
      <c r="H132" s="19"/>
      <c r="I132" s="19"/>
      <c r="J132" s="19"/>
      <c r="K132" s="19"/>
      <c r="L132" s="18"/>
      <c r="M132" s="18"/>
      <c r="N132" s="18"/>
      <c r="O132" s="19"/>
      <c r="P132" s="18"/>
      <c r="Q132" s="19"/>
      <c r="R132" s="18"/>
      <c r="S132" s="18"/>
      <c r="T132" s="18"/>
      <c r="U132" s="20">
        <f t="shared" si="60"/>
        <v>0</v>
      </c>
    </row>
    <row r="133">
      <c r="A133" s="21"/>
      <c r="B133" s="17" t="s">
        <v>31</v>
      </c>
      <c r="C133" s="18"/>
      <c r="D133" s="18"/>
      <c r="E133" s="19"/>
      <c r="F133" s="19">
        <f t="shared" si="59"/>
        <v>0</v>
      </c>
      <c r="G133" s="19"/>
      <c r="H133" s="19"/>
      <c r="J133" s="19"/>
      <c r="K133" s="19"/>
      <c r="L133" s="19"/>
      <c r="M133" s="18"/>
      <c r="N133" s="18"/>
      <c r="O133" s="19"/>
      <c r="P133" s="18"/>
      <c r="Q133" s="19"/>
      <c r="R133" s="18"/>
      <c r="S133" s="18"/>
      <c r="T133" s="18"/>
      <c r="U133" s="20">
        <f t="shared" si="60"/>
        <v>0</v>
      </c>
    </row>
    <row r="134">
      <c r="A134" s="21"/>
      <c r="B134" s="17" t="s">
        <v>33</v>
      </c>
      <c r="C134" s="18"/>
      <c r="D134" s="18"/>
      <c r="E134" s="18"/>
      <c r="F134" s="19">
        <f t="shared" si="59"/>
        <v>0</v>
      </c>
      <c r="G134" s="18"/>
      <c r="H134" s="18"/>
      <c r="I134" s="19"/>
      <c r="J134" s="36"/>
      <c r="K134" s="19"/>
      <c r="L134" s="19"/>
      <c r="M134" s="19"/>
      <c r="N134" s="18"/>
      <c r="O134" s="19"/>
      <c r="P134" s="18"/>
      <c r="Q134" s="19"/>
      <c r="R134" s="18"/>
      <c r="S134" s="18"/>
      <c r="T134" s="18"/>
      <c r="U134" s="54">
        <f t="shared" si="60"/>
        <v>0</v>
      </c>
    </row>
    <row r="135">
      <c r="A135" s="21"/>
      <c r="B135" s="22" t="s">
        <v>34</v>
      </c>
      <c r="C135" s="23"/>
      <c r="D135" s="23"/>
      <c r="E135" s="24"/>
      <c r="F135" s="24">
        <f t="shared" si="59"/>
        <v>0</v>
      </c>
      <c r="G135" s="23"/>
      <c r="H135" s="23"/>
      <c r="I135" s="24"/>
      <c r="J135" s="23"/>
      <c r="K135" s="24"/>
      <c r="L135" s="24"/>
      <c r="M135" s="24"/>
      <c r="N135" s="23"/>
      <c r="O135" s="24"/>
      <c r="P135" s="23"/>
      <c r="Q135" s="23"/>
      <c r="R135" s="23"/>
      <c r="S135" s="23"/>
      <c r="T135" s="23"/>
      <c r="U135" s="20">
        <f t="shared" si="60"/>
        <v>0</v>
      </c>
    </row>
    <row r="136">
      <c r="A136" s="21"/>
      <c r="B136" s="22" t="s">
        <v>35</v>
      </c>
      <c r="C136" s="23"/>
      <c r="D136" s="23"/>
      <c r="E136" s="24"/>
      <c r="F136" s="24">
        <f t="shared" si="59"/>
        <v>0</v>
      </c>
      <c r="G136" s="23"/>
      <c r="H136" s="24"/>
      <c r="I136" s="24"/>
      <c r="J136" s="23"/>
      <c r="K136" s="24"/>
      <c r="L136" s="24"/>
      <c r="M136" s="24"/>
      <c r="N136" s="24"/>
      <c r="O136" s="23"/>
      <c r="P136" s="23"/>
      <c r="Q136" s="24"/>
      <c r="R136" s="23"/>
      <c r="S136" s="24"/>
      <c r="T136" s="23"/>
      <c r="U136" s="20">
        <f t="shared" si="60"/>
        <v>0</v>
      </c>
    </row>
    <row r="137">
      <c r="A137" s="21"/>
      <c r="B137" s="26" t="s">
        <v>36</v>
      </c>
      <c r="C137" s="27">
        <f t="shared" ref="C137:T137" si="61">SUM(C130:C136)</f>
        <v>2</v>
      </c>
      <c r="D137" s="27">
        <f t="shared" si="61"/>
        <v>0</v>
      </c>
      <c r="E137" s="27">
        <f t="shared" si="61"/>
        <v>0</v>
      </c>
      <c r="F137" s="27">
        <f t="shared" si="61"/>
        <v>2</v>
      </c>
      <c r="G137" s="27">
        <f t="shared" si="61"/>
        <v>0</v>
      </c>
      <c r="H137" s="27">
        <f t="shared" si="61"/>
        <v>0</v>
      </c>
      <c r="I137" s="27">
        <f t="shared" si="61"/>
        <v>0</v>
      </c>
      <c r="J137" s="27">
        <f t="shared" si="61"/>
        <v>0</v>
      </c>
      <c r="K137" s="27">
        <f t="shared" si="61"/>
        <v>0</v>
      </c>
      <c r="L137" s="27">
        <f t="shared" si="61"/>
        <v>0</v>
      </c>
      <c r="M137" s="27">
        <f t="shared" si="61"/>
        <v>0</v>
      </c>
      <c r="N137" s="27">
        <f t="shared" si="61"/>
        <v>0</v>
      </c>
      <c r="O137" s="27">
        <f t="shared" si="61"/>
        <v>2</v>
      </c>
      <c r="P137" s="27">
        <f t="shared" si="61"/>
        <v>0</v>
      </c>
      <c r="Q137" s="27">
        <f t="shared" si="61"/>
        <v>0</v>
      </c>
      <c r="R137" s="27">
        <f t="shared" si="61"/>
        <v>0</v>
      </c>
      <c r="S137" s="27">
        <f t="shared" si="61"/>
        <v>0</v>
      </c>
      <c r="T137" s="27">
        <f t="shared" si="61"/>
        <v>0</v>
      </c>
      <c r="U137" s="20">
        <f t="shared" si="60"/>
        <v>2</v>
      </c>
      <c r="V137" s="28" t="s">
        <v>37</v>
      </c>
      <c r="W137" s="28" t="s">
        <v>9</v>
      </c>
      <c r="X137" s="28" t="s">
        <v>10</v>
      </c>
      <c r="Y137" s="28" t="s">
        <v>11</v>
      </c>
      <c r="Z137" s="28" t="s">
        <v>12</v>
      </c>
      <c r="AA137" s="28" t="s">
        <v>13</v>
      </c>
      <c r="AB137" s="28" t="s">
        <v>14</v>
      </c>
      <c r="AC137" s="28" t="s">
        <v>15</v>
      </c>
      <c r="AD137" s="29" t="s">
        <v>38</v>
      </c>
      <c r="AE137" s="29" t="s">
        <v>39</v>
      </c>
      <c r="AF137" s="29" t="s">
        <v>18</v>
      </c>
      <c r="AG137" s="28" t="s">
        <v>19</v>
      </c>
      <c r="AH137" s="28" t="s">
        <v>20</v>
      </c>
      <c r="AI137" s="30" t="s">
        <v>40</v>
      </c>
      <c r="AJ137" s="28" t="s">
        <v>22</v>
      </c>
      <c r="AK137" s="28" t="s">
        <v>23</v>
      </c>
      <c r="AL137" s="28" t="s">
        <v>24</v>
      </c>
      <c r="AM137" s="28" t="s">
        <v>25</v>
      </c>
      <c r="AN137" s="28" t="s">
        <v>41</v>
      </c>
    </row>
    <row r="138">
      <c r="A138" s="31"/>
      <c r="B138" s="32" t="s">
        <v>42</v>
      </c>
      <c r="C138" s="33">
        <f t="shared" ref="C138:U138" si="62">C129+C137</f>
        <v>1378</v>
      </c>
      <c r="D138" s="33">
        <f t="shared" si="62"/>
        <v>475</v>
      </c>
      <c r="E138" s="33">
        <f t="shared" si="62"/>
        <v>5</v>
      </c>
      <c r="F138" s="33">
        <f t="shared" si="62"/>
        <v>1858</v>
      </c>
      <c r="G138" s="33">
        <f t="shared" si="62"/>
        <v>28</v>
      </c>
      <c r="H138" s="33">
        <f t="shared" si="62"/>
        <v>14</v>
      </c>
      <c r="I138" s="33">
        <f t="shared" si="62"/>
        <v>10</v>
      </c>
      <c r="J138" s="33">
        <f t="shared" si="62"/>
        <v>5</v>
      </c>
      <c r="K138" s="33">
        <f t="shared" si="62"/>
        <v>0</v>
      </c>
      <c r="L138" s="33">
        <f t="shared" si="62"/>
        <v>30</v>
      </c>
      <c r="M138" s="33">
        <f t="shared" si="62"/>
        <v>68</v>
      </c>
      <c r="N138" s="33">
        <f t="shared" si="62"/>
        <v>23</v>
      </c>
      <c r="O138" s="33">
        <f t="shared" si="62"/>
        <v>26</v>
      </c>
      <c r="P138" s="33">
        <f t="shared" si="62"/>
        <v>1052</v>
      </c>
      <c r="Q138" s="33">
        <f t="shared" si="62"/>
        <v>10</v>
      </c>
      <c r="R138" s="33">
        <f t="shared" si="62"/>
        <v>263</v>
      </c>
      <c r="S138" s="33">
        <f t="shared" si="62"/>
        <v>12</v>
      </c>
      <c r="T138" s="33">
        <f t="shared" si="62"/>
        <v>442</v>
      </c>
      <c r="U138" s="20">
        <f t="shared" si="62"/>
        <v>1983</v>
      </c>
      <c r="V138" s="56" t="s">
        <v>74</v>
      </c>
      <c r="W138" s="35">
        <f t="shared" ref="W138:AN138" si="63">SUM(C76:C80,C85:C89,C94:C98,C103:C107,C112:C116,C121:C125,C130:C134)</f>
        <v>130</v>
      </c>
      <c r="X138" s="35">
        <f t="shared" si="63"/>
        <v>29</v>
      </c>
      <c r="Y138" s="35">
        <f t="shared" si="63"/>
        <v>0</v>
      </c>
      <c r="Z138" s="35">
        <f t="shared" si="63"/>
        <v>159</v>
      </c>
      <c r="AA138" s="35">
        <f t="shared" si="63"/>
        <v>0</v>
      </c>
      <c r="AB138" s="35">
        <f t="shared" si="63"/>
        <v>0</v>
      </c>
      <c r="AC138" s="35">
        <f t="shared" si="63"/>
        <v>1</v>
      </c>
      <c r="AD138" s="35">
        <f t="shared" si="63"/>
        <v>0</v>
      </c>
      <c r="AE138" s="35">
        <f t="shared" si="63"/>
        <v>0</v>
      </c>
      <c r="AF138" s="35">
        <f t="shared" si="63"/>
        <v>0</v>
      </c>
      <c r="AG138" s="35">
        <f t="shared" si="63"/>
        <v>9</v>
      </c>
      <c r="AH138" s="35">
        <f t="shared" si="63"/>
        <v>0</v>
      </c>
      <c r="AI138" s="35">
        <f t="shared" si="63"/>
        <v>2</v>
      </c>
      <c r="AJ138" s="35">
        <f t="shared" si="63"/>
        <v>101</v>
      </c>
      <c r="AK138" s="35">
        <f t="shared" si="63"/>
        <v>0</v>
      </c>
      <c r="AL138" s="35">
        <f t="shared" si="63"/>
        <v>13</v>
      </c>
      <c r="AM138" s="35">
        <f t="shared" si="63"/>
        <v>1</v>
      </c>
      <c r="AN138" s="35">
        <f t="shared" si="63"/>
        <v>31</v>
      </c>
    </row>
    <row r="139">
      <c r="A139" s="16">
        <v>46097.0</v>
      </c>
      <c r="B139" s="17" t="s">
        <v>28</v>
      </c>
      <c r="C139" s="18"/>
      <c r="D139" s="18"/>
      <c r="E139" s="18"/>
      <c r="F139" s="19">
        <f t="shared" ref="F139:F145" si="64">SUM(C139:E139)</f>
        <v>0</v>
      </c>
      <c r="G139" s="19"/>
      <c r="H139" s="19"/>
      <c r="I139" s="18"/>
      <c r="J139" s="18"/>
      <c r="K139" s="19"/>
      <c r="L139" s="19"/>
      <c r="M139" s="19"/>
      <c r="N139" s="19"/>
      <c r="O139" s="18"/>
      <c r="P139" s="18"/>
      <c r="Q139" s="19"/>
      <c r="R139" s="19"/>
      <c r="S139" s="18"/>
      <c r="T139" s="18"/>
      <c r="U139" s="20">
        <f t="shared" ref="U139:U146" si="65">sum(G139:T139)</f>
        <v>0</v>
      </c>
    </row>
    <row r="140">
      <c r="A140" s="21"/>
      <c r="B140" s="17" t="s">
        <v>29</v>
      </c>
      <c r="C140" s="18"/>
      <c r="D140" s="18"/>
      <c r="E140" s="18"/>
      <c r="F140" s="19">
        <f t="shared" si="64"/>
        <v>0</v>
      </c>
      <c r="G140" s="18"/>
      <c r="H140" s="19"/>
      <c r="I140" s="19"/>
      <c r="J140" s="18"/>
      <c r="K140" s="19"/>
      <c r="L140" s="19"/>
      <c r="M140" s="19"/>
      <c r="N140" s="19"/>
      <c r="O140" s="19"/>
      <c r="P140" s="18"/>
      <c r="Q140" s="19"/>
      <c r="R140" s="19"/>
      <c r="S140" s="18"/>
      <c r="T140" s="18"/>
      <c r="U140" s="20">
        <f t="shared" si="65"/>
        <v>0</v>
      </c>
    </row>
    <row r="141">
      <c r="A141" s="21"/>
      <c r="B141" s="17" t="s">
        <v>30</v>
      </c>
      <c r="C141" s="18"/>
      <c r="D141" s="18"/>
      <c r="E141" s="36"/>
      <c r="F141" s="19">
        <f t="shared" si="64"/>
        <v>0</v>
      </c>
      <c r="G141" s="36"/>
      <c r="H141" s="19"/>
      <c r="I141" s="19"/>
      <c r="J141" s="19"/>
      <c r="K141" s="19"/>
      <c r="L141" s="19"/>
      <c r="M141" s="19"/>
      <c r="N141" s="18"/>
      <c r="O141" s="18"/>
      <c r="P141" s="18"/>
      <c r="Q141" s="19"/>
      <c r="R141" s="19"/>
      <c r="S141" s="18"/>
      <c r="T141" s="18"/>
      <c r="U141" s="20">
        <f t="shared" si="65"/>
        <v>0</v>
      </c>
    </row>
    <row r="142">
      <c r="A142" s="21"/>
      <c r="B142" s="17" t="s">
        <v>31</v>
      </c>
      <c r="C142" s="18"/>
      <c r="D142" s="18"/>
      <c r="E142" s="19"/>
      <c r="F142" s="19">
        <f t="shared" si="64"/>
        <v>0</v>
      </c>
      <c r="G142" s="18"/>
      <c r="H142" s="19"/>
      <c r="I142" s="19"/>
      <c r="J142" s="19"/>
      <c r="K142" s="19"/>
      <c r="L142" s="19"/>
      <c r="M142" s="19"/>
      <c r="N142" s="18"/>
      <c r="O142" s="19"/>
      <c r="P142" s="18"/>
      <c r="Q142" s="19"/>
      <c r="R142" s="18"/>
      <c r="S142" s="18"/>
      <c r="T142" s="18"/>
      <c r="U142" s="20">
        <f t="shared" si="65"/>
        <v>0</v>
      </c>
    </row>
    <row r="143">
      <c r="A143" s="21"/>
      <c r="B143" s="17" t="s">
        <v>33</v>
      </c>
      <c r="C143" s="18">
        <v>2.0</v>
      </c>
      <c r="D143" s="18">
        <v>1.0</v>
      </c>
      <c r="E143" s="19"/>
      <c r="F143" s="19">
        <f t="shared" si="64"/>
        <v>3</v>
      </c>
      <c r="G143" s="18"/>
      <c r="H143" s="18"/>
      <c r="I143" s="19"/>
      <c r="J143" s="36"/>
      <c r="K143" s="19"/>
      <c r="L143" s="19"/>
      <c r="M143" s="19"/>
      <c r="N143" s="18"/>
      <c r="O143" s="19"/>
      <c r="P143" s="18">
        <v>2.0</v>
      </c>
      <c r="Q143" s="19"/>
      <c r="R143" s="18"/>
      <c r="S143" s="18"/>
      <c r="T143" s="18">
        <v>1.0</v>
      </c>
      <c r="U143" s="54">
        <f t="shared" si="65"/>
        <v>3</v>
      </c>
    </row>
    <row r="144">
      <c r="A144" s="21"/>
      <c r="B144" s="22" t="s">
        <v>34</v>
      </c>
      <c r="C144" s="23">
        <v>4.0</v>
      </c>
      <c r="D144" s="23"/>
      <c r="E144" s="23"/>
      <c r="F144" s="24">
        <f t="shared" si="64"/>
        <v>4</v>
      </c>
      <c r="G144" s="23"/>
      <c r="H144" s="23">
        <v>1.0</v>
      </c>
      <c r="I144" s="24"/>
      <c r="J144" s="23"/>
      <c r="K144" s="24"/>
      <c r="L144" s="24"/>
      <c r="M144" s="25"/>
      <c r="N144" s="23">
        <v>1.0</v>
      </c>
      <c r="O144" s="23"/>
      <c r="P144" s="23">
        <v>2.0</v>
      </c>
      <c r="Q144" s="23"/>
      <c r="R144" s="23"/>
      <c r="S144" s="23"/>
      <c r="T144" s="23">
        <v>5.0</v>
      </c>
      <c r="U144" s="20">
        <f t="shared" si="65"/>
        <v>9</v>
      </c>
    </row>
    <row r="145">
      <c r="A145" s="21"/>
      <c r="B145" s="22" t="s">
        <v>35</v>
      </c>
      <c r="C145" s="23">
        <v>0.0</v>
      </c>
      <c r="D145" s="23">
        <v>0.0</v>
      </c>
      <c r="E145" s="23"/>
      <c r="F145" s="24">
        <f t="shared" si="64"/>
        <v>0</v>
      </c>
      <c r="G145" s="24"/>
      <c r="H145" s="23"/>
      <c r="I145" s="24"/>
      <c r="J145" s="23"/>
      <c r="K145" s="24"/>
      <c r="L145" s="24"/>
      <c r="M145" s="24"/>
      <c r="N145" s="24"/>
      <c r="O145" s="24"/>
      <c r="P145" s="23"/>
      <c r="Q145" s="24"/>
      <c r="R145" s="24"/>
      <c r="S145" s="23"/>
      <c r="T145" s="23"/>
      <c r="U145" s="20">
        <f t="shared" si="65"/>
        <v>0</v>
      </c>
    </row>
    <row r="146">
      <c r="A146" s="21"/>
      <c r="B146" s="26" t="s">
        <v>36</v>
      </c>
      <c r="C146" s="27">
        <f t="shared" ref="C146:T146" si="66">SUM(C139:C145)</f>
        <v>6</v>
      </c>
      <c r="D146" s="27">
        <f t="shared" si="66"/>
        <v>1</v>
      </c>
      <c r="E146" s="27">
        <f t="shared" si="66"/>
        <v>0</v>
      </c>
      <c r="F146" s="27">
        <f t="shared" si="66"/>
        <v>7</v>
      </c>
      <c r="G146" s="27">
        <f t="shared" si="66"/>
        <v>0</v>
      </c>
      <c r="H146" s="27">
        <f t="shared" si="66"/>
        <v>1</v>
      </c>
      <c r="I146" s="27">
        <f t="shared" si="66"/>
        <v>0</v>
      </c>
      <c r="J146" s="27">
        <f t="shared" si="66"/>
        <v>0</v>
      </c>
      <c r="K146" s="27">
        <f t="shared" si="66"/>
        <v>0</v>
      </c>
      <c r="L146" s="27">
        <f t="shared" si="66"/>
        <v>0</v>
      </c>
      <c r="M146" s="27">
        <f t="shared" si="66"/>
        <v>0</v>
      </c>
      <c r="N146" s="27">
        <f t="shared" si="66"/>
        <v>1</v>
      </c>
      <c r="O146" s="27">
        <f t="shared" si="66"/>
        <v>0</v>
      </c>
      <c r="P146" s="27">
        <f t="shared" si="66"/>
        <v>4</v>
      </c>
      <c r="Q146" s="27">
        <f t="shared" si="66"/>
        <v>0</v>
      </c>
      <c r="R146" s="27">
        <f t="shared" si="66"/>
        <v>0</v>
      </c>
      <c r="S146" s="27">
        <f t="shared" si="66"/>
        <v>0</v>
      </c>
      <c r="T146" s="27">
        <f t="shared" si="66"/>
        <v>6</v>
      </c>
      <c r="U146" s="20">
        <f t="shared" si="65"/>
        <v>12</v>
      </c>
    </row>
    <row r="147">
      <c r="A147" s="31"/>
      <c r="B147" s="32" t="s">
        <v>42</v>
      </c>
      <c r="C147" s="33">
        <f t="shared" ref="C147:U147" si="67">C138+C146</f>
        <v>1384</v>
      </c>
      <c r="D147" s="33">
        <f t="shared" si="67"/>
        <v>476</v>
      </c>
      <c r="E147" s="33">
        <f t="shared" si="67"/>
        <v>5</v>
      </c>
      <c r="F147" s="33">
        <f t="shared" si="67"/>
        <v>1865</v>
      </c>
      <c r="G147" s="33">
        <f t="shared" si="67"/>
        <v>28</v>
      </c>
      <c r="H147" s="33">
        <f t="shared" si="67"/>
        <v>15</v>
      </c>
      <c r="I147" s="33">
        <f t="shared" si="67"/>
        <v>10</v>
      </c>
      <c r="J147" s="33">
        <f t="shared" si="67"/>
        <v>5</v>
      </c>
      <c r="K147" s="33">
        <f t="shared" si="67"/>
        <v>0</v>
      </c>
      <c r="L147" s="33">
        <f t="shared" si="67"/>
        <v>30</v>
      </c>
      <c r="M147" s="33">
        <f t="shared" si="67"/>
        <v>68</v>
      </c>
      <c r="N147" s="33">
        <f t="shared" si="67"/>
        <v>24</v>
      </c>
      <c r="O147" s="33">
        <f t="shared" si="67"/>
        <v>26</v>
      </c>
      <c r="P147" s="33">
        <f t="shared" si="67"/>
        <v>1056</v>
      </c>
      <c r="Q147" s="33">
        <f t="shared" si="67"/>
        <v>10</v>
      </c>
      <c r="R147" s="33">
        <f t="shared" si="67"/>
        <v>263</v>
      </c>
      <c r="S147" s="33">
        <f t="shared" si="67"/>
        <v>12</v>
      </c>
      <c r="T147" s="33">
        <f t="shared" si="67"/>
        <v>448</v>
      </c>
      <c r="U147" s="20">
        <f t="shared" si="67"/>
        <v>1995</v>
      </c>
    </row>
    <row r="148">
      <c r="A148" s="16">
        <v>46098.0</v>
      </c>
      <c r="B148" s="17" t="s">
        <v>28</v>
      </c>
      <c r="C148" s="18"/>
      <c r="D148" s="18"/>
      <c r="E148" s="18"/>
      <c r="F148" s="19">
        <f t="shared" ref="F148:F154" si="68">SUM(C148:E148)</f>
        <v>0</v>
      </c>
      <c r="G148" s="18"/>
      <c r="H148" s="19"/>
      <c r="I148" s="19"/>
      <c r="J148" s="19"/>
      <c r="K148" s="19"/>
      <c r="L148" s="19"/>
      <c r="M148" s="19"/>
      <c r="N148" s="19"/>
      <c r="O148" s="18"/>
      <c r="P148" s="18"/>
      <c r="Q148" s="19"/>
      <c r="R148" s="19"/>
      <c r="S148" s="18"/>
      <c r="T148" s="18"/>
      <c r="U148" s="20">
        <f t="shared" ref="U148:U155" si="69">sum(G148:T148)</f>
        <v>0</v>
      </c>
    </row>
    <row r="149">
      <c r="A149" s="21"/>
      <c r="B149" s="17" t="s">
        <v>29</v>
      </c>
      <c r="C149" s="18"/>
      <c r="D149" s="18"/>
      <c r="E149" s="18"/>
      <c r="F149" s="19">
        <f t="shared" si="68"/>
        <v>0</v>
      </c>
      <c r="G149" s="19"/>
      <c r="H149" s="19"/>
      <c r="I149" s="19"/>
      <c r="J149" s="19"/>
      <c r="K149" s="19"/>
      <c r="L149" s="19"/>
      <c r="M149" s="19"/>
      <c r="N149" s="19"/>
      <c r="O149" s="18"/>
      <c r="P149" s="18"/>
      <c r="Q149" s="19"/>
      <c r="R149" s="18"/>
      <c r="S149" s="18"/>
      <c r="T149" s="18"/>
      <c r="U149" s="20">
        <f t="shared" si="69"/>
        <v>0</v>
      </c>
    </row>
    <row r="150">
      <c r="A150" s="21"/>
      <c r="B150" s="17" t="s">
        <v>30</v>
      </c>
      <c r="C150" s="18"/>
      <c r="D150" s="18"/>
      <c r="E150" s="18"/>
      <c r="F150" s="19">
        <f t="shared" si="68"/>
        <v>0</v>
      </c>
      <c r="G150" s="18"/>
      <c r="H150" s="19"/>
      <c r="I150" s="19"/>
      <c r="J150" s="18"/>
      <c r="K150" s="19"/>
      <c r="L150" s="19"/>
      <c r="M150" s="18"/>
      <c r="N150" s="18"/>
      <c r="O150" s="18"/>
      <c r="P150" s="18"/>
      <c r="Q150" s="19"/>
      <c r="R150" s="18"/>
      <c r="S150" s="18"/>
      <c r="T150" s="18"/>
      <c r="U150" s="20">
        <f t="shared" si="69"/>
        <v>0</v>
      </c>
    </row>
    <row r="151">
      <c r="A151" s="21"/>
      <c r="B151" s="17" t="s">
        <v>31</v>
      </c>
      <c r="C151" s="18"/>
      <c r="D151" s="18"/>
      <c r="E151" s="18"/>
      <c r="F151" s="19">
        <f t="shared" si="68"/>
        <v>0</v>
      </c>
      <c r="G151" s="18"/>
      <c r="H151" s="19"/>
      <c r="I151" s="19"/>
      <c r="J151" s="19"/>
      <c r="K151" s="18"/>
      <c r="L151" s="19"/>
      <c r="M151" s="19"/>
      <c r="N151" s="18"/>
      <c r="O151" s="18"/>
      <c r="P151" s="18"/>
      <c r="Q151" s="19"/>
      <c r="R151" s="18"/>
      <c r="S151" s="18"/>
      <c r="T151" s="18"/>
      <c r="U151" s="20">
        <f t="shared" si="69"/>
        <v>0</v>
      </c>
    </row>
    <row r="152">
      <c r="A152" s="21"/>
      <c r="B152" s="17" t="s">
        <v>33</v>
      </c>
      <c r="C152" s="18">
        <v>0.0</v>
      </c>
      <c r="D152" s="18">
        <v>0.0</v>
      </c>
      <c r="E152" s="18"/>
      <c r="F152" s="19">
        <f t="shared" si="68"/>
        <v>0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54">
        <f t="shared" si="69"/>
        <v>0</v>
      </c>
    </row>
    <row r="153">
      <c r="A153" s="21"/>
      <c r="B153" s="22" t="s">
        <v>34</v>
      </c>
      <c r="C153" s="23">
        <v>1.0</v>
      </c>
      <c r="D153" s="23">
        <v>5.0</v>
      </c>
      <c r="E153" s="23"/>
      <c r="F153" s="24">
        <f t="shared" si="68"/>
        <v>6</v>
      </c>
      <c r="G153" s="23"/>
      <c r="H153" s="24"/>
      <c r="I153" s="24"/>
      <c r="J153" s="23"/>
      <c r="K153" s="24"/>
      <c r="L153" s="24"/>
      <c r="M153" s="24"/>
      <c r="N153" s="23"/>
      <c r="O153" s="23"/>
      <c r="P153" s="23">
        <v>2.0</v>
      </c>
      <c r="Q153" s="23"/>
      <c r="R153" s="23"/>
      <c r="S153" s="23"/>
      <c r="T153" s="23">
        <v>4.0</v>
      </c>
      <c r="U153" s="20">
        <f t="shared" si="69"/>
        <v>6</v>
      </c>
    </row>
    <row r="154">
      <c r="A154" s="21"/>
      <c r="B154" s="22" t="s">
        <v>35</v>
      </c>
      <c r="C154" s="23">
        <v>0.0</v>
      </c>
      <c r="D154" s="23">
        <v>0.0</v>
      </c>
      <c r="E154" s="24"/>
      <c r="F154" s="24">
        <f t="shared" si="68"/>
        <v>0</v>
      </c>
      <c r="G154" s="24"/>
      <c r="H154" s="24"/>
      <c r="I154" s="24"/>
      <c r="J154" s="23"/>
      <c r="K154" s="24"/>
      <c r="L154" s="24"/>
      <c r="M154" s="24"/>
      <c r="N154" s="24"/>
      <c r="O154" s="23"/>
      <c r="P154" s="23"/>
      <c r="Q154" s="23"/>
      <c r="R154" s="24"/>
      <c r="S154" s="24"/>
      <c r="T154" s="23"/>
      <c r="U154" s="20">
        <f t="shared" si="69"/>
        <v>0</v>
      </c>
    </row>
    <row r="155">
      <c r="A155" s="21"/>
      <c r="B155" s="26" t="s">
        <v>36</v>
      </c>
      <c r="C155" s="27">
        <f t="shared" ref="C155:T155" si="70">SUM(C148:C154)</f>
        <v>1</v>
      </c>
      <c r="D155" s="27">
        <f t="shared" si="70"/>
        <v>5</v>
      </c>
      <c r="E155" s="27">
        <f t="shared" si="70"/>
        <v>0</v>
      </c>
      <c r="F155" s="27">
        <f t="shared" si="70"/>
        <v>6</v>
      </c>
      <c r="G155" s="27">
        <f t="shared" si="70"/>
        <v>0</v>
      </c>
      <c r="H155" s="27">
        <f t="shared" si="70"/>
        <v>0</v>
      </c>
      <c r="I155" s="27">
        <f t="shared" si="70"/>
        <v>0</v>
      </c>
      <c r="J155" s="27">
        <f t="shared" si="70"/>
        <v>0</v>
      </c>
      <c r="K155" s="27">
        <f t="shared" si="70"/>
        <v>0</v>
      </c>
      <c r="L155" s="27">
        <f t="shared" si="70"/>
        <v>0</v>
      </c>
      <c r="M155" s="27">
        <f t="shared" si="70"/>
        <v>0</v>
      </c>
      <c r="N155" s="27">
        <f t="shared" si="70"/>
        <v>0</v>
      </c>
      <c r="O155" s="27">
        <f t="shared" si="70"/>
        <v>0</v>
      </c>
      <c r="P155" s="27">
        <f t="shared" si="70"/>
        <v>2</v>
      </c>
      <c r="Q155" s="27">
        <f t="shared" si="70"/>
        <v>0</v>
      </c>
      <c r="R155" s="27">
        <f t="shared" si="70"/>
        <v>0</v>
      </c>
      <c r="S155" s="27">
        <f t="shared" si="70"/>
        <v>0</v>
      </c>
      <c r="T155" s="27">
        <f t="shared" si="70"/>
        <v>4</v>
      </c>
      <c r="U155" s="20">
        <f t="shared" si="69"/>
        <v>6</v>
      </c>
    </row>
    <row r="156">
      <c r="A156" s="31"/>
      <c r="B156" s="32" t="s">
        <v>42</v>
      </c>
      <c r="C156" s="33">
        <f t="shared" ref="C156:U156" si="71">C147+C155</f>
        <v>1385</v>
      </c>
      <c r="D156" s="33">
        <f t="shared" si="71"/>
        <v>481</v>
      </c>
      <c r="E156" s="33">
        <f t="shared" si="71"/>
        <v>5</v>
      </c>
      <c r="F156" s="33">
        <f t="shared" si="71"/>
        <v>1871</v>
      </c>
      <c r="G156" s="33">
        <f t="shared" si="71"/>
        <v>28</v>
      </c>
      <c r="H156" s="33">
        <f t="shared" si="71"/>
        <v>15</v>
      </c>
      <c r="I156" s="33">
        <f t="shared" si="71"/>
        <v>10</v>
      </c>
      <c r="J156" s="33">
        <f t="shared" si="71"/>
        <v>5</v>
      </c>
      <c r="K156" s="33">
        <f t="shared" si="71"/>
        <v>0</v>
      </c>
      <c r="L156" s="33">
        <f t="shared" si="71"/>
        <v>30</v>
      </c>
      <c r="M156" s="33">
        <f t="shared" si="71"/>
        <v>68</v>
      </c>
      <c r="N156" s="33">
        <f t="shared" si="71"/>
        <v>24</v>
      </c>
      <c r="O156" s="33">
        <f t="shared" si="71"/>
        <v>26</v>
      </c>
      <c r="P156" s="33">
        <f t="shared" si="71"/>
        <v>1058</v>
      </c>
      <c r="Q156" s="33">
        <f t="shared" si="71"/>
        <v>10</v>
      </c>
      <c r="R156" s="33">
        <f t="shared" si="71"/>
        <v>263</v>
      </c>
      <c r="S156" s="33">
        <f t="shared" si="71"/>
        <v>12</v>
      </c>
      <c r="T156" s="33">
        <f t="shared" si="71"/>
        <v>452</v>
      </c>
      <c r="U156" s="20">
        <f t="shared" si="71"/>
        <v>2001</v>
      </c>
    </row>
    <row r="157">
      <c r="A157" s="16">
        <v>46099.0</v>
      </c>
      <c r="B157" s="17" t="s">
        <v>28</v>
      </c>
      <c r="C157" s="18"/>
      <c r="D157" s="18"/>
      <c r="E157" s="18"/>
      <c r="F157" s="19">
        <f t="shared" ref="F157:F163" si="72">SUM(C157:E157)</f>
        <v>0</v>
      </c>
      <c r="G157" s="18"/>
      <c r="H157" s="18"/>
      <c r="I157" s="18"/>
      <c r="J157" s="19"/>
      <c r="K157" s="19"/>
      <c r="L157" s="18"/>
      <c r="M157" s="19"/>
      <c r="N157" s="19"/>
      <c r="O157" s="18"/>
      <c r="P157" s="18"/>
      <c r="Q157" s="19"/>
      <c r="R157" s="18"/>
      <c r="S157" s="18"/>
      <c r="T157" s="18"/>
      <c r="U157" s="20">
        <f t="shared" ref="U157:U164" si="73">sum(G157:T157)</f>
        <v>0</v>
      </c>
    </row>
    <row r="158">
      <c r="A158" s="21"/>
      <c r="B158" s="17" t="s">
        <v>29</v>
      </c>
      <c r="C158" s="18"/>
      <c r="D158" s="18"/>
      <c r="E158" s="18"/>
      <c r="F158" s="19">
        <f t="shared" si="72"/>
        <v>0</v>
      </c>
      <c r="G158" s="18"/>
      <c r="H158" s="19"/>
      <c r="I158" s="18"/>
      <c r="J158" s="19"/>
      <c r="K158" s="19"/>
      <c r="L158" s="19"/>
      <c r="M158" s="19"/>
      <c r="N158" s="19"/>
      <c r="O158" s="18"/>
      <c r="P158" s="18"/>
      <c r="Q158" s="19"/>
      <c r="R158" s="18"/>
      <c r="S158" s="18"/>
      <c r="T158" s="18"/>
      <c r="U158" s="20">
        <f t="shared" si="73"/>
        <v>0</v>
      </c>
    </row>
    <row r="159">
      <c r="A159" s="21"/>
      <c r="B159" s="17" t="s">
        <v>30</v>
      </c>
      <c r="C159" s="18"/>
      <c r="D159" s="18"/>
      <c r="E159" s="18"/>
      <c r="F159" s="19">
        <f t="shared" si="72"/>
        <v>0</v>
      </c>
      <c r="G159" s="18"/>
      <c r="H159" s="19"/>
      <c r="I159" s="19"/>
      <c r="J159" s="18"/>
      <c r="K159" s="19"/>
      <c r="L159" s="19"/>
      <c r="M159" s="19"/>
      <c r="N159" s="18"/>
      <c r="O159" s="19"/>
      <c r="P159" s="18"/>
      <c r="Q159" s="19"/>
      <c r="R159" s="18"/>
      <c r="S159" s="18"/>
      <c r="T159" s="18"/>
      <c r="U159" s="20">
        <f t="shared" si="73"/>
        <v>0</v>
      </c>
    </row>
    <row r="160">
      <c r="A160" s="21"/>
      <c r="B160" s="17" t="s">
        <v>31</v>
      </c>
      <c r="C160" s="18">
        <v>1.0</v>
      </c>
      <c r="D160" s="18"/>
      <c r="E160" s="18"/>
      <c r="F160" s="19">
        <f t="shared" si="72"/>
        <v>1</v>
      </c>
      <c r="G160" s="19"/>
      <c r="H160" s="19"/>
      <c r="I160" s="19"/>
      <c r="J160" s="18"/>
      <c r="K160" s="19"/>
      <c r="L160" s="19"/>
      <c r="M160" s="19"/>
      <c r="N160" s="18"/>
      <c r="O160" s="19"/>
      <c r="P160" s="18"/>
      <c r="Q160" s="19"/>
      <c r="R160" s="19"/>
      <c r="S160" s="18"/>
      <c r="T160" s="18">
        <v>1.0</v>
      </c>
      <c r="U160" s="20">
        <f t="shared" si="73"/>
        <v>1</v>
      </c>
    </row>
    <row r="161">
      <c r="A161" s="21"/>
      <c r="B161" s="17" t="s">
        <v>33</v>
      </c>
      <c r="C161" s="18">
        <v>2.0</v>
      </c>
      <c r="D161" s="18">
        <v>1.0</v>
      </c>
      <c r="E161" s="18"/>
      <c r="F161" s="19">
        <f t="shared" si="72"/>
        <v>3</v>
      </c>
      <c r="G161" s="18">
        <v>1.0</v>
      </c>
      <c r="H161" s="18"/>
      <c r="I161" s="19"/>
      <c r="J161" s="36"/>
      <c r="K161" s="19"/>
      <c r="L161" s="19"/>
      <c r="M161" s="19"/>
      <c r="N161" s="18"/>
      <c r="O161" s="19"/>
      <c r="P161" s="18">
        <v>1.0</v>
      </c>
      <c r="Q161" s="19"/>
      <c r="R161" s="18"/>
      <c r="S161" s="18"/>
      <c r="T161" s="18">
        <v>1.0</v>
      </c>
      <c r="U161" s="54">
        <f t="shared" si="73"/>
        <v>3</v>
      </c>
    </row>
    <row r="162">
      <c r="A162" s="21"/>
      <c r="B162" s="22" t="s">
        <v>34</v>
      </c>
      <c r="C162" s="23">
        <v>3.0</v>
      </c>
      <c r="D162" s="23">
        <v>1.0</v>
      </c>
      <c r="E162" s="23"/>
      <c r="F162" s="24">
        <f t="shared" si="72"/>
        <v>4</v>
      </c>
      <c r="G162" s="23"/>
      <c r="H162" s="23"/>
      <c r="I162" s="23"/>
      <c r="J162" s="23"/>
      <c r="K162" s="24"/>
      <c r="L162" s="24"/>
      <c r="M162" s="24"/>
      <c r="N162" s="23"/>
      <c r="O162" s="23"/>
      <c r="P162" s="23">
        <v>1.0</v>
      </c>
      <c r="Q162" s="23">
        <v>1.0</v>
      </c>
      <c r="R162" s="23"/>
      <c r="S162" s="23"/>
      <c r="T162" s="23">
        <v>4.0</v>
      </c>
      <c r="U162" s="20">
        <f t="shared" si="73"/>
        <v>6</v>
      </c>
    </row>
    <row r="163">
      <c r="A163" s="21"/>
      <c r="B163" s="22" t="s">
        <v>35</v>
      </c>
      <c r="C163" s="23"/>
      <c r="D163" s="23"/>
      <c r="E163" s="24"/>
      <c r="F163" s="24">
        <f t="shared" si="72"/>
        <v>0</v>
      </c>
      <c r="G163" s="24"/>
      <c r="H163" s="24"/>
      <c r="I163" s="24"/>
      <c r="J163" s="23"/>
      <c r="K163" s="24"/>
      <c r="L163" s="24"/>
      <c r="M163" s="24"/>
      <c r="N163" s="24"/>
      <c r="O163" s="25"/>
      <c r="P163" s="23"/>
      <c r="Q163" s="24"/>
      <c r="R163" s="24"/>
      <c r="S163" s="23"/>
      <c r="T163" s="23"/>
      <c r="U163" s="20">
        <f t="shared" si="73"/>
        <v>0</v>
      </c>
    </row>
    <row r="164">
      <c r="A164" s="21"/>
      <c r="B164" s="26" t="s">
        <v>36</v>
      </c>
      <c r="C164" s="27">
        <f t="shared" ref="C164:T164" si="74">SUM(C157:C163)</f>
        <v>6</v>
      </c>
      <c r="D164" s="27">
        <f t="shared" si="74"/>
        <v>2</v>
      </c>
      <c r="E164" s="27">
        <f t="shared" si="74"/>
        <v>0</v>
      </c>
      <c r="F164" s="27">
        <f t="shared" si="74"/>
        <v>8</v>
      </c>
      <c r="G164" s="27">
        <f t="shared" si="74"/>
        <v>1</v>
      </c>
      <c r="H164" s="27">
        <f t="shared" si="74"/>
        <v>0</v>
      </c>
      <c r="I164" s="27">
        <f t="shared" si="74"/>
        <v>0</v>
      </c>
      <c r="J164" s="27">
        <f t="shared" si="74"/>
        <v>0</v>
      </c>
      <c r="K164" s="27">
        <f t="shared" si="74"/>
        <v>0</v>
      </c>
      <c r="L164" s="27">
        <f t="shared" si="74"/>
        <v>0</v>
      </c>
      <c r="M164" s="27">
        <f t="shared" si="74"/>
        <v>0</v>
      </c>
      <c r="N164" s="27">
        <f t="shared" si="74"/>
        <v>0</v>
      </c>
      <c r="O164" s="27">
        <f t="shared" si="74"/>
        <v>0</v>
      </c>
      <c r="P164" s="27">
        <f t="shared" si="74"/>
        <v>2</v>
      </c>
      <c r="Q164" s="27">
        <f t="shared" si="74"/>
        <v>1</v>
      </c>
      <c r="R164" s="27">
        <f t="shared" si="74"/>
        <v>0</v>
      </c>
      <c r="S164" s="27">
        <f t="shared" si="74"/>
        <v>0</v>
      </c>
      <c r="T164" s="27">
        <f t="shared" si="74"/>
        <v>6</v>
      </c>
      <c r="U164" s="20">
        <f t="shared" si="73"/>
        <v>10</v>
      </c>
    </row>
    <row r="165">
      <c r="A165" s="31"/>
      <c r="B165" s="32" t="s">
        <v>42</v>
      </c>
      <c r="C165" s="33">
        <f t="shared" ref="C165:U165" si="75">C156+C164</f>
        <v>1391</v>
      </c>
      <c r="D165" s="33">
        <f t="shared" si="75"/>
        <v>483</v>
      </c>
      <c r="E165" s="33">
        <f t="shared" si="75"/>
        <v>5</v>
      </c>
      <c r="F165" s="33">
        <f t="shared" si="75"/>
        <v>1879</v>
      </c>
      <c r="G165" s="33">
        <f t="shared" si="75"/>
        <v>29</v>
      </c>
      <c r="H165" s="33">
        <f t="shared" si="75"/>
        <v>15</v>
      </c>
      <c r="I165" s="33">
        <f t="shared" si="75"/>
        <v>10</v>
      </c>
      <c r="J165" s="33">
        <f t="shared" si="75"/>
        <v>5</v>
      </c>
      <c r="K165" s="33">
        <f t="shared" si="75"/>
        <v>0</v>
      </c>
      <c r="L165" s="33">
        <f t="shared" si="75"/>
        <v>30</v>
      </c>
      <c r="M165" s="33">
        <f t="shared" si="75"/>
        <v>68</v>
      </c>
      <c r="N165" s="33">
        <f t="shared" si="75"/>
        <v>24</v>
      </c>
      <c r="O165" s="33">
        <f t="shared" si="75"/>
        <v>26</v>
      </c>
      <c r="P165" s="33">
        <f t="shared" si="75"/>
        <v>1060</v>
      </c>
      <c r="Q165" s="33">
        <f t="shared" si="75"/>
        <v>11</v>
      </c>
      <c r="R165" s="33">
        <f t="shared" si="75"/>
        <v>263</v>
      </c>
      <c r="S165" s="33">
        <f t="shared" si="75"/>
        <v>12</v>
      </c>
      <c r="T165" s="33">
        <f t="shared" si="75"/>
        <v>458</v>
      </c>
      <c r="U165" s="20">
        <f t="shared" si="75"/>
        <v>2011</v>
      </c>
    </row>
    <row r="166">
      <c r="A166" s="16">
        <v>46100.0</v>
      </c>
      <c r="B166" s="17" t="s">
        <v>28</v>
      </c>
      <c r="C166" s="18"/>
      <c r="D166" s="18"/>
      <c r="E166" s="18"/>
      <c r="F166" s="19">
        <f t="shared" ref="F166:F172" si="76">SUM(C166:E166)</f>
        <v>0</v>
      </c>
      <c r="G166" s="18"/>
      <c r="H166" s="19"/>
      <c r="I166" s="19"/>
      <c r="J166" s="18"/>
      <c r="K166" s="19"/>
      <c r="L166" s="18"/>
      <c r="M166" s="19"/>
      <c r="N166" s="18"/>
      <c r="O166" s="18"/>
      <c r="P166" s="18"/>
      <c r="Q166" s="19"/>
      <c r="R166" s="18"/>
      <c r="S166" s="18"/>
      <c r="T166" s="18"/>
      <c r="U166" s="20">
        <f t="shared" ref="U166:U173" si="77">sum(G166:T166)</f>
        <v>0</v>
      </c>
    </row>
    <row r="167">
      <c r="A167" s="21"/>
      <c r="B167" s="17" t="s">
        <v>29</v>
      </c>
      <c r="C167" s="18"/>
      <c r="D167" s="18"/>
      <c r="E167" s="18"/>
      <c r="F167" s="19">
        <f t="shared" si="76"/>
        <v>0</v>
      </c>
      <c r="G167" s="19"/>
      <c r="H167" s="19"/>
      <c r="I167" s="18"/>
      <c r="J167" s="19"/>
      <c r="K167" s="19"/>
      <c r="L167" s="19"/>
      <c r="M167" s="19"/>
      <c r="N167" s="18"/>
      <c r="O167" s="19"/>
      <c r="P167" s="18"/>
      <c r="Q167" s="19"/>
      <c r="R167" s="18"/>
      <c r="S167" s="18"/>
      <c r="T167" s="18"/>
      <c r="U167" s="20">
        <f t="shared" si="77"/>
        <v>0</v>
      </c>
    </row>
    <row r="168">
      <c r="A168" s="21"/>
      <c r="B168" s="17" t="s">
        <v>30</v>
      </c>
      <c r="C168" s="18"/>
      <c r="D168" s="18"/>
      <c r="E168" s="18"/>
      <c r="F168" s="19">
        <f t="shared" si="76"/>
        <v>0</v>
      </c>
      <c r="G168" s="18"/>
      <c r="H168" s="19"/>
      <c r="I168" s="19"/>
      <c r="J168" s="18"/>
      <c r="K168" s="19"/>
      <c r="L168" s="19"/>
      <c r="M168" s="18"/>
      <c r="N168" s="18"/>
      <c r="O168" s="18"/>
      <c r="P168" s="18"/>
      <c r="Q168" s="19"/>
      <c r="R168" s="18"/>
      <c r="S168" s="18"/>
      <c r="T168" s="18"/>
      <c r="U168" s="20">
        <f t="shared" si="77"/>
        <v>0</v>
      </c>
    </row>
    <row r="169">
      <c r="A169" s="21"/>
      <c r="B169" s="17" t="s">
        <v>31</v>
      </c>
      <c r="C169" s="18"/>
      <c r="D169" s="18"/>
      <c r="E169" s="18"/>
      <c r="F169" s="19">
        <f t="shared" si="76"/>
        <v>0</v>
      </c>
      <c r="G169" s="19"/>
      <c r="H169" s="18"/>
      <c r="I169" s="19"/>
      <c r="J169" s="18"/>
      <c r="K169" s="19"/>
      <c r="L169" s="19"/>
      <c r="M169" s="19"/>
      <c r="N169" s="18"/>
      <c r="O169" s="18"/>
      <c r="P169" s="18"/>
      <c r="Q169" s="19"/>
      <c r="R169" s="19"/>
      <c r="S169" s="19"/>
      <c r="T169" s="18"/>
      <c r="U169" s="20">
        <f t="shared" si="77"/>
        <v>0</v>
      </c>
    </row>
    <row r="170">
      <c r="A170" s="21"/>
      <c r="B170" s="17" t="s">
        <v>33</v>
      </c>
      <c r="C170" s="18">
        <v>9.0</v>
      </c>
      <c r="D170" s="18">
        <v>5.0</v>
      </c>
      <c r="E170" s="18"/>
      <c r="F170" s="19">
        <f t="shared" si="76"/>
        <v>14</v>
      </c>
      <c r="G170" s="18"/>
      <c r="H170" s="18"/>
      <c r="I170" s="19"/>
      <c r="J170" s="36"/>
      <c r="K170" s="19"/>
      <c r="L170" s="19"/>
      <c r="M170" s="19"/>
      <c r="N170" s="18"/>
      <c r="O170" s="18"/>
      <c r="P170" s="18">
        <v>12.0</v>
      </c>
      <c r="Q170" s="19"/>
      <c r="R170" s="18">
        <v>2.0</v>
      </c>
      <c r="S170" s="18"/>
      <c r="T170" s="18"/>
      <c r="U170" s="54">
        <f t="shared" si="77"/>
        <v>14</v>
      </c>
    </row>
    <row r="171">
      <c r="A171" s="21"/>
      <c r="B171" s="22" t="s">
        <v>34</v>
      </c>
      <c r="C171" s="23"/>
      <c r="D171" s="23"/>
      <c r="E171" s="23"/>
      <c r="F171" s="24">
        <f t="shared" si="76"/>
        <v>0</v>
      </c>
      <c r="G171" s="23"/>
      <c r="H171" s="23"/>
      <c r="I171" s="24"/>
      <c r="J171" s="23"/>
      <c r="K171" s="24"/>
      <c r="L171" s="23"/>
      <c r="M171" s="24"/>
      <c r="N171" s="23"/>
      <c r="O171" s="24"/>
      <c r="P171" s="23"/>
      <c r="Q171" s="23"/>
      <c r="R171" s="23"/>
      <c r="S171" s="24"/>
      <c r="T171" s="23"/>
      <c r="U171" s="20">
        <f t="shared" si="77"/>
        <v>0</v>
      </c>
    </row>
    <row r="172">
      <c r="A172" s="21"/>
      <c r="B172" s="22" t="s">
        <v>35</v>
      </c>
      <c r="C172" s="23"/>
      <c r="D172" s="23"/>
      <c r="E172" s="24"/>
      <c r="F172" s="24">
        <f t="shared" si="76"/>
        <v>0</v>
      </c>
      <c r="G172" s="23"/>
      <c r="H172" s="24"/>
      <c r="I172" s="24"/>
      <c r="J172" s="23"/>
      <c r="K172" s="24"/>
      <c r="L172" s="25"/>
      <c r="M172" s="24"/>
      <c r="N172" s="24"/>
      <c r="O172" s="23"/>
      <c r="P172" s="23"/>
      <c r="Q172" s="24"/>
      <c r="R172" s="24"/>
      <c r="S172" s="23"/>
      <c r="T172" s="23"/>
      <c r="U172" s="20">
        <f t="shared" si="77"/>
        <v>0</v>
      </c>
    </row>
    <row r="173">
      <c r="A173" s="21"/>
      <c r="B173" s="26" t="s">
        <v>36</v>
      </c>
      <c r="C173" s="27">
        <f t="shared" ref="C173:T173" si="78">SUM(C166:C172)</f>
        <v>9</v>
      </c>
      <c r="D173" s="27">
        <f t="shared" si="78"/>
        <v>5</v>
      </c>
      <c r="E173" s="27">
        <f t="shared" si="78"/>
        <v>0</v>
      </c>
      <c r="F173" s="27">
        <f t="shared" si="78"/>
        <v>14</v>
      </c>
      <c r="G173" s="27">
        <f t="shared" si="78"/>
        <v>0</v>
      </c>
      <c r="H173" s="27">
        <f t="shared" si="78"/>
        <v>0</v>
      </c>
      <c r="I173" s="27">
        <f t="shared" si="78"/>
        <v>0</v>
      </c>
      <c r="J173" s="27">
        <f t="shared" si="78"/>
        <v>0</v>
      </c>
      <c r="K173" s="27">
        <f t="shared" si="78"/>
        <v>0</v>
      </c>
      <c r="L173" s="27">
        <f t="shared" si="78"/>
        <v>0</v>
      </c>
      <c r="M173" s="27">
        <f t="shared" si="78"/>
        <v>0</v>
      </c>
      <c r="N173" s="27">
        <f t="shared" si="78"/>
        <v>0</v>
      </c>
      <c r="O173" s="27">
        <f t="shared" si="78"/>
        <v>0</v>
      </c>
      <c r="P173" s="27">
        <f t="shared" si="78"/>
        <v>12</v>
      </c>
      <c r="Q173" s="27">
        <f t="shared" si="78"/>
        <v>0</v>
      </c>
      <c r="R173" s="27">
        <f t="shared" si="78"/>
        <v>2</v>
      </c>
      <c r="S173" s="27">
        <f t="shared" si="78"/>
        <v>0</v>
      </c>
      <c r="T173" s="27">
        <f t="shared" si="78"/>
        <v>0</v>
      </c>
      <c r="U173" s="20">
        <f t="shared" si="77"/>
        <v>14</v>
      </c>
    </row>
    <row r="174">
      <c r="A174" s="31"/>
      <c r="B174" s="32" t="s">
        <v>42</v>
      </c>
      <c r="C174" s="33">
        <f t="shared" ref="C174:U174" si="79">C165+C173</f>
        <v>1400</v>
      </c>
      <c r="D174" s="33">
        <f t="shared" si="79"/>
        <v>488</v>
      </c>
      <c r="E174" s="33">
        <f t="shared" si="79"/>
        <v>5</v>
      </c>
      <c r="F174" s="33">
        <f t="shared" si="79"/>
        <v>1893</v>
      </c>
      <c r="G174" s="33">
        <f t="shared" si="79"/>
        <v>29</v>
      </c>
      <c r="H174" s="33">
        <f t="shared" si="79"/>
        <v>15</v>
      </c>
      <c r="I174" s="33">
        <f t="shared" si="79"/>
        <v>10</v>
      </c>
      <c r="J174" s="33">
        <f t="shared" si="79"/>
        <v>5</v>
      </c>
      <c r="K174" s="33">
        <f t="shared" si="79"/>
        <v>0</v>
      </c>
      <c r="L174" s="33">
        <f t="shared" si="79"/>
        <v>30</v>
      </c>
      <c r="M174" s="33">
        <f t="shared" si="79"/>
        <v>68</v>
      </c>
      <c r="N174" s="33">
        <f t="shared" si="79"/>
        <v>24</v>
      </c>
      <c r="O174" s="33">
        <f t="shared" si="79"/>
        <v>26</v>
      </c>
      <c r="P174" s="33">
        <f t="shared" si="79"/>
        <v>1072</v>
      </c>
      <c r="Q174" s="33">
        <f t="shared" si="79"/>
        <v>11</v>
      </c>
      <c r="R174" s="33">
        <f t="shared" si="79"/>
        <v>265</v>
      </c>
      <c r="S174" s="33">
        <f t="shared" si="79"/>
        <v>12</v>
      </c>
      <c r="T174" s="33">
        <f t="shared" si="79"/>
        <v>458</v>
      </c>
      <c r="U174" s="20">
        <f t="shared" si="79"/>
        <v>2025</v>
      </c>
    </row>
    <row r="175">
      <c r="A175" s="16">
        <v>46101.0</v>
      </c>
      <c r="B175" s="17" t="s">
        <v>28</v>
      </c>
      <c r="C175" s="18"/>
      <c r="D175" s="18"/>
      <c r="E175" s="18"/>
      <c r="F175" s="19">
        <f t="shared" ref="F175:F181" si="80">SUM(C175:E175)</f>
        <v>0</v>
      </c>
      <c r="G175" s="19"/>
      <c r="H175" s="18"/>
      <c r="I175" s="19"/>
      <c r="J175" s="19"/>
      <c r="K175" s="19"/>
      <c r="L175" s="19"/>
      <c r="M175" s="19"/>
      <c r="N175" s="19"/>
      <c r="O175" s="18"/>
      <c r="P175" s="18"/>
      <c r="Q175" s="19"/>
      <c r="R175" s="19"/>
      <c r="S175" s="18"/>
      <c r="T175" s="18"/>
      <c r="U175" s="20">
        <f t="shared" ref="U175:U182" si="81">sum(G175:T175)</f>
        <v>0</v>
      </c>
    </row>
    <row r="176">
      <c r="A176" s="21"/>
      <c r="B176" s="17" t="s">
        <v>29</v>
      </c>
      <c r="C176" s="18"/>
      <c r="D176" s="18"/>
      <c r="E176" s="36"/>
      <c r="F176" s="19">
        <f t="shared" si="80"/>
        <v>0</v>
      </c>
      <c r="G176" s="18"/>
      <c r="H176" s="18"/>
      <c r="I176" s="19"/>
      <c r="J176" s="19"/>
      <c r="K176" s="19"/>
      <c r="L176" s="19"/>
      <c r="M176" s="19"/>
      <c r="N176" s="18"/>
      <c r="O176" s="18"/>
      <c r="P176" s="18"/>
      <c r="Q176" s="19"/>
      <c r="R176" s="19"/>
      <c r="S176" s="18"/>
      <c r="T176" s="18"/>
      <c r="U176" s="20">
        <f t="shared" si="81"/>
        <v>0</v>
      </c>
    </row>
    <row r="177">
      <c r="A177" s="21"/>
      <c r="B177" s="17" t="s">
        <v>30</v>
      </c>
      <c r="C177" s="18"/>
      <c r="D177" s="60"/>
      <c r="E177" s="18"/>
      <c r="F177" s="19">
        <f t="shared" si="80"/>
        <v>0</v>
      </c>
      <c r="G177" s="18"/>
      <c r="H177" s="18"/>
      <c r="I177" s="19"/>
      <c r="J177" s="36"/>
      <c r="K177" s="19"/>
      <c r="L177" s="19"/>
      <c r="M177" s="19"/>
      <c r="N177" s="18"/>
      <c r="O177" s="19"/>
      <c r="P177" s="18"/>
      <c r="Q177" s="19"/>
      <c r="R177" s="18"/>
      <c r="S177" s="18"/>
      <c r="T177" s="18"/>
      <c r="U177" s="20">
        <f t="shared" si="81"/>
        <v>0</v>
      </c>
    </row>
    <row r="178">
      <c r="A178" s="21"/>
      <c r="B178" s="17" t="s">
        <v>31</v>
      </c>
      <c r="C178" s="18"/>
      <c r="D178" s="18"/>
      <c r="E178" s="18"/>
      <c r="F178" s="19">
        <f t="shared" si="80"/>
        <v>0</v>
      </c>
      <c r="G178" s="19"/>
      <c r="H178" s="19"/>
      <c r="I178" s="19"/>
      <c r="J178" s="19"/>
      <c r="K178" s="19"/>
      <c r="L178" s="19"/>
      <c r="M178" s="18"/>
      <c r="N178" s="19"/>
      <c r="O178" s="18"/>
      <c r="P178" s="18"/>
      <c r="Q178" s="19"/>
      <c r="R178" s="18"/>
      <c r="S178" s="18"/>
      <c r="T178" s="18"/>
      <c r="U178" s="20">
        <f t="shared" si="81"/>
        <v>0</v>
      </c>
    </row>
    <row r="179">
      <c r="A179" s="21"/>
      <c r="B179" s="17" t="s">
        <v>33</v>
      </c>
      <c r="C179" s="18"/>
      <c r="D179" s="18"/>
      <c r="E179" s="18"/>
      <c r="F179" s="19">
        <f t="shared" si="80"/>
        <v>0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54">
        <f t="shared" si="81"/>
        <v>0</v>
      </c>
    </row>
    <row r="180">
      <c r="A180" s="21"/>
      <c r="B180" s="22" t="s">
        <v>34</v>
      </c>
      <c r="C180" s="23"/>
      <c r="D180" s="23"/>
      <c r="E180" s="23"/>
      <c r="F180" s="24">
        <f t="shared" si="80"/>
        <v>0</v>
      </c>
      <c r="G180" s="23"/>
      <c r="H180" s="23"/>
      <c r="I180" s="23"/>
      <c r="J180" s="24"/>
      <c r="K180" s="24"/>
      <c r="L180" s="23"/>
      <c r="M180" s="24"/>
      <c r="N180" s="23"/>
      <c r="O180" s="23"/>
      <c r="P180" s="23"/>
      <c r="Q180" s="23"/>
      <c r="R180" s="25"/>
      <c r="S180" s="23"/>
      <c r="T180" s="23"/>
      <c r="U180" s="20">
        <f t="shared" si="81"/>
        <v>0</v>
      </c>
    </row>
    <row r="181">
      <c r="A181" s="21"/>
      <c r="B181" s="22" t="s">
        <v>35</v>
      </c>
      <c r="C181" s="23"/>
      <c r="D181" s="23"/>
      <c r="E181" s="24"/>
      <c r="F181" s="24">
        <f t="shared" si="80"/>
        <v>0</v>
      </c>
      <c r="G181" s="24"/>
      <c r="H181" s="23"/>
      <c r="I181" s="24"/>
      <c r="J181" s="24"/>
      <c r="K181" s="24"/>
      <c r="L181" s="24"/>
      <c r="M181" s="24"/>
      <c r="N181" s="24"/>
      <c r="O181" s="23"/>
      <c r="P181" s="23"/>
      <c r="Q181" s="24"/>
      <c r="R181" s="24"/>
      <c r="S181" s="24"/>
      <c r="T181" s="25"/>
      <c r="U181" s="20">
        <f t="shared" si="81"/>
        <v>0</v>
      </c>
    </row>
    <row r="182">
      <c r="A182" s="21"/>
      <c r="B182" s="26" t="s">
        <v>36</v>
      </c>
      <c r="C182" s="27">
        <f t="shared" ref="C182:T182" si="82">SUM(C175:C181)</f>
        <v>0</v>
      </c>
      <c r="D182" s="27">
        <f t="shared" si="82"/>
        <v>0</v>
      </c>
      <c r="E182" s="27">
        <f t="shared" si="82"/>
        <v>0</v>
      </c>
      <c r="F182" s="27">
        <f t="shared" si="82"/>
        <v>0</v>
      </c>
      <c r="G182" s="27">
        <f t="shared" si="82"/>
        <v>0</v>
      </c>
      <c r="H182" s="27">
        <f t="shared" si="82"/>
        <v>0</v>
      </c>
      <c r="I182" s="27">
        <f t="shared" si="82"/>
        <v>0</v>
      </c>
      <c r="J182" s="27">
        <f t="shared" si="82"/>
        <v>0</v>
      </c>
      <c r="K182" s="27">
        <f t="shared" si="82"/>
        <v>0</v>
      </c>
      <c r="L182" s="27">
        <f t="shared" si="82"/>
        <v>0</v>
      </c>
      <c r="M182" s="27">
        <f t="shared" si="82"/>
        <v>0</v>
      </c>
      <c r="N182" s="27">
        <f t="shared" si="82"/>
        <v>0</v>
      </c>
      <c r="O182" s="27">
        <f t="shared" si="82"/>
        <v>0</v>
      </c>
      <c r="P182" s="27">
        <f t="shared" si="82"/>
        <v>0</v>
      </c>
      <c r="Q182" s="27">
        <f t="shared" si="82"/>
        <v>0</v>
      </c>
      <c r="R182" s="27">
        <f t="shared" si="82"/>
        <v>0</v>
      </c>
      <c r="S182" s="27">
        <f t="shared" si="82"/>
        <v>0</v>
      </c>
      <c r="T182" s="27">
        <f t="shared" si="82"/>
        <v>0</v>
      </c>
      <c r="U182" s="20">
        <f t="shared" si="81"/>
        <v>0</v>
      </c>
    </row>
    <row r="183">
      <c r="A183" s="31"/>
      <c r="B183" s="32" t="s">
        <v>42</v>
      </c>
      <c r="C183" s="33">
        <f t="shared" ref="C183:U183" si="83">C174+C182</f>
        <v>1400</v>
      </c>
      <c r="D183" s="33">
        <f t="shared" si="83"/>
        <v>488</v>
      </c>
      <c r="E183" s="33">
        <f t="shared" si="83"/>
        <v>5</v>
      </c>
      <c r="F183" s="33">
        <f t="shared" si="83"/>
        <v>1893</v>
      </c>
      <c r="G183" s="33">
        <f t="shared" si="83"/>
        <v>29</v>
      </c>
      <c r="H183" s="33">
        <f t="shared" si="83"/>
        <v>15</v>
      </c>
      <c r="I183" s="33">
        <f t="shared" si="83"/>
        <v>10</v>
      </c>
      <c r="J183" s="33">
        <f t="shared" si="83"/>
        <v>5</v>
      </c>
      <c r="K183" s="33">
        <f t="shared" si="83"/>
        <v>0</v>
      </c>
      <c r="L183" s="33">
        <f t="shared" si="83"/>
        <v>30</v>
      </c>
      <c r="M183" s="33">
        <f t="shared" si="83"/>
        <v>68</v>
      </c>
      <c r="N183" s="33">
        <f t="shared" si="83"/>
        <v>24</v>
      </c>
      <c r="O183" s="33">
        <f t="shared" si="83"/>
        <v>26</v>
      </c>
      <c r="P183" s="33">
        <f t="shared" si="83"/>
        <v>1072</v>
      </c>
      <c r="Q183" s="33">
        <f t="shared" si="83"/>
        <v>11</v>
      </c>
      <c r="R183" s="33">
        <f t="shared" si="83"/>
        <v>265</v>
      </c>
      <c r="S183" s="33">
        <f t="shared" si="83"/>
        <v>12</v>
      </c>
      <c r="T183" s="33">
        <f t="shared" si="83"/>
        <v>458</v>
      </c>
      <c r="U183" s="20">
        <f t="shared" si="83"/>
        <v>2025</v>
      </c>
    </row>
    <row r="184">
      <c r="A184" s="16">
        <v>46102.0</v>
      </c>
      <c r="B184" s="17" t="s">
        <v>28</v>
      </c>
      <c r="C184" s="18"/>
      <c r="D184" s="18"/>
      <c r="E184" s="18"/>
      <c r="F184" s="19">
        <f t="shared" ref="F184:F190" si="84">SUM(C184:E184)</f>
        <v>0</v>
      </c>
      <c r="G184" s="19"/>
      <c r="H184" s="19"/>
      <c r="I184" s="19"/>
      <c r="J184" s="19"/>
      <c r="K184" s="19"/>
      <c r="L184" s="18"/>
      <c r="M184" s="19"/>
      <c r="N184" s="19"/>
      <c r="O184" s="18"/>
      <c r="P184" s="18"/>
      <c r="Q184" s="19"/>
      <c r="R184" s="19"/>
      <c r="S184" s="19"/>
      <c r="T184" s="18"/>
      <c r="U184" s="20">
        <f t="shared" ref="U184:U191" si="85">sum(G184:T184)</f>
        <v>0</v>
      </c>
    </row>
    <row r="185">
      <c r="A185" s="21"/>
      <c r="B185" s="17" t="s">
        <v>29</v>
      </c>
      <c r="C185" s="18"/>
      <c r="D185" s="18"/>
      <c r="E185" s="19"/>
      <c r="F185" s="19">
        <f t="shared" si="84"/>
        <v>0</v>
      </c>
      <c r="G185" s="19"/>
      <c r="H185" s="36"/>
      <c r="I185" s="19"/>
      <c r="J185" s="18"/>
      <c r="K185" s="19"/>
      <c r="L185" s="19"/>
      <c r="M185" s="19"/>
      <c r="N185" s="18"/>
      <c r="O185" s="19"/>
      <c r="P185" s="18"/>
      <c r="Q185" s="36"/>
      <c r="R185" s="18"/>
      <c r="S185" s="18"/>
      <c r="T185" s="18"/>
      <c r="U185" s="20">
        <f t="shared" si="85"/>
        <v>0</v>
      </c>
    </row>
    <row r="186">
      <c r="A186" s="21"/>
      <c r="B186" s="17" t="s">
        <v>30</v>
      </c>
      <c r="C186" s="18"/>
      <c r="D186" s="18"/>
      <c r="E186" s="18"/>
      <c r="F186" s="19">
        <f t="shared" si="84"/>
        <v>0</v>
      </c>
      <c r="G186" s="18"/>
      <c r="H186" s="19"/>
      <c r="I186" s="19"/>
      <c r="J186" s="19"/>
      <c r="K186" s="19"/>
      <c r="L186" s="18"/>
      <c r="M186" s="19"/>
      <c r="N186" s="18"/>
      <c r="O186" s="19"/>
      <c r="P186" s="18"/>
      <c r="Q186" s="18"/>
      <c r="R186" s="18"/>
      <c r="S186" s="18"/>
      <c r="T186" s="18"/>
      <c r="U186" s="20">
        <f t="shared" si="85"/>
        <v>0</v>
      </c>
    </row>
    <row r="187">
      <c r="A187" s="21"/>
      <c r="B187" s="17" t="s">
        <v>31</v>
      </c>
      <c r="C187" s="18"/>
      <c r="D187" s="18"/>
      <c r="E187" s="19"/>
      <c r="F187" s="19">
        <f t="shared" si="84"/>
        <v>0</v>
      </c>
      <c r="G187" s="19"/>
      <c r="H187" s="19"/>
      <c r="I187" s="19"/>
      <c r="J187" s="18"/>
      <c r="K187" s="19"/>
      <c r="L187" s="19"/>
      <c r="M187" s="18"/>
      <c r="N187" s="18"/>
      <c r="O187" s="19"/>
      <c r="P187" s="18"/>
      <c r="Q187" s="19"/>
      <c r="R187" s="18"/>
      <c r="S187" s="18"/>
      <c r="T187" s="18"/>
      <c r="U187" s="20">
        <f t="shared" si="85"/>
        <v>0</v>
      </c>
    </row>
    <row r="188">
      <c r="A188" s="21"/>
      <c r="B188" s="17" t="s">
        <v>33</v>
      </c>
      <c r="C188" s="18"/>
      <c r="D188" s="18"/>
      <c r="E188" s="18"/>
      <c r="F188" s="19">
        <f t="shared" si="84"/>
        <v>0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54">
        <f t="shared" si="85"/>
        <v>0</v>
      </c>
    </row>
    <row r="189">
      <c r="A189" s="21"/>
      <c r="B189" s="22" t="s">
        <v>34</v>
      </c>
      <c r="C189" s="23"/>
      <c r="D189" s="23"/>
      <c r="E189" s="23"/>
      <c r="F189" s="24">
        <f t="shared" si="84"/>
        <v>0</v>
      </c>
      <c r="G189" s="24"/>
      <c r="H189" s="24"/>
      <c r="I189" s="24"/>
      <c r="J189" s="25"/>
      <c r="K189" s="24"/>
      <c r="L189" s="24"/>
      <c r="M189" s="24"/>
      <c r="N189" s="23"/>
      <c r="O189" s="24"/>
      <c r="P189" s="23"/>
      <c r="Q189" s="23"/>
      <c r="R189" s="23"/>
      <c r="S189" s="23"/>
      <c r="T189" s="23"/>
      <c r="U189" s="20">
        <f t="shared" si="85"/>
        <v>0</v>
      </c>
    </row>
    <row r="190">
      <c r="A190" s="21"/>
      <c r="B190" s="22" t="s">
        <v>35</v>
      </c>
      <c r="C190" s="23"/>
      <c r="D190" s="23"/>
      <c r="E190" s="23"/>
      <c r="F190" s="24">
        <f t="shared" si="84"/>
        <v>0</v>
      </c>
      <c r="G190" s="24"/>
      <c r="H190" s="24"/>
      <c r="I190" s="24"/>
      <c r="J190" s="23"/>
      <c r="K190" s="24"/>
      <c r="L190" s="24"/>
      <c r="M190" s="24"/>
      <c r="N190" s="24"/>
      <c r="O190" s="23"/>
      <c r="P190" s="23"/>
      <c r="Q190" s="23"/>
      <c r="R190" s="24"/>
      <c r="S190" s="23"/>
      <c r="T190" s="23"/>
      <c r="U190" s="20">
        <f t="shared" si="85"/>
        <v>0</v>
      </c>
    </row>
    <row r="191">
      <c r="A191" s="21"/>
      <c r="B191" s="26" t="s">
        <v>36</v>
      </c>
      <c r="C191" s="27">
        <f t="shared" ref="C191:T191" si="86">SUM(C184:C190)</f>
        <v>0</v>
      </c>
      <c r="D191" s="27">
        <f t="shared" si="86"/>
        <v>0</v>
      </c>
      <c r="E191" s="27">
        <f t="shared" si="86"/>
        <v>0</v>
      </c>
      <c r="F191" s="27">
        <f t="shared" si="86"/>
        <v>0</v>
      </c>
      <c r="G191" s="27">
        <f t="shared" si="86"/>
        <v>0</v>
      </c>
      <c r="H191" s="27">
        <f t="shared" si="86"/>
        <v>0</v>
      </c>
      <c r="I191" s="27">
        <f t="shared" si="86"/>
        <v>0</v>
      </c>
      <c r="J191" s="27">
        <f t="shared" si="86"/>
        <v>0</v>
      </c>
      <c r="K191" s="27">
        <f t="shared" si="86"/>
        <v>0</v>
      </c>
      <c r="L191" s="27">
        <f t="shared" si="86"/>
        <v>0</v>
      </c>
      <c r="M191" s="27">
        <f t="shared" si="86"/>
        <v>0</v>
      </c>
      <c r="N191" s="27">
        <f t="shared" si="86"/>
        <v>0</v>
      </c>
      <c r="O191" s="27">
        <f t="shared" si="86"/>
        <v>0</v>
      </c>
      <c r="P191" s="27">
        <f t="shared" si="86"/>
        <v>0</v>
      </c>
      <c r="Q191" s="27">
        <f t="shared" si="86"/>
        <v>0</v>
      </c>
      <c r="R191" s="27">
        <f t="shared" si="86"/>
        <v>0</v>
      </c>
      <c r="S191" s="27">
        <f t="shared" si="86"/>
        <v>0</v>
      </c>
      <c r="T191" s="27">
        <f t="shared" si="86"/>
        <v>0</v>
      </c>
      <c r="U191" s="20">
        <f t="shared" si="85"/>
        <v>0</v>
      </c>
    </row>
    <row r="192">
      <c r="A192" s="31"/>
      <c r="B192" s="32" t="s">
        <v>42</v>
      </c>
      <c r="C192" s="33">
        <f t="shared" ref="C192:U192" si="87">C183+C191</f>
        <v>1400</v>
      </c>
      <c r="D192" s="33">
        <f t="shared" si="87"/>
        <v>488</v>
      </c>
      <c r="E192" s="33">
        <f t="shared" si="87"/>
        <v>5</v>
      </c>
      <c r="F192" s="33">
        <f t="shared" si="87"/>
        <v>1893</v>
      </c>
      <c r="G192" s="33">
        <f t="shared" si="87"/>
        <v>29</v>
      </c>
      <c r="H192" s="33">
        <f t="shared" si="87"/>
        <v>15</v>
      </c>
      <c r="I192" s="33">
        <f t="shared" si="87"/>
        <v>10</v>
      </c>
      <c r="J192" s="33">
        <f t="shared" si="87"/>
        <v>5</v>
      </c>
      <c r="K192" s="33">
        <f t="shared" si="87"/>
        <v>0</v>
      </c>
      <c r="L192" s="33">
        <f t="shared" si="87"/>
        <v>30</v>
      </c>
      <c r="M192" s="33">
        <f t="shared" si="87"/>
        <v>68</v>
      </c>
      <c r="N192" s="33">
        <f t="shared" si="87"/>
        <v>24</v>
      </c>
      <c r="O192" s="33">
        <f t="shared" si="87"/>
        <v>26</v>
      </c>
      <c r="P192" s="33">
        <f t="shared" si="87"/>
        <v>1072</v>
      </c>
      <c r="Q192" s="33">
        <f t="shared" si="87"/>
        <v>11</v>
      </c>
      <c r="R192" s="33">
        <f t="shared" si="87"/>
        <v>265</v>
      </c>
      <c r="S192" s="33">
        <f t="shared" si="87"/>
        <v>12</v>
      </c>
      <c r="T192" s="33">
        <f t="shared" si="87"/>
        <v>458</v>
      </c>
      <c r="U192" s="20">
        <f t="shared" si="87"/>
        <v>2025</v>
      </c>
    </row>
    <row r="193">
      <c r="A193" s="16">
        <v>46103.0</v>
      </c>
      <c r="B193" s="17" t="s">
        <v>28</v>
      </c>
      <c r="C193" s="18"/>
      <c r="D193" s="18"/>
      <c r="E193" s="18"/>
      <c r="F193" s="19">
        <f t="shared" ref="F193:F199" si="88">SUM(C193:E193)</f>
        <v>0</v>
      </c>
      <c r="G193" s="36"/>
      <c r="H193" s="18"/>
      <c r="I193" s="19"/>
      <c r="J193" s="19"/>
      <c r="K193" s="19"/>
      <c r="L193" s="19"/>
      <c r="M193" s="19"/>
      <c r="N193" s="19"/>
      <c r="O193" s="18"/>
      <c r="P193" s="18"/>
      <c r="Q193" s="19"/>
      <c r="R193" s="19"/>
      <c r="S193" s="18"/>
      <c r="T193" s="18"/>
      <c r="U193" s="20">
        <f t="shared" ref="U193:U200" si="89">sum(G193:T193)</f>
        <v>0</v>
      </c>
    </row>
    <row r="194">
      <c r="A194" s="21"/>
      <c r="B194" s="17" t="s">
        <v>29</v>
      </c>
      <c r="C194" s="18"/>
      <c r="D194" s="18"/>
      <c r="E194" s="18"/>
      <c r="F194" s="19">
        <f t="shared" si="88"/>
        <v>0</v>
      </c>
      <c r="G194" s="18"/>
      <c r="H194" s="19"/>
      <c r="I194" s="19"/>
      <c r="J194" s="18"/>
      <c r="K194" s="19"/>
      <c r="L194" s="19"/>
      <c r="M194" s="19"/>
      <c r="N194" s="19"/>
      <c r="O194" s="19"/>
      <c r="P194" s="18"/>
      <c r="Q194" s="19"/>
      <c r="R194" s="19"/>
      <c r="S194" s="19"/>
      <c r="T194" s="18"/>
      <c r="U194" s="20">
        <f t="shared" si="89"/>
        <v>0</v>
      </c>
    </row>
    <row r="195">
      <c r="A195" s="21"/>
      <c r="B195" s="17" t="s">
        <v>30</v>
      </c>
      <c r="C195" s="18"/>
      <c r="D195" s="18"/>
      <c r="E195" s="18"/>
      <c r="F195" s="19">
        <f t="shared" si="88"/>
        <v>0</v>
      </c>
      <c r="G195" s="18"/>
      <c r="H195" s="19"/>
      <c r="I195" s="18"/>
      <c r="J195" s="19"/>
      <c r="K195" s="19"/>
      <c r="L195" s="19"/>
      <c r="M195" s="18"/>
      <c r="N195" s="18"/>
      <c r="O195" s="18"/>
      <c r="P195" s="18"/>
      <c r="Q195" s="19"/>
      <c r="R195" s="18"/>
      <c r="S195" s="18"/>
      <c r="T195" s="18"/>
      <c r="U195" s="20">
        <f t="shared" si="89"/>
        <v>0</v>
      </c>
    </row>
    <row r="196">
      <c r="A196" s="21"/>
      <c r="B196" s="17" t="s">
        <v>31</v>
      </c>
      <c r="C196" s="18"/>
      <c r="D196" s="18"/>
      <c r="E196" s="18"/>
      <c r="F196" s="19">
        <f t="shared" si="88"/>
        <v>0</v>
      </c>
      <c r="G196" s="19"/>
      <c r="H196" s="19"/>
      <c r="I196" s="19"/>
      <c r="J196" s="19"/>
      <c r="K196" s="19"/>
      <c r="L196" s="19"/>
      <c r="M196" s="18"/>
      <c r="N196" s="19"/>
      <c r="O196" s="18"/>
      <c r="P196" s="18"/>
      <c r="Q196" s="19"/>
      <c r="R196" s="18"/>
      <c r="S196" s="19"/>
      <c r="T196" s="18"/>
      <c r="U196" s="20">
        <f t="shared" si="89"/>
        <v>0</v>
      </c>
    </row>
    <row r="197">
      <c r="A197" s="21"/>
      <c r="B197" s="17" t="s">
        <v>33</v>
      </c>
      <c r="C197" s="18"/>
      <c r="D197" s="18"/>
      <c r="E197" s="18"/>
      <c r="F197" s="19">
        <f t="shared" si="88"/>
        <v>0</v>
      </c>
      <c r="G197" s="18"/>
      <c r="H197" s="18"/>
      <c r="I197" s="19"/>
      <c r="J197" s="18"/>
      <c r="K197" s="19"/>
      <c r="L197" s="19"/>
      <c r="M197" s="19"/>
      <c r="N197" s="18"/>
      <c r="O197" s="19"/>
      <c r="P197" s="18"/>
      <c r="Q197" s="19"/>
      <c r="R197" s="18"/>
      <c r="S197" s="18"/>
      <c r="T197" s="18"/>
      <c r="U197" s="54">
        <f t="shared" si="89"/>
        <v>0</v>
      </c>
    </row>
    <row r="198">
      <c r="A198" s="21"/>
      <c r="B198" s="22" t="s">
        <v>34</v>
      </c>
      <c r="C198" s="23"/>
      <c r="D198" s="23"/>
      <c r="E198" s="23"/>
      <c r="F198" s="24">
        <f t="shared" si="88"/>
        <v>0</v>
      </c>
      <c r="G198" s="23"/>
      <c r="H198" s="23"/>
      <c r="I198" s="23"/>
      <c r="J198" s="24"/>
      <c r="K198" s="24"/>
      <c r="L198" s="24"/>
      <c r="M198" s="24"/>
      <c r="N198" s="23"/>
      <c r="O198" s="24"/>
      <c r="P198" s="23"/>
      <c r="Q198" s="23"/>
      <c r="R198" s="23"/>
      <c r="S198" s="24"/>
      <c r="T198" s="23"/>
      <c r="U198" s="20">
        <f t="shared" si="89"/>
        <v>0</v>
      </c>
    </row>
    <row r="199">
      <c r="A199" s="21"/>
      <c r="B199" s="22" t="s">
        <v>35</v>
      </c>
      <c r="C199" s="23"/>
      <c r="D199" s="23"/>
      <c r="E199" s="23"/>
      <c r="F199" s="24">
        <f t="shared" si="88"/>
        <v>0</v>
      </c>
      <c r="G199" s="25"/>
      <c r="H199" s="24"/>
      <c r="I199" s="24"/>
      <c r="J199" s="23"/>
      <c r="K199" s="24"/>
      <c r="L199" s="24"/>
      <c r="M199" s="24"/>
      <c r="N199" s="24"/>
      <c r="O199" s="23"/>
      <c r="P199" s="23"/>
      <c r="Q199" s="24"/>
      <c r="R199" s="24"/>
      <c r="S199" s="24"/>
      <c r="T199" s="23"/>
      <c r="U199" s="20">
        <f t="shared" si="89"/>
        <v>0</v>
      </c>
    </row>
    <row r="200">
      <c r="A200" s="21"/>
      <c r="B200" s="26" t="s">
        <v>36</v>
      </c>
      <c r="C200" s="27">
        <f t="shared" ref="C200:T200" si="90">SUM(C193:C199)</f>
        <v>0</v>
      </c>
      <c r="D200" s="27">
        <f t="shared" si="90"/>
        <v>0</v>
      </c>
      <c r="E200" s="27">
        <f t="shared" si="90"/>
        <v>0</v>
      </c>
      <c r="F200" s="27">
        <f t="shared" si="90"/>
        <v>0</v>
      </c>
      <c r="G200" s="27">
        <f t="shared" si="90"/>
        <v>0</v>
      </c>
      <c r="H200" s="27">
        <f t="shared" si="90"/>
        <v>0</v>
      </c>
      <c r="I200" s="27">
        <f t="shared" si="90"/>
        <v>0</v>
      </c>
      <c r="J200" s="27">
        <f t="shared" si="90"/>
        <v>0</v>
      </c>
      <c r="K200" s="27">
        <f t="shared" si="90"/>
        <v>0</v>
      </c>
      <c r="L200" s="27">
        <f t="shared" si="90"/>
        <v>0</v>
      </c>
      <c r="M200" s="27">
        <f t="shared" si="90"/>
        <v>0</v>
      </c>
      <c r="N200" s="27">
        <f t="shared" si="90"/>
        <v>0</v>
      </c>
      <c r="O200" s="27">
        <f t="shared" si="90"/>
        <v>0</v>
      </c>
      <c r="P200" s="27">
        <f t="shared" si="90"/>
        <v>0</v>
      </c>
      <c r="Q200" s="27">
        <f t="shared" si="90"/>
        <v>0</v>
      </c>
      <c r="R200" s="27">
        <f t="shared" si="90"/>
        <v>0</v>
      </c>
      <c r="S200" s="27">
        <f t="shared" si="90"/>
        <v>0</v>
      </c>
      <c r="T200" s="27">
        <f t="shared" si="90"/>
        <v>0</v>
      </c>
      <c r="U200" s="20">
        <f t="shared" si="89"/>
        <v>0</v>
      </c>
      <c r="V200" s="28" t="s">
        <v>37</v>
      </c>
      <c r="W200" s="28" t="s">
        <v>9</v>
      </c>
      <c r="X200" s="28" t="s">
        <v>10</v>
      </c>
      <c r="Y200" s="28" t="s">
        <v>11</v>
      </c>
      <c r="Z200" s="28" t="s">
        <v>12</v>
      </c>
      <c r="AA200" s="28" t="s">
        <v>13</v>
      </c>
      <c r="AB200" s="28" t="s">
        <v>14</v>
      </c>
      <c r="AC200" s="28" t="s">
        <v>15</v>
      </c>
      <c r="AD200" s="29" t="s">
        <v>38</v>
      </c>
      <c r="AE200" s="29" t="s">
        <v>39</v>
      </c>
      <c r="AF200" s="29" t="s">
        <v>18</v>
      </c>
      <c r="AG200" s="28" t="s">
        <v>19</v>
      </c>
      <c r="AH200" s="28" t="s">
        <v>20</v>
      </c>
      <c r="AI200" s="30" t="s">
        <v>40</v>
      </c>
      <c r="AJ200" s="28" t="s">
        <v>22</v>
      </c>
      <c r="AK200" s="28" t="s">
        <v>23</v>
      </c>
      <c r="AL200" s="28" t="s">
        <v>24</v>
      </c>
      <c r="AM200" s="28" t="s">
        <v>25</v>
      </c>
      <c r="AN200" s="28" t="s">
        <v>41</v>
      </c>
    </row>
    <row r="201">
      <c r="A201" s="31"/>
      <c r="B201" s="32" t="s">
        <v>42</v>
      </c>
      <c r="C201" s="33">
        <f t="shared" ref="C201:U201" si="91">C192+C200</f>
        <v>1400</v>
      </c>
      <c r="D201" s="33">
        <f t="shared" si="91"/>
        <v>488</v>
      </c>
      <c r="E201" s="33">
        <f t="shared" si="91"/>
        <v>5</v>
      </c>
      <c r="F201" s="33">
        <f t="shared" si="91"/>
        <v>1893</v>
      </c>
      <c r="G201" s="33">
        <f t="shared" si="91"/>
        <v>29</v>
      </c>
      <c r="H201" s="33">
        <f t="shared" si="91"/>
        <v>15</v>
      </c>
      <c r="I201" s="33">
        <f t="shared" si="91"/>
        <v>10</v>
      </c>
      <c r="J201" s="33">
        <f t="shared" si="91"/>
        <v>5</v>
      </c>
      <c r="K201" s="33">
        <f t="shared" si="91"/>
        <v>0</v>
      </c>
      <c r="L201" s="33">
        <f t="shared" si="91"/>
        <v>30</v>
      </c>
      <c r="M201" s="33">
        <f t="shared" si="91"/>
        <v>68</v>
      </c>
      <c r="N201" s="33">
        <f t="shared" si="91"/>
        <v>24</v>
      </c>
      <c r="O201" s="33">
        <f t="shared" si="91"/>
        <v>26</v>
      </c>
      <c r="P201" s="33">
        <f t="shared" si="91"/>
        <v>1072</v>
      </c>
      <c r="Q201" s="33">
        <f t="shared" si="91"/>
        <v>11</v>
      </c>
      <c r="R201" s="33">
        <f t="shared" si="91"/>
        <v>265</v>
      </c>
      <c r="S201" s="33">
        <f t="shared" si="91"/>
        <v>12</v>
      </c>
      <c r="T201" s="33">
        <f t="shared" si="91"/>
        <v>458</v>
      </c>
      <c r="U201" s="20">
        <f t="shared" si="91"/>
        <v>2025</v>
      </c>
      <c r="V201" s="56" t="s">
        <v>75</v>
      </c>
      <c r="W201" s="35">
        <f t="shared" ref="W201:AN201" si="92">SUM(C139:C143,C148:C152,C157:C161,C166:C170,C175:C179,C184:C188,C193:C197)</f>
        <v>14</v>
      </c>
      <c r="X201" s="35">
        <f t="shared" si="92"/>
        <v>7</v>
      </c>
      <c r="Y201" s="35">
        <f t="shared" si="92"/>
        <v>0</v>
      </c>
      <c r="Z201" s="35">
        <f t="shared" si="92"/>
        <v>21</v>
      </c>
      <c r="AA201" s="35">
        <f t="shared" si="92"/>
        <v>1</v>
      </c>
      <c r="AB201" s="35">
        <f t="shared" si="92"/>
        <v>0</v>
      </c>
      <c r="AC201" s="35">
        <f t="shared" si="92"/>
        <v>0</v>
      </c>
      <c r="AD201" s="35">
        <f t="shared" si="92"/>
        <v>0</v>
      </c>
      <c r="AE201" s="35">
        <f t="shared" si="92"/>
        <v>0</v>
      </c>
      <c r="AF201" s="35">
        <f t="shared" si="92"/>
        <v>0</v>
      </c>
      <c r="AG201" s="35">
        <f t="shared" si="92"/>
        <v>0</v>
      </c>
      <c r="AH201" s="35">
        <f t="shared" si="92"/>
        <v>0</v>
      </c>
      <c r="AI201" s="35">
        <f t="shared" si="92"/>
        <v>0</v>
      </c>
      <c r="AJ201" s="35">
        <f t="shared" si="92"/>
        <v>15</v>
      </c>
      <c r="AK201" s="35">
        <f t="shared" si="92"/>
        <v>0</v>
      </c>
      <c r="AL201" s="35">
        <f t="shared" si="92"/>
        <v>2</v>
      </c>
      <c r="AM201" s="35">
        <f t="shared" si="92"/>
        <v>0</v>
      </c>
      <c r="AN201" s="35">
        <f t="shared" si="92"/>
        <v>3</v>
      </c>
    </row>
    <row r="202">
      <c r="A202" s="16">
        <v>46104.0</v>
      </c>
      <c r="B202" s="17" t="s">
        <v>28</v>
      </c>
      <c r="C202" s="18"/>
      <c r="D202" s="18"/>
      <c r="E202" s="18"/>
      <c r="F202" s="19">
        <f t="shared" ref="F202:F208" si="93">SUM(C202:E202)</f>
        <v>0</v>
      </c>
      <c r="G202" s="19"/>
      <c r="H202" s="19"/>
      <c r="I202" s="19"/>
      <c r="J202" s="18"/>
      <c r="K202" s="19"/>
      <c r="L202" s="19"/>
      <c r="M202" s="19"/>
      <c r="N202" s="18"/>
      <c r="O202" s="18"/>
      <c r="P202" s="18"/>
      <c r="Q202" s="18"/>
      <c r="R202" s="19"/>
      <c r="S202" s="18"/>
      <c r="T202" s="18"/>
      <c r="U202" s="20">
        <f t="shared" ref="U202:U209" si="94">sum(G202:T202)</f>
        <v>0</v>
      </c>
    </row>
    <row r="203">
      <c r="A203" s="21"/>
      <c r="B203" s="17" t="s">
        <v>29</v>
      </c>
      <c r="C203" s="18"/>
      <c r="D203" s="18"/>
      <c r="E203" s="18"/>
      <c r="F203" s="19">
        <f t="shared" si="93"/>
        <v>0</v>
      </c>
      <c r="G203" s="18"/>
      <c r="H203" s="19"/>
      <c r="I203" s="19"/>
      <c r="J203" s="19"/>
      <c r="K203" s="19"/>
      <c r="L203" s="19"/>
      <c r="M203" s="19"/>
      <c r="N203" s="19"/>
      <c r="O203" s="18"/>
      <c r="P203" s="18"/>
      <c r="Q203" s="19"/>
      <c r="R203" s="19"/>
      <c r="S203" s="18"/>
      <c r="T203" s="18"/>
      <c r="U203" s="20">
        <f t="shared" si="94"/>
        <v>0</v>
      </c>
    </row>
    <row r="204">
      <c r="A204" s="21"/>
      <c r="B204" s="17" t="s">
        <v>30</v>
      </c>
      <c r="C204" s="18"/>
      <c r="D204" s="18"/>
      <c r="E204" s="18"/>
      <c r="F204" s="19">
        <f t="shared" si="93"/>
        <v>0</v>
      </c>
      <c r="G204" s="19"/>
      <c r="H204" s="19"/>
      <c r="I204" s="19"/>
      <c r="J204" s="18"/>
      <c r="K204" s="19"/>
      <c r="L204" s="19"/>
      <c r="M204" s="19"/>
      <c r="N204" s="19"/>
      <c r="O204" s="19"/>
      <c r="P204" s="18"/>
      <c r="Q204" s="18"/>
      <c r="R204" s="18"/>
      <c r="S204" s="19"/>
      <c r="T204" s="18"/>
      <c r="U204" s="20">
        <f t="shared" si="94"/>
        <v>0</v>
      </c>
    </row>
    <row r="205">
      <c r="A205" s="21"/>
      <c r="B205" s="17" t="s">
        <v>31</v>
      </c>
      <c r="C205" s="18"/>
      <c r="D205" s="18"/>
      <c r="E205" s="19"/>
      <c r="F205" s="19">
        <f t="shared" si="93"/>
        <v>0</v>
      </c>
      <c r="G205" s="19"/>
      <c r="H205" s="19"/>
      <c r="I205" s="18"/>
      <c r="J205" s="18"/>
      <c r="K205" s="19"/>
      <c r="L205" s="19"/>
      <c r="M205" s="18"/>
      <c r="N205" s="19"/>
      <c r="O205" s="19"/>
      <c r="P205" s="18"/>
      <c r="Q205" s="19"/>
      <c r="R205" s="19"/>
      <c r="S205" s="19"/>
      <c r="T205" s="18"/>
      <c r="U205" s="20">
        <f t="shared" si="94"/>
        <v>0</v>
      </c>
    </row>
    <row r="206">
      <c r="A206" s="21"/>
      <c r="B206" s="17" t="s">
        <v>33</v>
      </c>
      <c r="C206" s="18"/>
      <c r="D206" s="18"/>
      <c r="E206" s="18"/>
      <c r="F206" s="19">
        <f t="shared" si="93"/>
        <v>0</v>
      </c>
      <c r="G206" s="18"/>
      <c r="H206" s="18"/>
      <c r="I206" s="19"/>
      <c r="J206" s="18"/>
      <c r="K206" s="19"/>
      <c r="L206" s="19"/>
      <c r="M206" s="19"/>
      <c r="N206" s="18"/>
      <c r="O206" s="19"/>
      <c r="P206" s="18"/>
      <c r="Q206" s="19"/>
      <c r="R206" s="18"/>
      <c r="S206" s="18"/>
      <c r="T206" s="18"/>
      <c r="U206" s="54">
        <f t="shared" si="94"/>
        <v>0</v>
      </c>
    </row>
    <row r="207">
      <c r="A207" s="21"/>
      <c r="B207" s="22" t="s">
        <v>34</v>
      </c>
      <c r="C207" s="23"/>
      <c r="D207" s="23"/>
      <c r="E207" s="24"/>
      <c r="F207" s="24">
        <f t="shared" si="93"/>
        <v>0</v>
      </c>
      <c r="G207" s="23"/>
      <c r="H207" s="25"/>
      <c r="I207" s="23"/>
      <c r="J207" s="23"/>
      <c r="K207" s="24"/>
      <c r="L207" s="24"/>
      <c r="M207" s="25"/>
      <c r="N207" s="23"/>
      <c r="O207" s="24"/>
      <c r="P207" s="23"/>
      <c r="Q207" s="24"/>
      <c r="R207" s="23"/>
      <c r="S207" s="24"/>
      <c r="T207" s="23"/>
      <c r="U207" s="20">
        <f t="shared" si="94"/>
        <v>0</v>
      </c>
    </row>
    <row r="208">
      <c r="A208" s="21"/>
      <c r="B208" s="22" t="s">
        <v>35</v>
      </c>
      <c r="C208" s="23"/>
      <c r="D208" s="23"/>
      <c r="E208" s="23"/>
      <c r="F208" s="24">
        <f t="shared" si="93"/>
        <v>0</v>
      </c>
      <c r="G208" s="24"/>
      <c r="H208" s="24"/>
      <c r="I208" s="24"/>
      <c r="J208" s="23"/>
      <c r="K208" s="24"/>
      <c r="L208" s="24"/>
      <c r="M208" s="24"/>
      <c r="N208" s="24"/>
      <c r="O208" s="23"/>
      <c r="P208" s="23"/>
      <c r="Q208" s="24"/>
      <c r="R208" s="24"/>
      <c r="S208" s="23"/>
      <c r="T208" s="23"/>
      <c r="U208" s="20">
        <f t="shared" si="94"/>
        <v>0</v>
      </c>
    </row>
    <row r="209">
      <c r="A209" s="21"/>
      <c r="B209" s="26" t="s">
        <v>36</v>
      </c>
      <c r="C209" s="27">
        <f t="shared" ref="C209:T209" si="95">SUM(C202:C208)</f>
        <v>0</v>
      </c>
      <c r="D209" s="27">
        <f t="shared" si="95"/>
        <v>0</v>
      </c>
      <c r="E209" s="27">
        <f t="shared" si="95"/>
        <v>0</v>
      </c>
      <c r="F209" s="27">
        <f t="shared" si="95"/>
        <v>0</v>
      </c>
      <c r="G209" s="27">
        <f t="shared" si="95"/>
        <v>0</v>
      </c>
      <c r="H209" s="27">
        <f t="shared" si="95"/>
        <v>0</v>
      </c>
      <c r="I209" s="27">
        <f t="shared" si="95"/>
        <v>0</v>
      </c>
      <c r="J209" s="27">
        <f t="shared" si="95"/>
        <v>0</v>
      </c>
      <c r="K209" s="27">
        <f t="shared" si="95"/>
        <v>0</v>
      </c>
      <c r="L209" s="27">
        <f t="shared" si="95"/>
        <v>0</v>
      </c>
      <c r="M209" s="27">
        <f t="shared" si="95"/>
        <v>0</v>
      </c>
      <c r="N209" s="27">
        <f t="shared" si="95"/>
        <v>0</v>
      </c>
      <c r="O209" s="27">
        <f t="shared" si="95"/>
        <v>0</v>
      </c>
      <c r="P209" s="27">
        <f t="shared" si="95"/>
        <v>0</v>
      </c>
      <c r="Q209" s="27">
        <f t="shared" si="95"/>
        <v>0</v>
      </c>
      <c r="R209" s="27">
        <f t="shared" si="95"/>
        <v>0</v>
      </c>
      <c r="S209" s="27">
        <f t="shared" si="95"/>
        <v>0</v>
      </c>
      <c r="T209" s="27">
        <f t="shared" si="95"/>
        <v>0</v>
      </c>
      <c r="U209" s="20">
        <f t="shared" si="94"/>
        <v>0</v>
      </c>
    </row>
    <row r="210">
      <c r="A210" s="31"/>
      <c r="B210" s="32" t="s">
        <v>42</v>
      </c>
      <c r="C210" s="33">
        <f t="shared" ref="C210:U210" si="96">C201+C209</f>
        <v>1400</v>
      </c>
      <c r="D210" s="33">
        <f t="shared" si="96"/>
        <v>488</v>
      </c>
      <c r="E210" s="33">
        <f t="shared" si="96"/>
        <v>5</v>
      </c>
      <c r="F210" s="33">
        <f t="shared" si="96"/>
        <v>1893</v>
      </c>
      <c r="G210" s="33">
        <f t="shared" si="96"/>
        <v>29</v>
      </c>
      <c r="H210" s="33">
        <f t="shared" si="96"/>
        <v>15</v>
      </c>
      <c r="I210" s="33">
        <f t="shared" si="96"/>
        <v>10</v>
      </c>
      <c r="J210" s="33">
        <f t="shared" si="96"/>
        <v>5</v>
      </c>
      <c r="K210" s="33">
        <f t="shared" si="96"/>
        <v>0</v>
      </c>
      <c r="L210" s="33">
        <f t="shared" si="96"/>
        <v>30</v>
      </c>
      <c r="M210" s="33">
        <f t="shared" si="96"/>
        <v>68</v>
      </c>
      <c r="N210" s="33">
        <f t="shared" si="96"/>
        <v>24</v>
      </c>
      <c r="O210" s="33">
        <f t="shared" si="96"/>
        <v>26</v>
      </c>
      <c r="P210" s="33">
        <f t="shared" si="96"/>
        <v>1072</v>
      </c>
      <c r="Q210" s="33">
        <f t="shared" si="96"/>
        <v>11</v>
      </c>
      <c r="R210" s="33">
        <f t="shared" si="96"/>
        <v>265</v>
      </c>
      <c r="S210" s="33">
        <f t="shared" si="96"/>
        <v>12</v>
      </c>
      <c r="T210" s="33">
        <f t="shared" si="96"/>
        <v>458</v>
      </c>
      <c r="U210" s="20">
        <f t="shared" si="96"/>
        <v>2025</v>
      </c>
    </row>
    <row r="211">
      <c r="A211" s="16">
        <v>46105.0</v>
      </c>
      <c r="B211" s="17" t="s">
        <v>28</v>
      </c>
      <c r="C211" s="18"/>
      <c r="D211" s="18"/>
      <c r="E211" s="18"/>
      <c r="F211" s="19">
        <f t="shared" ref="F211:F217" si="97">SUM(C211:E211)</f>
        <v>0</v>
      </c>
      <c r="G211" s="18"/>
      <c r="H211" s="19"/>
      <c r="I211" s="19"/>
      <c r="J211" s="19"/>
      <c r="K211" s="19"/>
      <c r="L211" s="19"/>
      <c r="M211" s="19"/>
      <c r="N211" s="19"/>
      <c r="O211" s="18"/>
      <c r="P211" s="18"/>
      <c r="Q211" s="19"/>
      <c r="R211" s="18"/>
      <c r="S211" s="36"/>
      <c r="T211" s="18"/>
      <c r="U211" s="20">
        <f t="shared" ref="U211:U218" si="98">sum(G211:T211)</f>
        <v>0</v>
      </c>
    </row>
    <row r="212">
      <c r="A212" s="21"/>
      <c r="B212" s="17" t="s">
        <v>29</v>
      </c>
      <c r="C212" s="18"/>
      <c r="D212" s="18"/>
      <c r="E212" s="19"/>
      <c r="F212" s="19">
        <f t="shared" si="97"/>
        <v>0</v>
      </c>
      <c r="G212" s="18"/>
      <c r="H212" s="18"/>
      <c r="I212" s="18"/>
      <c r="J212" s="18"/>
      <c r="K212" s="19"/>
      <c r="L212" s="19"/>
      <c r="M212" s="19"/>
      <c r="N212" s="18"/>
      <c r="O212" s="19"/>
      <c r="P212" s="18"/>
      <c r="Q212" s="19"/>
      <c r="R212" s="19"/>
      <c r="S212" s="18"/>
      <c r="T212" s="18"/>
      <c r="U212" s="20">
        <f t="shared" si="98"/>
        <v>0</v>
      </c>
    </row>
    <row r="213">
      <c r="A213" s="21"/>
      <c r="B213" s="17" t="s">
        <v>30</v>
      </c>
      <c r="C213" s="18"/>
      <c r="D213" s="18"/>
      <c r="E213" s="18"/>
      <c r="F213" s="19">
        <f t="shared" si="97"/>
        <v>0</v>
      </c>
      <c r="G213" s="18"/>
      <c r="H213" s="19"/>
      <c r="I213" s="19"/>
      <c r="J213" s="19"/>
      <c r="K213" s="19"/>
      <c r="L213" s="19"/>
      <c r="M213" s="19"/>
      <c r="N213" s="18"/>
      <c r="O213" s="18"/>
      <c r="P213" s="18"/>
      <c r="Q213" s="18"/>
      <c r="R213" s="18"/>
      <c r="S213" s="18"/>
      <c r="T213" s="18"/>
      <c r="U213" s="20">
        <f t="shared" si="98"/>
        <v>0</v>
      </c>
    </row>
    <row r="214">
      <c r="A214" s="21"/>
      <c r="B214" s="17" t="s">
        <v>31</v>
      </c>
      <c r="C214" s="18"/>
      <c r="D214" s="18"/>
      <c r="E214" s="18"/>
      <c r="F214" s="19">
        <f t="shared" si="97"/>
        <v>0</v>
      </c>
      <c r="G214" s="19"/>
      <c r="H214" s="19"/>
      <c r="I214" s="19"/>
      <c r="J214" s="19"/>
      <c r="K214" s="19"/>
      <c r="L214" s="19"/>
      <c r="M214" s="19"/>
      <c r="N214" s="19"/>
      <c r="O214" s="19"/>
      <c r="P214" s="18"/>
      <c r="Q214" s="19"/>
      <c r="R214" s="18"/>
      <c r="S214" s="19"/>
      <c r="T214" s="18"/>
      <c r="U214" s="20">
        <f t="shared" si="98"/>
        <v>0</v>
      </c>
    </row>
    <row r="215">
      <c r="A215" s="21"/>
      <c r="B215" s="17" t="s">
        <v>33</v>
      </c>
      <c r="C215" s="18"/>
      <c r="D215" s="18"/>
      <c r="E215" s="18"/>
      <c r="F215" s="18">
        <f t="shared" si="97"/>
        <v>0</v>
      </c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54">
        <f t="shared" si="98"/>
        <v>0</v>
      </c>
    </row>
    <row r="216">
      <c r="A216" s="21"/>
      <c r="B216" s="22" t="s">
        <v>34</v>
      </c>
      <c r="C216" s="23"/>
      <c r="D216" s="23"/>
      <c r="E216" s="24"/>
      <c r="F216" s="24">
        <f t="shared" si="97"/>
        <v>0</v>
      </c>
      <c r="G216" s="23"/>
      <c r="H216" s="24"/>
      <c r="I216" s="24"/>
      <c r="J216" s="23"/>
      <c r="K216" s="24"/>
      <c r="L216" s="24"/>
      <c r="M216" s="24"/>
      <c r="N216" s="23"/>
      <c r="O216" s="23"/>
      <c r="P216" s="23"/>
      <c r="Q216" s="23"/>
      <c r="R216" s="23"/>
      <c r="S216" s="25"/>
      <c r="T216" s="23"/>
      <c r="U216" s="20">
        <f t="shared" si="98"/>
        <v>0</v>
      </c>
    </row>
    <row r="217">
      <c r="A217" s="21"/>
      <c r="B217" s="22" t="s">
        <v>35</v>
      </c>
      <c r="C217" s="23"/>
      <c r="D217" s="23"/>
      <c r="E217" s="24"/>
      <c r="F217" s="24">
        <f t="shared" si="97"/>
        <v>0</v>
      </c>
      <c r="G217" s="23"/>
      <c r="H217" s="24"/>
      <c r="I217" s="24"/>
      <c r="J217" s="23"/>
      <c r="K217" s="24"/>
      <c r="L217" s="24"/>
      <c r="M217" s="24"/>
      <c r="N217" s="24"/>
      <c r="O217" s="23"/>
      <c r="P217" s="23"/>
      <c r="Q217" s="23"/>
      <c r="R217" s="24"/>
      <c r="S217" s="23"/>
      <c r="T217" s="23"/>
      <c r="U217" s="20">
        <f t="shared" si="98"/>
        <v>0</v>
      </c>
    </row>
    <row r="218">
      <c r="A218" s="21"/>
      <c r="B218" s="26" t="s">
        <v>36</v>
      </c>
      <c r="C218" s="27">
        <f t="shared" ref="C218:T218" si="99">SUM(C211:C217)</f>
        <v>0</v>
      </c>
      <c r="D218" s="27">
        <f t="shared" si="99"/>
        <v>0</v>
      </c>
      <c r="E218" s="27">
        <f t="shared" si="99"/>
        <v>0</v>
      </c>
      <c r="F218" s="27">
        <f t="shared" si="99"/>
        <v>0</v>
      </c>
      <c r="G218" s="27">
        <f t="shared" si="99"/>
        <v>0</v>
      </c>
      <c r="H218" s="27">
        <f t="shared" si="99"/>
        <v>0</v>
      </c>
      <c r="I218" s="27">
        <f t="shared" si="99"/>
        <v>0</v>
      </c>
      <c r="J218" s="27">
        <f t="shared" si="99"/>
        <v>0</v>
      </c>
      <c r="K218" s="27">
        <f t="shared" si="99"/>
        <v>0</v>
      </c>
      <c r="L218" s="27">
        <f t="shared" si="99"/>
        <v>0</v>
      </c>
      <c r="M218" s="27">
        <f t="shared" si="99"/>
        <v>0</v>
      </c>
      <c r="N218" s="27">
        <f t="shared" si="99"/>
        <v>0</v>
      </c>
      <c r="O218" s="27">
        <f t="shared" si="99"/>
        <v>0</v>
      </c>
      <c r="P218" s="27">
        <f t="shared" si="99"/>
        <v>0</v>
      </c>
      <c r="Q218" s="27">
        <f t="shared" si="99"/>
        <v>0</v>
      </c>
      <c r="R218" s="27">
        <f t="shared" si="99"/>
        <v>0</v>
      </c>
      <c r="S218" s="27">
        <f t="shared" si="99"/>
        <v>0</v>
      </c>
      <c r="T218" s="27">
        <f t="shared" si="99"/>
        <v>0</v>
      </c>
      <c r="U218" s="20">
        <f t="shared" si="98"/>
        <v>0</v>
      </c>
    </row>
    <row r="219">
      <c r="A219" s="31"/>
      <c r="B219" s="32" t="s">
        <v>42</v>
      </c>
      <c r="C219" s="33">
        <f t="shared" ref="C219:U219" si="100">C210+C218</f>
        <v>1400</v>
      </c>
      <c r="D219" s="33">
        <f t="shared" si="100"/>
        <v>488</v>
      </c>
      <c r="E219" s="33">
        <f t="shared" si="100"/>
        <v>5</v>
      </c>
      <c r="F219" s="33">
        <f t="shared" si="100"/>
        <v>1893</v>
      </c>
      <c r="G219" s="33">
        <f t="shared" si="100"/>
        <v>29</v>
      </c>
      <c r="H219" s="33">
        <f t="shared" si="100"/>
        <v>15</v>
      </c>
      <c r="I219" s="33">
        <f t="shared" si="100"/>
        <v>10</v>
      </c>
      <c r="J219" s="33">
        <f t="shared" si="100"/>
        <v>5</v>
      </c>
      <c r="K219" s="33">
        <f t="shared" si="100"/>
        <v>0</v>
      </c>
      <c r="L219" s="33">
        <f t="shared" si="100"/>
        <v>30</v>
      </c>
      <c r="M219" s="33">
        <f t="shared" si="100"/>
        <v>68</v>
      </c>
      <c r="N219" s="33">
        <f t="shared" si="100"/>
        <v>24</v>
      </c>
      <c r="O219" s="33">
        <f t="shared" si="100"/>
        <v>26</v>
      </c>
      <c r="P219" s="33">
        <f t="shared" si="100"/>
        <v>1072</v>
      </c>
      <c r="Q219" s="33">
        <f t="shared" si="100"/>
        <v>11</v>
      </c>
      <c r="R219" s="33">
        <f t="shared" si="100"/>
        <v>265</v>
      </c>
      <c r="S219" s="33">
        <f t="shared" si="100"/>
        <v>12</v>
      </c>
      <c r="T219" s="33">
        <f t="shared" si="100"/>
        <v>458</v>
      </c>
      <c r="U219" s="20">
        <f t="shared" si="100"/>
        <v>2025</v>
      </c>
    </row>
    <row r="220">
      <c r="A220" s="16">
        <v>46106.0</v>
      </c>
      <c r="B220" s="17" t="s">
        <v>28</v>
      </c>
      <c r="C220" s="18"/>
      <c r="D220" s="18"/>
      <c r="E220" s="18"/>
      <c r="F220" s="19">
        <f t="shared" ref="F220:F226" si="101">SUM(C220:E220)</f>
        <v>0</v>
      </c>
      <c r="G220" s="18"/>
      <c r="H220" s="19"/>
      <c r="I220" s="19"/>
      <c r="J220" s="18"/>
      <c r="K220" s="19"/>
      <c r="L220" s="19"/>
      <c r="M220" s="19"/>
      <c r="N220" s="19"/>
      <c r="O220" s="18"/>
      <c r="P220" s="18"/>
      <c r="Q220" s="19"/>
      <c r="R220" s="19"/>
      <c r="S220" s="18"/>
      <c r="T220" s="18"/>
      <c r="U220" s="20">
        <f t="shared" ref="U220:U227" si="102">sum(G220:T220)</f>
        <v>0</v>
      </c>
    </row>
    <row r="221">
      <c r="A221" s="21"/>
      <c r="B221" s="17" t="s">
        <v>29</v>
      </c>
      <c r="C221" s="18"/>
      <c r="D221" s="18"/>
      <c r="E221" s="19"/>
      <c r="F221" s="19">
        <f t="shared" si="101"/>
        <v>0</v>
      </c>
      <c r="G221" s="18"/>
      <c r="H221" s="18"/>
      <c r="I221" s="18"/>
      <c r="J221" s="19"/>
      <c r="K221" s="19"/>
      <c r="L221" s="19"/>
      <c r="M221" s="19"/>
      <c r="N221" s="18"/>
      <c r="O221" s="18"/>
      <c r="P221" s="18"/>
      <c r="Q221" s="19"/>
      <c r="R221" s="19"/>
      <c r="S221" s="18"/>
      <c r="T221" s="18"/>
      <c r="U221" s="20">
        <f t="shared" si="102"/>
        <v>0</v>
      </c>
    </row>
    <row r="222">
      <c r="A222" s="21"/>
      <c r="B222" s="17" t="s">
        <v>30</v>
      </c>
      <c r="C222" s="18"/>
      <c r="D222" s="18"/>
      <c r="E222" s="18"/>
      <c r="F222" s="19">
        <f t="shared" si="101"/>
        <v>0</v>
      </c>
      <c r="G222" s="18"/>
      <c r="H222" s="19"/>
      <c r="I222" s="19"/>
      <c r="J222" s="19"/>
      <c r="K222" s="19"/>
      <c r="L222" s="19"/>
      <c r="M222" s="19"/>
      <c r="N222" s="19"/>
      <c r="O222" s="19"/>
      <c r="P222" s="18"/>
      <c r="Q222" s="19"/>
      <c r="R222" s="19"/>
      <c r="S222" s="18"/>
      <c r="T222" s="18"/>
      <c r="U222" s="20">
        <f t="shared" si="102"/>
        <v>0</v>
      </c>
    </row>
    <row r="223">
      <c r="A223" s="21"/>
      <c r="B223" s="17" t="s">
        <v>31</v>
      </c>
      <c r="C223" s="18"/>
      <c r="D223" s="18"/>
      <c r="E223" s="19"/>
      <c r="F223" s="19">
        <f t="shared" si="101"/>
        <v>0</v>
      </c>
      <c r="G223" s="18"/>
      <c r="H223" s="19"/>
      <c r="I223" s="19"/>
      <c r="J223" s="19"/>
      <c r="K223" s="19"/>
      <c r="L223" s="19"/>
      <c r="M223" s="18"/>
      <c r="N223" s="19"/>
      <c r="O223" s="36"/>
      <c r="P223" s="18"/>
      <c r="Q223" s="19"/>
      <c r="R223" s="18"/>
      <c r="S223" s="19"/>
      <c r="T223" s="18"/>
      <c r="U223" s="20">
        <f t="shared" si="102"/>
        <v>0</v>
      </c>
    </row>
    <row r="224">
      <c r="A224" s="21"/>
      <c r="B224" s="17" t="s">
        <v>33</v>
      </c>
      <c r="C224" s="18"/>
      <c r="D224" s="18"/>
      <c r="E224" s="18"/>
      <c r="F224" s="19">
        <f t="shared" si="101"/>
        <v>0</v>
      </c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54">
        <f t="shared" si="102"/>
        <v>0</v>
      </c>
    </row>
    <row r="225">
      <c r="A225" s="21"/>
      <c r="B225" s="22" t="s">
        <v>34</v>
      </c>
      <c r="C225" s="23"/>
      <c r="D225" s="23"/>
      <c r="E225" s="24"/>
      <c r="F225" s="24">
        <f t="shared" si="101"/>
        <v>0</v>
      </c>
      <c r="G225" s="23"/>
      <c r="H225" s="23"/>
      <c r="I225" s="23"/>
      <c r="J225" s="23"/>
      <c r="K225" s="24"/>
      <c r="L225" s="24"/>
      <c r="M225" s="24"/>
      <c r="N225" s="23"/>
      <c r="O225" s="24"/>
      <c r="P225" s="23"/>
      <c r="Q225" s="23"/>
      <c r="R225" s="23"/>
      <c r="S225" s="24"/>
      <c r="T225" s="23"/>
      <c r="U225" s="20">
        <f t="shared" si="102"/>
        <v>0</v>
      </c>
    </row>
    <row r="226">
      <c r="A226" s="21"/>
      <c r="B226" s="22" t="s">
        <v>35</v>
      </c>
      <c r="C226" s="23"/>
      <c r="D226" s="23"/>
      <c r="E226" s="25"/>
      <c r="F226" s="24">
        <f t="shared" si="101"/>
        <v>0</v>
      </c>
      <c r="G226" s="24"/>
      <c r="H226" s="24"/>
      <c r="I226" s="24"/>
      <c r="J226" s="23"/>
      <c r="K226" s="24"/>
      <c r="L226" s="24"/>
      <c r="M226" s="24"/>
      <c r="N226" s="24"/>
      <c r="O226" s="23"/>
      <c r="P226" s="23"/>
      <c r="Q226" s="24"/>
      <c r="R226" s="25"/>
      <c r="S226" s="23"/>
      <c r="T226" s="23"/>
      <c r="U226" s="20">
        <f t="shared" si="102"/>
        <v>0</v>
      </c>
    </row>
    <row r="227">
      <c r="A227" s="21"/>
      <c r="B227" s="26" t="s">
        <v>36</v>
      </c>
      <c r="C227" s="27">
        <f t="shared" ref="C227:T227" si="103">SUM(C220:C226)</f>
        <v>0</v>
      </c>
      <c r="D227" s="27">
        <f t="shared" si="103"/>
        <v>0</v>
      </c>
      <c r="E227" s="27">
        <f t="shared" si="103"/>
        <v>0</v>
      </c>
      <c r="F227" s="27">
        <f t="shared" si="103"/>
        <v>0</v>
      </c>
      <c r="G227" s="27">
        <f t="shared" si="103"/>
        <v>0</v>
      </c>
      <c r="H227" s="27">
        <f t="shared" si="103"/>
        <v>0</v>
      </c>
      <c r="I227" s="27">
        <f t="shared" si="103"/>
        <v>0</v>
      </c>
      <c r="J227" s="27">
        <f t="shared" si="103"/>
        <v>0</v>
      </c>
      <c r="K227" s="27">
        <f t="shared" si="103"/>
        <v>0</v>
      </c>
      <c r="L227" s="27">
        <f t="shared" si="103"/>
        <v>0</v>
      </c>
      <c r="M227" s="27">
        <f t="shared" si="103"/>
        <v>0</v>
      </c>
      <c r="N227" s="27">
        <f t="shared" si="103"/>
        <v>0</v>
      </c>
      <c r="O227" s="27">
        <f t="shared" si="103"/>
        <v>0</v>
      </c>
      <c r="P227" s="27">
        <f t="shared" si="103"/>
        <v>0</v>
      </c>
      <c r="Q227" s="27">
        <f t="shared" si="103"/>
        <v>0</v>
      </c>
      <c r="R227" s="27">
        <f t="shared" si="103"/>
        <v>0</v>
      </c>
      <c r="S227" s="27">
        <f t="shared" si="103"/>
        <v>0</v>
      </c>
      <c r="T227" s="27">
        <f t="shared" si="103"/>
        <v>0</v>
      </c>
      <c r="U227" s="20">
        <f t="shared" si="102"/>
        <v>0</v>
      </c>
    </row>
    <row r="228">
      <c r="A228" s="31"/>
      <c r="B228" s="32" t="s">
        <v>42</v>
      </c>
      <c r="C228" s="33">
        <f t="shared" ref="C228:U228" si="104">C219+C227</f>
        <v>1400</v>
      </c>
      <c r="D228" s="33">
        <f t="shared" si="104"/>
        <v>488</v>
      </c>
      <c r="E228" s="33">
        <f t="shared" si="104"/>
        <v>5</v>
      </c>
      <c r="F228" s="33">
        <f t="shared" si="104"/>
        <v>1893</v>
      </c>
      <c r="G228" s="33">
        <f t="shared" si="104"/>
        <v>29</v>
      </c>
      <c r="H228" s="33">
        <f t="shared" si="104"/>
        <v>15</v>
      </c>
      <c r="I228" s="33">
        <f t="shared" si="104"/>
        <v>10</v>
      </c>
      <c r="J228" s="33">
        <f t="shared" si="104"/>
        <v>5</v>
      </c>
      <c r="K228" s="33">
        <f t="shared" si="104"/>
        <v>0</v>
      </c>
      <c r="L228" s="33">
        <f t="shared" si="104"/>
        <v>30</v>
      </c>
      <c r="M228" s="33">
        <f t="shared" si="104"/>
        <v>68</v>
      </c>
      <c r="N228" s="33">
        <f t="shared" si="104"/>
        <v>24</v>
      </c>
      <c r="O228" s="33">
        <f t="shared" si="104"/>
        <v>26</v>
      </c>
      <c r="P228" s="33">
        <f t="shared" si="104"/>
        <v>1072</v>
      </c>
      <c r="Q228" s="33">
        <f t="shared" si="104"/>
        <v>11</v>
      </c>
      <c r="R228" s="33">
        <f t="shared" si="104"/>
        <v>265</v>
      </c>
      <c r="S228" s="33">
        <f t="shared" si="104"/>
        <v>12</v>
      </c>
      <c r="T228" s="33">
        <f t="shared" si="104"/>
        <v>458</v>
      </c>
      <c r="U228" s="20">
        <f t="shared" si="104"/>
        <v>2025</v>
      </c>
    </row>
    <row r="229">
      <c r="A229" s="16">
        <v>46107.0</v>
      </c>
      <c r="B229" s="17" t="s">
        <v>28</v>
      </c>
      <c r="C229" s="18"/>
      <c r="D229" s="18"/>
      <c r="E229" s="18"/>
      <c r="F229" s="19">
        <f t="shared" ref="F229:F235" si="105">SUM(C229:E229)</f>
        <v>0</v>
      </c>
      <c r="G229" s="18"/>
      <c r="H229" s="19"/>
      <c r="I229" s="19"/>
      <c r="J229" s="19"/>
      <c r="K229" s="19"/>
      <c r="L229" s="19"/>
      <c r="M229" s="19"/>
      <c r="N229" s="19"/>
      <c r="O229" s="18"/>
      <c r="P229" s="18"/>
      <c r="Q229" s="19"/>
      <c r="R229" s="19"/>
      <c r="S229" s="19"/>
      <c r="T229" s="18"/>
      <c r="U229" s="20">
        <f t="shared" ref="U229:U236" si="106">sum(G229:T229)</f>
        <v>0</v>
      </c>
    </row>
    <row r="230">
      <c r="A230" s="21"/>
      <c r="B230" s="17" t="s">
        <v>29</v>
      </c>
      <c r="C230" s="18"/>
      <c r="D230" s="18"/>
      <c r="E230" s="18"/>
      <c r="F230" s="19">
        <f t="shared" si="105"/>
        <v>0</v>
      </c>
      <c r="G230" s="18"/>
      <c r="H230" s="19"/>
      <c r="I230" s="19"/>
      <c r="J230" s="18"/>
      <c r="K230" s="19"/>
      <c r="L230" s="18"/>
      <c r="M230" s="19"/>
      <c r="N230" s="19"/>
      <c r="O230" s="19"/>
      <c r="P230" s="18"/>
      <c r="Q230" s="19"/>
      <c r="R230" s="19"/>
      <c r="S230" s="19"/>
      <c r="T230" s="18"/>
      <c r="U230" s="20">
        <f t="shared" si="106"/>
        <v>0</v>
      </c>
    </row>
    <row r="231">
      <c r="A231" s="21"/>
      <c r="B231" s="17" t="s">
        <v>30</v>
      </c>
      <c r="C231" s="18"/>
      <c r="D231" s="18"/>
      <c r="E231" s="18" t="s">
        <v>2</v>
      </c>
      <c r="F231" s="19">
        <f t="shared" si="105"/>
        <v>0</v>
      </c>
      <c r="G231" s="18"/>
      <c r="H231" s="61"/>
      <c r="I231" s="19"/>
      <c r="J231" s="19"/>
      <c r="K231" s="19"/>
      <c r="L231" s="19"/>
      <c r="M231" s="19"/>
      <c r="N231" s="19"/>
      <c r="O231" s="18"/>
      <c r="P231" s="18"/>
      <c r="Q231" s="19"/>
      <c r="R231" s="19"/>
      <c r="S231" s="18"/>
      <c r="T231" s="18"/>
      <c r="U231" s="20">
        <f t="shared" si="106"/>
        <v>0</v>
      </c>
    </row>
    <row r="232">
      <c r="A232" s="21"/>
      <c r="B232" s="17" t="s">
        <v>31</v>
      </c>
      <c r="C232" s="18"/>
      <c r="D232" s="18"/>
      <c r="E232" s="18"/>
      <c r="F232" s="19">
        <f t="shared" si="105"/>
        <v>0</v>
      </c>
      <c r="G232" s="19"/>
      <c r="H232" s="19"/>
      <c r="I232" s="19"/>
      <c r="J232" s="18"/>
      <c r="K232" s="19"/>
      <c r="L232" s="19"/>
      <c r="M232" s="18"/>
      <c r="N232" s="18"/>
      <c r="O232" s="19"/>
      <c r="P232" s="18"/>
      <c r="Q232" s="19"/>
      <c r="R232" s="18"/>
      <c r="S232" s="19"/>
      <c r="T232" s="18"/>
      <c r="U232" s="20">
        <f t="shared" si="106"/>
        <v>0</v>
      </c>
    </row>
    <row r="233">
      <c r="A233" s="21"/>
      <c r="B233" s="17" t="s">
        <v>33</v>
      </c>
      <c r="C233" s="18"/>
      <c r="D233" s="18"/>
      <c r="E233" s="18"/>
      <c r="F233" s="19">
        <f t="shared" si="105"/>
        <v>0</v>
      </c>
      <c r="G233" s="18"/>
      <c r="H233" s="18"/>
      <c r="I233" s="19"/>
      <c r="J233" s="36"/>
      <c r="K233" s="19"/>
      <c r="L233" s="19"/>
      <c r="M233" s="19"/>
      <c r="N233" s="18"/>
      <c r="O233" s="19"/>
      <c r="P233" s="18"/>
      <c r="Q233" s="19"/>
      <c r="R233" s="18"/>
      <c r="S233" s="18"/>
      <c r="T233" s="18"/>
      <c r="U233" s="54">
        <f t="shared" si="106"/>
        <v>0</v>
      </c>
    </row>
    <row r="234">
      <c r="A234" s="21"/>
      <c r="B234" s="22" t="s">
        <v>34</v>
      </c>
      <c r="C234" s="23"/>
      <c r="D234" s="23"/>
      <c r="E234" s="23"/>
      <c r="F234" s="24">
        <f t="shared" si="105"/>
        <v>0</v>
      </c>
      <c r="G234" s="23"/>
      <c r="H234" s="23"/>
      <c r="I234" s="24"/>
      <c r="J234" s="24"/>
      <c r="K234" s="24"/>
      <c r="L234" s="24"/>
      <c r="M234" s="24"/>
      <c r="N234" s="24"/>
      <c r="O234" s="24"/>
      <c r="P234" s="23"/>
      <c r="Q234" s="24"/>
      <c r="R234" s="23"/>
      <c r="S234" s="24"/>
      <c r="T234" s="23"/>
      <c r="U234" s="20">
        <f t="shared" si="106"/>
        <v>0</v>
      </c>
    </row>
    <row r="235">
      <c r="A235" s="21"/>
      <c r="B235" s="22" t="s">
        <v>35</v>
      </c>
      <c r="C235" s="23"/>
      <c r="D235" s="23"/>
      <c r="E235" s="23"/>
      <c r="F235" s="24">
        <f t="shared" si="105"/>
        <v>0</v>
      </c>
      <c r="G235" s="24"/>
      <c r="H235" s="24"/>
      <c r="I235" s="24"/>
      <c r="J235" s="24"/>
      <c r="K235" s="24"/>
      <c r="L235" s="24"/>
      <c r="M235" s="24"/>
      <c r="N235" s="24"/>
      <c r="O235" s="23"/>
      <c r="P235" s="23"/>
      <c r="Q235" s="24"/>
      <c r="R235" s="24"/>
      <c r="S235" s="24"/>
      <c r="T235" s="23"/>
      <c r="U235" s="20">
        <f t="shared" si="106"/>
        <v>0</v>
      </c>
    </row>
    <row r="236">
      <c r="A236" s="21"/>
      <c r="B236" s="26" t="s">
        <v>36</v>
      </c>
      <c r="C236" s="27">
        <f t="shared" ref="C236:T236" si="107">SUM(C229:C235)</f>
        <v>0</v>
      </c>
      <c r="D236" s="27">
        <f t="shared" si="107"/>
        <v>0</v>
      </c>
      <c r="E236" s="27">
        <f t="shared" si="107"/>
        <v>0</v>
      </c>
      <c r="F236" s="27">
        <f t="shared" si="107"/>
        <v>0</v>
      </c>
      <c r="G236" s="27">
        <f t="shared" si="107"/>
        <v>0</v>
      </c>
      <c r="H236" s="27">
        <f t="shared" si="107"/>
        <v>0</v>
      </c>
      <c r="I236" s="27">
        <f t="shared" si="107"/>
        <v>0</v>
      </c>
      <c r="J236" s="27">
        <f t="shared" si="107"/>
        <v>0</v>
      </c>
      <c r="K236" s="27">
        <f t="shared" si="107"/>
        <v>0</v>
      </c>
      <c r="L236" s="27">
        <f t="shared" si="107"/>
        <v>0</v>
      </c>
      <c r="M236" s="27">
        <f t="shared" si="107"/>
        <v>0</v>
      </c>
      <c r="N236" s="27">
        <f t="shared" si="107"/>
        <v>0</v>
      </c>
      <c r="O236" s="27">
        <f t="shared" si="107"/>
        <v>0</v>
      </c>
      <c r="P236" s="27">
        <f t="shared" si="107"/>
        <v>0</v>
      </c>
      <c r="Q236" s="27">
        <f t="shared" si="107"/>
        <v>0</v>
      </c>
      <c r="R236" s="27">
        <f t="shared" si="107"/>
        <v>0</v>
      </c>
      <c r="S236" s="27">
        <f t="shared" si="107"/>
        <v>0</v>
      </c>
      <c r="T236" s="27">
        <f t="shared" si="107"/>
        <v>0</v>
      </c>
      <c r="U236" s="20">
        <f t="shared" si="106"/>
        <v>0</v>
      </c>
    </row>
    <row r="237">
      <c r="A237" s="31"/>
      <c r="B237" s="32" t="s">
        <v>42</v>
      </c>
      <c r="C237" s="33">
        <f t="shared" ref="C237:U237" si="108">C228+C236</f>
        <v>1400</v>
      </c>
      <c r="D237" s="33">
        <f t="shared" si="108"/>
        <v>488</v>
      </c>
      <c r="E237" s="33">
        <f t="shared" si="108"/>
        <v>5</v>
      </c>
      <c r="F237" s="33">
        <f t="shared" si="108"/>
        <v>1893</v>
      </c>
      <c r="G237" s="33">
        <f t="shared" si="108"/>
        <v>29</v>
      </c>
      <c r="H237" s="33">
        <f t="shared" si="108"/>
        <v>15</v>
      </c>
      <c r="I237" s="33">
        <f t="shared" si="108"/>
        <v>10</v>
      </c>
      <c r="J237" s="33">
        <f t="shared" si="108"/>
        <v>5</v>
      </c>
      <c r="K237" s="33">
        <f t="shared" si="108"/>
        <v>0</v>
      </c>
      <c r="L237" s="33">
        <f t="shared" si="108"/>
        <v>30</v>
      </c>
      <c r="M237" s="33">
        <f t="shared" si="108"/>
        <v>68</v>
      </c>
      <c r="N237" s="33">
        <f t="shared" si="108"/>
        <v>24</v>
      </c>
      <c r="O237" s="33">
        <f t="shared" si="108"/>
        <v>26</v>
      </c>
      <c r="P237" s="33">
        <f t="shared" si="108"/>
        <v>1072</v>
      </c>
      <c r="Q237" s="33">
        <f t="shared" si="108"/>
        <v>11</v>
      </c>
      <c r="R237" s="33">
        <f t="shared" si="108"/>
        <v>265</v>
      </c>
      <c r="S237" s="33">
        <f t="shared" si="108"/>
        <v>12</v>
      </c>
      <c r="T237" s="33">
        <f t="shared" si="108"/>
        <v>458</v>
      </c>
      <c r="U237" s="20">
        <f t="shared" si="108"/>
        <v>2025</v>
      </c>
    </row>
    <row r="238">
      <c r="A238" s="16">
        <v>46108.0</v>
      </c>
      <c r="B238" s="17" t="s">
        <v>28</v>
      </c>
      <c r="C238" s="18"/>
      <c r="D238" s="18"/>
      <c r="E238" s="18"/>
      <c r="F238" s="19">
        <f t="shared" ref="F238:F244" si="109">SUM(C238:E238)</f>
        <v>0</v>
      </c>
      <c r="G238" s="19"/>
      <c r="H238" s="19"/>
      <c r="I238" s="19"/>
      <c r="J238" s="19"/>
      <c r="K238" s="19"/>
      <c r="L238" s="19"/>
      <c r="M238" s="19"/>
      <c r="N238" s="19"/>
      <c r="O238" s="36"/>
      <c r="P238" s="18"/>
      <c r="Q238" s="18"/>
      <c r="R238" s="19"/>
      <c r="S238" s="36"/>
      <c r="T238" s="18"/>
      <c r="U238" s="20">
        <f t="shared" ref="U238:U245" si="110">sum(G238:T238)</f>
        <v>0</v>
      </c>
    </row>
    <row r="239">
      <c r="A239" s="21"/>
      <c r="B239" s="17" t="s">
        <v>29</v>
      </c>
      <c r="C239" s="18"/>
      <c r="D239" s="18"/>
      <c r="E239" s="18"/>
      <c r="F239" s="19">
        <f t="shared" si="109"/>
        <v>0</v>
      </c>
      <c r="G239" s="18"/>
      <c r="H239" s="19"/>
      <c r="I239" s="19"/>
      <c r="J239" s="18"/>
      <c r="K239" s="19"/>
      <c r="L239" s="19"/>
      <c r="M239" s="19"/>
      <c r="N239" s="19"/>
      <c r="O239" s="18"/>
      <c r="P239" s="18"/>
      <c r="Q239" s="19"/>
      <c r="R239" s="19"/>
      <c r="S239" s="36"/>
      <c r="T239" s="18"/>
      <c r="U239" s="20">
        <f t="shared" si="110"/>
        <v>0</v>
      </c>
    </row>
    <row r="240">
      <c r="A240" s="21"/>
      <c r="B240" s="17" t="s">
        <v>30</v>
      </c>
      <c r="C240" s="18"/>
      <c r="D240" s="18"/>
      <c r="E240" s="18"/>
      <c r="F240" s="19">
        <f t="shared" si="109"/>
        <v>0</v>
      </c>
      <c r="G240" s="18"/>
      <c r="H240" s="18"/>
      <c r="I240" s="19"/>
      <c r="J240" s="18"/>
      <c r="K240" s="19"/>
      <c r="L240" s="18"/>
      <c r="M240" s="19"/>
      <c r="N240" s="19"/>
      <c r="O240" s="18"/>
      <c r="P240" s="18"/>
      <c r="Q240" s="19"/>
      <c r="R240" s="19"/>
      <c r="S240" s="18"/>
      <c r="T240" s="18"/>
      <c r="U240" s="20">
        <f t="shared" si="110"/>
        <v>0</v>
      </c>
    </row>
    <row r="241">
      <c r="A241" s="21"/>
      <c r="B241" s="17" t="s">
        <v>31</v>
      </c>
      <c r="C241" s="18"/>
      <c r="D241" s="18"/>
      <c r="E241" s="18"/>
      <c r="F241" s="19">
        <f t="shared" si="109"/>
        <v>0</v>
      </c>
      <c r="G241" s="19"/>
      <c r="H241" s="19"/>
      <c r="I241" s="19"/>
      <c r="J241" s="19"/>
      <c r="K241" s="19"/>
      <c r="L241" s="19"/>
      <c r="M241" s="18"/>
      <c r="N241" s="19"/>
      <c r="O241" s="19"/>
      <c r="P241" s="18"/>
      <c r="Q241" s="19"/>
      <c r="R241" s="18"/>
      <c r="S241" s="19"/>
      <c r="T241" s="18"/>
      <c r="U241" s="20">
        <f t="shared" si="110"/>
        <v>0</v>
      </c>
    </row>
    <row r="242">
      <c r="A242" s="21"/>
      <c r="B242" s="17" t="s">
        <v>33</v>
      </c>
      <c r="C242" s="18"/>
      <c r="D242" s="18"/>
      <c r="E242" s="18"/>
      <c r="F242" s="19">
        <f t="shared" si="109"/>
        <v>0</v>
      </c>
      <c r="G242" s="18"/>
      <c r="H242" s="18"/>
      <c r="I242" s="19"/>
      <c r="J242" s="18"/>
      <c r="K242" s="19"/>
      <c r="L242" s="19"/>
      <c r="M242" s="19"/>
      <c r="N242" s="18"/>
      <c r="O242" s="19"/>
      <c r="P242" s="18"/>
      <c r="Q242" s="19"/>
      <c r="R242" s="18"/>
      <c r="S242" s="18"/>
      <c r="T242" s="18"/>
      <c r="U242" s="54">
        <f t="shared" si="110"/>
        <v>0</v>
      </c>
    </row>
    <row r="243">
      <c r="A243" s="21"/>
      <c r="B243" s="22" t="s">
        <v>34</v>
      </c>
      <c r="C243" s="23"/>
      <c r="D243" s="23"/>
      <c r="E243" s="24"/>
      <c r="F243" s="24">
        <f t="shared" si="109"/>
        <v>0</v>
      </c>
      <c r="G243" s="23"/>
      <c r="H243" s="24"/>
      <c r="I243" s="23"/>
      <c r="J243" s="23"/>
      <c r="K243" s="24"/>
      <c r="L243" s="24"/>
      <c r="M243" s="24"/>
      <c r="N243" s="23"/>
      <c r="O243" s="24"/>
      <c r="P243" s="23"/>
      <c r="Q243" s="24"/>
      <c r="R243" s="23"/>
      <c r="S243" s="23"/>
      <c r="T243" s="23"/>
      <c r="U243" s="20">
        <f t="shared" si="110"/>
        <v>0</v>
      </c>
    </row>
    <row r="244">
      <c r="A244" s="21"/>
      <c r="B244" s="22" t="s">
        <v>35</v>
      </c>
      <c r="C244" s="23"/>
      <c r="D244" s="23"/>
      <c r="E244" s="24"/>
      <c r="F244" s="24">
        <f t="shared" si="109"/>
        <v>0</v>
      </c>
      <c r="G244" s="23"/>
      <c r="H244" s="24"/>
      <c r="I244" s="24"/>
      <c r="J244" s="23"/>
      <c r="K244" s="24"/>
      <c r="L244" s="24"/>
      <c r="M244" s="24"/>
      <c r="N244" s="24"/>
      <c r="O244" s="24"/>
      <c r="P244" s="23"/>
      <c r="Q244" s="24"/>
      <c r="R244" s="24"/>
      <c r="S244" s="24"/>
      <c r="T244" s="23"/>
      <c r="U244" s="20">
        <f t="shared" si="110"/>
        <v>0</v>
      </c>
    </row>
    <row r="245">
      <c r="A245" s="21"/>
      <c r="B245" s="26" t="s">
        <v>36</v>
      </c>
      <c r="C245" s="27">
        <f t="shared" ref="C245:T245" si="111">SUM(C238:C244)</f>
        <v>0</v>
      </c>
      <c r="D245" s="27">
        <f t="shared" si="111"/>
        <v>0</v>
      </c>
      <c r="E245" s="27">
        <f t="shared" si="111"/>
        <v>0</v>
      </c>
      <c r="F245" s="27">
        <f t="shared" si="111"/>
        <v>0</v>
      </c>
      <c r="G245" s="27">
        <f t="shared" si="111"/>
        <v>0</v>
      </c>
      <c r="H245" s="27">
        <f t="shared" si="111"/>
        <v>0</v>
      </c>
      <c r="I245" s="27">
        <f t="shared" si="111"/>
        <v>0</v>
      </c>
      <c r="J245" s="27">
        <f t="shared" si="111"/>
        <v>0</v>
      </c>
      <c r="K245" s="27">
        <f t="shared" si="111"/>
        <v>0</v>
      </c>
      <c r="L245" s="27">
        <f t="shared" si="111"/>
        <v>0</v>
      </c>
      <c r="M245" s="27">
        <f t="shared" si="111"/>
        <v>0</v>
      </c>
      <c r="N245" s="27">
        <f t="shared" si="111"/>
        <v>0</v>
      </c>
      <c r="O245" s="27">
        <f t="shared" si="111"/>
        <v>0</v>
      </c>
      <c r="P245" s="27">
        <f t="shared" si="111"/>
        <v>0</v>
      </c>
      <c r="Q245" s="27">
        <f t="shared" si="111"/>
        <v>0</v>
      </c>
      <c r="R245" s="27">
        <f t="shared" si="111"/>
        <v>0</v>
      </c>
      <c r="S245" s="27">
        <f t="shared" si="111"/>
        <v>0</v>
      </c>
      <c r="T245" s="27">
        <f t="shared" si="111"/>
        <v>0</v>
      </c>
      <c r="U245" s="20">
        <f t="shared" si="110"/>
        <v>0</v>
      </c>
    </row>
    <row r="246">
      <c r="A246" s="31"/>
      <c r="B246" s="32" t="s">
        <v>42</v>
      </c>
      <c r="C246" s="33">
        <f t="shared" ref="C246:U246" si="112">C237+C245</f>
        <v>1400</v>
      </c>
      <c r="D246" s="33">
        <f t="shared" si="112"/>
        <v>488</v>
      </c>
      <c r="E246" s="33">
        <f t="shared" si="112"/>
        <v>5</v>
      </c>
      <c r="F246" s="33">
        <f t="shared" si="112"/>
        <v>1893</v>
      </c>
      <c r="G246" s="33">
        <f t="shared" si="112"/>
        <v>29</v>
      </c>
      <c r="H246" s="33">
        <f t="shared" si="112"/>
        <v>15</v>
      </c>
      <c r="I246" s="33">
        <f t="shared" si="112"/>
        <v>10</v>
      </c>
      <c r="J246" s="33">
        <f t="shared" si="112"/>
        <v>5</v>
      </c>
      <c r="K246" s="33">
        <f t="shared" si="112"/>
        <v>0</v>
      </c>
      <c r="L246" s="33">
        <f t="shared" si="112"/>
        <v>30</v>
      </c>
      <c r="M246" s="33">
        <f t="shared" si="112"/>
        <v>68</v>
      </c>
      <c r="N246" s="33">
        <f t="shared" si="112"/>
        <v>24</v>
      </c>
      <c r="O246" s="33">
        <f t="shared" si="112"/>
        <v>26</v>
      </c>
      <c r="P246" s="33">
        <f t="shared" si="112"/>
        <v>1072</v>
      </c>
      <c r="Q246" s="33">
        <f t="shared" si="112"/>
        <v>11</v>
      </c>
      <c r="R246" s="33">
        <f t="shared" si="112"/>
        <v>265</v>
      </c>
      <c r="S246" s="33">
        <f t="shared" si="112"/>
        <v>12</v>
      </c>
      <c r="T246" s="33">
        <f t="shared" si="112"/>
        <v>458</v>
      </c>
      <c r="U246" s="20">
        <f t="shared" si="112"/>
        <v>2025</v>
      </c>
    </row>
    <row r="247">
      <c r="A247" s="16">
        <v>46109.0</v>
      </c>
      <c r="B247" s="17" t="s">
        <v>28</v>
      </c>
      <c r="C247" s="18"/>
      <c r="D247" s="18"/>
      <c r="E247" s="19"/>
      <c r="F247" s="19">
        <f t="shared" ref="F247:F253" si="113">SUM(C247:E247)</f>
        <v>0</v>
      </c>
      <c r="G247" s="18"/>
      <c r="H247" s="19"/>
      <c r="I247" s="19"/>
      <c r="J247" s="19"/>
      <c r="K247" s="19"/>
      <c r="L247" s="19"/>
      <c r="M247" s="19"/>
      <c r="N247" s="19"/>
      <c r="O247" s="18"/>
      <c r="P247" s="18"/>
      <c r="Q247" s="19"/>
      <c r="R247" s="19"/>
      <c r="S247" s="18"/>
      <c r="T247" s="18"/>
      <c r="U247" s="20">
        <f t="shared" ref="U247:U254" si="114">sum(G247:T247)</f>
        <v>0</v>
      </c>
    </row>
    <row r="248">
      <c r="A248" s="21"/>
      <c r="B248" s="17" t="s">
        <v>29</v>
      </c>
      <c r="C248" s="18"/>
      <c r="D248" s="18"/>
      <c r="E248" s="18"/>
      <c r="F248" s="19">
        <f t="shared" si="113"/>
        <v>0</v>
      </c>
      <c r="G248" s="18"/>
      <c r="H248" s="19"/>
      <c r="I248" s="18"/>
      <c r="J248" s="19"/>
      <c r="K248" s="19"/>
      <c r="L248" s="19"/>
      <c r="M248" s="19"/>
      <c r="N248" s="18"/>
      <c r="O248" s="19"/>
      <c r="P248" s="18"/>
      <c r="Q248" s="19"/>
      <c r="R248" s="19"/>
      <c r="S248" s="18"/>
      <c r="T248" s="18"/>
      <c r="U248" s="20">
        <f t="shared" si="114"/>
        <v>0</v>
      </c>
    </row>
    <row r="249">
      <c r="A249" s="21"/>
      <c r="B249" s="17" t="s">
        <v>30</v>
      </c>
      <c r="C249" s="18"/>
      <c r="D249" s="18"/>
      <c r="E249" s="19"/>
      <c r="F249" s="19">
        <f t="shared" si="113"/>
        <v>0</v>
      </c>
      <c r="G249" s="18"/>
      <c r="H249" s="19"/>
      <c r="I249" s="19"/>
      <c r="J249" s="19"/>
      <c r="K249" s="19"/>
      <c r="L249" s="18"/>
      <c r="M249" s="19"/>
      <c r="N249" s="19"/>
      <c r="O249" s="19"/>
      <c r="P249" s="18"/>
      <c r="Q249" s="18"/>
      <c r="R249" s="19"/>
      <c r="S249" s="18"/>
      <c r="T249" s="18"/>
      <c r="U249" s="20">
        <f t="shared" si="114"/>
        <v>0</v>
      </c>
    </row>
    <row r="250">
      <c r="A250" s="21"/>
      <c r="B250" s="17" t="s">
        <v>31</v>
      </c>
      <c r="C250" s="18"/>
      <c r="D250" s="18"/>
      <c r="E250" s="18"/>
      <c r="F250" s="19">
        <f t="shared" si="113"/>
        <v>0</v>
      </c>
      <c r="G250" s="36"/>
      <c r="H250" s="19"/>
      <c r="I250" s="19"/>
      <c r="J250" s="19"/>
      <c r="K250" s="19"/>
      <c r="L250" s="19"/>
      <c r="M250" s="19"/>
      <c r="N250" s="19"/>
      <c r="O250" s="19"/>
      <c r="P250" s="18"/>
      <c r="Q250" s="19"/>
      <c r="R250" s="19"/>
      <c r="S250" s="19"/>
      <c r="T250" s="18"/>
      <c r="U250" s="20">
        <f t="shared" si="114"/>
        <v>0</v>
      </c>
    </row>
    <row r="251">
      <c r="A251" s="21"/>
      <c r="B251" s="17" t="s">
        <v>33</v>
      </c>
      <c r="C251" s="18"/>
      <c r="D251" s="18"/>
      <c r="E251" s="18"/>
      <c r="F251" s="19">
        <f t="shared" si="113"/>
        <v>0</v>
      </c>
      <c r="G251" s="18"/>
      <c r="H251" s="18"/>
      <c r="I251" s="18"/>
      <c r="J251" s="36"/>
      <c r="K251" s="19"/>
      <c r="L251" s="19"/>
      <c r="M251" s="19"/>
      <c r="N251" s="18"/>
      <c r="O251" s="19"/>
      <c r="P251" s="18"/>
      <c r="Q251" s="18"/>
      <c r="R251" s="18"/>
      <c r="S251" s="18"/>
      <c r="T251" s="18"/>
      <c r="U251" s="54">
        <f t="shared" si="114"/>
        <v>0</v>
      </c>
    </row>
    <row r="252">
      <c r="A252" s="21"/>
      <c r="B252" s="22" t="s">
        <v>34</v>
      </c>
      <c r="C252" s="23"/>
      <c r="D252" s="23"/>
      <c r="E252" s="23"/>
      <c r="F252" s="24">
        <f t="shared" si="113"/>
        <v>0</v>
      </c>
      <c r="G252" s="23"/>
      <c r="H252" s="24"/>
      <c r="I252" s="24"/>
      <c r="J252" s="23"/>
      <c r="K252" s="24"/>
      <c r="L252" s="24"/>
      <c r="M252" s="24"/>
      <c r="N252" s="23"/>
      <c r="O252" s="23"/>
      <c r="P252" s="23"/>
      <c r="Q252" s="24"/>
      <c r="R252" s="24"/>
      <c r="S252" s="23"/>
      <c r="T252" s="23"/>
      <c r="U252" s="20">
        <f t="shared" si="114"/>
        <v>0</v>
      </c>
    </row>
    <row r="253">
      <c r="A253" s="21"/>
      <c r="B253" s="22" t="s">
        <v>35</v>
      </c>
      <c r="C253" s="23"/>
      <c r="D253" s="23"/>
      <c r="E253" s="24"/>
      <c r="F253" s="24">
        <f t="shared" si="113"/>
        <v>0</v>
      </c>
      <c r="G253" s="25"/>
      <c r="H253" s="24"/>
      <c r="I253" s="24"/>
      <c r="J253" s="24"/>
      <c r="K253" s="25"/>
      <c r="L253" s="24"/>
      <c r="M253" s="24"/>
      <c r="N253" s="24"/>
      <c r="O253" s="23"/>
      <c r="P253" s="25"/>
      <c r="Q253" s="24"/>
      <c r="R253" s="24"/>
      <c r="S253" s="23"/>
      <c r="T253" s="24"/>
      <c r="U253" s="20">
        <f t="shared" si="114"/>
        <v>0</v>
      </c>
    </row>
    <row r="254">
      <c r="A254" s="21"/>
      <c r="B254" s="26" t="s">
        <v>36</v>
      </c>
      <c r="C254" s="27">
        <f t="shared" ref="C254:T254" si="115">SUM(C247:C253)</f>
        <v>0</v>
      </c>
      <c r="D254" s="27">
        <f t="shared" si="115"/>
        <v>0</v>
      </c>
      <c r="E254" s="27">
        <f t="shared" si="115"/>
        <v>0</v>
      </c>
      <c r="F254" s="27">
        <f t="shared" si="115"/>
        <v>0</v>
      </c>
      <c r="G254" s="27">
        <f t="shared" si="115"/>
        <v>0</v>
      </c>
      <c r="H254" s="27">
        <f t="shared" si="115"/>
        <v>0</v>
      </c>
      <c r="I254" s="27">
        <f t="shared" si="115"/>
        <v>0</v>
      </c>
      <c r="J254" s="27">
        <f t="shared" si="115"/>
        <v>0</v>
      </c>
      <c r="K254" s="27">
        <f t="shared" si="115"/>
        <v>0</v>
      </c>
      <c r="L254" s="27">
        <f t="shared" si="115"/>
        <v>0</v>
      </c>
      <c r="M254" s="27">
        <f t="shared" si="115"/>
        <v>0</v>
      </c>
      <c r="N254" s="27">
        <f t="shared" si="115"/>
        <v>0</v>
      </c>
      <c r="O254" s="27">
        <f t="shared" si="115"/>
        <v>0</v>
      </c>
      <c r="P254" s="27">
        <f t="shared" si="115"/>
        <v>0</v>
      </c>
      <c r="Q254" s="27">
        <f t="shared" si="115"/>
        <v>0</v>
      </c>
      <c r="R254" s="27">
        <f t="shared" si="115"/>
        <v>0</v>
      </c>
      <c r="S254" s="27">
        <f t="shared" si="115"/>
        <v>0</v>
      </c>
      <c r="T254" s="27">
        <f t="shared" si="115"/>
        <v>0</v>
      </c>
      <c r="U254" s="20">
        <f t="shared" si="114"/>
        <v>0</v>
      </c>
    </row>
    <row r="255">
      <c r="A255" s="31"/>
      <c r="B255" s="32" t="s">
        <v>42</v>
      </c>
      <c r="C255" s="33">
        <f t="shared" ref="C255:U255" si="116">C246+C254</f>
        <v>1400</v>
      </c>
      <c r="D255" s="33">
        <f t="shared" si="116"/>
        <v>488</v>
      </c>
      <c r="E255" s="33">
        <f t="shared" si="116"/>
        <v>5</v>
      </c>
      <c r="F255" s="33">
        <f t="shared" si="116"/>
        <v>1893</v>
      </c>
      <c r="G255" s="33">
        <f t="shared" si="116"/>
        <v>29</v>
      </c>
      <c r="H255" s="33">
        <f t="shared" si="116"/>
        <v>15</v>
      </c>
      <c r="I255" s="33">
        <f t="shared" si="116"/>
        <v>10</v>
      </c>
      <c r="J255" s="33">
        <f t="shared" si="116"/>
        <v>5</v>
      </c>
      <c r="K255" s="33">
        <f t="shared" si="116"/>
        <v>0</v>
      </c>
      <c r="L255" s="33">
        <f t="shared" si="116"/>
        <v>30</v>
      </c>
      <c r="M255" s="33">
        <f t="shared" si="116"/>
        <v>68</v>
      </c>
      <c r="N255" s="33">
        <f t="shared" si="116"/>
        <v>24</v>
      </c>
      <c r="O255" s="33">
        <f t="shared" si="116"/>
        <v>26</v>
      </c>
      <c r="P255" s="33">
        <f t="shared" si="116"/>
        <v>1072</v>
      </c>
      <c r="Q255" s="33">
        <f t="shared" si="116"/>
        <v>11</v>
      </c>
      <c r="R255" s="33">
        <f t="shared" si="116"/>
        <v>265</v>
      </c>
      <c r="S255" s="33">
        <f t="shared" si="116"/>
        <v>12</v>
      </c>
      <c r="T255" s="33">
        <f t="shared" si="116"/>
        <v>458</v>
      </c>
      <c r="U255" s="20">
        <f t="shared" si="116"/>
        <v>2025</v>
      </c>
    </row>
    <row r="256">
      <c r="A256" s="16">
        <v>46110.0</v>
      </c>
      <c r="B256" s="17" t="s">
        <v>28</v>
      </c>
      <c r="C256" s="18"/>
      <c r="D256" s="18"/>
      <c r="E256" s="19"/>
      <c r="F256" s="19">
        <f t="shared" ref="F256:F262" si="117">SUM(C256:E256)</f>
        <v>0</v>
      </c>
      <c r="G256" s="19"/>
      <c r="H256" s="18"/>
      <c r="I256" s="19"/>
      <c r="J256" s="19"/>
      <c r="K256" s="19"/>
      <c r="L256" s="19"/>
      <c r="M256" s="19"/>
      <c r="N256" s="19"/>
      <c r="O256" s="18"/>
      <c r="P256" s="18"/>
      <c r="Q256" s="19"/>
      <c r="R256" s="19"/>
      <c r="S256" s="36"/>
      <c r="T256" s="18"/>
      <c r="U256" s="20">
        <f t="shared" ref="U256:U263" si="118">sum(G256:T256)</f>
        <v>0</v>
      </c>
    </row>
    <row r="257">
      <c r="A257" s="21"/>
      <c r="B257" s="17" t="s">
        <v>29</v>
      </c>
      <c r="C257" s="18"/>
      <c r="D257" s="18"/>
      <c r="E257" s="19"/>
      <c r="F257" s="19">
        <f t="shared" si="117"/>
        <v>0</v>
      </c>
      <c r="G257" s="19"/>
      <c r="H257" s="19"/>
      <c r="I257" s="18"/>
      <c r="J257" s="19"/>
      <c r="K257" s="19"/>
      <c r="L257" s="19"/>
      <c r="M257" s="19"/>
      <c r="N257" s="19"/>
      <c r="O257" s="19"/>
      <c r="P257" s="18"/>
      <c r="Q257" s="19"/>
      <c r="R257" s="19"/>
      <c r="S257" s="18"/>
      <c r="T257" s="18"/>
      <c r="U257" s="20">
        <f t="shared" si="118"/>
        <v>0</v>
      </c>
    </row>
    <row r="258">
      <c r="A258" s="21"/>
      <c r="B258" s="17" t="s">
        <v>30</v>
      </c>
      <c r="C258" s="18"/>
      <c r="D258" s="18"/>
      <c r="E258" s="19"/>
      <c r="F258" s="19">
        <f t="shared" si="117"/>
        <v>0</v>
      </c>
      <c r="G258" s="19"/>
      <c r="H258" s="19"/>
      <c r="I258" s="19"/>
      <c r="J258" s="19"/>
      <c r="K258" s="19"/>
      <c r="L258" s="19"/>
      <c r="M258" s="19"/>
      <c r="N258" s="18"/>
      <c r="O258" s="18"/>
      <c r="P258" s="18"/>
      <c r="Q258" s="19"/>
      <c r="R258" s="18"/>
      <c r="S258" s="18"/>
      <c r="T258" s="18"/>
      <c r="U258" s="20">
        <f t="shared" si="118"/>
        <v>0</v>
      </c>
    </row>
    <row r="259">
      <c r="A259" s="21"/>
      <c r="B259" s="17" t="s">
        <v>31</v>
      </c>
      <c r="C259" s="18"/>
      <c r="D259" s="18"/>
      <c r="E259" s="19"/>
      <c r="F259" s="19">
        <f t="shared" si="117"/>
        <v>0</v>
      </c>
      <c r="G259" s="18"/>
      <c r="H259" s="19"/>
      <c r="I259" s="19"/>
      <c r="J259" s="18"/>
      <c r="K259" s="19"/>
      <c r="L259" s="19"/>
      <c r="M259" s="18"/>
      <c r="N259" s="18"/>
      <c r="O259" s="19"/>
      <c r="P259" s="18"/>
      <c r="Q259" s="19"/>
      <c r="R259" s="18"/>
      <c r="S259" s="19"/>
      <c r="T259" s="18"/>
      <c r="U259" s="20">
        <f t="shared" si="118"/>
        <v>0</v>
      </c>
    </row>
    <row r="260">
      <c r="A260" s="21"/>
      <c r="B260" s="17" t="s">
        <v>33</v>
      </c>
      <c r="C260" s="18"/>
      <c r="D260" s="18"/>
      <c r="E260" s="18"/>
      <c r="F260" s="19">
        <f t="shared" si="117"/>
        <v>0</v>
      </c>
      <c r="G260" s="18"/>
      <c r="H260" s="18"/>
      <c r="I260" s="19"/>
      <c r="J260" s="36"/>
      <c r="K260" s="19"/>
      <c r="L260" s="19"/>
      <c r="M260" s="19"/>
      <c r="N260" s="18"/>
      <c r="O260" s="19"/>
      <c r="P260" s="18"/>
      <c r="Q260" s="18"/>
      <c r="R260" s="18"/>
      <c r="S260" s="18"/>
      <c r="T260" s="18"/>
      <c r="U260" s="54">
        <f t="shared" si="118"/>
        <v>0</v>
      </c>
    </row>
    <row r="261">
      <c r="A261" s="21"/>
      <c r="B261" s="22" t="s">
        <v>34</v>
      </c>
      <c r="C261" s="23"/>
      <c r="D261" s="23"/>
      <c r="E261" s="24"/>
      <c r="F261" s="24">
        <f t="shared" si="117"/>
        <v>0</v>
      </c>
      <c r="G261" s="23"/>
      <c r="H261" s="23"/>
      <c r="I261" s="23"/>
      <c r="J261" s="24"/>
      <c r="K261" s="24"/>
      <c r="L261" s="24"/>
      <c r="M261" s="24"/>
      <c r="N261" s="23"/>
      <c r="O261" s="23"/>
      <c r="P261" s="23"/>
      <c r="Q261" s="23"/>
      <c r="R261" s="23"/>
      <c r="S261" s="25"/>
      <c r="T261" s="23"/>
      <c r="U261" s="20">
        <f t="shared" si="118"/>
        <v>0</v>
      </c>
    </row>
    <row r="262">
      <c r="A262" s="21"/>
      <c r="B262" s="22" t="s">
        <v>35</v>
      </c>
      <c r="C262" s="23"/>
      <c r="D262" s="23"/>
      <c r="E262" s="24"/>
      <c r="F262" s="24">
        <f t="shared" si="117"/>
        <v>0</v>
      </c>
      <c r="G262" s="24"/>
      <c r="H262" s="24"/>
      <c r="I262" s="24"/>
      <c r="J262" s="24"/>
      <c r="K262" s="24"/>
      <c r="L262" s="24"/>
      <c r="M262" s="24"/>
      <c r="N262" s="24"/>
      <c r="O262" s="23"/>
      <c r="P262" s="23"/>
      <c r="Q262" s="24"/>
      <c r="R262" s="24"/>
      <c r="S262" s="23"/>
      <c r="T262" s="23"/>
      <c r="U262" s="20">
        <f t="shared" si="118"/>
        <v>0</v>
      </c>
    </row>
    <row r="263">
      <c r="A263" s="21"/>
      <c r="B263" s="26" t="s">
        <v>36</v>
      </c>
      <c r="C263" s="27">
        <f t="shared" ref="C263:T263" si="119">SUM(C256:C262)</f>
        <v>0</v>
      </c>
      <c r="D263" s="27">
        <f t="shared" si="119"/>
        <v>0</v>
      </c>
      <c r="E263" s="27">
        <f t="shared" si="119"/>
        <v>0</v>
      </c>
      <c r="F263" s="27">
        <f t="shared" si="119"/>
        <v>0</v>
      </c>
      <c r="G263" s="27">
        <f t="shared" si="119"/>
        <v>0</v>
      </c>
      <c r="H263" s="27">
        <f t="shared" si="119"/>
        <v>0</v>
      </c>
      <c r="I263" s="27">
        <f t="shared" si="119"/>
        <v>0</v>
      </c>
      <c r="J263" s="27">
        <f t="shared" si="119"/>
        <v>0</v>
      </c>
      <c r="K263" s="27">
        <f t="shared" si="119"/>
        <v>0</v>
      </c>
      <c r="L263" s="27">
        <f t="shared" si="119"/>
        <v>0</v>
      </c>
      <c r="M263" s="27">
        <f t="shared" si="119"/>
        <v>0</v>
      </c>
      <c r="N263" s="27">
        <f t="shared" si="119"/>
        <v>0</v>
      </c>
      <c r="O263" s="27">
        <f t="shared" si="119"/>
        <v>0</v>
      </c>
      <c r="P263" s="27">
        <f t="shared" si="119"/>
        <v>0</v>
      </c>
      <c r="Q263" s="27">
        <f t="shared" si="119"/>
        <v>0</v>
      </c>
      <c r="R263" s="27">
        <f t="shared" si="119"/>
        <v>0</v>
      </c>
      <c r="S263" s="27">
        <f t="shared" si="119"/>
        <v>0</v>
      </c>
      <c r="T263" s="27">
        <f t="shared" si="119"/>
        <v>0</v>
      </c>
      <c r="U263" s="20">
        <f t="shared" si="118"/>
        <v>0</v>
      </c>
      <c r="V263" s="28" t="s">
        <v>37</v>
      </c>
      <c r="W263" s="28" t="s">
        <v>9</v>
      </c>
      <c r="X263" s="28" t="s">
        <v>10</v>
      </c>
      <c r="Y263" s="28" t="s">
        <v>11</v>
      </c>
      <c r="Z263" s="28" t="s">
        <v>12</v>
      </c>
      <c r="AA263" s="28" t="s">
        <v>13</v>
      </c>
      <c r="AB263" s="28" t="s">
        <v>14</v>
      </c>
      <c r="AC263" s="28" t="s">
        <v>15</v>
      </c>
      <c r="AD263" s="29" t="s">
        <v>38</v>
      </c>
      <c r="AE263" s="29" t="s">
        <v>39</v>
      </c>
      <c r="AF263" s="29" t="s">
        <v>18</v>
      </c>
      <c r="AG263" s="28" t="s">
        <v>19</v>
      </c>
      <c r="AH263" s="28" t="s">
        <v>20</v>
      </c>
      <c r="AI263" s="30" t="s">
        <v>40</v>
      </c>
      <c r="AJ263" s="28" t="s">
        <v>22</v>
      </c>
      <c r="AK263" s="28" t="s">
        <v>23</v>
      </c>
      <c r="AL263" s="28" t="s">
        <v>24</v>
      </c>
      <c r="AM263" s="28" t="s">
        <v>25</v>
      </c>
      <c r="AN263" s="28" t="s">
        <v>41</v>
      </c>
    </row>
    <row r="264">
      <c r="A264" s="31"/>
      <c r="B264" s="32" t="s">
        <v>42</v>
      </c>
      <c r="C264" s="33">
        <f t="shared" ref="C264:U264" si="120">C255+C263</f>
        <v>1400</v>
      </c>
      <c r="D264" s="33">
        <f t="shared" si="120"/>
        <v>488</v>
      </c>
      <c r="E264" s="33">
        <f t="shared" si="120"/>
        <v>5</v>
      </c>
      <c r="F264" s="33">
        <f t="shared" si="120"/>
        <v>1893</v>
      </c>
      <c r="G264" s="33">
        <f t="shared" si="120"/>
        <v>29</v>
      </c>
      <c r="H264" s="33">
        <f t="shared" si="120"/>
        <v>15</v>
      </c>
      <c r="I264" s="33">
        <f t="shared" si="120"/>
        <v>10</v>
      </c>
      <c r="J264" s="33">
        <f t="shared" si="120"/>
        <v>5</v>
      </c>
      <c r="K264" s="33">
        <f t="shared" si="120"/>
        <v>0</v>
      </c>
      <c r="L264" s="33">
        <f t="shared" si="120"/>
        <v>30</v>
      </c>
      <c r="M264" s="33">
        <f t="shared" si="120"/>
        <v>68</v>
      </c>
      <c r="N264" s="33">
        <f t="shared" si="120"/>
        <v>24</v>
      </c>
      <c r="O264" s="33">
        <f t="shared" si="120"/>
        <v>26</v>
      </c>
      <c r="P264" s="33">
        <f t="shared" si="120"/>
        <v>1072</v>
      </c>
      <c r="Q264" s="33">
        <f t="shared" si="120"/>
        <v>11</v>
      </c>
      <c r="R264" s="33">
        <f t="shared" si="120"/>
        <v>265</v>
      </c>
      <c r="S264" s="33">
        <f t="shared" si="120"/>
        <v>12</v>
      </c>
      <c r="T264" s="33">
        <f t="shared" si="120"/>
        <v>458</v>
      </c>
      <c r="U264" s="20">
        <f t="shared" si="120"/>
        <v>2025</v>
      </c>
      <c r="V264" s="56" t="s">
        <v>76</v>
      </c>
      <c r="W264" s="35">
        <f t="shared" ref="W264:AN264" si="121">SUM(C202:C206,C211:C215,C220:C224,C229:C233,C238:C242,C247:C251,C256:C260)</f>
        <v>0</v>
      </c>
      <c r="X264" s="35">
        <f t="shared" si="121"/>
        <v>0</v>
      </c>
      <c r="Y264" s="35">
        <f t="shared" si="121"/>
        <v>0</v>
      </c>
      <c r="Z264" s="35">
        <f t="shared" si="121"/>
        <v>0</v>
      </c>
      <c r="AA264" s="35">
        <f t="shared" si="121"/>
        <v>0</v>
      </c>
      <c r="AB264" s="35">
        <f t="shared" si="121"/>
        <v>0</v>
      </c>
      <c r="AC264" s="35">
        <f t="shared" si="121"/>
        <v>0</v>
      </c>
      <c r="AD264" s="35">
        <f t="shared" si="121"/>
        <v>0</v>
      </c>
      <c r="AE264" s="35">
        <f t="shared" si="121"/>
        <v>0</v>
      </c>
      <c r="AF264" s="35">
        <f t="shared" si="121"/>
        <v>0</v>
      </c>
      <c r="AG264" s="35">
        <f t="shared" si="121"/>
        <v>0</v>
      </c>
      <c r="AH264" s="35">
        <f t="shared" si="121"/>
        <v>0</v>
      </c>
      <c r="AI264" s="35">
        <f t="shared" si="121"/>
        <v>0</v>
      </c>
      <c r="AJ264" s="35">
        <f t="shared" si="121"/>
        <v>0</v>
      </c>
      <c r="AK264" s="35">
        <f t="shared" si="121"/>
        <v>0</v>
      </c>
      <c r="AL264" s="35">
        <f t="shared" si="121"/>
        <v>0</v>
      </c>
      <c r="AM264" s="35">
        <f t="shared" si="121"/>
        <v>0</v>
      </c>
      <c r="AN264" s="35">
        <f t="shared" si="121"/>
        <v>0</v>
      </c>
    </row>
    <row r="265">
      <c r="A265" s="16">
        <v>46111.0</v>
      </c>
      <c r="B265" s="17" t="s">
        <v>28</v>
      </c>
      <c r="C265" s="18"/>
      <c r="D265" s="18"/>
      <c r="E265" s="18"/>
      <c r="F265" s="19">
        <f t="shared" ref="F265:F271" si="122">SUM(C265:E265)</f>
        <v>0</v>
      </c>
      <c r="G265" s="36"/>
      <c r="H265" s="19"/>
      <c r="I265" s="19"/>
      <c r="J265" s="19"/>
      <c r="K265" s="19"/>
      <c r="L265" s="19"/>
      <c r="M265" s="19"/>
      <c r="N265" s="19"/>
      <c r="O265" s="18"/>
      <c r="P265" s="18"/>
      <c r="Q265" s="19"/>
      <c r="R265" s="19"/>
      <c r="S265" s="18"/>
      <c r="T265" s="18"/>
      <c r="U265" s="20">
        <f t="shared" ref="U265:U272" si="123">sum(G265:T265)</f>
        <v>0</v>
      </c>
    </row>
    <row r="266">
      <c r="A266" s="21"/>
      <c r="B266" s="17" t="s">
        <v>29</v>
      </c>
      <c r="C266" s="18"/>
      <c r="D266" s="18"/>
      <c r="E266" s="18"/>
      <c r="F266" s="19">
        <f t="shared" si="122"/>
        <v>0</v>
      </c>
      <c r="G266" s="36"/>
      <c r="H266" s="18"/>
      <c r="I266" s="19"/>
      <c r="J266" s="18"/>
      <c r="K266" s="19"/>
      <c r="L266" s="19"/>
      <c r="M266" s="19"/>
      <c r="N266" s="19"/>
      <c r="O266" s="36"/>
      <c r="P266" s="18"/>
      <c r="Q266" s="19"/>
      <c r="R266" s="19"/>
      <c r="S266" s="36"/>
      <c r="T266" s="18"/>
      <c r="U266" s="20">
        <f t="shared" si="123"/>
        <v>0</v>
      </c>
    </row>
    <row r="267">
      <c r="A267" s="21"/>
      <c r="B267" s="17" t="s">
        <v>30</v>
      </c>
      <c r="C267" s="18"/>
      <c r="D267" s="18"/>
      <c r="E267" s="19"/>
      <c r="F267" s="19">
        <f t="shared" si="122"/>
        <v>0</v>
      </c>
      <c r="G267" s="36"/>
      <c r="H267" s="19"/>
      <c r="I267" s="19"/>
      <c r="J267" s="36"/>
      <c r="K267" s="19"/>
      <c r="L267" s="19"/>
      <c r="M267" s="19"/>
      <c r="N267" s="19"/>
      <c r="O267" s="18"/>
      <c r="P267" s="18"/>
      <c r="Q267" s="19"/>
      <c r="R267" s="19"/>
      <c r="S267" s="36"/>
      <c r="T267" s="18"/>
      <c r="U267" s="20">
        <f t="shared" si="123"/>
        <v>0</v>
      </c>
    </row>
    <row r="268">
      <c r="A268" s="21"/>
      <c r="B268" s="17" t="s">
        <v>31</v>
      </c>
      <c r="C268" s="18"/>
      <c r="D268" s="18"/>
      <c r="E268" s="18"/>
      <c r="F268" s="19">
        <f t="shared" si="122"/>
        <v>0</v>
      </c>
      <c r="G268" s="19"/>
      <c r="H268" s="19"/>
      <c r="I268" s="19"/>
      <c r="J268" s="18"/>
      <c r="K268" s="19"/>
      <c r="L268" s="19"/>
      <c r="M268" s="19"/>
      <c r="N268" s="19"/>
      <c r="O268" s="19"/>
      <c r="P268" s="18"/>
      <c r="Q268" s="19"/>
      <c r="R268" s="19"/>
      <c r="S268" s="19"/>
      <c r="T268" s="18"/>
      <c r="U268" s="20">
        <f t="shared" si="123"/>
        <v>0</v>
      </c>
    </row>
    <row r="269">
      <c r="A269" s="21"/>
      <c r="B269" s="17" t="s">
        <v>33</v>
      </c>
      <c r="C269" s="18"/>
      <c r="D269" s="18"/>
      <c r="E269" s="18"/>
      <c r="F269" s="19">
        <f t="shared" si="122"/>
        <v>0</v>
      </c>
      <c r="G269" s="18"/>
      <c r="H269" s="18"/>
      <c r="I269" s="19"/>
      <c r="J269" s="36"/>
      <c r="K269" s="19"/>
      <c r="L269" s="19"/>
      <c r="M269" s="19"/>
      <c r="N269" s="18"/>
      <c r="O269" s="19"/>
      <c r="P269" s="18"/>
      <c r="Q269" s="19"/>
      <c r="R269" s="18"/>
      <c r="S269" s="18"/>
      <c r="T269" s="18"/>
      <c r="U269" s="54">
        <f t="shared" si="123"/>
        <v>0</v>
      </c>
    </row>
    <row r="270">
      <c r="A270" s="21"/>
      <c r="B270" s="22" t="s">
        <v>34</v>
      </c>
      <c r="C270" s="23"/>
      <c r="D270" s="23"/>
      <c r="E270" s="23"/>
      <c r="F270" s="24">
        <f t="shared" si="122"/>
        <v>0</v>
      </c>
      <c r="G270" s="23"/>
      <c r="H270" s="24"/>
      <c r="I270" s="23"/>
      <c r="J270" s="24"/>
      <c r="K270" s="24"/>
      <c r="L270" s="24"/>
      <c r="M270" s="24"/>
      <c r="N270" s="23"/>
      <c r="O270" s="25"/>
      <c r="P270" s="23"/>
      <c r="Q270" s="24"/>
      <c r="R270" s="23"/>
      <c r="S270" s="24"/>
      <c r="T270" s="23"/>
      <c r="U270" s="20">
        <f t="shared" si="123"/>
        <v>0</v>
      </c>
    </row>
    <row r="271">
      <c r="A271" s="21"/>
      <c r="B271" s="22" t="s">
        <v>35</v>
      </c>
      <c r="C271" s="23"/>
      <c r="D271" s="23"/>
      <c r="E271" s="23"/>
      <c r="F271" s="24">
        <f t="shared" si="122"/>
        <v>0</v>
      </c>
      <c r="G271" s="24"/>
      <c r="H271" s="24"/>
      <c r="I271" s="24"/>
      <c r="J271" s="24"/>
      <c r="K271" s="24"/>
      <c r="L271" s="24"/>
      <c r="M271" s="24"/>
      <c r="N271" s="24"/>
      <c r="O271" s="23"/>
      <c r="P271" s="23"/>
      <c r="Q271" s="24"/>
      <c r="R271" s="24"/>
      <c r="S271" s="24"/>
      <c r="T271" s="23"/>
      <c r="U271" s="20">
        <f t="shared" si="123"/>
        <v>0</v>
      </c>
    </row>
    <row r="272">
      <c r="A272" s="21"/>
      <c r="B272" s="26" t="s">
        <v>36</v>
      </c>
      <c r="C272" s="27">
        <f t="shared" ref="C272:T272" si="124">SUM(C265:C271)</f>
        <v>0</v>
      </c>
      <c r="D272" s="27">
        <f t="shared" si="124"/>
        <v>0</v>
      </c>
      <c r="E272" s="27">
        <f t="shared" si="124"/>
        <v>0</v>
      </c>
      <c r="F272" s="27">
        <f t="shared" si="124"/>
        <v>0</v>
      </c>
      <c r="G272" s="27">
        <f t="shared" si="124"/>
        <v>0</v>
      </c>
      <c r="H272" s="27">
        <f t="shared" si="124"/>
        <v>0</v>
      </c>
      <c r="I272" s="27">
        <f t="shared" si="124"/>
        <v>0</v>
      </c>
      <c r="J272" s="27">
        <f t="shared" si="124"/>
        <v>0</v>
      </c>
      <c r="K272" s="27">
        <f t="shared" si="124"/>
        <v>0</v>
      </c>
      <c r="L272" s="27">
        <f t="shared" si="124"/>
        <v>0</v>
      </c>
      <c r="M272" s="27">
        <f t="shared" si="124"/>
        <v>0</v>
      </c>
      <c r="N272" s="27">
        <f t="shared" si="124"/>
        <v>0</v>
      </c>
      <c r="O272" s="27">
        <f t="shared" si="124"/>
        <v>0</v>
      </c>
      <c r="P272" s="27">
        <f t="shared" si="124"/>
        <v>0</v>
      </c>
      <c r="Q272" s="27">
        <f t="shared" si="124"/>
        <v>0</v>
      </c>
      <c r="R272" s="27">
        <f t="shared" si="124"/>
        <v>0</v>
      </c>
      <c r="S272" s="27">
        <f t="shared" si="124"/>
        <v>0</v>
      </c>
      <c r="T272" s="27">
        <f t="shared" si="124"/>
        <v>0</v>
      </c>
      <c r="U272" s="20">
        <f t="shared" si="123"/>
        <v>0</v>
      </c>
    </row>
    <row r="273">
      <c r="A273" s="31"/>
      <c r="B273" s="32" t="s">
        <v>42</v>
      </c>
      <c r="C273" s="33">
        <f t="shared" ref="C273:U273" si="125">C264+C272</f>
        <v>1400</v>
      </c>
      <c r="D273" s="33">
        <f t="shared" si="125"/>
        <v>488</v>
      </c>
      <c r="E273" s="33">
        <f t="shared" si="125"/>
        <v>5</v>
      </c>
      <c r="F273" s="33">
        <f t="shared" si="125"/>
        <v>1893</v>
      </c>
      <c r="G273" s="33">
        <f t="shared" si="125"/>
        <v>29</v>
      </c>
      <c r="H273" s="33">
        <f t="shared" si="125"/>
        <v>15</v>
      </c>
      <c r="I273" s="33">
        <f t="shared" si="125"/>
        <v>10</v>
      </c>
      <c r="J273" s="33">
        <f t="shared" si="125"/>
        <v>5</v>
      </c>
      <c r="K273" s="33">
        <f t="shared" si="125"/>
        <v>0</v>
      </c>
      <c r="L273" s="33">
        <f t="shared" si="125"/>
        <v>30</v>
      </c>
      <c r="M273" s="33">
        <f t="shared" si="125"/>
        <v>68</v>
      </c>
      <c r="N273" s="33">
        <f t="shared" si="125"/>
        <v>24</v>
      </c>
      <c r="O273" s="33">
        <f t="shared" si="125"/>
        <v>26</v>
      </c>
      <c r="P273" s="33">
        <f t="shared" si="125"/>
        <v>1072</v>
      </c>
      <c r="Q273" s="33">
        <f t="shared" si="125"/>
        <v>11</v>
      </c>
      <c r="R273" s="33">
        <f t="shared" si="125"/>
        <v>265</v>
      </c>
      <c r="S273" s="33">
        <f t="shared" si="125"/>
        <v>12</v>
      </c>
      <c r="T273" s="33">
        <f t="shared" si="125"/>
        <v>458</v>
      </c>
      <c r="U273" s="20">
        <f t="shared" si="125"/>
        <v>2025</v>
      </c>
    </row>
    <row r="274">
      <c r="A274" s="16">
        <v>46112.0</v>
      </c>
      <c r="B274" s="17" t="s">
        <v>28</v>
      </c>
      <c r="C274" s="18"/>
      <c r="D274" s="18"/>
      <c r="E274" s="19"/>
      <c r="F274" s="19">
        <f t="shared" ref="F274:F280" si="126">SUM(C274:E274)</f>
        <v>0</v>
      </c>
      <c r="G274" s="36"/>
      <c r="H274" s="19"/>
      <c r="I274" s="19"/>
      <c r="J274" s="19"/>
      <c r="K274" s="19"/>
      <c r="L274" s="19"/>
      <c r="M274" s="19"/>
      <c r="N274" s="19"/>
      <c r="O274" s="18"/>
      <c r="P274" s="36"/>
      <c r="Q274" s="19"/>
      <c r="R274" s="19"/>
      <c r="S274" s="18"/>
      <c r="T274" s="19"/>
      <c r="U274" s="20">
        <f t="shared" ref="U274:U281" si="127">sum(G274:T274)</f>
        <v>0</v>
      </c>
    </row>
    <row r="275">
      <c r="A275" s="21"/>
      <c r="B275" s="17" t="s">
        <v>29</v>
      </c>
      <c r="C275" s="18"/>
      <c r="D275" s="36"/>
      <c r="E275" s="19"/>
      <c r="F275" s="19">
        <f t="shared" si="126"/>
        <v>0</v>
      </c>
      <c r="G275" s="36"/>
      <c r="H275" s="18"/>
      <c r="I275" s="19"/>
      <c r="J275" s="19"/>
      <c r="K275" s="19"/>
      <c r="L275" s="19"/>
      <c r="M275" s="19"/>
      <c r="N275" s="19"/>
      <c r="O275" s="36"/>
      <c r="P275" s="18"/>
      <c r="Q275" s="19"/>
      <c r="R275" s="19"/>
      <c r="S275" s="36"/>
      <c r="T275" s="18"/>
      <c r="U275" s="20">
        <f t="shared" si="127"/>
        <v>0</v>
      </c>
    </row>
    <row r="276">
      <c r="A276" s="21"/>
      <c r="B276" s="17" t="s">
        <v>30</v>
      </c>
      <c r="C276" s="18"/>
      <c r="D276" s="18"/>
      <c r="E276" s="19"/>
      <c r="F276" s="19">
        <f t="shared" si="126"/>
        <v>0</v>
      </c>
      <c r="G276" s="18"/>
      <c r="H276" s="18"/>
      <c r="I276" s="19"/>
      <c r="J276" s="36"/>
      <c r="K276" s="19"/>
      <c r="L276" s="19"/>
      <c r="M276" s="19"/>
      <c r="N276" s="19"/>
      <c r="O276" s="19"/>
      <c r="P276" s="18"/>
      <c r="Q276" s="19"/>
      <c r="R276" s="19"/>
      <c r="S276" s="18"/>
      <c r="T276" s="18"/>
      <c r="U276" s="20">
        <f t="shared" si="127"/>
        <v>0</v>
      </c>
    </row>
    <row r="277">
      <c r="A277" s="21"/>
      <c r="B277" s="17" t="s">
        <v>31</v>
      </c>
      <c r="C277" s="18"/>
      <c r="D277" s="18"/>
      <c r="E277" s="19"/>
      <c r="F277" s="19">
        <f t="shared" si="126"/>
        <v>0</v>
      </c>
      <c r="G277" s="19"/>
      <c r="H277" s="19"/>
      <c r="I277" s="19"/>
      <c r="J277" s="19"/>
      <c r="K277" s="19"/>
      <c r="L277" s="19"/>
      <c r="M277" s="19"/>
      <c r="N277" s="19"/>
      <c r="O277" s="19"/>
      <c r="P277" s="18"/>
      <c r="Q277" s="19"/>
      <c r="R277" s="19"/>
      <c r="S277" s="19"/>
      <c r="T277" s="18"/>
      <c r="U277" s="20">
        <f t="shared" si="127"/>
        <v>0</v>
      </c>
    </row>
    <row r="278">
      <c r="A278" s="21"/>
      <c r="B278" s="17" t="s">
        <v>33</v>
      </c>
      <c r="C278" s="18"/>
      <c r="D278" s="18"/>
      <c r="E278" s="19"/>
      <c r="F278" s="19">
        <f t="shared" si="126"/>
        <v>0</v>
      </c>
      <c r="G278" s="18"/>
      <c r="H278" s="18"/>
      <c r="I278" s="19"/>
      <c r="J278" s="36"/>
      <c r="K278" s="19"/>
      <c r="L278" s="19"/>
      <c r="M278" s="19"/>
      <c r="N278" s="18"/>
      <c r="O278" s="19"/>
      <c r="P278" s="18"/>
      <c r="Q278" s="19"/>
      <c r="R278" s="18"/>
      <c r="S278" s="18"/>
      <c r="T278" s="18"/>
      <c r="U278" s="54">
        <f t="shared" si="127"/>
        <v>0</v>
      </c>
    </row>
    <row r="279">
      <c r="A279" s="21"/>
      <c r="B279" s="22" t="s">
        <v>34</v>
      </c>
      <c r="C279" s="23"/>
      <c r="D279" s="23"/>
      <c r="E279" s="24"/>
      <c r="F279" s="24">
        <f t="shared" si="126"/>
        <v>0</v>
      </c>
      <c r="G279" s="24"/>
      <c r="H279" s="24"/>
      <c r="I279" s="24"/>
      <c r="J279" s="24"/>
      <c r="K279" s="24"/>
      <c r="L279" s="24"/>
      <c r="M279" s="24"/>
      <c r="N279" s="24"/>
      <c r="O279" s="25"/>
      <c r="P279" s="23"/>
      <c r="Q279" s="24"/>
      <c r="R279" s="23"/>
      <c r="S279" s="24"/>
      <c r="T279" s="23"/>
      <c r="U279" s="20">
        <f t="shared" si="127"/>
        <v>0</v>
      </c>
    </row>
    <row r="280">
      <c r="A280" s="21"/>
      <c r="B280" s="22" t="s">
        <v>35</v>
      </c>
      <c r="C280" s="23"/>
      <c r="D280" s="25"/>
      <c r="E280" s="23"/>
      <c r="F280" s="24">
        <f t="shared" si="126"/>
        <v>0</v>
      </c>
      <c r="G280" s="24"/>
      <c r="H280" s="24"/>
      <c r="I280" s="24"/>
      <c r="J280" s="24"/>
      <c r="K280" s="24"/>
      <c r="L280" s="24"/>
      <c r="M280" s="24"/>
      <c r="N280" s="24"/>
      <c r="O280" s="23"/>
      <c r="P280" s="23"/>
      <c r="Q280" s="24"/>
      <c r="R280" s="24"/>
      <c r="S280" s="24"/>
      <c r="T280" s="23"/>
      <c r="U280" s="20">
        <f t="shared" si="127"/>
        <v>0</v>
      </c>
    </row>
    <row r="281">
      <c r="A281" s="21"/>
      <c r="B281" s="26" t="s">
        <v>36</v>
      </c>
      <c r="C281" s="27">
        <f t="shared" ref="C281:T281" si="128">SUM(C274:C280)</f>
        <v>0</v>
      </c>
      <c r="D281" s="27">
        <f t="shared" si="128"/>
        <v>0</v>
      </c>
      <c r="E281" s="27">
        <f t="shared" si="128"/>
        <v>0</v>
      </c>
      <c r="F281" s="27">
        <f t="shared" si="128"/>
        <v>0</v>
      </c>
      <c r="G281" s="27">
        <f t="shared" si="128"/>
        <v>0</v>
      </c>
      <c r="H281" s="27">
        <f t="shared" si="128"/>
        <v>0</v>
      </c>
      <c r="I281" s="27">
        <f t="shared" si="128"/>
        <v>0</v>
      </c>
      <c r="J281" s="27">
        <f t="shared" si="128"/>
        <v>0</v>
      </c>
      <c r="K281" s="27">
        <f t="shared" si="128"/>
        <v>0</v>
      </c>
      <c r="L281" s="27">
        <f t="shared" si="128"/>
        <v>0</v>
      </c>
      <c r="M281" s="27">
        <f t="shared" si="128"/>
        <v>0</v>
      </c>
      <c r="N281" s="27">
        <f t="shared" si="128"/>
        <v>0</v>
      </c>
      <c r="O281" s="27">
        <f t="shared" si="128"/>
        <v>0</v>
      </c>
      <c r="P281" s="27">
        <f t="shared" si="128"/>
        <v>0</v>
      </c>
      <c r="Q281" s="27">
        <f t="shared" si="128"/>
        <v>0</v>
      </c>
      <c r="R281" s="27">
        <f t="shared" si="128"/>
        <v>0</v>
      </c>
      <c r="S281" s="27">
        <f t="shared" si="128"/>
        <v>0</v>
      </c>
      <c r="T281" s="27">
        <f t="shared" si="128"/>
        <v>0</v>
      </c>
      <c r="U281" s="20">
        <f t="shared" si="127"/>
        <v>0</v>
      </c>
    </row>
    <row r="282">
      <c r="A282" s="31"/>
      <c r="B282" s="32" t="s">
        <v>42</v>
      </c>
      <c r="C282" s="33">
        <f t="shared" ref="C282:U282" si="129">C273+C281</f>
        <v>1400</v>
      </c>
      <c r="D282" s="33">
        <f t="shared" si="129"/>
        <v>488</v>
      </c>
      <c r="E282" s="33">
        <f t="shared" si="129"/>
        <v>5</v>
      </c>
      <c r="F282" s="33">
        <f t="shared" si="129"/>
        <v>1893</v>
      </c>
      <c r="G282" s="33">
        <f t="shared" si="129"/>
        <v>29</v>
      </c>
      <c r="H282" s="33">
        <f t="shared" si="129"/>
        <v>15</v>
      </c>
      <c r="I282" s="33">
        <f t="shared" si="129"/>
        <v>10</v>
      </c>
      <c r="J282" s="33">
        <f t="shared" si="129"/>
        <v>5</v>
      </c>
      <c r="K282" s="33">
        <f t="shared" si="129"/>
        <v>0</v>
      </c>
      <c r="L282" s="33">
        <f t="shared" si="129"/>
        <v>30</v>
      </c>
      <c r="M282" s="33">
        <f t="shared" si="129"/>
        <v>68</v>
      </c>
      <c r="N282" s="33">
        <f t="shared" si="129"/>
        <v>24</v>
      </c>
      <c r="O282" s="33">
        <f t="shared" si="129"/>
        <v>26</v>
      </c>
      <c r="P282" s="33">
        <f t="shared" si="129"/>
        <v>1072</v>
      </c>
      <c r="Q282" s="33">
        <f t="shared" si="129"/>
        <v>11</v>
      </c>
      <c r="R282" s="33">
        <f t="shared" si="129"/>
        <v>265</v>
      </c>
      <c r="S282" s="33">
        <f t="shared" si="129"/>
        <v>12</v>
      </c>
      <c r="T282" s="33">
        <f t="shared" si="129"/>
        <v>458</v>
      </c>
      <c r="U282" s="20">
        <f t="shared" si="129"/>
        <v>2025</v>
      </c>
    </row>
    <row r="283">
      <c r="A283" s="16"/>
    </row>
    <row r="284">
      <c r="A284" s="62"/>
    </row>
    <row r="285">
      <c r="A285" s="62"/>
      <c r="B285" s="45" t="s">
        <v>37</v>
      </c>
      <c r="C285" s="45" t="s">
        <v>9</v>
      </c>
      <c r="D285" s="45" t="s">
        <v>10</v>
      </c>
      <c r="E285" s="45" t="s">
        <v>11</v>
      </c>
      <c r="F285" s="45" t="s">
        <v>12</v>
      </c>
      <c r="G285" s="45" t="s">
        <v>13</v>
      </c>
      <c r="H285" s="45" t="s">
        <v>14</v>
      </c>
      <c r="I285" s="45" t="s">
        <v>15</v>
      </c>
      <c r="J285" s="46" t="s">
        <v>49</v>
      </c>
      <c r="K285" s="46" t="s">
        <v>17</v>
      </c>
      <c r="L285" s="46" t="s">
        <v>18</v>
      </c>
      <c r="M285" s="45" t="s">
        <v>19</v>
      </c>
      <c r="N285" s="45" t="s">
        <v>20</v>
      </c>
      <c r="O285" s="45" t="s">
        <v>21</v>
      </c>
      <c r="P285" s="45" t="s">
        <v>22</v>
      </c>
      <c r="Q285" s="45" t="s">
        <v>23</v>
      </c>
      <c r="R285" s="45" t="s">
        <v>24</v>
      </c>
      <c r="S285" s="45" t="s">
        <v>25</v>
      </c>
      <c r="T285" s="45" t="s">
        <v>26</v>
      </c>
    </row>
    <row r="286">
      <c r="A286" s="62"/>
      <c r="B286" s="17" t="s">
        <v>28</v>
      </c>
      <c r="C286" s="8">
        <f t="shared" ref="C286:T286" si="130">sum(C4,C13,C22,C31,C40,C49,C58,C67,C76,C85,C94,C103,C112,C121,C130,C139,C148,C157,C166,C175,C184,C193,C202,C211,C220,C229,C238,C247,C256,C265,C274)</f>
        <v>15</v>
      </c>
      <c r="D286" s="8">
        <f t="shared" si="130"/>
        <v>4</v>
      </c>
      <c r="E286" s="8">
        <f t="shared" si="130"/>
        <v>0</v>
      </c>
      <c r="F286" s="8">
        <f t="shared" si="130"/>
        <v>19</v>
      </c>
      <c r="G286" s="8">
        <f t="shared" si="130"/>
        <v>1</v>
      </c>
      <c r="H286" s="8">
        <f t="shared" si="130"/>
        <v>0</v>
      </c>
      <c r="I286" s="8">
        <f t="shared" si="130"/>
        <v>0</v>
      </c>
      <c r="J286" s="8">
        <f t="shared" si="130"/>
        <v>0</v>
      </c>
      <c r="K286" s="8">
        <f t="shared" si="130"/>
        <v>0</v>
      </c>
      <c r="L286" s="8">
        <f t="shared" si="130"/>
        <v>0</v>
      </c>
      <c r="M286" s="8">
        <f t="shared" si="130"/>
        <v>0</v>
      </c>
      <c r="N286" s="8">
        <f t="shared" si="130"/>
        <v>0</v>
      </c>
      <c r="O286" s="8">
        <f t="shared" si="130"/>
        <v>3</v>
      </c>
      <c r="P286" s="8">
        <f t="shared" si="130"/>
        <v>10</v>
      </c>
      <c r="Q286" s="8">
        <f t="shared" si="130"/>
        <v>0</v>
      </c>
      <c r="R286" s="8">
        <f t="shared" si="130"/>
        <v>0</v>
      </c>
      <c r="S286" s="8">
        <f t="shared" si="130"/>
        <v>0</v>
      </c>
      <c r="T286" s="8">
        <f t="shared" si="130"/>
        <v>5</v>
      </c>
    </row>
    <row r="287">
      <c r="A287" s="62"/>
      <c r="B287" s="17" t="s">
        <v>29</v>
      </c>
      <c r="C287" s="8">
        <f t="shared" ref="C287:T287" si="131">sum(C5,C14,C23,C32,C41,C50,C59,C68,C77,C86,C95,C104,C113,C122,C131,C140,C149,C158,C167,C176,C185,C194,C203,C212,C221,C230,C239,C248,C257,C266,C275)</f>
        <v>63</v>
      </c>
      <c r="D287" s="8">
        <f t="shared" si="131"/>
        <v>12</v>
      </c>
      <c r="E287" s="8">
        <f t="shared" si="131"/>
        <v>0</v>
      </c>
      <c r="F287" s="8">
        <f t="shared" si="131"/>
        <v>75</v>
      </c>
      <c r="G287" s="8">
        <f t="shared" si="131"/>
        <v>1</v>
      </c>
      <c r="H287" s="8">
        <f t="shared" si="131"/>
        <v>0</v>
      </c>
      <c r="I287" s="8">
        <f t="shared" si="131"/>
        <v>0</v>
      </c>
      <c r="J287" s="8">
        <f t="shared" si="131"/>
        <v>0</v>
      </c>
      <c r="K287" s="8">
        <f t="shared" si="131"/>
        <v>0</v>
      </c>
      <c r="L287" s="8">
        <f t="shared" si="131"/>
        <v>0</v>
      </c>
      <c r="M287" s="8">
        <f t="shared" si="131"/>
        <v>0</v>
      </c>
      <c r="N287" s="8">
        <f t="shared" si="131"/>
        <v>0</v>
      </c>
      <c r="O287" s="8">
        <f t="shared" si="131"/>
        <v>0</v>
      </c>
      <c r="P287" s="8">
        <f t="shared" si="131"/>
        <v>66</v>
      </c>
      <c r="Q287" s="8">
        <f t="shared" si="131"/>
        <v>0</v>
      </c>
      <c r="R287" s="8">
        <f t="shared" si="131"/>
        <v>0</v>
      </c>
      <c r="S287" s="8">
        <f t="shared" si="131"/>
        <v>0</v>
      </c>
      <c r="T287" s="8">
        <f t="shared" si="131"/>
        <v>10</v>
      </c>
    </row>
    <row r="288">
      <c r="A288" s="62"/>
      <c r="B288" s="17" t="s">
        <v>30</v>
      </c>
      <c r="C288" s="8">
        <f t="shared" ref="C288:T288" si="132">sum(C6,C15,C24,C33,C42,C51,C60,C69,C78,C87,C96,C105,C114,C123,C132,C141,C150,C159,C168,C177,C186,C195,C204,C213,C222,C231,C240,C249,C258,C267,C276)</f>
        <v>35</v>
      </c>
      <c r="D288" s="8">
        <f t="shared" si="132"/>
        <v>22</v>
      </c>
      <c r="E288" s="8">
        <f t="shared" si="132"/>
        <v>0</v>
      </c>
      <c r="F288" s="8">
        <f t="shared" si="132"/>
        <v>57</v>
      </c>
      <c r="G288" s="8">
        <f t="shared" si="132"/>
        <v>1</v>
      </c>
      <c r="H288" s="8">
        <f t="shared" si="132"/>
        <v>0</v>
      </c>
      <c r="I288" s="8">
        <f t="shared" si="132"/>
        <v>2</v>
      </c>
      <c r="J288" s="8">
        <f t="shared" si="132"/>
        <v>0</v>
      </c>
      <c r="K288" s="8">
        <f t="shared" si="132"/>
        <v>0</v>
      </c>
      <c r="L288" s="8">
        <f t="shared" si="132"/>
        <v>0</v>
      </c>
      <c r="M288" s="8">
        <f t="shared" si="132"/>
        <v>0</v>
      </c>
      <c r="N288" s="8">
        <f t="shared" si="132"/>
        <v>0</v>
      </c>
      <c r="O288" s="8">
        <f t="shared" si="132"/>
        <v>0</v>
      </c>
      <c r="P288" s="8">
        <f t="shared" si="132"/>
        <v>37</v>
      </c>
      <c r="Q288" s="8">
        <f t="shared" si="132"/>
        <v>0</v>
      </c>
      <c r="R288" s="8">
        <f t="shared" si="132"/>
        <v>0</v>
      </c>
      <c r="S288" s="8">
        <f t="shared" si="132"/>
        <v>0</v>
      </c>
      <c r="T288" s="8">
        <f t="shared" si="132"/>
        <v>17</v>
      </c>
    </row>
    <row r="289">
      <c r="A289" s="62"/>
      <c r="B289" s="17" t="s">
        <v>31</v>
      </c>
      <c r="C289" s="8">
        <f t="shared" ref="C289:T289" si="133">sum(C7,C16,C25,C34,C43,C52,C61,C70,C79,C88,C97,C106,C115,C124,C133,C142,C151,C160,C169,C178,C187,C196,C205,C214,C223,C232,C241,C250,C259,C268,C277)</f>
        <v>85</v>
      </c>
      <c r="D289" s="8">
        <f t="shared" si="133"/>
        <v>17</v>
      </c>
      <c r="E289" s="8">
        <f t="shared" si="133"/>
        <v>0</v>
      </c>
      <c r="F289" s="8">
        <f t="shared" si="133"/>
        <v>102</v>
      </c>
      <c r="G289" s="8">
        <f t="shared" si="133"/>
        <v>0</v>
      </c>
      <c r="H289" s="8">
        <f t="shared" si="133"/>
        <v>0</v>
      </c>
      <c r="I289" s="8">
        <f t="shared" si="133"/>
        <v>0</v>
      </c>
      <c r="J289" s="8">
        <f t="shared" si="133"/>
        <v>0</v>
      </c>
      <c r="K289" s="8">
        <f t="shared" si="133"/>
        <v>0</v>
      </c>
      <c r="L289" s="8">
        <f t="shared" si="133"/>
        <v>0</v>
      </c>
      <c r="M289" s="8">
        <f t="shared" si="133"/>
        <v>27</v>
      </c>
      <c r="N289" s="8">
        <f t="shared" si="133"/>
        <v>0</v>
      </c>
      <c r="O289" s="8">
        <f t="shared" si="133"/>
        <v>0</v>
      </c>
      <c r="P289" s="8">
        <f t="shared" si="133"/>
        <v>30</v>
      </c>
      <c r="Q289" s="8">
        <f t="shared" si="133"/>
        <v>0</v>
      </c>
      <c r="R289" s="8">
        <f t="shared" si="133"/>
        <v>35</v>
      </c>
      <c r="S289" s="8">
        <f t="shared" si="133"/>
        <v>0</v>
      </c>
      <c r="T289" s="8">
        <f t="shared" si="133"/>
        <v>10</v>
      </c>
    </row>
    <row r="290">
      <c r="A290" s="62"/>
      <c r="B290" s="47" t="s">
        <v>33</v>
      </c>
      <c r="C290" s="8">
        <f t="shared" ref="C290:T290" si="134">sum(C8,C17,C26,C35,C44,C53,C62,C71,C80,C89,C98,C107,C116,C125,C134,C143,C152,C161,C170,C179,C188,C197,C206,C215,C224,C233,C242,C251,C260,C269,C278)</f>
        <v>55</v>
      </c>
      <c r="D290" s="8">
        <f t="shared" si="134"/>
        <v>15</v>
      </c>
      <c r="E290" s="8">
        <f t="shared" si="134"/>
        <v>0</v>
      </c>
      <c r="F290" s="8">
        <f t="shared" si="134"/>
        <v>70</v>
      </c>
      <c r="G290" s="8">
        <f t="shared" si="134"/>
        <v>1</v>
      </c>
      <c r="H290" s="8">
        <f t="shared" si="134"/>
        <v>0</v>
      </c>
      <c r="I290" s="8">
        <f t="shared" si="134"/>
        <v>0</v>
      </c>
      <c r="J290" s="8">
        <f t="shared" si="134"/>
        <v>0</v>
      </c>
      <c r="K290" s="8">
        <f t="shared" si="134"/>
        <v>0</v>
      </c>
      <c r="L290" s="8">
        <f t="shared" si="134"/>
        <v>0</v>
      </c>
      <c r="M290" s="8">
        <f t="shared" si="134"/>
        <v>0</v>
      </c>
      <c r="N290" s="8">
        <f t="shared" si="134"/>
        <v>0</v>
      </c>
      <c r="O290" s="8">
        <f t="shared" si="134"/>
        <v>0</v>
      </c>
      <c r="P290" s="8">
        <f t="shared" si="134"/>
        <v>52</v>
      </c>
      <c r="Q290" s="8">
        <f t="shared" si="134"/>
        <v>1</v>
      </c>
      <c r="R290" s="8">
        <f t="shared" si="134"/>
        <v>3</v>
      </c>
      <c r="S290" s="8">
        <f t="shared" si="134"/>
        <v>3</v>
      </c>
      <c r="T290" s="8">
        <f t="shared" si="134"/>
        <v>10</v>
      </c>
    </row>
    <row r="291">
      <c r="A291" s="63"/>
      <c r="B291" s="47" t="s">
        <v>34</v>
      </c>
      <c r="C291" s="8">
        <f t="shared" ref="C291:T291" si="135">sum(C9,C18,C27,C36,C45,C54,C63,C72,C81,C90,C99,C108,C117,C126,C135,C144,C153,C162,C171,C180,C189,C198,C207,C216,C225,C234,C243,C252,C261,C270,C279)</f>
        <v>43</v>
      </c>
      <c r="D291" s="8">
        <f t="shared" si="135"/>
        <v>10</v>
      </c>
      <c r="E291" s="8">
        <f t="shared" si="135"/>
        <v>0</v>
      </c>
      <c r="F291" s="8">
        <f t="shared" si="135"/>
        <v>53</v>
      </c>
      <c r="G291" s="8">
        <f t="shared" si="135"/>
        <v>2</v>
      </c>
      <c r="H291" s="8">
        <f t="shared" si="135"/>
        <v>3</v>
      </c>
      <c r="I291" s="8">
        <f t="shared" si="135"/>
        <v>0</v>
      </c>
      <c r="J291" s="8">
        <f t="shared" si="135"/>
        <v>0</v>
      </c>
      <c r="K291" s="8">
        <f t="shared" si="135"/>
        <v>0</v>
      </c>
      <c r="L291" s="8">
        <f t="shared" si="135"/>
        <v>2</v>
      </c>
      <c r="M291" s="8">
        <f t="shared" si="135"/>
        <v>0</v>
      </c>
      <c r="N291" s="8">
        <f t="shared" si="135"/>
        <v>2</v>
      </c>
      <c r="O291" s="8">
        <f t="shared" si="135"/>
        <v>0</v>
      </c>
      <c r="P291" s="8">
        <f t="shared" si="135"/>
        <v>21</v>
      </c>
      <c r="Q291" s="8">
        <f t="shared" si="135"/>
        <v>1</v>
      </c>
      <c r="R291" s="8">
        <f t="shared" si="135"/>
        <v>1</v>
      </c>
      <c r="S291" s="8">
        <f t="shared" si="135"/>
        <v>0</v>
      </c>
      <c r="T291" s="8">
        <f t="shared" si="135"/>
        <v>42</v>
      </c>
    </row>
    <row r="292">
      <c r="B292" s="47" t="s">
        <v>35</v>
      </c>
      <c r="C292" s="8">
        <f t="shared" ref="C292:T292" si="136">sum(C10,C19,C28,C37,C46,C55,C64,C73,C82,C91,C100,C109,C118,C127,C136,C145,C154,C163,C172,C181,C190,C199,C208,C217,C226,C235,C244,C253,C262,C271,C280)</f>
        <v>1</v>
      </c>
      <c r="D292" s="8">
        <f t="shared" si="136"/>
        <v>2</v>
      </c>
      <c r="E292" s="8">
        <f t="shared" si="136"/>
        <v>0</v>
      </c>
      <c r="F292" s="8">
        <f t="shared" si="136"/>
        <v>3</v>
      </c>
      <c r="G292" s="8">
        <f t="shared" si="136"/>
        <v>1</v>
      </c>
      <c r="H292" s="8">
        <f t="shared" si="136"/>
        <v>0</v>
      </c>
      <c r="I292" s="8">
        <f t="shared" si="136"/>
        <v>0</v>
      </c>
      <c r="J292" s="8">
        <f t="shared" si="136"/>
        <v>0</v>
      </c>
      <c r="K292" s="8">
        <f t="shared" si="136"/>
        <v>0</v>
      </c>
      <c r="L292" s="8">
        <f t="shared" si="136"/>
        <v>0</v>
      </c>
      <c r="M292" s="8">
        <f t="shared" si="136"/>
        <v>0</v>
      </c>
      <c r="N292" s="8">
        <f t="shared" si="136"/>
        <v>0</v>
      </c>
      <c r="O292" s="8">
        <f t="shared" si="136"/>
        <v>0</v>
      </c>
      <c r="P292" s="8">
        <f t="shared" si="136"/>
        <v>2</v>
      </c>
      <c r="Q292" s="8">
        <f t="shared" si="136"/>
        <v>0</v>
      </c>
      <c r="R292" s="8">
        <f t="shared" si="136"/>
        <v>0</v>
      </c>
      <c r="S292" s="8">
        <f t="shared" si="136"/>
        <v>0</v>
      </c>
      <c r="T292" s="8">
        <f t="shared" si="136"/>
        <v>0</v>
      </c>
    </row>
    <row r="293">
      <c r="B293" s="47" t="s">
        <v>50</v>
      </c>
      <c r="C293" s="8">
        <f t="shared" ref="C293:T293" si="137">sum(C286:C292)</f>
        <v>297</v>
      </c>
      <c r="D293" s="8">
        <f t="shared" si="137"/>
        <v>82</v>
      </c>
      <c r="E293" s="8">
        <f t="shared" si="137"/>
        <v>0</v>
      </c>
      <c r="F293" s="8">
        <f t="shared" si="137"/>
        <v>379</v>
      </c>
      <c r="G293" s="8">
        <f t="shared" si="137"/>
        <v>7</v>
      </c>
      <c r="H293" s="8">
        <f t="shared" si="137"/>
        <v>3</v>
      </c>
      <c r="I293" s="8">
        <f t="shared" si="137"/>
        <v>2</v>
      </c>
      <c r="J293" s="8">
        <f t="shared" si="137"/>
        <v>0</v>
      </c>
      <c r="K293" s="8">
        <f t="shared" si="137"/>
        <v>0</v>
      </c>
      <c r="L293" s="8">
        <f t="shared" si="137"/>
        <v>2</v>
      </c>
      <c r="M293" s="8">
        <f t="shared" si="137"/>
        <v>27</v>
      </c>
      <c r="N293" s="8">
        <f t="shared" si="137"/>
        <v>2</v>
      </c>
      <c r="O293" s="8">
        <f t="shared" si="137"/>
        <v>3</v>
      </c>
      <c r="P293" s="8">
        <f t="shared" si="137"/>
        <v>218</v>
      </c>
      <c r="Q293" s="8">
        <f t="shared" si="137"/>
        <v>2</v>
      </c>
      <c r="R293" s="8">
        <f t="shared" si="137"/>
        <v>39</v>
      </c>
      <c r="S293" s="8">
        <f t="shared" si="137"/>
        <v>3</v>
      </c>
      <c r="T293" s="8">
        <f t="shared" si="137"/>
        <v>94</v>
      </c>
    </row>
    <row r="295">
      <c r="B295" s="48" t="s">
        <v>77</v>
      </c>
      <c r="C295" s="10"/>
      <c r="D295" s="10"/>
      <c r="E295" s="10"/>
      <c r="F295" s="11"/>
    </row>
    <row r="296">
      <c r="B296" s="49" t="s">
        <v>37</v>
      </c>
      <c r="C296" s="50" t="s">
        <v>52</v>
      </c>
      <c r="D296" s="11"/>
      <c r="E296" s="50" t="s">
        <v>53</v>
      </c>
      <c r="F296" s="11"/>
    </row>
    <row r="297">
      <c r="B297" s="31"/>
      <c r="C297" s="51" t="s">
        <v>54</v>
      </c>
      <c r="D297" s="51" t="s">
        <v>55</v>
      </c>
      <c r="E297" s="51" t="s">
        <v>54</v>
      </c>
      <c r="F297" s="51" t="s">
        <v>55</v>
      </c>
    </row>
    <row r="298">
      <c r="B298" s="17" t="s">
        <v>28</v>
      </c>
      <c r="C298" s="52">
        <f t="shared" ref="C298:C304" si="138">F286</f>
        <v>19</v>
      </c>
      <c r="D298" s="52">
        <f t="shared" ref="D298:D304" si="139">SUM(G286:T286)</f>
        <v>19</v>
      </c>
      <c r="E298" s="52"/>
      <c r="F298" s="52"/>
    </row>
    <row r="299">
      <c r="B299" s="17" t="s">
        <v>29</v>
      </c>
      <c r="C299" s="52">
        <f t="shared" si="138"/>
        <v>75</v>
      </c>
      <c r="D299" s="52">
        <f t="shared" si="139"/>
        <v>77</v>
      </c>
      <c r="E299" s="52"/>
      <c r="F299" s="52"/>
    </row>
    <row r="300">
      <c r="B300" s="17" t="s">
        <v>30</v>
      </c>
      <c r="C300" s="52">
        <f t="shared" si="138"/>
        <v>57</v>
      </c>
      <c r="D300" s="52">
        <f t="shared" si="139"/>
        <v>57</v>
      </c>
      <c r="E300" s="52"/>
      <c r="F300" s="52"/>
    </row>
    <row r="301">
      <c r="B301" s="17" t="s">
        <v>31</v>
      </c>
      <c r="C301" s="52">
        <f t="shared" si="138"/>
        <v>102</v>
      </c>
      <c r="D301" s="52">
        <f t="shared" si="139"/>
        <v>102</v>
      </c>
      <c r="E301" s="52"/>
      <c r="F301" s="52"/>
    </row>
    <row r="302">
      <c r="B302" s="17" t="s">
        <v>33</v>
      </c>
      <c r="C302" s="52">
        <f t="shared" si="138"/>
        <v>70</v>
      </c>
      <c r="D302" s="52">
        <f t="shared" si="139"/>
        <v>70</v>
      </c>
      <c r="E302" s="52"/>
      <c r="F302" s="52"/>
    </row>
    <row r="303">
      <c r="B303" s="17" t="s">
        <v>34</v>
      </c>
      <c r="C303" s="52">
        <f t="shared" si="138"/>
        <v>53</v>
      </c>
      <c r="D303" s="52">
        <f t="shared" si="139"/>
        <v>74</v>
      </c>
      <c r="E303" s="52"/>
      <c r="F303" s="52"/>
    </row>
    <row r="304">
      <c r="B304" s="17" t="s">
        <v>35</v>
      </c>
      <c r="C304" s="52">
        <f t="shared" si="138"/>
        <v>3</v>
      </c>
      <c r="D304" s="52">
        <f t="shared" si="139"/>
        <v>3</v>
      </c>
      <c r="E304" s="52"/>
      <c r="F304" s="52"/>
    </row>
    <row r="305">
      <c r="B305" s="53" t="s">
        <v>50</v>
      </c>
      <c r="C305" s="52">
        <f t="shared" ref="C305:D305" si="140">sum(C298:C304)</f>
        <v>379</v>
      </c>
      <c r="D305" s="52">
        <f t="shared" si="140"/>
        <v>402</v>
      </c>
      <c r="E305" s="52"/>
      <c r="F305" s="52"/>
    </row>
  </sheetData>
  <mergeCells count="38">
    <mergeCell ref="C2:F2"/>
    <mergeCell ref="G2:O2"/>
    <mergeCell ref="P2:T2"/>
    <mergeCell ref="A4:A12"/>
    <mergeCell ref="A13:A21"/>
    <mergeCell ref="A22:A30"/>
    <mergeCell ref="A31:A39"/>
    <mergeCell ref="A40:A48"/>
    <mergeCell ref="A49:A57"/>
    <mergeCell ref="A58:A66"/>
    <mergeCell ref="A67:A75"/>
    <mergeCell ref="A76:A84"/>
    <mergeCell ref="A85:A93"/>
    <mergeCell ref="A94:A102"/>
    <mergeCell ref="A103:A111"/>
    <mergeCell ref="A112:A120"/>
    <mergeCell ref="A121:A129"/>
    <mergeCell ref="A130:A138"/>
    <mergeCell ref="A139:A147"/>
    <mergeCell ref="A148:A156"/>
    <mergeCell ref="A157:A165"/>
    <mergeCell ref="A166:A174"/>
    <mergeCell ref="A175:A183"/>
    <mergeCell ref="A184:A192"/>
    <mergeCell ref="A193:A201"/>
    <mergeCell ref="A202:A210"/>
    <mergeCell ref="A211:A219"/>
    <mergeCell ref="A220:A228"/>
    <mergeCell ref="B296:B297"/>
    <mergeCell ref="C296:D296"/>
    <mergeCell ref="E296:F296"/>
    <mergeCell ref="A229:A237"/>
    <mergeCell ref="A238:A246"/>
    <mergeCell ref="A247:A255"/>
    <mergeCell ref="A256:A264"/>
    <mergeCell ref="A265:A273"/>
    <mergeCell ref="A274:A282"/>
    <mergeCell ref="B295:F29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2">
      <c r="A2" s="65"/>
      <c r="B2" s="66" t="s">
        <v>78</v>
      </c>
      <c r="C2" s="10"/>
      <c r="D2" s="10"/>
      <c r="E2" s="11"/>
      <c r="F2" s="67"/>
      <c r="G2" s="66" t="s">
        <v>6</v>
      </c>
      <c r="H2" s="10"/>
      <c r="I2" s="10"/>
      <c r="J2" s="10"/>
      <c r="K2" s="10"/>
      <c r="L2" s="10"/>
      <c r="M2" s="11"/>
      <c r="N2" s="66" t="s">
        <v>79</v>
      </c>
      <c r="O2" s="10"/>
      <c r="P2" s="11"/>
      <c r="Q2" s="67"/>
      <c r="R2" s="68" t="s">
        <v>80</v>
      </c>
      <c r="S2" s="69" t="s">
        <v>27</v>
      </c>
      <c r="T2" s="70"/>
      <c r="U2" s="70"/>
      <c r="V2" s="71"/>
      <c r="W2" s="71"/>
      <c r="X2" s="71"/>
      <c r="Y2" s="71"/>
    </row>
    <row r="3">
      <c r="A3" s="72" t="s">
        <v>81</v>
      </c>
      <c r="B3" s="73" t="s">
        <v>82</v>
      </c>
      <c r="C3" s="73" t="s">
        <v>83</v>
      </c>
      <c r="D3" s="73" t="s">
        <v>84</v>
      </c>
      <c r="E3" s="73" t="s">
        <v>27</v>
      </c>
      <c r="F3" s="73" t="s">
        <v>13</v>
      </c>
      <c r="G3" s="73" t="s">
        <v>14</v>
      </c>
      <c r="H3" s="73" t="s">
        <v>15</v>
      </c>
      <c r="I3" s="73" t="s">
        <v>85</v>
      </c>
      <c r="J3" s="73" t="s">
        <v>18</v>
      </c>
      <c r="K3" s="73" t="s">
        <v>19</v>
      </c>
      <c r="L3" s="73" t="s">
        <v>20</v>
      </c>
      <c r="M3" s="73" t="s">
        <v>61</v>
      </c>
      <c r="N3" s="73" t="s">
        <v>22</v>
      </c>
      <c r="O3" s="73" t="s">
        <v>23</v>
      </c>
      <c r="P3" s="73" t="s">
        <v>24</v>
      </c>
      <c r="Q3" s="73" t="s">
        <v>25</v>
      </c>
      <c r="R3" s="31"/>
      <c r="S3" s="31"/>
      <c r="T3" s="73" t="s">
        <v>86</v>
      </c>
      <c r="U3" s="73" t="s">
        <v>87</v>
      </c>
      <c r="V3" s="71"/>
      <c r="W3" s="74" t="s">
        <v>88</v>
      </c>
      <c r="X3" s="10"/>
      <c r="Y3" s="11"/>
    </row>
    <row r="4">
      <c r="A4" s="75" t="s">
        <v>89</v>
      </c>
      <c r="B4" s="76">
        <f>'2026년1월'!C293</f>
        <v>583</v>
      </c>
      <c r="C4" s="76">
        <f>'2026년1월'!D293</f>
        <v>229</v>
      </c>
      <c r="D4" s="76">
        <f>'2026년1월'!E293</f>
        <v>2</v>
      </c>
      <c r="E4" s="76">
        <f>'2026년1월'!F293</f>
        <v>814</v>
      </c>
      <c r="F4" s="76">
        <f>'2026년1월'!G293</f>
        <v>12</v>
      </c>
      <c r="G4" s="76">
        <f>'2026년1월'!H293</f>
        <v>8</v>
      </c>
      <c r="H4" s="76">
        <f>'2026년1월'!I293</f>
        <v>6</v>
      </c>
      <c r="I4" s="76">
        <f>SUM('2026년1월'!J293,'2026년1월'!K293)</f>
        <v>1</v>
      </c>
      <c r="J4" s="76">
        <f>'2026년1월'!L293</f>
        <v>20</v>
      </c>
      <c r="K4" s="76">
        <f>'2026년1월'!M293</f>
        <v>17</v>
      </c>
      <c r="L4" s="76">
        <f>'2026년1월'!N293</f>
        <v>17</v>
      </c>
      <c r="M4" s="76">
        <f>'2026년1월'!O293</f>
        <v>12</v>
      </c>
      <c r="N4" s="76">
        <f>'2026년1월'!P293</f>
        <v>414</v>
      </c>
      <c r="O4" s="76">
        <f>'2026년1월'!Q293</f>
        <v>8</v>
      </c>
      <c r="P4" s="76">
        <f>'2026년1월'!R293</f>
        <v>164</v>
      </c>
      <c r="Q4" s="76">
        <f>'2026년1월'!S293</f>
        <v>6</v>
      </c>
      <c r="R4" s="76">
        <f>'2026년1월'!T293</f>
        <v>209</v>
      </c>
      <c r="S4" s="76">
        <f t="shared" ref="S4:S6" si="1">SUM(F4:R4)</f>
        <v>894</v>
      </c>
      <c r="T4" s="61"/>
      <c r="U4" s="77"/>
      <c r="V4" s="71"/>
      <c r="W4" s="78" t="s">
        <v>89</v>
      </c>
      <c r="X4" s="11"/>
      <c r="Y4" s="79"/>
    </row>
    <row r="5">
      <c r="A5" s="75" t="s">
        <v>90</v>
      </c>
      <c r="B5" s="76">
        <f>'2026년2월'!C293</f>
        <v>520</v>
      </c>
      <c r="C5" s="76">
        <f>'2026년2월'!D293</f>
        <v>177</v>
      </c>
      <c r="D5" s="76">
        <f>'2026년2월'!E293</f>
        <v>3</v>
      </c>
      <c r="E5" s="76">
        <f>'2026년2월'!F293</f>
        <v>700</v>
      </c>
      <c r="F5" s="76">
        <f>'2026년2월'!G293</f>
        <v>10</v>
      </c>
      <c r="G5" s="76">
        <f>'2026년2월'!H293</f>
        <v>4</v>
      </c>
      <c r="H5" s="76">
        <f>'2026년2월'!I293</f>
        <v>2</v>
      </c>
      <c r="I5" s="76">
        <f>SUM('2026년2월'!J293,'2026년2월'!K293)</f>
        <v>4</v>
      </c>
      <c r="J5" s="76">
        <f>'2026년2월'!L293</f>
        <v>8</v>
      </c>
      <c r="K5" s="76">
        <f>'2026년2월'!M293</f>
        <v>24</v>
      </c>
      <c r="L5" s="76">
        <f>'2026년2월'!N293</f>
        <v>5</v>
      </c>
      <c r="M5" s="76">
        <f>'2026년2월'!O293</f>
        <v>11</v>
      </c>
      <c r="N5" s="76">
        <f>'2026년2월'!P293</f>
        <v>440</v>
      </c>
      <c r="O5" s="76">
        <f>'2026년2월'!Q293</f>
        <v>1</v>
      </c>
      <c r="P5" s="76">
        <f>'2026년2월'!R293</f>
        <v>62</v>
      </c>
      <c r="Q5" s="76">
        <f>'2026년2월'!S293</f>
        <v>3</v>
      </c>
      <c r="R5" s="76">
        <f>'2026년2월'!T293</f>
        <v>155</v>
      </c>
      <c r="S5" s="76">
        <f t="shared" si="1"/>
        <v>729</v>
      </c>
      <c r="T5" s="75"/>
      <c r="U5" s="76"/>
      <c r="V5" s="71"/>
      <c r="W5" s="78" t="s">
        <v>90</v>
      </c>
      <c r="X5" s="11"/>
      <c r="Y5" s="80"/>
    </row>
    <row r="6">
      <c r="A6" s="75" t="s">
        <v>91</v>
      </c>
      <c r="B6" s="76" t="str">
        <f t="shared" ref="B6:H6" si="2">'2026년3월'!C293</f>
        <v>#REF!</v>
      </c>
      <c r="C6" s="76" t="str">
        <f t="shared" si="2"/>
        <v>#REF!</v>
      </c>
      <c r="D6" s="76" t="str">
        <f t="shared" si="2"/>
        <v>#REF!</v>
      </c>
      <c r="E6" s="76" t="str">
        <f t="shared" si="2"/>
        <v>#REF!</v>
      </c>
      <c r="F6" s="76" t="str">
        <f t="shared" si="2"/>
        <v>#REF!</v>
      </c>
      <c r="G6" s="76" t="str">
        <f t="shared" si="2"/>
        <v>#REF!</v>
      </c>
      <c r="H6" s="76" t="str">
        <f t="shared" si="2"/>
        <v>#REF!</v>
      </c>
      <c r="I6" s="76" t="str">
        <f>SUM('2026년3월'!J293,'2026년3월'!K293)</f>
        <v>#REF!</v>
      </c>
      <c r="J6" s="76" t="str">
        <f t="shared" ref="J6:R6" si="3">'2026년3월'!L293</f>
        <v>#REF!</v>
      </c>
      <c r="K6" s="76" t="str">
        <f t="shared" si="3"/>
        <v>#REF!</v>
      </c>
      <c r="L6" s="76" t="str">
        <f t="shared" si="3"/>
        <v>#REF!</v>
      </c>
      <c r="M6" s="76" t="str">
        <f t="shared" si="3"/>
        <v>#REF!</v>
      </c>
      <c r="N6" s="76" t="str">
        <f t="shared" si="3"/>
        <v>#REF!</v>
      </c>
      <c r="O6" s="76" t="str">
        <f t="shared" si="3"/>
        <v>#REF!</v>
      </c>
      <c r="P6" s="76" t="str">
        <f t="shared" si="3"/>
        <v>#REF!</v>
      </c>
      <c r="Q6" s="76" t="str">
        <f t="shared" si="3"/>
        <v>#REF!</v>
      </c>
      <c r="R6" s="76" t="str">
        <f t="shared" si="3"/>
        <v>#REF!</v>
      </c>
      <c r="S6" s="76" t="str">
        <f t="shared" si="1"/>
        <v>#REF!</v>
      </c>
      <c r="T6" s="75"/>
      <c r="U6" s="76"/>
      <c r="V6" s="71"/>
      <c r="W6" s="78" t="s">
        <v>91</v>
      </c>
      <c r="X6" s="11"/>
      <c r="Y6" s="80"/>
    </row>
    <row r="7">
      <c r="A7" s="81" t="s">
        <v>92</v>
      </c>
      <c r="B7" s="82" t="str">
        <f t="shared" ref="B7:S7" si="4">SUM(B4:B6)</f>
        <v>#REF!</v>
      </c>
      <c r="C7" s="82" t="str">
        <f t="shared" si="4"/>
        <v>#REF!</v>
      </c>
      <c r="D7" s="82" t="str">
        <f t="shared" si="4"/>
        <v>#REF!</v>
      </c>
      <c r="E7" s="82" t="str">
        <f t="shared" si="4"/>
        <v>#REF!</v>
      </c>
      <c r="F7" s="82" t="str">
        <f t="shared" si="4"/>
        <v>#REF!</v>
      </c>
      <c r="G7" s="82" t="str">
        <f t="shared" si="4"/>
        <v>#REF!</v>
      </c>
      <c r="H7" s="82" t="str">
        <f t="shared" si="4"/>
        <v>#REF!</v>
      </c>
      <c r="I7" s="82" t="str">
        <f t="shared" si="4"/>
        <v>#REF!</v>
      </c>
      <c r="J7" s="82" t="str">
        <f t="shared" si="4"/>
        <v>#REF!</v>
      </c>
      <c r="K7" s="82" t="str">
        <f t="shared" si="4"/>
        <v>#REF!</v>
      </c>
      <c r="L7" s="82" t="str">
        <f t="shared" si="4"/>
        <v>#REF!</v>
      </c>
      <c r="M7" s="82" t="str">
        <f t="shared" si="4"/>
        <v>#REF!</v>
      </c>
      <c r="N7" s="82" t="str">
        <f t="shared" si="4"/>
        <v>#REF!</v>
      </c>
      <c r="O7" s="82" t="str">
        <f t="shared" si="4"/>
        <v>#REF!</v>
      </c>
      <c r="P7" s="82" t="str">
        <f t="shared" si="4"/>
        <v>#REF!</v>
      </c>
      <c r="Q7" s="82" t="str">
        <f t="shared" si="4"/>
        <v>#REF!</v>
      </c>
      <c r="R7" s="82" t="str">
        <f t="shared" si="4"/>
        <v>#REF!</v>
      </c>
      <c r="S7" s="82" t="str">
        <f t="shared" si="4"/>
        <v>#REF!</v>
      </c>
      <c r="T7" s="81"/>
      <c r="U7" s="83"/>
      <c r="V7" s="71"/>
      <c r="W7" s="84"/>
      <c r="X7" s="85" t="s">
        <v>93</v>
      </c>
      <c r="Y7" s="86"/>
    </row>
    <row r="8">
      <c r="A8" s="75" t="s">
        <v>94</v>
      </c>
      <c r="B8" s="76" t="str">
        <f t="shared" ref="B8:H8" si="5">'2026년4월'!C$293</f>
        <v>#REF!</v>
      </c>
      <c r="C8" s="76" t="str">
        <f t="shared" si="5"/>
        <v>#REF!</v>
      </c>
      <c r="D8" s="76" t="str">
        <f t="shared" si="5"/>
        <v>#REF!</v>
      </c>
      <c r="E8" s="76" t="str">
        <f t="shared" si="5"/>
        <v>#REF!</v>
      </c>
      <c r="F8" s="76" t="str">
        <f t="shared" si="5"/>
        <v>#REF!</v>
      </c>
      <c r="G8" s="76" t="str">
        <f t="shared" si="5"/>
        <v>#REF!</v>
      </c>
      <c r="H8" s="76" t="str">
        <f t="shared" si="5"/>
        <v>#REF!</v>
      </c>
      <c r="I8" s="76" t="str">
        <f>SUM('2025년4월'!J293,'2025년6월'!K293)</f>
        <v>#REF!</v>
      </c>
      <c r="J8" s="76" t="str">
        <f t="shared" ref="J8:R8" si="6">'2026년4월'!L293</f>
        <v>#REF!</v>
      </c>
      <c r="K8" s="76" t="str">
        <f t="shared" si="6"/>
        <v>#REF!</v>
      </c>
      <c r="L8" s="76" t="str">
        <f t="shared" si="6"/>
        <v>#REF!</v>
      </c>
      <c r="M8" s="76" t="str">
        <f t="shared" si="6"/>
        <v>#REF!</v>
      </c>
      <c r="N8" s="76" t="str">
        <f t="shared" si="6"/>
        <v>#REF!</v>
      </c>
      <c r="O8" s="76" t="str">
        <f t="shared" si="6"/>
        <v>#REF!</v>
      </c>
      <c r="P8" s="76" t="str">
        <f t="shared" si="6"/>
        <v>#REF!</v>
      </c>
      <c r="Q8" s="76" t="str">
        <f t="shared" si="6"/>
        <v>#REF!</v>
      </c>
      <c r="R8" s="76" t="str">
        <f t="shared" si="6"/>
        <v>#REF!</v>
      </c>
      <c r="S8" s="76" t="str">
        <f t="shared" ref="S8:S10" si="9">SUM(F8:R8)</f>
        <v>#REF!</v>
      </c>
      <c r="T8" s="76"/>
      <c r="U8" s="76"/>
      <c r="V8" s="71"/>
      <c r="W8" s="78" t="s">
        <v>94</v>
      </c>
      <c r="X8" s="11"/>
      <c r="Y8" s="80"/>
    </row>
    <row r="9">
      <c r="A9" s="75" t="s">
        <v>95</v>
      </c>
      <c r="B9" s="76" t="str">
        <f t="shared" ref="B9:H9" si="7">'2026년5월'!C$293</f>
        <v>#REF!</v>
      </c>
      <c r="C9" s="76" t="str">
        <f t="shared" si="7"/>
        <v>#REF!</v>
      </c>
      <c r="D9" s="76" t="str">
        <f t="shared" si="7"/>
        <v>#REF!</v>
      </c>
      <c r="E9" s="76" t="str">
        <f t="shared" si="7"/>
        <v>#REF!</v>
      </c>
      <c r="F9" s="76" t="str">
        <f t="shared" si="7"/>
        <v>#REF!</v>
      </c>
      <c r="G9" s="76" t="str">
        <f t="shared" si="7"/>
        <v>#REF!</v>
      </c>
      <c r="H9" s="76" t="str">
        <f t="shared" si="7"/>
        <v>#REF!</v>
      </c>
      <c r="I9" s="76" t="str">
        <f>SUM('2025년5월'!J293,'2025년6월'!K293)</f>
        <v>#REF!</v>
      </c>
      <c r="J9" s="76" t="str">
        <f t="shared" ref="J9:R9" si="8">'2026년5월'!L293</f>
        <v>#REF!</v>
      </c>
      <c r="K9" s="76" t="str">
        <f t="shared" si="8"/>
        <v>#REF!</v>
      </c>
      <c r="L9" s="76" t="str">
        <f t="shared" si="8"/>
        <v>#REF!</v>
      </c>
      <c r="M9" s="76" t="str">
        <f t="shared" si="8"/>
        <v>#REF!</v>
      </c>
      <c r="N9" s="76" t="str">
        <f t="shared" si="8"/>
        <v>#REF!</v>
      </c>
      <c r="O9" s="76" t="str">
        <f t="shared" si="8"/>
        <v>#REF!</v>
      </c>
      <c r="P9" s="76" t="str">
        <f t="shared" si="8"/>
        <v>#REF!</v>
      </c>
      <c r="Q9" s="76" t="str">
        <f t="shared" si="8"/>
        <v>#REF!</v>
      </c>
      <c r="R9" s="76" t="str">
        <f t="shared" si="8"/>
        <v>#REF!</v>
      </c>
      <c r="S9" s="76" t="str">
        <f t="shared" si="9"/>
        <v>#REF!</v>
      </c>
      <c r="T9" s="76"/>
      <c r="U9" s="76"/>
      <c r="V9" s="71"/>
      <c r="W9" s="78" t="s">
        <v>95</v>
      </c>
      <c r="X9" s="11"/>
      <c r="Y9" s="80"/>
    </row>
    <row r="10">
      <c r="A10" s="75" t="s">
        <v>96</v>
      </c>
      <c r="B10" s="76" t="str">
        <f t="shared" ref="B10:H10" si="10">'2026년6월'!C$293</f>
        <v>#REF!</v>
      </c>
      <c r="C10" s="76" t="str">
        <f t="shared" si="10"/>
        <v>#REF!</v>
      </c>
      <c r="D10" s="76" t="str">
        <f t="shared" si="10"/>
        <v>#REF!</v>
      </c>
      <c r="E10" s="76" t="str">
        <f t="shared" si="10"/>
        <v>#REF!</v>
      </c>
      <c r="F10" s="76" t="str">
        <f t="shared" si="10"/>
        <v>#REF!</v>
      </c>
      <c r="G10" s="76" t="str">
        <f t="shared" si="10"/>
        <v>#REF!</v>
      </c>
      <c r="H10" s="76" t="str">
        <f t="shared" si="10"/>
        <v>#REF!</v>
      </c>
      <c r="I10" s="76" t="str">
        <f>SUM('2025년6월'!J293,'2025년6월'!K293)</f>
        <v>#REF!</v>
      </c>
      <c r="J10" s="76" t="str">
        <f t="shared" ref="J10:R10" si="11">'2026년6월'!L$293</f>
        <v>#REF!</v>
      </c>
      <c r="K10" s="76" t="str">
        <f t="shared" si="11"/>
        <v>#REF!</v>
      </c>
      <c r="L10" s="76" t="str">
        <f t="shared" si="11"/>
        <v>#REF!</v>
      </c>
      <c r="M10" s="76" t="str">
        <f t="shared" si="11"/>
        <v>#REF!</v>
      </c>
      <c r="N10" s="76" t="str">
        <f t="shared" si="11"/>
        <v>#REF!</v>
      </c>
      <c r="O10" s="76" t="str">
        <f t="shared" si="11"/>
        <v>#REF!</v>
      </c>
      <c r="P10" s="76" t="str">
        <f t="shared" si="11"/>
        <v>#REF!</v>
      </c>
      <c r="Q10" s="76" t="str">
        <f t="shared" si="11"/>
        <v>#REF!</v>
      </c>
      <c r="R10" s="76" t="str">
        <f t="shared" si="11"/>
        <v>#REF!</v>
      </c>
      <c r="S10" s="76" t="str">
        <f t="shared" si="9"/>
        <v>#REF!</v>
      </c>
      <c r="T10" s="76"/>
      <c r="U10" s="76"/>
      <c r="V10" s="71"/>
      <c r="W10" s="78" t="s">
        <v>96</v>
      </c>
      <c r="X10" s="11"/>
      <c r="Y10" s="80"/>
    </row>
    <row r="11">
      <c r="A11" s="81" t="s">
        <v>97</v>
      </c>
      <c r="B11" s="82" t="str">
        <f t="shared" ref="B11:S11" si="12">SUM(B8:B10)</f>
        <v>#REF!</v>
      </c>
      <c r="C11" s="82" t="str">
        <f t="shared" si="12"/>
        <v>#REF!</v>
      </c>
      <c r="D11" s="82" t="str">
        <f t="shared" si="12"/>
        <v>#REF!</v>
      </c>
      <c r="E11" s="82" t="str">
        <f t="shared" si="12"/>
        <v>#REF!</v>
      </c>
      <c r="F11" s="82" t="str">
        <f t="shared" si="12"/>
        <v>#REF!</v>
      </c>
      <c r="G11" s="82" t="str">
        <f t="shared" si="12"/>
        <v>#REF!</v>
      </c>
      <c r="H11" s="82" t="str">
        <f t="shared" si="12"/>
        <v>#REF!</v>
      </c>
      <c r="I11" s="82" t="str">
        <f t="shared" si="12"/>
        <v>#REF!</v>
      </c>
      <c r="J11" s="82" t="str">
        <f t="shared" si="12"/>
        <v>#REF!</v>
      </c>
      <c r="K11" s="82" t="str">
        <f t="shared" si="12"/>
        <v>#REF!</v>
      </c>
      <c r="L11" s="82" t="str">
        <f t="shared" si="12"/>
        <v>#REF!</v>
      </c>
      <c r="M11" s="82" t="str">
        <f t="shared" si="12"/>
        <v>#REF!</v>
      </c>
      <c r="N11" s="82" t="str">
        <f t="shared" si="12"/>
        <v>#REF!</v>
      </c>
      <c r="O11" s="82" t="str">
        <f t="shared" si="12"/>
        <v>#REF!</v>
      </c>
      <c r="P11" s="82" t="str">
        <f t="shared" si="12"/>
        <v>#REF!</v>
      </c>
      <c r="Q11" s="82" t="str">
        <f t="shared" si="12"/>
        <v>#REF!</v>
      </c>
      <c r="R11" s="82" t="str">
        <f t="shared" si="12"/>
        <v>#REF!</v>
      </c>
      <c r="S11" s="82" t="str">
        <f t="shared" si="12"/>
        <v>#REF!</v>
      </c>
      <c r="T11" s="83"/>
      <c r="U11" s="83"/>
      <c r="V11" s="71"/>
      <c r="W11" s="84"/>
      <c r="X11" s="87" t="s">
        <v>93</v>
      </c>
      <c r="Y11" s="88"/>
    </row>
    <row r="12">
      <c r="A12" s="89" t="s">
        <v>98</v>
      </c>
      <c r="B12" s="90" t="str">
        <f t="shared" ref="B12:S12" si="13">SUM(B7+B11)</f>
        <v>#REF!</v>
      </c>
      <c r="C12" s="90" t="str">
        <f t="shared" si="13"/>
        <v>#REF!</v>
      </c>
      <c r="D12" s="90" t="str">
        <f t="shared" si="13"/>
        <v>#REF!</v>
      </c>
      <c r="E12" s="90" t="str">
        <f t="shared" si="13"/>
        <v>#REF!</v>
      </c>
      <c r="F12" s="90" t="str">
        <f t="shared" si="13"/>
        <v>#REF!</v>
      </c>
      <c r="G12" s="90" t="str">
        <f t="shared" si="13"/>
        <v>#REF!</v>
      </c>
      <c r="H12" s="90" t="str">
        <f t="shared" si="13"/>
        <v>#REF!</v>
      </c>
      <c r="I12" s="90" t="str">
        <f t="shared" si="13"/>
        <v>#REF!</v>
      </c>
      <c r="J12" s="90" t="str">
        <f t="shared" si="13"/>
        <v>#REF!</v>
      </c>
      <c r="K12" s="90" t="str">
        <f t="shared" si="13"/>
        <v>#REF!</v>
      </c>
      <c r="L12" s="90" t="str">
        <f t="shared" si="13"/>
        <v>#REF!</v>
      </c>
      <c r="M12" s="90" t="str">
        <f t="shared" si="13"/>
        <v>#REF!</v>
      </c>
      <c r="N12" s="90" t="str">
        <f t="shared" si="13"/>
        <v>#REF!</v>
      </c>
      <c r="O12" s="90" t="str">
        <f t="shared" si="13"/>
        <v>#REF!</v>
      </c>
      <c r="P12" s="90" t="str">
        <f t="shared" si="13"/>
        <v>#REF!</v>
      </c>
      <c r="Q12" s="90" t="str">
        <f t="shared" si="13"/>
        <v>#REF!</v>
      </c>
      <c r="R12" s="90" t="str">
        <f t="shared" si="13"/>
        <v>#REF!</v>
      </c>
      <c r="S12" s="90" t="str">
        <f t="shared" si="13"/>
        <v>#REF!</v>
      </c>
      <c r="T12" s="91"/>
      <c r="U12" s="91"/>
      <c r="V12" s="71"/>
      <c r="W12" s="84"/>
      <c r="X12" s="92" t="s">
        <v>98</v>
      </c>
      <c r="Y12" s="93"/>
    </row>
    <row r="13">
      <c r="A13" s="75" t="s">
        <v>99</v>
      </c>
      <c r="B13" s="76" t="str">
        <f t="shared" ref="B13:H13" si="14">'2026년7월'!C$293</f>
        <v>#REF!</v>
      </c>
      <c r="C13" s="76" t="str">
        <f t="shared" si="14"/>
        <v>#REF!</v>
      </c>
      <c r="D13" s="76" t="str">
        <f t="shared" si="14"/>
        <v>#REF!</v>
      </c>
      <c r="E13" s="76" t="str">
        <f t="shared" si="14"/>
        <v>#REF!</v>
      </c>
      <c r="F13" s="76" t="str">
        <f t="shared" si="14"/>
        <v>#REF!</v>
      </c>
      <c r="G13" s="76" t="str">
        <f t="shared" si="14"/>
        <v>#REF!</v>
      </c>
      <c r="H13" s="76" t="str">
        <f t="shared" si="14"/>
        <v>#REF!</v>
      </c>
      <c r="I13" s="76" t="str">
        <f>SUM('2026년7월'!J$293,'2026년7월'!K$293)</f>
        <v>#REF!</v>
      </c>
      <c r="J13" s="76" t="str">
        <f t="shared" ref="J13:R13" si="15">'2026년7월'!L$293</f>
        <v>#REF!</v>
      </c>
      <c r="K13" s="76" t="str">
        <f t="shared" si="15"/>
        <v>#REF!</v>
      </c>
      <c r="L13" s="76" t="str">
        <f t="shared" si="15"/>
        <v>#REF!</v>
      </c>
      <c r="M13" s="76" t="str">
        <f t="shared" si="15"/>
        <v>#REF!</v>
      </c>
      <c r="N13" s="76" t="str">
        <f t="shared" si="15"/>
        <v>#REF!</v>
      </c>
      <c r="O13" s="76" t="str">
        <f t="shared" si="15"/>
        <v>#REF!</v>
      </c>
      <c r="P13" s="76" t="str">
        <f t="shared" si="15"/>
        <v>#REF!</v>
      </c>
      <c r="Q13" s="76" t="str">
        <f t="shared" si="15"/>
        <v>#REF!</v>
      </c>
      <c r="R13" s="76" t="str">
        <f t="shared" si="15"/>
        <v>#REF!</v>
      </c>
      <c r="S13" s="76" t="str">
        <f t="shared" ref="S13:S15" si="18">SUM(F13:R13)</f>
        <v>#REF!</v>
      </c>
      <c r="T13" s="76"/>
      <c r="U13" s="76"/>
      <c r="V13" s="71"/>
      <c r="W13" s="78" t="s">
        <v>99</v>
      </c>
      <c r="X13" s="11"/>
      <c r="Y13" s="80"/>
    </row>
    <row r="14">
      <c r="A14" s="75" t="s">
        <v>100</v>
      </c>
      <c r="B14" s="76" t="str">
        <f t="shared" ref="B14:H14" si="16">'2026년8월'!C$293</f>
        <v>#REF!</v>
      </c>
      <c r="C14" s="76" t="str">
        <f t="shared" si="16"/>
        <v>#REF!</v>
      </c>
      <c r="D14" s="76" t="str">
        <f t="shared" si="16"/>
        <v>#REF!</v>
      </c>
      <c r="E14" s="76" t="str">
        <f t="shared" si="16"/>
        <v>#REF!</v>
      </c>
      <c r="F14" s="76" t="str">
        <f t="shared" si="16"/>
        <v>#REF!</v>
      </c>
      <c r="G14" s="76" t="str">
        <f t="shared" si="16"/>
        <v>#REF!</v>
      </c>
      <c r="H14" s="76" t="str">
        <f t="shared" si="16"/>
        <v>#REF!</v>
      </c>
      <c r="I14" s="76" t="str">
        <f>SUM('2026년8월'!J$293,'2026년8월'!K$293)</f>
        <v>#REF!</v>
      </c>
      <c r="J14" s="76" t="str">
        <f t="shared" ref="J14:R14" si="17">'2026년8월'!L$293</f>
        <v>#REF!</v>
      </c>
      <c r="K14" s="76" t="str">
        <f t="shared" si="17"/>
        <v>#REF!</v>
      </c>
      <c r="L14" s="76" t="str">
        <f t="shared" si="17"/>
        <v>#REF!</v>
      </c>
      <c r="M14" s="76" t="str">
        <f t="shared" si="17"/>
        <v>#REF!</v>
      </c>
      <c r="N14" s="76" t="str">
        <f t="shared" si="17"/>
        <v>#REF!</v>
      </c>
      <c r="O14" s="76" t="str">
        <f t="shared" si="17"/>
        <v>#REF!</v>
      </c>
      <c r="P14" s="76" t="str">
        <f t="shared" si="17"/>
        <v>#REF!</v>
      </c>
      <c r="Q14" s="76" t="str">
        <f t="shared" si="17"/>
        <v>#REF!</v>
      </c>
      <c r="R14" s="76" t="str">
        <f t="shared" si="17"/>
        <v>#REF!</v>
      </c>
      <c r="S14" s="76" t="str">
        <f t="shared" si="18"/>
        <v>#REF!</v>
      </c>
      <c r="T14" s="76"/>
      <c r="U14" s="76"/>
      <c r="V14" s="71"/>
      <c r="W14" s="78" t="s">
        <v>100</v>
      </c>
      <c r="X14" s="11"/>
      <c r="Y14" s="80"/>
    </row>
    <row r="15">
      <c r="A15" s="75" t="s">
        <v>101</v>
      </c>
      <c r="B15" s="76" t="str">
        <f t="shared" ref="B15:H15" si="19">'2026년9월'!C$293</f>
        <v>#REF!</v>
      </c>
      <c r="C15" s="76" t="str">
        <f t="shared" si="19"/>
        <v>#REF!</v>
      </c>
      <c r="D15" s="76" t="str">
        <f t="shared" si="19"/>
        <v>#REF!</v>
      </c>
      <c r="E15" s="76" t="str">
        <f t="shared" si="19"/>
        <v>#REF!</v>
      </c>
      <c r="F15" s="76" t="str">
        <f t="shared" si="19"/>
        <v>#REF!</v>
      </c>
      <c r="G15" s="76" t="str">
        <f t="shared" si="19"/>
        <v>#REF!</v>
      </c>
      <c r="H15" s="76" t="str">
        <f t="shared" si="19"/>
        <v>#REF!</v>
      </c>
      <c r="I15" s="76" t="str">
        <f>SUM('2026년9월'!J$293,'2026년9월'!K$293)</f>
        <v>#REF!</v>
      </c>
      <c r="J15" s="76" t="str">
        <f t="shared" ref="J15:R15" si="20">'2026년9월'!K$293</f>
        <v>#REF!</v>
      </c>
      <c r="K15" s="76" t="str">
        <f t="shared" si="20"/>
        <v>#REF!</v>
      </c>
      <c r="L15" s="76" t="str">
        <f t="shared" si="20"/>
        <v>#REF!</v>
      </c>
      <c r="M15" s="76" t="str">
        <f t="shared" si="20"/>
        <v>#REF!</v>
      </c>
      <c r="N15" s="76" t="str">
        <f t="shared" si="20"/>
        <v>#REF!</v>
      </c>
      <c r="O15" s="76" t="str">
        <f t="shared" si="20"/>
        <v>#REF!</v>
      </c>
      <c r="P15" s="76" t="str">
        <f t="shared" si="20"/>
        <v>#REF!</v>
      </c>
      <c r="Q15" s="76" t="str">
        <f t="shared" si="20"/>
        <v>#REF!</v>
      </c>
      <c r="R15" s="76" t="str">
        <f t="shared" si="20"/>
        <v>#REF!</v>
      </c>
      <c r="S15" s="76" t="str">
        <f t="shared" si="18"/>
        <v>#REF!</v>
      </c>
      <c r="T15" s="76"/>
      <c r="U15" s="76"/>
      <c r="V15" s="71"/>
      <c r="W15" s="78" t="s">
        <v>101</v>
      </c>
      <c r="X15" s="11"/>
      <c r="Y15" s="80"/>
    </row>
    <row r="16">
      <c r="A16" s="81" t="s">
        <v>102</v>
      </c>
      <c r="B16" s="83" t="str">
        <f t="shared" ref="B16:S16" si="21">sum(B13:B15)</f>
        <v>#REF!</v>
      </c>
      <c r="C16" s="83" t="str">
        <f t="shared" si="21"/>
        <v>#REF!</v>
      </c>
      <c r="D16" s="83" t="str">
        <f t="shared" si="21"/>
        <v>#REF!</v>
      </c>
      <c r="E16" s="83" t="str">
        <f t="shared" si="21"/>
        <v>#REF!</v>
      </c>
      <c r="F16" s="83" t="str">
        <f t="shared" si="21"/>
        <v>#REF!</v>
      </c>
      <c r="G16" s="83" t="str">
        <f t="shared" si="21"/>
        <v>#REF!</v>
      </c>
      <c r="H16" s="83" t="str">
        <f t="shared" si="21"/>
        <v>#REF!</v>
      </c>
      <c r="I16" s="83" t="str">
        <f t="shared" si="21"/>
        <v>#REF!</v>
      </c>
      <c r="J16" s="83" t="str">
        <f t="shared" si="21"/>
        <v>#REF!</v>
      </c>
      <c r="K16" s="83" t="str">
        <f t="shared" si="21"/>
        <v>#REF!</v>
      </c>
      <c r="L16" s="83" t="str">
        <f t="shared" si="21"/>
        <v>#REF!</v>
      </c>
      <c r="M16" s="83" t="str">
        <f t="shared" si="21"/>
        <v>#REF!</v>
      </c>
      <c r="N16" s="83" t="str">
        <f t="shared" si="21"/>
        <v>#REF!</v>
      </c>
      <c r="O16" s="83" t="str">
        <f t="shared" si="21"/>
        <v>#REF!</v>
      </c>
      <c r="P16" s="83" t="str">
        <f t="shared" si="21"/>
        <v>#REF!</v>
      </c>
      <c r="Q16" s="83" t="str">
        <f t="shared" si="21"/>
        <v>#REF!</v>
      </c>
      <c r="R16" s="83" t="str">
        <f t="shared" si="21"/>
        <v>#REF!</v>
      </c>
      <c r="S16" s="83" t="str">
        <f t="shared" si="21"/>
        <v>#REF!</v>
      </c>
      <c r="T16" s="83"/>
      <c r="U16" s="83"/>
      <c r="V16" s="71"/>
      <c r="W16" s="84"/>
      <c r="X16" s="85" t="s">
        <v>93</v>
      </c>
      <c r="Y16" s="86"/>
    </row>
    <row r="17">
      <c r="A17" s="75" t="s">
        <v>103</v>
      </c>
      <c r="B17" s="76" t="str">
        <f t="shared" ref="B17:H17" si="22">'2026년10월'!C$293</f>
        <v>#REF!</v>
      </c>
      <c r="C17" s="76" t="str">
        <f t="shared" si="22"/>
        <v>#REF!</v>
      </c>
      <c r="D17" s="76" t="str">
        <f t="shared" si="22"/>
        <v>#REF!</v>
      </c>
      <c r="E17" s="76" t="str">
        <f t="shared" si="22"/>
        <v>#REF!</v>
      </c>
      <c r="F17" s="76" t="str">
        <f t="shared" si="22"/>
        <v>#REF!</v>
      </c>
      <c r="G17" s="76" t="str">
        <f t="shared" si="22"/>
        <v>#REF!</v>
      </c>
      <c r="H17" s="76" t="str">
        <f t="shared" si="22"/>
        <v>#REF!</v>
      </c>
      <c r="I17" s="94" t="str">
        <f>SUM('2026년10월'!J293,'2026년10월'!K293)</f>
        <v>#REF!</v>
      </c>
      <c r="J17" s="94" t="str">
        <f t="shared" ref="J17:R17" si="23">'2026년10월'!L$293</f>
        <v>#REF!</v>
      </c>
      <c r="K17" s="94" t="str">
        <f t="shared" si="23"/>
        <v>#REF!</v>
      </c>
      <c r="L17" s="94" t="str">
        <f t="shared" si="23"/>
        <v>#REF!</v>
      </c>
      <c r="M17" s="94" t="str">
        <f t="shared" si="23"/>
        <v>#REF!</v>
      </c>
      <c r="N17" s="94" t="str">
        <f t="shared" si="23"/>
        <v>#REF!</v>
      </c>
      <c r="O17" s="94" t="str">
        <f t="shared" si="23"/>
        <v>#REF!</v>
      </c>
      <c r="P17" s="94" t="str">
        <f t="shared" si="23"/>
        <v>#REF!</v>
      </c>
      <c r="Q17" s="94" t="str">
        <f t="shared" si="23"/>
        <v>#REF!</v>
      </c>
      <c r="R17" s="94" t="str">
        <f t="shared" si="23"/>
        <v>#REF!</v>
      </c>
      <c r="S17" s="76" t="str">
        <f t="shared" ref="S17:S19" si="26">SUM(F17:R17)</f>
        <v>#REF!</v>
      </c>
      <c r="T17" s="76"/>
      <c r="U17" s="76"/>
      <c r="V17" s="71"/>
      <c r="W17" s="78" t="s">
        <v>103</v>
      </c>
      <c r="X17" s="11"/>
      <c r="Y17" s="80"/>
    </row>
    <row r="18">
      <c r="A18" s="75" t="s">
        <v>104</v>
      </c>
      <c r="B18" s="76" t="str">
        <f t="shared" ref="B18:H18" si="24">'2026년11월'!C$293</f>
        <v>#REF!</v>
      </c>
      <c r="C18" s="76" t="str">
        <f t="shared" si="24"/>
        <v>#REF!</v>
      </c>
      <c r="D18" s="76" t="str">
        <f t="shared" si="24"/>
        <v>#REF!</v>
      </c>
      <c r="E18" s="76" t="str">
        <f t="shared" si="24"/>
        <v>#REF!</v>
      </c>
      <c r="F18" s="76" t="str">
        <f t="shared" si="24"/>
        <v>#REF!</v>
      </c>
      <c r="G18" s="76" t="str">
        <f t="shared" si="24"/>
        <v>#REF!</v>
      </c>
      <c r="H18" s="76" t="str">
        <f t="shared" si="24"/>
        <v>#REF!</v>
      </c>
      <c r="I18" s="94" t="str">
        <f>SUM('2026년11월'!J293,'2026년11월'!K293)</f>
        <v>#REF!</v>
      </c>
      <c r="J18" s="94" t="str">
        <f t="shared" ref="J18:R18" si="25">'2026년11월'!L$293</f>
        <v>#REF!</v>
      </c>
      <c r="K18" s="94" t="str">
        <f t="shared" si="25"/>
        <v>#REF!</v>
      </c>
      <c r="L18" s="94" t="str">
        <f t="shared" si="25"/>
        <v>#REF!</v>
      </c>
      <c r="M18" s="94" t="str">
        <f t="shared" si="25"/>
        <v>#REF!</v>
      </c>
      <c r="N18" s="94" t="str">
        <f t="shared" si="25"/>
        <v>#REF!</v>
      </c>
      <c r="O18" s="94" t="str">
        <f t="shared" si="25"/>
        <v>#REF!</v>
      </c>
      <c r="P18" s="94" t="str">
        <f t="shared" si="25"/>
        <v>#REF!</v>
      </c>
      <c r="Q18" s="94" t="str">
        <f t="shared" si="25"/>
        <v>#REF!</v>
      </c>
      <c r="R18" s="94" t="str">
        <f t="shared" si="25"/>
        <v>#REF!</v>
      </c>
      <c r="S18" s="76" t="str">
        <f t="shared" si="26"/>
        <v>#REF!</v>
      </c>
      <c r="T18" s="76"/>
      <c r="U18" s="76"/>
      <c r="V18" s="71"/>
      <c r="W18" s="78" t="s">
        <v>104</v>
      </c>
      <c r="X18" s="11"/>
      <c r="Y18" s="80"/>
    </row>
    <row r="19">
      <c r="A19" s="75" t="s">
        <v>105</v>
      </c>
      <c r="B19" s="76" t="str">
        <f t="shared" ref="B19:H19" si="27">'2026년12월'!C$293</f>
        <v>#REF!</v>
      </c>
      <c r="C19" s="76" t="str">
        <f t="shared" si="27"/>
        <v>#REF!</v>
      </c>
      <c r="D19" s="76" t="str">
        <f t="shared" si="27"/>
        <v>#REF!</v>
      </c>
      <c r="E19" s="76" t="str">
        <f t="shared" si="27"/>
        <v>#REF!</v>
      </c>
      <c r="F19" s="76" t="str">
        <f t="shared" si="27"/>
        <v>#REF!</v>
      </c>
      <c r="G19" s="76" t="str">
        <f t="shared" si="27"/>
        <v>#REF!</v>
      </c>
      <c r="H19" s="76" t="str">
        <f t="shared" si="27"/>
        <v>#REF!</v>
      </c>
      <c r="I19" s="94" t="str">
        <f>SUM('2026년12월'!J293,'2026년12월'!K293)</f>
        <v>#REF!</v>
      </c>
      <c r="J19" s="94" t="str">
        <f t="shared" ref="J19:R19" si="28">'2026년12월'!L$293</f>
        <v>#REF!</v>
      </c>
      <c r="K19" s="94" t="str">
        <f t="shared" si="28"/>
        <v>#REF!</v>
      </c>
      <c r="L19" s="94" t="str">
        <f t="shared" si="28"/>
        <v>#REF!</v>
      </c>
      <c r="M19" s="94" t="str">
        <f t="shared" si="28"/>
        <v>#REF!</v>
      </c>
      <c r="N19" s="94" t="str">
        <f t="shared" si="28"/>
        <v>#REF!</v>
      </c>
      <c r="O19" s="94" t="str">
        <f t="shared" si="28"/>
        <v>#REF!</v>
      </c>
      <c r="P19" s="94" t="str">
        <f t="shared" si="28"/>
        <v>#REF!</v>
      </c>
      <c r="Q19" s="94" t="str">
        <f t="shared" si="28"/>
        <v>#REF!</v>
      </c>
      <c r="R19" s="94" t="str">
        <f t="shared" si="28"/>
        <v>#REF!</v>
      </c>
      <c r="S19" s="76" t="str">
        <f t="shared" si="26"/>
        <v>#REF!</v>
      </c>
      <c r="T19" s="76"/>
      <c r="U19" s="76"/>
      <c r="V19" s="71"/>
      <c r="W19" s="78" t="s">
        <v>105</v>
      </c>
      <c r="X19" s="11"/>
      <c r="Y19" s="80"/>
    </row>
    <row r="20">
      <c r="A20" s="81" t="s">
        <v>106</v>
      </c>
      <c r="B20" s="83" t="str">
        <f t="shared" ref="B20:S20" si="29">SUM(B17:B19)</f>
        <v>#REF!</v>
      </c>
      <c r="C20" s="83" t="str">
        <f t="shared" si="29"/>
        <v>#REF!</v>
      </c>
      <c r="D20" s="83" t="str">
        <f t="shared" si="29"/>
        <v>#REF!</v>
      </c>
      <c r="E20" s="83" t="str">
        <f t="shared" si="29"/>
        <v>#REF!</v>
      </c>
      <c r="F20" s="83" t="str">
        <f t="shared" si="29"/>
        <v>#REF!</v>
      </c>
      <c r="G20" s="83" t="str">
        <f t="shared" si="29"/>
        <v>#REF!</v>
      </c>
      <c r="H20" s="83" t="str">
        <f t="shared" si="29"/>
        <v>#REF!</v>
      </c>
      <c r="I20" s="83" t="str">
        <f t="shared" si="29"/>
        <v>#REF!</v>
      </c>
      <c r="J20" s="83" t="str">
        <f t="shared" si="29"/>
        <v>#REF!</v>
      </c>
      <c r="K20" s="83" t="str">
        <f t="shared" si="29"/>
        <v>#REF!</v>
      </c>
      <c r="L20" s="83" t="str">
        <f t="shared" si="29"/>
        <v>#REF!</v>
      </c>
      <c r="M20" s="83" t="str">
        <f t="shared" si="29"/>
        <v>#REF!</v>
      </c>
      <c r="N20" s="83" t="str">
        <f t="shared" si="29"/>
        <v>#REF!</v>
      </c>
      <c r="O20" s="83" t="str">
        <f t="shared" si="29"/>
        <v>#REF!</v>
      </c>
      <c r="P20" s="83" t="str">
        <f t="shared" si="29"/>
        <v>#REF!</v>
      </c>
      <c r="Q20" s="83" t="str">
        <f t="shared" si="29"/>
        <v>#REF!</v>
      </c>
      <c r="R20" s="83" t="str">
        <f t="shared" si="29"/>
        <v>#REF!</v>
      </c>
      <c r="S20" s="83" t="str">
        <f t="shared" si="29"/>
        <v>#REF!</v>
      </c>
      <c r="T20" s="83"/>
      <c r="U20" s="83"/>
      <c r="V20" s="71"/>
      <c r="W20" s="84"/>
      <c r="X20" s="87" t="s">
        <v>93</v>
      </c>
      <c r="Y20" s="88"/>
    </row>
    <row r="21">
      <c r="A21" s="89" t="s">
        <v>107</v>
      </c>
      <c r="B21" s="91" t="str">
        <f t="shared" ref="B21:S21" si="30">SUM(B16+B20)</f>
        <v>#REF!</v>
      </c>
      <c r="C21" s="91" t="str">
        <f t="shared" si="30"/>
        <v>#REF!</v>
      </c>
      <c r="D21" s="91" t="str">
        <f t="shared" si="30"/>
        <v>#REF!</v>
      </c>
      <c r="E21" s="91" t="str">
        <f t="shared" si="30"/>
        <v>#REF!</v>
      </c>
      <c r="F21" s="91" t="str">
        <f t="shared" si="30"/>
        <v>#REF!</v>
      </c>
      <c r="G21" s="91" t="str">
        <f t="shared" si="30"/>
        <v>#REF!</v>
      </c>
      <c r="H21" s="91" t="str">
        <f t="shared" si="30"/>
        <v>#REF!</v>
      </c>
      <c r="I21" s="91" t="str">
        <f t="shared" si="30"/>
        <v>#REF!</v>
      </c>
      <c r="J21" s="91" t="str">
        <f t="shared" si="30"/>
        <v>#REF!</v>
      </c>
      <c r="K21" s="91" t="str">
        <f t="shared" si="30"/>
        <v>#REF!</v>
      </c>
      <c r="L21" s="91" t="str">
        <f t="shared" si="30"/>
        <v>#REF!</v>
      </c>
      <c r="M21" s="91" t="str">
        <f t="shared" si="30"/>
        <v>#REF!</v>
      </c>
      <c r="N21" s="91" t="str">
        <f t="shared" si="30"/>
        <v>#REF!</v>
      </c>
      <c r="O21" s="91" t="str">
        <f t="shared" si="30"/>
        <v>#REF!</v>
      </c>
      <c r="P21" s="91" t="str">
        <f t="shared" si="30"/>
        <v>#REF!</v>
      </c>
      <c r="Q21" s="91" t="str">
        <f t="shared" si="30"/>
        <v>#REF!</v>
      </c>
      <c r="R21" s="91" t="str">
        <f t="shared" si="30"/>
        <v>#REF!</v>
      </c>
      <c r="S21" s="91" t="str">
        <f t="shared" si="30"/>
        <v>#REF!</v>
      </c>
      <c r="T21" s="91"/>
      <c r="U21" s="91"/>
      <c r="V21" s="71"/>
      <c r="W21" s="84"/>
      <c r="X21" s="95" t="s">
        <v>107</v>
      </c>
      <c r="Y21" s="96"/>
    </row>
    <row r="22">
      <c r="A22" s="97" t="s">
        <v>108</v>
      </c>
      <c r="B22" s="98" t="str">
        <f t="shared" ref="B22:U22" si="31">SUM(B12+B21)</f>
        <v>#REF!</v>
      </c>
      <c r="C22" s="98" t="str">
        <f t="shared" si="31"/>
        <v>#REF!</v>
      </c>
      <c r="D22" s="98" t="str">
        <f t="shared" si="31"/>
        <v>#REF!</v>
      </c>
      <c r="E22" s="98" t="str">
        <f t="shared" si="31"/>
        <v>#REF!</v>
      </c>
      <c r="F22" s="98" t="str">
        <f t="shared" si="31"/>
        <v>#REF!</v>
      </c>
      <c r="G22" s="98" t="str">
        <f t="shared" si="31"/>
        <v>#REF!</v>
      </c>
      <c r="H22" s="98" t="str">
        <f t="shared" si="31"/>
        <v>#REF!</v>
      </c>
      <c r="I22" s="98" t="str">
        <f t="shared" si="31"/>
        <v>#REF!</v>
      </c>
      <c r="J22" s="98" t="str">
        <f t="shared" si="31"/>
        <v>#REF!</v>
      </c>
      <c r="K22" s="98" t="str">
        <f t="shared" si="31"/>
        <v>#REF!</v>
      </c>
      <c r="L22" s="98" t="str">
        <f t="shared" si="31"/>
        <v>#REF!</v>
      </c>
      <c r="M22" s="98" t="str">
        <f t="shared" si="31"/>
        <v>#REF!</v>
      </c>
      <c r="N22" s="98" t="str">
        <f t="shared" si="31"/>
        <v>#REF!</v>
      </c>
      <c r="O22" s="98" t="str">
        <f t="shared" si="31"/>
        <v>#REF!</v>
      </c>
      <c r="P22" s="98" t="str">
        <f t="shared" si="31"/>
        <v>#REF!</v>
      </c>
      <c r="Q22" s="98" t="str">
        <f t="shared" si="31"/>
        <v>#REF!</v>
      </c>
      <c r="R22" s="98" t="str">
        <f t="shared" si="31"/>
        <v>#REF!</v>
      </c>
      <c r="S22" s="98" t="str">
        <f t="shared" si="31"/>
        <v>#REF!</v>
      </c>
      <c r="T22" s="98">
        <f t="shared" si="31"/>
        <v>0</v>
      </c>
      <c r="U22" s="98">
        <f t="shared" si="31"/>
        <v>0</v>
      </c>
      <c r="V22" s="71"/>
      <c r="W22" s="84"/>
      <c r="X22" s="99" t="s">
        <v>109</v>
      </c>
      <c r="Y22" s="100"/>
    </row>
  </sheetData>
  <mergeCells count="18">
    <mergeCell ref="B2:E2"/>
    <mergeCell ref="G2:M2"/>
    <mergeCell ref="N2:P2"/>
    <mergeCell ref="R2:R3"/>
    <mergeCell ref="S2:S3"/>
    <mergeCell ref="W3:Y3"/>
    <mergeCell ref="W4:X4"/>
    <mergeCell ref="W15:X15"/>
    <mergeCell ref="W17:X17"/>
    <mergeCell ref="W18:X18"/>
    <mergeCell ref="W19:X19"/>
    <mergeCell ref="W5:X5"/>
    <mergeCell ref="W6:X6"/>
    <mergeCell ref="W8:X8"/>
    <mergeCell ref="W9:X9"/>
    <mergeCell ref="W10:X10"/>
    <mergeCell ref="W13:X13"/>
    <mergeCell ref="W14:X1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hidden="1" min="19" max="22" width="12.63"/>
  </cols>
  <sheetData>
    <row r="1">
      <c r="A1" s="101" t="s">
        <v>110</v>
      </c>
      <c r="M1" s="71"/>
      <c r="N1" s="71"/>
      <c r="O1" s="71"/>
      <c r="P1" s="71"/>
    </row>
    <row r="2">
      <c r="A2" s="102"/>
      <c r="B2" s="102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>
      <c r="A3" s="103" t="s">
        <v>111</v>
      </c>
      <c r="J3" s="71"/>
      <c r="K3" s="71"/>
      <c r="L3" s="71"/>
      <c r="M3" s="71"/>
      <c r="P3" s="71"/>
    </row>
    <row r="4">
      <c r="A4" s="104" t="s">
        <v>37</v>
      </c>
      <c r="B4" s="105" t="s">
        <v>112</v>
      </c>
      <c r="C4" s="105" t="s">
        <v>113</v>
      </c>
      <c r="D4" s="105" t="s">
        <v>82</v>
      </c>
      <c r="E4" s="105" t="s">
        <v>10</v>
      </c>
      <c r="F4" s="105" t="s">
        <v>11</v>
      </c>
      <c r="G4" s="105" t="s">
        <v>114</v>
      </c>
      <c r="H4" s="71"/>
      <c r="I4" s="71"/>
      <c r="J4" s="71"/>
      <c r="K4" s="71"/>
      <c r="L4" s="71"/>
      <c r="M4" s="71"/>
      <c r="P4" s="71"/>
    </row>
    <row r="5">
      <c r="A5" s="106" t="s">
        <v>113</v>
      </c>
      <c r="B5" s="107"/>
      <c r="C5" s="108" t="str">
        <f t="shared" ref="C5:C9" si="2">sum(D5:F5)</f>
        <v>#REF!</v>
      </c>
      <c r="D5" s="109" t="str">
        <f t="shared" ref="D5:F5" si="1">sum(D6:D9)</f>
        <v>#REF!</v>
      </c>
      <c r="E5" s="109" t="str">
        <f t="shared" si="1"/>
        <v>#REF!</v>
      </c>
      <c r="F5" s="109" t="str">
        <f t="shared" si="1"/>
        <v>#REF!</v>
      </c>
      <c r="G5" s="110"/>
      <c r="H5" s="111"/>
      <c r="I5" s="111"/>
      <c r="J5" s="111"/>
      <c r="K5" s="111"/>
      <c r="L5" s="111"/>
      <c r="M5" s="111"/>
      <c r="P5" s="111"/>
    </row>
    <row r="6">
      <c r="A6" s="112" t="s">
        <v>115</v>
      </c>
      <c r="B6" s="113" t="s">
        <v>92</v>
      </c>
      <c r="C6" s="108" t="str">
        <f t="shared" si="2"/>
        <v>#REF!</v>
      </c>
      <c r="D6" s="108" t="str">
        <f>'법인월보고용'!B7</f>
        <v>#REF!</v>
      </c>
      <c r="E6" s="108" t="str">
        <f>'법인월보고용'!C7</f>
        <v>#REF!</v>
      </c>
      <c r="F6" s="108" t="str">
        <f>'법인월보고용'!D7</f>
        <v>#REF!</v>
      </c>
      <c r="G6" s="114"/>
      <c r="H6" s="111"/>
      <c r="I6" s="111"/>
      <c r="J6" s="111"/>
      <c r="K6" s="111"/>
      <c r="L6" s="111"/>
      <c r="M6" s="111"/>
      <c r="P6" s="111"/>
    </row>
    <row r="7">
      <c r="A7" s="112" t="s">
        <v>115</v>
      </c>
      <c r="B7" s="113" t="s">
        <v>97</v>
      </c>
      <c r="C7" s="108" t="str">
        <f t="shared" si="2"/>
        <v>#REF!</v>
      </c>
      <c r="D7" s="108" t="str">
        <f>'법인월보고용'!B11</f>
        <v>#REF!</v>
      </c>
      <c r="E7" s="108" t="str">
        <f>'법인월보고용'!C11</f>
        <v>#REF!</v>
      </c>
      <c r="F7" s="108" t="str">
        <f>'법인월보고용'!D11</f>
        <v>#REF!</v>
      </c>
      <c r="G7" s="114"/>
      <c r="H7" s="111"/>
      <c r="I7" s="111"/>
      <c r="J7" s="111"/>
      <c r="K7" s="111"/>
      <c r="L7" s="111"/>
      <c r="M7" s="111"/>
      <c r="P7" s="111"/>
    </row>
    <row r="8">
      <c r="A8" s="112" t="s">
        <v>115</v>
      </c>
      <c r="B8" s="113" t="s">
        <v>102</v>
      </c>
      <c r="C8" s="108" t="str">
        <f t="shared" si="2"/>
        <v>#REF!</v>
      </c>
      <c r="D8" s="79" t="str">
        <f>'법인월보고용'!B16</f>
        <v>#REF!</v>
      </c>
      <c r="E8" s="79" t="str">
        <f>'법인월보고용'!C16</f>
        <v>#REF!</v>
      </c>
      <c r="F8" s="79" t="str">
        <f>'법인월보고용'!D16</f>
        <v>#REF!</v>
      </c>
      <c r="G8" s="114"/>
      <c r="H8" s="111"/>
      <c r="I8" s="111"/>
      <c r="J8" s="111"/>
      <c r="K8" s="111"/>
      <c r="L8" s="111"/>
      <c r="M8" s="111"/>
      <c r="N8" s="111"/>
      <c r="O8" s="111"/>
      <c r="P8" s="111"/>
    </row>
    <row r="9">
      <c r="A9" s="112" t="s">
        <v>115</v>
      </c>
      <c r="B9" s="113" t="s">
        <v>106</v>
      </c>
      <c r="C9" s="108" t="str">
        <f t="shared" si="2"/>
        <v>#REF!</v>
      </c>
      <c r="D9" s="108" t="str">
        <f>'법인월보고용'!B20</f>
        <v>#REF!</v>
      </c>
      <c r="E9" s="108" t="str">
        <f>'법인월보고용'!C20</f>
        <v>#REF!</v>
      </c>
      <c r="F9" s="108" t="str">
        <f>'법인월보고용'!D20</f>
        <v>#REF!</v>
      </c>
      <c r="G9" s="114"/>
      <c r="H9" s="111"/>
      <c r="I9" s="111"/>
      <c r="J9" s="111"/>
      <c r="K9" s="111"/>
      <c r="L9" s="111"/>
      <c r="M9" s="111"/>
      <c r="N9" s="111"/>
      <c r="O9" s="111"/>
      <c r="P9" s="111"/>
    </row>
    <row r="10">
      <c r="A10" s="115" t="s">
        <v>116</v>
      </c>
      <c r="B10" s="116"/>
      <c r="C10" s="108"/>
      <c r="D10" s="117"/>
      <c r="E10" s="117"/>
      <c r="F10" s="117"/>
      <c r="G10" s="118"/>
      <c r="H10" s="111"/>
      <c r="I10" s="111"/>
      <c r="J10" s="111"/>
      <c r="K10" s="111"/>
      <c r="L10" s="111"/>
      <c r="M10" s="111"/>
      <c r="N10" s="111"/>
      <c r="O10" s="111"/>
      <c r="P10" s="111"/>
    </row>
    <row r="11">
      <c r="A11" s="118"/>
      <c r="G11" s="118"/>
      <c r="H11" s="111"/>
      <c r="I11" s="111"/>
      <c r="J11" s="111"/>
      <c r="K11" s="111"/>
      <c r="L11" s="111"/>
      <c r="M11" s="111"/>
      <c r="N11" s="111"/>
      <c r="O11" s="111"/>
      <c r="P11" s="111"/>
      <c r="S11" s="119"/>
    </row>
    <row r="12">
      <c r="A12" s="118"/>
      <c r="G12" s="118"/>
      <c r="H12" s="111"/>
      <c r="I12" s="111"/>
      <c r="J12" s="111"/>
      <c r="K12" s="111"/>
      <c r="L12" s="111"/>
      <c r="M12" s="111"/>
      <c r="N12" s="111"/>
      <c r="O12" s="111"/>
      <c r="P12" s="111"/>
    </row>
    <row r="13">
      <c r="A13" s="120" t="s">
        <v>117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11"/>
      <c r="M13" s="111"/>
      <c r="N13" s="111"/>
      <c r="O13" s="111"/>
      <c r="P13" s="111"/>
    </row>
    <row r="14">
      <c r="A14" s="122" t="s">
        <v>37</v>
      </c>
      <c r="B14" s="122" t="s">
        <v>112</v>
      </c>
      <c r="C14" s="122" t="s">
        <v>113</v>
      </c>
      <c r="D14" s="123" t="s">
        <v>118</v>
      </c>
      <c r="E14" s="10"/>
      <c r="F14" s="11"/>
      <c r="G14" s="123" t="s">
        <v>85</v>
      </c>
      <c r="H14" s="10"/>
      <c r="I14" s="11"/>
      <c r="J14" s="122" t="s">
        <v>19</v>
      </c>
      <c r="K14" s="124" t="s">
        <v>61</v>
      </c>
      <c r="L14" s="111"/>
      <c r="M14" s="111"/>
      <c r="P14" s="111"/>
      <c r="S14" s="125" t="s">
        <v>13</v>
      </c>
      <c r="T14" s="125" t="s">
        <v>119</v>
      </c>
      <c r="U14" s="3" t="s">
        <v>120</v>
      </c>
    </row>
    <row r="15">
      <c r="A15" s="21"/>
      <c r="B15" s="21"/>
      <c r="C15" s="21"/>
      <c r="D15" s="122" t="s">
        <v>12</v>
      </c>
      <c r="E15" s="124" t="s">
        <v>121</v>
      </c>
      <c r="F15" s="124" t="s">
        <v>122</v>
      </c>
      <c r="G15" s="122" t="s">
        <v>12</v>
      </c>
      <c r="H15" s="124" t="s">
        <v>123</v>
      </c>
      <c r="I15" s="124" t="s">
        <v>124</v>
      </c>
      <c r="J15" s="21"/>
      <c r="K15" s="126" t="s">
        <v>125</v>
      </c>
      <c r="L15" s="111"/>
      <c r="M15" s="111"/>
      <c r="P15" s="111"/>
      <c r="S15" s="125" t="s">
        <v>14</v>
      </c>
      <c r="T15" s="125" t="s">
        <v>126</v>
      </c>
      <c r="U15" s="3" t="s">
        <v>127</v>
      </c>
    </row>
    <row r="16">
      <c r="A16" s="31"/>
      <c r="B16" s="31"/>
      <c r="C16" s="31"/>
      <c r="D16" s="31"/>
      <c r="E16" s="124" t="s">
        <v>128</v>
      </c>
      <c r="F16" s="124" t="s">
        <v>128</v>
      </c>
      <c r="G16" s="31"/>
      <c r="H16" s="124" t="s">
        <v>129</v>
      </c>
      <c r="I16" s="124" t="s">
        <v>130</v>
      </c>
      <c r="J16" s="31"/>
      <c r="K16" s="127"/>
      <c r="L16" s="111"/>
      <c r="M16" s="128"/>
      <c r="P16" s="128"/>
      <c r="S16" s="125" t="s">
        <v>15</v>
      </c>
      <c r="T16" s="125" t="s">
        <v>131</v>
      </c>
      <c r="U16" s="3" t="s">
        <v>132</v>
      </c>
    </row>
    <row r="17">
      <c r="A17" s="106" t="s">
        <v>113</v>
      </c>
      <c r="B17" s="107"/>
      <c r="C17" s="129" t="str">
        <f>SUM(C18:C21)</f>
        <v>#REF!</v>
      </c>
      <c r="D17" s="129">
        <f t="shared" ref="D17:D21" si="5">sum(E17:F17)</f>
        <v>54</v>
      </c>
      <c r="E17" s="58">
        <f t="shared" ref="E17:F17" si="3">SUM(E18:E21)</f>
        <v>29</v>
      </c>
      <c r="F17" s="58">
        <f t="shared" si="3"/>
        <v>25</v>
      </c>
      <c r="G17" s="129">
        <f>SUM(H17:I17)</f>
        <v>4</v>
      </c>
      <c r="H17" s="129">
        <f t="shared" ref="H17:K17" si="4">SUM(H18:H21)</f>
        <v>4</v>
      </c>
      <c r="I17" s="129">
        <f t="shared" si="4"/>
        <v>0</v>
      </c>
      <c r="J17" s="130" t="str">
        <f t="shared" si="4"/>
        <v>#REF!</v>
      </c>
      <c r="K17" s="130" t="str">
        <f t="shared" si="4"/>
        <v>#REF!</v>
      </c>
      <c r="L17" s="111"/>
      <c r="M17" s="128"/>
      <c r="P17" s="128"/>
      <c r="S17" s="125" t="s">
        <v>133</v>
      </c>
      <c r="T17" s="125" t="s">
        <v>134</v>
      </c>
      <c r="U17" s="3" t="s">
        <v>135</v>
      </c>
    </row>
    <row r="18">
      <c r="A18" s="112" t="s">
        <v>115</v>
      </c>
      <c r="B18" s="113" t="s">
        <v>92</v>
      </c>
      <c r="C18" s="129" t="str">
        <f t="shared" ref="C18:C21" si="6">SUM(D18,G18,J18,K18)</f>
        <v>#REF!</v>
      </c>
      <c r="D18" s="129">
        <f t="shared" si="5"/>
        <v>54</v>
      </c>
      <c r="E18" s="129">
        <f>countifs('입원현황'!$B:$B,"&gt;=1",'입원현황'!$B:$B,"&lt;=3",'입원현황'!$G:$G,"자의입원")</f>
        <v>29</v>
      </c>
      <c r="F18" s="129">
        <f>SUMPRODUCT(countifs('입원현황'!$B:$B,"&gt;=1",'입원현황'!$B:$B,"&lt;=3",'입원현황'!$G:$G,$S$15:$S$18))</f>
        <v>25</v>
      </c>
      <c r="G18" s="129">
        <f t="shared" ref="G18:G21" si="7">SUM(H18:H19)</f>
        <v>4</v>
      </c>
      <c r="H18" s="131">
        <f>SUMPRODUCT(COUNTIFS('시설입소현황'!B:B,"&gt;=1",'시설입소현황'!B:B,"&lt;=3",'시설입소현황'!J:J,$T$14:$T$16))</f>
        <v>4</v>
      </c>
      <c r="I18" s="131">
        <f>COUNTIFS('시설입소현황'!C:C,"&gt;=1",'시설입소현황'!C:C,"&lt;=3",'시설입소현황'!K:K,T17)</f>
        <v>0</v>
      </c>
      <c r="J18" s="132" t="str">
        <f>'법인월보고용'!K7</f>
        <v>#REF!</v>
      </c>
      <c r="K18" s="132" t="str">
        <f>'법인월보고용'!M7</f>
        <v>#REF!</v>
      </c>
      <c r="L18" s="111"/>
      <c r="M18" s="128"/>
      <c r="P18" s="128"/>
      <c r="S18" s="125" t="s">
        <v>136</v>
      </c>
      <c r="T18" s="125" t="s">
        <v>18</v>
      </c>
      <c r="U18" s="3" t="s">
        <v>137</v>
      </c>
    </row>
    <row r="19">
      <c r="A19" s="112" t="s">
        <v>115</v>
      </c>
      <c r="B19" s="113" t="s">
        <v>97</v>
      </c>
      <c r="C19" s="129" t="str">
        <f t="shared" si="6"/>
        <v>#REF!</v>
      </c>
      <c r="D19" s="129">
        <f t="shared" si="5"/>
        <v>0</v>
      </c>
      <c r="E19" s="129">
        <f>countifs('입원현황'!B:B,"&gt;=4",'입원현황'!B:B,"&lt;=6",'입원현황'!G:G,"자의입원")</f>
        <v>0</v>
      </c>
      <c r="F19" s="129">
        <f>SUMPRODUCT(countifs('입원현황'!$B:$B,"&gt;=4",'입원현황'!$B:$B,"&lt;=6",'입원현황'!$G:$G,$S$15:$S$18))</f>
        <v>0</v>
      </c>
      <c r="G19" s="129">
        <f t="shared" si="7"/>
        <v>0</v>
      </c>
      <c r="H19" s="131">
        <f>SUMPRODUCT(COUNTIFS('시설입소현황'!B:B,"&gt;=4",'시설입소현황'!B:B,"&lt;=6",'시설입소현황'!J:J,$T$14:$T$16))</f>
        <v>0</v>
      </c>
      <c r="I19" s="131">
        <f>COUNTIFS('시설입소현황'!C:C,"&gt;=4",'시설입소현황'!C:C,"&lt;=6",'시설입소현황'!K:K,T17)</f>
        <v>0</v>
      </c>
      <c r="J19" s="132" t="str">
        <f>'법인월보고용'!K11</f>
        <v>#REF!</v>
      </c>
      <c r="K19" s="132" t="str">
        <f>'법인월보고용'!M11</f>
        <v>#REF!</v>
      </c>
      <c r="L19" s="111"/>
      <c r="M19" s="128"/>
      <c r="P19" s="128"/>
      <c r="T19" s="103" t="s">
        <v>61</v>
      </c>
    </row>
    <row r="20">
      <c r="A20" s="112" t="s">
        <v>115</v>
      </c>
      <c r="B20" s="113" t="s">
        <v>102</v>
      </c>
      <c r="C20" s="129" t="str">
        <f t="shared" si="6"/>
        <v>#REF!</v>
      </c>
      <c r="D20" s="129">
        <f t="shared" si="5"/>
        <v>0</v>
      </c>
      <c r="E20" s="129">
        <f>countifs('입원현황'!B:B,"&gt;=7",'입원현황'!B:B,"&lt;=9",'입원현황'!G:G,"자의입원")</f>
        <v>0</v>
      </c>
      <c r="F20" s="129">
        <f>SUMPRODUCT(countifs('입원현황'!$B:$B,"&gt;=7",'입원현황'!$B:$B,"&lt;=9",'입원현황'!$G:$G,$S$15:$S$18))</f>
        <v>0</v>
      </c>
      <c r="G20" s="129">
        <f t="shared" si="7"/>
        <v>0</v>
      </c>
      <c r="H20" s="131">
        <f>SUMPRODUCT(COUNTIFS('시설입소현황'!B:B,"&gt;=7",'시설입소현황'!B:B,"&lt;=9",'시설입소현황'!J:J,$T$14:$T$16))</f>
        <v>0</v>
      </c>
      <c r="I20" s="131">
        <f>COUNTIFS('시설입소현황'!C:C,"&gt;=7",'시설입소현황'!C:C,"&lt;=9",'시설입소현황'!K:K,T17)</f>
        <v>0</v>
      </c>
      <c r="J20" s="133" t="str">
        <f>'법인월보고용'!K16</f>
        <v>#REF!</v>
      </c>
      <c r="K20" s="133" t="str">
        <f>'법인월보고용'!M16</f>
        <v>#REF!</v>
      </c>
      <c r="L20" s="111"/>
      <c r="M20" s="111"/>
      <c r="N20" s="111"/>
      <c r="O20" s="111"/>
      <c r="P20" s="111"/>
    </row>
    <row r="21">
      <c r="A21" s="112" t="s">
        <v>115</v>
      </c>
      <c r="B21" s="113" t="s">
        <v>106</v>
      </c>
      <c r="C21" s="129" t="str">
        <f t="shared" si="6"/>
        <v>#REF!</v>
      </c>
      <c r="D21" s="129">
        <f t="shared" si="5"/>
        <v>0</v>
      </c>
      <c r="E21" s="129">
        <f>countifs('입원현황'!B:B,"&gt;=10",'입원현황'!B:B,"&lt;=12",'입원현황'!G:G,"자의입원")</f>
        <v>0</v>
      </c>
      <c r="F21" s="129">
        <f>SUMPRODUCT(countifs('입원현황'!$B:$B,"&gt;=10",'입원현황'!$B:$B,"&lt;=12",'입원현황'!$G:$G,$S$15:$S$18))</f>
        <v>0</v>
      </c>
      <c r="G21" s="129">
        <f t="shared" si="7"/>
        <v>0</v>
      </c>
      <c r="H21" s="131">
        <f>SUMPRODUCT(COUNTIFS('시설입소현황'!B:B,"&gt;=10",'시설입소현황'!B:B,"&lt;=12",'시설입소현황'!J:J,$T$14:$T$16))</f>
        <v>0</v>
      </c>
      <c r="I21" s="131">
        <f>COUNTIFS('시설입소현황'!C:C,"&gt;=10",'시설입소현황'!C:C,"&lt;=12",'시설입소현황'!K:K,T17)</f>
        <v>0</v>
      </c>
      <c r="J21" s="133" t="str">
        <f>'법인월보고용'!K20</f>
        <v>#REF!</v>
      </c>
      <c r="K21" s="133" t="str">
        <f>'법인월보고용'!M20</f>
        <v>#REF!</v>
      </c>
      <c r="L21" s="111"/>
      <c r="M21" s="111"/>
      <c r="N21" s="111"/>
      <c r="O21" s="111"/>
      <c r="P21" s="111"/>
    </row>
    <row r="22">
      <c r="A22" s="128"/>
      <c r="B22" s="128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S22" s="3">
        <v>1.0</v>
      </c>
      <c r="T22" s="3">
        <v>4.0</v>
      </c>
      <c r="U22" s="3">
        <v>7.0</v>
      </c>
      <c r="V22" s="3">
        <v>10.0</v>
      </c>
    </row>
    <row r="23">
      <c r="A23" s="120" t="s">
        <v>138</v>
      </c>
      <c r="B23" s="121"/>
      <c r="C23" s="121"/>
      <c r="D23" s="121"/>
      <c r="E23" s="121"/>
      <c r="F23" s="121"/>
      <c r="G23" s="121"/>
      <c r="H23" s="121"/>
      <c r="I23" s="121"/>
      <c r="J23" s="111"/>
      <c r="K23" s="111"/>
      <c r="L23" s="111"/>
      <c r="M23" s="111"/>
      <c r="N23" s="111"/>
      <c r="O23" s="111"/>
      <c r="P23" s="111"/>
      <c r="S23" s="3">
        <v>2.0</v>
      </c>
      <c r="T23" s="3">
        <v>5.0</v>
      </c>
      <c r="U23" s="3">
        <v>8.0</v>
      </c>
      <c r="V23" s="3">
        <v>11.0</v>
      </c>
    </row>
    <row r="24">
      <c r="A24" s="122" t="s">
        <v>37</v>
      </c>
      <c r="B24" s="122" t="s">
        <v>112</v>
      </c>
      <c r="C24" s="122" t="s">
        <v>113</v>
      </c>
      <c r="D24" s="124" t="s">
        <v>139</v>
      </c>
      <c r="E24" s="124" t="s">
        <v>140</v>
      </c>
      <c r="F24" s="124" t="s">
        <v>141</v>
      </c>
      <c r="G24" s="124" t="s">
        <v>142</v>
      </c>
      <c r="H24" s="134" t="s">
        <v>143</v>
      </c>
      <c r="I24" s="124" t="s">
        <v>144</v>
      </c>
      <c r="J24" s="118"/>
      <c r="K24" s="111"/>
      <c r="L24" s="111"/>
      <c r="M24" s="111"/>
      <c r="N24" s="111"/>
      <c r="O24" s="111"/>
      <c r="P24" s="111"/>
      <c r="S24" s="3">
        <v>3.0</v>
      </c>
      <c r="T24" s="3">
        <v>6.0</v>
      </c>
      <c r="U24" s="3">
        <v>9.0</v>
      </c>
      <c r="V24" s="3">
        <v>12.0</v>
      </c>
    </row>
    <row r="25">
      <c r="A25" s="31"/>
      <c r="B25" s="31"/>
      <c r="C25" s="31"/>
      <c r="D25" s="124" t="s">
        <v>145</v>
      </c>
      <c r="E25" s="124" t="s">
        <v>146</v>
      </c>
      <c r="F25" s="124" t="s">
        <v>147</v>
      </c>
      <c r="G25" s="124" t="s">
        <v>148</v>
      </c>
      <c r="H25" s="135" t="s">
        <v>149</v>
      </c>
      <c r="I25" s="126" t="s">
        <v>150</v>
      </c>
      <c r="J25" s="111"/>
      <c r="K25" s="111"/>
      <c r="L25" s="111"/>
      <c r="M25" s="111"/>
      <c r="N25" s="111"/>
      <c r="O25" s="111"/>
      <c r="P25" s="111"/>
    </row>
    <row r="26">
      <c r="A26" s="106" t="s">
        <v>113</v>
      </c>
      <c r="B26" s="107"/>
      <c r="C26" s="129"/>
      <c r="D26" s="129">
        <f t="shared" ref="D26:I26" si="8">SUM(D27:D30)</f>
        <v>0</v>
      </c>
      <c r="E26" s="129">
        <f t="shared" si="8"/>
        <v>0</v>
      </c>
      <c r="F26" s="129">
        <f t="shared" si="8"/>
        <v>0</v>
      </c>
      <c r="G26" s="129">
        <f t="shared" si="8"/>
        <v>0</v>
      </c>
      <c r="H26" s="129">
        <f t="shared" si="8"/>
        <v>0</v>
      </c>
      <c r="I26" s="129">
        <f t="shared" si="8"/>
        <v>0</v>
      </c>
      <c r="J26" s="111"/>
      <c r="K26" s="111"/>
      <c r="L26" s="111"/>
      <c r="M26" s="111"/>
      <c r="N26" s="111"/>
      <c r="O26" s="111"/>
      <c r="P26" s="111"/>
    </row>
    <row r="27">
      <c r="A27" s="112" t="s">
        <v>115</v>
      </c>
      <c r="B27" s="113" t="s">
        <v>92</v>
      </c>
      <c r="C27" s="136">
        <f t="shared" ref="C27:C30" si="9">SUM(D27:I27)</f>
        <v>0</v>
      </c>
      <c r="D27" s="137"/>
      <c r="E27" s="137"/>
      <c r="F27" s="137"/>
      <c r="G27" s="137"/>
      <c r="H27" s="137"/>
      <c r="I27" s="137">
        <v>0.0</v>
      </c>
      <c r="J27" s="111"/>
      <c r="K27" s="111"/>
      <c r="L27" s="111"/>
      <c r="M27" s="111"/>
      <c r="N27" s="111"/>
      <c r="O27" s="111"/>
      <c r="P27" s="111"/>
    </row>
    <row r="28">
      <c r="A28" s="112" t="s">
        <v>115</v>
      </c>
      <c r="B28" s="113" t="s">
        <v>97</v>
      </c>
      <c r="C28" s="136">
        <f t="shared" si="9"/>
        <v>0</v>
      </c>
      <c r="D28" s="137"/>
      <c r="E28" s="137"/>
      <c r="F28" s="137"/>
      <c r="G28" s="137"/>
      <c r="H28" s="137"/>
      <c r="I28" s="137">
        <v>0.0</v>
      </c>
      <c r="J28" s="111"/>
      <c r="K28" s="111"/>
      <c r="L28" s="111"/>
      <c r="M28" s="111"/>
      <c r="N28" s="111"/>
      <c r="O28" s="111"/>
      <c r="P28" s="111"/>
    </row>
    <row r="29">
      <c r="A29" s="112" t="s">
        <v>115</v>
      </c>
      <c r="B29" s="113" t="s">
        <v>102</v>
      </c>
      <c r="C29" s="136">
        <f t="shared" si="9"/>
        <v>0</v>
      </c>
      <c r="D29" s="137"/>
      <c r="E29" s="137"/>
      <c r="F29" s="137"/>
      <c r="G29" s="137"/>
      <c r="H29" s="137"/>
      <c r="I29" s="137">
        <v>0.0</v>
      </c>
      <c r="J29" s="111"/>
      <c r="K29" s="111"/>
      <c r="L29" s="111"/>
      <c r="M29" s="111"/>
      <c r="N29" s="111"/>
      <c r="O29" s="111"/>
      <c r="P29" s="111"/>
    </row>
    <row r="30">
      <c r="A30" s="112" t="s">
        <v>115</v>
      </c>
      <c r="B30" s="113" t="s">
        <v>106</v>
      </c>
      <c r="C30" s="136">
        <f t="shared" si="9"/>
        <v>0</v>
      </c>
      <c r="D30" s="137"/>
      <c r="E30" s="137"/>
      <c r="F30" s="137"/>
      <c r="G30" s="137"/>
      <c r="H30" s="137"/>
      <c r="I30" s="137"/>
      <c r="J30" s="111"/>
      <c r="K30" s="111"/>
      <c r="L30" s="111"/>
      <c r="M30" s="111"/>
      <c r="N30" s="111"/>
      <c r="O30" s="111"/>
      <c r="P30" s="111"/>
    </row>
    <row r="31">
      <c r="A31" s="128"/>
      <c r="B31" s="128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S31" s="3" t="s">
        <v>151</v>
      </c>
      <c r="T31" s="3" t="s">
        <v>152</v>
      </c>
    </row>
    <row r="32">
      <c r="A32" s="120" t="s">
        <v>153</v>
      </c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11"/>
      <c r="S32" s="3" t="s">
        <v>154</v>
      </c>
      <c r="T32" s="3" t="s">
        <v>155</v>
      </c>
    </row>
    <row r="33">
      <c r="A33" s="122" t="s">
        <v>37</v>
      </c>
      <c r="B33" s="122" t="s">
        <v>112</v>
      </c>
      <c r="C33" s="122" t="s">
        <v>156</v>
      </c>
      <c r="D33" s="122" t="s">
        <v>157</v>
      </c>
      <c r="E33" s="123" t="s">
        <v>158</v>
      </c>
      <c r="F33" s="10"/>
      <c r="G33" s="10"/>
      <c r="H33" s="10"/>
      <c r="I33" s="10"/>
      <c r="J33" s="10"/>
      <c r="K33" s="10"/>
      <c r="L33" s="11"/>
      <c r="M33" s="123" t="s">
        <v>159</v>
      </c>
      <c r="N33" s="10"/>
      <c r="O33" s="11"/>
      <c r="P33" s="128"/>
      <c r="S33" s="3" t="s">
        <v>19</v>
      </c>
      <c r="T33" s="3" t="s">
        <v>160</v>
      </c>
    </row>
    <row r="34">
      <c r="A34" s="21"/>
      <c r="B34" s="21"/>
      <c r="C34" s="21"/>
      <c r="D34" s="21"/>
      <c r="E34" s="122" t="s">
        <v>12</v>
      </c>
      <c r="F34" s="122" t="s">
        <v>151</v>
      </c>
      <c r="G34" s="122" t="s">
        <v>154</v>
      </c>
      <c r="H34" s="122" t="s">
        <v>19</v>
      </c>
      <c r="I34" s="122" t="s">
        <v>161</v>
      </c>
      <c r="J34" s="122" t="s">
        <v>162</v>
      </c>
      <c r="K34" s="122" t="s">
        <v>163</v>
      </c>
      <c r="L34" s="122" t="s">
        <v>164</v>
      </c>
      <c r="M34" s="122" t="s">
        <v>23</v>
      </c>
      <c r="N34" s="122" t="s">
        <v>165</v>
      </c>
      <c r="O34" s="122" t="s">
        <v>166</v>
      </c>
      <c r="P34" s="128"/>
      <c r="S34" s="3" t="s">
        <v>161</v>
      </c>
      <c r="T34" s="3" t="s">
        <v>167</v>
      </c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128"/>
      <c r="S35" s="3" t="s">
        <v>162</v>
      </c>
      <c r="T35" s="3" t="s">
        <v>168</v>
      </c>
    </row>
    <row r="36">
      <c r="A36" s="106" t="s">
        <v>113</v>
      </c>
      <c r="B36" s="107"/>
      <c r="C36" s="129">
        <f t="shared" ref="C36:O36" si="10">SUM(C37:C40)</f>
        <v>54</v>
      </c>
      <c r="D36" s="129">
        <f t="shared" si="10"/>
        <v>44</v>
      </c>
      <c r="E36" s="129">
        <f t="shared" si="10"/>
        <v>7</v>
      </c>
      <c r="F36" s="129">
        <f t="shared" si="10"/>
        <v>0</v>
      </c>
      <c r="G36" s="129">
        <f t="shared" si="10"/>
        <v>0</v>
      </c>
      <c r="H36" s="129">
        <f t="shared" si="10"/>
        <v>0</v>
      </c>
      <c r="I36" s="129">
        <f t="shared" si="10"/>
        <v>0</v>
      </c>
      <c r="J36" s="129">
        <f t="shared" si="10"/>
        <v>3</v>
      </c>
      <c r="K36" s="129">
        <f t="shared" si="10"/>
        <v>4</v>
      </c>
      <c r="L36" s="129">
        <f t="shared" si="10"/>
        <v>0</v>
      </c>
      <c r="M36" s="129" t="str">
        <f t="shared" si="10"/>
        <v>#REF!</v>
      </c>
      <c r="N36" s="129">
        <f t="shared" si="10"/>
        <v>2</v>
      </c>
      <c r="O36" s="129">
        <f t="shared" si="10"/>
        <v>2</v>
      </c>
      <c r="P36" s="128"/>
      <c r="S36" s="3" t="s">
        <v>164</v>
      </c>
      <c r="T36" s="3" t="s">
        <v>61</v>
      </c>
    </row>
    <row r="37">
      <c r="A37" s="112" t="s">
        <v>115</v>
      </c>
      <c r="B37" s="113" t="s">
        <v>92</v>
      </c>
      <c r="C37" s="131">
        <f>sum(COUNTIF('입원현황'!$B:$B,1),COUNTIF('입원현황'!$B:$B,2),COUNTIF('입원현황'!$B:$B,3))</f>
        <v>54</v>
      </c>
      <c r="D37" s="131">
        <f>countifs('입원현황'!$B:$B,"&gt;=1",'입원현황'!$B:$B,"&lt;=3",'입원현황'!$M:$M,"입원중")</f>
        <v>44</v>
      </c>
      <c r="E37" s="129">
        <f t="shared" ref="E37:E40" si="11">SUM(F37:L37)</f>
        <v>7</v>
      </c>
      <c r="F37" s="131">
        <f>countifs('입원현황'!$B:$B,"&gt;=1",'입원현황'!$B:$B,"&lt;=3",'입원현황'!$P:$P,S$30)</f>
        <v>0</v>
      </c>
      <c r="G37" s="131">
        <f>countifs('입원현황'!$B:$B,"&gt;=1",'입원현황'!$B:$B,"&lt;=3",'입원현황'!$P:$P,S$32)</f>
        <v>0</v>
      </c>
      <c r="H37" s="131">
        <f>countifs('입원현황'!$B:$B,"&gt;=1",'입원현황'!$B:$B,"&lt;=3",'입원현황'!$P:$P,S$33)</f>
        <v>0</v>
      </c>
      <c r="I37" s="131">
        <f>countifs('입원현황'!$B:$B,"&gt;=1",'입원현황'!$B:$B,"&lt;=3",'입원현황'!$P:$P,S$34)</f>
        <v>0</v>
      </c>
      <c r="J37" s="131">
        <f>countifs('입원현황'!$B:$B,"&gt;=1",'입원현황'!$B:$B,"&lt;=3",'입원현황'!$P:$P,S$35)</f>
        <v>3</v>
      </c>
      <c r="K37" s="131">
        <f>SUMPRODUCT(countifs('입원현황'!$B:$B,"&gt;=1",'입원현황'!$B:$B,"&lt;=3",'입원현황'!$P:$P,$T$31:$T$36))</f>
        <v>4</v>
      </c>
      <c r="L37" s="131">
        <f>countifs('입원현황'!$B:$B,"&gt;=1",'입원현황'!$B:$B,"&lt;=3",'입원현황'!$P:$P,Y$30)</f>
        <v>0</v>
      </c>
      <c r="M37" s="132" t="str">
        <f>'법인월보고용'!O7</f>
        <v>#REF!</v>
      </c>
      <c r="N37" s="133">
        <f>SUM('조치후 사례관리'!R19:R21,'조치후 사례관리'!T19:T21)</f>
        <v>2</v>
      </c>
      <c r="O37" s="131">
        <f>SUM('조치후 사례관리'!V19:V21)</f>
        <v>2</v>
      </c>
      <c r="P37" s="128"/>
    </row>
    <row r="38">
      <c r="A38" s="112" t="s">
        <v>115</v>
      </c>
      <c r="B38" s="113" t="s">
        <v>97</v>
      </c>
      <c r="C38" s="131">
        <f>sum(COUNTIF('입원현황'!$B:$B,4),COUNTIF('입원현황'!$B:$B,5),COUNTIF('입원현황'!$B:$B,6))</f>
        <v>0</v>
      </c>
      <c r="D38" s="131">
        <f>countifs('입원현황'!$B:$B,"&gt;=4",'입원현황'!$B:$B,"&lt;=6",'입원현황'!$M:$M,"입원중")</f>
        <v>0</v>
      </c>
      <c r="E38" s="129">
        <f t="shared" si="11"/>
        <v>0</v>
      </c>
      <c r="F38" s="131">
        <f>countifs('입원현황'!$B:$B,"&gt;=4",'입원현황'!$B:$B,"&lt;=6",'입원현황'!$P:$P,S$30)</f>
        <v>0</v>
      </c>
      <c r="G38" s="131">
        <f>countifs('입원현황'!$B:$B,"&gt;=4",'입원현황'!$B:$B,"&lt;=6",'입원현황'!$P:$P,S$32)</f>
        <v>0</v>
      </c>
      <c r="H38" s="131">
        <f>countifs('입원현황'!$B:$B,"&gt;=4",'입원현황'!$B:$B,"&lt;=6",'입원현황'!$P:$P,S$33)</f>
        <v>0</v>
      </c>
      <c r="I38" s="131">
        <f>countifs('입원현황'!$B:$B,"&gt;=4",'입원현황'!$B:$B,"&lt;=6",'입원현황'!$P:$P,S$34)</f>
        <v>0</v>
      </c>
      <c r="J38" s="131">
        <f>countifs('입원현황'!$B:$B,"&gt;=4",'입원현황'!$B:$B,"&lt;=6",'입원현황'!$P:$P,S$35)</f>
        <v>0</v>
      </c>
      <c r="K38" s="131">
        <f>SUMPRODUCT(countifs('입원현황'!$B:$B,"&gt;=4",'입원현황'!$B:$B,"&lt;=6",'입원현황'!$P:$P,$T$31:$T$36))</f>
        <v>0</v>
      </c>
      <c r="L38" s="131">
        <f>countifs('입원현황'!$B:$B,"&gt;=4",'입원현황'!$B:$B,"&lt;=6",'입원현황'!$P:$P,Y$30)</f>
        <v>0</v>
      </c>
      <c r="M38" s="132" t="str">
        <f>'법인월보고용'!O11</f>
        <v>#REF!</v>
      </c>
      <c r="N38" s="133">
        <f>SUM('조치후 사례관리'!R22:R24,'조치후 사례관리'!T22:T24)</f>
        <v>0</v>
      </c>
      <c r="O38" s="131">
        <f>SUM('조치후 사례관리'!V22:V24)</f>
        <v>0</v>
      </c>
      <c r="P38" s="128"/>
    </row>
    <row r="39">
      <c r="A39" s="112" t="s">
        <v>115</v>
      </c>
      <c r="B39" s="113" t="s">
        <v>102</v>
      </c>
      <c r="C39" s="131">
        <f>sum(COUNTIF('입원현황'!$B:$B,7),COUNTIF('입원현황'!$B:$B,8),COUNTIF('입원현황'!$B:$B,9))</f>
        <v>0</v>
      </c>
      <c r="D39" s="131">
        <f>countifs('입원현황'!$B:$B,"&gt;=7",'입원현황'!$B:$B,"&lt;=9",'입원현황'!$M:$M,"입원중")</f>
        <v>0</v>
      </c>
      <c r="E39" s="129">
        <f t="shared" si="11"/>
        <v>0</v>
      </c>
      <c r="F39" s="131">
        <f>countifs('입원현황'!$B:$B,"&gt;=7",'입원현황'!$B:$B,"&lt;=9",'입원현황'!$P:$P,S$30)</f>
        <v>0</v>
      </c>
      <c r="G39" s="131">
        <f>countifs('입원현황'!$B:$B,"&gt;=7",'입원현황'!$B:$B,"&lt;=9",'입원현황'!$P:$P,S$32)</f>
        <v>0</v>
      </c>
      <c r="H39" s="131">
        <f>countifs('입원현황'!$B:$B,"&gt;=7",'입원현황'!$B:$B,"&lt;=9",'입원현황'!$P:$P,S$33)</f>
        <v>0</v>
      </c>
      <c r="I39" s="131">
        <f>countifs('입원현황'!$B:$B,"&gt;=7",'입원현황'!$B:$B,"&lt;=9",'입원현황'!$P:$P,S$34)</f>
        <v>0</v>
      </c>
      <c r="J39" s="131">
        <f>countifs('입원현황'!$B:$B,"&gt;=7",'입원현황'!$B:$B,"&lt;=9",'입원현황'!$P:$P,S$35)</f>
        <v>0</v>
      </c>
      <c r="K39" s="131">
        <f>SUMPRODUCT(countifs('입원현황'!$B:$B,"&gt;=7",'입원현황'!$B:$B,"&lt;=9",'입원현황'!$P:$P,$T$31:$T$36))</f>
        <v>0</v>
      </c>
      <c r="L39" s="131">
        <f>countifs('입원현황'!$B:$B,"&gt;=7",'입원현황'!$B:$B,"&lt;=9",'입원현황'!$P:$P,Y$30)</f>
        <v>0</v>
      </c>
      <c r="M39" s="133" t="str">
        <f>'법인월보고용'!O16</f>
        <v>#REF!</v>
      </c>
      <c r="N39" s="133">
        <f>SUM('조치후 사례관리'!R25:R27,'조치후 사례관리'!T25:T27)</f>
        <v>0</v>
      </c>
      <c r="O39" s="131">
        <f>SUM('조치후 사례관리'!V25:V27)</f>
        <v>0</v>
      </c>
      <c r="P39" s="128"/>
    </row>
    <row r="40">
      <c r="A40" s="112" t="s">
        <v>115</v>
      </c>
      <c r="B40" s="113" t="s">
        <v>106</v>
      </c>
      <c r="C40" s="131">
        <f>SUMPRODUCT(countifs('입원현황'!$B:$B,"&gt;=10",'입원현황'!$B:$B,"&lt;=12",'입원현황'!$G:$G,$S$14:$S$18))</f>
        <v>0</v>
      </c>
      <c r="D40" s="131">
        <f>countifs('입원현황'!$B:$B,"&gt;=10",'입원현황'!$B:$B,"&lt;=12",'입원현황'!$M:$M,"입원중")</f>
        <v>0</v>
      </c>
      <c r="E40" s="129">
        <f t="shared" si="11"/>
        <v>0</v>
      </c>
      <c r="F40" s="131">
        <f>countifs('입원현황'!$B:$B,"&gt;=10",'입원현황'!$B:$B,"&lt;=12",'입원현황'!$P:$P,S$30)</f>
        <v>0</v>
      </c>
      <c r="G40" s="131">
        <f>countifs('입원현황'!$B:$B,"&gt;=10",'입원현황'!$B:$B,"&lt;=12",'입원현황'!$P:$P,S$32)</f>
        <v>0</v>
      </c>
      <c r="H40" s="131">
        <f>countifs('입원현황'!$B:$B,"&gt;=10",'입원현황'!$B:$B,"&lt;=12",'입원현황'!$P:$P,S$33)</f>
        <v>0</v>
      </c>
      <c r="I40" s="131">
        <f>countifs('입원현황'!$B:$B,"&gt;=10",'입원현황'!$B:$B,"&lt;=12",'입원현황'!$P:$P,S$34)</f>
        <v>0</v>
      </c>
      <c r="J40" s="131">
        <f>countifs('입원현황'!$B:$B,"&gt;=10",'입원현황'!$B:$B,"&lt;=12",'입원현황'!$P:$P,S$35)</f>
        <v>0</v>
      </c>
      <c r="K40" s="131">
        <f>SUMPRODUCT(countifs('입원현황'!$B:$B,"&gt;=10",'입원현황'!$B:$B,"&lt;=12",'입원현황'!$P:$P,$T$31:$T$36))</f>
        <v>0</v>
      </c>
      <c r="L40" s="131">
        <f>countifs('입원현황'!$B:$B,"&gt;=10",'입원현황'!$B:$B,"&lt;=12",'입원현황'!$P:$P,Y$30)</f>
        <v>0</v>
      </c>
      <c r="M40" s="133" t="str">
        <f>'법인월보고용'!O20</f>
        <v>#REF!</v>
      </c>
      <c r="N40" s="133">
        <f>SUM('조치후 사례관리'!R28:R30,'조치후 사례관리'!T28:T30)</f>
        <v>0</v>
      </c>
      <c r="O40" s="131">
        <f>SUM('조치후 사례관리'!V28:V30)</f>
        <v>0</v>
      </c>
      <c r="P40" s="128"/>
    </row>
    <row r="41">
      <c r="A41" s="128"/>
      <c r="B41" s="128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28"/>
      <c r="S41" s="3" t="s">
        <v>151</v>
      </c>
    </row>
    <row r="42">
      <c r="A42" s="138" t="s">
        <v>169</v>
      </c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11"/>
      <c r="N42" s="111"/>
      <c r="O42" s="111"/>
      <c r="P42" s="128"/>
      <c r="S42" s="3" t="s">
        <v>170</v>
      </c>
    </row>
    <row r="43">
      <c r="A43" s="122" t="s">
        <v>37</v>
      </c>
      <c r="B43" s="122" t="s">
        <v>112</v>
      </c>
      <c r="C43" s="122" t="s">
        <v>171</v>
      </c>
      <c r="D43" s="122" t="s">
        <v>172</v>
      </c>
      <c r="E43" s="123" t="s">
        <v>173</v>
      </c>
      <c r="F43" s="10"/>
      <c r="G43" s="10"/>
      <c r="H43" s="10"/>
      <c r="I43" s="10"/>
      <c r="J43" s="10"/>
      <c r="K43" s="10"/>
      <c r="L43" s="11"/>
      <c r="M43" s="111"/>
      <c r="N43" s="111"/>
      <c r="O43" s="111"/>
      <c r="P43" s="128"/>
      <c r="S43" s="3" t="s">
        <v>118</v>
      </c>
    </row>
    <row r="44">
      <c r="A44" s="31"/>
      <c r="B44" s="31"/>
      <c r="C44" s="31"/>
      <c r="D44" s="31"/>
      <c r="E44" s="124" t="s">
        <v>12</v>
      </c>
      <c r="F44" s="124" t="s">
        <v>151</v>
      </c>
      <c r="G44" s="124" t="s">
        <v>174</v>
      </c>
      <c r="H44" s="124" t="s">
        <v>118</v>
      </c>
      <c r="I44" s="124" t="s">
        <v>19</v>
      </c>
      <c r="J44" s="124" t="s">
        <v>161</v>
      </c>
      <c r="K44" s="124" t="s">
        <v>175</v>
      </c>
      <c r="L44" s="124" t="s">
        <v>164</v>
      </c>
      <c r="M44" s="111"/>
      <c r="N44" s="111"/>
      <c r="O44" s="111"/>
      <c r="P44" s="128"/>
      <c r="S44" s="3" t="s">
        <v>19</v>
      </c>
    </row>
    <row r="45">
      <c r="A45" s="106" t="s">
        <v>113</v>
      </c>
      <c r="B45" s="107"/>
      <c r="C45" s="129">
        <f t="shared" ref="C45:D45" si="12">SUM(C46:C49)</f>
        <v>32</v>
      </c>
      <c r="D45" s="129">
        <f t="shared" si="12"/>
        <v>32</v>
      </c>
      <c r="E45" s="129">
        <f t="shared" ref="E45:E49" si="14">SUM(F45:L45)</f>
        <v>0</v>
      </c>
      <c r="F45" s="129">
        <f t="shared" ref="F45:L45" si="13">SUM(F46:F49)</f>
        <v>0</v>
      </c>
      <c r="G45" s="129">
        <f t="shared" si="13"/>
        <v>0</v>
      </c>
      <c r="H45" s="129">
        <f t="shared" si="13"/>
        <v>0</v>
      </c>
      <c r="I45" s="129">
        <f t="shared" si="13"/>
        <v>0</v>
      </c>
      <c r="J45" s="129">
        <f t="shared" si="13"/>
        <v>0</v>
      </c>
      <c r="K45" s="129">
        <f t="shared" si="13"/>
        <v>0</v>
      </c>
      <c r="L45" s="129">
        <f t="shared" si="13"/>
        <v>0</v>
      </c>
      <c r="M45" s="111"/>
      <c r="N45" s="111"/>
      <c r="O45" s="111"/>
      <c r="P45" s="128"/>
      <c r="S45" s="3" t="s">
        <v>161</v>
      </c>
    </row>
    <row r="46">
      <c r="A46" s="112" t="s">
        <v>115</v>
      </c>
      <c r="B46" s="113" t="s">
        <v>92</v>
      </c>
      <c r="C46" s="131">
        <f>SUM(COUNTIFS('시설입소현황'!$B:$B,"&gt;=1",'시설입소현황'!$B:$B,"&lt;=3"))</f>
        <v>32</v>
      </c>
      <c r="D46" s="131">
        <f>COUNTIFS('시설입소현황'!$B:$B,"&gt;=1",'시설입소현황'!$B:$B,"&lt;=3",'시설입소현황'!$K:$K,"입소")</f>
        <v>32</v>
      </c>
      <c r="E46" s="129">
        <f t="shared" si="14"/>
        <v>0</v>
      </c>
      <c r="F46" s="131">
        <f>countifs('시설입소현황'!$B:$B,"&gt;=1",'시설입소현황'!$B:$B,"&lt;=3",'시설입소현황'!$N:$N,$S$41)</f>
        <v>0</v>
      </c>
      <c r="G46" s="131">
        <f>countifs('시설입소현황'!$B:$B,"&gt;=1",'시설입소현황'!$B:$B,"&lt;=3",'시설입소현황'!$N:$N,S42)</f>
        <v>0</v>
      </c>
      <c r="H46" s="131">
        <f>countifs('시설입소현황'!$B:$B,"&gt;=1",'시설입소현황'!$B:$B,"&lt;=3",'시설입소현황'!$N:$N,$S$43)</f>
        <v>0</v>
      </c>
      <c r="I46" s="131">
        <f>countifs('시설입소현황'!$B:$B,"&gt;=1",'시설입소현황'!$B:$B,"&lt;=3",'시설입소현황'!$N:$N,$S$44)</f>
        <v>0</v>
      </c>
      <c r="J46" s="131">
        <f>countifs('시설입소현황'!$B:$B,"&gt;=1",'시설입소현황'!$B:$B,"&lt;=3",'시설입소현황'!$N:$N,$S$45)</f>
        <v>0</v>
      </c>
      <c r="K46" s="131">
        <f>SUMPRODUCT(COUNTIFS('시설입소현황'!B:B,"&gt;=1",'시설입소현황'!B:B,"&lt;=3",'시설입소현황'!N:N,$S$46:$S$47))</f>
        <v>0</v>
      </c>
      <c r="L46" s="131">
        <f>countifs('시설입소현황'!$B:$B,"&gt;=1",'시설입소현황'!$B:$B,"&lt;=3",'시설입소현황'!$N:$N,$S$48)</f>
        <v>0</v>
      </c>
      <c r="M46" s="111"/>
      <c r="N46" s="111"/>
      <c r="O46" s="111"/>
      <c r="P46" s="128"/>
      <c r="S46" s="3" t="s">
        <v>152</v>
      </c>
    </row>
    <row r="47">
      <c r="A47" s="112" t="s">
        <v>115</v>
      </c>
      <c r="B47" s="113" t="s">
        <v>97</v>
      </c>
      <c r="C47" s="131">
        <f>SUM(COUNTIFS('시설입소현황'!$B:$B,"&gt;=4",'시설입소현황'!$B:$B,"&lt;=6"))</f>
        <v>0</v>
      </c>
      <c r="D47" s="131">
        <f>COUNTIFS('시설입소현황'!$B:$B,"&gt;=4",'시설입소현황'!$B:$B,"&lt;=6",'시설입소현황'!$K:$K,"입소")</f>
        <v>0</v>
      </c>
      <c r="E47" s="129">
        <f t="shared" si="14"/>
        <v>0</v>
      </c>
      <c r="F47" s="131">
        <f>countifs('시설입소현황'!$B:$B,"&gt;=4",'시설입소현황'!$B:$B,"&lt;=6",'시설입소현황'!$N:$N,$S$41)</f>
        <v>0</v>
      </c>
      <c r="G47" s="131">
        <f>countifs('시설입소현황'!$B:$B,"&gt;=4",'시설입소현황'!$B:$B,"&lt;=6",'시설입소현황'!$N:$N,$S$42)</f>
        <v>0</v>
      </c>
      <c r="H47" s="131">
        <f>countifs('시설입소현황'!$B:$B,"&gt;=4",'시설입소현황'!$B:$B,"&lt;=6",'시설입소현황'!$N:$N,$S$43)</f>
        <v>0</v>
      </c>
      <c r="I47" s="131">
        <f>countifs('시설입소현황'!$B:$B,"&gt;=4",'시설입소현황'!$B:$B,"&lt;=6",'시설입소현황'!$N:$N,$S$44)</f>
        <v>0</v>
      </c>
      <c r="J47" s="131">
        <f>countifs('시설입소현황'!$B:$B,"&gt;=4",'시설입소현황'!$B:$B,"&lt;=6",'시설입소현황'!$N:$N,$S$45)</f>
        <v>0</v>
      </c>
      <c r="K47" s="131">
        <f>SUMPRODUCT(COUNTIFS('시설입소현황'!B:B,"&gt;=4",'시설입소현황'!B:B,"&lt;=6",'시설입소현황'!N:N,$S$46:$S$47))</f>
        <v>0</v>
      </c>
      <c r="L47" s="131">
        <f>countifs('시설입소현황'!$B:$B,"&gt;=4",'시설입소현황'!$B:$B,"&lt;=6",'시설입소현황'!$N:$N,$S$48)</f>
        <v>0</v>
      </c>
      <c r="M47" s="111"/>
      <c r="N47" s="111"/>
      <c r="O47" s="111"/>
      <c r="P47" s="128"/>
      <c r="S47" s="3" t="s">
        <v>61</v>
      </c>
    </row>
    <row r="48">
      <c r="A48" s="112" t="s">
        <v>115</v>
      </c>
      <c r="B48" s="113" t="s">
        <v>102</v>
      </c>
      <c r="C48" s="131">
        <f>SUM(COUNTIFS('시설입소현황'!$B:$B,"&gt;=7",'시설입소현황'!$B:$B,"&lt;=9"))</f>
        <v>0</v>
      </c>
      <c r="D48" s="131">
        <f>COUNTIFS('시설입소현황'!$B:$B,"&gt;=7",'시설입소현황'!$B:$B,"&lt;=9",'시설입소현황'!$K:$K,"입소")</f>
        <v>0</v>
      </c>
      <c r="E48" s="129">
        <f t="shared" si="14"/>
        <v>0</v>
      </c>
      <c r="F48" s="131">
        <f>countifs('시설입소현황'!$B:$B,"&gt;=7",'시설입소현황'!$B:$B,"&lt;=9",'시설입소현황'!$N:$N,$S$41)</f>
        <v>0</v>
      </c>
      <c r="G48" s="131">
        <f>countifs('시설입소현황'!$B:$B,"&gt;=7",'시설입소현황'!$B:$B,"&lt;=9",'시설입소현황'!$N:$N,$S$42)</f>
        <v>0</v>
      </c>
      <c r="H48" s="131">
        <f>countifs('시설입소현황'!$B:$B,"&gt;=7",'시설입소현황'!$B:$B,"&lt;=9",'시설입소현황'!$N:$N,$S$43)</f>
        <v>0</v>
      </c>
      <c r="I48" s="131">
        <f>countifs('시설입소현황'!$B:$B,"&gt;=7",'시설입소현황'!$B:$B,"&lt;=9",'시설입소현황'!$N:$N,$S$44)</f>
        <v>0</v>
      </c>
      <c r="J48" s="131">
        <f>countifs('시설입소현황'!$B:$B,"&gt;=7",'시설입소현황'!$B:$B,"&lt;=9",'시설입소현황'!$N:$N,$S$45)</f>
        <v>0</v>
      </c>
      <c r="K48" s="131">
        <f>SUMPRODUCT(COUNTIFS('시설입소현황'!B:B,"&gt;=7",'시설입소현황'!B:B,"&lt;=9",'시설입소현황'!N:N,$S$46:$S$47))</f>
        <v>0</v>
      </c>
      <c r="L48" s="131">
        <f>countifs('시설입소현황'!$B:$B,"&gt;=7",'시설입소현황'!$B:$B,"&lt;=9",'시설입소현황'!$N:$N,$S$48)</f>
        <v>0</v>
      </c>
      <c r="M48" s="111"/>
      <c r="N48" s="111"/>
      <c r="O48" s="111"/>
      <c r="P48" s="128"/>
      <c r="S48" s="3" t="s">
        <v>164</v>
      </c>
    </row>
    <row r="49">
      <c r="A49" s="112" t="s">
        <v>115</v>
      </c>
      <c r="B49" s="113" t="s">
        <v>106</v>
      </c>
      <c r="C49" s="131">
        <f>SUMPRODUCT(COUNTIFS('시설입소현황'!B:B,"&gt;=10",'시설입소현황'!B:B,"&lt;=12",'시설입소현황'!J:J,T14:T19))</f>
        <v>0</v>
      </c>
      <c r="D49" s="131">
        <f>COUNTIFS('시설입소현황'!$B:$B,"&gt;=10",'시설입소현황'!$B:$B,"&lt;=12",'시설입소현황'!$K:$K,"입소")</f>
        <v>0</v>
      </c>
      <c r="E49" s="129">
        <f t="shared" si="14"/>
        <v>0</v>
      </c>
      <c r="F49" s="131">
        <f>countifs('시설입소현황'!$B:$B,"&gt;=10",'시설입소현황'!$B:$B,"&lt;=12",'시설입소현황'!$N:$N,$S$41)</f>
        <v>0</v>
      </c>
      <c r="G49" s="131">
        <f>countifs('시설입소현황'!$B:$B,"&gt;=10",'시설입소현황'!$B:$B,"&lt;=12",'시설입소현황'!$N:$N,$S$42)</f>
        <v>0</v>
      </c>
      <c r="H49" s="131">
        <f>countifs('시설입소현황'!$B:$B,"&gt;=10",'시설입소현황'!$B:$B,"&lt;=12",'시설입소현황'!$N:$N,$S$43)</f>
        <v>0</v>
      </c>
      <c r="I49" s="131">
        <f>countifs('시설입소현황'!$B:$B,"&gt;=10",'시설입소현황'!$B:$B,"&lt;=12",'시설입소현황'!$N:$N,$S$44)</f>
        <v>0</v>
      </c>
      <c r="J49" s="131">
        <f>countifs('시설입소현황'!$B:$B,"&gt;=10",'시설입소현황'!$B:$B,"&lt;=12",'시설입소현황'!$N:$N,$S$45)</f>
        <v>0</v>
      </c>
      <c r="K49" s="131">
        <f>SUMPRODUCT(COUNTIFS('시설입소현황'!B:B,"&gt;=10",'시설입소현황'!B:B,"&lt;=12",'시설입소현황'!N:N,$S$46:$S$47))</f>
        <v>0</v>
      </c>
      <c r="L49" s="131">
        <f>countifs('시설입소현황'!$B:$B,"&gt;=10",'시설입소현황'!$B:$B,"&lt;=12",'시설입소현황'!$N:$N,$S$48)</f>
        <v>0</v>
      </c>
      <c r="M49" s="111"/>
      <c r="N49" s="111"/>
      <c r="O49" s="111"/>
      <c r="P49" s="111"/>
    </row>
    <row r="50">
      <c r="A50" s="128"/>
      <c r="B50" s="128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</row>
    <row r="51">
      <c r="A51" s="120" t="s">
        <v>176</v>
      </c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</row>
    <row r="52">
      <c r="A52" s="122" t="s">
        <v>37</v>
      </c>
      <c r="B52" s="122" t="s">
        <v>112</v>
      </c>
      <c r="C52" s="122" t="s">
        <v>177</v>
      </c>
      <c r="D52" s="122" t="s">
        <v>178</v>
      </c>
      <c r="E52" s="123" t="s">
        <v>179</v>
      </c>
      <c r="F52" s="10"/>
      <c r="G52" s="10"/>
      <c r="H52" s="10"/>
      <c r="I52" s="10"/>
      <c r="J52" s="11"/>
      <c r="K52" s="123" t="s">
        <v>180</v>
      </c>
      <c r="L52" s="10"/>
      <c r="M52" s="10"/>
      <c r="N52" s="10"/>
      <c r="O52" s="10"/>
      <c r="P52" s="11"/>
    </row>
    <row r="53">
      <c r="A53" s="21"/>
      <c r="B53" s="21"/>
      <c r="C53" s="21"/>
      <c r="D53" s="21"/>
      <c r="E53" s="122" t="s">
        <v>12</v>
      </c>
      <c r="F53" s="122" t="s">
        <v>151</v>
      </c>
      <c r="G53" s="122" t="s">
        <v>154</v>
      </c>
      <c r="H53" s="122" t="s">
        <v>128</v>
      </c>
      <c r="I53" s="122" t="s">
        <v>164</v>
      </c>
      <c r="J53" s="122" t="s">
        <v>181</v>
      </c>
      <c r="K53" s="122" t="s">
        <v>113</v>
      </c>
      <c r="L53" s="122" t="s">
        <v>22</v>
      </c>
      <c r="M53" s="122" t="s">
        <v>25</v>
      </c>
      <c r="N53" s="122" t="s">
        <v>182</v>
      </c>
      <c r="O53" s="122" t="s">
        <v>165</v>
      </c>
      <c r="P53" s="122" t="s">
        <v>166</v>
      </c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</row>
    <row r="55">
      <c r="A55" s="106" t="s">
        <v>113</v>
      </c>
      <c r="B55" s="107"/>
      <c r="C55" s="129">
        <f t="shared" ref="C55:P55" si="15">SUM(C56:C59)</f>
        <v>0</v>
      </c>
      <c r="D55" s="129">
        <f t="shared" si="15"/>
        <v>0</v>
      </c>
      <c r="E55" s="129">
        <f t="shared" si="15"/>
        <v>0</v>
      </c>
      <c r="F55" s="129">
        <f t="shared" si="15"/>
        <v>0</v>
      </c>
      <c r="G55" s="129">
        <f t="shared" si="15"/>
        <v>0</v>
      </c>
      <c r="H55" s="129">
        <f t="shared" si="15"/>
        <v>0</v>
      </c>
      <c r="I55" s="129">
        <f t="shared" si="15"/>
        <v>0</v>
      </c>
      <c r="J55" s="129">
        <f t="shared" si="15"/>
        <v>0</v>
      </c>
      <c r="K55" s="129">
        <f t="shared" si="15"/>
        <v>0</v>
      </c>
      <c r="L55" s="129">
        <f t="shared" si="15"/>
        <v>0</v>
      </c>
      <c r="M55" s="129">
        <f t="shared" si="15"/>
        <v>0</v>
      </c>
      <c r="N55" s="129">
        <f t="shared" si="15"/>
        <v>0</v>
      </c>
      <c r="O55" s="129">
        <f t="shared" si="15"/>
        <v>0</v>
      </c>
      <c r="P55" s="129">
        <f t="shared" si="15"/>
        <v>0</v>
      </c>
    </row>
    <row r="56">
      <c r="A56" s="112" t="s">
        <v>115</v>
      </c>
      <c r="B56" s="113" t="s">
        <v>92</v>
      </c>
      <c r="C56" s="131"/>
      <c r="D56" s="131">
        <f t="shared" ref="D56:D59" si="16">C56-E56</f>
        <v>0</v>
      </c>
      <c r="E56" s="131">
        <f t="shared" ref="E56:E59" si="17">SUM(F56:J56)</f>
        <v>0</v>
      </c>
      <c r="F56" s="129"/>
      <c r="G56" s="131"/>
      <c r="H56" s="131"/>
      <c r="I56" s="131"/>
      <c r="J56" s="131"/>
      <c r="K56" s="129">
        <f t="shared" ref="K56:K59" si="18">SUM(L56:P56)</f>
        <v>0</v>
      </c>
      <c r="L56" s="139"/>
      <c r="M56" s="131"/>
      <c r="N56" s="131"/>
      <c r="O56" s="131"/>
      <c r="P56" s="131"/>
    </row>
    <row r="57">
      <c r="A57" s="140" t="s">
        <v>115</v>
      </c>
      <c r="B57" s="141" t="s">
        <v>97</v>
      </c>
      <c r="C57" s="131"/>
      <c r="D57" s="131">
        <f t="shared" si="16"/>
        <v>0</v>
      </c>
      <c r="E57" s="131">
        <f t="shared" si="17"/>
        <v>0</v>
      </c>
      <c r="F57" s="142"/>
      <c r="G57" s="142"/>
      <c r="H57" s="142"/>
      <c r="I57" s="142"/>
      <c r="J57" s="142"/>
      <c r="K57" s="129">
        <f t="shared" si="18"/>
        <v>0</v>
      </c>
      <c r="L57" s="142"/>
      <c r="M57" s="142"/>
      <c r="N57" s="142"/>
      <c r="O57" s="131"/>
      <c r="P57" s="131"/>
    </row>
    <row r="58">
      <c r="A58" s="140" t="s">
        <v>115</v>
      </c>
      <c r="B58" s="141" t="s">
        <v>102</v>
      </c>
      <c r="C58" s="131"/>
      <c r="D58" s="131">
        <f t="shared" si="16"/>
        <v>0</v>
      </c>
      <c r="E58" s="131">
        <f t="shared" si="17"/>
        <v>0</v>
      </c>
      <c r="F58" s="142"/>
      <c r="G58" s="142"/>
      <c r="H58" s="142"/>
      <c r="I58" s="142"/>
      <c r="J58" s="142"/>
      <c r="K58" s="129">
        <f t="shared" si="18"/>
        <v>0</v>
      </c>
      <c r="L58" s="142"/>
      <c r="M58" s="142"/>
      <c r="N58" s="142"/>
      <c r="O58" s="131"/>
      <c r="P58" s="131"/>
    </row>
    <row r="59">
      <c r="A59" s="140" t="s">
        <v>115</v>
      </c>
      <c r="B59" s="141" t="s">
        <v>106</v>
      </c>
      <c r="C59" s="131"/>
      <c r="D59" s="131">
        <f t="shared" si="16"/>
        <v>0</v>
      </c>
      <c r="E59" s="131">
        <f t="shared" si="17"/>
        <v>0</v>
      </c>
      <c r="F59" s="142"/>
      <c r="G59" s="142"/>
      <c r="H59" s="142"/>
      <c r="I59" s="142"/>
      <c r="J59" s="142"/>
      <c r="K59" s="129">
        <f t="shared" si="18"/>
        <v>0</v>
      </c>
      <c r="L59" s="142"/>
      <c r="M59" s="142"/>
      <c r="N59" s="142"/>
      <c r="O59" s="131"/>
      <c r="P59" s="131"/>
    </row>
  </sheetData>
  <mergeCells count="61">
    <mergeCell ref="A33:A35"/>
    <mergeCell ref="A43:A44"/>
    <mergeCell ref="B43:B44"/>
    <mergeCell ref="C43:C44"/>
    <mergeCell ref="D43:D44"/>
    <mergeCell ref="B33:B35"/>
    <mergeCell ref="C33:C35"/>
    <mergeCell ref="D33:D35"/>
    <mergeCell ref="E34:E35"/>
    <mergeCell ref="F34:F35"/>
    <mergeCell ref="G34:G35"/>
    <mergeCell ref="A42:L42"/>
    <mergeCell ref="D52:D54"/>
    <mergeCell ref="E53:E54"/>
    <mergeCell ref="H53:H54"/>
    <mergeCell ref="I53:I54"/>
    <mergeCell ref="J53:J54"/>
    <mergeCell ref="K53:K54"/>
    <mergeCell ref="L53:L54"/>
    <mergeCell ref="M53:M54"/>
    <mergeCell ref="N53:N54"/>
    <mergeCell ref="O53:O54"/>
    <mergeCell ref="E43:L43"/>
    <mergeCell ref="A51:P51"/>
    <mergeCell ref="A52:A54"/>
    <mergeCell ref="B52:B54"/>
    <mergeCell ref="C52:C54"/>
    <mergeCell ref="E52:J52"/>
    <mergeCell ref="K52:P52"/>
    <mergeCell ref="P53:P54"/>
    <mergeCell ref="B14:B16"/>
    <mergeCell ref="C14:C16"/>
    <mergeCell ref="D14:F14"/>
    <mergeCell ref="G14:I14"/>
    <mergeCell ref="A1:L1"/>
    <mergeCell ref="A3:I3"/>
    <mergeCell ref="A10:B10"/>
    <mergeCell ref="A11:F11"/>
    <mergeCell ref="A12:F12"/>
    <mergeCell ref="A13:K13"/>
    <mergeCell ref="J14:J16"/>
    <mergeCell ref="G15:G16"/>
    <mergeCell ref="E33:L33"/>
    <mergeCell ref="M33:O33"/>
    <mergeCell ref="A14:A16"/>
    <mergeCell ref="D15:D16"/>
    <mergeCell ref="A23:I23"/>
    <mergeCell ref="A24:A25"/>
    <mergeCell ref="B24:B25"/>
    <mergeCell ref="C24:C25"/>
    <mergeCell ref="A32:O32"/>
    <mergeCell ref="H34:H35"/>
    <mergeCell ref="I34:I35"/>
    <mergeCell ref="J34:J35"/>
    <mergeCell ref="K34:K35"/>
    <mergeCell ref="L34:L35"/>
    <mergeCell ref="M34:M35"/>
    <mergeCell ref="N34:N35"/>
    <mergeCell ref="O34:O35"/>
    <mergeCell ref="F53:F54"/>
    <mergeCell ref="G53:G5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hidden="1" min="2" max="2" width="7.5"/>
    <col customWidth="1" min="3" max="3" width="14.25"/>
    <col customWidth="1" min="4" max="4" width="8.13"/>
    <col customWidth="1" min="5" max="5" width="10.0"/>
    <col customWidth="1" min="6" max="6" width="10.88"/>
    <col customWidth="1" min="7" max="7" width="13.25"/>
    <col customWidth="1" min="8" max="8" width="12.25"/>
    <col customWidth="1" min="9" max="9" width="17.38"/>
    <col customWidth="1" min="10" max="10" width="8.5"/>
    <col customWidth="1" min="11" max="11" width="10.13"/>
    <col customWidth="1" min="12" max="12" width="28.63"/>
    <col customWidth="1" min="15" max="15" width="12.13"/>
    <col customWidth="1" min="16" max="16" width="21.0"/>
    <col customWidth="1" min="17" max="17" width="41.63"/>
  </cols>
  <sheetData>
    <row r="1" ht="16.5" customHeight="1">
      <c r="A1" s="143" t="s">
        <v>183</v>
      </c>
      <c r="B1" s="144" t="s">
        <v>184</v>
      </c>
      <c r="C1" s="145" t="s">
        <v>185</v>
      </c>
      <c r="D1" s="146" t="s">
        <v>186</v>
      </c>
      <c r="E1" s="144" t="s">
        <v>187</v>
      </c>
      <c r="F1" s="144" t="s">
        <v>188</v>
      </c>
      <c r="G1" s="144" t="s">
        <v>189</v>
      </c>
      <c r="H1" s="144" t="s">
        <v>190</v>
      </c>
      <c r="I1" s="144" t="s">
        <v>191</v>
      </c>
      <c r="J1" s="144" t="s">
        <v>192</v>
      </c>
      <c r="K1" s="144" t="s">
        <v>193</v>
      </c>
      <c r="L1" s="144" t="s">
        <v>194</v>
      </c>
      <c r="M1" s="144" t="s">
        <v>195</v>
      </c>
      <c r="N1" s="144" t="s">
        <v>196</v>
      </c>
      <c r="O1" s="145" t="s">
        <v>197</v>
      </c>
      <c r="P1" s="144" t="s">
        <v>198</v>
      </c>
      <c r="Q1" s="144" t="s">
        <v>199</v>
      </c>
    </row>
    <row r="2">
      <c r="A2" s="75">
        <v>85.0</v>
      </c>
      <c r="B2" s="94"/>
      <c r="C2" s="147">
        <v>45244.0</v>
      </c>
      <c r="D2" s="148" t="s">
        <v>200</v>
      </c>
      <c r="E2" s="76" t="s">
        <v>201</v>
      </c>
      <c r="F2" s="76" t="s">
        <v>202</v>
      </c>
      <c r="G2" s="76" t="s">
        <v>13</v>
      </c>
      <c r="H2" s="76" t="s">
        <v>203</v>
      </c>
      <c r="I2" s="76" t="s">
        <v>204</v>
      </c>
      <c r="J2" s="94"/>
      <c r="K2" s="94"/>
      <c r="L2" s="76" t="s">
        <v>205</v>
      </c>
      <c r="M2" s="76" t="s">
        <v>206</v>
      </c>
      <c r="N2" s="76">
        <f t="shared" ref="N2:N711" si="1">O2-C2</f>
        <v>50</v>
      </c>
      <c r="O2" s="147">
        <v>45294.0</v>
      </c>
      <c r="P2" s="76" t="s">
        <v>151</v>
      </c>
      <c r="Q2" s="94"/>
    </row>
    <row r="3">
      <c r="A3" s="75">
        <v>105.0</v>
      </c>
      <c r="B3" s="149">
        <f>MONTH(C3)</f>
        <v>1</v>
      </c>
      <c r="C3" s="147">
        <v>45296.0</v>
      </c>
      <c r="D3" s="149" t="s">
        <v>200</v>
      </c>
      <c r="E3" s="149" t="s">
        <v>207</v>
      </c>
      <c r="F3" s="149" t="s">
        <v>208</v>
      </c>
      <c r="G3" s="76" t="s">
        <v>13</v>
      </c>
      <c r="H3" s="76" t="s">
        <v>209</v>
      </c>
      <c r="I3" s="150" t="s">
        <v>210</v>
      </c>
      <c r="J3" s="76" t="s">
        <v>34</v>
      </c>
      <c r="K3" s="76"/>
      <c r="L3" s="76" t="s">
        <v>211</v>
      </c>
      <c r="M3" s="76" t="s">
        <v>206</v>
      </c>
      <c r="N3" s="76">
        <f t="shared" si="1"/>
        <v>3</v>
      </c>
      <c r="O3" s="147">
        <v>45299.0</v>
      </c>
      <c r="P3" s="76" t="s">
        <v>162</v>
      </c>
      <c r="Q3" s="76" t="s">
        <v>212</v>
      </c>
    </row>
    <row r="4">
      <c r="A4" s="75">
        <v>69.0</v>
      </c>
      <c r="B4" s="94"/>
      <c r="C4" s="147">
        <v>45113.0</v>
      </c>
      <c r="D4" s="148" t="s">
        <v>200</v>
      </c>
      <c r="E4" s="76" t="s">
        <v>213</v>
      </c>
      <c r="F4" s="76" t="s">
        <v>214</v>
      </c>
      <c r="G4" s="76" t="s">
        <v>13</v>
      </c>
      <c r="H4" s="76" t="s">
        <v>209</v>
      </c>
      <c r="I4" s="76" t="s">
        <v>204</v>
      </c>
      <c r="J4" s="94"/>
      <c r="K4" s="94"/>
      <c r="L4" s="76" t="s">
        <v>211</v>
      </c>
      <c r="M4" s="76" t="s">
        <v>206</v>
      </c>
      <c r="N4" s="76">
        <f t="shared" si="1"/>
        <v>187</v>
      </c>
      <c r="O4" s="147">
        <v>45300.0</v>
      </c>
      <c r="P4" s="76" t="s">
        <v>152</v>
      </c>
      <c r="Q4" s="94"/>
    </row>
    <row r="5">
      <c r="A5" s="75">
        <v>95.0</v>
      </c>
      <c r="B5" s="149">
        <f t="shared" ref="B5:B9" si="2">MONTH(C5)</f>
        <v>12</v>
      </c>
      <c r="C5" s="147">
        <v>45264.0</v>
      </c>
      <c r="D5" s="149" t="s">
        <v>200</v>
      </c>
      <c r="E5" s="149" t="s">
        <v>215</v>
      </c>
      <c r="F5" s="149" t="s">
        <v>216</v>
      </c>
      <c r="G5" s="76" t="s">
        <v>13</v>
      </c>
      <c r="H5" s="76" t="s">
        <v>203</v>
      </c>
      <c r="I5" s="150" t="s">
        <v>210</v>
      </c>
      <c r="J5" s="76"/>
      <c r="K5" s="76"/>
      <c r="L5" s="76" t="s">
        <v>217</v>
      </c>
      <c r="M5" s="76" t="s">
        <v>206</v>
      </c>
      <c r="N5" s="76">
        <f t="shared" si="1"/>
        <v>36</v>
      </c>
      <c r="O5" s="147">
        <v>45300.0</v>
      </c>
      <c r="P5" s="76" t="s">
        <v>152</v>
      </c>
      <c r="Q5" s="94"/>
    </row>
    <row r="6">
      <c r="A6" s="75">
        <v>104.0</v>
      </c>
      <c r="B6" s="149">
        <f t="shared" si="2"/>
        <v>1</v>
      </c>
      <c r="C6" s="147">
        <v>45295.0</v>
      </c>
      <c r="D6" s="149" t="s">
        <v>200</v>
      </c>
      <c r="E6" s="149" t="s">
        <v>218</v>
      </c>
      <c r="F6" s="149" t="s">
        <v>219</v>
      </c>
      <c r="G6" s="76" t="s">
        <v>13</v>
      </c>
      <c r="H6" s="76" t="s">
        <v>203</v>
      </c>
      <c r="I6" s="150" t="s">
        <v>210</v>
      </c>
      <c r="J6" s="76" t="s">
        <v>28</v>
      </c>
      <c r="K6" s="76" t="s">
        <v>28</v>
      </c>
      <c r="L6" s="76" t="s">
        <v>220</v>
      </c>
      <c r="M6" s="76" t="s">
        <v>206</v>
      </c>
      <c r="N6" s="76">
        <f t="shared" si="1"/>
        <v>8</v>
      </c>
      <c r="O6" s="147">
        <v>45303.0</v>
      </c>
      <c r="P6" s="76" t="s">
        <v>154</v>
      </c>
      <c r="Q6" s="76" t="s">
        <v>221</v>
      </c>
    </row>
    <row r="7">
      <c r="A7" s="75">
        <v>111.0</v>
      </c>
      <c r="B7" s="149">
        <f t="shared" si="2"/>
        <v>1</v>
      </c>
      <c r="C7" s="147">
        <v>45303.0</v>
      </c>
      <c r="D7" s="149" t="s">
        <v>200</v>
      </c>
      <c r="E7" s="149" t="s">
        <v>222</v>
      </c>
      <c r="F7" s="149" t="s">
        <v>223</v>
      </c>
      <c r="G7" s="76" t="s">
        <v>13</v>
      </c>
      <c r="H7" s="76" t="s">
        <v>209</v>
      </c>
      <c r="I7" s="150" t="s">
        <v>224</v>
      </c>
      <c r="J7" s="76" t="s">
        <v>34</v>
      </c>
      <c r="K7" s="76"/>
      <c r="L7" s="76" t="s">
        <v>211</v>
      </c>
      <c r="M7" s="76" t="s">
        <v>206</v>
      </c>
      <c r="N7" s="76">
        <f t="shared" si="1"/>
        <v>7</v>
      </c>
      <c r="O7" s="147">
        <v>45310.0</v>
      </c>
      <c r="P7" s="76" t="s">
        <v>164</v>
      </c>
      <c r="Q7" s="94"/>
    </row>
    <row r="8">
      <c r="A8" s="75">
        <v>112.0</v>
      </c>
      <c r="B8" s="149">
        <f t="shared" si="2"/>
        <v>1</v>
      </c>
      <c r="C8" s="147">
        <v>45305.0</v>
      </c>
      <c r="D8" s="149" t="s">
        <v>200</v>
      </c>
      <c r="E8" s="149" t="s">
        <v>225</v>
      </c>
      <c r="F8" s="149" t="s">
        <v>226</v>
      </c>
      <c r="G8" s="76" t="s">
        <v>13</v>
      </c>
      <c r="H8" s="76" t="s">
        <v>209</v>
      </c>
      <c r="I8" s="150" t="s">
        <v>227</v>
      </c>
      <c r="J8" s="76" t="s">
        <v>33</v>
      </c>
      <c r="K8" s="76"/>
      <c r="L8" s="76" t="s">
        <v>211</v>
      </c>
      <c r="M8" s="76" t="s">
        <v>206</v>
      </c>
      <c r="N8" s="76">
        <f t="shared" si="1"/>
        <v>5</v>
      </c>
      <c r="O8" s="147">
        <v>45310.0</v>
      </c>
      <c r="P8" s="76" t="s">
        <v>164</v>
      </c>
      <c r="Q8" s="94"/>
    </row>
    <row r="9">
      <c r="A9" s="75">
        <v>118.0</v>
      </c>
      <c r="B9" s="149">
        <f t="shared" si="2"/>
        <v>1</v>
      </c>
      <c r="C9" s="147">
        <v>45310.0</v>
      </c>
      <c r="D9" s="149" t="s">
        <v>228</v>
      </c>
      <c r="E9" s="149" t="s">
        <v>229</v>
      </c>
      <c r="F9" s="149" t="s">
        <v>230</v>
      </c>
      <c r="G9" s="76" t="s">
        <v>14</v>
      </c>
      <c r="H9" s="76" t="s">
        <v>203</v>
      </c>
      <c r="I9" s="150" t="s">
        <v>224</v>
      </c>
      <c r="J9" s="76" t="s">
        <v>34</v>
      </c>
      <c r="K9" s="76"/>
      <c r="L9" s="76" t="s">
        <v>231</v>
      </c>
      <c r="M9" s="76" t="s">
        <v>206</v>
      </c>
      <c r="N9" s="76">
        <f t="shared" si="1"/>
        <v>3</v>
      </c>
      <c r="O9" s="147">
        <v>45313.0</v>
      </c>
      <c r="P9" s="76" t="s">
        <v>152</v>
      </c>
      <c r="Q9" s="94"/>
    </row>
    <row r="10">
      <c r="A10" s="75">
        <v>102.0</v>
      </c>
      <c r="B10" s="94"/>
      <c r="C10" s="147">
        <v>45289.0</v>
      </c>
      <c r="D10" s="148" t="s">
        <v>200</v>
      </c>
      <c r="E10" s="76" t="s">
        <v>232</v>
      </c>
      <c r="F10" s="76" t="s">
        <v>233</v>
      </c>
      <c r="G10" s="76" t="s">
        <v>15</v>
      </c>
      <c r="H10" s="76" t="s">
        <v>203</v>
      </c>
      <c r="I10" s="76" t="s">
        <v>204</v>
      </c>
      <c r="J10" s="94"/>
      <c r="K10" s="94"/>
      <c r="L10" s="76" t="s">
        <v>205</v>
      </c>
      <c r="M10" s="76" t="s">
        <v>206</v>
      </c>
      <c r="N10" s="76">
        <f t="shared" si="1"/>
        <v>25</v>
      </c>
      <c r="O10" s="147">
        <v>45314.0</v>
      </c>
      <c r="P10" s="76" t="s">
        <v>168</v>
      </c>
      <c r="Q10" s="76" t="s">
        <v>234</v>
      </c>
    </row>
    <row r="11">
      <c r="A11" s="75">
        <v>83.0</v>
      </c>
      <c r="B11" s="149">
        <f>MONTH(C11)</f>
        <v>10</v>
      </c>
      <c r="C11" s="147">
        <v>45228.0</v>
      </c>
      <c r="D11" s="149" t="s">
        <v>200</v>
      </c>
      <c r="E11" s="149" t="s">
        <v>235</v>
      </c>
      <c r="F11" s="149" t="s">
        <v>236</v>
      </c>
      <c r="G11" s="76"/>
      <c r="H11" s="76"/>
      <c r="I11" s="150" t="s">
        <v>224</v>
      </c>
      <c r="J11" s="76"/>
      <c r="K11" s="76"/>
      <c r="L11" s="76"/>
      <c r="M11" s="76" t="s">
        <v>206</v>
      </c>
      <c r="N11" s="76">
        <f t="shared" si="1"/>
        <v>94</v>
      </c>
      <c r="O11" s="147">
        <v>45322.0</v>
      </c>
      <c r="P11" s="76" t="s">
        <v>152</v>
      </c>
      <c r="Q11" s="94"/>
    </row>
    <row r="12">
      <c r="A12" s="75">
        <v>128.0</v>
      </c>
      <c r="B12" s="151"/>
      <c r="C12" s="147">
        <v>45324.0</v>
      </c>
      <c r="D12" s="152" t="s">
        <v>200</v>
      </c>
      <c r="E12" s="153" t="s">
        <v>237</v>
      </c>
      <c r="F12" s="149" t="s">
        <v>238</v>
      </c>
      <c r="G12" s="76" t="s">
        <v>14</v>
      </c>
      <c r="H12" s="76" t="s">
        <v>203</v>
      </c>
      <c r="I12" s="76" t="s">
        <v>239</v>
      </c>
      <c r="J12" s="76" t="s">
        <v>34</v>
      </c>
      <c r="K12" s="76"/>
      <c r="L12" s="76" t="s">
        <v>240</v>
      </c>
      <c r="M12" s="76" t="s">
        <v>206</v>
      </c>
      <c r="N12" s="76">
        <f t="shared" si="1"/>
        <v>4</v>
      </c>
      <c r="O12" s="147">
        <v>45328.0</v>
      </c>
      <c r="P12" s="76" t="s">
        <v>154</v>
      </c>
      <c r="Q12" s="94"/>
    </row>
    <row r="13">
      <c r="A13" s="75">
        <v>93.0</v>
      </c>
      <c r="B13" s="149">
        <f>MONTH(C13)</f>
        <v>11</v>
      </c>
      <c r="C13" s="147">
        <v>45259.0</v>
      </c>
      <c r="D13" s="149" t="s">
        <v>200</v>
      </c>
      <c r="E13" s="149" t="s">
        <v>241</v>
      </c>
      <c r="F13" s="149" t="s">
        <v>242</v>
      </c>
      <c r="G13" s="76"/>
      <c r="H13" s="76"/>
      <c r="I13" s="150" t="s">
        <v>224</v>
      </c>
      <c r="J13" s="76"/>
      <c r="K13" s="76"/>
      <c r="L13" s="76"/>
      <c r="M13" s="76" t="s">
        <v>206</v>
      </c>
      <c r="N13" s="76">
        <f t="shared" si="1"/>
        <v>72</v>
      </c>
      <c r="O13" s="147">
        <v>45331.0</v>
      </c>
      <c r="P13" s="76" t="s">
        <v>152</v>
      </c>
      <c r="Q13" s="94"/>
    </row>
    <row r="14">
      <c r="A14" s="75">
        <v>84.0</v>
      </c>
      <c r="B14" s="94"/>
      <c r="C14" s="147">
        <v>45240.0</v>
      </c>
      <c r="D14" s="148" t="s">
        <v>200</v>
      </c>
      <c r="E14" s="76" t="s">
        <v>243</v>
      </c>
      <c r="F14" s="76" t="s">
        <v>244</v>
      </c>
      <c r="G14" s="76" t="s">
        <v>13</v>
      </c>
      <c r="H14" s="76" t="s">
        <v>209</v>
      </c>
      <c r="I14" s="76" t="s">
        <v>204</v>
      </c>
      <c r="J14" s="94"/>
      <c r="K14" s="94"/>
      <c r="L14" s="76" t="s">
        <v>211</v>
      </c>
      <c r="M14" s="76" t="s">
        <v>206</v>
      </c>
      <c r="N14" s="76">
        <f t="shared" si="1"/>
        <v>96</v>
      </c>
      <c r="O14" s="147">
        <v>45336.0</v>
      </c>
      <c r="P14" s="76" t="s">
        <v>151</v>
      </c>
      <c r="Q14" s="94"/>
    </row>
    <row r="15">
      <c r="A15" s="75">
        <v>130.0</v>
      </c>
      <c r="B15" s="94"/>
      <c r="C15" s="147">
        <v>45327.0</v>
      </c>
      <c r="D15" s="148" t="s">
        <v>200</v>
      </c>
      <c r="E15" s="76" t="s">
        <v>218</v>
      </c>
      <c r="F15" s="76" t="s">
        <v>219</v>
      </c>
      <c r="G15" s="76" t="s">
        <v>13</v>
      </c>
      <c r="H15" s="76" t="s">
        <v>203</v>
      </c>
      <c r="I15" s="76" t="s">
        <v>204</v>
      </c>
      <c r="J15" s="76" t="s">
        <v>28</v>
      </c>
      <c r="K15" s="94"/>
      <c r="L15" s="76" t="s">
        <v>245</v>
      </c>
      <c r="M15" s="76" t="s">
        <v>206</v>
      </c>
      <c r="N15" s="76">
        <f t="shared" si="1"/>
        <v>15</v>
      </c>
      <c r="O15" s="147">
        <v>45342.0</v>
      </c>
      <c r="P15" s="76" t="s">
        <v>154</v>
      </c>
      <c r="Q15" s="76" t="s">
        <v>246</v>
      </c>
    </row>
    <row r="16">
      <c r="A16" s="75">
        <v>136.0</v>
      </c>
      <c r="B16" s="149">
        <f t="shared" ref="B16:B17" si="3">MONTH(C16)</f>
        <v>2</v>
      </c>
      <c r="C16" s="147">
        <v>45333.0</v>
      </c>
      <c r="D16" s="149" t="s">
        <v>200</v>
      </c>
      <c r="E16" s="149" t="s">
        <v>247</v>
      </c>
      <c r="F16" s="149" t="s">
        <v>248</v>
      </c>
      <c r="G16" s="76" t="s">
        <v>13</v>
      </c>
      <c r="H16" s="76" t="s">
        <v>203</v>
      </c>
      <c r="I16" s="150" t="s">
        <v>224</v>
      </c>
      <c r="J16" s="76" t="s">
        <v>33</v>
      </c>
      <c r="K16" s="76"/>
      <c r="L16" s="76" t="s">
        <v>249</v>
      </c>
      <c r="M16" s="76" t="s">
        <v>206</v>
      </c>
      <c r="N16" s="76">
        <f t="shared" si="1"/>
        <v>9</v>
      </c>
      <c r="O16" s="147">
        <v>45342.0</v>
      </c>
      <c r="P16" s="76" t="s">
        <v>151</v>
      </c>
      <c r="Q16" s="94"/>
    </row>
    <row r="17">
      <c r="A17" s="75">
        <v>81.0</v>
      </c>
      <c r="B17" s="149">
        <f t="shared" si="3"/>
        <v>9</v>
      </c>
      <c r="C17" s="147">
        <v>45196.0</v>
      </c>
      <c r="D17" s="149" t="s">
        <v>228</v>
      </c>
      <c r="E17" s="149" t="s">
        <v>250</v>
      </c>
      <c r="F17" s="149" t="s">
        <v>251</v>
      </c>
      <c r="G17" s="76"/>
      <c r="H17" s="76"/>
      <c r="I17" s="150" t="s">
        <v>224</v>
      </c>
      <c r="J17" s="76"/>
      <c r="K17" s="76"/>
      <c r="L17" s="76"/>
      <c r="M17" s="76" t="s">
        <v>206</v>
      </c>
      <c r="N17" s="76">
        <f t="shared" si="1"/>
        <v>149</v>
      </c>
      <c r="O17" s="147">
        <v>45345.0</v>
      </c>
      <c r="P17" s="76" t="s">
        <v>152</v>
      </c>
      <c r="Q17" s="94"/>
    </row>
    <row r="18">
      <c r="A18" s="75">
        <v>119.0</v>
      </c>
      <c r="B18" s="94"/>
      <c r="C18" s="147">
        <v>45314.0</v>
      </c>
      <c r="D18" s="148" t="s">
        <v>200</v>
      </c>
      <c r="E18" s="76" t="s">
        <v>252</v>
      </c>
      <c r="F18" s="76" t="s">
        <v>253</v>
      </c>
      <c r="G18" s="76" t="s">
        <v>13</v>
      </c>
      <c r="H18" s="76" t="s">
        <v>209</v>
      </c>
      <c r="I18" s="76" t="s">
        <v>254</v>
      </c>
      <c r="J18" s="76" t="s">
        <v>28</v>
      </c>
      <c r="K18" s="94"/>
      <c r="L18" s="76" t="s">
        <v>211</v>
      </c>
      <c r="M18" s="76" t="s">
        <v>206</v>
      </c>
      <c r="N18" s="76">
        <f t="shared" si="1"/>
        <v>31</v>
      </c>
      <c r="O18" s="147">
        <v>45345.0</v>
      </c>
      <c r="P18" s="76" t="s">
        <v>152</v>
      </c>
      <c r="Q18" s="94"/>
    </row>
    <row r="19">
      <c r="A19" s="75">
        <v>90.0</v>
      </c>
      <c r="B19" s="151"/>
      <c r="C19" s="147">
        <v>45254.0</v>
      </c>
      <c r="D19" s="152" t="s">
        <v>200</v>
      </c>
      <c r="E19" s="153" t="s">
        <v>255</v>
      </c>
      <c r="F19" s="149" t="s">
        <v>256</v>
      </c>
      <c r="G19" s="76" t="s">
        <v>13</v>
      </c>
      <c r="H19" s="76" t="s">
        <v>209</v>
      </c>
      <c r="I19" s="76" t="s">
        <v>239</v>
      </c>
      <c r="J19" s="76"/>
      <c r="K19" s="76"/>
      <c r="L19" s="76" t="s">
        <v>211</v>
      </c>
      <c r="M19" s="76" t="s">
        <v>206</v>
      </c>
      <c r="N19" s="76">
        <f t="shared" si="1"/>
        <v>94</v>
      </c>
      <c r="O19" s="147">
        <v>45348.0</v>
      </c>
      <c r="P19" s="76" t="s">
        <v>164</v>
      </c>
      <c r="Q19" s="94"/>
    </row>
    <row r="20">
      <c r="A20" s="75">
        <v>91.0</v>
      </c>
      <c r="B20" s="151"/>
      <c r="C20" s="147">
        <v>45254.0</v>
      </c>
      <c r="D20" s="152" t="s">
        <v>200</v>
      </c>
      <c r="E20" s="153" t="s">
        <v>257</v>
      </c>
      <c r="F20" s="149" t="s">
        <v>258</v>
      </c>
      <c r="G20" s="76" t="s">
        <v>13</v>
      </c>
      <c r="H20" s="76" t="s">
        <v>209</v>
      </c>
      <c r="I20" s="76" t="s">
        <v>239</v>
      </c>
      <c r="J20" s="76"/>
      <c r="K20" s="76"/>
      <c r="L20" s="76" t="s">
        <v>211</v>
      </c>
      <c r="M20" s="76" t="s">
        <v>206</v>
      </c>
      <c r="N20" s="76">
        <f t="shared" si="1"/>
        <v>94</v>
      </c>
      <c r="O20" s="147">
        <v>45348.0</v>
      </c>
      <c r="P20" s="76" t="s">
        <v>164</v>
      </c>
      <c r="Q20" s="94"/>
    </row>
    <row r="21">
      <c r="A21" s="75">
        <v>106.0</v>
      </c>
      <c r="B21" s="149">
        <f t="shared" ref="B21:B22" si="4">MONTH(C21)</f>
        <v>1</v>
      </c>
      <c r="C21" s="147">
        <v>45296.0</v>
      </c>
      <c r="D21" s="149" t="s">
        <v>200</v>
      </c>
      <c r="E21" s="149" t="s">
        <v>259</v>
      </c>
      <c r="F21" s="149" t="s">
        <v>260</v>
      </c>
      <c r="G21" s="76" t="s">
        <v>13</v>
      </c>
      <c r="H21" s="76" t="s">
        <v>203</v>
      </c>
      <c r="I21" s="150" t="s">
        <v>261</v>
      </c>
      <c r="J21" s="76" t="s">
        <v>29</v>
      </c>
      <c r="K21" s="76"/>
      <c r="L21" s="76" t="s">
        <v>205</v>
      </c>
      <c r="M21" s="76" t="s">
        <v>206</v>
      </c>
      <c r="N21" s="76">
        <f t="shared" si="1"/>
        <v>53</v>
      </c>
      <c r="O21" s="147">
        <v>45349.0</v>
      </c>
      <c r="P21" s="76" t="s">
        <v>162</v>
      </c>
      <c r="Q21" s="94"/>
    </row>
    <row r="22">
      <c r="A22" s="75">
        <v>139.0</v>
      </c>
      <c r="B22" s="149">
        <f t="shared" si="4"/>
        <v>2</v>
      </c>
      <c r="C22" s="147">
        <v>45336.0</v>
      </c>
      <c r="D22" s="149" t="s">
        <v>200</v>
      </c>
      <c r="E22" s="149" t="s">
        <v>262</v>
      </c>
      <c r="F22" s="149" t="s">
        <v>263</v>
      </c>
      <c r="G22" s="76" t="s">
        <v>15</v>
      </c>
      <c r="H22" s="76" t="s">
        <v>209</v>
      </c>
      <c r="I22" s="150" t="s">
        <v>261</v>
      </c>
      <c r="J22" s="76" t="s">
        <v>34</v>
      </c>
      <c r="K22" s="76"/>
      <c r="L22" s="76" t="s">
        <v>264</v>
      </c>
      <c r="M22" s="76" t="s">
        <v>206</v>
      </c>
      <c r="N22" s="76">
        <f t="shared" si="1"/>
        <v>14</v>
      </c>
      <c r="O22" s="147">
        <v>45350.0</v>
      </c>
      <c r="P22" s="76" t="s">
        <v>151</v>
      </c>
      <c r="Q22" s="76" t="s">
        <v>151</v>
      </c>
    </row>
    <row r="23">
      <c r="A23" s="75">
        <v>122.0</v>
      </c>
      <c r="B23" s="94"/>
      <c r="C23" s="147">
        <v>45317.0</v>
      </c>
      <c r="D23" s="148" t="s">
        <v>200</v>
      </c>
      <c r="E23" s="76" t="s">
        <v>265</v>
      </c>
      <c r="F23" s="76" t="s">
        <v>266</v>
      </c>
      <c r="G23" s="76" t="s">
        <v>13</v>
      </c>
      <c r="H23" s="76" t="s">
        <v>203</v>
      </c>
      <c r="I23" s="76" t="s">
        <v>254</v>
      </c>
      <c r="J23" s="76" t="s">
        <v>34</v>
      </c>
      <c r="K23" s="94"/>
      <c r="L23" s="76" t="s">
        <v>205</v>
      </c>
      <c r="M23" s="76" t="s">
        <v>206</v>
      </c>
      <c r="N23" s="76">
        <f t="shared" si="1"/>
        <v>34</v>
      </c>
      <c r="O23" s="147">
        <v>45351.0</v>
      </c>
      <c r="P23" s="76" t="s">
        <v>154</v>
      </c>
      <c r="Q23" s="76" t="s">
        <v>246</v>
      </c>
    </row>
    <row r="24">
      <c r="A24" s="75">
        <v>137.0</v>
      </c>
      <c r="B24" s="149">
        <f>MONTH(C24)</f>
        <v>2</v>
      </c>
      <c r="C24" s="147">
        <v>45335.0</v>
      </c>
      <c r="D24" s="149" t="s">
        <v>200</v>
      </c>
      <c r="E24" s="149" t="s">
        <v>267</v>
      </c>
      <c r="F24" s="149" t="s">
        <v>268</v>
      </c>
      <c r="G24" s="76" t="s">
        <v>13</v>
      </c>
      <c r="H24" s="76" t="s">
        <v>203</v>
      </c>
      <c r="I24" s="150" t="s">
        <v>210</v>
      </c>
      <c r="J24" s="76" t="s">
        <v>29</v>
      </c>
      <c r="K24" s="76"/>
      <c r="L24" s="76" t="s">
        <v>269</v>
      </c>
      <c r="M24" s="76" t="s">
        <v>206</v>
      </c>
      <c r="N24" s="76">
        <f t="shared" si="1"/>
        <v>20</v>
      </c>
      <c r="O24" s="147">
        <v>45355.0</v>
      </c>
      <c r="P24" s="76" t="s">
        <v>151</v>
      </c>
      <c r="Q24" s="94"/>
    </row>
    <row r="25">
      <c r="A25" s="75">
        <v>109.0</v>
      </c>
      <c r="B25" s="94"/>
      <c r="C25" s="147">
        <v>45300.0</v>
      </c>
      <c r="D25" s="148" t="s">
        <v>200</v>
      </c>
      <c r="E25" s="76" t="s">
        <v>270</v>
      </c>
      <c r="F25" s="76" t="s">
        <v>271</v>
      </c>
      <c r="G25" s="76" t="s">
        <v>13</v>
      </c>
      <c r="H25" s="76" t="s">
        <v>209</v>
      </c>
      <c r="I25" s="76" t="s">
        <v>204</v>
      </c>
      <c r="J25" s="76" t="s">
        <v>34</v>
      </c>
      <c r="K25" s="94"/>
      <c r="L25" s="76" t="s">
        <v>211</v>
      </c>
      <c r="M25" s="76" t="s">
        <v>206</v>
      </c>
      <c r="N25" s="76">
        <f t="shared" si="1"/>
        <v>71</v>
      </c>
      <c r="O25" s="147">
        <v>45371.0</v>
      </c>
      <c r="P25" s="76" t="s">
        <v>19</v>
      </c>
      <c r="Q25" s="94"/>
    </row>
    <row r="26">
      <c r="A26" s="75">
        <v>132.0</v>
      </c>
      <c r="B26" s="94"/>
      <c r="C26" s="147">
        <v>45329.0</v>
      </c>
      <c r="D26" s="148" t="s">
        <v>200</v>
      </c>
      <c r="E26" s="76" t="s">
        <v>272</v>
      </c>
      <c r="F26" s="76" t="s">
        <v>273</v>
      </c>
      <c r="G26" s="76" t="s">
        <v>13</v>
      </c>
      <c r="H26" s="76" t="s">
        <v>209</v>
      </c>
      <c r="I26" s="76" t="s">
        <v>254</v>
      </c>
      <c r="J26" s="76" t="s">
        <v>34</v>
      </c>
      <c r="K26" s="94"/>
      <c r="L26" s="76" t="s">
        <v>274</v>
      </c>
      <c r="M26" s="76" t="s">
        <v>206</v>
      </c>
      <c r="N26" s="76">
        <f t="shared" si="1"/>
        <v>42</v>
      </c>
      <c r="O26" s="147">
        <v>45371.0</v>
      </c>
      <c r="P26" s="76" t="s">
        <v>164</v>
      </c>
      <c r="Q26" s="94"/>
    </row>
    <row r="27">
      <c r="A27" s="75">
        <v>149.0</v>
      </c>
      <c r="B27" s="149">
        <f t="shared" ref="B27:B30" si="5">MONTH(C27)</f>
        <v>2</v>
      </c>
      <c r="C27" s="147">
        <v>45351.0</v>
      </c>
      <c r="D27" s="149" t="s">
        <v>200</v>
      </c>
      <c r="E27" s="149" t="s">
        <v>275</v>
      </c>
      <c r="F27" s="149" t="s">
        <v>276</v>
      </c>
      <c r="G27" s="76" t="s">
        <v>13</v>
      </c>
      <c r="H27" s="76" t="s">
        <v>203</v>
      </c>
      <c r="I27" s="150" t="s">
        <v>261</v>
      </c>
      <c r="J27" s="76" t="s">
        <v>34</v>
      </c>
      <c r="K27" s="76"/>
      <c r="L27" s="76" t="s">
        <v>277</v>
      </c>
      <c r="M27" s="76" t="s">
        <v>206</v>
      </c>
      <c r="N27" s="76">
        <f t="shared" si="1"/>
        <v>20</v>
      </c>
      <c r="O27" s="147">
        <v>45371.0</v>
      </c>
      <c r="P27" s="76" t="s">
        <v>151</v>
      </c>
      <c r="Q27" s="94"/>
    </row>
    <row r="28">
      <c r="A28" s="75">
        <v>143.0</v>
      </c>
      <c r="B28" s="149">
        <f t="shared" si="5"/>
        <v>2</v>
      </c>
      <c r="C28" s="147">
        <v>45343.0</v>
      </c>
      <c r="D28" s="149" t="s">
        <v>200</v>
      </c>
      <c r="E28" s="149" t="s">
        <v>278</v>
      </c>
      <c r="F28" s="149" t="s">
        <v>279</v>
      </c>
      <c r="G28" s="76" t="s">
        <v>13</v>
      </c>
      <c r="H28" s="76" t="s">
        <v>203</v>
      </c>
      <c r="I28" s="150" t="s">
        <v>261</v>
      </c>
      <c r="J28" s="76" t="s">
        <v>29</v>
      </c>
      <c r="K28" s="76"/>
      <c r="L28" s="76" t="s">
        <v>280</v>
      </c>
      <c r="M28" s="76" t="s">
        <v>206</v>
      </c>
      <c r="N28" s="76">
        <f t="shared" si="1"/>
        <v>34</v>
      </c>
      <c r="O28" s="147">
        <v>45377.0</v>
      </c>
      <c r="P28" s="76" t="s">
        <v>19</v>
      </c>
      <c r="Q28" s="94"/>
    </row>
    <row r="29">
      <c r="A29" s="75">
        <v>107.0</v>
      </c>
      <c r="B29" s="149">
        <f t="shared" si="5"/>
        <v>1</v>
      </c>
      <c r="C29" s="147">
        <v>45296.0</v>
      </c>
      <c r="D29" s="149" t="s">
        <v>200</v>
      </c>
      <c r="E29" s="149" t="s">
        <v>281</v>
      </c>
      <c r="F29" s="149" t="s">
        <v>282</v>
      </c>
      <c r="G29" s="76" t="s">
        <v>15</v>
      </c>
      <c r="H29" s="76" t="s">
        <v>203</v>
      </c>
      <c r="I29" s="150" t="s">
        <v>261</v>
      </c>
      <c r="J29" s="76" t="s">
        <v>34</v>
      </c>
      <c r="K29" s="76"/>
      <c r="L29" s="76" t="s">
        <v>283</v>
      </c>
      <c r="M29" s="76" t="s">
        <v>206</v>
      </c>
      <c r="N29" s="76">
        <f t="shared" si="1"/>
        <v>88</v>
      </c>
      <c r="O29" s="147">
        <v>45384.0</v>
      </c>
      <c r="P29" s="76" t="s">
        <v>19</v>
      </c>
      <c r="Q29" s="94"/>
    </row>
    <row r="30">
      <c r="A30" s="75">
        <v>162.0</v>
      </c>
      <c r="B30" s="149">
        <f t="shared" si="5"/>
        <v>3</v>
      </c>
      <c r="C30" s="147">
        <v>45371.0</v>
      </c>
      <c r="D30" s="149" t="s">
        <v>200</v>
      </c>
      <c r="E30" s="149" t="s">
        <v>241</v>
      </c>
      <c r="F30" s="149" t="s">
        <v>242</v>
      </c>
      <c r="G30" s="76" t="s">
        <v>13</v>
      </c>
      <c r="H30" s="76" t="s">
        <v>209</v>
      </c>
      <c r="I30" s="150" t="s">
        <v>224</v>
      </c>
      <c r="J30" s="76" t="s">
        <v>34</v>
      </c>
      <c r="K30" s="76"/>
      <c r="L30" s="76" t="s">
        <v>211</v>
      </c>
      <c r="M30" s="76" t="s">
        <v>206</v>
      </c>
      <c r="N30" s="76">
        <f t="shared" si="1"/>
        <v>13</v>
      </c>
      <c r="O30" s="147">
        <v>45384.0</v>
      </c>
      <c r="P30" s="76" t="s">
        <v>162</v>
      </c>
      <c r="Q30" s="94"/>
    </row>
    <row r="31">
      <c r="A31" s="75">
        <v>133.0</v>
      </c>
      <c r="B31" s="94"/>
      <c r="C31" s="147">
        <v>45330.0</v>
      </c>
      <c r="D31" s="148" t="s">
        <v>200</v>
      </c>
      <c r="E31" s="76" t="s">
        <v>284</v>
      </c>
      <c r="F31" s="76" t="s">
        <v>285</v>
      </c>
      <c r="G31" s="76" t="s">
        <v>13</v>
      </c>
      <c r="H31" s="76" t="s">
        <v>209</v>
      </c>
      <c r="I31" s="76" t="s">
        <v>204</v>
      </c>
      <c r="J31" s="76" t="s">
        <v>34</v>
      </c>
      <c r="K31" s="94"/>
      <c r="L31" s="76" t="s">
        <v>211</v>
      </c>
      <c r="M31" s="76" t="s">
        <v>206</v>
      </c>
      <c r="N31" s="76">
        <f t="shared" si="1"/>
        <v>55</v>
      </c>
      <c r="O31" s="147">
        <v>45385.0</v>
      </c>
      <c r="P31" s="76" t="s">
        <v>151</v>
      </c>
      <c r="Q31" s="76" t="s">
        <v>286</v>
      </c>
    </row>
    <row r="32">
      <c r="A32" s="75">
        <v>108.0</v>
      </c>
      <c r="B32" s="94"/>
      <c r="C32" s="147">
        <v>45299.0</v>
      </c>
      <c r="D32" s="148" t="s">
        <v>200</v>
      </c>
      <c r="E32" s="76" t="s">
        <v>287</v>
      </c>
      <c r="F32" s="76" t="s">
        <v>288</v>
      </c>
      <c r="G32" s="76" t="s">
        <v>15</v>
      </c>
      <c r="H32" s="76" t="s">
        <v>203</v>
      </c>
      <c r="I32" s="76" t="s">
        <v>254</v>
      </c>
      <c r="J32" s="76" t="s">
        <v>34</v>
      </c>
      <c r="K32" s="94"/>
      <c r="L32" s="76" t="s">
        <v>289</v>
      </c>
      <c r="M32" s="76" t="s">
        <v>206</v>
      </c>
      <c r="N32" s="76">
        <f t="shared" si="1"/>
        <v>91</v>
      </c>
      <c r="O32" s="147">
        <v>45390.0</v>
      </c>
      <c r="P32" s="76" t="s">
        <v>151</v>
      </c>
      <c r="Q32" s="94"/>
    </row>
    <row r="33">
      <c r="A33" s="75">
        <v>172.0</v>
      </c>
      <c r="B33" s="94"/>
      <c r="C33" s="147">
        <v>45387.0</v>
      </c>
      <c r="D33" s="148" t="s">
        <v>200</v>
      </c>
      <c r="E33" s="76" t="s">
        <v>290</v>
      </c>
      <c r="F33" s="76" t="s">
        <v>291</v>
      </c>
      <c r="G33" s="76" t="s">
        <v>13</v>
      </c>
      <c r="H33" s="76" t="s">
        <v>203</v>
      </c>
      <c r="I33" s="76" t="s">
        <v>204</v>
      </c>
      <c r="J33" s="76" t="s">
        <v>29</v>
      </c>
      <c r="K33" s="94"/>
      <c r="L33" s="76" t="s">
        <v>245</v>
      </c>
      <c r="M33" s="76" t="s">
        <v>206</v>
      </c>
      <c r="N33" s="76">
        <f t="shared" si="1"/>
        <v>4</v>
      </c>
      <c r="O33" s="147">
        <v>45391.0</v>
      </c>
      <c r="P33" s="76" t="s">
        <v>151</v>
      </c>
      <c r="Q33" s="94"/>
    </row>
    <row r="34">
      <c r="A34" s="75">
        <v>124.0</v>
      </c>
      <c r="B34" s="94"/>
      <c r="C34" s="147">
        <v>45321.0</v>
      </c>
      <c r="D34" s="148" t="s">
        <v>200</v>
      </c>
      <c r="E34" s="76" t="s">
        <v>225</v>
      </c>
      <c r="F34" s="76" t="s">
        <v>226</v>
      </c>
      <c r="G34" s="76" t="s">
        <v>13</v>
      </c>
      <c r="H34" s="76" t="s">
        <v>209</v>
      </c>
      <c r="I34" s="76" t="s">
        <v>204</v>
      </c>
      <c r="J34" s="76" t="s">
        <v>29</v>
      </c>
      <c r="K34" s="94"/>
      <c r="L34" s="76" t="s">
        <v>211</v>
      </c>
      <c r="M34" s="76" t="s">
        <v>206</v>
      </c>
      <c r="N34" s="76">
        <f t="shared" si="1"/>
        <v>73</v>
      </c>
      <c r="O34" s="147">
        <v>45394.0</v>
      </c>
      <c r="P34" s="76" t="s">
        <v>151</v>
      </c>
      <c r="Q34" s="76" t="s">
        <v>292</v>
      </c>
    </row>
    <row r="35">
      <c r="A35" s="75">
        <v>113.0</v>
      </c>
      <c r="B35" s="149">
        <f t="shared" ref="B35:B37" si="6">MONTH(C35)</f>
        <v>1</v>
      </c>
      <c r="C35" s="147">
        <v>45305.0</v>
      </c>
      <c r="D35" s="149" t="s">
        <v>200</v>
      </c>
      <c r="E35" s="149" t="s">
        <v>293</v>
      </c>
      <c r="F35" s="149" t="s">
        <v>294</v>
      </c>
      <c r="G35" s="76" t="s">
        <v>14</v>
      </c>
      <c r="H35" s="76" t="s">
        <v>203</v>
      </c>
      <c r="I35" s="150" t="s">
        <v>224</v>
      </c>
      <c r="J35" s="76" t="s">
        <v>29</v>
      </c>
      <c r="K35" s="76"/>
      <c r="L35" s="76" t="s">
        <v>295</v>
      </c>
      <c r="M35" s="76" t="s">
        <v>206</v>
      </c>
      <c r="N35" s="76">
        <f t="shared" si="1"/>
        <v>92</v>
      </c>
      <c r="O35" s="147">
        <v>45397.0</v>
      </c>
      <c r="P35" s="76" t="s">
        <v>154</v>
      </c>
      <c r="Q35" s="94"/>
    </row>
    <row r="36">
      <c r="A36" s="75">
        <v>147.0</v>
      </c>
      <c r="B36" s="149">
        <f t="shared" si="6"/>
        <v>2</v>
      </c>
      <c r="C36" s="147">
        <v>45348.0</v>
      </c>
      <c r="D36" s="149" t="s">
        <v>200</v>
      </c>
      <c r="E36" s="149" t="s">
        <v>235</v>
      </c>
      <c r="F36" s="149" t="s">
        <v>236</v>
      </c>
      <c r="G36" s="76" t="s">
        <v>13</v>
      </c>
      <c r="H36" s="76" t="s">
        <v>203</v>
      </c>
      <c r="I36" s="150" t="s">
        <v>210</v>
      </c>
      <c r="J36" s="76" t="s">
        <v>29</v>
      </c>
      <c r="K36" s="76"/>
      <c r="L36" s="76" t="s">
        <v>217</v>
      </c>
      <c r="M36" s="76" t="s">
        <v>206</v>
      </c>
      <c r="N36" s="76">
        <f t="shared" si="1"/>
        <v>50</v>
      </c>
      <c r="O36" s="147">
        <v>45398.0</v>
      </c>
      <c r="P36" s="76" t="s">
        <v>151</v>
      </c>
      <c r="Q36" s="76" t="s">
        <v>296</v>
      </c>
    </row>
    <row r="37">
      <c r="A37" s="75">
        <v>134.0</v>
      </c>
      <c r="B37" s="149">
        <f t="shared" si="6"/>
        <v>2</v>
      </c>
      <c r="C37" s="147">
        <v>45330.0</v>
      </c>
      <c r="D37" s="149" t="s">
        <v>200</v>
      </c>
      <c r="E37" s="149" t="s">
        <v>297</v>
      </c>
      <c r="F37" s="149" t="s">
        <v>298</v>
      </c>
      <c r="G37" s="76" t="s">
        <v>13</v>
      </c>
      <c r="H37" s="76" t="s">
        <v>209</v>
      </c>
      <c r="I37" s="150" t="s">
        <v>210</v>
      </c>
      <c r="J37" s="76" t="s">
        <v>28</v>
      </c>
      <c r="K37" s="76"/>
      <c r="L37" s="76" t="s">
        <v>211</v>
      </c>
      <c r="M37" s="76" t="s">
        <v>206</v>
      </c>
      <c r="N37" s="76">
        <f t="shared" si="1"/>
        <v>69</v>
      </c>
      <c r="O37" s="147">
        <v>45399.0</v>
      </c>
      <c r="P37" s="76" t="s">
        <v>162</v>
      </c>
      <c r="Q37" s="94"/>
    </row>
    <row r="38">
      <c r="A38" s="75">
        <v>170.0</v>
      </c>
      <c r="B38" s="151"/>
      <c r="C38" s="147">
        <v>45384.0</v>
      </c>
      <c r="D38" s="152" t="s">
        <v>200</v>
      </c>
      <c r="E38" s="153" t="s">
        <v>299</v>
      </c>
      <c r="F38" s="149" t="s">
        <v>300</v>
      </c>
      <c r="G38" s="76" t="s">
        <v>13</v>
      </c>
      <c r="H38" s="76" t="s">
        <v>209</v>
      </c>
      <c r="I38" s="76" t="s">
        <v>301</v>
      </c>
      <c r="J38" s="76"/>
      <c r="K38" s="76"/>
      <c r="L38" s="76"/>
      <c r="M38" s="76" t="s">
        <v>206</v>
      </c>
      <c r="N38" s="76">
        <f t="shared" si="1"/>
        <v>15</v>
      </c>
      <c r="O38" s="147">
        <v>45399.0</v>
      </c>
      <c r="P38" s="76" t="s">
        <v>152</v>
      </c>
      <c r="Q38" s="94"/>
    </row>
    <row r="39">
      <c r="A39" s="75">
        <v>97.0</v>
      </c>
      <c r="B39" s="149">
        <f>MONTH(C39)</f>
        <v>12</v>
      </c>
      <c r="C39" s="147">
        <v>45267.0</v>
      </c>
      <c r="D39" s="149" t="s">
        <v>200</v>
      </c>
      <c r="E39" s="149" t="s">
        <v>302</v>
      </c>
      <c r="F39" s="149" t="s">
        <v>303</v>
      </c>
      <c r="G39" s="76"/>
      <c r="H39" s="76"/>
      <c r="I39" s="150" t="s">
        <v>224</v>
      </c>
      <c r="J39" s="76"/>
      <c r="K39" s="76"/>
      <c r="L39" s="76"/>
      <c r="M39" s="76" t="s">
        <v>206</v>
      </c>
      <c r="N39" s="76">
        <f t="shared" si="1"/>
        <v>134</v>
      </c>
      <c r="O39" s="147">
        <v>45401.0</v>
      </c>
      <c r="P39" s="76" t="s">
        <v>152</v>
      </c>
      <c r="Q39" s="94"/>
    </row>
    <row r="40">
      <c r="A40" s="75">
        <v>166.0</v>
      </c>
      <c r="B40" s="151"/>
      <c r="C40" s="147">
        <v>45378.0</v>
      </c>
      <c r="D40" s="152" t="s">
        <v>200</v>
      </c>
      <c r="E40" s="153" t="s">
        <v>304</v>
      </c>
      <c r="F40" s="149" t="s">
        <v>305</v>
      </c>
      <c r="G40" s="76" t="s">
        <v>13</v>
      </c>
      <c r="H40" s="76" t="s">
        <v>209</v>
      </c>
      <c r="I40" s="76" t="s">
        <v>239</v>
      </c>
      <c r="J40" s="76" t="s">
        <v>28</v>
      </c>
      <c r="K40" s="76"/>
      <c r="L40" s="76" t="s">
        <v>211</v>
      </c>
      <c r="M40" s="76" t="s">
        <v>206</v>
      </c>
      <c r="N40" s="76">
        <f t="shared" si="1"/>
        <v>26</v>
      </c>
      <c r="O40" s="147">
        <v>45404.0</v>
      </c>
      <c r="P40" s="76" t="s">
        <v>164</v>
      </c>
      <c r="Q40" s="94"/>
    </row>
    <row r="41">
      <c r="A41" s="75">
        <v>178.0</v>
      </c>
      <c r="B41" s="94"/>
      <c r="C41" s="147">
        <v>45401.0</v>
      </c>
      <c r="D41" s="148" t="s">
        <v>228</v>
      </c>
      <c r="E41" s="76" t="s">
        <v>306</v>
      </c>
      <c r="F41" s="76" t="s">
        <v>307</v>
      </c>
      <c r="G41" s="76" t="s">
        <v>13</v>
      </c>
      <c r="H41" s="76" t="s">
        <v>203</v>
      </c>
      <c r="I41" s="76" t="s">
        <v>204</v>
      </c>
      <c r="J41" s="76" t="s">
        <v>34</v>
      </c>
      <c r="K41" s="94"/>
      <c r="L41" s="76" t="s">
        <v>308</v>
      </c>
      <c r="M41" s="76" t="s">
        <v>206</v>
      </c>
      <c r="N41" s="76">
        <f t="shared" si="1"/>
        <v>3</v>
      </c>
      <c r="O41" s="147">
        <v>45404.0</v>
      </c>
      <c r="P41" s="76" t="s">
        <v>154</v>
      </c>
      <c r="Q41" s="76" t="s">
        <v>309</v>
      </c>
    </row>
    <row r="42">
      <c r="A42" s="75">
        <v>173.0</v>
      </c>
      <c r="B42" s="151"/>
      <c r="C42" s="147">
        <v>45387.0</v>
      </c>
      <c r="D42" s="152" t="s">
        <v>200</v>
      </c>
      <c r="E42" s="153" t="s">
        <v>310</v>
      </c>
      <c r="F42" s="149" t="s">
        <v>311</v>
      </c>
      <c r="G42" s="76" t="s">
        <v>13</v>
      </c>
      <c r="H42" s="76" t="s">
        <v>209</v>
      </c>
      <c r="I42" s="76" t="s">
        <v>301</v>
      </c>
      <c r="J42" s="76"/>
      <c r="K42" s="76"/>
      <c r="L42" s="76"/>
      <c r="M42" s="76" t="s">
        <v>206</v>
      </c>
      <c r="N42" s="76">
        <f t="shared" si="1"/>
        <v>18</v>
      </c>
      <c r="O42" s="147">
        <v>45405.0</v>
      </c>
      <c r="P42" s="76" t="s">
        <v>152</v>
      </c>
      <c r="Q42" s="94"/>
    </row>
    <row r="43">
      <c r="A43" s="75">
        <v>175.0</v>
      </c>
      <c r="B43" s="149">
        <f>MONTH(C43)</f>
        <v>4</v>
      </c>
      <c r="C43" s="147">
        <v>45394.0</v>
      </c>
      <c r="D43" s="149" t="s">
        <v>200</v>
      </c>
      <c r="E43" s="149" t="s">
        <v>278</v>
      </c>
      <c r="F43" s="149" t="s">
        <v>279</v>
      </c>
      <c r="G43" s="76" t="s">
        <v>13</v>
      </c>
      <c r="H43" s="76" t="s">
        <v>203</v>
      </c>
      <c r="I43" s="150" t="s">
        <v>261</v>
      </c>
      <c r="J43" s="76" t="s">
        <v>29</v>
      </c>
      <c r="K43" s="76"/>
      <c r="L43" s="76" t="s">
        <v>280</v>
      </c>
      <c r="M43" s="76" t="s">
        <v>206</v>
      </c>
      <c r="N43" s="76">
        <f t="shared" si="1"/>
        <v>11</v>
      </c>
      <c r="O43" s="147">
        <v>45405.0</v>
      </c>
      <c r="P43" s="76" t="s">
        <v>164</v>
      </c>
      <c r="Q43" s="94"/>
    </row>
    <row r="44">
      <c r="A44" s="75">
        <v>115.0</v>
      </c>
      <c r="B44" s="94"/>
      <c r="C44" s="147">
        <v>45309.0</v>
      </c>
      <c r="D44" s="148" t="s">
        <v>228</v>
      </c>
      <c r="E44" s="76" t="s">
        <v>312</v>
      </c>
      <c r="F44" s="76" t="s">
        <v>313</v>
      </c>
      <c r="G44" s="76" t="s">
        <v>15</v>
      </c>
      <c r="H44" s="76" t="s">
        <v>203</v>
      </c>
      <c r="I44" s="76" t="s">
        <v>204</v>
      </c>
      <c r="J44" s="76" t="s">
        <v>29</v>
      </c>
      <c r="K44" s="94"/>
      <c r="L44" s="76" t="s">
        <v>205</v>
      </c>
      <c r="M44" s="76" t="s">
        <v>206</v>
      </c>
      <c r="N44" s="76">
        <f t="shared" si="1"/>
        <v>97</v>
      </c>
      <c r="O44" s="147">
        <v>45406.0</v>
      </c>
      <c r="P44" s="76" t="s">
        <v>168</v>
      </c>
      <c r="Q44" s="76" t="s">
        <v>314</v>
      </c>
    </row>
    <row r="45">
      <c r="A45" s="75">
        <v>123.0</v>
      </c>
      <c r="B45" s="149">
        <f>MONTH(C45)</f>
        <v>1</v>
      </c>
      <c r="C45" s="147">
        <v>45317.0</v>
      </c>
      <c r="D45" s="149" t="s">
        <v>200</v>
      </c>
      <c r="E45" s="149" t="s">
        <v>315</v>
      </c>
      <c r="F45" s="149" t="s">
        <v>316</v>
      </c>
      <c r="G45" s="76" t="s">
        <v>13</v>
      </c>
      <c r="H45" s="76" t="s">
        <v>209</v>
      </c>
      <c r="I45" s="150" t="s">
        <v>210</v>
      </c>
      <c r="J45" s="76" t="s">
        <v>33</v>
      </c>
      <c r="K45" s="76"/>
      <c r="L45" s="76" t="s">
        <v>211</v>
      </c>
      <c r="M45" s="76" t="s">
        <v>206</v>
      </c>
      <c r="N45" s="76">
        <f t="shared" si="1"/>
        <v>91</v>
      </c>
      <c r="O45" s="147">
        <v>45408.0</v>
      </c>
      <c r="P45" s="76" t="s">
        <v>19</v>
      </c>
      <c r="Q45" s="76" t="s">
        <v>317</v>
      </c>
    </row>
    <row r="46">
      <c r="A46" s="75">
        <v>148.0</v>
      </c>
      <c r="B46" s="94"/>
      <c r="C46" s="147">
        <v>45348.0</v>
      </c>
      <c r="D46" s="148" t="s">
        <v>228</v>
      </c>
      <c r="E46" s="76" t="s">
        <v>318</v>
      </c>
      <c r="F46" s="76" t="s">
        <v>319</v>
      </c>
      <c r="G46" s="76" t="s">
        <v>13</v>
      </c>
      <c r="H46" s="76" t="s">
        <v>203</v>
      </c>
      <c r="I46" s="76" t="s">
        <v>204</v>
      </c>
      <c r="J46" s="76" t="s">
        <v>29</v>
      </c>
      <c r="K46" s="94"/>
      <c r="L46" s="76" t="s">
        <v>320</v>
      </c>
      <c r="M46" s="76" t="s">
        <v>206</v>
      </c>
      <c r="N46" s="76">
        <f t="shared" si="1"/>
        <v>60</v>
      </c>
      <c r="O46" s="147">
        <v>45408.0</v>
      </c>
      <c r="P46" s="76" t="s">
        <v>162</v>
      </c>
      <c r="Q46" s="94"/>
    </row>
    <row r="47">
      <c r="A47" s="75">
        <v>125.0</v>
      </c>
      <c r="B47" s="149">
        <f>MONTH(C47)</f>
        <v>1</v>
      </c>
      <c r="C47" s="147">
        <v>45321.0</v>
      </c>
      <c r="D47" s="149" t="s">
        <v>200</v>
      </c>
      <c r="E47" s="149" t="s">
        <v>321</v>
      </c>
      <c r="F47" s="149" t="s">
        <v>322</v>
      </c>
      <c r="G47" s="76" t="s">
        <v>15</v>
      </c>
      <c r="H47" s="76" t="s">
        <v>203</v>
      </c>
      <c r="I47" s="150" t="s">
        <v>224</v>
      </c>
      <c r="J47" s="76" t="s">
        <v>34</v>
      </c>
      <c r="K47" s="76"/>
      <c r="L47" s="76" t="s">
        <v>323</v>
      </c>
      <c r="M47" s="76" t="s">
        <v>206</v>
      </c>
      <c r="N47" s="76">
        <f t="shared" si="1"/>
        <v>90</v>
      </c>
      <c r="O47" s="147">
        <v>45411.0</v>
      </c>
      <c r="P47" s="76" t="s">
        <v>151</v>
      </c>
      <c r="Q47" s="94"/>
    </row>
    <row r="48">
      <c r="A48" s="75">
        <v>126.0</v>
      </c>
      <c r="B48" s="151"/>
      <c r="C48" s="147">
        <v>45321.0</v>
      </c>
      <c r="D48" s="152" t="s">
        <v>200</v>
      </c>
      <c r="E48" s="153" t="s">
        <v>324</v>
      </c>
      <c r="F48" s="149" t="s">
        <v>325</v>
      </c>
      <c r="G48" s="76" t="s">
        <v>14</v>
      </c>
      <c r="H48" s="76" t="s">
        <v>209</v>
      </c>
      <c r="I48" s="76" t="s">
        <v>239</v>
      </c>
      <c r="J48" s="76" t="s">
        <v>28</v>
      </c>
      <c r="K48" s="76"/>
      <c r="L48" s="76" t="s">
        <v>211</v>
      </c>
      <c r="M48" s="76" t="s">
        <v>206</v>
      </c>
      <c r="N48" s="76">
        <f t="shared" si="1"/>
        <v>90</v>
      </c>
      <c r="O48" s="147">
        <v>45411.0</v>
      </c>
      <c r="P48" s="76" t="s">
        <v>162</v>
      </c>
      <c r="Q48" s="76" t="s">
        <v>326</v>
      </c>
    </row>
    <row r="49">
      <c r="A49" s="75">
        <v>151.0</v>
      </c>
      <c r="B49" s="94"/>
      <c r="C49" s="147">
        <v>45355.0</v>
      </c>
      <c r="D49" s="148" t="s">
        <v>228</v>
      </c>
      <c r="E49" s="76" t="s">
        <v>327</v>
      </c>
      <c r="F49" s="76" t="s">
        <v>328</v>
      </c>
      <c r="G49" s="76" t="s">
        <v>13</v>
      </c>
      <c r="H49" s="76" t="s">
        <v>203</v>
      </c>
      <c r="I49" s="76" t="s">
        <v>204</v>
      </c>
      <c r="J49" s="76" t="s">
        <v>31</v>
      </c>
      <c r="K49" s="94"/>
      <c r="L49" s="76" t="s">
        <v>205</v>
      </c>
      <c r="M49" s="76" t="s">
        <v>206</v>
      </c>
      <c r="N49" s="76">
        <f t="shared" si="1"/>
        <v>56</v>
      </c>
      <c r="O49" s="147">
        <v>45411.0</v>
      </c>
      <c r="P49" s="76" t="s">
        <v>19</v>
      </c>
      <c r="Q49" s="76" t="s">
        <v>329</v>
      </c>
    </row>
    <row r="50">
      <c r="A50" s="75">
        <v>161.0</v>
      </c>
      <c r="B50" s="94"/>
      <c r="C50" s="147">
        <v>45369.0</v>
      </c>
      <c r="D50" s="148" t="s">
        <v>200</v>
      </c>
      <c r="E50" s="76" t="s">
        <v>330</v>
      </c>
      <c r="F50" s="76" t="s">
        <v>331</v>
      </c>
      <c r="G50" s="76" t="s">
        <v>13</v>
      </c>
      <c r="H50" s="76" t="s">
        <v>203</v>
      </c>
      <c r="I50" s="76" t="s">
        <v>254</v>
      </c>
      <c r="J50" s="76" t="s">
        <v>29</v>
      </c>
      <c r="K50" s="94"/>
      <c r="L50" s="76" t="s">
        <v>280</v>
      </c>
      <c r="M50" s="76" t="s">
        <v>206</v>
      </c>
      <c r="N50" s="76">
        <f t="shared" si="1"/>
        <v>42</v>
      </c>
      <c r="O50" s="147">
        <v>45411.0</v>
      </c>
      <c r="P50" s="76" t="s">
        <v>164</v>
      </c>
      <c r="Q50" s="76" t="s">
        <v>332</v>
      </c>
    </row>
    <row r="51">
      <c r="A51" s="75">
        <v>164.0</v>
      </c>
      <c r="B51" s="149">
        <f t="shared" ref="B51:B52" si="7">MONTH(C51)</f>
        <v>3</v>
      </c>
      <c r="C51" s="147">
        <v>45373.0</v>
      </c>
      <c r="D51" s="149" t="s">
        <v>200</v>
      </c>
      <c r="E51" s="149" t="s">
        <v>333</v>
      </c>
      <c r="F51" s="149" t="s">
        <v>334</v>
      </c>
      <c r="G51" s="76" t="s">
        <v>13</v>
      </c>
      <c r="H51" s="76" t="s">
        <v>209</v>
      </c>
      <c r="I51" s="150" t="s">
        <v>210</v>
      </c>
      <c r="J51" s="76" t="s">
        <v>35</v>
      </c>
      <c r="K51" s="76"/>
      <c r="L51" s="76" t="s">
        <v>211</v>
      </c>
      <c r="M51" s="76" t="s">
        <v>206</v>
      </c>
      <c r="N51" s="76">
        <f t="shared" si="1"/>
        <v>40</v>
      </c>
      <c r="O51" s="147">
        <v>45413.0</v>
      </c>
      <c r="P51" s="76" t="s">
        <v>162</v>
      </c>
      <c r="Q51" s="94"/>
    </row>
    <row r="52">
      <c r="A52" s="75">
        <v>129.0</v>
      </c>
      <c r="B52" s="149">
        <f t="shared" si="7"/>
        <v>2</v>
      </c>
      <c r="C52" s="147">
        <v>45325.0</v>
      </c>
      <c r="D52" s="149" t="s">
        <v>200</v>
      </c>
      <c r="E52" s="149" t="s">
        <v>335</v>
      </c>
      <c r="F52" s="149" t="s">
        <v>336</v>
      </c>
      <c r="G52" s="76" t="s">
        <v>14</v>
      </c>
      <c r="H52" s="76" t="s">
        <v>203</v>
      </c>
      <c r="I52" s="150" t="s">
        <v>224</v>
      </c>
      <c r="J52" s="76" t="s">
        <v>34</v>
      </c>
      <c r="K52" s="76"/>
      <c r="L52" s="76" t="s">
        <v>337</v>
      </c>
      <c r="M52" s="76" t="s">
        <v>206</v>
      </c>
      <c r="N52" s="76">
        <f t="shared" si="1"/>
        <v>90</v>
      </c>
      <c r="O52" s="147">
        <v>45415.0</v>
      </c>
      <c r="P52" s="76" t="s">
        <v>154</v>
      </c>
      <c r="Q52" s="94"/>
    </row>
    <row r="53">
      <c r="A53" s="75">
        <v>159.0</v>
      </c>
      <c r="B53" s="94"/>
      <c r="C53" s="147">
        <v>45364.0</v>
      </c>
      <c r="D53" s="148" t="s">
        <v>200</v>
      </c>
      <c r="E53" s="76" t="s">
        <v>338</v>
      </c>
      <c r="F53" s="76" t="s">
        <v>339</v>
      </c>
      <c r="G53" s="76" t="s">
        <v>15</v>
      </c>
      <c r="H53" s="76" t="s">
        <v>209</v>
      </c>
      <c r="I53" s="76" t="s">
        <v>204</v>
      </c>
      <c r="J53" s="76" t="s">
        <v>34</v>
      </c>
      <c r="K53" s="94"/>
      <c r="L53" s="76" t="s">
        <v>340</v>
      </c>
      <c r="M53" s="76" t="s">
        <v>206</v>
      </c>
      <c r="N53" s="76">
        <f t="shared" si="1"/>
        <v>51</v>
      </c>
      <c r="O53" s="147">
        <v>45415.0</v>
      </c>
      <c r="P53" s="76" t="s">
        <v>151</v>
      </c>
      <c r="Q53" s="76" t="s">
        <v>151</v>
      </c>
    </row>
    <row r="54">
      <c r="A54" s="75">
        <v>131.0</v>
      </c>
      <c r="B54" s="151"/>
      <c r="C54" s="147">
        <v>45327.0</v>
      </c>
      <c r="D54" s="152" t="s">
        <v>200</v>
      </c>
      <c r="E54" s="153" t="s">
        <v>341</v>
      </c>
      <c r="F54" s="149" t="s">
        <v>342</v>
      </c>
      <c r="G54" s="76" t="s">
        <v>14</v>
      </c>
      <c r="H54" s="76" t="s">
        <v>203</v>
      </c>
      <c r="I54" s="76" t="s">
        <v>239</v>
      </c>
      <c r="J54" s="76" t="s">
        <v>28</v>
      </c>
      <c r="K54" s="76"/>
      <c r="L54" s="76" t="s">
        <v>343</v>
      </c>
      <c r="M54" s="76" t="s">
        <v>206</v>
      </c>
      <c r="N54" s="76">
        <f t="shared" si="1"/>
        <v>89</v>
      </c>
      <c r="O54" s="147">
        <v>45416.0</v>
      </c>
      <c r="P54" s="76" t="s">
        <v>154</v>
      </c>
      <c r="Q54" s="94"/>
    </row>
    <row r="55">
      <c r="A55" s="75">
        <v>180.0</v>
      </c>
      <c r="B55" s="94"/>
      <c r="C55" s="147">
        <v>45414.0</v>
      </c>
      <c r="D55" s="148" t="s">
        <v>200</v>
      </c>
      <c r="E55" s="76" t="s">
        <v>344</v>
      </c>
      <c r="F55" s="76" t="s">
        <v>345</v>
      </c>
      <c r="G55" s="76" t="s">
        <v>13</v>
      </c>
      <c r="H55" s="76" t="s">
        <v>203</v>
      </c>
      <c r="I55" s="76" t="s">
        <v>204</v>
      </c>
      <c r="J55" s="76" t="s">
        <v>34</v>
      </c>
      <c r="K55" s="94"/>
      <c r="L55" s="76" t="s">
        <v>346</v>
      </c>
      <c r="M55" s="76" t="s">
        <v>206</v>
      </c>
      <c r="N55" s="76">
        <f t="shared" si="1"/>
        <v>5</v>
      </c>
      <c r="O55" s="147">
        <v>45419.0</v>
      </c>
      <c r="P55" s="76" t="s">
        <v>151</v>
      </c>
      <c r="Q55" s="94"/>
    </row>
    <row r="56">
      <c r="A56" s="75">
        <v>103.0</v>
      </c>
      <c r="B56" s="94"/>
      <c r="C56" s="147">
        <v>45294.0</v>
      </c>
      <c r="D56" s="148" t="s">
        <v>200</v>
      </c>
      <c r="E56" s="76" t="s">
        <v>347</v>
      </c>
      <c r="F56" s="76" t="s">
        <v>348</v>
      </c>
      <c r="G56" s="76" t="s">
        <v>13</v>
      </c>
      <c r="H56" s="76" t="s">
        <v>203</v>
      </c>
      <c r="I56" s="76" t="s">
        <v>204</v>
      </c>
      <c r="J56" s="76" t="s">
        <v>34</v>
      </c>
      <c r="K56" s="94"/>
      <c r="L56" s="76" t="s">
        <v>205</v>
      </c>
      <c r="M56" s="76" t="s">
        <v>206</v>
      </c>
      <c r="N56" s="76">
        <f t="shared" si="1"/>
        <v>126</v>
      </c>
      <c r="O56" s="147">
        <v>45420.0</v>
      </c>
      <c r="P56" s="76" t="s">
        <v>162</v>
      </c>
      <c r="Q56" s="76" t="s">
        <v>349</v>
      </c>
    </row>
    <row r="57">
      <c r="A57" s="75">
        <v>156.0</v>
      </c>
      <c r="B57" s="149">
        <f t="shared" ref="B57:B60" si="8">MONTH(C57)</f>
        <v>3</v>
      </c>
      <c r="C57" s="147">
        <v>45362.0</v>
      </c>
      <c r="D57" s="149" t="s">
        <v>200</v>
      </c>
      <c r="E57" s="149" t="s">
        <v>350</v>
      </c>
      <c r="F57" s="149" t="s">
        <v>351</v>
      </c>
      <c r="G57" s="76" t="s">
        <v>13</v>
      </c>
      <c r="H57" s="76" t="s">
        <v>203</v>
      </c>
      <c r="I57" s="150" t="s">
        <v>227</v>
      </c>
      <c r="J57" s="76" t="s">
        <v>29</v>
      </c>
      <c r="K57" s="76"/>
      <c r="L57" s="76" t="s">
        <v>205</v>
      </c>
      <c r="M57" s="76" t="s">
        <v>206</v>
      </c>
      <c r="N57" s="76">
        <f t="shared" si="1"/>
        <v>58</v>
      </c>
      <c r="O57" s="147">
        <v>45420.0</v>
      </c>
      <c r="P57" s="76" t="s">
        <v>162</v>
      </c>
      <c r="Q57" s="76" t="s">
        <v>352</v>
      </c>
    </row>
    <row r="58">
      <c r="A58" s="75">
        <v>135.0</v>
      </c>
      <c r="B58" s="149">
        <f t="shared" si="8"/>
        <v>2</v>
      </c>
      <c r="C58" s="147">
        <v>45332.0</v>
      </c>
      <c r="D58" s="149" t="s">
        <v>200</v>
      </c>
      <c r="E58" s="149" t="s">
        <v>353</v>
      </c>
      <c r="F58" s="149" t="s">
        <v>354</v>
      </c>
      <c r="G58" s="76" t="s">
        <v>14</v>
      </c>
      <c r="H58" s="76" t="s">
        <v>209</v>
      </c>
      <c r="I58" s="150" t="s">
        <v>224</v>
      </c>
      <c r="J58" s="76" t="s">
        <v>31</v>
      </c>
      <c r="K58" s="76"/>
      <c r="L58" s="76" t="s">
        <v>211</v>
      </c>
      <c r="M58" s="76" t="s">
        <v>206</v>
      </c>
      <c r="N58" s="76">
        <f t="shared" si="1"/>
        <v>90</v>
      </c>
      <c r="O58" s="147">
        <v>45422.0</v>
      </c>
      <c r="P58" s="76" t="s">
        <v>164</v>
      </c>
      <c r="Q58" s="94"/>
    </row>
    <row r="59">
      <c r="A59" s="75">
        <v>86.0</v>
      </c>
      <c r="B59" s="149">
        <f t="shared" si="8"/>
        <v>11</v>
      </c>
      <c r="C59" s="147">
        <v>45244.0</v>
      </c>
      <c r="D59" s="149" t="s">
        <v>200</v>
      </c>
      <c r="E59" s="149" t="s">
        <v>355</v>
      </c>
      <c r="F59" s="149" t="s">
        <v>356</v>
      </c>
      <c r="G59" s="76"/>
      <c r="H59" s="76"/>
      <c r="I59" s="150" t="s">
        <v>224</v>
      </c>
      <c r="J59" s="76"/>
      <c r="K59" s="76"/>
      <c r="L59" s="76"/>
      <c r="M59" s="76" t="s">
        <v>206</v>
      </c>
      <c r="N59" s="76">
        <f t="shared" si="1"/>
        <v>181</v>
      </c>
      <c r="O59" s="147">
        <v>45425.0</v>
      </c>
      <c r="P59" s="76" t="s">
        <v>152</v>
      </c>
      <c r="Q59" s="94"/>
    </row>
    <row r="60">
      <c r="A60" s="75">
        <v>141.0</v>
      </c>
      <c r="B60" s="149">
        <f t="shared" si="8"/>
        <v>2</v>
      </c>
      <c r="C60" s="147">
        <v>45341.0</v>
      </c>
      <c r="D60" s="149" t="s">
        <v>200</v>
      </c>
      <c r="E60" s="149" t="s">
        <v>357</v>
      </c>
      <c r="F60" s="149" t="s">
        <v>358</v>
      </c>
      <c r="G60" s="76" t="s">
        <v>13</v>
      </c>
      <c r="H60" s="76" t="s">
        <v>209</v>
      </c>
      <c r="I60" s="150" t="s">
        <v>210</v>
      </c>
      <c r="J60" s="76" t="s">
        <v>35</v>
      </c>
      <c r="K60" s="76"/>
      <c r="L60" s="76" t="s">
        <v>211</v>
      </c>
      <c r="M60" s="76" t="s">
        <v>206</v>
      </c>
      <c r="N60" s="76">
        <f t="shared" si="1"/>
        <v>89</v>
      </c>
      <c r="O60" s="147">
        <v>45430.0</v>
      </c>
      <c r="P60" s="76" t="s">
        <v>152</v>
      </c>
      <c r="Q60" s="94"/>
    </row>
    <row r="61">
      <c r="A61" s="75">
        <v>189.0</v>
      </c>
      <c r="B61" s="94"/>
      <c r="C61" s="147">
        <v>45426.0</v>
      </c>
      <c r="D61" s="148" t="s">
        <v>200</v>
      </c>
      <c r="E61" s="76" t="s">
        <v>359</v>
      </c>
      <c r="F61" s="76" t="s">
        <v>360</v>
      </c>
      <c r="G61" s="76" t="s">
        <v>13</v>
      </c>
      <c r="H61" s="76" t="s">
        <v>203</v>
      </c>
      <c r="I61" s="76" t="s">
        <v>254</v>
      </c>
      <c r="J61" s="76" t="s">
        <v>28</v>
      </c>
      <c r="K61" s="94"/>
      <c r="L61" s="76" t="s">
        <v>245</v>
      </c>
      <c r="M61" s="76" t="s">
        <v>206</v>
      </c>
      <c r="N61" s="76">
        <f t="shared" si="1"/>
        <v>4</v>
      </c>
      <c r="O61" s="147">
        <v>45430.0</v>
      </c>
      <c r="P61" s="76" t="s">
        <v>151</v>
      </c>
      <c r="Q61" s="76" t="s">
        <v>361</v>
      </c>
    </row>
    <row r="62">
      <c r="A62" s="75">
        <v>127.0</v>
      </c>
      <c r="B62" s="149">
        <f t="shared" ref="B62:B63" si="9">MONTH(C62)</f>
        <v>2</v>
      </c>
      <c r="C62" s="147">
        <v>45323.0</v>
      </c>
      <c r="D62" s="149" t="s">
        <v>200</v>
      </c>
      <c r="E62" s="149" t="s">
        <v>362</v>
      </c>
      <c r="F62" s="149" t="s">
        <v>363</v>
      </c>
      <c r="G62" s="76" t="s">
        <v>13</v>
      </c>
      <c r="H62" s="76" t="s">
        <v>203</v>
      </c>
      <c r="I62" s="150" t="s">
        <v>210</v>
      </c>
      <c r="J62" s="76" t="s">
        <v>34</v>
      </c>
      <c r="K62" s="76"/>
      <c r="L62" s="76" t="s">
        <v>240</v>
      </c>
      <c r="M62" s="76" t="s">
        <v>206</v>
      </c>
      <c r="N62" s="76">
        <f t="shared" si="1"/>
        <v>109</v>
      </c>
      <c r="O62" s="147">
        <v>45432.0</v>
      </c>
      <c r="P62" s="76" t="s">
        <v>151</v>
      </c>
      <c r="Q62" s="76" t="s">
        <v>364</v>
      </c>
    </row>
    <row r="63">
      <c r="A63" s="75">
        <v>142.0</v>
      </c>
      <c r="B63" s="149">
        <f t="shared" si="9"/>
        <v>2</v>
      </c>
      <c r="C63" s="147">
        <v>45341.0</v>
      </c>
      <c r="D63" s="149" t="s">
        <v>200</v>
      </c>
      <c r="E63" s="149" t="s">
        <v>365</v>
      </c>
      <c r="F63" s="149" t="s">
        <v>366</v>
      </c>
      <c r="G63" s="76" t="s">
        <v>13</v>
      </c>
      <c r="H63" s="76" t="s">
        <v>209</v>
      </c>
      <c r="I63" s="150" t="s">
        <v>210</v>
      </c>
      <c r="J63" s="76" t="s">
        <v>29</v>
      </c>
      <c r="K63" s="76"/>
      <c r="L63" s="76" t="s">
        <v>211</v>
      </c>
      <c r="M63" s="76" t="s">
        <v>206</v>
      </c>
      <c r="N63" s="76">
        <f t="shared" si="1"/>
        <v>91</v>
      </c>
      <c r="O63" s="147">
        <v>45432.0</v>
      </c>
      <c r="P63" s="76" t="s">
        <v>152</v>
      </c>
      <c r="Q63" s="76" t="s">
        <v>292</v>
      </c>
    </row>
    <row r="64">
      <c r="A64" s="75">
        <v>192.0</v>
      </c>
      <c r="B64" s="94"/>
      <c r="C64" s="147">
        <v>45429.0</v>
      </c>
      <c r="D64" s="148" t="s">
        <v>200</v>
      </c>
      <c r="E64" s="76" t="s">
        <v>367</v>
      </c>
      <c r="F64" s="76" t="s">
        <v>368</v>
      </c>
      <c r="G64" s="76" t="s">
        <v>13</v>
      </c>
      <c r="H64" s="76" t="s">
        <v>203</v>
      </c>
      <c r="I64" s="76" t="s">
        <v>254</v>
      </c>
      <c r="J64" s="76" t="s">
        <v>30</v>
      </c>
      <c r="K64" s="94"/>
      <c r="L64" s="76" t="s">
        <v>308</v>
      </c>
      <c r="M64" s="76" t="s">
        <v>206</v>
      </c>
      <c r="N64" s="76">
        <f t="shared" si="1"/>
        <v>3</v>
      </c>
      <c r="O64" s="147">
        <v>45432.0</v>
      </c>
      <c r="P64" s="76" t="s">
        <v>152</v>
      </c>
      <c r="Q64" s="94"/>
    </row>
    <row r="65">
      <c r="A65" s="75">
        <v>116.0</v>
      </c>
      <c r="B65" s="94"/>
      <c r="C65" s="147">
        <v>45309.0</v>
      </c>
      <c r="D65" s="148" t="s">
        <v>228</v>
      </c>
      <c r="E65" s="76" t="s">
        <v>369</v>
      </c>
      <c r="F65" s="76" t="s">
        <v>370</v>
      </c>
      <c r="G65" s="76" t="s">
        <v>13</v>
      </c>
      <c r="H65" s="76" t="s">
        <v>203</v>
      </c>
      <c r="I65" s="76" t="s">
        <v>254</v>
      </c>
      <c r="J65" s="76" t="s">
        <v>28</v>
      </c>
      <c r="K65" s="94"/>
      <c r="L65" s="76" t="s">
        <v>289</v>
      </c>
      <c r="M65" s="76" t="s">
        <v>206</v>
      </c>
      <c r="N65" s="76">
        <f t="shared" si="1"/>
        <v>124</v>
      </c>
      <c r="O65" s="147">
        <v>45433.0</v>
      </c>
      <c r="P65" s="76" t="s">
        <v>168</v>
      </c>
      <c r="Q65" s="94"/>
    </row>
    <row r="66">
      <c r="A66" s="75">
        <v>145.0</v>
      </c>
      <c r="B66" s="94"/>
      <c r="C66" s="147">
        <v>45344.0</v>
      </c>
      <c r="D66" s="148" t="s">
        <v>200</v>
      </c>
      <c r="E66" s="76" t="s">
        <v>371</v>
      </c>
      <c r="F66" s="76" t="s">
        <v>372</v>
      </c>
      <c r="G66" s="76" t="s">
        <v>15</v>
      </c>
      <c r="H66" s="76" t="s">
        <v>209</v>
      </c>
      <c r="I66" s="76" t="s">
        <v>204</v>
      </c>
      <c r="J66" s="76" t="s">
        <v>34</v>
      </c>
      <c r="K66" s="94"/>
      <c r="L66" s="76" t="s">
        <v>211</v>
      </c>
      <c r="M66" s="76" t="s">
        <v>206</v>
      </c>
      <c r="N66" s="76">
        <f t="shared" si="1"/>
        <v>89</v>
      </c>
      <c r="O66" s="147">
        <v>45433.0</v>
      </c>
      <c r="P66" s="76" t="s">
        <v>151</v>
      </c>
      <c r="Q66" s="76" t="s">
        <v>373</v>
      </c>
    </row>
    <row r="67">
      <c r="A67" s="75">
        <v>190.0</v>
      </c>
      <c r="B67" s="94"/>
      <c r="C67" s="147">
        <v>45426.0</v>
      </c>
      <c r="D67" s="148" t="s">
        <v>200</v>
      </c>
      <c r="E67" s="76" t="s">
        <v>374</v>
      </c>
      <c r="F67" s="76" t="s">
        <v>375</v>
      </c>
      <c r="G67" s="76" t="s">
        <v>13</v>
      </c>
      <c r="H67" s="76" t="s">
        <v>203</v>
      </c>
      <c r="I67" s="76" t="s">
        <v>254</v>
      </c>
      <c r="J67" s="76" t="s">
        <v>29</v>
      </c>
      <c r="K67" s="94"/>
      <c r="L67" s="76" t="s">
        <v>205</v>
      </c>
      <c r="M67" s="76" t="s">
        <v>206</v>
      </c>
      <c r="N67" s="76">
        <f t="shared" si="1"/>
        <v>9</v>
      </c>
      <c r="O67" s="147">
        <v>45435.0</v>
      </c>
      <c r="P67" s="76" t="s">
        <v>151</v>
      </c>
      <c r="Q67" s="94"/>
    </row>
    <row r="68">
      <c r="A68" s="75">
        <v>198.0</v>
      </c>
      <c r="B68" s="149">
        <f>MONTH(C68)</f>
        <v>5</v>
      </c>
      <c r="C68" s="147">
        <v>45436.0</v>
      </c>
      <c r="D68" s="149" t="s">
        <v>200</v>
      </c>
      <c r="E68" s="149" t="s">
        <v>376</v>
      </c>
      <c r="F68" s="149" t="s">
        <v>377</v>
      </c>
      <c r="G68" s="76" t="s">
        <v>13</v>
      </c>
      <c r="H68" s="76" t="s">
        <v>209</v>
      </c>
      <c r="I68" s="150" t="s">
        <v>227</v>
      </c>
      <c r="J68" s="76" t="s">
        <v>28</v>
      </c>
      <c r="K68" s="76"/>
      <c r="L68" s="76" t="s">
        <v>211</v>
      </c>
      <c r="M68" s="76" t="s">
        <v>206</v>
      </c>
      <c r="N68" s="76">
        <f t="shared" si="1"/>
        <v>1</v>
      </c>
      <c r="O68" s="147">
        <v>45437.0</v>
      </c>
      <c r="P68" s="76" t="s">
        <v>152</v>
      </c>
      <c r="Q68" s="94"/>
    </row>
    <row r="69">
      <c r="A69" s="75">
        <v>152.0</v>
      </c>
      <c r="B69" s="94"/>
      <c r="C69" s="147">
        <v>45356.0</v>
      </c>
      <c r="D69" s="148" t="s">
        <v>200</v>
      </c>
      <c r="E69" s="76" t="s">
        <v>378</v>
      </c>
      <c r="F69" s="76" t="s">
        <v>379</v>
      </c>
      <c r="G69" s="76" t="s">
        <v>13</v>
      </c>
      <c r="H69" s="76" t="s">
        <v>203</v>
      </c>
      <c r="I69" s="76" t="s">
        <v>204</v>
      </c>
      <c r="J69" s="76" t="s">
        <v>34</v>
      </c>
      <c r="K69" s="94"/>
      <c r="L69" s="76" t="s">
        <v>205</v>
      </c>
      <c r="M69" s="76" t="s">
        <v>206</v>
      </c>
      <c r="N69" s="76">
        <f t="shared" si="1"/>
        <v>84</v>
      </c>
      <c r="O69" s="147">
        <v>45440.0</v>
      </c>
      <c r="P69" s="76" t="s">
        <v>154</v>
      </c>
      <c r="Q69" s="76" t="s">
        <v>380</v>
      </c>
    </row>
    <row r="70">
      <c r="A70" s="75">
        <v>183.0</v>
      </c>
      <c r="B70" s="149">
        <f>MONTH(C70)</f>
        <v>5</v>
      </c>
      <c r="C70" s="147">
        <v>45415.0</v>
      </c>
      <c r="D70" s="149" t="s">
        <v>200</v>
      </c>
      <c r="E70" s="149" t="s">
        <v>259</v>
      </c>
      <c r="F70" s="149" t="s">
        <v>260</v>
      </c>
      <c r="G70" s="76" t="s">
        <v>13</v>
      </c>
      <c r="H70" s="76" t="s">
        <v>203</v>
      </c>
      <c r="I70" s="150" t="s">
        <v>210</v>
      </c>
      <c r="J70" s="76" t="s">
        <v>28</v>
      </c>
      <c r="K70" s="76"/>
      <c r="L70" s="76" t="s">
        <v>205</v>
      </c>
      <c r="M70" s="76" t="s">
        <v>206</v>
      </c>
      <c r="N70" s="76">
        <f t="shared" si="1"/>
        <v>25</v>
      </c>
      <c r="O70" s="147">
        <v>45440.0</v>
      </c>
      <c r="P70" s="76" t="s">
        <v>154</v>
      </c>
      <c r="Q70" s="76" t="s">
        <v>381</v>
      </c>
    </row>
    <row r="71">
      <c r="A71" s="75">
        <v>138.0</v>
      </c>
      <c r="B71" s="94"/>
      <c r="C71" s="147">
        <v>45335.0</v>
      </c>
      <c r="D71" s="148" t="s">
        <v>200</v>
      </c>
      <c r="E71" s="76" t="s">
        <v>382</v>
      </c>
      <c r="F71" s="76" t="s">
        <v>354</v>
      </c>
      <c r="G71" s="76" t="s">
        <v>13</v>
      </c>
      <c r="H71" s="76" t="s">
        <v>209</v>
      </c>
      <c r="I71" s="76" t="s">
        <v>204</v>
      </c>
      <c r="J71" s="76" t="s">
        <v>34</v>
      </c>
      <c r="K71" s="94"/>
      <c r="L71" s="76" t="s">
        <v>211</v>
      </c>
      <c r="M71" s="76" t="s">
        <v>206</v>
      </c>
      <c r="N71" s="76">
        <f t="shared" si="1"/>
        <v>106</v>
      </c>
      <c r="O71" s="147">
        <v>45441.0</v>
      </c>
      <c r="P71" s="76" t="s">
        <v>151</v>
      </c>
      <c r="Q71" s="94"/>
    </row>
    <row r="72">
      <c r="A72" s="75">
        <v>6.0</v>
      </c>
      <c r="B72" s="149">
        <f t="shared" ref="B72:B76" si="10">MONTH(C72)</f>
        <v>10</v>
      </c>
      <c r="C72" s="147">
        <v>43035.0</v>
      </c>
      <c r="D72" s="149" t="s">
        <v>228</v>
      </c>
      <c r="E72" s="149" t="s">
        <v>383</v>
      </c>
      <c r="F72" s="149" t="s">
        <v>384</v>
      </c>
      <c r="G72" s="76" t="s">
        <v>14</v>
      </c>
      <c r="H72" s="76" t="s">
        <v>203</v>
      </c>
      <c r="I72" s="150" t="s">
        <v>227</v>
      </c>
      <c r="J72" s="76"/>
      <c r="K72" s="76"/>
      <c r="L72" s="76"/>
      <c r="M72" s="76" t="s">
        <v>206</v>
      </c>
      <c r="N72" s="76">
        <f t="shared" si="1"/>
        <v>2407</v>
      </c>
      <c r="O72" s="147">
        <v>45442.0</v>
      </c>
      <c r="P72" s="76" t="s">
        <v>154</v>
      </c>
      <c r="Q72" s="94"/>
    </row>
    <row r="73">
      <c r="A73" s="75">
        <v>15.0</v>
      </c>
      <c r="B73" s="149">
        <f t="shared" si="10"/>
        <v>4</v>
      </c>
      <c r="C73" s="147">
        <v>43943.0</v>
      </c>
      <c r="D73" s="149" t="s">
        <v>200</v>
      </c>
      <c r="E73" s="149" t="s">
        <v>385</v>
      </c>
      <c r="F73" s="149" t="s">
        <v>386</v>
      </c>
      <c r="G73" s="76" t="s">
        <v>13</v>
      </c>
      <c r="H73" s="76" t="s">
        <v>209</v>
      </c>
      <c r="I73" s="150" t="s">
        <v>261</v>
      </c>
      <c r="J73" s="76"/>
      <c r="K73" s="76"/>
      <c r="L73" s="76" t="s">
        <v>387</v>
      </c>
      <c r="M73" s="76" t="s">
        <v>206</v>
      </c>
      <c r="N73" s="76">
        <f t="shared" si="1"/>
        <v>1501</v>
      </c>
      <c r="O73" s="147">
        <v>45444.0</v>
      </c>
      <c r="P73" s="76" t="s">
        <v>155</v>
      </c>
      <c r="Q73" s="94"/>
    </row>
    <row r="74">
      <c r="A74" s="75">
        <v>203.0</v>
      </c>
      <c r="B74" s="149">
        <f t="shared" si="10"/>
        <v>5</v>
      </c>
      <c r="C74" s="147">
        <v>45442.0</v>
      </c>
      <c r="D74" s="149" t="s">
        <v>200</v>
      </c>
      <c r="E74" s="149" t="s">
        <v>388</v>
      </c>
      <c r="F74" s="149" t="s">
        <v>389</v>
      </c>
      <c r="G74" s="76" t="s">
        <v>13</v>
      </c>
      <c r="H74" s="76" t="s">
        <v>203</v>
      </c>
      <c r="I74" s="150" t="s">
        <v>210</v>
      </c>
      <c r="J74" s="76" t="s">
        <v>34</v>
      </c>
      <c r="K74" s="76"/>
      <c r="L74" s="76" t="s">
        <v>217</v>
      </c>
      <c r="M74" s="76" t="s">
        <v>206</v>
      </c>
      <c r="N74" s="76">
        <f t="shared" si="1"/>
        <v>4</v>
      </c>
      <c r="O74" s="147">
        <v>45446.0</v>
      </c>
      <c r="P74" s="76" t="s">
        <v>154</v>
      </c>
      <c r="Q74" s="76" t="s">
        <v>390</v>
      </c>
    </row>
    <row r="75">
      <c r="A75" s="75">
        <v>204.0</v>
      </c>
      <c r="B75" s="149">
        <f t="shared" si="10"/>
        <v>5</v>
      </c>
      <c r="C75" s="147">
        <v>45443.0</v>
      </c>
      <c r="D75" s="149" t="s">
        <v>200</v>
      </c>
      <c r="E75" s="149" t="s">
        <v>259</v>
      </c>
      <c r="F75" s="149" t="s">
        <v>260</v>
      </c>
      <c r="G75" s="76" t="s">
        <v>13</v>
      </c>
      <c r="H75" s="76" t="s">
        <v>203</v>
      </c>
      <c r="I75" s="150" t="s">
        <v>210</v>
      </c>
      <c r="J75" s="76" t="s">
        <v>29</v>
      </c>
      <c r="K75" s="76"/>
      <c r="L75" s="76" t="s">
        <v>205</v>
      </c>
      <c r="M75" s="76" t="s">
        <v>206</v>
      </c>
      <c r="N75" s="76">
        <f t="shared" si="1"/>
        <v>3</v>
      </c>
      <c r="O75" s="147">
        <v>45446.0</v>
      </c>
      <c r="P75" s="76" t="s">
        <v>154</v>
      </c>
      <c r="Q75" s="76" t="s">
        <v>381</v>
      </c>
    </row>
    <row r="76">
      <c r="A76" s="75">
        <v>31.0</v>
      </c>
      <c r="B76" s="149">
        <f t="shared" si="10"/>
        <v>5</v>
      </c>
      <c r="C76" s="147">
        <v>44698.0</v>
      </c>
      <c r="D76" s="149" t="s">
        <v>200</v>
      </c>
      <c r="E76" s="149" t="s">
        <v>391</v>
      </c>
      <c r="F76" s="149" t="s">
        <v>392</v>
      </c>
      <c r="G76" s="76" t="s">
        <v>13</v>
      </c>
      <c r="H76" s="76" t="s">
        <v>203</v>
      </c>
      <c r="I76" s="150" t="s">
        <v>261</v>
      </c>
      <c r="J76" s="76" t="s">
        <v>393</v>
      </c>
      <c r="K76" s="76"/>
      <c r="L76" s="76" t="s">
        <v>394</v>
      </c>
      <c r="M76" s="76" t="s">
        <v>206</v>
      </c>
      <c r="N76" s="76">
        <f t="shared" si="1"/>
        <v>749</v>
      </c>
      <c r="O76" s="147">
        <v>45447.0</v>
      </c>
      <c r="P76" s="76" t="s">
        <v>155</v>
      </c>
      <c r="Q76" s="94"/>
    </row>
    <row r="77">
      <c r="A77" s="75">
        <v>168.0</v>
      </c>
      <c r="B77" s="94"/>
      <c r="C77" s="147">
        <v>45383.0</v>
      </c>
      <c r="D77" s="148" t="s">
        <v>200</v>
      </c>
      <c r="E77" s="76" t="s">
        <v>395</v>
      </c>
      <c r="F77" s="76" t="s">
        <v>396</v>
      </c>
      <c r="G77" s="76" t="s">
        <v>13</v>
      </c>
      <c r="H77" s="76" t="s">
        <v>209</v>
      </c>
      <c r="I77" s="76" t="s">
        <v>204</v>
      </c>
      <c r="J77" s="76" t="s">
        <v>31</v>
      </c>
      <c r="K77" s="94"/>
      <c r="L77" s="76" t="s">
        <v>211</v>
      </c>
      <c r="M77" s="76" t="s">
        <v>206</v>
      </c>
      <c r="N77" s="76">
        <f t="shared" si="1"/>
        <v>64</v>
      </c>
      <c r="O77" s="147">
        <v>45447.0</v>
      </c>
      <c r="P77" s="76" t="s">
        <v>19</v>
      </c>
      <c r="Q77" s="76" t="s">
        <v>397</v>
      </c>
    </row>
    <row r="78">
      <c r="A78" s="75">
        <v>188.0</v>
      </c>
      <c r="B78" s="149">
        <f>MONTH(C78)</f>
        <v>5</v>
      </c>
      <c r="C78" s="147">
        <v>45425.0</v>
      </c>
      <c r="D78" s="149" t="s">
        <v>200</v>
      </c>
      <c r="E78" s="149" t="s">
        <v>333</v>
      </c>
      <c r="F78" s="149" t="s">
        <v>334</v>
      </c>
      <c r="G78" s="76" t="s">
        <v>13</v>
      </c>
      <c r="H78" s="76" t="s">
        <v>209</v>
      </c>
      <c r="I78" s="150" t="s">
        <v>210</v>
      </c>
      <c r="J78" s="76" t="s">
        <v>35</v>
      </c>
      <c r="K78" s="76"/>
      <c r="L78" s="76" t="s">
        <v>211</v>
      </c>
      <c r="M78" s="76" t="s">
        <v>206</v>
      </c>
      <c r="N78" s="76">
        <f t="shared" si="1"/>
        <v>22</v>
      </c>
      <c r="O78" s="147">
        <v>45447.0</v>
      </c>
      <c r="P78" s="76" t="s">
        <v>152</v>
      </c>
      <c r="Q78" s="76" t="s">
        <v>152</v>
      </c>
    </row>
    <row r="79">
      <c r="A79" s="75">
        <v>157.0</v>
      </c>
      <c r="B79" s="94"/>
      <c r="C79" s="147">
        <v>45362.0</v>
      </c>
      <c r="D79" s="148" t="s">
        <v>228</v>
      </c>
      <c r="E79" s="76" t="s">
        <v>398</v>
      </c>
      <c r="F79" s="76" t="s">
        <v>399</v>
      </c>
      <c r="G79" s="76" t="s">
        <v>14</v>
      </c>
      <c r="H79" s="76" t="s">
        <v>203</v>
      </c>
      <c r="I79" s="76" t="s">
        <v>254</v>
      </c>
      <c r="J79" s="76" t="s">
        <v>33</v>
      </c>
      <c r="K79" s="94"/>
      <c r="L79" s="76" t="s">
        <v>308</v>
      </c>
      <c r="M79" s="76" t="s">
        <v>206</v>
      </c>
      <c r="N79" s="76">
        <f t="shared" si="1"/>
        <v>88</v>
      </c>
      <c r="O79" s="147">
        <v>45450.0</v>
      </c>
      <c r="P79" s="76" t="s">
        <v>151</v>
      </c>
      <c r="Q79" s="76" t="s">
        <v>400</v>
      </c>
    </row>
    <row r="80">
      <c r="A80" s="75">
        <v>209.0</v>
      </c>
      <c r="B80" s="154"/>
      <c r="C80" s="147">
        <v>45450.0</v>
      </c>
      <c r="D80" s="155" t="s">
        <v>200</v>
      </c>
      <c r="E80" s="149" t="s">
        <v>270</v>
      </c>
      <c r="F80" s="149" t="s">
        <v>271</v>
      </c>
      <c r="G80" s="76" t="s">
        <v>13</v>
      </c>
      <c r="H80" s="76" t="s">
        <v>209</v>
      </c>
      <c r="I80" s="76" t="s">
        <v>204</v>
      </c>
      <c r="J80" s="76" t="s">
        <v>28</v>
      </c>
      <c r="K80" s="94"/>
      <c r="L80" s="76" t="s">
        <v>211</v>
      </c>
      <c r="M80" s="76" t="s">
        <v>206</v>
      </c>
      <c r="N80" s="76">
        <f t="shared" si="1"/>
        <v>0</v>
      </c>
      <c r="O80" s="147">
        <v>45450.0</v>
      </c>
      <c r="P80" s="76" t="s">
        <v>152</v>
      </c>
      <c r="Q80" s="94"/>
    </row>
    <row r="81">
      <c r="A81" s="75">
        <v>202.0</v>
      </c>
      <c r="B81" s="154"/>
      <c r="C81" s="147">
        <v>45441.0</v>
      </c>
      <c r="D81" s="155" t="s">
        <v>200</v>
      </c>
      <c r="E81" s="149" t="s">
        <v>401</v>
      </c>
      <c r="F81" s="149" t="s">
        <v>402</v>
      </c>
      <c r="G81" s="76" t="s">
        <v>13</v>
      </c>
      <c r="H81" s="76" t="s">
        <v>203</v>
      </c>
      <c r="I81" s="76" t="s">
        <v>204</v>
      </c>
      <c r="J81" s="76" t="s">
        <v>33</v>
      </c>
      <c r="K81" s="94"/>
      <c r="L81" s="76" t="s">
        <v>403</v>
      </c>
      <c r="M81" s="76" t="s">
        <v>206</v>
      </c>
      <c r="N81" s="76">
        <f t="shared" si="1"/>
        <v>13</v>
      </c>
      <c r="O81" s="147">
        <v>45454.0</v>
      </c>
      <c r="P81" s="76" t="s">
        <v>164</v>
      </c>
      <c r="Q81" s="76" t="s">
        <v>164</v>
      </c>
    </row>
    <row r="82">
      <c r="A82" s="75">
        <v>210.0</v>
      </c>
      <c r="B82" s="149">
        <f>MONTH(C82)</f>
        <v>6</v>
      </c>
      <c r="C82" s="147">
        <v>45450.0</v>
      </c>
      <c r="D82" s="149" t="s">
        <v>200</v>
      </c>
      <c r="E82" s="149" t="s">
        <v>404</v>
      </c>
      <c r="F82" s="149" t="s">
        <v>405</v>
      </c>
      <c r="G82" s="76" t="s">
        <v>13</v>
      </c>
      <c r="H82" s="76" t="s">
        <v>209</v>
      </c>
      <c r="I82" s="150" t="s">
        <v>261</v>
      </c>
      <c r="J82" s="76" t="s">
        <v>28</v>
      </c>
      <c r="K82" s="76"/>
      <c r="L82" s="76" t="s">
        <v>211</v>
      </c>
      <c r="M82" s="76" t="s">
        <v>206</v>
      </c>
      <c r="N82" s="76">
        <f t="shared" si="1"/>
        <v>5</v>
      </c>
      <c r="O82" s="147">
        <v>45455.0</v>
      </c>
      <c r="P82" s="76" t="s">
        <v>168</v>
      </c>
      <c r="Q82" s="76" t="s">
        <v>406</v>
      </c>
    </row>
    <row r="83">
      <c r="A83" s="75">
        <v>211.0</v>
      </c>
      <c r="B83" s="151"/>
      <c r="C83" s="147">
        <v>45450.0</v>
      </c>
      <c r="D83" s="152" t="s">
        <v>200</v>
      </c>
      <c r="E83" s="153" t="s">
        <v>404</v>
      </c>
      <c r="F83" s="149" t="s">
        <v>405</v>
      </c>
      <c r="G83" s="76" t="s">
        <v>14</v>
      </c>
      <c r="H83" s="76" t="s">
        <v>209</v>
      </c>
      <c r="I83" s="76" t="s">
        <v>239</v>
      </c>
      <c r="J83" s="76" t="s">
        <v>28</v>
      </c>
      <c r="K83" s="76"/>
      <c r="L83" s="76" t="s">
        <v>211</v>
      </c>
      <c r="M83" s="76" t="s">
        <v>206</v>
      </c>
      <c r="N83" s="76">
        <f t="shared" si="1"/>
        <v>5</v>
      </c>
      <c r="O83" s="147">
        <v>45455.0</v>
      </c>
      <c r="P83" s="76" t="s">
        <v>162</v>
      </c>
      <c r="Q83" s="76" t="s">
        <v>407</v>
      </c>
    </row>
    <row r="84">
      <c r="A84" s="75">
        <v>212.0</v>
      </c>
      <c r="B84" s="149">
        <f t="shared" ref="B84:B85" si="11">MONTH(C84)</f>
        <v>6</v>
      </c>
      <c r="C84" s="147">
        <v>45450.0</v>
      </c>
      <c r="D84" s="149" t="s">
        <v>200</v>
      </c>
      <c r="E84" s="149" t="s">
        <v>408</v>
      </c>
      <c r="F84" s="149" t="s">
        <v>409</v>
      </c>
      <c r="G84" s="76" t="s">
        <v>13</v>
      </c>
      <c r="H84" s="76" t="s">
        <v>209</v>
      </c>
      <c r="I84" s="150" t="s">
        <v>210</v>
      </c>
      <c r="J84" s="76" t="s">
        <v>29</v>
      </c>
      <c r="K84" s="76"/>
      <c r="L84" s="76" t="s">
        <v>211</v>
      </c>
      <c r="M84" s="76" t="s">
        <v>206</v>
      </c>
      <c r="N84" s="76">
        <f t="shared" si="1"/>
        <v>6</v>
      </c>
      <c r="O84" s="147">
        <v>45456.0</v>
      </c>
      <c r="P84" s="76" t="s">
        <v>152</v>
      </c>
      <c r="Q84" s="76" t="s">
        <v>292</v>
      </c>
    </row>
    <row r="85">
      <c r="A85" s="75">
        <v>193.0</v>
      </c>
      <c r="B85" s="149">
        <f t="shared" si="11"/>
        <v>5</v>
      </c>
      <c r="C85" s="147">
        <v>45433.0</v>
      </c>
      <c r="D85" s="149" t="s">
        <v>228</v>
      </c>
      <c r="E85" s="149" t="s">
        <v>369</v>
      </c>
      <c r="F85" s="149" t="s">
        <v>370</v>
      </c>
      <c r="G85" s="76" t="s">
        <v>13</v>
      </c>
      <c r="H85" s="76" t="s">
        <v>203</v>
      </c>
      <c r="I85" s="150" t="s">
        <v>227</v>
      </c>
      <c r="J85" s="76" t="s">
        <v>28</v>
      </c>
      <c r="K85" s="76"/>
      <c r="L85" s="76" t="s">
        <v>205</v>
      </c>
      <c r="M85" s="76" t="s">
        <v>206</v>
      </c>
      <c r="N85" s="76">
        <f t="shared" si="1"/>
        <v>24</v>
      </c>
      <c r="O85" s="147">
        <v>45457.0</v>
      </c>
      <c r="P85" s="76" t="s">
        <v>162</v>
      </c>
      <c r="Q85" s="76" t="s">
        <v>410</v>
      </c>
    </row>
    <row r="86">
      <c r="A86" s="75">
        <v>215.0</v>
      </c>
      <c r="B86" s="154"/>
      <c r="C86" s="147">
        <v>45455.0</v>
      </c>
      <c r="D86" s="155" t="s">
        <v>200</v>
      </c>
      <c r="E86" s="149" t="s">
        <v>411</v>
      </c>
      <c r="F86" s="149" t="s">
        <v>412</v>
      </c>
      <c r="G86" s="76" t="s">
        <v>13</v>
      </c>
      <c r="H86" s="76" t="s">
        <v>209</v>
      </c>
      <c r="I86" s="76" t="s">
        <v>204</v>
      </c>
      <c r="J86" s="76" t="s">
        <v>30</v>
      </c>
      <c r="K86" s="94"/>
      <c r="L86" s="76" t="s">
        <v>211</v>
      </c>
      <c r="M86" s="76" t="s">
        <v>206</v>
      </c>
      <c r="N86" s="76">
        <f t="shared" si="1"/>
        <v>2</v>
      </c>
      <c r="O86" s="147">
        <v>45457.0</v>
      </c>
      <c r="P86" s="76" t="s">
        <v>152</v>
      </c>
      <c r="Q86" s="76" t="s">
        <v>152</v>
      </c>
    </row>
    <row r="87">
      <c r="A87" s="75">
        <v>176.0</v>
      </c>
      <c r="B87" s="94"/>
      <c r="C87" s="147">
        <v>45397.0</v>
      </c>
      <c r="D87" s="148" t="s">
        <v>200</v>
      </c>
      <c r="E87" s="76" t="s">
        <v>413</v>
      </c>
      <c r="F87" s="76" t="s">
        <v>414</v>
      </c>
      <c r="G87" s="76" t="s">
        <v>13</v>
      </c>
      <c r="H87" s="76" t="s">
        <v>209</v>
      </c>
      <c r="I87" s="76" t="s">
        <v>254</v>
      </c>
      <c r="J87" s="76" t="s">
        <v>31</v>
      </c>
      <c r="K87" s="94"/>
      <c r="L87" s="76" t="s">
        <v>211</v>
      </c>
      <c r="M87" s="76" t="s">
        <v>206</v>
      </c>
      <c r="N87" s="76">
        <f t="shared" si="1"/>
        <v>63</v>
      </c>
      <c r="O87" s="147">
        <v>45460.0</v>
      </c>
      <c r="P87" s="76" t="s">
        <v>151</v>
      </c>
      <c r="Q87" s="94"/>
    </row>
    <row r="88">
      <c r="A88" s="75">
        <v>114.0</v>
      </c>
      <c r="B88" s="94"/>
      <c r="C88" s="147">
        <v>45307.0</v>
      </c>
      <c r="D88" s="148" t="s">
        <v>200</v>
      </c>
      <c r="E88" s="76" t="s">
        <v>415</v>
      </c>
      <c r="F88" s="76" t="s">
        <v>416</v>
      </c>
      <c r="G88" s="76" t="s">
        <v>13</v>
      </c>
      <c r="H88" s="76" t="s">
        <v>209</v>
      </c>
      <c r="I88" s="76" t="s">
        <v>254</v>
      </c>
      <c r="J88" s="76" t="s">
        <v>34</v>
      </c>
      <c r="K88" s="94"/>
      <c r="L88" s="76" t="s">
        <v>211</v>
      </c>
      <c r="M88" s="76" t="s">
        <v>206</v>
      </c>
      <c r="N88" s="76">
        <f t="shared" si="1"/>
        <v>154</v>
      </c>
      <c r="O88" s="147">
        <v>45461.0</v>
      </c>
      <c r="P88" s="76" t="s">
        <v>160</v>
      </c>
      <c r="Q88" s="76" t="s">
        <v>417</v>
      </c>
    </row>
    <row r="89">
      <c r="A89" s="75">
        <v>25.0</v>
      </c>
      <c r="B89" s="149">
        <f t="shared" ref="B89:B90" si="12">MONTH(C89)</f>
        <v>4</v>
      </c>
      <c r="C89" s="147">
        <v>44656.0</v>
      </c>
      <c r="D89" s="149" t="s">
        <v>200</v>
      </c>
      <c r="E89" s="149" t="s">
        <v>418</v>
      </c>
      <c r="F89" s="149" t="s">
        <v>419</v>
      </c>
      <c r="G89" s="76"/>
      <c r="H89" s="76"/>
      <c r="I89" s="150" t="s">
        <v>224</v>
      </c>
      <c r="J89" s="76"/>
      <c r="K89" s="76"/>
      <c r="L89" s="76"/>
      <c r="M89" s="76" t="s">
        <v>206</v>
      </c>
      <c r="N89" s="76">
        <f t="shared" si="1"/>
        <v>807</v>
      </c>
      <c r="O89" s="147">
        <v>45463.0</v>
      </c>
      <c r="P89" s="76" t="s">
        <v>152</v>
      </c>
      <c r="Q89" s="94"/>
    </row>
    <row r="90">
      <c r="A90" s="75">
        <v>213.0</v>
      </c>
      <c r="B90" s="149">
        <f t="shared" si="12"/>
        <v>6</v>
      </c>
      <c r="C90" s="147">
        <v>45450.0</v>
      </c>
      <c r="D90" s="149" t="s">
        <v>200</v>
      </c>
      <c r="E90" s="149" t="s">
        <v>420</v>
      </c>
      <c r="F90" s="149" t="s">
        <v>421</v>
      </c>
      <c r="G90" s="76" t="s">
        <v>13</v>
      </c>
      <c r="H90" s="76" t="s">
        <v>209</v>
      </c>
      <c r="I90" s="150" t="s">
        <v>210</v>
      </c>
      <c r="J90" s="76" t="s">
        <v>29</v>
      </c>
      <c r="K90" s="76"/>
      <c r="L90" s="76" t="s">
        <v>211</v>
      </c>
      <c r="M90" s="76" t="s">
        <v>206</v>
      </c>
      <c r="N90" s="76">
        <f t="shared" si="1"/>
        <v>17</v>
      </c>
      <c r="O90" s="147">
        <v>45467.0</v>
      </c>
      <c r="P90" s="76" t="s">
        <v>152</v>
      </c>
      <c r="Q90" s="94"/>
    </row>
    <row r="91">
      <c r="A91" s="75">
        <v>216.0</v>
      </c>
      <c r="B91" s="154"/>
      <c r="C91" s="147">
        <v>45455.0</v>
      </c>
      <c r="D91" s="155" t="s">
        <v>200</v>
      </c>
      <c r="E91" s="149" t="s">
        <v>422</v>
      </c>
      <c r="F91" s="149" t="s">
        <v>423</v>
      </c>
      <c r="G91" s="76" t="s">
        <v>13</v>
      </c>
      <c r="H91" s="76" t="s">
        <v>203</v>
      </c>
      <c r="I91" s="76" t="s">
        <v>204</v>
      </c>
      <c r="J91" s="76" t="s">
        <v>34</v>
      </c>
      <c r="K91" s="94"/>
      <c r="L91" s="76" t="s">
        <v>205</v>
      </c>
      <c r="M91" s="76" t="s">
        <v>206</v>
      </c>
      <c r="N91" s="76">
        <f t="shared" si="1"/>
        <v>12</v>
      </c>
      <c r="O91" s="147">
        <v>45467.0</v>
      </c>
      <c r="P91" s="76" t="s">
        <v>162</v>
      </c>
      <c r="Q91" s="76" t="s">
        <v>424</v>
      </c>
    </row>
    <row r="92">
      <c r="A92" s="75">
        <v>77.0</v>
      </c>
      <c r="B92" s="149">
        <f>MONTH(C92)</f>
        <v>9</v>
      </c>
      <c r="C92" s="147">
        <v>45174.0</v>
      </c>
      <c r="D92" s="149" t="s">
        <v>200</v>
      </c>
      <c r="E92" s="149" t="s">
        <v>425</v>
      </c>
      <c r="F92" s="149" t="s">
        <v>426</v>
      </c>
      <c r="G92" s="76" t="s">
        <v>13</v>
      </c>
      <c r="H92" s="76" t="s">
        <v>209</v>
      </c>
      <c r="I92" s="150" t="s">
        <v>261</v>
      </c>
      <c r="J92" s="76" t="s">
        <v>28</v>
      </c>
      <c r="K92" s="76"/>
      <c r="L92" s="76" t="s">
        <v>394</v>
      </c>
      <c r="M92" s="76" t="s">
        <v>206</v>
      </c>
      <c r="N92" s="76">
        <f t="shared" si="1"/>
        <v>294</v>
      </c>
      <c r="O92" s="147">
        <v>45468.0</v>
      </c>
      <c r="P92" s="76" t="s">
        <v>152</v>
      </c>
      <c r="Q92" s="94"/>
    </row>
    <row r="93">
      <c r="A93" s="75">
        <v>217.0</v>
      </c>
      <c r="B93" s="94"/>
      <c r="C93" s="147">
        <v>45457.0</v>
      </c>
      <c r="D93" s="148" t="s">
        <v>200</v>
      </c>
      <c r="E93" s="76" t="s">
        <v>420</v>
      </c>
      <c r="F93" s="76" t="s">
        <v>421</v>
      </c>
      <c r="G93" s="76" t="s">
        <v>13</v>
      </c>
      <c r="H93" s="76" t="s">
        <v>209</v>
      </c>
      <c r="I93" s="76" t="s">
        <v>210</v>
      </c>
      <c r="J93" s="76" t="s">
        <v>29</v>
      </c>
      <c r="K93" s="94"/>
      <c r="L93" s="76" t="s">
        <v>211</v>
      </c>
      <c r="M93" s="76" t="s">
        <v>206</v>
      </c>
      <c r="N93" s="76">
        <f t="shared" si="1"/>
        <v>13</v>
      </c>
      <c r="O93" s="147">
        <v>45470.0</v>
      </c>
      <c r="P93" s="76" t="s">
        <v>152</v>
      </c>
      <c r="Q93" s="94"/>
    </row>
    <row r="94">
      <c r="A94" s="75">
        <v>169.0</v>
      </c>
      <c r="B94" s="94"/>
      <c r="C94" s="147">
        <v>45383.0</v>
      </c>
      <c r="D94" s="148" t="s">
        <v>200</v>
      </c>
      <c r="E94" s="76" t="s">
        <v>427</v>
      </c>
      <c r="F94" s="76">
        <v>630712.0</v>
      </c>
      <c r="G94" s="76" t="s">
        <v>13</v>
      </c>
      <c r="H94" s="76" t="s">
        <v>209</v>
      </c>
      <c r="I94" s="76" t="s">
        <v>254</v>
      </c>
      <c r="J94" s="76" t="s">
        <v>33</v>
      </c>
      <c r="K94" s="94"/>
      <c r="L94" s="76" t="s">
        <v>211</v>
      </c>
      <c r="M94" s="76" t="s">
        <v>206</v>
      </c>
      <c r="N94" s="76">
        <f t="shared" si="1"/>
        <v>91</v>
      </c>
      <c r="O94" s="147">
        <v>45474.0</v>
      </c>
      <c r="P94" s="76" t="s">
        <v>151</v>
      </c>
      <c r="Q94" s="76" t="s">
        <v>428</v>
      </c>
    </row>
    <row r="95">
      <c r="A95" s="75">
        <v>194.0</v>
      </c>
      <c r="B95" s="94"/>
      <c r="C95" s="147">
        <v>45433.0</v>
      </c>
      <c r="D95" s="148" t="s">
        <v>228</v>
      </c>
      <c r="E95" s="76" t="s">
        <v>429</v>
      </c>
      <c r="F95" s="76" t="s">
        <v>430</v>
      </c>
      <c r="G95" s="76" t="s">
        <v>13</v>
      </c>
      <c r="H95" s="76" t="s">
        <v>209</v>
      </c>
      <c r="I95" s="76" t="s">
        <v>254</v>
      </c>
      <c r="J95" s="76" t="s">
        <v>34</v>
      </c>
      <c r="K95" s="94"/>
      <c r="L95" s="76" t="s">
        <v>211</v>
      </c>
      <c r="M95" s="76" t="s">
        <v>206</v>
      </c>
      <c r="N95" s="76">
        <f t="shared" si="1"/>
        <v>41</v>
      </c>
      <c r="O95" s="147">
        <v>45474.0</v>
      </c>
      <c r="P95" s="76" t="s">
        <v>152</v>
      </c>
      <c r="Q95" s="76" t="s">
        <v>431</v>
      </c>
    </row>
    <row r="96">
      <c r="A96" s="75">
        <v>82.0</v>
      </c>
      <c r="B96" s="94"/>
      <c r="C96" s="147">
        <v>45211.0</v>
      </c>
      <c r="D96" s="148" t="s">
        <v>200</v>
      </c>
      <c r="E96" s="76" t="s">
        <v>432</v>
      </c>
      <c r="F96" s="76" t="s">
        <v>433</v>
      </c>
      <c r="G96" s="76" t="s">
        <v>13</v>
      </c>
      <c r="H96" s="76" t="s">
        <v>209</v>
      </c>
      <c r="I96" s="76" t="s">
        <v>204</v>
      </c>
      <c r="J96" s="94"/>
      <c r="K96" s="94"/>
      <c r="L96" s="76" t="s">
        <v>211</v>
      </c>
      <c r="M96" s="76" t="s">
        <v>206</v>
      </c>
      <c r="N96" s="76">
        <f t="shared" si="1"/>
        <v>264</v>
      </c>
      <c r="O96" s="147">
        <v>45475.0</v>
      </c>
      <c r="P96" s="76" t="s">
        <v>151</v>
      </c>
      <c r="Q96" s="94"/>
    </row>
    <row r="97">
      <c r="A97" s="75">
        <v>171.0</v>
      </c>
      <c r="B97" s="149">
        <f>MONTH(C97)</f>
        <v>4</v>
      </c>
      <c r="C97" s="147">
        <v>45386.0</v>
      </c>
      <c r="D97" s="149" t="s">
        <v>200</v>
      </c>
      <c r="E97" s="149" t="s">
        <v>241</v>
      </c>
      <c r="F97" s="149" t="s">
        <v>242</v>
      </c>
      <c r="G97" s="76" t="s">
        <v>15</v>
      </c>
      <c r="H97" s="76" t="s">
        <v>209</v>
      </c>
      <c r="I97" s="150" t="s">
        <v>224</v>
      </c>
      <c r="J97" s="76" t="s">
        <v>34</v>
      </c>
      <c r="K97" s="76"/>
      <c r="L97" s="76" t="s">
        <v>274</v>
      </c>
      <c r="M97" s="76" t="s">
        <v>206</v>
      </c>
      <c r="N97" s="76">
        <f t="shared" si="1"/>
        <v>90</v>
      </c>
      <c r="O97" s="147">
        <v>45476.0</v>
      </c>
      <c r="P97" s="76" t="s">
        <v>164</v>
      </c>
      <c r="Q97" s="94"/>
    </row>
    <row r="98">
      <c r="A98" s="75">
        <v>222.0</v>
      </c>
      <c r="B98" s="94"/>
      <c r="C98" s="147">
        <v>45468.0</v>
      </c>
      <c r="D98" s="148" t="s">
        <v>200</v>
      </c>
      <c r="E98" s="76" t="s">
        <v>434</v>
      </c>
      <c r="F98" s="76" t="s">
        <v>435</v>
      </c>
      <c r="G98" s="76" t="s">
        <v>13</v>
      </c>
      <c r="H98" s="76" t="s">
        <v>209</v>
      </c>
      <c r="I98" s="76" t="s">
        <v>254</v>
      </c>
      <c r="J98" s="76" t="s">
        <v>28</v>
      </c>
      <c r="K98" s="94"/>
      <c r="L98" s="76" t="s">
        <v>211</v>
      </c>
      <c r="M98" s="76" t="s">
        <v>206</v>
      </c>
      <c r="N98" s="76">
        <f t="shared" si="1"/>
        <v>9</v>
      </c>
      <c r="O98" s="147">
        <v>45477.0</v>
      </c>
      <c r="P98" s="76" t="s">
        <v>154</v>
      </c>
      <c r="Q98" s="76" t="s">
        <v>436</v>
      </c>
    </row>
    <row r="99">
      <c r="A99" s="75">
        <v>232.0</v>
      </c>
      <c r="B99" s="154"/>
      <c r="C99" s="147">
        <v>45476.0</v>
      </c>
      <c r="D99" s="155" t="s">
        <v>200</v>
      </c>
      <c r="E99" s="149" t="s">
        <v>437</v>
      </c>
      <c r="F99" s="149" t="s">
        <v>438</v>
      </c>
      <c r="G99" s="76" t="s">
        <v>13</v>
      </c>
      <c r="H99" s="76" t="s">
        <v>203</v>
      </c>
      <c r="I99" s="76" t="s">
        <v>204</v>
      </c>
      <c r="J99" s="76" t="s">
        <v>33</v>
      </c>
      <c r="K99" s="94"/>
      <c r="L99" s="76" t="s">
        <v>439</v>
      </c>
      <c r="M99" s="76" t="s">
        <v>206</v>
      </c>
      <c r="N99" s="76">
        <f t="shared" si="1"/>
        <v>2</v>
      </c>
      <c r="O99" s="147">
        <v>45478.0</v>
      </c>
      <c r="P99" s="76" t="s">
        <v>154</v>
      </c>
      <c r="Q99" s="94"/>
    </row>
    <row r="100">
      <c r="A100" s="75">
        <v>92.0</v>
      </c>
      <c r="B100" s="149">
        <f>MONTH(C100)</f>
        <v>11</v>
      </c>
      <c r="C100" s="147">
        <v>45254.0</v>
      </c>
      <c r="D100" s="149" t="s">
        <v>200</v>
      </c>
      <c r="E100" s="149" t="s">
        <v>440</v>
      </c>
      <c r="F100" s="149" t="s">
        <v>441</v>
      </c>
      <c r="G100" s="76" t="s">
        <v>13</v>
      </c>
      <c r="H100" s="76" t="s">
        <v>203</v>
      </c>
      <c r="I100" s="150" t="s">
        <v>227</v>
      </c>
      <c r="J100" s="76" t="s">
        <v>29</v>
      </c>
      <c r="K100" s="76"/>
      <c r="L100" s="76"/>
      <c r="M100" s="76" t="s">
        <v>206</v>
      </c>
      <c r="N100" s="76">
        <f t="shared" si="1"/>
        <v>229</v>
      </c>
      <c r="O100" s="147">
        <v>45483.0</v>
      </c>
      <c r="P100" s="76" t="s">
        <v>151</v>
      </c>
      <c r="Q100" s="94"/>
    </row>
    <row r="101">
      <c r="A101" s="75">
        <v>238.0</v>
      </c>
      <c r="B101" s="154"/>
      <c r="C101" s="147">
        <v>45481.0</v>
      </c>
      <c r="D101" s="155" t="s">
        <v>200</v>
      </c>
      <c r="E101" s="149" t="s">
        <v>442</v>
      </c>
      <c r="F101" s="149" t="s">
        <v>443</v>
      </c>
      <c r="G101" s="76" t="s">
        <v>14</v>
      </c>
      <c r="H101" s="76" t="s">
        <v>209</v>
      </c>
      <c r="I101" s="76" t="s">
        <v>204</v>
      </c>
      <c r="J101" s="76" t="s">
        <v>30</v>
      </c>
      <c r="K101" s="94"/>
      <c r="L101" s="76" t="s">
        <v>211</v>
      </c>
      <c r="M101" s="76" t="s">
        <v>206</v>
      </c>
      <c r="N101" s="76">
        <f t="shared" si="1"/>
        <v>2</v>
      </c>
      <c r="O101" s="147">
        <v>45483.0</v>
      </c>
      <c r="P101" s="76" t="s">
        <v>168</v>
      </c>
      <c r="Q101" s="76" t="s">
        <v>444</v>
      </c>
    </row>
    <row r="102">
      <c r="A102" s="75">
        <v>223.0</v>
      </c>
      <c r="B102" s="149">
        <f>MONTH(C102)</f>
        <v>6</v>
      </c>
      <c r="C102" s="147">
        <v>45468.0</v>
      </c>
      <c r="D102" s="149" t="s">
        <v>228</v>
      </c>
      <c r="E102" s="149" t="s">
        <v>445</v>
      </c>
      <c r="F102" s="149" t="s">
        <v>446</v>
      </c>
      <c r="G102" s="76" t="s">
        <v>14</v>
      </c>
      <c r="H102" s="76" t="s">
        <v>203</v>
      </c>
      <c r="I102" s="150" t="s">
        <v>261</v>
      </c>
      <c r="J102" s="76" t="s">
        <v>34</v>
      </c>
      <c r="K102" s="76"/>
      <c r="L102" s="76" t="s">
        <v>447</v>
      </c>
      <c r="M102" s="76" t="s">
        <v>206</v>
      </c>
      <c r="N102" s="76">
        <f t="shared" si="1"/>
        <v>16</v>
      </c>
      <c r="O102" s="147">
        <v>45484.0</v>
      </c>
      <c r="P102" s="76" t="s">
        <v>168</v>
      </c>
      <c r="Q102" s="94"/>
    </row>
    <row r="103">
      <c r="A103" s="75">
        <v>195.0</v>
      </c>
      <c r="B103" s="154"/>
      <c r="C103" s="147">
        <v>45434.0</v>
      </c>
      <c r="D103" s="155" t="s">
        <v>200</v>
      </c>
      <c r="E103" s="149" t="s">
        <v>350</v>
      </c>
      <c r="F103" s="149" t="s">
        <v>351</v>
      </c>
      <c r="G103" s="76" t="s">
        <v>13</v>
      </c>
      <c r="H103" s="76" t="s">
        <v>203</v>
      </c>
      <c r="I103" s="76" t="s">
        <v>204</v>
      </c>
      <c r="J103" s="76" t="s">
        <v>29</v>
      </c>
      <c r="K103" s="94"/>
      <c r="L103" s="76" t="s">
        <v>205</v>
      </c>
      <c r="M103" s="76" t="s">
        <v>206</v>
      </c>
      <c r="N103" s="76">
        <f t="shared" si="1"/>
        <v>56</v>
      </c>
      <c r="O103" s="147">
        <v>45490.0</v>
      </c>
      <c r="P103" s="76" t="s">
        <v>167</v>
      </c>
      <c r="Q103" s="76" t="s">
        <v>292</v>
      </c>
    </row>
    <row r="104">
      <c r="A104" s="75">
        <v>117.0</v>
      </c>
      <c r="B104" s="151"/>
      <c r="C104" s="147">
        <v>45309.0</v>
      </c>
      <c r="D104" s="152" t="s">
        <v>200</v>
      </c>
      <c r="E104" s="153" t="s">
        <v>448</v>
      </c>
      <c r="F104" s="149" t="s">
        <v>449</v>
      </c>
      <c r="G104" s="76" t="s">
        <v>14</v>
      </c>
      <c r="H104" s="76" t="s">
        <v>203</v>
      </c>
      <c r="I104" s="76" t="s">
        <v>239</v>
      </c>
      <c r="J104" s="76" t="s">
        <v>28</v>
      </c>
      <c r="K104" s="76"/>
      <c r="L104" s="76" t="s">
        <v>337</v>
      </c>
      <c r="M104" s="76" t="s">
        <v>206</v>
      </c>
      <c r="N104" s="76">
        <f t="shared" si="1"/>
        <v>182</v>
      </c>
      <c r="O104" s="147">
        <v>45491.0</v>
      </c>
      <c r="P104" s="76" t="s">
        <v>164</v>
      </c>
      <c r="Q104" s="94"/>
    </row>
    <row r="105">
      <c r="A105" s="75">
        <v>240.0</v>
      </c>
      <c r="B105" s="94"/>
      <c r="C105" s="147">
        <v>45488.0</v>
      </c>
      <c r="D105" s="148" t="s">
        <v>200</v>
      </c>
      <c r="E105" s="76" t="s">
        <v>450</v>
      </c>
      <c r="F105" s="76" t="s">
        <v>451</v>
      </c>
      <c r="G105" s="76" t="s">
        <v>13</v>
      </c>
      <c r="H105" s="76" t="s">
        <v>209</v>
      </c>
      <c r="I105" s="76" t="s">
        <v>204</v>
      </c>
      <c r="J105" s="76" t="s">
        <v>34</v>
      </c>
      <c r="K105" s="94"/>
      <c r="L105" s="76" t="s">
        <v>211</v>
      </c>
      <c r="M105" s="76" t="s">
        <v>206</v>
      </c>
      <c r="N105" s="76">
        <f t="shared" si="1"/>
        <v>3</v>
      </c>
      <c r="O105" s="147">
        <v>45491.0</v>
      </c>
      <c r="P105" s="76" t="s">
        <v>151</v>
      </c>
      <c r="Q105" s="76" t="s">
        <v>452</v>
      </c>
    </row>
    <row r="106">
      <c r="A106" s="75">
        <v>241.0</v>
      </c>
      <c r="B106" s="154"/>
      <c r="C106" s="147">
        <v>45488.0</v>
      </c>
      <c r="D106" s="155" t="s">
        <v>200</v>
      </c>
      <c r="E106" s="149" t="s">
        <v>453</v>
      </c>
      <c r="F106" s="149" t="s">
        <v>454</v>
      </c>
      <c r="G106" s="76" t="s">
        <v>14</v>
      </c>
      <c r="H106" s="76" t="s">
        <v>209</v>
      </c>
      <c r="I106" s="76" t="s">
        <v>204</v>
      </c>
      <c r="J106" s="76" t="s">
        <v>33</v>
      </c>
      <c r="K106" s="94"/>
      <c r="L106" s="76" t="s">
        <v>455</v>
      </c>
      <c r="M106" s="76" t="s">
        <v>206</v>
      </c>
      <c r="N106" s="76">
        <f t="shared" si="1"/>
        <v>3</v>
      </c>
      <c r="O106" s="147">
        <v>45491.0</v>
      </c>
      <c r="P106" s="76" t="s">
        <v>164</v>
      </c>
      <c r="Q106" s="94"/>
    </row>
    <row r="107">
      <c r="A107" s="75">
        <v>233.0</v>
      </c>
      <c r="B107" s="149">
        <f>MONTH(C107)</f>
        <v>7</v>
      </c>
      <c r="C107" s="147">
        <v>45476.0</v>
      </c>
      <c r="D107" s="149" t="s">
        <v>228</v>
      </c>
      <c r="E107" s="149" t="s">
        <v>456</v>
      </c>
      <c r="F107" s="149">
        <v>720929.0</v>
      </c>
      <c r="G107" s="76" t="s">
        <v>13</v>
      </c>
      <c r="H107" s="76" t="s">
        <v>209</v>
      </c>
      <c r="I107" s="150" t="s">
        <v>224</v>
      </c>
      <c r="J107" s="76" t="s">
        <v>34</v>
      </c>
      <c r="K107" s="76"/>
      <c r="L107" s="76" t="s">
        <v>457</v>
      </c>
      <c r="M107" s="76" t="s">
        <v>206</v>
      </c>
      <c r="N107" s="76">
        <f t="shared" si="1"/>
        <v>16</v>
      </c>
      <c r="O107" s="147">
        <v>45492.0</v>
      </c>
      <c r="P107" s="76" t="s">
        <v>152</v>
      </c>
      <c r="Q107" s="94"/>
    </row>
    <row r="108">
      <c r="A108" s="75">
        <v>221.0</v>
      </c>
      <c r="B108" s="94"/>
      <c r="C108" s="147">
        <v>45467.0</v>
      </c>
      <c r="D108" s="148" t="s">
        <v>200</v>
      </c>
      <c r="E108" s="76" t="s">
        <v>458</v>
      </c>
      <c r="F108" s="76" t="s">
        <v>459</v>
      </c>
      <c r="G108" s="76" t="s">
        <v>13</v>
      </c>
      <c r="H108" s="76" t="s">
        <v>203</v>
      </c>
      <c r="I108" s="76" t="s">
        <v>210</v>
      </c>
      <c r="J108" s="76" t="s">
        <v>34</v>
      </c>
      <c r="K108" s="94"/>
      <c r="L108" s="76" t="s">
        <v>220</v>
      </c>
      <c r="M108" s="76" t="s">
        <v>206</v>
      </c>
      <c r="N108" s="76">
        <f t="shared" si="1"/>
        <v>28</v>
      </c>
      <c r="O108" s="147">
        <v>45495.0</v>
      </c>
      <c r="P108" s="76" t="s">
        <v>154</v>
      </c>
      <c r="Q108" s="76" t="s">
        <v>460</v>
      </c>
    </row>
    <row r="109">
      <c r="A109" s="75">
        <v>228.0</v>
      </c>
      <c r="B109" s="149">
        <f t="shared" ref="B109:B113" si="13">MONTH(C109)</f>
        <v>6</v>
      </c>
      <c r="C109" s="147">
        <v>45471.0</v>
      </c>
      <c r="D109" s="149" t="s">
        <v>228</v>
      </c>
      <c r="E109" s="149" t="s">
        <v>461</v>
      </c>
      <c r="F109" s="149" t="s">
        <v>462</v>
      </c>
      <c r="G109" s="76" t="s">
        <v>13</v>
      </c>
      <c r="H109" s="76" t="s">
        <v>203</v>
      </c>
      <c r="I109" s="150" t="s">
        <v>227</v>
      </c>
      <c r="J109" s="76" t="s">
        <v>34</v>
      </c>
      <c r="K109" s="76"/>
      <c r="L109" s="76" t="s">
        <v>220</v>
      </c>
      <c r="M109" s="76" t="s">
        <v>206</v>
      </c>
      <c r="N109" s="76">
        <f t="shared" si="1"/>
        <v>26</v>
      </c>
      <c r="O109" s="147">
        <v>45497.0</v>
      </c>
      <c r="P109" s="76" t="s">
        <v>154</v>
      </c>
      <c r="Q109" s="76" t="s">
        <v>463</v>
      </c>
    </row>
    <row r="110">
      <c r="A110" s="75">
        <v>146.0</v>
      </c>
      <c r="B110" s="149">
        <f t="shared" si="13"/>
        <v>2</v>
      </c>
      <c r="C110" s="147">
        <v>45345.0</v>
      </c>
      <c r="D110" s="149" t="s">
        <v>200</v>
      </c>
      <c r="E110" s="149" t="s">
        <v>464</v>
      </c>
      <c r="F110" s="149" t="s">
        <v>465</v>
      </c>
      <c r="G110" s="76" t="s">
        <v>13</v>
      </c>
      <c r="H110" s="76" t="s">
        <v>203</v>
      </c>
      <c r="I110" s="150" t="s">
        <v>210</v>
      </c>
      <c r="J110" s="76" t="s">
        <v>35</v>
      </c>
      <c r="K110" s="76"/>
      <c r="L110" s="76" t="s">
        <v>217</v>
      </c>
      <c r="M110" s="76" t="s">
        <v>206</v>
      </c>
      <c r="N110" s="76">
        <f t="shared" si="1"/>
        <v>154</v>
      </c>
      <c r="O110" s="147">
        <v>45499.0</v>
      </c>
      <c r="P110" s="76" t="s">
        <v>151</v>
      </c>
      <c r="Q110" s="76" t="s">
        <v>466</v>
      </c>
    </row>
    <row r="111">
      <c r="A111" s="75">
        <v>242.0</v>
      </c>
      <c r="B111" s="149">
        <f t="shared" si="13"/>
        <v>7</v>
      </c>
      <c r="C111" s="147">
        <v>45489.0</v>
      </c>
      <c r="D111" s="149" t="s">
        <v>228</v>
      </c>
      <c r="E111" s="149" t="s">
        <v>467</v>
      </c>
      <c r="F111" s="149" t="s">
        <v>468</v>
      </c>
      <c r="G111" s="76" t="s">
        <v>14</v>
      </c>
      <c r="H111" s="76" t="s">
        <v>203</v>
      </c>
      <c r="I111" s="150" t="s">
        <v>261</v>
      </c>
      <c r="J111" s="76" t="s">
        <v>34</v>
      </c>
      <c r="K111" s="76"/>
      <c r="L111" s="76" t="s">
        <v>205</v>
      </c>
      <c r="M111" s="76" t="s">
        <v>206</v>
      </c>
      <c r="N111" s="76">
        <f t="shared" si="1"/>
        <v>10</v>
      </c>
      <c r="O111" s="147">
        <v>45499.0</v>
      </c>
      <c r="P111" s="76" t="s">
        <v>151</v>
      </c>
      <c r="Q111" s="94"/>
    </row>
    <row r="112">
      <c r="A112" s="75">
        <v>247.0</v>
      </c>
      <c r="B112" s="149">
        <f t="shared" si="13"/>
        <v>7</v>
      </c>
      <c r="C112" s="147">
        <v>45498.0</v>
      </c>
      <c r="D112" s="149" t="s">
        <v>200</v>
      </c>
      <c r="E112" s="149" t="s">
        <v>469</v>
      </c>
      <c r="F112" s="149" t="s">
        <v>470</v>
      </c>
      <c r="G112" s="76" t="s">
        <v>13</v>
      </c>
      <c r="H112" s="76" t="s">
        <v>203</v>
      </c>
      <c r="I112" s="150" t="s">
        <v>261</v>
      </c>
      <c r="J112" s="76" t="s">
        <v>30</v>
      </c>
      <c r="K112" s="76"/>
      <c r="L112" s="76" t="s">
        <v>471</v>
      </c>
      <c r="M112" s="76" t="s">
        <v>206</v>
      </c>
      <c r="N112" s="76">
        <f t="shared" si="1"/>
        <v>1</v>
      </c>
      <c r="O112" s="147">
        <v>45499.0</v>
      </c>
      <c r="P112" s="76" t="s">
        <v>162</v>
      </c>
      <c r="Q112" s="94"/>
    </row>
    <row r="113">
      <c r="A113" s="75">
        <v>89.0</v>
      </c>
      <c r="B113" s="149">
        <f t="shared" si="13"/>
        <v>11</v>
      </c>
      <c r="C113" s="147">
        <v>45253.0</v>
      </c>
      <c r="D113" s="149" t="s">
        <v>200</v>
      </c>
      <c r="E113" s="149" t="s">
        <v>472</v>
      </c>
      <c r="F113" s="149" t="s">
        <v>473</v>
      </c>
      <c r="G113" s="76" t="s">
        <v>13</v>
      </c>
      <c r="H113" s="76" t="s">
        <v>209</v>
      </c>
      <c r="I113" s="150" t="s">
        <v>227</v>
      </c>
      <c r="J113" s="76"/>
      <c r="K113" s="76"/>
      <c r="L113" s="76"/>
      <c r="M113" s="76" t="s">
        <v>206</v>
      </c>
      <c r="N113" s="76">
        <f t="shared" si="1"/>
        <v>247</v>
      </c>
      <c r="O113" s="147">
        <v>45500.0</v>
      </c>
      <c r="P113" s="76" t="s">
        <v>151</v>
      </c>
      <c r="Q113" s="76" t="s">
        <v>474</v>
      </c>
    </row>
    <row r="114">
      <c r="A114" s="75">
        <v>249.0</v>
      </c>
      <c r="B114" s="94"/>
      <c r="C114" s="147">
        <v>45499.0</v>
      </c>
      <c r="D114" s="148" t="s">
        <v>200</v>
      </c>
      <c r="E114" s="76" t="s">
        <v>324</v>
      </c>
      <c r="F114" s="76" t="s">
        <v>325</v>
      </c>
      <c r="G114" s="76" t="s">
        <v>13</v>
      </c>
      <c r="H114" s="76" t="s">
        <v>209</v>
      </c>
      <c r="I114" s="76" t="s">
        <v>210</v>
      </c>
      <c r="J114" s="76" t="s">
        <v>30</v>
      </c>
      <c r="K114" s="94"/>
      <c r="L114" s="76" t="s">
        <v>211</v>
      </c>
      <c r="M114" s="76" t="s">
        <v>206</v>
      </c>
      <c r="N114" s="76">
        <f t="shared" si="1"/>
        <v>3</v>
      </c>
      <c r="O114" s="147">
        <v>45502.0</v>
      </c>
      <c r="P114" s="76" t="s">
        <v>167</v>
      </c>
      <c r="Q114" s="94"/>
    </row>
    <row r="115">
      <c r="A115" s="75">
        <v>196.0</v>
      </c>
      <c r="B115" s="154"/>
      <c r="C115" s="147">
        <v>45434.0</v>
      </c>
      <c r="D115" s="155" t="s">
        <v>228</v>
      </c>
      <c r="E115" s="149" t="s">
        <v>475</v>
      </c>
      <c r="F115" s="149" t="s">
        <v>476</v>
      </c>
      <c r="G115" s="76" t="s">
        <v>15</v>
      </c>
      <c r="H115" s="76" t="s">
        <v>203</v>
      </c>
      <c r="I115" s="76" t="s">
        <v>204</v>
      </c>
      <c r="J115" s="76" t="s">
        <v>34</v>
      </c>
      <c r="K115" s="94"/>
      <c r="L115" s="76" t="s">
        <v>205</v>
      </c>
      <c r="M115" s="76" t="s">
        <v>206</v>
      </c>
      <c r="N115" s="76">
        <f t="shared" si="1"/>
        <v>70</v>
      </c>
      <c r="O115" s="147">
        <v>45504.0</v>
      </c>
      <c r="P115" s="76" t="s">
        <v>168</v>
      </c>
      <c r="Q115" s="76" t="s">
        <v>477</v>
      </c>
    </row>
    <row r="116">
      <c r="A116" s="75">
        <v>179.0</v>
      </c>
      <c r="B116" s="151"/>
      <c r="C116" s="147">
        <v>45412.0</v>
      </c>
      <c r="D116" s="152" t="s">
        <v>200</v>
      </c>
      <c r="E116" s="153" t="s">
        <v>304</v>
      </c>
      <c r="F116" s="149" t="s">
        <v>305</v>
      </c>
      <c r="G116" s="76" t="s">
        <v>14</v>
      </c>
      <c r="H116" s="76" t="s">
        <v>209</v>
      </c>
      <c r="I116" s="76" t="s">
        <v>239</v>
      </c>
      <c r="J116" s="76" t="s">
        <v>31</v>
      </c>
      <c r="K116" s="76"/>
      <c r="L116" s="76" t="s">
        <v>211</v>
      </c>
      <c r="M116" s="76" t="s">
        <v>206</v>
      </c>
      <c r="N116" s="76">
        <f t="shared" si="1"/>
        <v>94</v>
      </c>
      <c r="O116" s="147">
        <v>45506.0</v>
      </c>
      <c r="P116" s="76" t="s">
        <v>164</v>
      </c>
      <c r="Q116" s="94"/>
    </row>
    <row r="117">
      <c r="A117" s="75">
        <v>237.0</v>
      </c>
      <c r="B117" s="94"/>
      <c r="C117" s="147">
        <v>45478.0</v>
      </c>
      <c r="D117" s="148" t="s">
        <v>200</v>
      </c>
      <c r="E117" s="76" t="s">
        <v>478</v>
      </c>
      <c r="F117" s="149" t="s">
        <v>479</v>
      </c>
      <c r="G117" s="76" t="s">
        <v>13</v>
      </c>
      <c r="H117" s="76" t="s">
        <v>203</v>
      </c>
      <c r="I117" s="76" t="s">
        <v>204</v>
      </c>
      <c r="J117" s="76" t="s">
        <v>34</v>
      </c>
      <c r="K117" s="94"/>
      <c r="L117" s="76" t="s">
        <v>308</v>
      </c>
      <c r="M117" s="76" t="s">
        <v>206</v>
      </c>
      <c r="N117" s="76">
        <f t="shared" si="1"/>
        <v>28</v>
      </c>
      <c r="O117" s="147">
        <v>45506.0</v>
      </c>
      <c r="P117" s="76" t="s">
        <v>151</v>
      </c>
      <c r="Q117" s="76" t="s">
        <v>480</v>
      </c>
    </row>
    <row r="118">
      <c r="A118" s="75">
        <v>255.0</v>
      </c>
      <c r="B118" s="94"/>
      <c r="C118" s="147">
        <v>45504.0</v>
      </c>
      <c r="D118" s="148" t="s">
        <v>200</v>
      </c>
      <c r="E118" s="76" t="s">
        <v>481</v>
      </c>
      <c r="F118" s="76" t="s">
        <v>482</v>
      </c>
      <c r="G118" s="76" t="s">
        <v>14</v>
      </c>
      <c r="H118" s="76" t="s">
        <v>209</v>
      </c>
      <c r="I118" s="76" t="s">
        <v>204</v>
      </c>
      <c r="J118" s="76" t="s">
        <v>33</v>
      </c>
      <c r="K118" s="76" t="s">
        <v>30</v>
      </c>
      <c r="L118" s="76" t="s">
        <v>483</v>
      </c>
      <c r="M118" s="76" t="s">
        <v>206</v>
      </c>
      <c r="N118" s="76">
        <f t="shared" si="1"/>
        <v>2</v>
      </c>
      <c r="O118" s="147">
        <v>45506.0</v>
      </c>
      <c r="P118" s="76" t="s">
        <v>167</v>
      </c>
      <c r="Q118" s="94"/>
    </row>
    <row r="119">
      <c r="A119" s="75">
        <v>94.0</v>
      </c>
      <c r="B119" s="149">
        <f>MONTH(C119)</f>
        <v>12</v>
      </c>
      <c r="C119" s="147">
        <v>45261.0</v>
      </c>
      <c r="D119" s="149" t="s">
        <v>228</v>
      </c>
      <c r="E119" s="149" t="s">
        <v>484</v>
      </c>
      <c r="F119" s="149" t="s">
        <v>485</v>
      </c>
      <c r="G119" s="76" t="s">
        <v>13</v>
      </c>
      <c r="H119" s="76" t="s">
        <v>203</v>
      </c>
      <c r="I119" s="150" t="s">
        <v>261</v>
      </c>
      <c r="J119" s="76" t="s">
        <v>486</v>
      </c>
      <c r="K119" s="76"/>
      <c r="L119" s="76" t="s">
        <v>205</v>
      </c>
      <c r="M119" s="76" t="s">
        <v>206</v>
      </c>
      <c r="N119" s="76">
        <f t="shared" si="1"/>
        <v>248</v>
      </c>
      <c r="O119" s="147">
        <v>45509.0</v>
      </c>
      <c r="P119" s="76" t="s">
        <v>167</v>
      </c>
      <c r="Q119" s="94"/>
    </row>
    <row r="120">
      <c r="A120" s="75">
        <v>248.0</v>
      </c>
      <c r="B120" s="94"/>
      <c r="C120" s="147">
        <v>45498.0</v>
      </c>
      <c r="D120" s="148" t="s">
        <v>200</v>
      </c>
      <c r="E120" s="76" t="s">
        <v>382</v>
      </c>
      <c r="F120" s="76" t="s">
        <v>487</v>
      </c>
      <c r="G120" s="76" t="s">
        <v>13</v>
      </c>
      <c r="H120" s="76" t="s">
        <v>209</v>
      </c>
      <c r="I120" s="76" t="s">
        <v>204</v>
      </c>
      <c r="J120" s="76" t="s">
        <v>34</v>
      </c>
      <c r="K120" s="94"/>
      <c r="L120" s="76" t="s">
        <v>211</v>
      </c>
      <c r="M120" s="76" t="s">
        <v>206</v>
      </c>
      <c r="N120" s="76">
        <f t="shared" si="1"/>
        <v>11</v>
      </c>
      <c r="O120" s="147">
        <v>45509.0</v>
      </c>
      <c r="P120" s="76" t="s">
        <v>152</v>
      </c>
      <c r="Q120" s="94"/>
    </row>
    <row r="121">
      <c r="A121" s="75">
        <v>191.0</v>
      </c>
      <c r="B121" s="154"/>
      <c r="C121" s="147">
        <v>45426.0</v>
      </c>
      <c r="D121" s="155" t="s">
        <v>200</v>
      </c>
      <c r="E121" s="149" t="s">
        <v>488</v>
      </c>
      <c r="F121" s="149" t="s">
        <v>489</v>
      </c>
      <c r="G121" s="76" t="s">
        <v>15</v>
      </c>
      <c r="H121" s="76" t="s">
        <v>203</v>
      </c>
      <c r="I121" s="76" t="s">
        <v>204</v>
      </c>
      <c r="J121" s="76" t="s">
        <v>30</v>
      </c>
      <c r="K121" s="94"/>
      <c r="L121" s="76" t="s">
        <v>308</v>
      </c>
      <c r="M121" s="76" t="s">
        <v>206</v>
      </c>
      <c r="N121" s="76">
        <f t="shared" si="1"/>
        <v>85</v>
      </c>
      <c r="O121" s="147">
        <v>45511.0</v>
      </c>
      <c r="P121" s="76" t="s">
        <v>152</v>
      </c>
      <c r="Q121" s="76" t="s">
        <v>292</v>
      </c>
    </row>
    <row r="122">
      <c r="A122" s="75">
        <v>250.0</v>
      </c>
      <c r="B122" s="151"/>
      <c r="C122" s="147">
        <v>45499.0</v>
      </c>
      <c r="D122" s="152" t="s">
        <v>200</v>
      </c>
      <c r="E122" s="153" t="s">
        <v>252</v>
      </c>
      <c r="F122" s="149" t="s">
        <v>253</v>
      </c>
      <c r="G122" s="76" t="s">
        <v>13</v>
      </c>
      <c r="H122" s="76" t="s">
        <v>209</v>
      </c>
      <c r="I122" s="76" t="s">
        <v>239</v>
      </c>
      <c r="J122" s="76" t="s">
        <v>28</v>
      </c>
      <c r="K122" s="76"/>
      <c r="L122" s="76" t="s">
        <v>211</v>
      </c>
      <c r="M122" s="76" t="s">
        <v>206</v>
      </c>
      <c r="N122" s="76">
        <f t="shared" si="1"/>
        <v>13</v>
      </c>
      <c r="O122" s="147">
        <v>45512.0</v>
      </c>
      <c r="P122" s="76" t="s">
        <v>152</v>
      </c>
      <c r="Q122" s="94"/>
    </row>
    <row r="123">
      <c r="A123" s="75">
        <v>185.0</v>
      </c>
      <c r="B123" s="154"/>
      <c r="C123" s="147">
        <v>45421.0</v>
      </c>
      <c r="D123" s="155" t="s">
        <v>200</v>
      </c>
      <c r="E123" s="149" t="s">
        <v>490</v>
      </c>
      <c r="F123" s="149" t="s">
        <v>491</v>
      </c>
      <c r="G123" s="76" t="s">
        <v>14</v>
      </c>
      <c r="H123" s="76" t="s">
        <v>203</v>
      </c>
      <c r="I123" s="76" t="s">
        <v>204</v>
      </c>
      <c r="J123" s="76" t="s">
        <v>29</v>
      </c>
      <c r="K123" s="76" t="s">
        <v>29</v>
      </c>
      <c r="L123" s="76" t="s">
        <v>205</v>
      </c>
      <c r="M123" s="76" t="s">
        <v>206</v>
      </c>
      <c r="N123" s="76">
        <f t="shared" si="1"/>
        <v>95</v>
      </c>
      <c r="O123" s="147">
        <v>45516.0</v>
      </c>
      <c r="P123" s="76" t="s">
        <v>167</v>
      </c>
      <c r="Q123" s="76" t="s">
        <v>292</v>
      </c>
    </row>
    <row r="124">
      <c r="A124" s="75">
        <v>256.0</v>
      </c>
      <c r="B124" s="94"/>
      <c r="C124" s="147">
        <v>45504.0</v>
      </c>
      <c r="D124" s="148" t="s">
        <v>200</v>
      </c>
      <c r="E124" s="76" t="s">
        <v>492</v>
      </c>
      <c r="F124" s="76" t="s">
        <v>493</v>
      </c>
      <c r="G124" s="76" t="s">
        <v>14</v>
      </c>
      <c r="H124" s="76" t="s">
        <v>209</v>
      </c>
      <c r="I124" s="76" t="s">
        <v>254</v>
      </c>
      <c r="J124" s="76" t="s">
        <v>30</v>
      </c>
      <c r="K124" s="94"/>
      <c r="L124" s="76" t="s">
        <v>483</v>
      </c>
      <c r="M124" s="76" t="s">
        <v>206</v>
      </c>
      <c r="N124" s="76">
        <f t="shared" si="1"/>
        <v>13</v>
      </c>
      <c r="O124" s="147">
        <v>45517.0</v>
      </c>
      <c r="P124" s="76" t="s">
        <v>167</v>
      </c>
      <c r="Q124" s="94"/>
    </row>
    <row r="125">
      <c r="A125" s="75">
        <v>264.0</v>
      </c>
      <c r="B125" s="149">
        <f>MONTH(C125)</f>
        <v>8</v>
      </c>
      <c r="C125" s="147">
        <v>45515.0</v>
      </c>
      <c r="D125" s="149" t="s">
        <v>228</v>
      </c>
      <c r="E125" s="149" t="s">
        <v>494</v>
      </c>
      <c r="F125" s="149" t="s">
        <v>495</v>
      </c>
      <c r="G125" s="76" t="s">
        <v>14</v>
      </c>
      <c r="H125" s="76" t="s">
        <v>203</v>
      </c>
      <c r="I125" s="150" t="s">
        <v>224</v>
      </c>
      <c r="J125" s="76" t="s">
        <v>34</v>
      </c>
      <c r="K125" s="76" t="s">
        <v>28</v>
      </c>
      <c r="L125" s="76" t="s">
        <v>205</v>
      </c>
      <c r="M125" s="76" t="s">
        <v>206</v>
      </c>
      <c r="N125" s="76">
        <f t="shared" si="1"/>
        <v>3</v>
      </c>
      <c r="O125" s="147">
        <v>45518.0</v>
      </c>
      <c r="P125" s="76" t="s">
        <v>152</v>
      </c>
      <c r="Q125" s="94"/>
    </row>
    <row r="126">
      <c r="A126" s="75">
        <v>267.0</v>
      </c>
      <c r="B126" s="94"/>
      <c r="C126" s="147">
        <v>45523.0</v>
      </c>
      <c r="D126" s="148" t="s">
        <v>200</v>
      </c>
      <c r="E126" s="76" t="s">
        <v>490</v>
      </c>
      <c r="F126" s="76" t="s">
        <v>491</v>
      </c>
      <c r="G126" s="76" t="s">
        <v>13</v>
      </c>
      <c r="H126" s="76" t="s">
        <v>203</v>
      </c>
      <c r="I126" s="76" t="s">
        <v>254</v>
      </c>
      <c r="J126" s="76" t="s">
        <v>29</v>
      </c>
      <c r="K126" s="94"/>
      <c r="L126" s="76" t="s">
        <v>205</v>
      </c>
      <c r="M126" s="76" t="s">
        <v>206</v>
      </c>
      <c r="N126" s="76">
        <f t="shared" si="1"/>
        <v>1</v>
      </c>
      <c r="O126" s="147">
        <v>45524.0</v>
      </c>
      <c r="P126" s="76" t="s">
        <v>162</v>
      </c>
      <c r="Q126" s="94"/>
    </row>
    <row r="127">
      <c r="A127" s="75">
        <v>230.0</v>
      </c>
      <c r="B127" s="154"/>
      <c r="C127" s="147">
        <v>45475.0</v>
      </c>
      <c r="D127" s="155" t="s">
        <v>200</v>
      </c>
      <c r="E127" s="149" t="s">
        <v>496</v>
      </c>
      <c r="F127" s="149" t="s">
        <v>497</v>
      </c>
      <c r="G127" s="76" t="s">
        <v>13</v>
      </c>
      <c r="H127" s="76" t="s">
        <v>209</v>
      </c>
      <c r="I127" s="76" t="s">
        <v>204</v>
      </c>
      <c r="J127" s="76" t="s">
        <v>31</v>
      </c>
      <c r="K127" s="94"/>
      <c r="L127" s="76" t="s">
        <v>211</v>
      </c>
      <c r="M127" s="76" t="s">
        <v>206</v>
      </c>
      <c r="N127" s="76">
        <f t="shared" si="1"/>
        <v>50</v>
      </c>
      <c r="O127" s="147">
        <v>45525.0</v>
      </c>
      <c r="P127" s="76" t="s">
        <v>151</v>
      </c>
      <c r="Q127" s="76" t="s">
        <v>292</v>
      </c>
    </row>
    <row r="128">
      <c r="A128" s="75">
        <v>231.0</v>
      </c>
      <c r="B128" s="154"/>
      <c r="C128" s="147">
        <v>45475.0</v>
      </c>
      <c r="D128" s="155" t="s">
        <v>200</v>
      </c>
      <c r="E128" s="149" t="s">
        <v>225</v>
      </c>
      <c r="F128" s="149" t="s">
        <v>226</v>
      </c>
      <c r="G128" s="76" t="s">
        <v>13</v>
      </c>
      <c r="H128" s="76" t="s">
        <v>209</v>
      </c>
      <c r="I128" s="76" t="s">
        <v>204</v>
      </c>
      <c r="J128" s="76" t="s">
        <v>29</v>
      </c>
      <c r="K128" s="94"/>
      <c r="L128" s="76" t="s">
        <v>211</v>
      </c>
      <c r="M128" s="76" t="s">
        <v>206</v>
      </c>
      <c r="N128" s="76">
        <f t="shared" si="1"/>
        <v>51</v>
      </c>
      <c r="O128" s="147">
        <v>45526.0</v>
      </c>
      <c r="P128" s="76" t="s">
        <v>152</v>
      </c>
      <c r="Q128" s="76" t="s">
        <v>292</v>
      </c>
    </row>
    <row r="129">
      <c r="A129" s="75">
        <v>226.0</v>
      </c>
      <c r="B129" s="154"/>
      <c r="C129" s="147">
        <v>45469.0</v>
      </c>
      <c r="D129" s="155" t="s">
        <v>200</v>
      </c>
      <c r="E129" s="149" t="s">
        <v>498</v>
      </c>
      <c r="F129" s="149" t="s">
        <v>499</v>
      </c>
      <c r="G129" s="76" t="s">
        <v>13</v>
      </c>
      <c r="H129" s="76" t="s">
        <v>209</v>
      </c>
      <c r="I129" s="76" t="s">
        <v>204</v>
      </c>
      <c r="J129" s="76" t="s">
        <v>29</v>
      </c>
      <c r="K129" s="94"/>
      <c r="L129" s="76" t="s">
        <v>211</v>
      </c>
      <c r="M129" s="76" t="s">
        <v>206</v>
      </c>
      <c r="N129" s="76">
        <f t="shared" si="1"/>
        <v>61</v>
      </c>
      <c r="O129" s="147">
        <v>45530.0</v>
      </c>
      <c r="P129" s="76" t="s">
        <v>151</v>
      </c>
      <c r="Q129" s="76" t="s">
        <v>292</v>
      </c>
    </row>
    <row r="130">
      <c r="A130" s="75">
        <v>273.0</v>
      </c>
      <c r="B130" s="149">
        <f t="shared" ref="B130:B133" si="14">MONTH(C130)</f>
        <v>8</v>
      </c>
      <c r="C130" s="147">
        <v>45532.0</v>
      </c>
      <c r="D130" s="149" t="s">
        <v>228</v>
      </c>
      <c r="E130" s="149" t="s">
        <v>500</v>
      </c>
      <c r="F130" s="149" t="s">
        <v>501</v>
      </c>
      <c r="G130" s="76" t="s">
        <v>13</v>
      </c>
      <c r="H130" s="76" t="s">
        <v>203</v>
      </c>
      <c r="I130" s="150" t="s">
        <v>261</v>
      </c>
      <c r="J130" s="76" t="s">
        <v>28</v>
      </c>
      <c r="K130" s="76" t="s">
        <v>28</v>
      </c>
      <c r="L130" s="76" t="s">
        <v>205</v>
      </c>
      <c r="M130" s="76" t="s">
        <v>206</v>
      </c>
      <c r="N130" s="76">
        <f t="shared" si="1"/>
        <v>0</v>
      </c>
      <c r="O130" s="147">
        <v>45532.0</v>
      </c>
      <c r="P130" s="76" t="s">
        <v>162</v>
      </c>
      <c r="Q130" s="94"/>
    </row>
    <row r="131">
      <c r="A131" s="75">
        <v>110.0</v>
      </c>
      <c r="B131" s="149">
        <f t="shared" si="14"/>
        <v>1</v>
      </c>
      <c r="C131" s="147">
        <v>45301.0</v>
      </c>
      <c r="D131" s="149" t="s">
        <v>200</v>
      </c>
      <c r="E131" s="149" t="s">
        <v>502</v>
      </c>
      <c r="F131" s="149" t="s">
        <v>503</v>
      </c>
      <c r="G131" s="76" t="s">
        <v>15</v>
      </c>
      <c r="H131" s="76" t="s">
        <v>203</v>
      </c>
      <c r="I131" s="150" t="s">
        <v>261</v>
      </c>
      <c r="J131" s="76" t="s">
        <v>34</v>
      </c>
      <c r="K131" s="76"/>
      <c r="L131" s="76" t="s">
        <v>205</v>
      </c>
      <c r="M131" s="76" t="s">
        <v>206</v>
      </c>
      <c r="N131" s="76">
        <f t="shared" si="1"/>
        <v>233</v>
      </c>
      <c r="O131" s="147">
        <v>45534.0</v>
      </c>
      <c r="P131" s="76" t="s">
        <v>152</v>
      </c>
      <c r="Q131" s="94"/>
    </row>
    <row r="132">
      <c r="A132" s="75">
        <v>279.0</v>
      </c>
      <c r="B132" s="149">
        <f t="shared" si="14"/>
        <v>9</v>
      </c>
      <c r="C132" s="147">
        <v>45539.0</v>
      </c>
      <c r="D132" s="149" t="s">
        <v>200</v>
      </c>
      <c r="E132" s="149" t="s">
        <v>225</v>
      </c>
      <c r="F132" s="149" t="s">
        <v>226</v>
      </c>
      <c r="G132" s="76" t="s">
        <v>13</v>
      </c>
      <c r="H132" s="76" t="s">
        <v>209</v>
      </c>
      <c r="I132" s="150" t="s">
        <v>227</v>
      </c>
      <c r="J132" s="76" t="s">
        <v>29</v>
      </c>
      <c r="K132" s="76"/>
      <c r="L132" s="76" t="s">
        <v>211</v>
      </c>
      <c r="M132" s="76" t="s">
        <v>206</v>
      </c>
      <c r="N132" s="76">
        <f t="shared" si="1"/>
        <v>0</v>
      </c>
      <c r="O132" s="147">
        <v>45539.0</v>
      </c>
      <c r="P132" s="76" t="s">
        <v>162</v>
      </c>
      <c r="Q132" s="76" t="s">
        <v>504</v>
      </c>
    </row>
    <row r="133">
      <c r="A133" s="75">
        <v>277.0</v>
      </c>
      <c r="B133" s="149">
        <f t="shared" si="14"/>
        <v>9</v>
      </c>
      <c r="C133" s="147">
        <v>45538.0</v>
      </c>
      <c r="D133" s="149" t="s">
        <v>228</v>
      </c>
      <c r="E133" s="149" t="s">
        <v>505</v>
      </c>
      <c r="F133" s="149" t="s">
        <v>506</v>
      </c>
      <c r="G133" s="76" t="s">
        <v>14</v>
      </c>
      <c r="H133" s="76" t="s">
        <v>209</v>
      </c>
      <c r="I133" s="150" t="s">
        <v>224</v>
      </c>
      <c r="J133" s="76" t="s">
        <v>34</v>
      </c>
      <c r="K133" s="76"/>
      <c r="L133" s="76" t="s">
        <v>211</v>
      </c>
      <c r="M133" s="76" t="s">
        <v>206</v>
      </c>
      <c r="N133" s="76">
        <f t="shared" si="1"/>
        <v>2</v>
      </c>
      <c r="O133" s="147">
        <v>45540.0</v>
      </c>
      <c r="P133" s="76" t="s">
        <v>152</v>
      </c>
      <c r="Q133" s="94"/>
    </row>
    <row r="134">
      <c r="A134" s="75">
        <v>282.0</v>
      </c>
      <c r="B134" s="154"/>
      <c r="C134" s="147">
        <v>45540.0</v>
      </c>
      <c r="D134" s="155" t="s">
        <v>200</v>
      </c>
      <c r="E134" s="149" t="s">
        <v>362</v>
      </c>
      <c r="F134" s="156" t="s">
        <v>363</v>
      </c>
      <c r="G134" s="149" t="s">
        <v>13</v>
      </c>
      <c r="H134" s="76" t="s">
        <v>203</v>
      </c>
      <c r="I134" s="76" t="s">
        <v>204</v>
      </c>
      <c r="J134" s="149" t="s">
        <v>34</v>
      </c>
      <c r="K134" s="94"/>
      <c r="L134" s="76" t="s">
        <v>269</v>
      </c>
      <c r="M134" s="76" t="s">
        <v>206</v>
      </c>
      <c r="N134" s="76">
        <f t="shared" si="1"/>
        <v>4</v>
      </c>
      <c r="O134" s="147">
        <v>45544.0</v>
      </c>
      <c r="P134" s="76" t="s">
        <v>151</v>
      </c>
      <c r="Q134" s="76" t="s">
        <v>507</v>
      </c>
    </row>
    <row r="135">
      <c r="A135" s="75">
        <v>201.0</v>
      </c>
      <c r="B135" s="154"/>
      <c r="C135" s="147">
        <v>45439.0</v>
      </c>
      <c r="D135" s="155" t="s">
        <v>228</v>
      </c>
      <c r="E135" s="149" t="s">
        <v>508</v>
      </c>
      <c r="F135" s="149" t="s">
        <v>509</v>
      </c>
      <c r="G135" s="76" t="s">
        <v>13</v>
      </c>
      <c r="H135" s="76" t="s">
        <v>203</v>
      </c>
      <c r="I135" s="76" t="s">
        <v>204</v>
      </c>
      <c r="J135" s="76" t="s">
        <v>34</v>
      </c>
      <c r="K135" s="94"/>
      <c r="L135" s="76" t="s">
        <v>205</v>
      </c>
      <c r="M135" s="76" t="s">
        <v>206</v>
      </c>
      <c r="N135" s="76">
        <f t="shared" si="1"/>
        <v>106</v>
      </c>
      <c r="O135" s="147">
        <v>45545.0</v>
      </c>
      <c r="P135" s="76" t="s">
        <v>151</v>
      </c>
      <c r="Q135" s="76" t="s">
        <v>292</v>
      </c>
    </row>
    <row r="136">
      <c r="A136" s="75">
        <v>214.0</v>
      </c>
      <c r="B136" s="149">
        <f t="shared" ref="B136:B138" si="15">MONTH(C136)</f>
        <v>6</v>
      </c>
      <c r="C136" s="147">
        <v>45454.0</v>
      </c>
      <c r="D136" s="149" t="s">
        <v>200</v>
      </c>
      <c r="E136" s="149" t="s">
        <v>510</v>
      </c>
      <c r="F136" s="149" t="s">
        <v>511</v>
      </c>
      <c r="G136" s="76" t="s">
        <v>15</v>
      </c>
      <c r="H136" s="76" t="s">
        <v>209</v>
      </c>
      <c r="I136" s="150" t="s">
        <v>224</v>
      </c>
      <c r="J136" s="76" t="s">
        <v>34</v>
      </c>
      <c r="K136" s="76"/>
      <c r="L136" s="76" t="s">
        <v>211</v>
      </c>
      <c r="M136" s="76" t="s">
        <v>206</v>
      </c>
      <c r="N136" s="76">
        <f t="shared" si="1"/>
        <v>91</v>
      </c>
      <c r="O136" s="147">
        <v>45545.0</v>
      </c>
      <c r="P136" s="76" t="s">
        <v>167</v>
      </c>
      <c r="Q136" s="94"/>
    </row>
    <row r="137">
      <c r="A137" s="75">
        <v>260.0</v>
      </c>
      <c r="B137" s="149">
        <f t="shared" si="15"/>
        <v>8</v>
      </c>
      <c r="C137" s="147">
        <v>45510.0</v>
      </c>
      <c r="D137" s="149" t="s">
        <v>200</v>
      </c>
      <c r="E137" s="149" t="s">
        <v>512</v>
      </c>
      <c r="F137" s="149" t="s">
        <v>513</v>
      </c>
      <c r="G137" s="76" t="s">
        <v>13</v>
      </c>
      <c r="H137" s="76" t="s">
        <v>209</v>
      </c>
      <c r="I137" s="150" t="s">
        <v>224</v>
      </c>
      <c r="J137" s="76" t="s">
        <v>34</v>
      </c>
      <c r="K137" s="76"/>
      <c r="L137" s="76" t="s">
        <v>211</v>
      </c>
      <c r="M137" s="76" t="s">
        <v>206</v>
      </c>
      <c r="N137" s="76">
        <f t="shared" si="1"/>
        <v>36</v>
      </c>
      <c r="O137" s="147">
        <v>45546.0</v>
      </c>
      <c r="P137" s="76" t="s">
        <v>152</v>
      </c>
      <c r="Q137" s="94"/>
    </row>
    <row r="138">
      <c r="A138" s="75">
        <v>224.0</v>
      </c>
      <c r="B138" s="149">
        <f t="shared" si="15"/>
        <v>6</v>
      </c>
      <c r="C138" s="147">
        <v>45468.0</v>
      </c>
      <c r="D138" s="149" t="s">
        <v>228</v>
      </c>
      <c r="E138" s="149" t="s">
        <v>514</v>
      </c>
      <c r="F138" s="149" t="s">
        <v>515</v>
      </c>
      <c r="G138" s="76" t="s">
        <v>14</v>
      </c>
      <c r="H138" s="76" t="s">
        <v>209</v>
      </c>
      <c r="I138" s="150" t="s">
        <v>261</v>
      </c>
      <c r="J138" s="76" t="s">
        <v>34</v>
      </c>
      <c r="K138" s="76"/>
      <c r="L138" s="76" t="s">
        <v>516</v>
      </c>
      <c r="M138" s="76" t="s">
        <v>206</v>
      </c>
      <c r="N138" s="76">
        <f t="shared" si="1"/>
        <v>79</v>
      </c>
      <c r="O138" s="147">
        <v>45547.0</v>
      </c>
      <c r="P138" s="76" t="s">
        <v>151</v>
      </c>
      <c r="Q138" s="94"/>
    </row>
    <row r="139">
      <c r="A139" s="75">
        <v>266.0</v>
      </c>
      <c r="B139" s="94"/>
      <c r="C139" s="147">
        <v>45517.0</v>
      </c>
      <c r="D139" s="148" t="s">
        <v>200</v>
      </c>
      <c r="E139" s="76" t="s">
        <v>517</v>
      </c>
      <c r="F139" s="76" t="s">
        <v>518</v>
      </c>
      <c r="G139" s="76" t="s">
        <v>15</v>
      </c>
      <c r="H139" s="76" t="s">
        <v>209</v>
      </c>
      <c r="I139" s="76" t="s">
        <v>254</v>
      </c>
      <c r="J139" s="76" t="s">
        <v>29</v>
      </c>
      <c r="K139" s="94"/>
      <c r="L139" s="76" t="s">
        <v>211</v>
      </c>
      <c r="M139" s="76" t="s">
        <v>206</v>
      </c>
      <c r="N139" s="76">
        <f t="shared" si="1"/>
        <v>31</v>
      </c>
      <c r="O139" s="147">
        <v>45548.0</v>
      </c>
      <c r="P139" s="76" t="s">
        <v>164</v>
      </c>
      <c r="Q139" s="76" t="s">
        <v>519</v>
      </c>
    </row>
    <row r="140">
      <c r="A140" s="75">
        <v>292.0</v>
      </c>
      <c r="B140" s="94"/>
      <c r="C140" s="147">
        <v>45548.0</v>
      </c>
      <c r="D140" s="148" t="s">
        <v>200</v>
      </c>
      <c r="E140" s="76" t="s">
        <v>520</v>
      </c>
      <c r="F140" s="76" t="s">
        <v>521</v>
      </c>
      <c r="G140" s="76" t="s">
        <v>13</v>
      </c>
      <c r="H140" s="76" t="s">
        <v>203</v>
      </c>
      <c r="I140" s="76" t="s">
        <v>210</v>
      </c>
      <c r="J140" s="76" t="s">
        <v>33</v>
      </c>
      <c r="K140" s="94"/>
      <c r="L140" s="76" t="s">
        <v>522</v>
      </c>
      <c r="M140" s="76" t="s">
        <v>206</v>
      </c>
      <c r="N140" s="76">
        <f t="shared" si="1"/>
        <v>0</v>
      </c>
      <c r="O140" s="147">
        <v>45548.0</v>
      </c>
      <c r="P140" s="76" t="s">
        <v>164</v>
      </c>
      <c r="Q140" s="76" t="s">
        <v>523</v>
      </c>
    </row>
    <row r="141">
      <c r="A141" s="75">
        <v>150.0</v>
      </c>
      <c r="B141" s="151"/>
      <c r="C141" s="147">
        <v>45351.0</v>
      </c>
      <c r="D141" s="152" t="s">
        <v>200</v>
      </c>
      <c r="E141" s="153" t="s">
        <v>255</v>
      </c>
      <c r="F141" s="149" t="s">
        <v>256</v>
      </c>
      <c r="G141" s="76" t="s">
        <v>13</v>
      </c>
      <c r="H141" s="76" t="s">
        <v>203</v>
      </c>
      <c r="I141" s="76" t="s">
        <v>239</v>
      </c>
      <c r="J141" s="76" t="s">
        <v>28</v>
      </c>
      <c r="K141" s="76"/>
      <c r="L141" s="76" t="s">
        <v>211</v>
      </c>
      <c r="M141" s="76" t="s">
        <v>206</v>
      </c>
      <c r="N141" s="76">
        <f t="shared" si="1"/>
        <v>198</v>
      </c>
      <c r="O141" s="147">
        <v>45549.0</v>
      </c>
      <c r="P141" s="76" t="s">
        <v>164</v>
      </c>
      <c r="Q141" s="94"/>
    </row>
    <row r="142">
      <c r="A142" s="75">
        <v>293.0</v>
      </c>
      <c r="B142" s="154"/>
      <c r="C142" s="147">
        <v>45549.0</v>
      </c>
      <c r="D142" s="155" t="s">
        <v>200</v>
      </c>
      <c r="E142" s="149" t="s">
        <v>524</v>
      </c>
      <c r="F142" s="149" t="s">
        <v>525</v>
      </c>
      <c r="G142" s="149" t="s">
        <v>13</v>
      </c>
      <c r="H142" s="76" t="s">
        <v>203</v>
      </c>
      <c r="I142" s="149" t="s">
        <v>204</v>
      </c>
      <c r="J142" s="149" t="s">
        <v>33</v>
      </c>
      <c r="K142" s="94"/>
      <c r="L142" s="76" t="s">
        <v>526</v>
      </c>
      <c r="M142" s="76" t="s">
        <v>206</v>
      </c>
      <c r="N142" s="76">
        <f t="shared" si="1"/>
        <v>0</v>
      </c>
      <c r="O142" s="147">
        <v>45549.0</v>
      </c>
      <c r="P142" s="76" t="s">
        <v>152</v>
      </c>
      <c r="Q142" s="76" t="s">
        <v>527</v>
      </c>
    </row>
    <row r="143">
      <c r="A143" s="75">
        <v>245.0</v>
      </c>
      <c r="B143" s="154"/>
      <c r="C143" s="147">
        <v>45497.0</v>
      </c>
      <c r="D143" s="155" t="s">
        <v>200</v>
      </c>
      <c r="E143" s="149" t="s">
        <v>528</v>
      </c>
      <c r="F143" s="76" t="s">
        <v>529</v>
      </c>
      <c r="G143" s="76" t="s">
        <v>13</v>
      </c>
      <c r="H143" s="76" t="s">
        <v>209</v>
      </c>
      <c r="I143" s="76" t="s">
        <v>204</v>
      </c>
      <c r="J143" s="76" t="s">
        <v>29</v>
      </c>
      <c r="K143" s="94"/>
      <c r="L143" s="76" t="s">
        <v>211</v>
      </c>
      <c r="M143" s="76" t="s">
        <v>206</v>
      </c>
      <c r="N143" s="76">
        <f t="shared" si="1"/>
        <v>55</v>
      </c>
      <c r="O143" s="147">
        <v>45552.0</v>
      </c>
      <c r="P143" s="76" t="s">
        <v>167</v>
      </c>
      <c r="Q143" s="94"/>
    </row>
    <row r="144">
      <c r="A144" s="75">
        <v>246.0</v>
      </c>
      <c r="B144" s="154"/>
      <c r="C144" s="147">
        <v>45497.0</v>
      </c>
      <c r="D144" s="155" t="s">
        <v>200</v>
      </c>
      <c r="E144" s="149" t="s">
        <v>517</v>
      </c>
      <c r="F144" s="76" t="s">
        <v>518</v>
      </c>
      <c r="G144" s="76" t="s">
        <v>13</v>
      </c>
      <c r="H144" s="76" t="s">
        <v>209</v>
      </c>
      <c r="I144" s="76" t="s">
        <v>204</v>
      </c>
      <c r="J144" s="76" t="s">
        <v>29</v>
      </c>
      <c r="K144" s="94"/>
      <c r="L144" s="76" t="s">
        <v>211</v>
      </c>
      <c r="M144" s="76" t="s">
        <v>206</v>
      </c>
      <c r="N144" s="76">
        <f t="shared" si="1"/>
        <v>56</v>
      </c>
      <c r="O144" s="147">
        <v>45553.0</v>
      </c>
      <c r="P144" s="76" t="s">
        <v>164</v>
      </c>
      <c r="Q144" s="94"/>
    </row>
    <row r="145">
      <c r="A145" s="75">
        <v>205.0</v>
      </c>
      <c r="B145" s="149">
        <f t="shared" ref="B145:B147" si="16">MONTH(C145)</f>
        <v>6</v>
      </c>
      <c r="C145" s="147">
        <v>45444.0</v>
      </c>
      <c r="D145" s="149" t="s">
        <v>228</v>
      </c>
      <c r="E145" s="149" t="s">
        <v>508</v>
      </c>
      <c r="F145" s="149" t="s">
        <v>530</v>
      </c>
      <c r="G145" s="76" t="s">
        <v>14</v>
      </c>
      <c r="H145" s="76" t="s">
        <v>203</v>
      </c>
      <c r="I145" s="150" t="s">
        <v>224</v>
      </c>
      <c r="J145" s="76" t="s">
        <v>34</v>
      </c>
      <c r="K145" s="76"/>
      <c r="L145" s="76" t="s">
        <v>531</v>
      </c>
      <c r="M145" s="76" t="s">
        <v>206</v>
      </c>
      <c r="N145" s="76">
        <f t="shared" si="1"/>
        <v>110</v>
      </c>
      <c r="O145" s="147">
        <v>45554.0</v>
      </c>
      <c r="P145" s="76" t="s">
        <v>152</v>
      </c>
      <c r="Q145" s="94"/>
    </row>
    <row r="146">
      <c r="A146" s="75">
        <v>140.0</v>
      </c>
      <c r="B146" s="149">
        <f t="shared" si="16"/>
        <v>2</v>
      </c>
      <c r="C146" s="147">
        <v>45336.0</v>
      </c>
      <c r="D146" s="149" t="s">
        <v>200</v>
      </c>
      <c r="E146" s="149" t="s">
        <v>532</v>
      </c>
      <c r="F146" s="149" t="s">
        <v>533</v>
      </c>
      <c r="G146" s="76" t="s">
        <v>13</v>
      </c>
      <c r="H146" s="76" t="s">
        <v>209</v>
      </c>
      <c r="I146" s="150" t="s">
        <v>261</v>
      </c>
      <c r="J146" s="76" t="s">
        <v>28</v>
      </c>
      <c r="K146" s="76"/>
      <c r="L146" s="76" t="s">
        <v>211</v>
      </c>
      <c r="M146" s="76" t="s">
        <v>206</v>
      </c>
      <c r="N146" s="76">
        <f t="shared" si="1"/>
        <v>219</v>
      </c>
      <c r="O146" s="147">
        <v>45555.0</v>
      </c>
      <c r="P146" s="76" t="s">
        <v>164</v>
      </c>
      <c r="Q146" s="94"/>
    </row>
    <row r="147">
      <c r="A147" s="75">
        <v>268.0</v>
      </c>
      <c r="B147" s="149">
        <f t="shared" si="16"/>
        <v>8</v>
      </c>
      <c r="C147" s="147">
        <v>45524.0</v>
      </c>
      <c r="D147" s="149" t="s">
        <v>200</v>
      </c>
      <c r="E147" s="149" t="s">
        <v>532</v>
      </c>
      <c r="F147" s="149" t="s">
        <v>533</v>
      </c>
      <c r="G147" s="76" t="s">
        <v>13</v>
      </c>
      <c r="H147" s="76" t="s">
        <v>209</v>
      </c>
      <c r="I147" s="150" t="s">
        <v>261</v>
      </c>
      <c r="J147" s="76" t="s">
        <v>28</v>
      </c>
      <c r="K147" s="76"/>
      <c r="L147" s="76" t="s">
        <v>211</v>
      </c>
      <c r="M147" s="76" t="s">
        <v>206</v>
      </c>
      <c r="N147" s="76">
        <f t="shared" si="1"/>
        <v>31</v>
      </c>
      <c r="O147" s="147">
        <v>45555.0</v>
      </c>
      <c r="P147" s="76" t="s">
        <v>168</v>
      </c>
      <c r="Q147" s="76" t="s">
        <v>534</v>
      </c>
    </row>
    <row r="148">
      <c r="A148" s="75">
        <v>280.0</v>
      </c>
      <c r="B148" s="94"/>
      <c r="C148" s="147">
        <v>45539.0</v>
      </c>
      <c r="D148" s="148" t="s">
        <v>200</v>
      </c>
      <c r="E148" s="76" t="s">
        <v>535</v>
      </c>
      <c r="F148" s="76" t="s">
        <v>536</v>
      </c>
      <c r="G148" s="76" t="s">
        <v>13</v>
      </c>
      <c r="H148" s="76" t="s">
        <v>209</v>
      </c>
      <c r="I148" s="76" t="s">
        <v>254</v>
      </c>
      <c r="J148" s="76" t="s">
        <v>31</v>
      </c>
      <c r="K148" s="94"/>
      <c r="L148" s="76" t="s">
        <v>211</v>
      </c>
      <c r="M148" s="76" t="s">
        <v>206</v>
      </c>
      <c r="N148" s="76">
        <f t="shared" si="1"/>
        <v>19</v>
      </c>
      <c r="O148" s="147">
        <v>45558.0</v>
      </c>
      <c r="P148" s="76" t="s">
        <v>164</v>
      </c>
      <c r="Q148" s="94"/>
    </row>
    <row r="149">
      <c r="A149" s="75">
        <v>294.0</v>
      </c>
      <c r="B149" s="149">
        <f>MONTH(C149)</f>
        <v>9</v>
      </c>
      <c r="C149" s="147">
        <v>45554.0</v>
      </c>
      <c r="D149" s="149" t="s">
        <v>200</v>
      </c>
      <c r="E149" s="149" t="s">
        <v>537</v>
      </c>
      <c r="F149" s="149" t="s">
        <v>538</v>
      </c>
      <c r="G149" s="76" t="s">
        <v>13</v>
      </c>
      <c r="H149" s="76" t="s">
        <v>209</v>
      </c>
      <c r="I149" s="150" t="s">
        <v>227</v>
      </c>
      <c r="J149" s="76" t="s">
        <v>29</v>
      </c>
      <c r="K149" s="76"/>
      <c r="L149" s="76" t="s">
        <v>539</v>
      </c>
      <c r="M149" s="76" t="s">
        <v>206</v>
      </c>
      <c r="N149" s="76">
        <f t="shared" si="1"/>
        <v>4</v>
      </c>
      <c r="O149" s="147">
        <v>45558.0</v>
      </c>
      <c r="P149" s="76" t="s">
        <v>164</v>
      </c>
      <c r="Q149" s="94"/>
    </row>
    <row r="150">
      <c r="A150" s="75">
        <v>283.0</v>
      </c>
      <c r="B150" s="94"/>
      <c r="C150" s="147">
        <v>45541.0</v>
      </c>
      <c r="D150" s="148" t="s">
        <v>200</v>
      </c>
      <c r="E150" s="76" t="s">
        <v>297</v>
      </c>
      <c r="F150" s="76" t="s">
        <v>540</v>
      </c>
      <c r="G150" s="76" t="s">
        <v>13</v>
      </c>
      <c r="H150" s="76" t="s">
        <v>209</v>
      </c>
      <c r="I150" s="76" t="s">
        <v>254</v>
      </c>
      <c r="J150" s="76" t="s">
        <v>28</v>
      </c>
      <c r="K150" s="94"/>
      <c r="L150" s="76" t="s">
        <v>211</v>
      </c>
      <c r="M150" s="76" t="s">
        <v>206</v>
      </c>
      <c r="N150" s="76">
        <f t="shared" si="1"/>
        <v>20</v>
      </c>
      <c r="O150" s="147">
        <v>45561.0</v>
      </c>
      <c r="P150" s="76" t="s">
        <v>152</v>
      </c>
      <c r="Q150" s="94"/>
    </row>
    <row r="151">
      <c r="A151" s="75">
        <v>99.0</v>
      </c>
      <c r="B151" s="149">
        <f>MONTH(C151)</f>
        <v>12</v>
      </c>
      <c r="C151" s="147">
        <v>45279.0</v>
      </c>
      <c r="D151" s="149" t="s">
        <v>200</v>
      </c>
      <c r="E151" s="149" t="s">
        <v>541</v>
      </c>
      <c r="F151" s="149" t="s">
        <v>542</v>
      </c>
      <c r="G151" s="76" t="s">
        <v>13</v>
      </c>
      <c r="H151" s="76" t="s">
        <v>209</v>
      </c>
      <c r="I151" s="150" t="s">
        <v>261</v>
      </c>
      <c r="J151" s="76" t="s">
        <v>393</v>
      </c>
      <c r="K151" s="76"/>
      <c r="L151" s="76" t="s">
        <v>394</v>
      </c>
      <c r="M151" s="76" t="s">
        <v>206</v>
      </c>
      <c r="N151" s="76">
        <f t="shared" si="1"/>
        <v>283</v>
      </c>
      <c r="O151" s="147">
        <v>45562.0</v>
      </c>
      <c r="P151" s="76" t="s">
        <v>155</v>
      </c>
      <c r="Q151" s="76" t="s">
        <v>543</v>
      </c>
    </row>
    <row r="152">
      <c r="A152" s="75">
        <v>239.0</v>
      </c>
      <c r="B152" s="151"/>
      <c r="C152" s="147">
        <v>45482.0</v>
      </c>
      <c r="D152" s="152" t="s">
        <v>200</v>
      </c>
      <c r="E152" s="153" t="s">
        <v>241</v>
      </c>
      <c r="F152" s="149" t="s">
        <v>242</v>
      </c>
      <c r="G152" s="76" t="s">
        <v>15</v>
      </c>
      <c r="H152" s="76" t="s">
        <v>209</v>
      </c>
      <c r="I152" s="76" t="s">
        <v>239</v>
      </c>
      <c r="J152" s="76" t="s">
        <v>34</v>
      </c>
      <c r="K152" s="76"/>
      <c r="L152" s="76" t="s">
        <v>483</v>
      </c>
      <c r="M152" s="76" t="s">
        <v>206</v>
      </c>
      <c r="N152" s="76">
        <f t="shared" si="1"/>
        <v>91</v>
      </c>
      <c r="O152" s="147">
        <v>45573.0</v>
      </c>
      <c r="P152" s="76" t="s">
        <v>151</v>
      </c>
      <c r="Q152" s="94"/>
    </row>
    <row r="153">
      <c r="A153" s="75">
        <v>7.0</v>
      </c>
      <c r="B153" s="94"/>
      <c r="C153" s="147">
        <v>43063.0</v>
      </c>
      <c r="D153" s="148" t="s">
        <v>200</v>
      </c>
      <c r="E153" s="76" t="s">
        <v>544</v>
      </c>
      <c r="F153" s="76" t="s">
        <v>545</v>
      </c>
      <c r="G153" s="76" t="s">
        <v>13</v>
      </c>
      <c r="H153" s="76" t="s">
        <v>209</v>
      </c>
      <c r="I153" s="76" t="s">
        <v>254</v>
      </c>
      <c r="J153" s="76" t="s">
        <v>546</v>
      </c>
      <c r="K153" s="94"/>
      <c r="L153" s="76" t="s">
        <v>547</v>
      </c>
      <c r="M153" s="76" t="s">
        <v>206</v>
      </c>
      <c r="N153" s="76">
        <f t="shared" si="1"/>
        <v>2512</v>
      </c>
      <c r="O153" s="147">
        <v>45575.0</v>
      </c>
      <c r="P153" s="76" t="s">
        <v>152</v>
      </c>
      <c r="Q153" s="94"/>
    </row>
    <row r="154">
      <c r="A154" s="75">
        <v>306.0</v>
      </c>
      <c r="B154" s="94"/>
      <c r="C154" s="147">
        <v>45575.0</v>
      </c>
      <c r="D154" s="148" t="s">
        <v>200</v>
      </c>
      <c r="E154" s="76" t="s">
        <v>548</v>
      </c>
      <c r="F154" s="76" t="s">
        <v>549</v>
      </c>
      <c r="G154" s="76" t="s">
        <v>13</v>
      </c>
      <c r="H154" s="76" t="s">
        <v>203</v>
      </c>
      <c r="I154" s="76" t="s">
        <v>210</v>
      </c>
      <c r="J154" s="76" t="s">
        <v>33</v>
      </c>
      <c r="K154" s="94"/>
      <c r="L154" s="76" t="s">
        <v>550</v>
      </c>
      <c r="M154" s="76" t="s">
        <v>206</v>
      </c>
      <c r="N154" s="76">
        <f t="shared" si="1"/>
        <v>4</v>
      </c>
      <c r="O154" s="147">
        <v>45579.0</v>
      </c>
      <c r="P154" s="76" t="s">
        <v>164</v>
      </c>
      <c r="Q154" s="94"/>
    </row>
    <row r="155">
      <c r="A155" s="75">
        <v>208.0</v>
      </c>
      <c r="B155" s="154"/>
      <c r="C155" s="147">
        <v>45448.0</v>
      </c>
      <c r="D155" s="155" t="s">
        <v>200</v>
      </c>
      <c r="E155" s="149" t="s">
        <v>259</v>
      </c>
      <c r="F155" s="149" t="s">
        <v>260</v>
      </c>
      <c r="G155" s="76" t="s">
        <v>13</v>
      </c>
      <c r="H155" s="76" t="s">
        <v>203</v>
      </c>
      <c r="I155" s="76" t="s">
        <v>204</v>
      </c>
      <c r="J155" s="76" t="s">
        <v>29</v>
      </c>
      <c r="K155" s="94"/>
      <c r="L155" s="76" t="s">
        <v>551</v>
      </c>
      <c r="M155" s="76" t="s">
        <v>206</v>
      </c>
      <c r="N155" s="76">
        <f t="shared" si="1"/>
        <v>133</v>
      </c>
      <c r="O155" s="147">
        <v>45581.0</v>
      </c>
      <c r="P155" s="76" t="s">
        <v>152</v>
      </c>
      <c r="Q155" s="76" t="s">
        <v>292</v>
      </c>
    </row>
    <row r="156">
      <c r="A156" s="75">
        <v>301.0</v>
      </c>
      <c r="B156" s="151"/>
      <c r="C156" s="147">
        <v>45567.0</v>
      </c>
      <c r="D156" s="152" t="s">
        <v>200</v>
      </c>
      <c r="E156" s="153" t="s">
        <v>252</v>
      </c>
      <c r="F156" s="149" t="s">
        <v>253</v>
      </c>
      <c r="G156" s="76" t="s">
        <v>13</v>
      </c>
      <c r="H156" s="76" t="s">
        <v>209</v>
      </c>
      <c r="I156" s="76" t="s">
        <v>239</v>
      </c>
      <c r="J156" s="76" t="s">
        <v>28</v>
      </c>
      <c r="K156" s="76" t="s">
        <v>28</v>
      </c>
      <c r="L156" s="76" t="s">
        <v>211</v>
      </c>
      <c r="M156" s="76" t="s">
        <v>206</v>
      </c>
      <c r="N156" s="76">
        <f t="shared" si="1"/>
        <v>16</v>
      </c>
      <c r="O156" s="147">
        <v>45583.0</v>
      </c>
      <c r="P156" s="76" t="s">
        <v>164</v>
      </c>
      <c r="Q156" s="94"/>
    </row>
    <row r="157">
      <c r="A157" s="75">
        <v>49.0</v>
      </c>
      <c r="B157" s="149">
        <f>MONTH(C157)</f>
        <v>12</v>
      </c>
      <c r="C157" s="147">
        <v>44909.0</v>
      </c>
      <c r="D157" s="149" t="s">
        <v>200</v>
      </c>
      <c r="E157" s="149" t="s">
        <v>552</v>
      </c>
      <c r="F157" s="149" t="s">
        <v>553</v>
      </c>
      <c r="G157" s="76" t="s">
        <v>15</v>
      </c>
      <c r="H157" s="76" t="s">
        <v>209</v>
      </c>
      <c r="I157" s="150" t="s">
        <v>261</v>
      </c>
      <c r="J157" s="76" t="s">
        <v>34</v>
      </c>
      <c r="K157" s="76"/>
      <c r="L157" s="76" t="s">
        <v>211</v>
      </c>
      <c r="M157" s="76" t="s">
        <v>206</v>
      </c>
      <c r="N157" s="76">
        <f t="shared" si="1"/>
        <v>677</v>
      </c>
      <c r="O157" s="147">
        <v>45586.0</v>
      </c>
      <c r="P157" s="76" t="s">
        <v>160</v>
      </c>
      <c r="Q157" s="94"/>
    </row>
    <row r="158">
      <c r="A158" s="75">
        <v>308.0</v>
      </c>
      <c r="B158" s="94"/>
      <c r="C158" s="147">
        <v>45576.0</v>
      </c>
      <c r="D158" s="148" t="s">
        <v>200</v>
      </c>
      <c r="E158" s="76" t="s">
        <v>554</v>
      </c>
      <c r="F158" s="76" t="s">
        <v>555</v>
      </c>
      <c r="G158" s="76" t="s">
        <v>13</v>
      </c>
      <c r="H158" s="76" t="s">
        <v>203</v>
      </c>
      <c r="I158" s="76" t="s">
        <v>254</v>
      </c>
      <c r="J158" s="76" t="s">
        <v>33</v>
      </c>
      <c r="K158" s="94"/>
      <c r="L158" s="76" t="s">
        <v>308</v>
      </c>
      <c r="M158" s="76" t="s">
        <v>206</v>
      </c>
      <c r="N158" s="76">
        <f t="shared" si="1"/>
        <v>10</v>
      </c>
      <c r="O158" s="147">
        <v>45586.0</v>
      </c>
      <c r="P158" s="76" t="s">
        <v>164</v>
      </c>
      <c r="Q158" s="94"/>
    </row>
    <row r="159">
      <c r="A159" s="75">
        <v>311.0</v>
      </c>
      <c r="B159" s="154"/>
      <c r="C159" s="147">
        <v>45583.0</v>
      </c>
      <c r="D159" s="155" t="s">
        <v>200</v>
      </c>
      <c r="E159" s="149" t="s">
        <v>324</v>
      </c>
      <c r="F159" s="149" t="s">
        <v>325</v>
      </c>
      <c r="G159" s="76" t="s">
        <v>13</v>
      </c>
      <c r="H159" s="76" t="s">
        <v>209</v>
      </c>
      <c r="I159" s="76" t="s">
        <v>204</v>
      </c>
      <c r="J159" s="76" t="s">
        <v>28</v>
      </c>
      <c r="K159" s="94"/>
      <c r="L159" s="76" t="s">
        <v>211</v>
      </c>
      <c r="M159" s="76" t="s">
        <v>206</v>
      </c>
      <c r="N159" s="76">
        <f t="shared" si="1"/>
        <v>3</v>
      </c>
      <c r="O159" s="147">
        <v>45586.0</v>
      </c>
      <c r="P159" s="76" t="s">
        <v>164</v>
      </c>
      <c r="Q159" s="94"/>
    </row>
    <row r="160">
      <c r="A160" s="75">
        <v>244.0</v>
      </c>
      <c r="B160" s="94"/>
      <c r="C160" s="147">
        <v>45495.0</v>
      </c>
      <c r="D160" s="148" t="s">
        <v>200</v>
      </c>
      <c r="E160" s="76" t="s">
        <v>556</v>
      </c>
      <c r="F160" s="76" t="s">
        <v>557</v>
      </c>
      <c r="G160" s="76" t="s">
        <v>15</v>
      </c>
      <c r="H160" s="76" t="s">
        <v>203</v>
      </c>
      <c r="I160" s="76" t="s">
        <v>204</v>
      </c>
      <c r="J160" s="76" t="s">
        <v>34</v>
      </c>
      <c r="K160" s="94"/>
      <c r="L160" s="76" t="s">
        <v>558</v>
      </c>
      <c r="M160" s="76" t="s">
        <v>206</v>
      </c>
      <c r="N160" s="76">
        <f t="shared" si="1"/>
        <v>94</v>
      </c>
      <c r="O160" s="147">
        <v>45589.0</v>
      </c>
      <c r="P160" s="76" t="s">
        <v>151</v>
      </c>
      <c r="Q160" s="94"/>
    </row>
    <row r="161">
      <c r="A161" s="75">
        <v>253.0</v>
      </c>
      <c r="B161" s="94"/>
      <c r="C161" s="147">
        <v>45503.0</v>
      </c>
      <c r="D161" s="148" t="s">
        <v>200</v>
      </c>
      <c r="E161" s="76" t="s">
        <v>371</v>
      </c>
      <c r="F161" s="76" t="s">
        <v>372</v>
      </c>
      <c r="G161" s="76" t="s">
        <v>13</v>
      </c>
      <c r="H161" s="76" t="s">
        <v>209</v>
      </c>
      <c r="I161" s="76" t="s">
        <v>210</v>
      </c>
      <c r="J161" s="76" t="s">
        <v>34</v>
      </c>
      <c r="K161" s="94"/>
      <c r="L161" s="76" t="s">
        <v>211</v>
      </c>
      <c r="M161" s="76" t="s">
        <v>206</v>
      </c>
      <c r="N161" s="76">
        <f t="shared" si="1"/>
        <v>86</v>
      </c>
      <c r="O161" s="147">
        <v>45589.0</v>
      </c>
      <c r="P161" s="76" t="s">
        <v>162</v>
      </c>
      <c r="Q161" s="94"/>
    </row>
    <row r="162">
      <c r="A162" s="75">
        <v>251.0</v>
      </c>
      <c r="B162" s="94"/>
      <c r="C162" s="147">
        <v>45502.0</v>
      </c>
      <c r="D162" s="148" t="s">
        <v>200</v>
      </c>
      <c r="E162" s="76" t="s">
        <v>559</v>
      </c>
      <c r="F162" s="76" t="s">
        <v>560</v>
      </c>
      <c r="G162" s="76" t="s">
        <v>13</v>
      </c>
      <c r="H162" s="76" t="s">
        <v>209</v>
      </c>
      <c r="I162" s="76" t="s">
        <v>204</v>
      </c>
      <c r="J162" s="76" t="s">
        <v>34</v>
      </c>
      <c r="K162" s="94"/>
      <c r="L162" s="76" t="s">
        <v>457</v>
      </c>
      <c r="M162" s="76" t="s">
        <v>206</v>
      </c>
      <c r="N162" s="76">
        <f t="shared" si="1"/>
        <v>91</v>
      </c>
      <c r="O162" s="147">
        <v>45593.0</v>
      </c>
      <c r="P162" s="76" t="s">
        <v>151</v>
      </c>
      <c r="Q162" s="94"/>
    </row>
    <row r="163">
      <c r="A163" s="75">
        <v>254.0</v>
      </c>
      <c r="B163" s="94"/>
      <c r="C163" s="147">
        <v>45503.0</v>
      </c>
      <c r="D163" s="148" t="s">
        <v>200</v>
      </c>
      <c r="E163" s="76" t="s">
        <v>218</v>
      </c>
      <c r="F163" s="76" t="s">
        <v>561</v>
      </c>
      <c r="G163" s="76" t="s">
        <v>13</v>
      </c>
      <c r="H163" s="76" t="s">
        <v>209</v>
      </c>
      <c r="I163" s="76" t="s">
        <v>254</v>
      </c>
      <c r="J163" s="76" t="s">
        <v>28</v>
      </c>
      <c r="K163" s="94"/>
      <c r="L163" s="76" t="s">
        <v>211</v>
      </c>
      <c r="M163" s="76" t="s">
        <v>206</v>
      </c>
      <c r="N163" s="76">
        <f t="shared" si="1"/>
        <v>92</v>
      </c>
      <c r="O163" s="147">
        <v>45595.0</v>
      </c>
      <c r="P163" s="76" t="s">
        <v>162</v>
      </c>
      <c r="Q163" s="94"/>
    </row>
    <row r="164">
      <c r="A164" s="75">
        <v>262.0</v>
      </c>
      <c r="B164" s="149">
        <f t="shared" ref="B164:B165" si="17">MONTH(C164)</f>
        <v>8</v>
      </c>
      <c r="C164" s="147">
        <v>45512.0</v>
      </c>
      <c r="D164" s="149" t="s">
        <v>200</v>
      </c>
      <c r="E164" s="149" t="s">
        <v>562</v>
      </c>
      <c r="F164" s="149" t="s">
        <v>563</v>
      </c>
      <c r="G164" s="76" t="s">
        <v>14</v>
      </c>
      <c r="H164" s="76" t="s">
        <v>209</v>
      </c>
      <c r="I164" s="150" t="s">
        <v>224</v>
      </c>
      <c r="J164" s="76" t="s">
        <v>34</v>
      </c>
      <c r="K164" s="76"/>
      <c r="L164" s="76" t="s">
        <v>211</v>
      </c>
      <c r="M164" s="76" t="s">
        <v>206</v>
      </c>
      <c r="N164" s="76">
        <f t="shared" si="1"/>
        <v>83</v>
      </c>
      <c r="O164" s="147">
        <v>45595.0</v>
      </c>
      <c r="P164" s="76" t="s">
        <v>152</v>
      </c>
      <c r="Q164" s="94"/>
    </row>
    <row r="165">
      <c r="A165" s="75">
        <v>79.0</v>
      </c>
      <c r="B165" s="149">
        <f t="shared" si="17"/>
        <v>9</v>
      </c>
      <c r="C165" s="147">
        <v>45184.0</v>
      </c>
      <c r="D165" s="149" t="s">
        <v>200</v>
      </c>
      <c r="E165" s="149" t="s">
        <v>564</v>
      </c>
      <c r="F165" s="149" t="s">
        <v>565</v>
      </c>
      <c r="G165" s="76" t="s">
        <v>13</v>
      </c>
      <c r="H165" s="76" t="s">
        <v>209</v>
      </c>
      <c r="I165" s="150" t="s">
        <v>227</v>
      </c>
      <c r="J165" s="76" t="s">
        <v>30</v>
      </c>
      <c r="K165" s="76"/>
      <c r="L165" s="76"/>
      <c r="M165" s="76" t="s">
        <v>206</v>
      </c>
      <c r="N165" s="76">
        <f t="shared" si="1"/>
        <v>412</v>
      </c>
      <c r="O165" s="147">
        <v>45596.0</v>
      </c>
      <c r="P165" s="76" t="s">
        <v>151</v>
      </c>
      <c r="Q165" s="94"/>
    </row>
    <row r="166">
      <c r="A166" s="75">
        <v>278.0</v>
      </c>
      <c r="B166" s="154"/>
      <c r="C166" s="147">
        <v>45538.0</v>
      </c>
      <c r="D166" s="155" t="s">
        <v>200</v>
      </c>
      <c r="E166" s="149" t="s">
        <v>566</v>
      </c>
      <c r="F166" s="156" t="s">
        <v>567</v>
      </c>
      <c r="G166" s="149" t="s">
        <v>13</v>
      </c>
      <c r="H166" s="76" t="s">
        <v>203</v>
      </c>
      <c r="I166" s="76" t="s">
        <v>204</v>
      </c>
      <c r="J166" s="149" t="s">
        <v>34</v>
      </c>
      <c r="K166" s="94"/>
      <c r="L166" s="76" t="s">
        <v>245</v>
      </c>
      <c r="M166" s="76" t="s">
        <v>206</v>
      </c>
      <c r="N166" s="76">
        <f t="shared" si="1"/>
        <v>58</v>
      </c>
      <c r="O166" s="147">
        <v>45596.0</v>
      </c>
      <c r="P166" s="76" t="s">
        <v>568</v>
      </c>
      <c r="Q166" s="94"/>
    </row>
    <row r="167">
      <c r="A167" s="75">
        <v>181.0</v>
      </c>
      <c r="B167" s="94"/>
      <c r="C167" s="147">
        <v>45414.0</v>
      </c>
      <c r="D167" s="148" t="s">
        <v>228</v>
      </c>
      <c r="E167" s="76" t="s">
        <v>318</v>
      </c>
      <c r="F167" s="76" t="s">
        <v>319</v>
      </c>
      <c r="G167" s="76" t="s">
        <v>13</v>
      </c>
      <c r="H167" s="76" t="s">
        <v>203</v>
      </c>
      <c r="I167" s="76" t="s">
        <v>204</v>
      </c>
      <c r="J167" s="76" t="s">
        <v>31</v>
      </c>
      <c r="K167" s="94"/>
      <c r="L167" s="76" t="s">
        <v>320</v>
      </c>
      <c r="M167" s="76" t="s">
        <v>206</v>
      </c>
      <c r="N167" s="76">
        <f t="shared" si="1"/>
        <v>186</v>
      </c>
      <c r="O167" s="147">
        <v>45600.0</v>
      </c>
      <c r="P167" s="76" t="s">
        <v>151</v>
      </c>
      <c r="Q167" s="94"/>
    </row>
    <row r="168">
      <c r="A168" s="75">
        <v>313.0</v>
      </c>
      <c r="B168" s="151"/>
      <c r="C168" s="147">
        <v>45586.0</v>
      </c>
      <c r="D168" s="152" t="s">
        <v>200</v>
      </c>
      <c r="E168" s="153" t="s">
        <v>569</v>
      </c>
      <c r="F168" s="149" t="s">
        <v>570</v>
      </c>
      <c r="G168" s="76" t="s">
        <v>13</v>
      </c>
      <c r="H168" s="76" t="s">
        <v>209</v>
      </c>
      <c r="I168" s="76" t="s">
        <v>301</v>
      </c>
      <c r="J168" s="76" t="s">
        <v>30</v>
      </c>
      <c r="K168" s="76"/>
      <c r="L168" s="76" t="s">
        <v>211</v>
      </c>
      <c r="M168" s="76" t="s">
        <v>206</v>
      </c>
      <c r="N168" s="76">
        <f t="shared" si="1"/>
        <v>14</v>
      </c>
      <c r="O168" s="147">
        <v>45600.0</v>
      </c>
      <c r="P168" s="76" t="s">
        <v>152</v>
      </c>
      <c r="Q168" s="94"/>
    </row>
    <row r="169">
      <c r="A169" s="75">
        <v>323.0</v>
      </c>
      <c r="B169" s="151"/>
      <c r="C169" s="147">
        <v>45593.0</v>
      </c>
      <c r="D169" s="152" t="s">
        <v>200</v>
      </c>
      <c r="E169" s="153" t="s">
        <v>371</v>
      </c>
      <c r="F169" s="149" t="s">
        <v>372</v>
      </c>
      <c r="G169" s="76" t="s">
        <v>13</v>
      </c>
      <c r="H169" s="76" t="s">
        <v>209</v>
      </c>
      <c r="I169" s="76" t="s">
        <v>204</v>
      </c>
      <c r="J169" s="76" t="s">
        <v>34</v>
      </c>
      <c r="K169" s="94"/>
      <c r="L169" s="76" t="s">
        <v>211</v>
      </c>
      <c r="M169" s="76" t="s">
        <v>206</v>
      </c>
      <c r="N169" s="76">
        <f t="shared" si="1"/>
        <v>7</v>
      </c>
      <c r="O169" s="147">
        <v>45600.0</v>
      </c>
      <c r="P169" s="76" t="s">
        <v>151</v>
      </c>
      <c r="Q169" s="94"/>
    </row>
    <row r="170">
      <c r="A170" s="75">
        <v>261.0</v>
      </c>
      <c r="B170" s="94"/>
      <c r="C170" s="147">
        <v>45511.0</v>
      </c>
      <c r="D170" s="148" t="s">
        <v>200</v>
      </c>
      <c r="E170" s="76" t="s">
        <v>571</v>
      </c>
      <c r="F170" s="76" t="s">
        <v>572</v>
      </c>
      <c r="G170" s="76" t="s">
        <v>13</v>
      </c>
      <c r="H170" s="76" t="s">
        <v>209</v>
      </c>
      <c r="I170" s="76" t="s">
        <v>254</v>
      </c>
      <c r="J170" s="76" t="s">
        <v>31</v>
      </c>
      <c r="K170" s="94"/>
      <c r="L170" s="76" t="s">
        <v>211</v>
      </c>
      <c r="M170" s="76" t="s">
        <v>206</v>
      </c>
      <c r="N170" s="76">
        <f t="shared" si="1"/>
        <v>92</v>
      </c>
      <c r="O170" s="147">
        <v>45603.0</v>
      </c>
      <c r="P170" s="76" t="s">
        <v>167</v>
      </c>
      <c r="Q170" s="76" t="s">
        <v>573</v>
      </c>
    </row>
    <row r="171">
      <c r="A171" s="75">
        <v>263.0</v>
      </c>
      <c r="B171" s="149">
        <f t="shared" ref="B171:B173" si="18">MONTH(C171)</f>
        <v>8</v>
      </c>
      <c r="C171" s="147">
        <v>45513.0</v>
      </c>
      <c r="D171" s="149" t="s">
        <v>200</v>
      </c>
      <c r="E171" s="149" t="s">
        <v>574</v>
      </c>
      <c r="F171" s="149" t="s">
        <v>575</v>
      </c>
      <c r="G171" s="76" t="s">
        <v>14</v>
      </c>
      <c r="H171" s="76" t="s">
        <v>209</v>
      </c>
      <c r="I171" s="150" t="s">
        <v>261</v>
      </c>
      <c r="J171" s="76" t="s">
        <v>28</v>
      </c>
      <c r="K171" s="76"/>
      <c r="L171" s="76" t="s">
        <v>576</v>
      </c>
      <c r="M171" s="76" t="s">
        <v>206</v>
      </c>
      <c r="N171" s="76">
        <f t="shared" si="1"/>
        <v>91</v>
      </c>
      <c r="O171" s="147">
        <v>45604.0</v>
      </c>
      <c r="P171" s="76" t="s">
        <v>167</v>
      </c>
      <c r="Q171" s="76" t="s">
        <v>577</v>
      </c>
    </row>
    <row r="172">
      <c r="A172" s="75">
        <v>327.0</v>
      </c>
      <c r="B172" s="149">
        <f t="shared" si="18"/>
        <v>10</v>
      </c>
      <c r="C172" s="147">
        <v>45595.0</v>
      </c>
      <c r="D172" s="149" t="s">
        <v>200</v>
      </c>
      <c r="E172" s="149" t="s">
        <v>490</v>
      </c>
      <c r="F172" s="149" t="s">
        <v>491</v>
      </c>
      <c r="G172" s="76" t="s">
        <v>13</v>
      </c>
      <c r="H172" s="76" t="s">
        <v>203</v>
      </c>
      <c r="I172" s="150" t="s">
        <v>227</v>
      </c>
      <c r="J172" s="76" t="s">
        <v>29</v>
      </c>
      <c r="K172" s="76"/>
      <c r="L172" s="76" t="s">
        <v>205</v>
      </c>
      <c r="M172" s="76" t="s">
        <v>206</v>
      </c>
      <c r="N172" s="76">
        <f t="shared" si="1"/>
        <v>9</v>
      </c>
      <c r="O172" s="147">
        <v>45604.0</v>
      </c>
      <c r="P172" s="76" t="s">
        <v>162</v>
      </c>
      <c r="Q172" s="94"/>
    </row>
    <row r="173">
      <c r="A173" s="75">
        <v>234.0</v>
      </c>
      <c r="B173" s="149">
        <f t="shared" si="18"/>
        <v>7</v>
      </c>
      <c r="C173" s="147">
        <v>45477.0</v>
      </c>
      <c r="D173" s="149" t="s">
        <v>200</v>
      </c>
      <c r="E173" s="149" t="s">
        <v>420</v>
      </c>
      <c r="F173" s="149" t="s">
        <v>421</v>
      </c>
      <c r="G173" s="76" t="s">
        <v>13</v>
      </c>
      <c r="H173" s="76" t="s">
        <v>209</v>
      </c>
      <c r="I173" s="150" t="s">
        <v>227</v>
      </c>
      <c r="J173" s="76" t="s">
        <v>29</v>
      </c>
      <c r="K173" s="76"/>
      <c r="L173" s="76" t="s">
        <v>211</v>
      </c>
      <c r="M173" s="76" t="s">
        <v>206</v>
      </c>
      <c r="N173" s="76">
        <f t="shared" si="1"/>
        <v>130</v>
      </c>
      <c r="O173" s="147">
        <v>45607.0</v>
      </c>
      <c r="P173" s="76" t="s">
        <v>167</v>
      </c>
      <c r="Q173" s="94"/>
    </row>
    <row r="174">
      <c r="A174" s="75">
        <v>333.0</v>
      </c>
      <c r="B174" s="151"/>
      <c r="C174" s="147">
        <v>45602.0</v>
      </c>
      <c r="D174" s="152" t="s">
        <v>200</v>
      </c>
      <c r="E174" s="153" t="s">
        <v>578</v>
      </c>
      <c r="F174" s="156" t="s">
        <v>579</v>
      </c>
      <c r="G174" s="149" t="s">
        <v>14</v>
      </c>
      <c r="H174" s="76" t="s">
        <v>203</v>
      </c>
      <c r="I174" s="149" t="s">
        <v>204</v>
      </c>
      <c r="J174" s="149" t="s">
        <v>33</v>
      </c>
      <c r="K174" s="94"/>
      <c r="L174" s="76" t="s">
        <v>580</v>
      </c>
      <c r="M174" s="76" t="s">
        <v>206</v>
      </c>
      <c r="N174" s="76">
        <f t="shared" si="1"/>
        <v>6</v>
      </c>
      <c r="O174" s="147">
        <v>45608.0</v>
      </c>
      <c r="P174" s="76" t="s">
        <v>151</v>
      </c>
      <c r="Q174" s="94"/>
    </row>
    <row r="175">
      <c r="A175" s="75">
        <v>265.0</v>
      </c>
      <c r="B175" s="94"/>
      <c r="C175" s="147">
        <v>45516.0</v>
      </c>
      <c r="D175" s="148" t="s">
        <v>200</v>
      </c>
      <c r="E175" s="76" t="s">
        <v>581</v>
      </c>
      <c r="F175" s="76" t="s">
        <v>582</v>
      </c>
      <c r="G175" s="76" t="s">
        <v>13</v>
      </c>
      <c r="H175" s="76" t="s">
        <v>209</v>
      </c>
      <c r="I175" s="76" t="s">
        <v>210</v>
      </c>
      <c r="J175" s="76" t="s">
        <v>34</v>
      </c>
      <c r="K175" s="76" t="s">
        <v>28</v>
      </c>
      <c r="L175" s="76" t="s">
        <v>211</v>
      </c>
      <c r="M175" s="76" t="s">
        <v>206</v>
      </c>
      <c r="N175" s="76">
        <f t="shared" si="1"/>
        <v>93</v>
      </c>
      <c r="O175" s="147">
        <v>45609.0</v>
      </c>
      <c r="P175" s="76" t="s">
        <v>19</v>
      </c>
      <c r="Q175" s="94"/>
    </row>
    <row r="176">
      <c r="A176" s="75">
        <v>71.0</v>
      </c>
      <c r="B176" s="149">
        <f>MONTH(C176)</f>
        <v>7</v>
      </c>
      <c r="C176" s="147">
        <v>45127.0</v>
      </c>
      <c r="D176" s="149" t="s">
        <v>228</v>
      </c>
      <c r="E176" s="149" t="s">
        <v>583</v>
      </c>
      <c r="F176" s="149" t="s">
        <v>584</v>
      </c>
      <c r="G176" s="76" t="s">
        <v>14</v>
      </c>
      <c r="H176" s="76" t="s">
        <v>203</v>
      </c>
      <c r="I176" s="150" t="s">
        <v>224</v>
      </c>
      <c r="J176" s="76" t="s">
        <v>29</v>
      </c>
      <c r="K176" s="76"/>
      <c r="L176" s="76" t="s">
        <v>205</v>
      </c>
      <c r="M176" s="76" t="s">
        <v>206</v>
      </c>
      <c r="N176" s="76">
        <f t="shared" si="1"/>
        <v>484</v>
      </c>
      <c r="O176" s="147">
        <v>45611.0</v>
      </c>
      <c r="P176" s="76" t="s">
        <v>152</v>
      </c>
      <c r="Q176" s="94"/>
    </row>
    <row r="177">
      <c r="A177" s="75">
        <v>220.0</v>
      </c>
      <c r="B177" s="94"/>
      <c r="C177" s="147">
        <v>45464.0</v>
      </c>
      <c r="D177" s="148" t="s">
        <v>200</v>
      </c>
      <c r="E177" s="76" t="s">
        <v>585</v>
      </c>
      <c r="F177" s="76" t="s">
        <v>586</v>
      </c>
      <c r="G177" s="76" t="s">
        <v>13</v>
      </c>
      <c r="H177" s="76" t="s">
        <v>203</v>
      </c>
      <c r="I177" s="76" t="s">
        <v>210</v>
      </c>
      <c r="J177" s="76" t="s">
        <v>33</v>
      </c>
      <c r="K177" s="94"/>
      <c r="L177" s="76" t="s">
        <v>240</v>
      </c>
      <c r="M177" s="76" t="s">
        <v>206</v>
      </c>
      <c r="N177" s="76">
        <f t="shared" si="1"/>
        <v>152</v>
      </c>
      <c r="O177" s="147">
        <v>45616.0</v>
      </c>
      <c r="P177" s="76" t="s">
        <v>152</v>
      </c>
      <c r="Q177" s="94"/>
    </row>
    <row r="178">
      <c r="A178" s="75">
        <v>225.0</v>
      </c>
      <c r="B178" s="154"/>
      <c r="C178" s="147">
        <v>45468.0</v>
      </c>
      <c r="D178" s="155" t="s">
        <v>200</v>
      </c>
      <c r="E178" s="149" t="s">
        <v>422</v>
      </c>
      <c r="F178" s="149" t="s">
        <v>423</v>
      </c>
      <c r="G178" s="76" t="s">
        <v>13</v>
      </c>
      <c r="H178" s="76" t="s">
        <v>203</v>
      </c>
      <c r="I178" s="76" t="s">
        <v>204</v>
      </c>
      <c r="J178" s="76" t="s">
        <v>34</v>
      </c>
      <c r="K178" s="94"/>
      <c r="L178" s="76" t="s">
        <v>205</v>
      </c>
      <c r="M178" s="76" t="s">
        <v>206</v>
      </c>
      <c r="N178" s="76">
        <f t="shared" si="1"/>
        <v>148</v>
      </c>
      <c r="O178" s="147">
        <v>45616.0</v>
      </c>
      <c r="P178" s="76" t="s">
        <v>152</v>
      </c>
      <c r="Q178" s="76" t="s">
        <v>587</v>
      </c>
    </row>
    <row r="179">
      <c r="A179" s="75">
        <v>331.0</v>
      </c>
      <c r="B179" s="149">
        <f>MONTH(C179)</f>
        <v>11</v>
      </c>
      <c r="C179" s="147">
        <v>45597.0</v>
      </c>
      <c r="D179" s="149" t="s">
        <v>200</v>
      </c>
      <c r="E179" s="149" t="s">
        <v>588</v>
      </c>
      <c r="F179" s="149" t="s">
        <v>589</v>
      </c>
      <c r="G179" s="76" t="s">
        <v>13</v>
      </c>
      <c r="H179" s="76" t="s">
        <v>203</v>
      </c>
      <c r="I179" s="150" t="s">
        <v>227</v>
      </c>
      <c r="J179" s="76" t="s">
        <v>30</v>
      </c>
      <c r="K179" s="76"/>
      <c r="L179" s="76" t="s">
        <v>240</v>
      </c>
      <c r="M179" s="76" t="s">
        <v>206</v>
      </c>
      <c r="N179" s="76">
        <f t="shared" si="1"/>
        <v>19</v>
      </c>
      <c r="O179" s="147">
        <v>45616.0</v>
      </c>
      <c r="P179" s="76" t="s">
        <v>152</v>
      </c>
      <c r="Q179" s="94"/>
    </row>
    <row r="180">
      <c r="A180" s="75">
        <v>257.0</v>
      </c>
      <c r="B180" s="94"/>
      <c r="C180" s="147">
        <v>45506.0</v>
      </c>
      <c r="D180" s="148" t="s">
        <v>200</v>
      </c>
      <c r="E180" s="76" t="s">
        <v>590</v>
      </c>
      <c r="F180" s="76" t="s">
        <v>591</v>
      </c>
      <c r="G180" s="76" t="s">
        <v>13</v>
      </c>
      <c r="H180" s="76" t="s">
        <v>203</v>
      </c>
      <c r="I180" s="76" t="s">
        <v>204</v>
      </c>
      <c r="J180" s="76" t="s">
        <v>30</v>
      </c>
      <c r="K180" s="76" t="s">
        <v>30</v>
      </c>
      <c r="L180" s="76" t="s">
        <v>240</v>
      </c>
      <c r="M180" s="76" t="s">
        <v>206</v>
      </c>
      <c r="N180" s="76">
        <f t="shared" si="1"/>
        <v>111</v>
      </c>
      <c r="O180" s="147">
        <v>45617.0</v>
      </c>
      <c r="P180" s="76" t="s">
        <v>168</v>
      </c>
      <c r="Q180" s="76" t="s">
        <v>592</v>
      </c>
    </row>
    <row r="181">
      <c r="A181" s="75">
        <v>272.0</v>
      </c>
      <c r="B181" s="151"/>
      <c r="C181" s="147">
        <v>45531.0</v>
      </c>
      <c r="D181" s="152" t="s">
        <v>200</v>
      </c>
      <c r="E181" s="153" t="s">
        <v>593</v>
      </c>
      <c r="F181" s="149" t="s">
        <v>594</v>
      </c>
      <c r="G181" s="76" t="s">
        <v>14</v>
      </c>
      <c r="H181" s="76" t="s">
        <v>203</v>
      </c>
      <c r="I181" s="76" t="s">
        <v>239</v>
      </c>
      <c r="J181" s="76" t="s">
        <v>34</v>
      </c>
      <c r="K181" s="76"/>
      <c r="L181" s="76" t="s">
        <v>595</v>
      </c>
      <c r="M181" s="76" t="s">
        <v>206</v>
      </c>
      <c r="N181" s="76">
        <f t="shared" si="1"/>
        <v>86</v>
      </c>
      <c r="O181" s="147">
        <v>45617.0</v>
      </c>
      <c r="P181" s="76" t="s">
        <v>152</v>
      </c>
      <c r="Q181" s="94"/>
    </row>
    <row r="182">
      <c r="A182" s="75">
        <v>300.0</v>
      </c>
      <c r="B182" s="94"/>
      <c r="C182" s="147">
        <v>45565.0</v>
      </c>
      <c r="D182" s="148" t="s">
        <v>200</v>
      </c>
      <c r="E182" s="76" t="s">
        <v>596</v>
      </c>
      <c r="F182" s="76" t="s">
        <v>597</v>
      </c>
      <c r="G182" s="76" t="s">
        <v>13</v>
      </c>
      <c r="H182" s="76" t="s">
        <v>209</v>
      </c>
      <c r="I182" s="76" t="s">
        <v>204</v>
      </c>
      <c r="J182" s="76" t="s">
        <v>34</v>
      </c>
      <c r="K182" s="76" t="s">
        <v>34</v>
      </c>
      <c r="L182" s="76" t="s">
        <v>457</v>
      </c>
      <c r="M182" s="76" t="s">
        <v>206</v>
      </c>
      <c r="N182" s="76">
        <f t="shared" si="1"/>
        <v>52</v>
      </c>
      <c r="O182" s="147">
        <v>45617.0</v>
      </c>
      <c r="P182" s="76" t="s">
        <v>151</v>
      </c>
      <c r="Q182" s="94"/>
    </row>
    <row r="183">
      <c r="A183" s="75">
        <v>337.0</v>
      </c>
      <c r="B183" s="94"/>
      <c r="C183" s="147">
        <v>45604.0</v>
      </c>
      <c r="D183" s="148" t="s">
        <v>200</v>
      </c>
      <c r="E183" s="76" t="s">
        <v>598</v>
      </c>
      <c r="F183" s="76" t="s">
        <v>599</v>
      </c>
      <c r="G183" s="76" t="s">
        <v>15</v>
      </c>
      <c r="H183" s="76" t="s">
        <v>209</v>
      </c>
      <c r="I183" s="76" t="s">
        <v>254</v>
      </c>
      <c r="J183" s="76" t="s">
        <v>30</v>
      </c>
      <c r="K183" s="94"/>
      <c r="L183" s="76" t="s">
        <v>211</v>
      </c>
      <c r="M183" s="76" t="s">
        <v>206</v>
      </c>
      <c r="N183" s="76">
        <f t="shared" si="1"/>
        <v>13</v>
      </c>
      <c r="O183" s="147">
        <v>45617.0</v>
      </c>
      <c r="P183" s="76" t="s">
        <v>152</v>
      </c>
      <c r="Q183" s="94"/>
    </row>
    <row r="184">
      <c r="A184" s="75">
        <v>51.0</v>
      </c>
      <c r="B184" s="94"/>
      <c r="C184" s="147">
        <v>44929.0</v>
      </c>
      <c r="D184" s="148" t="s">
        <v>200</v>
      </c>
      <c r="E184" s="76" t="s">
        <v>600</v>
      </c>
      <c r="F184" s="76" t="s">
        <v>601</v>
      </c>
      <c r="G184" s="76" t="s">
        <v>13</v>
      </c>
      <c r="H184" s="76" t="s">
        <v>209</v>
      </c>
      <c r="I184" s="76" t="s">
        <v>204</v>
      </c>
      <c r="J184" s="94"/>
      <c r="K184" s="94"/>
      <c r="L184" s="76" t="s">
        <v>211</v>
      </c>
      <c r="M184" s="76" t="s">
        <v>206</v>
      </c>
      <c r="N184" s="76">
        <f t="shared" si="1"/>
        <v>689</v>
      </c>
      <c r="O184" s="147">
        <v>45618.0</v>
      </c>
      <c r="P184" s="76" t="s">
        <v>168</v>
      </c>
      <c r="Q184" s="76" t="s">
        <v>602</v>
      </c>
    </row>
    <row r="185">
      <c r="A185" s="75">
        <v>271.0</v>
      </c>
      <c r="B185" s="149">
        <f>MONTH(C185)</f>
        <v>8</v>
      </c>
      <c r="C185" s="147">
        <v>45526.0</v>
      </c>
      <c r="D185" s="149" t="s">
        <v>200</v>
      </c>
      <c r="E185" s="149" t="s">
        <v>603</v>
      </c>
      <c r="F185" s="149" t="s">
        <v>604</v>
      </c>
      <c r="G185" s="76" t="s">
        <v>13</v>
      </c>
      <c r="H185" s="76" t="s">
        <v>209</v>
      </c>
      <c r="I185" s="150" t="s">
        <v>224</v>
      </c>
      <c r="J185" s="76" t="s">
        <v>34</v>
      </c>
      <c r="K185" s="76" t="s">
        <v>605</v>
      </c>
      <c r="L185" s="76" t="s">
        <v>211</v>
      </c>
      <c r="M185" s="76" t="s">
        <v>206</v>
      </c>
      <c r="N185" s="76">
        <f t="shared" si="1"/>
        <v>92</v>
      </c>
      <c r="O185" s="147">
        <v>45618.0</v>
      </c>
      <c r="P185" s="76" t="s">
        <v>152</v>
      </c>
      <c r="Q185" s="94"/>
    </row>
    <row r="186">
      <c r="A186" s="75">
        <v>274.0</v>
      </c>
      <c r="B186" s="94"/>
      <c r="C186" s="147">
        <v>45533.0</v>
      </c>
      <c r="D186" s="148" t="s">
        <v>228</v>
      </c>
      <c r="E186" s="76" t="s">
        <v>606</v>
      </c>
      <c r="F186" s="76" t="s">
        <v>607</v>
      </c>
      <c r="G186" s="76" t="s">
        <v>133</v>
      </c>
      <c r="H186" s="76" t="s">
        <v>203</v>
      </c>
      <c r="I186" s="76" t="s">
        <v>254</v>
      </c>
      <c r="J186" s="76" t="s">
        <v>33</v>
      </c>
      <c r="K186" s="94"/>
      <c r="L186" s="76" t="s">
        <v>608</v>
      </c>
      <c r="M186" s="76" t="s">
        <v>206</v>
      </c>
      <c r="N186" s="76">
        <f t="shared" si="1"/>
        <v>86</v>
      </c>
      <c r="O186" s="147">
        <v>45619.0</v>
      </c>
      <c r="P186" s="76" t="s">
        <v>151</v>
      </c>
      <c r="Q186" s="76" t="s">
        <v>609</v>
      </c>
    </row>
    <row r="187">
      <c r="A187" s="75">
        <v>328.0</v>
      </c>
      <c r="B187" s="151"/>
      <c r="C187" s="147">
        <v>45596.0</v>
      </c>
      <c r="D187" s="152" t="s">
        <v>200</v>
      </c>
      <c r="E187" s="153" t="s">
        <v>304</v>
      </c>
      <c r="F187" s="149" t="s">
        <v>305</v>
      </c>
      <c r="G187" s="76" t="s">
        <v>13</v>
      </c>
      <c r="H187" s="76" t="s">
        <v>209</v>
      </c>
      <c r="I187" s="76" t="s">
        <v>239</v>
      </c>
      <c r="J187" s="76" t="s">
        <v>28</v>
      </c>
      <c r="K187" s="76"/>
      <c r="L187" s="76" t="s">
        <v>211</v>
      </c>
      <c r="M187" s="76" t="s">
        <v>206</v>
      </c>
      <c r="N187" s="76">
        <f t="shared" si="1"/>
        <v>26</v>
      </c>
      <c r="O187" s="147">
        <v>45622.0</v>
      </c>
      <c r="P187" s="76" t="s">
        <v>164</v>
      </c>
      <c r="Q187" s="94"/>
    </row>
    <row r="188">
      <c r="A188" s="75">
        <v>338.0</v>
      </c>
      <c r="B188" s="154"/>
      <c r="C188" s="147">
        <v>45607.0</v>
      </c>
      <c r="D188" s="155" t="s">
        <v>228</v>
      </c>
      <c r="E188" s="149" t="s">
        <v>318</v>
      </c>
      <c r="F188" s="156" t="s">
        <v>319</v>
      </c>
      <c r="G188" s="149" t="s">
        <v>13</v>
      </c>
      <c r="H188" s="76" t="s">
        <v>203</v>
      </c>
      <c r="I188" s="149" t="s">
        <v>204</v>
      </c>
      <c r="J188" s="149" t="s">
        <v>29</v>
      </c>
      <c r="K188" s="94"/>
      <c r="L188" s="76" t="s">
        <v>205</v>
      </c>
      <c r="M188" s="76" t="s">
        <v>206</v>
      </c>
      <c r="N188" s="76">
        <f t="shared" si="1"/>
        <v>15</v>
      </c>
      <c r="O188" s="147">
        <v>45622.0</v>
      </c>
      <c r="P188" s="76" t="s">
        <v>151</v>
      </c>
      <c r="Q188" s="94"/>
    </row>
    <row r="189">
      <c r="A189" s="75">
        <v>348.0</v>
      </c>
      <c r="B189" s="149">
        <f>MONTH(C189)</f>
        <v>11</v>
      </c>
      <c r="C189" s="147">
        <v>45622.0</v>
      </c>
      <c r="D189" s="149" t="s">
        <v>200</v>
      </c>
      <c r="E189" s="149" t="s">
        <v>610</v>
      </c>
      <c r="F189" s="149" t="s">
        <v>611</v>
      </c>
      <c r="G189" s="76" t="s">
        <v>13</v>
      </c>
      <c r="H189" s="76" t="s">
        <v>209</v>
      </c>
      <c r="I189" s="150" t="s">
        <v>261</v>
      </c>
      <c r="J189" s="76" t="s">
        <v>30</v>
      </c>
      <c r="K189" s="76"/>
      <c r="L189" s="76" t="s">
        <v>211</v>
      </c>
      <c r="M189" s="76" t="s">
        <v>206</v>
      </c>
      <c r="N189" s="76">
        <f t="shared" si="1"/>
        <v>1</v>
      </c>
      <c r="O189" s="147">
        <v>45623.0</v>
      </c>
      <c r="P189" s="76" t="s">
        <v>152</v>
      </c>
      <c r="Q189" s="94"/>
    </row>
    <row r="190">
      <c r="A190" s="75">
        <v>349.0</v>
      </c>
      <c r="B190" s="154"/>
      <c r="C190" s="147">
        <v>45622.0</v>
      </c>
      <c r="D190" s="155" t="s">
        <v>200</v>
      </c>
      <c r="E190" s="149" t="s">
        <v>225</v>
      </c>
      <c r="F190" s="149" t="s">
        <v>226</v>
      </c>
      <c r="G190" s="76" t="s">
        <v>13</v>
      </c>
      <c r="H190" s="76" t="s">
        <v>209</v>
      </c>
      <c r="I190" s="76" t="s">
        <v>204</v>
      </c>
      <c r="J190" s="76" t="s">
        <v>29</v>
      </c>
      <c r="K190" s="94"/>
      <c r="L190" s="76" t="s">
        <v>211</v>
      </c>
      <c r="M190" s="76" t="s">
        <v>206</v>
      </c>
      <c r="N190" s="76">
        <f t="shared" si="1"/>
        <v>2</v>
      </c>
      <c r="O190" s="147">
        <v>45624.0</v>
      </c>
      <c r="P190" s="76" t="s">
        <v>151</v>
      </c>
      <c r="Q190" s="94"/>
    </row>
    <row r="191">
      <c r="A191" s="75">
        <v>351.0</v>
      </c>
      <c r="B191" s="94"/>
      <c r="C191" s="147">
        <v>45624.0</v>
      </c>
      <c r="D191" s="148" t="s">
        <v>200</v>
      </c>
      <c r="E191" s="76" t="s">
        <v>598</v>
      </c>
      <c r="F191" s="76" t="s">
        <v>599</v>
      </c>
      <c r="G191" s="76" t="s">
        <v>13</v>
      </c>
      <c r="H191" s="76" t="s">
        <v>209</v>
      </c>
      <c r="I191" s="76" t="s">
        <v>210</v>
      </c>
      <c r="J191" s="76" t="s">
        <v>29</v>
      </c>
      <c r="K191" s="94"/>
      <c r="L191" s="76" t="s">
        <v>211</v>
      </c>
      <c r="M191" s="76" t="s">
        <v>206</v>
      </c>
      <c r="N191" s="76">
        <f t="shared" si="1"/>
        <v>0</v>
      </c>
      <c r="O191" s="147">
        <v>45624.0</v>
      </c>
      <c r="P191" s="76" t="s">
        <v>152</v>
      </c>
      <c r="Q191" s="94"/>
    </row>
    <row r="192">
      <c r="A192" s="75">
        <v>281.0</v>
      </c>
      <c r="B192" s="94"/>
      <c r="C192" s="147">
        <v>45539.0</v>
      </c>
      <c r="D192" s="148" t="s">
        <v>228</v>
      </c>
      <c r="E192" s="76" t="s">
        <v>429</v>
      </c>
      <c r="F192" s="76" t="s">
        <v>430</v>
      </c>
      <c r="G192" s="76" t="s">
        <v>13</v>
      </c>
      <c r="H192" s="76" t="s">
        <v>209</v>
      </c>
      <c r="I192" s="76" t="s">
        <v>254</v>
      </c>
      <c r="J192" s="76" t="s">
        <v>34</v>
      </c>
      <c r="K192" s="94"/>
      <c r="L192" s="76" t="s">
        <v>211</v>
      </c>
      <c r="M192" s="76" t="s">
        <v>206</v>
      </c>
      <c r="N192" s="76">
        <f t="shared" si="1"/>
        <v>91</v>
      </c>
      <c r="O192" s="147">
        <v>45630.0</v>
      </c>
      <c r="P192" s="76" t="s">
        <v>154</v>
      </c>
      <c r="Q192" s="94"/>
    </row>
    <row r="193">
      <c r="A193" s="75">
        <v>359.0</v>
      </c>
      <c r="B193" s="149">
        <f>MONTH(C193)</f>
        <v>12</v>
      </c>
      <c r="C193" s="147">
        <v>45630.0</v>
      </c>
      <c r="D193" s="149" t="s">
        <v>228</v>
      </c>
      <c r="E193" s="149" t="s">
        <v>612</v>
      </c>
      <c r="F193" s="149" t="s">
        <v>613</v>
      </c>
      <c r="G193" s="76" t="s">
        <v>13</v>
      </c>
      <c r="H193" s="76" t="s">
        <v>203</v>
      </c>
      <c r="I193" s="150" t="s">
        <v>227</v>
      </c>
      <c r="J193" s="76" t="s">
        <v>30</v>
      </c>
      <c r="K193" s="76"/>
      <c r="L193" s="76" t="s">
        <v>205</v>
      </c>
      <c r="M193" s="76" t="s">
        <v>206</v>
      </c>
      <c r="N193" s="76">
        <f t="shared" si="1"/>
        <v>0</v>
      </c>
      <c r="O193" s="147">
        <v>45630.0</v>
      </c>
      <c r="P193" s="76" t="s">
        <v>167</v>
      </c>
      <c r="Q193" s="94"/>
    </row>
    <row r="194">
      <c r="A194" s="75">
        <v>303.0</v>
      </c>
      <c r="B194" s="154"/>
      <c r="C194" s="147">
        <v>45569.0</v>
      </c>
      <c r="D194" s="155" t="s">
        <v>200</v>
      </c>
      <c r="E194" s="149" t="s">
        <v>395</v>
      </c>
      <c r="F194" s="149" t="s">
        <v>396</v>
      </c>
      <c r="G194" s="76" t="s">
        <v>13</v>
      </c>
      <c r="H194" s="76" t="s">
        <v>209</v>
      </c>
      <c r="I194" s="76" t="s">
        <v>204</v>
      </c>
      <c r="J194" s="76" t="s">
        <v>31</v>
      </c>
      <c r="K194" s="76" t="s">
        <v>31</v>
      </c>
      <c r="L194" s="76" t="s">
        <v>211</v>
      </c>
      <c r="M194" s="76" t="s">
        <v>206</v>
      </c>
      <c r="N194" s="76">
        <f t="shared" si="1"/>
        <v>62</v>
      </c>
      <c r="O194" s="147">
        <v>45631.0</v>
      </c>
      <c r="P194" s="76" t="s">
        <v>151</v>
      </c>
      <c r="Q194" s="94"/>
    </row>
    <row r="195">
      <c r="A195" s="75">
        <v>329.0</v>
      </c>
      <c r="B195" s="149">
        <f>MONTH(C195)</f>
        <v>10</v>
      </c>
      <c r="C195" s="147">
        <v>45596.0</v>
      </c>
      <c r="D195" s="149" t="s">
        <v>200</v>
      </c>
      <c r="E195" s="149" t="s">
        <v>614</v>
      </c>
      <c r="F195" s="149" t="s">
        <v>615</v>
      </c>
      <c r="G195" s="76" t="s">
        <v>13</v>
      </c>
      <c r="H195" s="76" t="s">
        <v>209</v>
      </c>
      <c r="I195" s="150" t="s">
        <v>227</v>
      </c>
      <c r="J195" s="76" t="s">
        <v>31</v>
      </c>
      <c r="K195" s="76"/>
      <c r="L195" s="76" t="s">
        <v>211</v>
      </c>
      <c r="M195" s="76" t="s">
        <v>206</v>
      </c>
      <c r="N195" s="76">
        <f t="shared" si="1"/>
        <v>35</v>
      </c>
      <c r="O195" s="147">
        <v>45631.0</v>
      </c>
      <c r="P195" s="76" t="s">
        <v>168</v>
      </c>
      <c r="Q195" s="76" t="s">
        <v>616</v>
      </c>
    </row>
    <row r="196">
      <c r="A196" s="75">
        <v>361.0</v>
      </c>
      <c r="B196" s="94"/>
      <c r="C196" s="147">
        <v>45631.0</v>
      </c>
      <c r="D196" s="148" t="s">
        <v>200</v>
      </c>
      <c r="E196" s="76" t="s">
        <v>617</v>
      </c>
      <c r="F196" s="76" t="s">
        <v>618</v>
      </c>
      <c r="G196" s="76" t="s">
        <v>13</v>
      </c>
      <c r="H196" s="76" t="s">
        <v>209</v>
      </c>
      <c r="I196" s="76" t="s">
        <v>210</v>
      </c>
      <c r="J196" s="76" t="s">
        <v>619</v>
      </c>
      <c r="K196" s="76" t="s">
        <v>18</v>
      </c>
      <c r="L196" s="76" t="s">
        <v>211</v>
      </c>
      <c r="M196" s="76" t="s">
        <v>206</v>
      </c>
      <c r="N196" s="76">
        <f t="shared" si="1"/>
        <v>1</v>
      </c>
      <c r="O196" s="147">
        <v>45632.0</v>
      </c>
      <c r="P196" s="76" t="s">
        <v>152</v>
      </c>
      <c r="Q196" s="94"/>
    </row>
    <row r="197">
      <c r="A197" s="75">
        <v>258.0</v>
      </c>
      <c r="B197" s="94"/>
      <c r="C197" s="147">
        <v>45509.0</v>
      </c>
      <c r="D197" s="148" t="s">
        <v>200</v>
      </c>
      <c r="E197" s="76" t="s">
        <v>620</v>
      </c>
      <c r="F197" s="76" t="s">
        <v>621</v>
      </c>
      <c r="G197" s="76" t="s">
        <v>13</v>
      </c>
      <c r="H197" s="76" t="s">
        <v>203</v>
      </c>
      <c r="I197" s="76" t="s">
        <v>204</v>
      </c>
      <c r="J197" s="76" t="s">
        <v>33</v>
      </c>
      <c r="K197" s="94"/>
      <c r="L197" s="76" t="s">
        <v>240</v>
      </c>
      <c r="M197" s="76" t="s">
        <v>206</v>
      </c>
      <c r="N197" s="76">
        <f t="shared" si="1"/>
        <v>129</v>
      </c>
      <c r="O197" s="147">
        <v>45638.0</v>
      </c>
      <c r="P197" s="76" t="s">
        <v>152</v>
      </c>
      <c r="Q197" s="94"/>
    </row>
    <row r="198">
      <c r="A198" s="75">
        <v>295.0</v>
      </c>
      <c r="B198" s="94"/>
      <c r="C198" s="147">
        <v>45554.0</v>
      </c>
      <c r="D198" s="148" t="s">
        <v>200</v>
      </c>
      <c r="E198" s="76" t="s">
        <v>622</v>
      </c>
      <c r="F198" s="76" t="s">
        <v>623</v>
      </c>
      <c r="G198" s="76" t="s">
        <v>13</v>
      </c>
      <c r="H198" s="76" t="s">
        <v>209</v>
      </c>
      <c r="I198" s="76" t="s">
        <v>204</v>
      </c>
      <c r="J198" s="76" t="s">
        <v>34</v>
      </c>
      <c r="K198" s="94"/>
      <c r="L198" s="76" t="s">
        <v>457</v>
      </c>
      <c r="M198" s="76" t="s">
        <v>206</v>
      </c>
      <c r="N198" s="76">
        <f t="shared" si="1"/>
        <v>84</v>
      </c>
      <c r="O198" s="147">
        <v>45638.0</v>
      </c>
      <c r="P198" s="76" t="s">
        <v>151</v>
      </c>
      <c r="Q198" s="94"/>
    </row>
    <row r="199">
      <c r="A199" s="75">
        <v>318.0</v>
      </c>
      <c r="B199" s="154"/>
      <c r="C199" s="147">
        <v>45589.0</v>
      </c>
      <c r="D199" s="155" t="s">
        <v>200</v>
      </c>
      <c r="E199" s="149" t="s">
        <v>259</v>
      </c>
      <c r="F199" s="149" t="s">
        <v>260</v>
      </c>
      <c r="G199" s="76" t="s">
        <v>13</v>
      </c>
      <c r="H199" s="76" t="s">
        <v>203</v>
      </c>
      <c r="I199" s="76" t="s">
        <v>204</v>
      </c>
      <c r="J199" s="76" t="s">
        <v>29</v>
      </c>
      <c r="K199" s="94"/>
      <c r="L199" s="76" t="s">
        <v>595</v>
      </c>
      <c r="M199" s="76" t="s">
        <v>206</v>
      </c>
      <c r="N199" s="76">
        <f t="shared" si="1"/>
        <v>55</v>
      </c>
      <c r="O199" s="147">
        <v>45644.0</v>
      </c>
      <c r="P199" s="76" t="s">
        <v>164</v>
      </c>
      <c r="Q199" s="94"/>
    </row>
    <row r="200">
      <c r="A200" s="75">
        <v>297.0</v>
      </c>
      <c r="B200" s="94"/>
      <c r="C200" s="147">
        <v>45555.0</v>
      </c>
      <c r="D200" s="148" t="s">
        <v>200</v>
      </c>
      <c r="E200" s="76" t="s">
        <v>624</v>
      </c>
      <c r="F200" s="76" t="s">
        <v>625</v>
      </c>
      <c r="G200" s="76" t="s">
        <v>13</v>
      </c>
      <c r="H200" s="76" t="s">
        <v>209</v>
      </c>
      <c r="I200" s="76" t="s">
        <v>210</v>
      </c>
      <c r="J200" s="76" t="s">
        <v>34</v>
      </c>
      <c r="K200" s="94"/>
      <c r="L200" s="76" t="s">
        <v>211</v>
      </c>
      <c r="M200" s="76" t="s">
        <v>206</v>
      </c>
      <c r="N200" s="76">
        <f t="shared" si="1"/>
        <v>90</v>
      </c>
      <c r="O200" s="147">
        <v>45645.0</v>
      </c>
      <c r="P200" s="76" t="s">
        <v>152</v>
      </c>
      <c r="Q200" s="94"/>
    </row>
    <row r="201">
      <c r="A201" s="75">
        <v>314.0</v>
      </c>
      <c r="B201" s="94"/>
      <c r="C201" s="147">
        <v>45586.0</v>
      </c>
      <c r="D201" s="148" t="s">
        <v>200</v>
      </c>
      <c r="E201" s="76" t="s">
        <v>427</v>
      </c>
      <c r="F201" s="76" t="s">
        <v>626</v>
      </c>
      <c r="G201" s="76" t="s">
        <v>13</v>
      </c>
      <c r="H201" s="76" t="s">
        <v>209</v>
      </c>
      <c r="I201" s="76" t="s">
        <v>210</v>
      </c>
      <c r="J201" s="76" t="s">
        <v>30</v>
      </c>
      <c r="K201" s="94"/>
      <c r="L201" s="76" t="s">
        <v>211</v>
      </c>
      <c r="M201" s="76" t="s">
        <v>206</v>
      </c>
      <c r="N201" s="76">
        <f t="shared" si="1"/>
        <v>60</v>
      </c>
      <c r="O201" s="147">
        <v>45646.0</v>
      </c>
      <c r="P201" s="76" t="s">
        <v>151</v>
      </c>
      <c r="Q201" s="94"/>
    </row>
    <row r="202">
      <c r="A202" s="75">
        <v>365.0</v>
      </c>
      <c r="B202" s="149">
        <f>MONTH(C202)</f>
        <v>12</v>
      </c>
      <c r="C202" s="147">
        <v>45636.0</v>
      </c>
      <c r="D202" s="149" t="s">
        <v>200</v>
      </c>
      <c r="E202" s="149" t="s">
        <v>627</v>
      </c>
      <c r="F202" s="149" t="s">
        <v>628</v>
      </c>
      <c r="G202" s="76" t="s">
        <v>14</v>
      </c>
      <c r="H202" s="76" t="s">
        <v>203</v>
      </c>
      <c r="I202" s="150" t="s">
        <v>261</v>
      </c>
      <c r="J202" s="76" t="s">
        <v>35</v>
      </c>
      <c r="K202" s="76"/>
      <c r="L202" s="76" t="s">
        <v>629</v>
      </c>
      <c r="M202" s="76" t="s">
        <v>206</v>
      </c>
      <c r="N202" s="76">
        <f t="shared" si="1"/>
        <v>10</v>
      </c>
      <c r="O202" s="147">
        <v>45646.0</v>
      </c>
      <c r="P202" s="76" t="s">
        <v>155</v>
      </c>
      <c r="Q202" s="94"/>
    </row>
    <row r="203">
      <c r="A203" s="75">
        <v>354.0</v>
      </c>
      <c r="B203" s="151"/>
      <c r="C203" s="147">
        <v>45628.0</v>
      </c>
      <c r="D203" s="152" t="s">
        <v>200</v>
      </c>
      <c r="E203" s="153" t="s">
        <v>304</v>
      </c>
      <c r="F203" s="149" t="s">
        <v>305</v>
      </c>
      <c r="G203" s="76" t="s">
        <v>13</v>
      </c>
      <c r="H203" s="76" t="s">
        <v>209</v>
      </c>
      <c r="I203" s="76" t="s">
        <v>239</v>
      </c>
      <c r="J203" s="76" t="s">
        <v>28</v>
      </c>
      <c r="K203" s="76"/>
      <c r="L203" s="76" t="s">
        <v>211</v>
      </c>
      <c r="M203" s="76" t="s">
        <v>206</v>
      </c>
      <c r="N203" s="76">
        <f t="shared" si="1"/>
        <v>20</v>
      </c>
      <c r="O203" s="147">
        <v>45648.0</v>
      </c>
      <c r="P203" s="76" t="s">
        <v>164</v>
      </c>
      <c r="Q203" s="94"/>
    </row>
    <row r="204">
      <c r="A204" s="75">
        <v>369.0</v>
      </c>
      <c r="B204" s="151"/>
      <c r="C204" s="147">
        <v>45639.0</v>
      </c>
      <c r="D204" s="152" t="s">
        <v>200</v>
      </c>
      <c r="E204" s="153" t="s">
        <v>395</v>
      </c>
      <c r="F204" s="149" t="s">
        <v>396</v>
      </c>
      <c r="G204" s="76" t="s">
        <v>13</v>
      </c>
      <c r="H204" s="76" t="s">
        <v>209</v>
      </c>
      <c r="I204" s="76" t="s">
        <v>239</v>
      </c>
      <c r="J204" s="76" t="s">
        <v>31</v>
      </c>
      <c r="K204" s="76"/>
      <c r="L204" s="76" t="s">
        <v>211</v>
      </c>
      <c r="M204" s="76" t="s">
        <v>206</v>
      </c>
      <c r="N204" s="76">
        <f t="shared" si="1"/>
        <v>10</v>
      </c>
      <c r="O204" s="147">
        <v>45649.0</v>
      </c>
      <c r="P204" s="76" t="s">
        <v>164</v>
      </c>
      <c r="Q204" s="94"/>
    </row>
    <row r="205">
      <c r="A205" s="75">
        <v>299.0</v>
      </c>
      <c r="B205" s="94"/>
      <c r="C205" s="147">
        <v>45559.0</v>
      </c>
      <c r="D205" s="148" t="s">
        <v>200</v>
      </c>
      <c r="E205" s="76" t="s">
        <v>630</v>
      </c>
      <c r="F205" s="76" t="s">
        <v>631</v>
      </c>
      <c r="G205" s="76" t="s">
        <v>13</v>
      </c>
      <c r="H205" s="76" t="s">
        <v>209</v>
      </c>
      <c r="I205" s="76" t="s">
        <v>210</v>
      </c>
      <c r="J205" s="76" t="s">
        <v>32</v>
      </c>
      <c r="K205" s="76" t="s">
        <v>32</v>
      </c>
      <c r="L205" s="76" t="s">
        <v>211</v>
      </c>
      <c r="M205" s="76" t="s">
        <v>206</v>
      </c>
      <c r="N205" s="76">
        <f t="shared" si="1"/>
        <v>93</v>
      </c>
      <c r="O205" s="147">
        <v>45652.0</v>
      </c>
      <c r="P205" s="76" t="s">
        <v>152</v>
      </c>
      <c r="Q205" s="94"/>
    </row>
    <row r="206">
      <c r="A206" s="75">
        <v>377.0</v>
      </c>
      <c r="B206" s="149">
        <f>MONTH(C206)</f>
        <v>12</v>
      </c>
      <c r="C206" s="147">
        <v>45650.0</v>
      </c>
      <c r="D206" s="149" t="s">
        <v>228</v>
      </c>
      <c r="E206" s="149" t="s">
        <v>632</v>
      </c>
      <c r="F206" s="149" t="s">
        <v>633</v>
      </c>
      <c r="G206" s="76" t="s">
        <v>13</v>
      </c>
      <c r="H206" s="76" t="s">
        <v>203</v>
      </c>
      <c r="I206" s="150" t="s">
        <v>224</v>
      </c>
      <c r="J206" s="76" t="s">
        <v>28</v>
      </c>
      <c r="K206" s="76"/>
      <c r="L206" s="76" t="s">
        <v>205</v>
      </c>
      <c r="M206" s="76" t="s">
        <v>206</v>
      </c>
      <c r="N206" s="76">
        <f t="shared" si="1"/>
        <v>6</v>
      </c>
      <c r="O206" s="147">
        <v>45656.0</v>
      </c>
      <c r="P206" s="76" t="s">
        <v>167</v>
      </c>
      <c r="Q206" s="94"/>
    </row>
    <row r="207">
      <c r="A207" s="75">
        <v>324.0</v>
      </c>
      <c r="B207" s="154"/>
      <c r="C207" s="147">
        <v>45593.0</v>
      </c>
      <c r="D207" s="155" t="s">
        <v>200</v>
      </c>
      <c r="E207" s="149" t="s">
        <v>498</v>
      </c>
      <c r="F207" s="149" t="s">
        <v>499</v>
      </c>
      <c r="G207" s="76" t="s">
        <v>13</v>
      </c>
      <c r="H207" s="76" t="s">
        <v>209</v>
      </c>
      <c r="I207" s="76" t="s">
        <v>204</v>
      </c>
      <c r="J207" s="76" t="s">
        <v>29</v>
      </c>
      <c r="K207" s="94"/>
      <c r="L207" s="76" t="s">
        <v>211</v>
      </c>
      <c r="M207" s="76" t="s">
        <v>206</v>
      </c>
      <c r="N207" s="76">
        <f t="shared" si="1"/>
        <v>66</v>
      </c>
      <c r="O207" s="147">
        <v>45659.0</v>
      </c>
      <c r="P207" s="76" t="s">
        <v>151</v>
      </c>
      <c r="Q207" s="94"/>
    </row>
    <row r="208">
      <c r="A208" s="75">
        <v>177.0</v>
      </c>
      <c r="B208" s="94"/>
      <c r="C208" s="147">
        <v>45398.0</v>
      </c>
      <c r="D208" s="148" t="s">
        <v>200</v>
      </c>
      <c r="E208" s="76" t="s">
        <v>634</v>
      </c>
      <c r="F208" s="76" t="s">
        <v>635</v>
      </c>
      <c r="G208" s="76" t="s">
        <v>15</v>
      </c>
      <c r="H208" s="76" t="s">
        <v>203</v>
      </c>
      <c r="I208" s="76" t="s">
        <v>254</v>
      </c>
      <c r="J208" s="76" t="s">
        <v>28</v>
      </c>
      <c r="K208" s="76" t="s">
        <v>636</v>
      </c>
      <c r="L208" s="76" t="s">
        <v>205</v>
      </c>
      <c r="M208" s="76" t="s">
        <v>206</v>
      </c>
      <c r="N208" s="76">
        <f t="shared" si="1"/>
        <v>262</v>
      </c>
      <c r="O208" s="147">
        <v>45660.0</v>
      </c>
      <c r="P208" s="76" t="s">
        <v>160</v>
      </c>
      <c r="Q208" s="94"/>
    </row>
    <row r="209">
      <c r="A209" s="75">
        <v>288.0</v>
      </c>
      <c r="B209" s="154"/>
      <c r="C209" s="147">
        <v>45547.0</v>
      </c>
      <c r="D209" s="155" t="s">
        <v>228</v>
      </c>
      <c r="E209" s="149" t="s">
        <v>508</v>
      </c>
      <c r="F209" s="156" t="s">
        <v>509</v>
      </c>
      <c r="G209" s="149" t="s">
        <v>13</v>
      </c>
      <c r="H209" s="76" t="s">
        <v>203</v>
      </c>
      <c r="I209" s="76" t="s">
        <v>204</v>
      </c>
      <c r="J209" s="149" t="s">
        <v>34</v>
      </c>
      <c r="K209" s="94"/>
      <c r="L209" s="76" t="s">
        <v>637</v>
      </c>
      <c r="M209" s="76" t="s">
        <v>206</v>
      </c>
      <c r="N209" s="76">
        <f t="shared" si="1"/>
        <v>113</v>
      </c>
      <c r="O209" s="147">
        <v>45660.0</v>
      </c>
      <c r="P209" s="76" t="s">
        <v>151</v>
      </c>
      <c r="Q209" s="94"/>
    </row>
    <row r="210">
      <c r="A210" s="75">
        <v>390.0</v>
      </c>
      <c r="B210" s="149">
        <f t="shared" ref="B210:B211" si="19">MONTH(C210)</f>
        <v>1</v>
      </c>
      <c r="C210" s="147">
        <v>45665.0</v>
      </c>
      <c r="D210" s="149" t="s">
        <v>200</v>
      </c>
      <c r="E210" s="149" t="s">
        <v>304</v>
      </c>
      <c r="F210" s="149" t="s">
        <v>305</v>
      </c>
      <c r="G210" s="76" t="s">
        <v>13</v>
      </c>
      <c r="H210" s="76" t="s">
        <v>209</v>
      </c>
      <c r="I210" s="150" t="s">
        <v>261</v>
      </c>
      <c r="J210" s="76" t="s">
        <v>28</v>
      </c>
      <c r="K210" s="76" t="s">
        <v>28</v>
      </c>
      <c r="L210" s="76" t="s">
        <v>211</v>
      </c>
      <c r="M210" s="76" t="s">
        <v>206</v>
      </c>
      <c r="N210" s="76">
        <f t="shared" si="1"/>
        <v>2</v>
      </c>
      <c r="O210" s="147">
        <v>45667.0</v>
      </c>
      <c r="P210" s="76" t="s">
        <v>19</v>
      </c>
      <c r="Q210" s="94"/>
    </row>
    <row r="211">
      <c r="A211" s="75">
        <v>229.0</v>
      </c>
      <c r="B211" s="149">
        <f t="shared" si="19"/>
        <v>7</v>
      </c>
      <c r="C211" s="147">
        <v>45474.0</v>
      </c>
      <c r="D211" s="149" t="s">
        <v>200</v>
      </c>
      <c r="E211" s="149" t="s">
        <v>638</v>
      </c>
      <c r="F211" s="149" t="s">
        <v>639</v>
      </c>
      <c r="G211" s="76" t="s">
        <v>14</v>
      </c>
      <c r="H211" s="76" t="s">
        <v>209</v>
      </c>
      <c r="I211" s="150" t="s">
        <v>261</v>
      </c>
      <c r="J211" s="76" t="s">
        <v>30</v>
      </c>
      <c r="K211" s="76"/>
      <c r="L211" s="76" t="s">
        <v>211</v>
      </c>
      <c r="M211" s="76" t="s">
        <v>206</v>
      </c>
      <c r="N211" s="76">
        <f t="shared" si="1"/>
        <v>196</v>
      </c>
      <c r="O211" s="147">
        <v>45670.0</v>
      </c>
      <c r="P211" s="76" t="s">
        <v>151</v>
      </c>
      <c r="Q211" s="94"/>
    </row>
    <row r="212">
      <c r="A212" s="75">
        <v>307.0</v>
      </c>
      <c r="B212" s="94"/>
      <c r="C212" s="147">
        <v>45575.0</v>
      </c>
      <c r="D212" s="148" t="s">
        <v>228</v>
      </c>
      <c r="E212" s="76" t="s">
        <v>640</v>
      </c>
      <c r="F212" s="76" t="s">
        <v>641</v>
      </c>
      <c r="G212" s="76" t="s">
        <v>13</v>
      </c>
      <c r="H212" s="76" t="s">
        <v>203</v>
      </c>
      <c r="I212" s="76" t="s">
        <v>204</v>
      </c>
      <c r="J212" s="76" t="s">
        <v>31</v>
      </c>
      <c r="K212" s="94"/>
      <c r="L212" s="76" t="s">
        <v>642</v>
      </c>
      <c r="M212" s="76" t="s">
        <v>206</v>
      </c>
      <c r="N212" s="76">
        <f t="shared" si="1"/>
        <v>95</v>
      </c>
      <c r="O212" s="147">
        <v>45670.0</v>
      </c>
      <c r="P212" s="76" t="s">
        <v>151</v>
      </c>
      <c r="Q212" s="94"/>
    </row>
    <row r="213">
      <c r="A213" s="75">
        <v>339.0</v>
      </c>
      <c r="B213" s="154"/>
      <c r="C213" s="147">
        <v>45607.0</v>
      </c>
      <c r="D213" s="155" t="s">
        <v>228</v>
      </c>
      <c r="E213" s="149" t="s">
        <v>643</v>
      </c>
      <c r="F213" s="149" t="s">
        <v>644</v>
      </c>
      <c r="G213" s="76" t="s">
        <v>13</v>
      </c>
      <c r="H213" s="76" t="s">
        <v>203</v>
      </c>
      <c r="I213" s="76" t="s">
        <v>204</v>
      </c>
      <c r="J213" s="76" t="s">
        <v>34</v>
      </c>
      <c r="K213" s="94"/>
      <c r="L213" s="76" t="s">
        <v>217</v>
      </c>
      <c r="M213" s="76" t="s">
        <v>206</v>
      </c>
      <c r="N213" s="76">
        <f t="shared" si="1"/>
        <v>63</v>
      </c>
      <c r="O213" s="147">
        <v>45670.0</v>
      </c>
      <c r="P213" s="76" t="s">
        <v>151</v>
      </c>
      <c r="Q213" s="94"/>
    </row>
    <row r="214">
      <c r="A214" s="75">
        <v>387.0</v>
      </c>
      <c r="B214" s="151"/>
      <c r="C214" s="147">
        <v>45664.0</v>
      </c>
      <c r="D214" s="152" t="s">
        <v>200</v>
      </c>
      <c r="E214" s="153" t="s">
        <v>645</v>
      </c>
      <c r="F214" s="149" t="s">
        <v>646</v>
      </c>
      <c r="G214" s="76" t="s">
        <v>13</v>
      </c>
      <c r="H214" s="76" t="s">
        <v>209</v>
      </c>
      <c r="I214" s="76" t="s">
        <v>204</v>
      </c>
      <c r="J214" s="76" t="s">
        <v>34</v>
      </c>
      <c r="K214" s="76" t="s">
        <v>32</v>
      </c>
      <c r="L214" s="76" t="s">
        <v>211</v>
      </c>
      <c r="M214" s="76" t="s">
        <v>206</v>
      </c>
      <c r="N214" s="76">
        <f t="shared" si="1"/>
        <v>10</v>
      </c>
      <c r="O214" s="147">
        <v>45674.0</v>
      </c>
      <c r="P214" s="76" t="s">
        <v>164</v>
      </c>
      <c r="Q214" s="94"/>
    </row>
    <row r="215">
      <c r="A215" s="75">
        <v>186.0</v>
      </c>
      <c r="B215" s="149">
        <f>MONTH(C215)</f>
        <v>5</v>
      </c>
      <c r="C215" s="147">
        <v>45421.0</v>
      </c>
      <c r="D215" s="149" t="s">
        <v>200</v>
      </c>
      <c r="E215" s="149" t="s">
        <v>647</v>
      </c>
      <c r="F215" s="149" t="s">
        <v>648</v>
      </c>
      <c r="G215" s="76" t="s">
        <v>15</v>
      </c>
      <c r="H215" s="76" t="s">
        <v>209</v>
      </c>
      <c r="I215" s="150" t="s">
        <v>261</v>
      </c>
      <c r="J215" s="76" t="s">
        <v>31</v>
      </c>
      <c r="K215" s="76"/>
      <c r="L215" s="76" t="s">
        <v>211</v>
      </c>
      <c r="M215" s="76" t="s">
        <v>206</v>
      </c>
      <c r="N215" s="76">
        <f t="shared" si="1"/>
        <v>256</v>
      </c>
      <c r="O215" s="147">
        <v>45677.0</v>
      </c>
      <c r="P215" s="76" t="s">
        <v>152</v>
      </c>
      <c r="Q215" s="94"/>
    </row>
    <row r="216">
      <c r="A216" s="75">
        <v>275.0</v>
      </c>
      <c r="B216" s="94"/>
      <c r="C216" s="147">
        <v>45534.0</v>
      </c>
      <c r="D216" s="148" t="s">
        <v>200</v>
      </c>
      <c r="E216" s="76" t="s">
        <v>649</v>
      </c>
      <c r="F216" s="76" t="s">
        <v>650</v>
      </c>
      <c r="G216" s="76" t="s">
        <v>13</v>
      </c>
      <c r="H216" s="76" t="s">
        <v>209</v>
      </c>
      <c r="I216" s="76" t="s">
        <v>210</v>
      </c>
      <c r="J216" s="76" t="s">
        <v>30</v>
      </c>
      <c r="K216" s="76" t="s">
        <v>30</v>
      </c>
      <c r="L216" s="76" t="s">
        <v>211</v>
      </c>
      <c r="M216" s="76" t="s">
        <v>206</v>
      </c>
      <c r="N216" s="76">
        <f t="shared" si="1"/>
        <v>143</v>
      </c>
      <c r="O216" s="147">
        <v>45677.0</v>
      </c>
      <c r="P216" s="76" t="s">
        <v>152</v>
      </c>
      <c r="Q216" s="94"/>
    </row>
    <row r="217">
      <c r="A217" s="75">
        <v>304.0</v>
      </c>
      <c r="B217" s="151"/>
      <c r="C217" s="147">
        <v>45569.0</v>
      </c>
      <c r="D217" s="152" t="s">
        <v>200</v>
      </c>
      <c r="E217" s="153" t="s">
        <v>297</v>
      </c>
      <c r="F217" s="149" t="s">
        <v>540</v>
      </c>
      <c r="G217" s="76" t="s">
        <v>13</v>
      </c>
      <c r="H217" s="76" t="s">
        <v>209</v>
      </c>
      <c r="I217" s="76" t="s">
        <v>239</v>
      </c>
      <c r="J217" s="76" t="s">
        <v>28</v>
      </c>
      <c r="K217" s="76"/>
      <c r="L217" s="76" t="s">
        <v>211</v>
      </c>
      <c r="M217" s="76" t="s">
        <v>206</v>
      </c>
      <c r="N217" s="76">
        <f t="shared" si="1"/>
        <v>108</v>
      </c>
      <c r="O217" s="147">
        <v>45677.0</v>
      </c>
      <c r="P217" s="76" t="s">
        <v>154</v>
      </c>
      <c r="Q217" s="94"/>
    </row>
    <row r="218">
      <c r="A218" s="75">
        <v>182.0</v>
      </c>
      <c r="B218" s="94"/>
      <c r="C218" s="147">
        <v>45414.0</v>
      </c>
      <c r="D218" s="148" t="s">
        <v>200</v>
      </c>
      <c r="E218" s="76" t="s">
        <v>302</v>
      </c>
      <c r="F218" s="76" t="s">
        <v>303</v>
      </c>
      <c r="G218" s="76" t="s">
        <v>13</v>
      </c>
      <c r="H218" s="76" t="s">
        <v>209</v>
      </c>
      <c r="I218" s="76" t="s">
        <v>204</v>
      </c>
      <c r="J218" s="76" t="s">
        <v>34</v>
      </c>
      <c r="K218" s="94"/>
      <c r="L218" s="76" t="s">
        <v>211</v>
      </c>
      <c r="M218" s="76" t="s">
        <v>206</v>
      </c>
      <c r="N218" s="76">
        <f t="shared" si="1"/>
        <v>264</v>
      </c>
      <c r="O218" s="147">
        <v>45678.0</v>
      </c>
      <c r="P218" s="76" t="s">
        <v>151</v>
      </c>
      <c r="Q218" s="76" t="s">
        <v>292</v>
      </c>
    </row>
    <row r="219">
      <c r="A219" s="75">
        <v>259.0</v>
      </c>
      <c r="B219" s="149">
        <f t="shared" ref="B219:B226" si="20">MONTH(C219)</f>
        <v>8</v>
      </c>
      <c r="C219" s="147">
        <v>45509.0</v>
      </c>
      <c r="D219" s="149" t="s">
        <v>200</v>
      </c>
      <c r="E219" s="149" t="s">
        <v>651</v>
      </c>
      <c r="F219" s="149" t="s">
        <v>652</v>
      </c>
      <c r="G219" s="76" t="s">
        <v>13</v>
      </c>
      <c r="H219" s="76" t="s">
        <v>209</v>
      </c>
      <c r="I219" s="150" t="s">
        <v>227</v>
      </c>
      <c r="J219" s="76" t="s">
        <v>32</v>
      </c>
      <c r="K219" s="76"/>
      <c r="L219" s="76" t="s">
        <v>211</v>
      </c>
      <c r="M219" s="76" t="s">
        <v>206</v>
      </c>
      <c r="N219" s="76">
        <f t="shared" si="1"/>
        <v>169</v>
      </c>
      <c r="O219" s="147">
        <v>45678.0</v>
      </c>
      <c r="P219" s="76" t="s">
        <v>19</v>
      </c>
      <c r="Q219" s="94"/>
    </row>
    <row r="220">
      <c r="A220" s="75">
        <v>270.0</v>
      </c>
      <c r="B220" s="149">
        <f t="shared" si="20"/>
        <v>8</v>
      </c>
      <c r="C220" s="147">
        <v>45525.0</v>
      </c>
      <c r="D220" s="149" t="s">
        <v>200</v>
      </c>
      <c r="E220" s="149" t="s">
        <v>653</v>
      </c>
      <c r="F220" s="149" t="s">
        <v>654</v>
      </c>
      <c r="G220" s="76" t="s">
        <v>13</v>
      </c>
      <c r="H220" s="76" t="s">
        <v>203</v>
      </c>
      <c r="I220" s="150" t="s">
        <v>227</v>
      </c>
      <c r="J220" s="76" t="s">
        <v>29</v>
      </c>
      <c r="K220" s="76"/>
      <c r="L220" s="76" t="s">
        <v>245</v>
      </c>
      <c r="M220" s="76" t="s">
        <v>206</v>
      </c>
      <c r="N220" s="76">
        <f t="shared" si="1"/>
        <v>154</v>
      </c>
      <c r="O220" s="147">
        <v>45679.0</v>
      </c>
      <c r="P220" s="76" t="s">
        <v>152</v>
      </c>
      <c r="Q220" s="94"/>
    </row>
    <row r="221">
      <c r="A221" s="75">
        <v>393.0</v>
      </c>
      <c r="B221" s="149">
        <f t="shared" si="20"/>
        <v>1</v>
      </c>
      <c r="C221" s="147">
        <v>45666.0</v>
      </c>
      <c r="D221" s="149" t="s">
        <v>228</v>
      </c>
      <c r="E221" s="149" t="s">
        <v>655</v>
      </c>
      <c r="F221" s="149" t="s">
        <v>656</v>
      </c>
      <c r="G221" s="76" t="s">
        <v>13</v>
      </c>
      <c r="H221" s="76" t="s">
        <v>203</v>
      </c>
      <c r="I221" s="150" t="s">
        <v>227</v>
      </c>
      <c r="J221" s="76" t="s">
        <v>29</v>
      </c>
      <c r="K221" s="76"/>
      <c r="L221" s="76" t="s">
        <v>205</v>
      </c>
      <c r="M221" s="76" t="s">
        <v>206</v>
      </c>
      <c r="N221" s="76">
        <f t="shared" si="1"/>
        <v>13</v>
      </c>
      <c r="O221" s="147">
        <v>45679.0</v>
      </c>
      <c r="P221" s="76" t="s">
        <v>168</v>
      </c>
      <c r="Q221" s="94"/>
    </row>
    <row r="222">
      <c r="A222" s="75">
        <v>383.0</v>
      </c>
      <c r="B222" s="149">
        <f t="shared" si="20"/>
        <v>12</v>
      </c>
      <c r="C222" s="147">
        <v>45657.0</v>
      </c>
      <c r="D222" s="149" t="s">
        <v>228</v>
      </c>
      <c r="E222" s="149" t="s">
        <v>657</v>
      </c>
      <c r="F222" s="149" t="s">
        <v>658</v>
      </c>
      <c r="G222" s="76" t="s">
        <v>13</v>
      </c>
      <c r="H222" s="76" t="s">
        <v>203</v>
      </c>
      <c r="I222" s="150" t="s">
        <v>227</v>
      </c>
      <c r="J222" s="76" t="s">
        <v>30</v>
      </c>
      <c r="K222" s="76"/>
      <c r="L222" s="76" t="s">
        <v>205</v>
      </c>
      <c r="M222" s="76" t="s">
        <v>206</v>
      </c>
      <c r="N222" s="76">
        <f t="shared" si="1"/>
        <v>25</v>
      </c>
      <c r="O222" s="147">
        <v>45682.0</v>
      </c>
      <c r="P222" s="76" t="s">
        <v>162</v>
      </c>
      <c r="Q222" s="94"/>
    </row>
    <row r="223">
      <c r="A223" s="75">
        <v>405.0</v>
      </c>
      <c r="B223" s="149">
        <f t="shared" si="20"/>
        <v>1</v>
      </c>
      <c r="C223" s="147">
        <v>45679.0</v>
      </c>
      <c r="D223" s="149" t="s">
        <v>200</v>
      </c>
      <c r="E223" s="149" t="s">
        <v>659</v>
      </c>
      <c r="F223" s="149" t="s">
        <v>660</v>
      </c>
      <c r="G223" s="76" t="s">
        <v>13</v>
      </c>
      <c r="H223" s="76" t="s">
        <v>203</v>
      </c>
      <c r="I223" s="150" t="s">
        <v>227</v>
      </c>
      <c r="J223" s="76" t="s">
        <v>29</v>
      </c>
      <c r="K223" s="76"/>
      <c r="L223" s="76" t="s">
        <v>661</v>
      </c>
      <c r="M223" s="76" t="s">
        <v>206</v>
      </c>
      <c r="N223" s="76">
        <f t="shared" si="1"/>
        <v>3</v>
      </c>
      <c r="O223" s="147">
        <v>45682.0</v>
      </c>
      <c r="P223" s="76" t="s">
        <v>152</v>
      </c>
      <c r="Q223" s="94"/>
    </row>
    <row r="224">
      <c r="A224" s="75">
        <v>320.0</v>
      </c>
      <c r="B224" s="149">
        <f t="shared" si="20"/>
        <v>10</v>
      </c>
      <c r="C224" s="147">
        <v>45590.0</v>
      </c>
      <c r="D224" s="149" t="s">
        <v>228</v>
      </c>
      <c r="E224" s="149" t="s">
        <v>662</v>
      </c>
      <c r="F224" s="149" t="s">
        <v>663</v>
      </c>
      <c r="G224" s="76" t="s">
        <v>15</v>
      </c>
      <c r="H224" s="76" t="s">
        <v>203</v>
      </c>
      <c r="I224" s="150" t="s">
        <v>224</v>
      </c>
      <c r="J224" s="76" t="s">
        <v>34</v>
      </c>
      <c r="K224" s="76"/>
      <c r="L224" s="76" t="s">
        <v>664</v>
      </c>
      <c r="M224" s="76" t="s">
        <v>206</v>
      </c>
      <c r="N224" s="76">
        <f t="shared" si="1"/>
        <v>98</v>
      </c>
      <c r="O224" s="147">
        <v>45688.0</v>
      </c>
      <c r="P224" s="76" t="s">
        <v>152</v>
      </c>
      <c r="Q224" s="94"/>
    </row>
    <row r="225">
      <c r="A225" s="75">
        <v>355.0</v>
      </c>
      <c r="B225" s="149">
        <f t="shared" si="20"/>
        <v>12</v>
      </c>
      <c r="C225" s="147">
        <v>45628.0</v>
      </c>
      <c r="D225" s="149" t="s">
        <v>200</v>
      </c>
      <c r="E225" s="149" t="s">
        <v>588</v>
      </c>
      <c r="F225" s="149" t="s">
        <v>589</v>
      </c>
      <c r="G225" s="76" t="s">
        <v>13</v>
      </c>
      <c r="H225" s="76" t="s">
        <v>203</v>
      </c>
      <c r="I225" s="150" t="s">
        <v>227</v>
      </c>
      <c r="J225" s="76" t="s">
        <v>30</v>
      </c>
      <c r="K225" s="76"/>
      <c r="L225" s="76" t="s">
        <v>240</v>
      </c>
      <c r="M225" s="76" t="s">
        <v>206</v>
      </c>
      <c r="N225" s="76">
        <f t="shared" si="1"/>
        <v>60</v>
      </c>
      <c r="O225" s="147">
        <v>45688.0</v>
      </c>
      <c r="P225" s="76" t="s">
        <v>162</v>
      </c>
      <c r="Q225" s="94"/>
    </row>
    <row r="226">
      <c r="A226" s="75">
        <v>391.0</v>
      </c>
      <c r="B226" s="149">
        <f t="shared" si="20"/>
        <v>1</v>
      </c>
      <c r="C226" s="147">
        <v>45665.0</v>
      </c>
      <c r="D226" s="149" t="s">
        <v>200</v>
      </c>
      <c r="E226" s="149" t="s">
        <v>33</v>
      </c>
      <c r="F226" s="149" t="s">
        <v>665</v>
      </c>
      <c r="G226" s="76" t="s">
        <v>13</v>
      </c>
      <c r="H226" s="76" t="s">
        <v>209</v>
      </c>
      <c r="I226" s="150" t="s">
        <v>227</v>
      </c>
      <c r="J226" s="76" t="s">
        <v>31</v>
      </c>
      <c r="K226" s="76"/>
      <c r="L226" s="76" t="s">
        <v>211</v>
      </c>
      <c r="M226" s="76" t="s">
        <v>206</v>
      </c>
      <c r="N226" s="76">
        <f t="shared" si="1"/>
        <v>23</v>
      </c>
      <c r="O226" s="147">
        <v>45688.0</v>
      </c>
      <c r="P226" s="76" t="s">
        <v>164</v>
      </c>
      <c r="Q226" s="94"/>
    </row>
    <row r="227">
      <c r="A227" s="75">
        <v>401.0</v>
      </c>
      <c r="B227" s="94"/>
      <c r="C227" s="147">
        <v>45674.0</v>
      </c>
      <c r="D227" s="148" t="s">
        <v>200</v>
      </c>
      <c r="E227" s="76" t="s">
        <v>666</v>
      </c>
      <c r="F227" s="76" t="s">
        <v>667</v>
      </c>
      <c r="G227" s="76" t="s">
        <v>13</v>
      </c>
      <c r="H227" s="76" t="s">
        <v>203</v>
      </c>
      <c r="I227" s="76" t="s">
        <v>210</v>
      </c>
      <c r="J227" s="76" t="s">
        <v>29</v>
      </c>
      <c r="K227" s="94"/>
      <c r="L227" s="76" t="s">
        <v>205</v>
      </c>
      <c r="M227" s="76" t="s">
        <v>206</v>
      </c>
      <c r="N227" s="76">
        <f t="shared" si="1"/>
        <v>14</v>
      </c>
      <c r="O227" s="147">
        <v>45688.0</v>
      </c>
      <c r="P227" s="76" t="s">
        <v>151</v>
      </c>
      <c r="Q227" s="94"/>
    </row>
    <row r="228">
      <c r="A228" s="75">
        <v>403.0</v>
      </c>
      <c r="B228" s="94"/>
      <c r="C228" s="147">
        <v>45677.0</v>
      </c>
      <c r="D228" s="148" t="s">
        <v>200</v>
      </c>
      <c r="E228" s="76" t="s">
        <v>668</v>
      </c>
      <c r="F228" s="76" t="s">
        <v>669</v>
      </c>
      <c r="G228" s="76" t="s">
        <v>13</v>
      </c>
      <c r="H228" s="76" t="s">
        <v>203</v>
      </c>
      <c r="I228" s="76" t="s">
        <v>210</v>
      </c>
      <c r="J228" s="76" t="s">
        <v>35</v>
      </c>
      <c r="K228" s="76" t="s">
        <v>35</v>
      </c>
      <c r="L228" s="76" t="s">
        <v>670</v>
      </c>
      <c r="M228" s="76" t="s">
        <v>206</v>
      </c>
      <c r="N228" s="76">
        <f t="shared" si="1"/>
        <v>11</v>
      </c>
      <c r="O228" s="147">
        <v>45688.0</v>
      </c>
      <c r="P228" s="76" t="s">
        <v>152</v>
      </c>
      <c r="Q228" s="94"/>
    </row>
    <row r="229">
      <c r="A229" s="75">
        <v>406.0</v>
      </c>
      <c r="B229" s="149">
        <f t="shared" ref="B229:B230" si="21">MONTH(C229)</f>
        <v>1</v>
      </c>
      <c r="C229" s="147">
        <v>45688.0</v>
      </c>
      <c r="D229" s="149" t="s">
        <v>200</v>
      </c>
      <c r="E229" s="149" t="s">
        <v>225</v>
      </c>
      <c r="F229" s="149" t="s">
        <v>226</v>
      </c>
      <c r="G229" s="76" t="s">
        <v>13</v>
      </c>
      <c r="H229" s="76" t="s">
        <v>209</v>
      </c>
      <c r="I229" s="150" t="s">
        <v>227</v>
      </c>
      <c r="J229" s="76" t="s">
        <v>29</v>
      </c>
      <c r="K229" s="76"/>
      <c r="L229" s="76" t="s">
        <v>211</v>
      </c>
      <c r="M229" s="76" t="s">
        <v>206</v>
      </c>
      <c r="N229" s="76">
        <f t="shared" si="1"/>
        <v>0</v>
      </c>
      <c r="O229" s="147">
        <v>45688.0</v>
      </c>
      <c r="P229" s="76" t="s">
        <v>164</v>
      </c>
      <c r="Q229" s="94"/>
    </row>
    <row r="230">
      <c r="A230" s="75">
        <v>367.0</v>
      </c>
      <c r="B230" s="149">
        <f t="shared" si="21"/>
        <v>12</v>
      </c>
      <c r="C230" s="147">
        <v>45638.0</v>
      </c>
      <c r="D230" s="149" t="s">
        <v>200</v>
      </c>
      <c r="E230" s="149" t="s">
        <v>614</v>
      </c>
      <c r="F230" s="149" t="s">
        <v>615</v>
      </c>
      <c r="G230" s="76" t="s">
        <v>13</v>
      </c>
      <c r="H230" s="76" t="s">
        <v>209</v>
      </c>
      <c r="I230" s="150" t="s">
        <v>227</v>
      </c>
      <c r="J230" s="76" t="s">
        <v>31</v>
      </c>
      <c r="K230" s="76"/>
      <c r="L230" s="76" t="s">
        <v>211</v>
      </c>
      <c r="M230" s="76" t="s">
        <v>206</v>
      </c>
      <c r="N230" s="76">
        <f t="shared" si="1"/>
        <v>53</v>
      </c>
      <c r="O230" s="147">
        <v>45691.0</v>
      </c>
      <c r="P230" s="76" t="s">
        <v>162</v>
      </c>
      <c r="Q230" s="94"/>
    </row>
    <row r="231">
      <c r="A231" s="75">
        <v>345.0</v>
      </c>
      <c r="B231" s="154"/>
      <c r="C231" s="147">
        <v>45618.0</v>
      </c>
      <c r="D231" s="155" t="s">
        <v>200</v>
      </c>
      <c r="E231" s="149" t="s">
        <v>422</v>
      </c>
      <c r="F231" s="149" t="s">
        <v>423</v>
      </c>
      <c r="G231" s="76" t="s">
        <v>13</v>
      </c>
      <c r="H231" s="76" t="s">
        <v>203</v>
      </c>
      <c r="I231" s="76" t="s">
        <v>204</v>
      </c>
      <c r="J231" s="76" t="s">
        <v>34</v>
      </c>
      <c r="K231" s="94"/>
      <c r="L231" s="76" t="s">
        <v>205</v>
      </c>
      <c r="M231" s="76" t="s">
        <v>206</v>
      </c>
      <c r="N231" s="76">
        <f t="shared" si="1"/>
        <v>75</v>
      </c>
      <c r="O231" s="147">
        <v>45693.0</v>
      </c>
      <c r="P231" s="76" t="s">
        <v>152</v>
      </c>
      <c r="Q231" s="76" t="s">
        <v>671</v>
      </c>
    </row>
    <row r="232">
      <c r="A232" s="75">
        <v>334.0</v>
      </c>
      <c r="B232" s="151"/>
      <c r="C232" s="147">
        <v>45602.0</v>
      </c>
      <c r="D232" s="152" t="s">
        <v>228</v>
      </c>
      <c r="E232" s="153" t="s">
        <v>672</v>
      </c>
      <c r="F232" s="149" t="s">
        <v>673</v>
      </c>
      <c r="G232" s="76" t="s">
        <v>14</v>
      </c>
      <c r="H232" s="76" t="s">
        <v>203</v>
      </c>
      <c r="I232" s="76" t="s">
        <v>204</v>
      </c>
      <c r="J232" s="76" t="s">
        <v>34</v>
      </c>
      <c r="K232" s="94"/>
      <c r="L232" s="76" t="s">
        <v>674</v>
      </c>
      <c r="M232" s="76" t="s">
        <v>206</v>
      </c>
      <c r="N232" s="76">
        <f t="shared" si="1"/>
        <v>93</v>
      </c>
      <c r="O232" s="147">
        <v>45695.0</v>
      </c>
      <c r="P232" s="76" t="s">
        <v>168</v>
      </c>
      <c r="Q232" s="76" t="s">
        <v>675</v>
      </c>
    </row>
    <row r="233">
      <c r="A233" s="75">
        <v>336.0</v>
      </c>
      <c r="B233" s="154"/>
      <c r="C233" s="147">
        <v>45603.0</v>
      </c>
      <c r="D233" s="155" t="s">
        <v>200</v>
      </c>
      <c r="E233" s="149" t="s">
        <v>676</v>
      </c>
      <c r="F233" s="156" t="s">
        <v>677</v>
      </c>
      <c r="G233" s="149" t="s">
        <v>15</v>
      </c>
      <c r="H233" s="76" t="s">
        <v>203</v>
      </c>
      <c r="I233" s="149" t="s">
        <v>204</v>
      </c>
      <c r="J233" s="149" t="s">
        <v>34</v>
      </c>
      <c r="K233" s="94"/>
      <c r="L233" s="76" t="s">
        <v>205</v>
      </c>
      <c r="M233" s="76" t="s">
        <v>206</v>
      </c>
      <c r="N233" s="76">
        <f t="shared" si="1"/>
        <v>98</v>
      </c>
      <c r="O233" s="147">
        <v>45701.0</v>
      </c>
      <c r="P233" s="76" t="s">
        <v>568</v>
      </c>
      <c r="Q233" s="94"/>
    </row>
    <row r="234">
      <c r="A234" s="75">
        <v>414.0</v>
      </c>
      <c r="B234" s="151"/>
      <c r="C234" s="147">
        <v>45694.0</v>
      </c>
      <c r="D234" s="152" t="s">
        <v>200</v>
      </c>
      <c r="E234" s="153" t="s">
        <v>676</v>
      </c>
      <c r="F234" s="149" t="s">
        <v>677</v>
      </c>
      <c r="G234" s="76" t="s">
        <v>13</v>
      </c>
      <c r="H234" s="76" t="s">
        <v>203</v>
      </c>
      <c r="I234" s="76" t="s">
        <v>204</v>
      </c>
      <c r="J234" s="76" t="s">
        <v>34</v>
      </c>
      <c r="K234" s="76" t="s">
        <v>34</v>
      </c>
      <c r="L234" s="76" t="s">
        <v>678</v>
      </c>
      <c r="M234" s="76" t="s">
        <v>206</v>
      </c>
      <c r="N234" s="76">
        <f t="shared" si="1"/>
        <v>7</v>
      </c>
      <c r="O234" s="147">
        <v>45701.0</v>
      </c>
      <c r="P234" s="76" t="s">
        <v>568</v>
      </c>
      <c r="Q234" s="94"/>
    </row>
    <row r="235">
      <c r="A235" s="75">
        <v>388.0</v>
      </c>
      <c r="B235" s="151"/>
      <c r="C235" s="147">
        <v>45664.0</v>
      </c>
      <c r="D235" s="152" t="s">
        <v>200</v>
      </c>
      <c r="E235" s="153" t="s">
        <v>679</v>
      </c>
      <c r="F235" s="149" t="s">
        <v>680</v>
      </c>
      <c r="G235" s="76" t="s">
        <v>13</v>
      </c>
      <c r="H235" s="76" t="s">
        <v>209</v>
      </c>
      <c r="I235" s="76" t="s">
        <v>204</v>
      </c>
      <c r="J235" s="76" t="s">
        <v>34</v>
      </c>
      <c r="K235" s="76" t="s">
        <v>30</v>
      </c>
      <c r="L235" s="76" t="s">
        <v>211</v>
      </c>
      <c r="M235" s="76" t="s">
        <v>206</v>
      </c>
      <c r="N235" s="76">
        <f t="shared" si="1"/>
        <v>41</v>
      </c>
      <c r="O235" s="147">
        <v>45705.0</v>
      </c>
      <c r="P235" s="76" t="s">
        <v>168</v>
      </c>
      <c r="Q235" s="94"/>
    </row>
    <row r="236">
      <c r="A236" s="75">
        <v>424.0</v>
      </c>
      <c r="B236" s="149">
        <f>MONTH(C236)</f>
        <v>2</v>
      </c>
      <c r="C236" s="147">
        <v>45701.0</v>
      </c>
      <c r="D236" s="149" t="s">
        <v>200</v>
      </c>
      <c r="E236" s="149" t="s">
        <v>681</v>
      </c>
      <c r="F236" s="149" t="s">
        <v>682</v>
      </c>
      <c r="G236" s="76" t="s">
        <v>13</v>
      </c>
      <c r="H236" s="76" t="s">
        <v>203</v>
      </c>
      <c r="I236" s="150" t="s">
        <v>227</v>
      </c>
      <c r="J236" s="76" t="s">
        <v>30</v>
      </c>
      <c r="K236" s="76"/>
      <c r="L236" s="76" t="s">
        <v>205</v>
      </c>
      <c r="M236" s="76" t="s">
        <v>206</v>
      </c>
      <c r="N236" s="76">
        <f t="shared" si="1"/>
        <v>5</v>
      </c>
      <c r="O236" s="147">
        <v>45706.0</v>
      </c>
      <c r="P236" s="76" t="s">
        <v>168</v>
      </c>
      <c r="Q236" s="94"/>
    </row>
    <row r="237">
      <c r="A237" s="75">
        <v>296.0</v>
      </c>
      <c r="B237" s="94"/>
      <c r="C237" s="147">
        <v>45554.0</v>
      </c>
      <c r="D237" s="148" t="s">
        <v>200</v>
      </c>
      <c r="E237" s="76" t="s">
        <v>255</v>
      </c>
      <c r="F237" s="76" t="s">
        <v>256</v>
      </c>
      <c r="G237" s="76" t="s">
        <v>13</v>
      </c>
      <c r="H237" s="76" t="s">
        <v>209</v>
      </c>
      <c r="I237" s="76" t="s">
        <v>204</v>
      </c>
      <c r="J237" s="76" t="s">
        <v>28</v>
      </c>
      <c r="K237" s="94"/>
      <c r="L237" s="76" t="s">
        <v>211</v>
      </c>
      <c r="M237" s="76" t="s">
        <v>206</v>
      </c>
      <c r="N237" s="76">
        <f t="shared" si="1"/>
        <v>154</v>
      </c>
      <c r="O237" s="147">
        <v>45708.0</v>
      </c>
      <c r="P237" s="76" t="s">
        <v>19</v>
      </c>
      <c r="Q237" s="94"/>
    </row>
    <row r="238">
      <c r="A238" s="75">
        <v>330.0</v>
      </c>
      <c r="B238" s="149">
        <f>MONTH(C238)</f>
        <v>10</v>
      </c>
      <c r="C238" s="147">
        <v>45596.0</v>
      </c>
      <c r="D238" s="149" t="s">
        <v>228</v>
      </c>
      <c r="E238" s="149" t="s">
        <v>508</v>
      </c>
      <c r="F238" s="149" t="s">
        <v>530</v>
      </c>
      <c r="G238" s="76" t="s">
        <v>13</v>
      </c>
      <c r="H238" s="76" t="s">
        <v>203</v>
      </c>
      <c r="I238" s="150" t="s">
        <v>227</v>
      </c>
      <c r="J238" s="76" t="s">
        <v>30</v>
      </c>
      <c r="K238" s="76"/>
      <c r="L238" s="76" t="s">
        <v>683</v>
      </c>
      <c r="M238" s="76" t="s">
        <v>206</v>
      </c>
      <c r="N238" s="76">
        <f t="shared" si="1"/>
        <v>112</v>
      </c>
      <c r="O238" s="147">
        <v>45708.0</v>
      </c>
      <c r="P238" s="76" t="s">
        <v>162</v>
      </c>
      <c r="Q238" s="94"/>
    </row>
    <row r="239">
      <c r="A239" s="75">
        <v>415.0</v>
      </c>
      <c r="B239" s="151"/>
      <c r="C239" s="147">
        <v>45694.0</v>
      </c>
      <c r="D239" s="152" t="s">
        <v>200</v>
      </c>
      <c r="E239" s="153" t="s">
        <v>676</v>
      </c>
      <c r="F239" s="149" t="s">
        <v>677</v>
      </c>
      <c r="G239" s="76" t="s">
        <v>13</v>
      </c>
      <c r="H239" s="76" t="s">
        <v>203</v>
      </c>
      <c r="I239" s="76" t="s">
        <v>204</v>
      </c>
      <c r="J239" s="76" t="s">
        <v>34</v>
      </c>
      <c r="K239" s="76" t="s">
        <v>34</v>
      </c>
      <c r="L239" s="76" t="s">
        <v>678</v>
      </c>
      <c r="M239" s="76" t="s">
        <v>206</v>
      </c>
      <c r="N239" s="76">
        <f t="shared" si="1"/>
        <v>14</v>
      </c>
      <c r="O239" s="147">
        <v>45708.0</v>
      </c>
      <c r="P239" s="76" t="s">
        <v>151</v>
      </c>
      <c r="Q239" s="94"/>
    </row>
    <row r="240">
      <c r="A240" s="75">
        <v>426.0</v>
      </c>
      <c r="B240" s="151"/>
      <c r="C240" s="147">
        <v>45705.0</v>
      </c>
      <c r="D240" s="152" t="s">
        <v>200</v>
      </c>
      <c r="E240" s="153" t="s">
        <v>676</v>
      </c>
      <c r="F240" s="149" t="s">
        <v>677</v>
      </c>
      <c r="G240" s="76" t="s">
        <v>13</v>
      </c>
      <c r="H240" s="76" t="s">
        <v>203</v>
      </c>
      <c r="I240" s="76" t="s">
        <v>204</v>
      </c>
      <c r="J240" s="76" t="s">
        <v>34</v>
      </c>
      <c r="K240" s="76" t="s">
        <v>34</v>
      </c>
      <c r="L240" s="76" t="s">
        <v>678</v>
      </c>
      <c r="M240" s="76" t="s">
        <v>206</v>
      </c>
      <c r="N240" s="76">
        <f t="shared" si="1"/>
        <v>3</v>
      </c>
      <c r="O240" s="147">
        <v>45708.0</v>
      </c>
      <c r="P240" s="76" t="s">
        <v>164</v>
      </c>
      <c r="Q240" s="94"/>
    </row>
    <row r="241">
      <c r="A241" s="75">
        <v>121.0</v>
      </c>
      <c r="B241" s="94"/>
      <c r="C241" s="147">
        <v>45315.0</v>
      </c>
      <c r="D241" s="148" t="s">
        <v>200</v>
      </c>
      <c r="E241" s="76" t="s">
        <v>684</v>
      </c>
      <c r="F241" s="76" t="s">
        <v>685</v>
      </c>
      <c r="G241" s="76" t="s">
        <v>13</v>
      </c>
      <c r="H241" s="76" t="s">
        <v>209</v>
      </c>
      <c r="I241" s="76" t="s">
        <v>204</v>
      </c>
      <c r="J241" s="76" t="s">
        <v>34</v>
      </c>
      <c r="K241" s="94"/>
      <c r="L241" s="76" t="s">
        <v>274</v>
      </c>
      <c r="M241" s="76" t="s">
        <v>206</v>
      </c>
      <c r="N241" s="76">
        <f t="shared" si="1"/>
        <v>399</v>
      </c>
      <c r="O241" s="147">
        <v>45714.0</v>
      </c>
      <c r="P241" s="76" t="s">
        <v>151</v>
      </c>
      <c r="Q241" s="76" t="s">
        <v>292</v>
      </c>
    </row>
    <row r="242">
      <c r="A242" s="75">
        <v>325.0</v>
      </c>
      <c r="B242" s="149">
        <f>MONTH(C242)</f>
        <v>10</v>
      </c>
      <c r="C242" s="147">
        <v>45593.0</v>
      </c>
      <c r="D242" s="149" t="s">
        <v>200</v>
      </c>
      <c r="E242" s="149" t="s">
        <v>686</v>
      </c>
      <c r="F242" s="149" t="s">
        <v>687</v>
      </c>
      <c r="G242" s="76" t="s">
        <v>13</v>
      </c>
      <c r="H242" s="76" t="s">
        <v>209</v>
      </c>
      <c r="I242" s="150" t="s">
        <v>227</v>
      </c>
      <c r="J242" s="76" t="s">
        <v>30</v>
      </c>
      <c r="K242" s="76"/>
      <c r="L242" s="76" t="s">
        <v>457</v>
      </c>
      <c r="M242" s="76" t="s">
        <v>206</v>
      </c>
      <c r="N242" s="76">
        <f t="shared" si="1"/>
        <v>121</v>
      </c>
      <c r="O242" s="147">
        <v>45714.0</v>
      </c>
      <c r="P242" s="76" t="s">
        <v>19</v>
      </c>
      <c r="Q242" s="94"/>
    </row>
    <row r="243">
      <c r="A243" s="75">
        <v>315.0</v>
      </c>
      <c r="B243" s="94"/>
      <c r="C243" s="147">
        <v>45586.0</v>
      </c>
      <c r="D243" s="148" t="s">
        <v>200</v>
      </c>
      <c r="E243" s="76" t="s">
        <v>270</v>
      </c>
      <c r="F243" s="76" t="s">
        <v>271</v>
      </c>
      <c r="G243" s="76" t="s">
        <v>13</v>
      </c>
      <c r="H243" s="76" t="s">
        <v>209</v>
      </c>
      <c r="I243" s="76" t="s">
        <v>210</v>
      </c>
      <c r="J243" s="76" t="s">
        <v>28</v>
      </c>
      <c r="K243" s="94"/>
      <c r="L243" s="76" t="s">
        <v>211</v>
      </c>
      <c r="M243" s="76" t="s">
        <v>206</v>
      </c>
      <c r="N243" s="76">
        <f t="shared" si="1"/>
        <v>130</v>
      </c>
      <c r="O243" s="147">
        <v>45716.0</v>
      </c>
      <c r="P243" s="76" t="s">
        <v>151</v>
      </c>
      <c r="Q243" s="94"/>
    </row>
    <row r="244">
      <c r="A244" s="75">
        <v>340.0</v>
      </c>
      <c r="B244" s="149">
        <f t="shared" ref="B244:B245" si="22">MONTH(C244)</f>
        <v>11</v>
      </c>
      <c r="C244" s="147">
        <v>45607.0</v>
      </c>
      <c r="D244" s="149" t="s">
        <v>200</v>
      </c>
      <c r="E244" s="149" t="s">
        <v>490</v>
      </c>
      <c r="F244" s="149" t="s">
        <v>491</v>
      </c>
      <c r="G244" s="76" t="s">
        <v>13</v>
      </c>
      <c r="H244" s="76" t="s">
        <v>203</v>
      </c>
      <c r="I244" s="150" t="s">
        <v>261</v>
      </c>
      <c r="J244" s="76" t="s">
        <v>29</v>
      </c>
      <c r="K244" s="76"/>
      <c r="L244" s="76" t="s">
        <v>205</v>
      </c>
      <c r="M244" s="76" t="s">
        <v>206</v>
      </c>
      <c r="N244" s="76">
        <f t="shared" si="1"/>
        <v>109</v>
      </c>
      <c r="O244" s="147">
        <v>45716.0</v>
      </c>
      <c r="P244" s="76" t="s">
        <v>154</v>
      </c>
      <c r="Q244" s="94"/>
    </row>
    <row r="245">
      <c r="A245" s="75">
        <v>407.0</v>
      </c>
      <c r="B245" s="149">
        <f t="shared" si="22"/>
        <v>1</v>
      </c>
      <c r="C245" s="147">
        <v>45688.0</v>
      </c>
      <c r="D245" s="149" t="s">
        <v>200</v>
      </c>
      <c r="E245" s="149" t="s">
        <v>324</v>
      </c>
      <c r="F245" s="149" t="s">
        <v>325</v>
      </c>
      <c r="G245" s="76" t="s">
        <v>13</v>
      </c>
      <c r="H245" s="76" t="s">
        <v>209</v>
      </c>
      <c r="I245" s="150" t="s">
        <v>227</v>
      </c>
      <c r="J245" s="76" t="s">
        <v>29</v>
      </c>
      <c r="K245" s="76"/>
      <c r="L245" s="76" t="s">
        <v>211</v>
      </c>
      <c r="M245" s="76" t="s">
        <v>206</v>
      </c>
      <c r="N245" s="76">
        <f t="shared" si="1"/>
        <v>29</v>
      </c>
      <c r="O245" s="147">
        <v>45717.0</v>
      </c>
      <c r="P245" s="76" t="s">
        <v>164</v>
      </c>
      <c r="Q245" s="94"/>
    </row>
    <row r="246">
      <c r="A246" s="75">
        <v>435.0</v>
      </c>
      <c r="B246" s="151"/>
      <c r="C246" s="147">
        <v>45713.0</v>
      </c>
      <c r="D246" s="152" t="s">
        <v>200</v>
      </c>
      <c r="E246" s="153" t="s">
        <v>324</v>
      </c>
      <c r="F246" s="149" t="s">
        <v>325</v>
      </c>
      <c r="G246" s="76" t="s">
        <v>14</v>
      </c>
      <c r="H246" s="76" t="s">
        <v>203</v>
      </c>
      <c r="I246" s="76" t="s">
        <v>204</v>
      </c>
      <c r="J246" s="76" t="s">
        <v>31</v>
      </c>
      <c r="K246" s="76" t="s">
        <v>28</v>
      </c>
      <c r="L246" s="76" t="s">
        <v>211</v>
      </c>
      <c r="M246" s="76" t="s">
        <v>206</v>
      </c>
      <c r="N246" s="76">
        <f t="shared" si="1"/>
        <v>4</v>
      </c>
      <c r="O246" s="147">
        <v>45717.0</v>
      </c>
      <c r="P246" s="76" t="s">
        <v>164</v>
      </c>
      <c r="Q246" s="94"/>
    </row>
    <row r="247">
      <c r="A247" s="75">
        <v>404.0</v>
      </c>
      <c r="B247" s="149">
        <f t="shared" ref="B247:B248" si="23">MONTH(C247)</f>
        <v>1</v>
      </c>
      <c r="C247" s="147">
        <v>45678.0</v>
      </c>
      <c r="D247" s="149" t="s">
        <v>200</v>
      </c>
      <c r="E247" s="149" t="s">
        <v>645</v>
      </c>
      <c r="F247" s="149" t="s">
        <v>646</v>
      </c>
      <c r="G247" s="76" t="s">
        <v>15</v>
      </c>
      <c r="H247" s="76" t="s">
        <v>209</v>
      </c>
      <c r="I247" s="150" t="s">
        <v>224</v>
      </c>
      <c r="J247" s="76" t="s">
        <v>34</v>
      </c>
      <c r="K247" s="76" t="s">
        <v>32</v>
      </c>
      <c r="L247" s="76" t="s">
        <v>211</v>
      </c>
      <c r="M247" s="76" t="s">
        <v>206</v>
      </c>
      <c r="N247" s="76">
        <f t="shared" si="1"/>
        <v>42</v>
      </c>
      <c r="O247" s="147">
        <v>45720.0</v>
      </c>
      <c r="P247" s="76" t="s">
        <v>152</v>
      </c>
      <c r="Q247" s="94"/>
    </row>
    <row r="248">
      <c r="A248" s="75">
        <v>425.0</v>
      </c>
      <c r="B248" s="149">
        <f t="shared" si="23"/>
        <v>2</v>
      </c>
      <c r="C248" s="147">
        <v>45701.0</v>
      </c>
      <c r="D248" s="149" t="s">
        <v>200</v>
      </c>
      <c r="E248" s="149" t="s">
        <v>688</v>
      </c>
      <c r="F248" s="149" t="s">
        <v>689</v>
      </c>
      <c r="G248" s="76" t="s">
        <v>13</v>
      </c>
      <c r="H248" s="76" t="s">
        <v>209</v>
      </c>
      <c r="I248" s="150" t="s">
        <v>227</v>
      </c>
      <c r="J248" s="76" t="s">
        <v>35</v>
      </c>
      <c r="K248" s="76"/>
      <c r="L248" s="76" t="s">
        <v>211</v>
      </c>
      <c r="M248" s="76" t="s">
        <v>206</v>
      </c>
      <c r="N248" s="76">
        <f t="shared" si="1"/>
        <v>19</v>
      </c>
      <c r="O248" s="147">
        <v>45720.0</v>
      </c>
      <c r="P248" s="76" t="s">
        <v>152</v>
      </c>
      <c r="Q248" s="94"/>
    </row>
    <row r="249">
      <c r="A249" s="75">
        <v>321.0</v>
      </c>
      <c r="B249" s="94"/>
      <c r="C249" s="147">
        <v>45590.0</v>
      </c>
      <c r="D249" s="148" t="s">
        <v>200</v>
      </c>
      <c r="E249" s="76" t="s">
        <v>690</v>
      </c>
      <c r="F249" s="76" t="s">
        <v>691</v>
      </c>
      <c r="G249" s="76" t="s">
        <v>13</v>
      </c>
      <c r="H249" s="76" t="s">
        <v>209</v>
      </c>
      <c r="I249" s="76" t="s">
        <v>210</v>
      </c>
      <c r="J249" s="76" t="s">
        <v>28</v>
      </c>
      <c r="K249" s="76" t="s">
        <v>28</v>
      </c>
      <c r="L249" s="76" t="s">
        <v>211</v>
      </c>
      <c r="M249" s="76" t="s">
        <v>206</v>
      </c>
      <c r="N249" s="76">
        <f t="shared" si="1"/>
        <v>131</v>
      </c>
      <c r="O249" s="147">
        <v>45721.0</v>
      </c>
      <c r="P249" s="76" t="s">
        <v>19</v>
      </c>
      <c r="Q249" s="94"/>
    </row>
    <row r="250">
      <c r="A250" s="75">
        <v>56.0</v>
      </c>
      <c r="B250" s="151"/>
      <c r="C250" s="147">
        <v>44965.0</v>
      </c>
      <c r="D250" s="152" t="s">
        <v>200</v>
      </c>
      <c r="E250" s="153" t="s">
        <v>692</v>
      </c>
      <c r="F250" s="149" t="s">
        <v>693</v>
      </c>
      <c r="G250" s="76" t="s">
        <v>15</v>
      </c>
      <c r="H250" s="76" t="s">
        <v>203</v>
      </c>
      <c r="I250" s="76" t="s">
        <v>694</v>
      </c>
      <c r="J250" s="76"/>
      <c r="K250" s="76"/>
      <c r="L250" s="76"/>
      <c r="M250" s="76" t="s">
        <v>206</v>
      </c>
      <c r="N250" s="76">
        <f t="shared" si="1"/>
        <v>762</v>
      </c>
      <c r="O250" s="147">
        <v>45727.0</v>
      </c>
      <c r="P250" s="76" t="s">
        <v>168</v>
      </c>
      <c r="Q250" s="94"/>
    </row>
    <row r="251">
      <c r="A251" s="75">
        <v>419.0</v>
      </c>
      <c r="B251" s="94"/>
      <c r="C251" s="147">
        <v>45698.0</v>
      </c>
      <c r="D251" s="148" t="s">
        <v>200</v>
      </c>
      <c r="E251" s="76" t="s">
        <v>695</v>
      </c>
      <c r="F251" s="76" t="s">
        <v>696</v>
      </c>
      <c r="G251" s="76" t="s">
        <v>13</v>
      </c>
      <c r="H251" s="76" t="s">
        <v>203</v>
      </c>
      <c r="I251" s="76" t="s">
        <v>254</v>
      </c>
      <c r="J251" s="76" t="s">
        <v>34</v>
      </c>
      <c r="K251" s="94"/>
      <c r="L251" s="76" t="s">
        <v>205</v>
      </c>
      <c r="M251" s="76" t="s">
        <v>206</v>
      </c>
      <c r="N251" s="76">
        <f t="shared" si="1"/>
        <v>35</v>
      </c>
      <c r="O251" s="147">
        <v>45733.0</v>
      </c>
      <c r="P251" s="76" t="s">
        <v>152</v>
      </c>
      <c r="Q251" s="94"/>
    </row>
    <row r="252">
      <c r="A252" s="75">
        <v>437.0</v>
      </c>
      <c r="B252" s="94"/>
      <c r="C252" s="147">
        <v>45716.0</v>
      </c>
      <c r="D252" s="148" t="s">
        <v>200</v>
      </c>
      <c r="E252" s="76" t="s">
        <v>697</v>
      </c>
      <c r="F252" s="76" t="s">
        <v>698</v>
      </c>
      <c r="G252" s="76" t="s">
        <v>13</v>
      </c>
      <c r="H252" s="76" t="s">
        <v>203</v>
      </c>
      <c r="I252" s="76" t="s">
        <v>210</v>
      </c>
      <c r="J252" s="76" t="s">
        <v>34</v>
      </c>
      <c r="K252" s="76" t="s">
        <v>34</v>
      </c>
      <c r="L252" s="76" t="s">
        <v>699</v>
      </c>
      <c r="M252" s="76" t="s">
        <v>206</v>
      </c>
      <c r="N252" s="76">
        <f t="shared" si="1"/>
        <v>17</v>
      </c>
      <c r="O252" s="147">
        <v>45733.0</v>
      </c>
      <c r="P252" s="76" t="s">
        <v>154</v>
      </c>
      <c r="Q252" s="94"/>
    </row>
    <row r="253">
      <c r="A253" s="75">
        <v>199.0</v>
      </c>
      <c r="B253" s="154"/>
      <c r="C253" s="147">
        <v>45436.0</v>
      </c>
      <c r="D253" s="155" t="s">
        <v>200</v>
      </c>
      <c r="E253" s="149" t="s">
        <v>374</v>
      </c>
      <c r="F253" s="149" t="s">
        <v>375</v>
      </c>
      <c r="G253" s="76" t="s">
        <v>13</v>
      </c>
      <c r="H253" s="76" t="s">
        <v>203</v>
      </c>
      <c r="I253" s="76" t="s">
        <v>204</v>
      </c>
      <c r="J253" s="76" t="s">
        <v>29</v>
      </c>
      <c r="K253" s="94"/>
      <c r="L253" s="76" t="s">
        <v>205</v>
      </c>
      <c r="M253" s="76" t="s">
        <v>206</v>
      </c>
      <c r="N253" s="76">
        <f t="shared" si="1"/>
        <v>299</v>
      </c>
      <c r="O253" s="147">
        <v>45735.0</v>
      </c>
      <c r="P253" s="76" t="s">
        <v>168</v>
      </c>
      <c r="Q253" s="76" t="s">
        <v>292</v>
      </c>
    </row>
    <row r="254">
      <c r="A254" s="75">
        <v>357.0</v>
      </c>
      <c r="B254" s="94"/>
      <c r="C254" s="147">
        <v>45629.0</v>
      </c>
      <c r="D254" s="148" t="s">
        <v>200</v>
      </c>
      <c r="E254" s="76" t="s">
        <v>700</v>
      </c>
      <c r="F254" s="76" t="s">
        <v>701</v>
      </c>
      <c r="G254" s="76" t="s">
        <v>13</v>
      </c>
      <c r="H254" s="76" t="s">
        <v>203</v>
      </c>
      <c r="I254" s="76" t="s">
        <v>210</v>
      </c>
      <c r="J254" s="76" t="s">
        <v>28</v>
      </c>
      <c r="K254" s="94"/>
      <c r="L254" s="76" t="s">
        <v>205</v>
      </c>
      <c r="M254" s="76" t="s">
        <v>206</v>
      </c>
      <c r="N254" s="76">
        <f t="shared" si="1"/>
        <v>106</v>
      </c>
      <c r="O254" s="147">
        <v>45735.0</v>
      </c>
      <c r="P254" s="76" t="s">
        <v>152</v>
      </c>
      <c r="Q254" s="94"/>
    </row>
    <row r="255">
      <c r="A255" s="75">
        <v>451.0</v>
      </c>
      <c r="B255" s="149">
        <f>MONTH(C255)</f>
        <v>3</v>
      </c>
      <c r="C255" s="147">
        <v>45735.0</v>
      </c>
      <c r="D255" s="149" t="s">
        <v>200</v>
      </c>
      <c r="E255" s="149" t="s">
        <v>702</v>
      </c>
      <c r="F255" s="149" t="s">
        <v>703</v>
      </c>
      <c r="G255" s="76" t="s">
        <v>13</v>
      </c>
      <c r="H255" s="76" t="s">
        <v>209</v>
      </c>
      <c r="I255" s="150" t="s">
        <v>227</v>
      </c>
      <c r="J255" s="76" t="s">
        <v>30</v>
      </c>
      <c r="K255" s="76"/>
      <c r="L255" s="76" t="s">
        <v>211</v>
      </c>
      <c r="M255" s="76" t="s">
        <v>206</v>
      </c>
      <c r="N255" s="76">
        <f t="shared" si="1"/>
        <v>0</v>
      </c>
      <c r="O255" s="147">
        <v>45735.0</v>
      </c>
      <c r="P255" s="76" t="s">
        <v>162</v>
      </c>
      <c r="Q255" s="94"/>
    </row>
    <row r="256">
      <c r="A256" s="75">
        <v>408.0</v>
      </c>
      <c r="B256" s="151"/>
      <c r="C256" s="147">
        <v>45688.0</v>
      </c>
      <c r="D256" s="152" t="s">
        <v>228</v>
      </c>
      <c r="E256" s="153" t="s">
        <v>657</v>
      </c>
      <c r="F256" s="149" t="s">
        <v>704</v>
      </c>
      <c r="G256" s="76" t="s">
        <v>13</v>
      </c>
      <c r="H256" s="76" t="s">
        <v>203</v>
      </c>
      <c r="I256" s="76" t="s">
        <v>705</v>
      </c>
      <c r="J256" s="76" t="s">
        <v>30</v>
      </c>
      <c r="K256" s="76"/>
      <c r="L256" s="76" t="s">
        <v>205</v>
      </c>
      <c r="M256" s="76" t="s">
        <v>206</v>
      </c>
      <c r="N256" s="76">
        <f t="shared" si="1"/>
        <v>48</v>
      </c>
      <c r="O256" s="147">
        <v>45736.0</v>
      </c>
      <c r="P256" s="76" t="s">
        <v>162</v>
      </c>
      <c r="Q256" s="94"/>
    </row>
    <row r="257">
      <c r="A257" s="75">
        <v>438.0</v>
      </c>
      <c r="B257" s="151"/>
      <c r="C257" s="147">
        <v>45716.0</v>
      </c>
      <c r="D257" s="152" t="s">
        <v>200</v>
      </c>
      <c r="E257" s="153" t="s">
        <v>255</v>
      </c>
      <c r="F257" s="149" t="s">
        <v>256</v>
      </c>
      <c r="G257" s="76" t="s">
        <v>13</v>
      </c>
      <c r="H257" s="76" t="s">
        <v>209</v>
      </c>
      <c r="I257" s="76" t="s">
        <v>239</v>
      </c>
      <c r="J257" s="76" t="s">
        <v>28</v>
      </c>
      <c r="K257" s="76" t="s">
        <v>28</v>
      </c>
      <c r="L257" s="76" t="s">
        <v>211</v>
      </c>
      <c r="M257" s="76" t="s">
        <v>206</v>
      </c>
      <c r="N257" s="76">
        <f t="shared" si="1"/>
        <v>20</v>
      </c>
      <c r="O257" s="147">
        <v>45736.0</v>
      </c>
      <c r="P257" s="76" t="s">
        <v>154</v>
      </c>
      <c r="Q257" s="94"/>
    </row>
    <row r="258">
      <c r="A258" s="75">
        <v>356.0</v>
      </c>
      <c r="B258" s="94"/>
      <c r="C258" s="147">
        <v>45628.0</v>
      </c>
      <c r="D258" s="148" t="s">
        <v>200</v>
      </c>
      <c r="E258" s="76" t="s">
        <v>596</v>
      </c>
      <c r="F258" s="76" t="s">
        <v>597</v>
      </c>
      <c r="G258" s="76" t="s">
        <v>13</v>
      </c>
      <c r="H258" s="76" t="s">
        <v>209</v>
      </c>
      <c r="I258" s="76" t="s">
        <v>210</v>
      </c>
      <c r="J258" s="76" t="s">
        <v>34</v>
      </c>
      <c r="K258" s="94"/>
      <c r="L258" s="76" t="s">
        <v>211</v>
      </c>
      <c r="M258" s="76" t="s">
        <v>206</v>
      </c>
      <c r="N258" s="76">
        <f t="shared" si="1"/>
        <v>109</v>
      </c>
      <c r="O258" s="147">
        <v>45737.0</v>
      </c>
      <c r="P258" s="76" t="s">
        <v>19</v>
      </c>
      <c r="Q258" s="94"/>
    </row>
    <row r="259">
      <c r="A259" s="75">
        <v>428.0</v>
      </c>
      <c r="B259" s="151"/>
      <c r="C259" s="147">
        <v>45707.0</v>
      </c>
      <c r="D259" s="152" t="s">
        <v>200</v>
      </c>
      <c r="E259" s="153" t="s">
        <v>432</v>
      </c>
      <c r="F259" s="149" t="s">
        <v>433</v>
      </c>
      <c r="G259" s="76" t="s">
        <v>13</v>
      </c>
      <c r="H259" s="76" t="s">
        <v>209</v>
      </c>
      <c r="I259" s="76" t="s">
        <v>706</v>
      </c>
      <c r="J259" s="76" t="s">
        <v>30</v>
      </c>
      <c r="K259" s="76"/>
      <c r="L259" s="76" t="s">
        <v>211</v>
      </c>
      <c r="M259" s="76" t="s">
        <v>206</v>
      </c>
      <c r="N259" s="76">
        <f t="shared" si="1"/>
        <v>30</v>
      </c>
      <c r="O259" s="147">
        <v>45737.0</v>
      </c>
      <c r="P259" s="76" t="s">
        <v>152</v>
      </c>
      <c r="Q259" s="94"/>
    </row>
    <row r="260">
      <c r="A260" s="75">
        <v>432.0</v>
      </c>
      <c r="B260" s="149">
        <f>MONTH(C260)</f>
        <v>2</v>
      </c>
      <c r="C260" s="147">
        <v>45712.0</v>
      </c>
      <c r="D260" s="149" t="s">
        <v>200</v>
      </c>
      <c r="E260" s="149" t="s">
        <v>225</v>
      </c>
      <c r="F260" s="149" t="s">
        <v>226</v>
      </c>
      <c r="G260" s="76" t="s">
        <v>13</v>
      </c>
      <c r="H260" s="76" t="s">
        <v>209</v>
      </c>
      <c r="I260" s="150" t="s">
        <v>227</v>
      </c>
      <c r="J260" s="76" t="s">
        <v>29</v>
      </c>
      <c r="K260" s="76"/>
      <c r="L260" s="76" t="s">
        <v>211</v>
      </c>
      <c r="M260" s="76" t="s">
        <v>206</v>
      </c>
      <c r="N260" s="76">
        <f t="shared" si="1"/>
        <v>25</v>
      </c>
      <c r="O260" s="147">
        <v>45737.0</v>
      </c>
      <c r="P260" s="76" t="s">
        <v>19</v>
      </c>
      <c r="Q260" s="94"/>
    </row>
    <row r="261">
      <c r="A261" s="75">
        <v>443.0</v>
      </c>
      <c r="B261" s="151"/>
      <c r="C261" s="147">
        <v>45723.0</v>
      </c>
      <c r="D261" s="152" t="s">
        <v>200</v>
      </c>
      <c r="E261" s="153" t="s">
        <v>707</v>
      </c>
      <c r="F261" s="149" t="s">
        <v>708</v>
      </c>
      <c r="G261" s="76" t="s">
        <v>13</v>
      </c>
      <c r="H261" s="76" t="s">
        <v>209</v>
      </c>
      <c r="I261" s="76" t="s">
        <v>204</v>
      </c>
      <c r="J261" s="76" t="s">
        <v>33</v>
      </c>
      <c r="K261" s="94"/>
      <c r="L261" s="76" t="s">
        <v>709</v>
      </c>
      <c r="M261" s="76" t="s">
        <v>206</v>
      </c>
      <c r="N261" s="76">
        <f t="shared" si="1"/>
        <v>14</v>
      </c>
      <c r="O261" s="147">
        <v>45737.0</v>
      </c>
      <c r="P261" s="76" t="s">
        <v>151</v>
      </c>
      <c r="Q261" s="94"/>
    </row>
    <row r="262">
      <c r="A262" s="75">
        <v>452.0</v>
      </c>
      <c r="B262" s="151"/>
      <c r="C262" s="147">
        <v>45735.0</v>
      </c>
      <c r="D262" s="152" t="s">
        <v>200</v>
      </c>
      <c r="E262" s="153" t="s">
        <v>598</v>
      </c>
      <c r="F262" s="149" t="s">
        <v>599</v>
      </c>
      <c r="G262" s="76" t="s">
        <v>13</v>
      </c>
      <c r="H262" s="76" t="s">
        <v>209</v>
      </c>
      <c r="I262" s="76" t="s">
        <v>301</v>
      </c>
      <c r="J262" s="76" t="s">
        <v>29</v>
      </c>
      <c r="K262" s="76"/>
      <c r="L262" s="76" t="s">
        <v>211</v>
      </c>
      <c r="M262" s="76" t="s">
        <v>206</v>
      </c>
      <c r="N262" s="76">
        <f t="shared" si="1"/>
        <v>2</v>
      </c>
      <c r="O262" s="147">
        <v>45737.0</v>
      </c>
      <c r="P262" s="76" t="s">
        <v>154</v>
      </c>
      <c r="Q262" s="94"/>
    </row>
    <row r="263">
      <c r="A263" s="75">
        <v>235.0</v>
      </c>
      <c r="B263" s="149">
        <f>MONTH(C263)</f>
        <v>7</v>
      </c>
      <c r="C263" s="147">
        <v>45477.0</v>
      </c>
      <c r="D263" s="149" t="s">
        <v>200</v>
      </c>
      <c r="E263" s="149" t="s">
        <v>710</v>
      </c>
      <c r="F263" s="149" t="s">
        <v>711</v>
      </c>
      <c r="G263" s="76" t="s">
        <v>13</v>
      </c>
      <c r="H263" s="76" t="s">
        <v>203</v>
      </c>
      <c r="I263" s="150" t="s">
        <v>227</v>
      </c>
      <c r="J263" s="76" t="s">
        <v>29</v>
      </c>
      <c r="K263" s="76"/>
      <c r="L263" s="76" t="s">
        <v>280</v>
      </c>
      <c r="M263" s="76" t="s">
        <v>206</v>
      </c>
      <c r="N263" s="76">
        <f t="shared" si="1"/>
        <v>262</v>
      </c>
      <c r="O263" s="147">
        <v>45739.0</v>
      </c>
      <c r="P263" s="76" t="s">
        <v>162</v>
      </c>
      <c r="Q263" s="94"/>
    </row>
    <row r="264">
      <c r="A264" s="75">
        <v>444.0</v>
      </c>
      <c r="B264" s="151"/>
      <c r="C264" s="147">
        <v>45723.0</v>
      </c>
      <c r="D264" s="152" t="s">
        <v>200</v>
      </c>
      <c r="E264" s="153" t="s">
        <v>270</v>
      </c>
      <c r="F264" s="149" t="s">
        <v>271</v>
      </c>
      <c r="G264" s="76" t="s">
        <v>13</v>
      </c>
      <c r="H264" s="76" t="s">
        <v>209</v>
      </c>
      <c r="I264" s="76" t="s">
        <v>706</v>
      </c>
      <c r="J264" s="76" t="s">
        <v>28</v>
      </c>
      <c r="K264" s="76" t="s">
        <v>28</v>
      </c>
      <c r="L264" s="76" t="s">
        <v>211</v>
      </c>
      <c r="M264" s="76" t="s">
        <v>206</v>
      </c>
      <c r="N264" s="76">
        <f t="shared" si="1"/>
        <v>17</v>
      </c>
      <c r="O264" s="147">
        <v>45740.0</v>
      </c>
      <c r="P264" s="76" t="s">
        <v>164</v>
      </c>
      <c r="Q264" s="94"/>
    </row>
    <row r="265">
      <c r="A265" s="75">
        <v>433.0</v>
      </c>
      <c r="B265" s="149">
        <f>MONTH(C265)</f>
        <v>2</v>
      </c>
      <c r="C265" s="147">
        <v>45712.0</v>
      </c>
      <c r="D265" s="149" t="s">
        <v>200</v>
      </c>
      <c r="E265" s="149" t="s">
        <v>712</v>
      </c>
      <c r="F265" s="149" t="s">
        <v>713</v>
      </c>
      <c r="G265" s="76" t="s">
        <v>13</v>
      </c>
      <c r="H265" s="76" t="s">
        <v>203</v>
      </c>
      <c r="I265" s="150" t="s">
        <v>227</v>
      </c>
      <c r="J265" s="76" t="s">
        <v>33</v>
      </c>
      <c r="K265" s="76"/>
      <c r="L265" s="76" t="s">
        <v>526</v>
      </c>
      <c r="M265" s="76" t="s">
        <v>206</v>
      </c>
      <c r="N265" s="76">
        <f t="shared" si="1"/>
        <v>30</v>
      </c>
      <c r="O265" s="147">
        <v>45742.0</v>
      </c>
      <c r="P265" s="76" t="s">
        <v>168</v>
      </c>
      <c r="Q265" s="94"/>
    </row>
    <row r="266">
      <c r="A266" s="75">
        <v>455.0</v>
      </c>
      <c r="B266" s="151"/>
      <c r="C266" s="147">
        <v>45741.0</v>
      </c>
      <c r="D266" s="152" t="s">
        <v>200</v>
      </c>
      <c r="E266" s="153" t="s">
        <v>259</v>
      </c>
      <c r="F266" s="149" t="s">
        <v>260</v>
      </c>
      <c r="G266" s="76" t="s">
        <v>13</v>
      </c>
      <c r="H266" s="76" t="s">
        <v>203</v>
      </c>
      <c r="I266" s="76" t="s">
        <v>714</v>
      </c>
      <c r="J266" s="76" t="s">
        <v>29</v>
      </c>
      <c r="K266" s="76"/>
      <c r="L266" s="76" t="s">
        <v>595</v>
      </c>
      <c r="M266" s="76" t="s">
        <v>206</v>
      </c>
      <c r="N266" s="76">
        <f t="shared" si="1"/>
        <v>1</v>
      </c>
      <c r="O266" s="147">
        <v>45742.0</v>
      </c>
      <c r="P266" s="76" t="s">
        <v>152</v>
      </c>
      <c r="Q266" s="94"/>
    </row>
    <row r="267">
      <c r="A267" s="75">
        <v>456.0</v>
      </c>
      <c r="B267" s="149">
        <f>MONTH(C267)</f>
        <v>3</v>
      </c>
      <c r="C267" s="147">
        <v>45742.0</v>
      </c>
      <c r="D267" s="149" t="s">
        <v>200</v>
      </c>
      <c r="E267" s="149" t="s">
        <v>715</v>
      </c>
      <c r="F267" s="149" t="s">
        <v>716</v>
      </c>
      <c r="G267" s="76" t="s">
        <v>13</v>
      </c>
      <c r="H267" s="76" t="s">
        <v>203</v>
      </c>
      <c r="I267" s="150" t="s">
        <v>227</v>
      </c>
      <c r="J267" s="76" t="s">
        <v>29</v>
      </c>
      <c r="K267" s="76"/>
      <c r="L267" s="76" t="s">
        <v>211</v>
      </c>
      <c r="M267" s="76" t="s">
        <v>206</v>
      </c>
      <c r="N267" s="76">
        <f t="shared" si="1"/>
        <v>0</v>
      </c>
      <c r="O267" s="147">
        <v>45742.0</v>
      </c>
      <c r="P267" s="76" t="s">
        <v>151</v>
      </c>
      <c r="Q267" s="94"/>
    </row>
    <row r="268">
      <c r="A268" s="75">
        <v>362.0</v>
      </c>
      <c r="B268" s="94"/>
      <c r="C268" s="147">
        <v>45632.0</v>
      </c>
      <c r="D268" s="148" t="s">
        <v>200</v>
      </c>
      <c r="E268" s="76" t="s">
        <v>717</v>
      </c>
      <c r="F268" s="76" t="s">
        <v>718</v>
      </c>
      <c r="G268" s="76" t="s">
        <v>13</v>
      </c>
      <c r="H268" s="76" t="s">
        <v>203</v>
      </c>
      <c r="I268" s="76" t="s">
        <v>210</v>
      </c>
      <c r="J268" s="76" t="s">
        <v>33</v>
      </c>
      <c r="K268" s="94"/>
      <c r="L268" s="76" t="s">
        <v>245</v>
      </c>
      <c r="M268" s="76" t="s">
        <v>206</v>
      </c>
      <c r="N268" s="76">
        <f t="shared" si="1"/>
        <v>115</v>
      </c>
      <c r="O268" s="147">
        <v>45747.0</v>
      </c>
      <c r="P268" s="76" t="s">
        <v>152</v>
      </c>
      <c r="Q268" s="94"/>
    </row>
    <row r="269">
      <c r="A269" s="75">
        <v>381.0</v>
      </c>
      <c r="B269" s="154"/>
      <c r="C269" s="147">
        <v>45655.0</v>
      </c>
      <c r="D269" s="155" t="s">
        <v>200</v>
      </c>
      <c r="E269" s="149" t="s">
        <v>395</v>
      </c>
      <c r="F269" s="149" t="s">
        <v>396</v>
      </c>
      <c r="G269" s="76" t="s">
        <v>15</v>
      </c>
      <c r="H269" s="76" t="s">
        <v>209</v>
      </c>
      <c r="I269" s="76" t="s">
        <v>204</v>
      </c>
      <c r="J269" s="76" t="s">
        <v>28</v>
      </c>
      <c r="K269" s="94"/>
      <c r="L269" s="76" t="s">
        <v>211</v>
      </c>
      <c r="M269" s="76" t="s">
        <v>206</v>
      </c>
      <c r="N269" s="76">
        <f t="shared" si="1"/>
        <v>92</v>
      </c>
      <c r="O269" s="147">
        <v>45747.0</v>
      </c>
      <c r="P269" s="76" t="s">
        <v>19</v>
      </c>
      <c r="Q269" s="94"/>
    </row>
    <row r="270">
      <c r="A270" s="75">
        <v>416.0</v>
      </c>
      <c r="B270" s="94"/>
      <c r="C270" s="147">
        <v>45694.0</v>
      </c>
      <c r="D270" s="148" t="s">
        <v>200</v>
      </c>
      <c r="E270" s="76" t="s">
        <v>719</v>
      </c>
      <c r="F270" s="76" t="s">
        <v>720</v>
      </c>
      <c r="G270" s="76" t="s">
        <v>13</v>
      </c>
      <c r="H270" s="76" t="s">
        <v>209</v>
      </c>
      <c r="I270" s="76" t="s">
        <v>210</v>
      </c>
      <c r="J270" s="76" t="s">
        <v>33</v>
      </c>
      <c r="K270" s="94"/>
      <c r="L270" s="76" t="s">
        <v>721</v>
      </c>
      <c r="M270" s="76" t="s">
        <v>206</v>
      </c>
      <c r="N270" s="76">
        <f t="shared" si="1"/>
        <v>57</v>
      </c>
      <c r="O270" s="147">
        <v>45751.0</v>
      </c>
      <c r="P270" s="76" t="s">
        <v>151</v>
      </c>
      <c r="Q270" s="94"/>
    </row>
    <row r="271">
      <c r="A271" s="75">
        <v>302.0</v>
      </c>
      <c r="B271" s="94"/>
      <c r="C271" s="147">
        <v>45567.0</v>
      </c>
      <c r="D271" s="148" t="s">
        <v>200</v>
      </c>
      <c r="E271" s="76" t="s">
        <v>722</v>
      </c>
      <c r="F271" s="76" t="s">
        <v>723</v>
      </c>
      <c r="G271" s="76" t="s">
        <v>13</v>
      </c>
      <c r="H271" s="76" t="s">
        <v>209</v>
      </c>
      <c r="I271" s="76" t="s">
        <v>254</v>
      </c>
      <c r="J271" s="76" t="s">
        <v>29</v>
      </c>
      <c r="K271" s="94"/>
      <c r="L271" s="76" t="s">
        <v>211</v>
      </c>
      <c r="M271" s="76" t="s">
        <v>206</v>
      </c>
      <c r="N271" s="76">
        <f t="shared" si="1"/>
        <v>187</v>
      </c>
      <c r="O271" s="147">
        <v>45754.0</v>
      </c>
      <c r="P271" s="76" t="s">
        <v>152</v>
      </c>
      <c r="Q271" s="94"/>
    </row>
    <row r="272">
      <c r="A272" s="75">
        <v>420.0</v>
      </c>
      <c r="B272" s="151"/>
      <c r="C272" s="147">
        <v>45698.0</v>
      </c>
      <c r="D272" s="152" t="s">
        <v>200</v>
      </c>
      <c r="E272" s="153" t="s">
        <v>668</v>
      </c>
      <c r="F272" s="149" t="s">
        <v>669</v>
      </c>
      <c r="G272" s="76" t="s">
        <v>13</v>
      </c>
      <c r="H272" s="76" t="s">
        <v>203</v>
      </c>
      <c r="I272" s="76" t="s">
        <v>301</v>
      </c>
      <c r="J272" s="76" t="s">
        <v>35</v>
      </c>
      <c r="K272" s="76" t="s">
        <v>35</v>
      </c>
      <c r="L272" s="76" t="s">
        <v>670</v>
      </c>
      <c r="M272" s="76" t="s">
        <v>206</v>
      </c>
      <c r="N272" s="76">
        <f t="shared" si="1"/>
        <v>56</v>
      </c>
      <c r="O272" s="147">
        <v>45754.0</v>
      </c>
      <c r="P272" s="76" t="s">
        <v>152</v>
      </c>
      <c r="Q272" s="94"/>
    </row>
    <row r="273">
      <c r="A273" s="75">
        <v>461.0</v>
      </c>
      <c r="B273" s="149">
        <f>MONTH(C273)</f>
        <v>3</v>
      </c>
      <c r="C273" s="147">
        <v>45747.0</v>
      </c>
      <c r="D273" s="149" t="s">
        <v>200</v>
      </c>
      <c r="E273" s="149" t="s">
        <v>724</v>
      </c>
      <c r="F273" s="149" t="s">
        <v>725</v>
      </c>
      <c r="G273" s="76" t="s">
        <v>13</v>
      </c>
      <c r="H273" s="76" t="s">
        <v>203</v>
      </c>
      <c r="I273" s="150" t="s">
        <v>227</v>
      </c>
      <c r="J273" s="76" t="s">
        <v>30</v>
      </c>
      <c r="K273" s="76"/>
      <c r="L273" s="76" t="s">
        <v>205</v>
      </c>
      <c r="M273" s="76" t="s">
        <v>206</v>
      </c>
      <c r="N273" s="76">
        <f t="shared" si="1"/>
        <v>7</v>
      </c>
      <c r="O273" s="147">
        <v>45754.0</v>
      </c>
      <c r="P273" s="76" t="s">
        <v>167</v>
      </c>
      <c r="Q273" s="94"/>
    </row>
    <row r="274">
      <c r="A274" s="75">
        <v>373.0</v>
      </c>
      <c r="B274" s="94"/>
      <c r="C274" s="147">
        <v>45643.0</v>
      </c>
      <c r="D274" s="148" t="s">
        <v>200</v>
      </c>
      <c r="E274" s="76" t="s">
        <v>726</v>
      </c>
      <c r="F274" s="76" t="s">
        <v>727</v>
      </c>
      <c r="G274" s="76" t="s">
        <v>13</v>
      </c>
      <c r="H274" s="76" t="s">
        <v>203</v>
      </c>
      <c r="I274" s="76" t="s">
        <v>210</v>
      </c>
      <c r="J274" s="76" t="s">
        <v>34</v>
      </c>
      <c r="K274" s="94"/>
      <c r="L274" s="76" t="s">
        <v>245</v>
      </c>
      <c r="M274" s="76" t="s">
        <v>206</v>
      </c>
      <c r="N274" s="76">
        <f t="shared" si="1"/>
        <v>113</v>
      </c>
      <c r="O274" s="147">
        <v>45756.0</v>
      </c>
      <c r="P274" s="76" t="s">
        <v>152</v>
      </c>
      <c r="Q274" s="94"/>
    </row>
    <row r="275">
      <c r="A275" s="75">
        <v>379.0</v>
      </c>
      <c r="B275" s="149">
        <f>MONTH(C275)</f>
        <v>12</v>
      </c>
      <c r="C275" s="147">
        <v>45653.0</v>
      </c>
      <c r="D275" s="149" t="s">
        <v>228</v>
      </c>
      <c r="E275" s="149" t="s">
        <v>318</v>
      </c>
      <c r="F275" s="149" t="s">
        <v>319</v>
      </c>
      <c r="G275" s="76" t="s">
        <v>13</v>
      </c>
      <c r="H275" s="76" t="s">
        <v>203</v>
      </c>
      <c r="I275" s="150" t="s">
        <v>227</v>
      </c>
      <c r="J275" s="76" t="s">
        <v>29</v>
      </c>
      <c r="K275" s="76"/>
      <c r="L275" s="76" t="s">
        <v>205</v>
      </c>
      <c r="M275" s="76" t="s">
        <v>206</v>
      </c>
      <c r="N275" s="76">
        <f t="shared" si="1"/>
        <v>103</v>
      </c>
      <c r="O275" s="147">
        <v>45756.0</v>
      </c>
      <c r="P275" s="76" t="s">
        <v>154</v>
      </c>
      <c r="Q275" s="76" t="s">
        <v>728</v>
      </c>
    </row>
    <row r="276">
      <c r="A276" s="75">
        <v>389.0</v>
      </c>
      <c r="B276" s="151"/>
      <c r="C276" s="147">
        <v>45664.0</v>
      </c>
      <c r="D276" s="152" t="s">
        <v>200</v>
      </c>
      <c r="E276" s="153" t="s">
        <v>729</v>
      </c>
      <c r="F276" s="149" t="s">
        <v>730</v>
      </c>
      <c r="G276" s="76" t="s">
        <v>13</v>
      </c>
      <c r="H276" s="76" t="s">
        <v>203</v>
      </c>
      <c r="I276" s="76" t="s">
        <v>204</v>
      </c>
      <c r="J276" s="76" t="s">
        <v>34</v>
      </c>
      <c r="K276" s="76" t="s">
        <v>34</v>
      </c>
      <c r="L276" s="76" t="s">
        <v>205</v>
      </c>
      <c r="M276" s="76" t="s">
        <v>206</v>
      </c>
      <c r="N276" s="76">
        <f t="shared" si="1"/>
        <v>92</v>
      </c>
      <c r="O276" s="147">
        <v>45756.0</v>
      </c>
      <c r="P276" s="76" t="s">
        <v>19</v>
      </c>
      <c r="Q276" s="76" t="s">
        <v>731</v>
      </c>
    </row>
    <row r="277">
      <c r="A277" s="75">
        <v>74.0</v>
      </c>
      <c r="B277" s="149">
        <f>MONTH(C277)</f>
        <v>8</v>
      </c>
      <c r="C277" s="147">
        <v>45161.0</v>
      </c>
      <c r="D277" s="149" t="s">
        <v>200</v>
      </c>
      <c r="E277" s="149" t="s">
        <v>732</v>
      </c>
      <c r="F277" s="149" t="s">
        <v>733</v>
      </c>
      <c r="G277" s="76" t="s">
        <v>13</v>
      </c>
      <c r="H277" s="76" t="s">
        <v>203</v>
      </c>
      <c r="I277" s="150" t="s">
        <v>261</v>
      </c>
      <c r="J277" s="76" t="s">
        <v>34</v>
      </c>
      <c r="K277" s="76"/>
      <c r="L277" s="76" t="s">
        <v>734</v>
      </c>
      <c r="M277" s="76" t="s">
        <v>206</v>
      </c>
      <c r="N277" s="76">
        <f t="shared" si="1"/>
        <v>596</v>
      </c>
      <c r="O277" s="147">
        <v>45757.0</v>
      </c>
      <c r="P277" s="76" t="s">
        <v>168</v>
      </c>
      <c r="Q277" s="94"/>
    </row>
    <row r="278">
      <c r="A278" s="75">
        <v>374.0</v>
      </c>
      <c r="B278" s="151"/>
      <c r="C278" s="147">
        <v>45646.0</v>
      </c>
      <c r="D278" s="152" t="s">
        <v>200</v>
      </c>
      <c r="E278" s="153" t="s">
        <v>564</v>
      </c>
      <c r="F278" s="149" t="s">
        <v>565</v>
      </c>
      <c r="G278" s="76" t="s">
        <v>13</v>
      </c>
      <c r="H278" s="76" t="s">
        <v>209</v>
      </c>
      <c r="I278" s="76" t="s">
        <v>239</v>
      </c>
      <c r="J278" s="76" t="s">
        <v>30</v>
      </c>
      <c r="K278" s="76"/>
      <c r="L278" s="76" t="s">
        <v>211</v>
      </c>
      <c r="M278" s="76" t="s">
        <v>206</v>
      </c>
      <c r="N278" s="76">
        <f t="shared" si="1"/>
        <v>111</v>
      </c>
      <c r="O278" s="147">
        <v>45757.0</v>
      </c>
      <c r="P278" s="76" t="s">
        <v>19</v>
      </c>
      <c r="Q278" s="94"/>
    </row>
    <row r="279">
      <c r="A279" s="75">
        <v>243.0</v>
      </c>
      <c r="B279" s="151"/>
      <c r="C279" s="147">
        <v>45491.0</v>
      </c>
      <c r="D279" s="152" t="s">
        <v>200</v>
      </c>
      <c r="E279" s="153" t="s">
        <v>735</v>
      </c>
      <c r="F279" s="149" t="s">
        <v>736</v>
      </c>
      <c r="G279" s="76" t="s">
        <v>14</v>
      </c>
      <c r="H279" s="76" t="s">
        <v>203</v>
      </c>
      <c r="I279" s="76" t="s">
        <v>737</v>
      </c>
      <c r="J279" s="76"/>
      <c r="K279" s="76"/>
      <c r="L279" s="76"/>
      <c r="M279" s="76" t="s">
        <v>206</v>
      </c>
      <c r="N279" s="76">
        <f t="shared" si="1"/>
        <v>268</v>
      </c>
      <c r="O279" s="147">
        <v>45759.0</v>
      </c>
      <c r="P279" s="76" t="s">
        <v>168</v>
      </c>
      <c r="Q279" s="76" t="s">
        <v>738</v>
      </c>
    </row>
    <row r="280">
      <c r="A280" s="75">
        <v>398.0</v>
      </c>
      <c r="B280" s="149">
        <f>MONTH(C280)</f>
        <v>1</v>
      </c>
      <c r="C280" s="147">
        <v>45670.0</v>
      </c>
      <c r="D280" s="149" t="s">
        <v>200</v>
      </c>
      <c r="E280" s="149" t="s">
        <v>382</v>
      </c>
      <c r="F280" s="149" t="s">
        <v>487</v>
      </c>
      <c r="G280" s="76" t="s">
        <v>14</v>
      </c>
      <c r="H280" s="76" t="s">
        <v>209</v>
      </c>
      <c r="I280" s="150" t="s">
        <v>224</v>
      </c>
      <c r="J280" s="76" t="s">
        <v>34</v>
      </c>
      <c r="K280" s="76"/>
      <c r="L280" s="76" t="s">
        <v>211</v>
      </c>
      <c r="M280" s="76" t="s">
        <v>206</v>
      </c>
      <c r="N280" s="76">
        <f t="shared" si="1"/>
        <v>91</v>
      </c>
      <c r="O280" s="147">
        <v>45761.0</v>
      </c>
      <c r="P280" s="76" t="s">
        <v>152</v>
      </c>
      <c r="Q280" s="94"/>
    </row>
    <row r="281">
      <c r="A281" s="75">
        <v>87.0</v>
      </c>
      <c r="B281" s="94"/>
      <c r="C281" s="147">
        <v>45247.0</v>
      </c>
      <c r="D281" s="148" t="s">
        <v>200</v>
      </c>
      <c r="E281" s="76" t="s">
        <v>739</v>
      </c>
      <c r="F281" s="76" t="s">
        <v>740</v>
      </c>
      <c r="G281" s="76" t="s">
        <v>13</v>
      </c>
      <c r="H281" s="76" t="s">
        <v>203</v>
      </c>
      <c r="I281" s="76" t="s">
        <v>204</v>
      </c>
      <c r="J281" s="94"/>
      <c r="K281" s="94"/>
      <c r="L281" s="76" t="s">
        <v>205</v>
      </c>
      <c r="M281" s="76" t="s">
        <v>206</v>
      </c>
      <c r="N281" s="76">
        <f t="shared" si="1"/>
        <v>515</v>
      </c>
      <c r="O281" s="147">
        <v>45762.0</v>
      </c>
      <c r="P281" s="76" t="s">
        <v>168</v>
      </c>
      <c r="Q281" s="76" t="s">
        <v>741</v>
      </c>
    </row>
    <row r="282">
      <c r="A282" s="75">
        <v>384.0</v>
      </c>
      <c r="B282" s="154"/>
      <c r="C282" s="147">
        <v>45659.0</v>
      </c>
      <c r="D282" s="155" t="s">
        <v>200</v>
      </c>
      <c r="E282" s="149" t="s">
        <v>742</v>
      </c>
      <c r="F282" s="149" t="s">
        <v>743</v>
      </c>
      <c r="G282" s="76" t="s">
        <v>13</v>
      </c>
      <c r="H282" s="76" t="s">
        <v>209</v>
      </c>
      <c r="I282" s="76" t="s">
        <v>204</v>
      </c>
      <c r="J282" s="76" t="s">
        <v>34</v>
      </c>
      <c r="K282" s="76" t="s">
        <v>31</v>
      </c>
      <c r="L282" s="76" t="s">
        <v>211</v>
      </c>
      <c r="M282" s="76" t="s">
        <v>206</v>
      </c>
      <c r="N282" s="76">
        <f t="shared" si="1"/>
        <v>103</v>
      </c>
      <c r="O282" s="147">
        <v>45762.0</v>
      </c>
      <c r="P282" s="76" t="s">
        <v>19</v>
      </c>
      <c r="Q282" s="76" t="s">
        <v>744</v>
      </c>
    </row>
    <row r="283">
      <c r="A283" s="75">
        <v>399.0</v>
      </c>
      <c r="B283" s="151"/>
      <c r="C283" s="147">
        <v>45671.0</v>
      </c>
      <c r="D283" s="152" t="s">
        <v>200</v>
      </c>
      <c r="E283" s="153" t="s">
        <v>304</v>
      </c>
      <c r="F283" s="149" t="s">
        <v>305</v>
      </c>
      <c r="G283" s="76" t="s">
        <v>14</v>
      </c>
      <c r="H283" s="76" t="s">
        <v>209</v>
      </c>
      <c r="I283" s="76" t="s">
        <v>239</v>
      </c>
      <c r="J283" s="76" t="s">
        <v>28</v>
      </c>
      <c r="K283" s="76" t="s">
        <v>28</v>
      </c>
      <c r="L283" s="76" t="s">
        <v>211</v>
      </c>
      <c r="M283" s="76" t="s">
        <v>206</v>
      </c>
      <c r="N283" s="76">
        <f t="shared" si="1"/>
        <v>91</v>
      </c>
      <c r="O283" s="147">
        <v>45762.0</v>
      </c>
      <c r="P283" s="76" t="s">
        <v>164</v>
      </c>
      <c r="Q283" s="94"/>
    </row>
    <row r="284">
      <c r="A284" s="75">
        <v>475.0</v>
      </c>
      <c r="B284" s="149">
        <f>MONTH(C284)</f>
        <v>4</v>
      </c>
      <c r="C284" s="147">
        <v>45762.0</v>
      </c>
      <c r="D284" s="149" t="s">
        <v>200</v>
      </c>
      <c r="E284" s="149" t="s">
        <v>745</v>
      </c>
      <c r="F284" s="149" t="s">
        <v>746</v>
      </c>
      <c r="G284" s="76" t="s">
        <v>13</v>
      </c>
      <c r="H284" s="76" t="s">
        <v>203</v>
      </c>
      <c r="I284" s="150" t="s">
        <v>227</v>
      </c>
      <c r="J284" s="76" t="s">
        <v>30</v>
      </c>
      <c r="K284" s="76"/>
      <c r="L284" s="76" t="s">
        <v>747</v>
      </c>
      <c r="M284" s="76" t="s">
        <v>206</v>
      </c>
      <c r="N284" s="76">
        <f t="shared" si="1"/>
        <v>1</v>
      </c>
      <c r="O284" s="147">
        <v>45763.0</v>
      </c>
      <c r="P284" s="76" t="s">
        <v>160</v>
      </c>
      <c r="Q284" s="94"/>
    </row>
    <row r="285">
      <c r="A285" s="75">
        <v>470.0</v>
      </c>
      <c r="B285" s="94"/>
      <c r="C285" s="147">
        <v>45755.0</v>
      </c>
      <c r="D285" s="148" t="s">
        <v>200</v>
      </c>
      <c r="E285" s="76" t="s">
        <v>748</v>
      </c>
      <c r="F285" s="76" t="s">
        <v>749</v>
      </c>
      <c r="G285" s="76" t="s">
        <v>13</v>
      </c>
      <c r="H285" s="76" t="s">
        <v>203</v>
      </c>
      <c r="I285" s="76" t="s">
        <v>210</v>
      </c>
      <c r="J285" s="76" t="s">
        <v>35</v>
      </c>
      <c r="K285" s="94"/>
      <c r="L285" s="76" t="s">
        <v>217</v>
      </c>
      <c r="M285" s="76" t="s">
        <v>206</v>
      </c>
      <c r="N285" s="76">
        <f t="shared" si="1"/>
        <v>14</v>
      </c>
      <c r="O285" s="147">
        <v>45769.0</v>
      </c>
      <c r="P285" s="76" t="s">
        <v>152</v>
      </c>
      <c r="Q285" s="94"/>
    </row>
    <row r="286">
      <c r="A286" s="75">
        <v>322.0</v>
      </c>
      <c r="B286" s="149">
        <f>MONTH(C286)</f>
        <v>10</v>
      </c>
      <c r="C286" s="147">
        <v>45590.0</v>
      </c>
      <c r="D286" s="149" t="s">
        <v>200</v>
      </c>
      <c r="E286" s="149" t="s">
        <v>750</v>
      </c>
      <c r="F286" s="149" t="s">
        <v>751</v>
      </c>
      <c r="G286" s="76" t="s">
        <v>13</v>
      </c>
      <c r="H286" s="76" t="s">
        <v>203</v>
      </c>
      <c r="I286" s="150" t="s">
        <v>227</v>
      </c>
      <c r="J286" s="76" t="s">
        <v>30</v>
      </c>
      <c r="K286" s="76"/>
      <c r="L286" s="76" t="s">
        <v>642</v>
      </c>
      <c r="M286" s="76" t="s">
        <v>206</v>
      </c>
      <c r="N286" s="76">
        <f t="shared" si="1"/>
        <v>180</v>
      </c>
      <c r="O286" s="147">
        <v>45770.0</v>
      </c>
      <c r="P286" s="76" t="s">
        <v>19</v>
      </c>
      <c r="Q286" s="94"/>
    </row>
    <row r="287">
      <c r="A287" s="75">
        <v>289.0</v>
      </c>
      <c r="B287" s="94"/>
      <c r="C287" s="147">
        <v>45547.0</v>
      </c>
      <c r="D287" s="148" t="s">
        <v>228</v>
      </c>
      <c r="E287" s="76" t="s">
        <v>752</v>
      </c>
      <c r="F287" s="76" t="s">
        <v>753</v>
      </c>
      <c r="G287" s="76" t="s">
        <v>13</v>
      </c>
      <c r="H287" s="76" t="s">
        <v>209</v>
      </c>
      <c r="I287" s="76" t="s">
        <v>254</v>
      </c>
      <c r="J287" s="76" t="s">
        <v>30</v>
      </c>
      <c r="K287" s="94"/>
      <c r="L287" s="76" t="s">
        <v>754</v>
      </c>
      <c r="M287" s="76" t="s">
        <v>206</v>
      </c>
      <c r="N287" s="76">
        <f t="shared" si="1"/>
        <v>228</v>
      </c>
      <c r="O287" s="147">
        <v>45775.0</v>
      </c>
      <c r="P287" s="76" t="s">
        <v>152</v>
      </c>
      <c r="Q287" s="94"/>
    </row>
    <row r="288">
      <c r="A288" s="75">
        <v>44.0</v>
      </c>
      <c r="B288" s="149">
        <f>MONTH(C288)</f>
        <v>11</v>
      </c>
      <c r="C288" s="147">
        <v>44872.0</v>
      </c>
      <c r="D288" s="149" t="s">
        <v>200</v>
      </c>
      <c r="E288" s="149" t="s">
        <v>755</v>
      </c>
      <c r="F288" s="149" t="s">
        <v>756</v>
      </c>
      <c r="G288" s="76" t="s">
        <v>13</v>
      </c>
      <c r="H288" s="76" t="s">
        <v>209</v>
      </c>
      <c r="I288" s="150" t="s">
        <v>261</v>
      </c>
      <c r="J288" s="76" t="s">
        <v>30</v>
      </c>
      <c r="K288" s="76"/>
      <c r="L288" s="76" t="s">
        <v>394</v>
      </c>
      <c r="M288" s="76" t="s">
        <v>206</v>
      </c>
      <c r="N288" s="76">
        <f t="shared" si="1"/>
        <v>908</v>
      </c>
      <c r="O288" s="147">
        <v>45780.0</v>
      </c>
      <c r="P288" s="76" t="s">
        <v>155</v>
      </c>
      <c r="Q288" s="76" t="s">
        <v>757</v>
      </c>
    </row>
    <row r="289">
      <c r="A289" s="75">
        <v>410.0</v>
      </c>
      <c r="B289" s="151"/>
      <c r="C289" s="147">
        <v>45691.0</v>
      </c>
      <c r="D289" s="152" t="s">
        <v>200</v>
      </c>
      <c r="E289" s="153" t="s">
        <v>758</v>
      </c>
      <c r="F289" s="149" t="s">
        <v>759</v>
      </c>
      <c r="G289" s="76" t="s">
        <v>14</v>
      </c>
      <c r="H289" s="76" t="s">
        <v>209</v>
      </c>
      <c r="I289" s="76" t="s">
        <v>705</v>
      </c>
      <c r="J289" s="76" t="s">
        <v>31</v>
      </c>
      <c r="K289" s="76"/>
      <c r="L289" s="76" t="s">
        <v>211</v>
      </c>
      <c r="M289" s="76" t="s">
        <v>206</v>
      </c>
      <c r="N289" s="76">
        <f t="shared" si="1"/>
        <v>89</v>
      </c>
      <c r="O289" s="147">
        <v>45780.0</v>
      </c>
      <c r="P289" s="76" t="s">
        <v>164</v>
      </c>
      <c r="Q289" s="94"/>
    </row>
    <row r="290">
      <c r="A290" s="75">
        <v>218.0</v>
      </c>
      <c r="B290" s="94"/>
      <c r="C290" s="147">
        <v>45457.0</v>
      </c>
      <c r="D290" s="148" t="s">
        <v>200</v>
      </c>
      <c r="E290" s="76" t="s">
        <v>760</v>
      </c>
      <c r="F290" s="76" t="s">
        <v>761</v>
      </c>
      <c r="G290" s="76" t="s">
        <v>13</v>
      </c>
      <c r="H290" s="76" t="s">
        <v>209</v>
      </c>
      <c r="I290" s="76" t="s">
        <v>254</v>
      </c>
      <c r="J290" s="76" t="s">
        <v>32</v>
      </c>
      <c r="K290" s="94"/>
      <c r="L290" s="76" t="s">
        <v>211</v>
      </c>
      <c r="M290" s="76" t="s">
        <v>206</v>
      </c>
      <c r="N290" s="76">
        <f t="shared" si="1"/>
        <v>332</v>
      </c>
      <c r="O290" s="147">
        <v>45789.0</v>
      </c>
      <c r="P290" s="76" t="s">
        <v>152</v>
      </c>
      <c r="Q290" s="94"/>
    </row>
    <row r="291">
      <c r="A291" s="75">
        <v>486.0</v>
      </c>
      <c r="B291" s="151"/>
      <c r="C291" s="147">
        <v>45776.0</v>
      </c>
      <c r="D291" s="152" t="s">
        <v>200</v>
      </c>
      <c r="E291" s="153" t="s">
        <v>762</v>
      </c>
      <c r="F291" s="149" t="s">
        <v>763</v>
      </c>
      <c r="G291" s="76" t="s">
        <v>13</v>
      </c>
      <c r="H291" s="76" t="s">
        <v>209</v>
      </c>
      <c r="I291" s="76" t="s">
        <v>301</v>
      </c>
      <c r="J291" s="76" t="s">
        <v>35</v>
      </c>
      <c r="K291" s="76"/>
      <c r="L291" s="76" t="s">
        <v>211</v>
      </c>
      <c r="M291" s="76" t="s">
        <v>206</v>
      </c>
      <c r="N291" s="76">
        <f t="shared" si="1"/>
        <v>15</v>
      </c>
      <c r="O291" s="147">
        <v>45791.0</v>
      </c>
      <c r="P291" s="76" t="s">
        <v>154</v>
      </c>
      <c r="Q291" s="94"/>
    </row>
    <row r="292">
      <c r="A292" s="75">
        <v>66.0</v>
      </c>
      <c r="B292" s="149">
        <f>MONTH(C292)</f>
        <v>5</v>
      </c>
      <c r="C292" s="147">
        <v>45065.0</v>
      </c>
      <c r="D292" s="149" t="s">
        <v>200</v>
      </c>
      <c r="E292" s="149" t="s">
        <v>764</v>
      </c>
      <c r="F292" s="149" t="s">
        <v>765</v>
      </c>
      <c r="G292" s="76" t="s">
        <v>15</v>
      </c>
      <c r="H292" s="76" t="s">
        <v>209</v>
      </c>
      <c r="I292" s="150" t="s">
        <v>261</v>
      </c>
      <c r="J292" s="76" t="s">
        <v>34</v>
      </c>
      <c r="K292" s="76"/>
      <c r="L292" s="76" t="s">
        <v>211</v>
      </c>
      <c r="M292" s="76" t="s">
        <v>206</v>
      </c>
      <c r="N292" s="76">
        <f t="shared" si="1"/>
        <v>727</v>
      </c>
      <c r="O292" s="147">
        <v>45792.0</v>
      </c>
      <c r="P292" s="76" t="s">
        <v>152</v>
      </c>
      <c r="Q292" s="94"/>
    </row>
    <row r="293">
      <c r="A293" s="75">
        <v>477.0</v>
      </c>
      <c r="B293" s="151"/>
      <c r="C293" s="147">
        <v>45763.0</v>
      </c>
      <c r="D293" s="152" t="s">
        <v>200</v>
      </c>
      <c r="E293" s="153" t="s">
        <v>766</v>
      </c>
      <c r="F293" s="149" t="s">
        <v>767</v>
      </c>
      <c r="G293" s="76" t="s">
        <v>14</v>
      </c>
      <c r="H293" s="76" t="s">
        <v>209</v>
      </c>
      <c r="I293" s="76" t="s">
        <v>204</v>
      </c>
      <c r="J293" s="76" t="s">
        <v>34</v>
      </c>
      <c r="K293" s="76" t="s">
        <v>34</v>
      </c>
      <c r="L293" s="76" t="s">
        <v>483</v>
      </c>
      <c r="M293" s="76" t="s">
        <v>206</v>
      </c>
      <c r="N293" s="76">
        <f t="shared" si="1"/>
        <v>29</v>
      </c>
      <c r="O293" s="147">
        <v>45792.0</v>
      </c>
      <c r="P293" s="76" t="s">
        <v>19</v>
      </c>
      <c r="Q293" s="94"/>
    </row>
    <row r="294">
      <c r="A294" s="75">
        <v>46.0</v>
      </c>
      <c r="B294" s="149">
        <f>MONTH(C294)</f>
        <v>11</v>
      </c>
      <c r="C294" s="147">
        <v>44883.0</v>
      </c>
      <c r="D294" s="149" t="s">
        <v>200</v>
      </c>
      <c r="E294" s="149" t="s">
        <v>768</v>
      </c>
      <c r="F294" s="149" t="s">
        <v>769</v>
      </c>
      <c r="G294" s="76" t="s">
        <v>15</v>
      </c>
      <c r="H294" s="76" t="s">
        <v>209</v>
      </c>
      <c r="I294" s="150" t="s">
        <v>261</v>
      </c>
      <c r="J294" s="76" t="s">
        <v>28</v>
      </c>
      <c r="K294" s="76"/>
      <c r="L294" s="76" t="s">
        <v>394</v>
      </c>
      <c r="M294" s="76" t="s">
        <v>206</v>
      </c>
      <c r="N294" s="76">
        <f t="shared" si="1"/>
        <v>910</v>
      </c>
      <c r="O294" s="147">
        <v>45793.0</v>
      </c>
      <c r="P294" s="76" t="s">
        <v>152</v>
      </c>
      <c r="Q294" s="94"/>
    </row>
    <row r="295">
      <c r="A295" s="75">
        <v>342.0</v>
      </c>
      <c r="B295" s="154"/>
      <c r="C295" s="147">
        <v>45616.0</v>
      </c>
      <c r="D295" s="155" t="s">
        <v>200</v>
      </c>
      <c r="E295" s="149" t="s">
        <v>241</v>
      </c>
      <c r="F295" s="149" t="s">
        <v>242</v>
      </c>
      <c r="G295" s="76" t="s">
        <v>15</v>
      </c>
      <c r="H295" s="76" t="s">
        <v>209</v>
      </c>
      <c r="I295" s="76" t="s">
        <v>204</v>
      </c>
      <c r="J295" s="76" t="s">
        <v>34</v>
      </c>
      <c r="K295" s="94"/>
      <c r="L295" s="76" t="s">
        <v>211</v>
      </c>
      <c r="M295" s="76" t="s">
        <v>206</v>
      </c>
      <c r="N295" s="76">
        <f t="shared" si="1"/>
        <v>180</v>
      </c>
      <c r="O295" s="147">
        <v>45796.0</v>
      </c>
      <c r="P295" s="76" t="s">
        <v>151</v>
      </c>
      <c r="Q295" s="94"/>
    </row>
    <row r="296">
      <c r="A296" s="75">
        <v>5.0</v>
      </c>
      <c r="B296" s="94"/>
      <c r="C296" s="147">
        <v>42885.0</v>
      </c>
      <c r="D296" s="148" t="s">
        <v>200</v>
      </c>
      <c r="E296" s="76" t="s">
        <v>770</v>
      </c>
      <c r="F296" s="76" t="s">
        <v>771</v>
      </c>
      <c r="G296" s="76" t="s">
        <v>13</v>
      </c>
      <c r="H296" s="76" t="s">
        <v>209</v>
      </c>
      <c r="I296" s="76" t="s">
        <v>254</v>
      </c>
      <c r="J296" s="76" t="s">
        <v>28</v>
      </c>
      <c r="K296" s="94"/>
      <c r="L296" s="76" t="s">
        <v>211</v>
      </c>
      <c r="M296" s="76" t="s">
        <v>206</v>
      </c>
      <c r="N296" s="76">
        <f t="shared" si="1"/>
        <v>2912</v>
      </c>
      <c r="O296" s="147">
        <v>45797.0</v>
      </c>
      <c r="P296" s="76" t="s">
        <v>152</v>
      </c>
      <c r="Q296" s="76" t="s">
        <v>152</v>
      </c>
    </row>
    <row r="297">
      <c r="A297" s="75">
        <v>440.0</v>
      </c>
      <c r="B297" s="151"/>
      <c r="C297" s="147">
        <v>45721.0</v>
      </c>
      <c r="D297" s="152" t="s">
        <v>200</v>
      </c>
      <c r="E297" s="153" t="s">
        <v>772</v>
      </c>
      <c r="F297" s="149" t="s">
        <v>773</v>
      </c>
      <c r="G297" s="76" t="s">
        <v>13</v>
      </c>
      <c r="H297" s="76" t="s">
        <v>209</v>
      </c>
      <c r="I297" s="76" t="s">
        <v>204</v>
      </c>
      <c r="J297" s="76" t="s">
        <v>34</v>
      </c>
      <c r="K297" s="76" t="s">
        <v>34</v>
      </c>
      <c r="L297" s="76" t="s">
        <v>211</v>
      </c>
      <c r="M297" s="76" t="s">
        <v>206</v>
      </c>
      <c r="N297" s="76">
        <f t="shared" si="1"/>
        <v>76</v>
      </c>
      <c r="O297" s="147">
        <v>45797.0</v>
      </c>
      <c r="P297" s="76" t="s">
        <v>151</v>
      </c>
      <c r="Q297" s="76" t="s">
        <v>774</v>
      </c>
    </row>
    <row r="298">
      <c r="A298" s="75">
        <v>498.0</v>
      </c>
      <c r="B298" s="151"/>
      <c r="C298" s="147">
        <v>45790.0</v>
      </c>
      <c r="D298" s="152" t="s">
        <v>200</v>
      </c>
      <c r="E298" s="153" t="s">
        <v>775</v>
      </c>
      <c r="F298" s="149" t="s">
        <v>776</v>
      </c>
      <c r="G298" s="76" t="s">
        <v>13</v>
      </c>
      <c r="H298" s="76" t="s">
        <v>203</v>
      </c>
      <c r="I298" s="76" t="s">
        <v>239</v>
      </c>
      <c r="J298" s="76" t="s">
        <v>28</v>
      </c>
      <c r="K298" s="76"/>
      <c r="L298" s="76" t="s">
        <v>205</v>
      </c>
      <c r="M298" s="76" t="s">
        <v>206</v>
      </c>
      <c r="N298" s="76">
        <f t="shared" si="1"/>
        <v>7</v>
      </c>
      <c r="O298" s="147">
        <v>45797.0</v>
      </c>
      <c r="P298" s="76" t="s">
        <v>152</v>
      </c>
      <c r="Q298" s="94"/>
    </row>
    <row r="299">
      <c r="A299" s="75">
        <v>501.0</v>
      </c>
      <c r="B299" s="151"/>
      <c r="C299" s="147">
        <v>45791.0</v>
      </c>
      <c r="D299" s="152" t="s">
        <v>200</v>
      </c>
      <c r="E299" s="153" t="s">
        <v>777</v>
      </c>
      <c r="F299" s="149" t="s">
        <v>778</v>
      </c>
      <c r="G299" s="76" t="s">
        <v>13</v>
      </c>
      <c r="H299" s="76" t="s">
        <v>209</v>
      </c>
      <c r="I299" s="76" t="s">
        <v>204</v>
      </c>
      <c r="J299" s="76" t="s">
        <v>34</v>
      </c>
      <c r="K299" s="94"/>
      <c r="L299" s="76" t="s">
        <v>211</v>
      </c>
      <c r="M299" s="76" t="s">
        <v>206</v>
      </c>
      <c r="N299" s="76">
        <f t="shared" si="1"/>
        <v>6</v>
      </c>
      <c r="O299" s="147">
        <v>45797.0</v>
      </c>
      <c r="P299" s="76" t="s">
        <v>151</v>
      </c>
      <c r="Q299" s="94"/>
    </row>
    <row r="300">
      <c r="A300" s="75">
        <v>167.0</v>
      </c>
      <c r="B300" s="94"/>
      <c r="C300" s="147">
        <v>45380.0</v>
      </c>
      <c r="D300" s="148" t="s">
        <v>228</v>
      </c>
      <c r="E300" s="76" t="s">
        <v>779</v>
      </c>
      <c r="F300" s="76" t="s">
        <v>780</v>
      </c>
      <c r="G300" s="76" t="s">
        <v>15</v>
      </c>
      <c r="H300" s="76" t="s">
        <v>203</v>
      </c>
      <c r="I300" s="76" t="s">
        <v>254</v>
      </c>
      <c r="J300" s="76" t="s">
        <v>34</v>
      </c>
      <c r="K300" s="94"/>
      <c r="L300" s="76" t="s">
        <v>205</v>
      </c>
      <c r="M300" s="76" t="s">
        <v>206</v>
      </c>
      <c r="N300" s="76">
        <f t="shared" si="1"/>
        <v>418</v>
      </c>
      <c r="O300" s="147">
        <v>45798.0</v>
      </c>
      <c r="P300" s="76" t="s">
        <v>152</v>
      </c>
      <c r="Q300" s="94"/>
    </row>
    <row r="301">
      <c r="A301" s="75">
        <v>363.0</v>
      </c>
      <c r="B301" s="94"/>
      <c r="C301" s="147">
        <v>45632.0</v>
      </c>
      <c r="D301" s="148" t="s">
        <v>200</v>
      </c>
      <c r="E301" s="76" t="s">
        <v>532</v>
      </c>
      <c r="F301" s="76" t="s">
        <v>533</v>
      </c>
      <c r="G301" s="76" t="s">
        <v>15</v>
      </c>
      <c r="H301" s="76" t="s">
        <v>209</v>
      </c>
      <c r="I301" s="76" t="s">
        <v>254</v>
      </c>
      <c r="J301" s="76" t="s">
        <v>28</v>
      </c>
      <c r="K301" s="94"/>
      <c r="L301" s="76" t="s">
        <v>211</v>
      </c>
      <c r="M301" s="76" t="s">
        <v>206</v>
      </c>
      <c r="N301" s="76">
        <f t="shared" si="1"/>
        <v>166</v>
      </c>
      <c r="O301" s="147">
        <v>45798.0</v>
      </c>
      <c r="P301" s="76" t="s">
        <v>164</v>
      </c>
      <c r="Q301" s="94"/>
    </row>
    <row r="302">
      <c r="A302" s="75">
        <v>396.0</v>
      </c>
      <c r="B302" s="94"/>
      <c r="C302" s="147">
        <v>45667.0</v>
      </c>
      <c r="D302" s="148" t="s">
        <v>228</v>
      </c>
      <c r="E302" s="76" t="s">
        <v>781</v>
      </c>
      <c r="F302" s="76" t="s">
        <v>782</v>
      </c>
      <c r="G302" s="76" t="s">
        <v>15</v>
      </c>
      <c r="H302" s="76" t="s">
        <v>203</v>
      </c>
      <c r="I302" s="76" t="s">
        <v>254</v>
      </c>
      <c r="J302" s="76" t="s">
        <v>30</v>
      </c>
      <c r="K302" s="94"/>
      <c r="L302" s="76" t="s">
        <v>205</v>
      </c>
      <c r="M302" s="76" t="s">
        <v>206</v>
      </c>
      <c r="N302" s="76">
        <f t="shared" si="1"/>
        <v>131</v>
      </c>
      <c r="O302" s="147">
        <v>45798.0</v>
      </c>
      <c r="P302" s="76" t="s">
        <v>152</v>
      </c>
      <c r="Q302" s="94"/>
    </row>
    <row r="303">
      <c r="A303" s="75">
        <v>441.0</v>
      </c>
      <c r="B303" s="151"/>
      <c r="C303" s="147">
        <v>45721.0</v>
      </c>
      <c r="D303" s="152" t="s">
        <v>200</v>
      </c>
      <c r="E303" s="153" t="s">
        <v>783</v>
      </c>
      <c r="F303" s="149" t="s">
        <v>784</v>
      </c>
      <c r="G303" s="76" t="s">
        <v>13</v>
      </c>
      <c r="H303" s="76" t="s">
        <v>203</v>
      </c>
      <c r="I303" s="76" t="s">
        <v>204</v>
      </c>
      <c r="J303" s="76" t="s">
        <v>34</v>
      </c>
      <c r="K303" s="76" t="s">
        <v>34</v>
      </c>
      <c r="L303" s="76" t="s">
        <v>240</v>
      </c>
      <c r="M303" s="76" t="s">
        <v>206</v>
      </c>
      <c r="N303" s="76">
        <f t="shared" si="1"/>
        <v>77</v>
      </c>
      <c r="O303" s="147">
        <v>45798.0</v>
      </c>
      <c r="P303" s="76" t="s">
        <v>151</v>
      </c>
      <c r="Q303" s="76" t="s">
        <v>785</v>
      </c>
    </row>
    <row r="304">
      <c r="A304" s="75">
        <v>466.0</v>
      </c>
      <c r="B304" s="94"/>
      <c r="C304" s="147">
        <v>45751.0</v>
      </c>
      <c r="D304" s="148" t="s">
        <v>200</v>
      </c>
      <c r="E304" s="76" t="s">
        <v>218</v>
      </c>
      <c r="F304" s="76" t="s">
        <v>786</v>
      </c>
      <c r="G304" s="76" t="s">
        <v>13</v>
      </c>
      <c r="H304" s="76" t="s">
        <v>209</v>
      </c>
      <c r="I304" s="76" t="s">
        <v>254</v>
      </c>
      <c r="J304" s="76" t="s">
        <v>28</v>
      </c>
      <c r="K304" s="76" t="s">
        <v>28</v>
      </c>
      <c r="L304" s="76" t="s">
        <v>211</v>
      </c>
      <c r="M304" s="76" t="s">
        <v>206</v>
      </c>
      <c r="N304" s="76">
        <f t="shared" si="1"/>
        <v>47</v>
      </c>
      <c r="O304" s="147">
        <v>45798.0</v>
      </c>
      <c r="P304" s="76" t="s">
        <v>152</v>
      </c>
      <c r="Q304" s="94"/>
    </row>
    <row r="305">
      <c r="A305" s="75">
        <v>467.0</v>
      </c>
      <c r="B305" s="149">
        <f t="shared" ref="B305:B309" si="24">MONTH(C305)</f>
        <v>4</v>
      </c>
      <c r="C305" s="147">
        <v>45751.0</v>
      </c>
      <c r="D305" s="149" t="s">
        <v>200</v>
      </c>
      <c r="E305" s="149" t="s">
        <v>787</v>
      </c>
      <c r="F305" s="149" t="s">
        <v>788</v>
      </c>
      <c r="G305" s="76" t="s">
        <v>13</v>
      </c>
      <c r="H305" s="76" t="s">
        <v>209</v>
      </c>
      <c r="I305" s="150" t="s">
        <v>227</v>
      </c>
      <c r="J305" s="76" t="s">
        <v>30</v>
      </c>
      <c r="K305" s="76"/>
      <c r="L305" s="76" t="s">
        <v>789</v>
      </c>
      <c r="M305" s="76" t="s">
        <v>206</v>
      </c>
      <c r="N305" s="76">
        <f t="shared" si="1"/>
        <v>48</v>
      </c>
      <c r="O305" s="147">
        <v>45799.0</v>
      </c>
      <c r="P305" s="76" t="s">
        <v>164</v>
      </c>
      <c r="Q305" s="94"/>
    </row>
    <row r="306">
      <c r="A306" s="75">
        <v>197.0</v>
      </c>
      <c r="B306" s="149">
        <f t="shared" si="24"/>
        <v>5</v>
      </c>
      <c r="C306" s="147">
        <v>45435.0</v>
      </c>
      <c r="D306" s="149" t="s">
        <v>200</v>
      </c>
      <c r="E306" s="149" t="s">
        <v>790</v>
      </c>
      <c r="F306" s="149" t="s">
        <v>791</v>
      </c>
      <c r="G306" s="76" t="s">
        <v>14</v>
      </c>
      <c r="H306" s="76" t="s">
        <v>209</v>
      </c>
      <c r="I306" s="150" t="s">
        <v>224</v>
      </c>
      <c r="J306" s="76" t="s">
        <v>34</v>
      </c>
      <c r="K306" s="76"/>
      <c r="L306" s="76" t="s">
        <v>531</v>
      </c>
      <c r="M306" s="76" t="s">
        <v>206</v>
      </c>
      <c r="N306" s="76">
        <f t="shared" si="1"/>
        <v>365</v>
      </c>
      <c r="O306" s="147">
        <v>45800.0</v>
      </c>
      <c r="P306" s="76" t="s">
        <v>152</v>
      </c>
      <c r="Q306" s="94"/>
    </row>
    <row r="307">
      <c r="A307" s="75">
        <v>326.0</v>
      </c>
      <c r="B307" s="149">
        <f t="shared" si="24"/>
        <v>10</v>
      </c>
      <c r="C307" s="147">
        <v>45594.0</v>
      </c>
      <c r="D307" s="149" t="s">
        <v>200</v>
      </c>
      <c r="E307" s="149" t="s">
        <v>792</v>
      </c>
      <c r="F307" s="149" t="s">
        <v>793</v>
      </c>
      <c r="G307" s="76" t="s">
        <v>14</v>
      </c>
      <c r="H307" s="76" t="s">
        <v>209</v>
      </c>
      <c r="I307" s="150" t="s">
        <v>224</v>
      </c>
      <c r="J307" s="76" t="s">
        <v>34</v>
      </c>
      <c r="K307" s="76"/>
      <c r="L307" s="76" t="s">
        <v>211</v>
      </c>
      <c r="M307" s="76" t="s">
        <v>206</v>
      </c>
      <c r="N307" s="76">
        <f t="shared" si="1"/>
        <v>206</v>
      </c>
      <c r="O307" s="147">
        <v>45800.0</v>
      </c>
      <c r="P307" s="76" t="s">
        <v>152</v>
      </c>
      <c r="Q307" s="94"/>
    </row>
    <row r="308">
      <c r="A308" s="75">
        <v>434.0</v>
      </c>
      <c r="B308" s="149">
        <f t="shared" si="24"/>
        <v>2</v>
      </c>
      <c r="C308" s="147">
        <v>45712.0</v>
      </c>
      <c r="D308" s="149" t="s">
        <v>200</v>
      </c>
      <c r="E308" s="149" t="s">
        <v>794</v>
      </c>
      <c r="F308" s="149" t="s">
        <v>795</v>
      </c>
      <c r="G308" s="76" t="s">
        <v>14</v>
      </c>
      <c r="H308" s="76" t="s">
        <v>203</v>
      </c>
      <c r="I308" s="150" t="s">
        <v>224</v>
      </c>
      <c r="J308" s="76" t="s">
        <v>33</v>
      </c>
      <c r="K308" s="76"/>
      <c r="L308" s="76" t="s">
        <v>796</v>
      </c>
      <c r="M308" s="76" t="s">
        <v>206</v>
      </c>
      <c r="N308" s="76">
        <f t="shared" si="1"/>
        <v>88</v>
      </c>
      <c r="O308" s="147">
        <v>45800.0</v>
      </c>
      <c r="P308" s="76" t="s">
        <v>151</v>
      </c>
      <c r="Q308" s="94"/>
    </row>
    <row r="309">
      <c r="A309" s="75">
        <v>436.0</v>
      </c>
      <c r="B309" s="149">
        <f t="shared" si="24"/>
        <v>2</v>
      </c>
      <c r="C309" s="147">
        <v>45714.0</v>
      </c>
      <c r="D309" s="149" t="s">
        <v>200</v>
      </c>
      <c r="E309" s="149" t="s">
        <v>797</v>
      </c>
      <c r="F309" s="149" t="s">
        <v>798</v>
      </c>
      <c r="G309" s="76" t="s">
        <v>14</v>
      </c>
      <c r="H309" s="76" t="s">
        <v>203</v>
      </c>
      <c r="I309" s="150" t="s">
        <v>224</v>
      </c>
      <c r="J309" s="76" t="s">
        <v>35</v>
      </c>
      <c r="K309" s="76"/>
      <c r="L309" s="76" t="s">
        <v>346</v>
      </c>
      <c r="M309" s="76" t="s">
        <v>206</v>
      </c>
      <c r="N309" s="76">
        <f t="shared" si="1"/>
        <v>89</v>
      </c>
      <c r="O309" s="147">
        <v>45803.0</v>
      </c>
      <c r="P309" s="76" t="s">
        <v>152</v>
      </c>
      <c r="Q309" s="94"/>
    </row>
    <row r="310">
      <c r="A310" s="75">
        <v>346.0</v>
      </c>
      <c r="B310" s="154"/>
      <c r="C310" s="147">
        <v>45618.0</v>
      </c>
      <c r="D310" s="155" t="s">
        <v>200</v>
      </c>
      <c r="E310" s="149" t="s">
        <v>799</v>
      </c>
      <c r="F310" s="149" t="s">
        <v>800</v>
      </c>
      <c r="G310" s="76" t="s">
        <v>13</v>
      </c>
      <c r="H310" s="76" t="s">
        <v>209</v>
      </c>
      <c r="I310" s="76" t="s">
        <v>204</v>
      </c>
      <c r="J310" s="76" t="s">
        <v>29</v>
      </c>
      <c r="K310" s="94"/>
      <c r="L310" s="76" t="s">
        <v>211</v>
      </c>
      <c r="M310" s="76" t="s">
        <v>206</v>
      </c>
      <c r="N310" s="76">
        <f t="shared" si="1"/>
        <v>186</v>
      </c>
      <c r="O310" s="147">
        <v>45804.0</v>
      </c>
      <c r="P310" s="76" t="s">
        <v>151</v>
      </c>
      <c r="Q310" s="94"/>
    </row>
    <row r="311">
      <c r="A311" s="75">
        <v>227.0</v>
      </c>
      <c r="B311" s="154"/>
      <c r="C311" s="147">
        <v>45469.0</v>
      </c>
      <c r="D311" s="155" t="s">
        <v>200</v>
      </c>
      <c r="E311" s="149" t="s">
        <v>801</v>
      </c>
      <c r="F311" s="149" t="s">
        <v>802</v>
      </c>
      <c r="G311" s="76" t="s">
        <v>15</v>
      </c>
      <c r="H311" s="76" t="s">
        <v>209</v>
      </c>
      <c r="I311" s="76" t="s">
        <v>204</v>
      </c>
      <c r="J311" s="76" t="s">
        <v>34</v>
      </c>
      <c r="K311" s="94"/>
      <c r="L311" s="76" t="s">
        <v>803</v>
      </c>
      <c r="M311" s="76" t="s">
        <v>206</v>
      </c>
      <c r="N311" s="76">
        <f t="shared" si="1"/>
        <v>338</v>
      </c>
      <c r="O311" s="147">
        <v>45807.0</v>
      </c>
      <c r="P311" s="76" t="s">
        <v>168</v>
      </c>
      <c r="Q311" s="76" t="s">
        <v>804</v>
      </c>
    </row>
    <row r="312">
      <c r="A312" s="75">
        <v>514.0</v>
      </c>
      <c r="B312" s="151"/>
      <c r="C312" s="147">
        <v>45807.0</v>
      </c>
      <c r="D312" s="152" t="s">
        <v>200</v>
      </c>
      <c r="E312" s="153" t="s">
        <v>805</v>
      </c>
      <c r="F312" s="149" t="s">
        <v>806</v>
      </c>
      <c r="G312" s="76" t="s">
        <v>13</v>
      </c>
      <c r="H312" s="76" t="s">
        <v>203</v>
      </c>
      <c r="I312" s="76" t="s">
        <v>706</v>
      </c>
      <c r="J312" s="76" t="s">
        <v>30</v>
      </c>
      <c r="K312" s="76"/>
      <c r="L312" s="76" t="s">
        <v>595</v>
      </c>
      <c r="M312" s="76" t="s">
        <v>206</v>
      </c>
      <c r="N312" s="76">
        <f t="shared" si="1"/>
        <v>3</v>
      </c>
      <c r="O312" s="147">
        <v>45810.0</v>
      </c>
      <c r="P312" s="76" t="s">
        <v>152</v>
      </c>
      <c r="Q312" s="94"/>
    </row>
    <row r="313">
      <c r="A313" s="75">
        <v>18.0</v>
      </c>
      <c r="B313" s="149">
        <f t="shared" ref="B313:B318" si="25">MONTH(C313)</f>
        <v>7</v>
      </c>
      <c r="C313" s="147">
        <v>44015.0</v>
      </c>
      <c r="D313" s="149" t="s">
        <v>200</v>
      </c>
      <c r="E313" s="149" t="s">
        <v>807</v>
      </c>
      <c r="F313" s="149" t="s">
        <v>808</v>
      </c>
      <c r="G313" s="76" t="s">
        <v>13</v>
      </c>
      <c r="H313" s="76" t="s">
        <v>209</v>
      </c>
      <c r="I313" s="150" t="s">
        <v>227</v>
      </c>
      <c r="J313" s="76" t="s">
        <v>393</v>
      </c>
      <c r="K313" s="76" t="s">
        <v>28</v>
      </c>
      <c r="L313" s="76"/>
      <c r="M313" s="76" t="s">
        <v>206</v>
      </c>
      <c r="N313" s="76">
        <f t="shared" si="1"/>
        <v>1797</v>
      </c>
      <c r="O313" s="147">
        <v>45812.0</v>
      </c>
      <c r="P313" s="76" t="s">
        <v>19</v>
      </c>
      <c r="Q313" s="94"/>
    </row>
    <row r="314">
      <c r="A314" s="75">
        <v>504.0</v>
      </c>
      <c r="B314" s="149">
        <f t="shared" si="25"/>
        <v>5</v>
      </c>
      <c r="C314" s="147">
        <v>45797.0</v>
      </c>
      <c r="D314" s="149" t="s">
        <v>200</v>
      </c>
      <c r="E314" s="149" t="s">
        <v>420</v>
      </c>
      <c r="F314" s="149" t="s">
        <v>421</v>
      </c>
      <c r="G314" s="76" t="s">
        <v>13</v>
      </c>
      <c r="H314" s="76" t="s">
        <v>209</v>
      </c>
      <c r="I314" s="150" t="s">
        <v>227</v>
      </c>
      <c r="J314" s="76" t="s">
        <v>29</v>
      </c>
      <c r="K314" s="76"/>
      <c r="L314" s="76" t="s">
        <v>211</v>
      </c>
      <c r="M314" s="76" t="s">
        <v>206</v>
      </c>
      <c r="N314" s="76">
        <f t="shared" si="1"/>
        <v>15</v>
      </c>
      <c r="O314" s="147">
        <v>45812.0</v>
      </c>
      <c r="P314" s="76" t="s">
        <v>164</v>
      </c>
      <c r="Q314" s="94"/>
    </row>
    <row r="315">
      <c r="A315" s="75">
        <v>516.0</v>
      </c>
      <c r="B315" s="149">
        <f t="shared" si="25"/>
        <v>6</v>
      </c>
      <c r="C315" s="147">
        <v>45812.0</v>
      </c>
      <c r="D315" s="149" t="s">
        <v>200</v>
      </c>
      <c r="E315" s="149" t="s">
        <v>777</v>
      </c>
      <c r="F315" s="149" t="s">
        <v>778</v>
      </c>
      <c r="G315" s="76" t="s">
        <v>14</v>
      </c>
      <c r="H315" s="76" t="s">
        <v>209</v>
      </c>
      <c r="I315" s="150" t="s">
        <v>261</v>
      </c>
      <c r="J315" s="76" t="s">
        <v>34</v>
      </c>
      <c r="K315" s="76"/>
      <c r="L315" s="76" t="s">
        <v>211</v>
      </c>
      <c r="M315" s="76" t="s">
        <v>206</v>
      </c>
      <c r="N315" s="76">
        <f t="shared" si="1"/>
        <v>0</v>
      </c>
      <c r="O315" s="147">
        <v>45812.0</v>
      </c>
      <c r="P315" s="76" t="s">
        <v>152</v>
      </c>
      <c r="Q315" s="94"/>
    </row>
    <row r="316">
      <c r="A316" s="75">
        <v>517.0</v>
      </c>
      <c r="B316" s="149">
        <f t="shared" si="25"/>
        <v>6</v>
      </c>
      <c r="C316" s="147">
        <v>45812.0</v>
      </c>
      <c r="D316" s="149" t="s">
        <v>200</v>
      </c>
      <c r="E316" s="149" t="s">
        <v>552</v>
      </c>
      <c r="F316" s="149" t="s">
        <v>553</v>
      </c>
      <c r="G316" s="76" t="s">
        <v>14</v>
      </c>
      <c r="H316" s="76" t="s">
        <v>209</v>
      </c>
      <c r="I316" s="150" t="s">
        <v>261</v>
      </c>
      <c r="J316" s="76" t="s">
        <v>34</v>
      </c>
      <c r="K316" s="76"/>
      <c r="L316" s="76" t="s">
        <v>211</v>
      </c>
      <c r="M316" s="76" t="s">
        <v>206</v>
      </c>
      <c r="N316" s="76">
        <f t="shared" si="1"/>
        <v>5</v>
      </c>
      <c r="O316" s="147">
        <v>45817.0</v>
      </c>
      <c r="P316" s="76" t="s">
        <v>154</v>
      </c>
      <c r="Q316" s="94"/>
    </row>
    <row r="317">
      <c r="A317" s="75">
        <v>520.0</v>
      </c>
      <c r="B317" s="149">
        <f t="shared" si="25"/>
        <v>6</v>
      </c>
      <c r="C317" s="147">
        <v>45815.0</v>
      </c>
      <c r="D317" s="149" t="s">
        <v>200</v>
      </c>
      <c r="E317" s="149" t="s">
        <v>598</v>
      </c>
      <c r="F317" s="149" t="s">
        <v>599</v>
      </c>
      <c r="G317" s="76" t="s">
        <v>14</v>
      </c>
      <c r="H317" s="76" t="s">
        <v>209</v>
      </c>
      <c r="I317" s="150" t="s">
        <v>224</v>
      </c>
      <c r="J317" s="76" t="s">
        <v>31</v>
      </c>
      <c r="K317" s="76"/>
      <c r="L317" s="76" t="s">
        <v>211</v>
      </c>
      <c r="M317" s="76" t="s">
        <v>206</v>
      </c>
      <c r="N317" s="76">
        <f t="shared" si="1"/>
        <v>3</v>
      </c>
      <c r="O317" s="147">
        <v>45818.0</v>
      </c>
      <c r="P317" s="76" t="s">
        <v>152</v>
      </c>
      <c r="Q317" s="94"/>
    </row>
    <row r="318">
      <c r="A318" s="75">
        <v>421.0</v>
      </c>
      <c r="B318" s="149">
        <f t="shared" si="25"/>
        <v>2</v>
      </c>
      <c r="C318" s="147">
        <v>45699.0</v>
      </c>
      <c r="D318" s="149" t="s">
        <v>200</v>
      </c>
      <c r="E318" s="149" t="s">
        <v>571</v>
      </c>
      <c r="F318" s="149" t="s">
        <v>809</v>
      </c>
      <c r="G318" s="76" t="s">
        <v>13</v>
      </c>
      <c r="H318" s="76" t="s">
        <v>209</v>
      </c>
      <c r="I318" s="150" t="s">
        <v>227</v>
      </c>
      <c r="J318" s="76" t="s">
        <v>30</v>
      </c>
      <c r="K318" s="76"/>
      <c r="L318" s="76" t="s">
        <v>211</v>
      </c>
      <c r="M318" s="76" t="s">
        <v>206</v>
      </c>
      <c r="N318" s="76">
        <f t="shared" si="1"/>
        <v>120</v>
      </c>
      <c r="O318" s="147">
        <v>45819.0</v>
      </c>
      <c r="P318" s="76" t="s">
        <v>19</v>
      </c>
      <c r="Q318" s="94"/>
    </row>
    <row r="319">
      <c r="A319" s="75">
        <v>449.0</v>
      </c>
      <c r="B319" s="94"/>
      <c r="C319" s="147">
        <v>45733.0</v>
      </c>
      <c r="D319" s="148" t="s">
        <v>200</v>
      </c>
      <c r="E319" s="76" t="s">
        <v>810</v>
      </c>
      <c r="F319" s="76" t="s">
        <v>811</v>
      </c>
      <c r="G319" s="76" t="s">
        <v>13</v>
      </c>
      <c r="H319" s="76" t="s">
        <v>203</v>
      </c>
      <c r="I319" s="76" t="s">
        <v>210</v>
      </c>
      <c r="J319" s="76" t="s">
        <v>33</v>
      </c>
      <c r="K319" s="94"/>
      <c r="L319" s="76" t="s">
        <v>205</v>
      </c>
      <c r="M319" s="76" t="s">
        <v>206</v>
      </c>
      <c r="N319" s="76">
        <f t="shared" si="1"/>
        <v>86</v>
      </c>
      <c r="O319" s="147">
        <v>45819.0</v>
      </c>
      <c r="P319" s="76" t="s">
        <v>152</v>
      </c>
      <c r="Q319" s="94"/>
    </row>
    <row r="320">
      <c r="A320" s="75">
        <v>512.0</v>
      </c>
      <c r="B320" s="149">
        <f>MONTH(C320)</f>
        <v>5</v>
      </c>
      <c r="C320" s="147">
        <v>45806.0</v>
      </c>
      <c r="D320" s="149" t="s">
        <v>200</v>
      </c>
      <c r="E320" s="149" t="s">
        <v>812</v>
      </c>
      <c r="F320" s="149" t="s">
        <v>813</v>
      </c>
      <c r="G320" s="76" t="s">
        <v>13</v>
      </c>
      <c r="H320" s="76" t="s">
        <v>203</v>
      </c>
      <c r="I320" s="150" t="s">
        <v>227</v>
      </c>
      <c r="J320" s="76" t="s">
        <v>33</v>
      </c>
      <c r="K320" s="76"/>
      <c r="L320" s="76" t="s">
        <v>814</v>
      </c>
      <c r="M320" s="76" t="s">
        <v>206</v>
      </c>
      <c r="N320" s="76">
        <f t="shared" si="1"/>
        <v>13</v>
      </c>
      <c r="O320" s="147">
        <v>45819.0</v>
      </c>
      <c r="P320" s="76" t="s">
        <v>164</v>
      </c>
      <c r="Q320" s="94"/>
    </row>
    <row r="321">
      <c r="A321" s="75">
        <v>385.0</v>
      </c>
      <c r="B321" s="154"/>
      <c r="C321" s="147">
        <v>45663.0</v>
      </c>
      <c r="D321" s="155" t="s">
        <v>200</v>
      </c>
      <c r="E321" s="149" t="s">
        <v>815</v>
      </c>
      <c r="F321" s="149" t="s">
        <v>816</v>
      </c>
      <c r="G321" s="76" t="s">
        <v>14</v>
      </c>
      <c r="H321" s="76" t="s">
        <v>203</v>
      </c>
      <c r="I321" s="76" t="s">
        <v>204</v>
      </c>
      <c r="J321" s="76" t="s">
        <v>35</v>
      </c>
      <c r="K321" s="94"/>
      <c r="L321" s="76" t="s">
        <v>817</v>
      </c>
      <c r="M321" s="76" t="s">
        <v>206</v>
      </c>
      <c r="N321" s="76">
        <f t="shared" si="1"/>
        <v>161</v>
      </c>
      <c r="O321" s="147">
        <v>45824.0</v>
      </c>
      <c r="P321" s="76" t="s">
        <v>568</v>
      </c>
      <c r="Q321" s="76" t="s">
        <v>818</v>
      </c>
    </row>
    <row r="322">
      <c r="A322" s="75">
        <v>530.0</v>
      </c>
      <c r="B322" s="94"/>
      <c r="C322" s="147">
        <v>45824.0</v>
      </c>
      <c r="D322" s="148" t="s">
        <v>200</v>
      </c>
      <c r="E322" s="76" t="s">
        <v>819</v>
      </c>
      <c r="F322" s="76" t="s">
        <v>820</v>
      </c>
      <c r="G322" s="76" t="s">
        <v>13</v>
      </c>
      <c r="H322" s="76" t="s">
        <v>203</v>
      </c>
      <c r="I322" s="76" t="s">
        <v>210</v>
      </c>
      <c r="J322" s="76" t="s">
        <v>29</v>
      </c>
      <c r="K322" s="94"/>
      <c r="L322" s="76" t="s">
        <v>217</v>
      </c>
      <c r="M322" s="76" t="s">
        <v>206</v>
      </c>
      <c r="N322" s="76">
        <f t="shared" si="1"/>
        <v>2</v>
      </c>
      <c r="O322" s="147">
        <v>45826.0</v>
      </c>
      <c r="P322" s="76" t="s">
        <v>152</v>
      </c>
      <c r="Q322" s="94"/>
    </row>
    <row r="323">
      <c r="A323" s="75">
        <v>507.0</v>
      </c>
      <c r="B323" s="151"/>
      <c r="C323" s="147">
        <v>45800.0</v>
      </c>
      <c r="D323" s="152" t="s">
        <v>228</v>
      </c>
      <c r="E323" s="153" t="s">
        <v>821</v>
      </c>
      <c r="F323" s="149" t="s">
        <v>421</v>
      </c>
      <c r="G323" s="76" t="s">
        <v>15</v>
      </c>
      <c r="H323" s="76" t="s">
        <v>203</v>
      </c>
      <c r="I323" s="76" t="s">
        <v>204</v>
      </c>
      <c r="J323" s="76" t="s">
        <v>34</v>
      </c>
      <c r="K323" s="94"/>
      <c r="L323" s="76" t="s">
        <v>822</v>
      </c>
      <c r="M323" s="76" t="s">
        <v>206</v>
      </c>
      <c r="N323" s="76">
        <f t="shared" si="1"/>
        <v>28</v>
      </c>
      <c r="O323" s="147">
        <v>45828.0</v>
      </c>
      <c r="P323" s="76" t="s">
        <v>168</v>
      </c>
      <c r="Q323" s="76" t="s">
        <v>823</v>
      </c>
    </row>
    <row r="324">
      <c r="A324" s="75">
        <v>510.0</v>
      </c>
      <c r="B324" s="151"/>
      <c r="C324" s="147">
        <v>45805.0</v>
      </c>
      <c r="D324" s="152" t="s">
        <v>200</v>
      </c>
      <c r="E324" s="153" t="s">
        <v>762</v>
      </c>
      <c r="F324" s="149" t="s">
        <v>763</v>
      </c>
      <c r="G324" s="76" t="s">
        <v>13</v>
      </c>
      <c r="H324" s="76" t="s">
        <v>209</v>
      </c>
      <c r="I324" s="76" t="s">
        <v>204</v>
      </c>
      <c r="J324" s="76" t="s">
        <v>35</v>
      </c>
      <c r="K324" s="94"/>
      <c r="L324" s="76" t="s">
        <v>211</v>
      </c>
      <c r="M324" s="76" t="s">
        <v>206</v>
      </c>
      <c r="N324" s="76">
        <f t="shared" si="1"/>
        <v>23</v>
      </c>
      <c r="O324" s="147">
        <v>45828.0</v>
      </c>
      <c r="P324" s="76" t="s">
        <v>151</v>
      </c>
      <c r="Q324" s="94"/>
    </row>
    <row r="325">
      <c r="A325" s="75">
        <v>515.0</v>
      </c>
      <c r="B325" s="149">
        <f>MONTH(C325)</f>
        <v>6</v>
      </c>
      <c r="C325" s="147">
        <v>45810.0</v>
      </c>
      <c r="D325" s="149" t="s">
        <v>200</v>
      </c>
      <c r="E325" s="149" t="s">
        <v>442</v>
      </c>
      <c r="F325" s="149" t="s">
        <v>443</v>
      </c>
      <c r="G325" s="76" t="s">
        <v>13</v>
      </c>
      <c r="H325" s="76" t="s">
        <v>209</v>
      </c>
      <c r="I325" s="150" t="s">
        <v>224</v>
      </c>
      <c r="J325" s="76" t="s">
        <v>30</v>
      </c>
      <c r="K325" s="76"/>
      <c r="L325" s="76" t="s">
        <v>211</v>
      </c>
      <c r="M325" s="76" t="s">
        <v>206</v>
      </c>
      <c r="N325" s="76">
        <f t="shared" si="1"/>
        <v>18</v>
      </c>
      <c r="O325" s="147">
        <v>45828.0</v>
      </c>
      <c r="P325" s="76" t="s">
        <v>152</v>
      </c>
      <c r="Q325" s="94"/>
    </row>
    <row r="326">
      <c r="A326" s="75">
        <v>490.0</v>
      </c>
      <c r="B326" s="151"/>
      <c r="C326" s="147">
        <v>45784.0</v>
      </c>
      <c r="D326" s="152" t="s">
        <v>200</v>
      </c>
      <c r="E326" s="153" t="s">
        <v>824</v>
      </c>
      <c r="F326" s="149" t="s">
        <v>825</v>
      </c>
      <c r="G326" s="76" t="s">
        <v>13</v>
      </c>
      <c r="H326" s="76" t="s">
        <v>203</v>
      </c>
      <c r="I326" s="76" t="s">
        <v>204</v>
      </c>
      <c r="J326" s="76" t="s">
        <v>34</v>
      </c>
      <c r="K326" s="76" t="s">
        <v>34</v>
      </c>
      <c r="L326" s="76" t="s">
        <v>240</v>
      </c>
      <c r="M326" s="76" t="s">
        <v>206</v>
      </c>
      <c r="N326" s="76">
        <f t="shared" si="1"/>
        <v>45</v>
      </c>
      <c r="O326" s="147">
        <v>45829.0</v>
      </c>
      <c r="P326" s="76" t="s">
        <v>168</v>
      </c>
      <c r="Q326" s="94"/>
    </row>
    <row r="327">
      <c r="A327" s="75">
        <v>402.0</v>
      </c>
      <c r="B327" s="151"/>
      <c r="C327" s="147">
        <v>45674.0</v>
      </c>
      <c r="D327" s="152" t="s">
        <v>228</v>
      </c>
      <c r="E327" s="153" t="s">
        <v>826</v>
      </c>
      <c r="F327" s="149" t="s">
        <v>827</v>
      </c>
      <c r="G327" s="76" t="s">
        <v>13</v>
      </c>
      <c r="H327" s="76" t="s">
        <v>203</v>
      </c>
      <c r="I327" s="76" t="s">
        <v>204</v>
      </c>
      <c r="J327" s="76" t="s">
        <v>34</v>
      </c>
      <c r="K327" s="76" t="s">
        <v>34</v>
      </c>
      <c r="L327" s="76" t="s">
        <v>828</v>
      </c>
      <c r="M327" s="76" t="s">
        <v>206</v>
      </c>
      <c r="N327" s="76">
        <f t="shared" si="1"/>
        <v>157</v>
      </c>
      <c r="O327" s="147">
        <v>45831.0</v>
      </c>
      <c r="P327" s="76" t="s">
        <v>151</v>
      </c>
      <c r="Q327" s="76" t="s">
        <v>731</v>
      </c>
    </row>
    <row r="328">
      <c r="A328" s="75">
        <v>422.0</v>
      </c>
      <c r="B328" s="149">
        <f t="shared" ref="B328:B329" si="26">MONTH(C328)</f>
        <v>2</v>
      </c>
      <c r="C328" s="147">
        <v>45700.0</v>
      </c>
      <c r="D328" s="149" t="s">
        <v>200</v>
      </c>
      <c r="E328" s="149" t="s">
        <v>829</v>
      </c>
      <c r="F328" s="149" t="s">
        <v>830</v>
      </c>
      <c r="G328" s="76" t="s">
        <v>13</v>
      </c>
      <c r="H328" s="76" t="s">
        <v>209</v>
      </c>
      <c r="I328" s="150" t="s">
        <v>227</v>
      </c>
      <c r="J328" s="76" t="s">
        <v>30</v>
      </c>
      <c r="K328" s="76"/>
      <c r="L328" s="76" t="s">
        <v>211</v>
      </c>
      <c r="M328" s="76" t="s">
        <v>206</v>
      </c>
      <c r="N328" s="76">
        <f t="shared" si="1"/>
        <v>133</v>
      </c>
      <c r="O328" s="147">
        <v>45833.0</v>
      </c>
      <c r="P328" s="76" t="s">
        <v>19</v>
      </c>
      <c r="Q328" s="94"/>
    </row>
    <row r="329">
      <c r="A329" s="75">
        <v>462.0</v>
      </c>
      <c r="B329" s="149">
        <f t="shared" si="26"/>
        <v>3</v>
      </c>
      <c r="C329" s="147">
        <v>45747.0</v>
      </c>
      <c r="D329" s="149" t="s">
        <v>200</v>
      </c>
      <c r="E329" s="149" t="s">
        <v>831</v>
      </c>
      <c r="F329" s="149" t="s">
        <v>832</v>
      </c>
      <c r="G329" s="76" t="s">
        <v>14</v>
      </c>
      <c r="H329" s="76" t="s">
        <v>203</v>
      </c>
      <c r="I329" s="150" t="s">
        <v>224</v>
      </c>
      <c r="J329" s="76" t="s">
        <v>34</v>
      </c>
      <c r="K329" s="76"/>
      <c r="L329" s="76" t="s">
        <v>833</v>
      </c>
      <c r="M329" s="76" t="s">
        <v>206</v>
      </c>
      <c r="N329" s="76">
        <f t="shared" si="1"/>
        <v>86</v>
      </c>
      <c r="O329" s="147">
        <v>45833.0</v>
      </c>
      <c r="P329" s="76" t="s">
        <v>162</v>
      </c>
      <c r="Q329" s="94"/>
    </row>
    <row r="330">
      <c r="A330" s="75">
        <v>487.0</v>
      </c>
      <c r="B330" s="151"/>
      <c r="C330" s="147">
        <v>45777.0</v>
      </c>
      <c r="D330" s="152" t="s">
        <v>200</v>
      </c>
      <c r="E330" s="153" t="s">
        <v>834</v>
      </c>
      <c r="F330" s="149" t="s">
        <v>835</v>
      </c>
      <c r="G330" s="76" t="s">
        <v>13</v>
      </c>
      <c r="H330" s="76" t="s">
        <v>203</v>
      </c>
      <c r="I330" s="76" t="s">
        <v>239</v>
      </c>
      <c r="J330" s="76" t="s">
        <v>28</v>
      </c>
      <c r="K330" s="76" t="s">
        <v>28</v>
      </c>
      <c r="L330" s="76" t="s">
        <v>836</v>
      </c>
      <c r="M330" s="76" t="s">
        <v>206</v>
      </c>
      <c r="N330" s="76">
        <f t="shared" si="1"/>
        <v>57</v>
      </c>
      <c r="O330" s="147">
        <v>45834.0</v>
      </c>
      <c r="P330" s="76" t="s">
        <v>152</v>
      </c>
      <c r="Q330" s="94"/>
    </row>
    <row r="331">
      <c r="A331" s="75">
        <v>535.0</v>
      </c>
      <c r="B331" s="151"/>
      <c r="C331" s="147">
        <v>45831.0</v>
      </c>
      <c r="D331" s="152" t="s">
        <v>200</v>
      </c>
      <c r="E331" s="153" t="s">
        <v>837</v>
      </c>
      <c r="F331" s="149" t="s">
        <v>838</v>
      </c>
      <c r="G331" s="76" t="s">
        <v>14</v>
      </c>
      <c r="H331" s="76" t="s">
        <v>203</v>
      </c>
      <c r="I331" s="76" t="s">
        <v>839</v>
      </c>
      <c r="J331" s="76" t="s">
        <v>30</v>
      </c>
      <c r="K331" s="76"/>
      <c r="L331" s="76" t="s">
        <v>289</v>
      </c>
      <c r="M331" s="76" t="s">
        <v>206</v>
      </c>
      <c r="N331" s="76">
        <f t="shared" si="1"/>
        <v>4</v>
      </c>
      <c r="O331" s="147">
        <v>45835.0</v>
      </c>
      <c r="P331" s="76" t="s">
        <v>164</v>
      </c>
      <c r="Q331" s="94"/>
    </row>
    <row r="332">
      <c r="A332" s="75">
        <v>453.0</v>
      </c>
      <c r="B332" s="149">
        <f>MONTH(C332)</f>
        <v>3</v>
      </c>
      <c r="C332" s="147">
        <v>45736.0</v>
      </c>
      <c r="D332" s="149" t="s">
        <v>228</v>
      </c>
      <c r="E332" s="149" t="s">
        <v>657</v>
      </c>
      <c r="F332" s="149" t="s">
        <v>704</v>
      </c>
      <c r="G332" s="76" t="s">
        <v>13</v>
      </c>
      <c r="H332" s="76" t="s">
        <v>203</v>
      </c>
      <c r="I332" s="150" t="s">
        <v>224</v>
      </c>
      <c r="J332" s="76" t="s">
        <v>30</v>
      </c>
      <c r="K332" s="76"/>
      <c r="L332" s="76" t="s">
        <v>205</v>
      </c>
      <c r="M332" s="76" t="s">
        <v>206</v>
      </c>
      <c r="N332" s="76">
        <f t="shared" si="1"/>
        <v>102</v>
      </c>
      <c r="O332" s="147">
        <v>45838.0</v>
      </c>
      <c r="P332" s="76" t="s">
        <v>152</v>
      </c>
      <c r="Q332" s="94"/>
    </row>
    <row r="333">
      <c r="A333" s="75">
        <v>540.0</v>
      </c>
      <c r="B333" s="151"/>
      <c r="C333" s="147">
        <v>45834.0</v>
      </c>
      <c r="D333" s="152" t="s">
        <v>200</v>
      </c>
      <c r="E333" s="153" t="s">
        <v>840</v>
      </c>
      <c r="F333" s="149" t="s">
        <v>841</v>
      </c>
      <c r="G333" s="76" t="s">
        <v>14</v>
      </c>
      <c r="H333" s="76" t="s">
        <v>209</v>
      </c>
      <c r="I333" s="76" t="s">
        <v>204</v>
      </c>
      <c r="J333" s="76" t="s">
        <v>34</v>
      </c>
      <c r="K333" s="76" t="s">
        <v>34</v>
      </c>
      <c r="L333" s="76" t="s">
        <v>211</v>
      </c>
      <c r="M333" s="76" t="s">
        <v>206</v>
      </c>
      <c r="N333" s="76">
        <f t="shared" si="1"/>
        <v>4</v>
      </c>
      <c r="O333" s="147">
        <v>45838.0</v>
      </c>
      <c r="P333" s="76" t="s">
        <v>168</v>
      </c>
      <c r="Q333" s="76" t="s">
        <v>823</v>
      </c>
    </row>
    <row r="334">
      <c r="A334" s="75">
        <v>471.0</v>
      </c>
      <c r="B334" s="149">
        <f t="shared" ref="B334:B335" si="27">MONTH(C334)</f>
        <v>4</v>
      </c>
      <c r="C334" s="147">
        <v>45756.0</v>
      </c>
      <c r="D334" s="149" t="s">
        <v>200</v>
      </c>
      <c r="E334" s="149" t="s">
        <v>324</v>
      </c>
      <c r="F334" s="149" t="s">
        <v>325</v>
      </c>
      <c r="G334" s="76" t="s">
        <v>14</v>
      </c>
      <c r="H334" s="76" t="s">
        <v>209</v>
      </c>
      <c r="I334" s="150" t="s">
        <v>261</v>
      </c>
      <c r="J334" s="76" t="s">
        <v>33</v>
      </c>
      <c r="K334" s="76" t="s">
        <v>28</v>
      </c>
      <c r="L334" s="76" t="s">
        <v>211</v>
      </c>
      <c r="M334" s="76" t="s">
        <v>206</v>
      </c>
      <c r="N334" s="76">
        <f t="shared" si="1"/>
        <v>83</v>
      </c>
      <c r="O334" s="147">
        <v>45839.0</v>
      </c>
      <c r="P334" s="76" t="s">
        <v>160</v>
      </c>
      <c r="Q334" s="94"/>
    </row>
    <row r="335">
      <c r="A335" s="75">
        <v>352.0</v>
      </c>
      <c r="B335" s="149">
        <f t="shared" si="27"/>
        <v>11</v>
      </c>
      <c r="C335" s="147">
        <v>45625.0</v>
      </c>
      <c r="D335" s="149" t="s">
        <v>200</v>
      </c>
      <c r="E335" s="149" t="s">
        <v>842</v>
      </c>
      <c r="F335" s="149" t="s">
        <v>843</v>
      </c>
      <c r="G335" s="76" t="s">
        <v>13</v>
      </c>
      <c r="H335" s="76" t="s">
        <v>209</v>
      </c>
      <c r="I335" s="150" t="s">
        <v>227</v>
      </c>
      <c r="J335" s="76" t="s">
        <v>31</v>
      </c>
      <c r="K335" s="76"/>
      <c r="L335" s="76" t="s">
        <v>211</v>
      </c>
      <c r="M335" s="76" t="s">
        <v>206</v>
      </c>
      <c r="N335" s="76">
        <f t="shared" si="1"/>
        <v>215</v>
      </c>
      <c r="O335" s="147">
        <v>45840.0</v>
      </c>
      <c r="P335" s="76" t="s">
        <v>168</v>
      </c>
      <c r="Q335" s="94"/>
    </row>
    <row r="336">
      <c r="A336" s="75">
        <v>491.0</v>
      </c>
      <c r="B336" s="151"/>
      <c r="C336" s="147">
        <v>45784.0</v>
      </c>
      <c r="D336" s="152" t="s">
        <v>200</v>
      </c>
      <c r="E336" s="153" t="s">
        <v>844</v>
      </c>
      <c r="F336" s="149" t="s">
        <v>845</v>
      </c>
      <c r="G336" s="76" t="s">
        <v>13</v>
      </c>
      <c r="H336" s="76" t="s">
        <v>209</v>
      </c>
      <c r="I336" s="76" t="s">
        <v>204</v>
      </c>
      <c r="J336" s="76" t="s">
        <v>34</v>
      </c>
      <c r="K336" s="76" t="s">
        <v>34</v>
      </c>
      <c r="L336" s="76" t="s">
        <v>211</v>
      </c>
      <c r="M336" s="76" t="s">
        <v>206</v>
      </c>
      <c r="N336" s="76">
        <f t="shared" si="1"/>
        <v>57</v>
      </c>
      <c r="O336" s="147">
        <v>45841.0</v>
      </c>
      <c r="P336" s="76" t="s">
        <v>568</v>
      </c>
      <c r="Q336" s="94"/>
    </row>
    <row r="337">
      <c r="A337" s="75">
        <v>544.0</v>
      </c>
      <c r="B337" s="149">
        <f t="shared" ref="B337:B338" si="28">MONTH(C337)</f>
        <v>7</v>
      </c>
      <c r="C337" s="147">
        <v>45840.0</v>
      </c>
      <c r="D337" s="149" t="s">
        <v>228</v>
      </c>
      <c r="E337" s="149" t="s">
        <v>846</v>
      </c>
      <c r="F337" s="149" t="s">
        <v>847</v>
      </c>
      <c r="G337" s="76" t="s">
        <v>13</v>
      </c>
      <c r="H337" s="76" t="s">
        <v>203</v>
      </c>
      <c r="I337" s="150" t="s">
        <v>227</v>
      </c>
      <c r="J337" s="76" t="s">
        <v>34</v>
      </c>
      <c r="K337" s="76"/>
      <c r="L337" s="76" t="s">
        <v>308</v>
      </c>
      <c r="M337" s="76" t="s">
        <v>206</v>
      </c>
      <c r="N337" s="76">
        <f t="shared" si="1"/>
        <v>2</v>
      </c>
      <c r="O337" s="147">
        <v>45842.0</v>
      </c>
      <c r="P337" s="76" t="s">
        <v>152</v>
      </c>
      <c r="Q337" s="94"/>
    </row>
    <row r="338">
      <c r="A338" s="75">
        <v>547.0</v>
      </c>
      <c r="B338" s="149">
        <f t="shared" si="28"/>
        <v>7</v>
      </c>
      <c r="C338" s="147">
        <v>45841.0</v>
      </c>
      <c r="D338" s="149" t="s">
        <v>228</v>
      </c>
      <c r="E338" s="149" t="s">
        <v>848</v>
      </c>
      <c r="F338" s="149" t="s">
        <v>849</v>
      </c>
      <c r="G338" s="76" t="s">
        <v>13</v>
      </c>
      <c r="H338" s="76" t="s">
        <v>203</v>
      </c>
      <c r="I338" s="150" t="s">
        <v>227</v>
      </c>
      <c r="J338" s="76" t="s">
        <v>28</v>
      </c>
      <c r="K338" s="76"/>
      <c r="L338" s="76" t="s">
        <v>205</v>
      </c>
      <c r="M338" s="76" t="s">
        <v>206</v>
      </c>
      <c r="N338" s="76">
        <f t="shared" si="1"/>
        <v>1</v>
      </c>
      <c r="O338" s="147">
        <v>45842.0</v>
      </c>
      <c r="P338" s="76" t="s">
        <v>161</v>
      </c>
      <c r="Q338" s="76" t="s">
        <v>850</v>
      </c>
    </row>
    <row r="339">
      <c r="A339" s="75">
        <v>450.0</v>
      </c>
      <c r="B339" s="151"/>
      <c r="C339" s="147">
        <v>45733.0</v>
      </c>
      <c r="D339" s="152" t="s">
        <v>200</v>
      </c>
      <c r="E339" s="153" t="s">
        <v>630</v>
      </c>
      <c r="F339" s="149" t="s">
        <v>631</v>
      </c>
      <c r="G339" s="76" t="s">
        <v>13</v>
      </c>
      <c r="H339" s="76" t="s">
        <v>209</v>
      </c>
      <c r="I339" s="76" t="s">
        <v>204</v>
      </c>
      <c r="J339" s="76" t="s">
        <v>32</v>
      </c>
      <c r="K339" s="94"/>
      <c r="L339" s="76" t="s">
        <v>211</v>
      </c>
      <c r="M339" s="76" t="s">
        <v>206</v>
      </c>
      <c r="N339" s="76">
        <f t="shared" si="1"/>
        <v>113</v>
      </c>
      <c r="O339" s="147">
        <v>45846.0</v>
      </c>
      <c r="P339" s="76" t="s">
        <v>151</v>
      </c>
      <c r="Q339" s="94"/>
    </row>
    <row r="340">
      <c r="A340" s="75">
        <v>541.0</v>
      </c>
      <c r="B340" s="149">
        <f>MONTH(C340)</f>
        <v>6</v>
      </c>
      <c r="C340" s="147">
        <v>45834.0</v>
      </c>
      <c r="D340" s="149" t="s">
        <v>200</v>
      </c>
      <c r="E340" s="149" t="s">
        <v>350</v>
      </c>
      <c r="F340" s="149" t="s">
        <v>351</v>
      </c>
      <c r="G340" s="76" t="s">
        <v>13</v>
      </c>
      <c r="H340" s="76" t="s">
        <v>203</v>
      </c>
      <c r="I340" s="150" t="s">
        <v>227</v>
      </c>
      <c r="J340" s="76" t="s">
        <v>33</v>
      </c>
      <c r="K340" s="76"/>
      <c r="L340" s="76" t="s">
        <v>205</v>
      </c>
      <c r="M340" s="76" t="s">
        <v>206</v>
      </c>
      <c r="N340" s="76">
        <f t="shared" si="1"/>
        <v>15</v>
      </c>
      <c r="O340" s="147">
        <v>45849.0</v>
      </c>
      <c r="P340" s="76" t="s">
        <v>164</v>
      </c>
      <c r="Q340" s="94"/>
    </row>
    <row r="341">
      <c r="A341" s="75">
        <v>476.0</v>
      </c>
      <c r="B341" s="151"/>
      <c r="C341" s="147">
        <v>45762.0</v>
      </c>
      <c r="D341" s="152" t="s">
        <v>200</v>
      </c>
      <c r="E341" s="153" t="s">
        <v>851</v>
      </c>
      <c r="F341" s="149" t="s">
        <v>852</v>
      </c>
      <c r="G341" s="76" t="s">
        <v>14</v>
      </c>
      <c r="H341" s="76" t="s">
        <v>209</v>
      </c>
      <c r="I341" s="76" t="s">
        <v>239</v>
      </c>
      <c r="J341" s="76" t="s">
        <v>28</v>
      </c>
      <c r="K341" s="76" t="s">
        <v>28</v>
      </c>
      <c r="L341" s="76" t="s">
        <v>211</v>
      </c>
      <c r="M341" s="76" t="s">
        <v>206</v>
      </c>
      <c r="N341" s="76">
        <f t="shared" si="1"/>
        <v>90</v>
      </c>
      <c r="O341" s="147">
        <v>45852.0</v>
      </c>
      <c r="P341" s="76" t="s">
        <v>152</v>
      </c>
      <c r="Q341" s="94"/>
    </row>
    <row r="342">
      <c r="A342" s="75">
        <v>548.0</v>
      </c>
      <c r="B342" s="149">
        <f t="shared" ref="B342:B344" si="29">MONTH(C342)</f>
        <v>7</v>
      </c>
      <c r="C342" s="147">
        <v>45841.0</v>
      </c>
      <c r="D342" s="149" t="s">
        <v>228</v>
      </c>
      <c r="E342" s="149" t="s">
        <v>632</v>
      </c>
      <c r="F342" s="149" t="s">
        <v>633</v>
      </c>
      <c r="G342" s="76" t="s">
        <v>13</v>
      </c>
      <c r="H342" s="76" t="s">
        <v>203</v>
      </c>
      <c r="I342" s="150" t="s">
        <v>227</v>
      </c>
      <c r="J342" s="76" t="s">
        <v>29</v>
      </c>
      <c r="K342" s="76"/>
      <c r="L342" s="76" t="s">
        <v>205</v>
      </c>
      <c r="M342" s="76" t="s">
        <v>206</v>
      </c>
      <c r="N342" s="76">
        <f t="shared" si="1"/>
        <v>11</v>
      </c>
      <c r="O342" s="147">
        <v>45852.0</v>
      </c>
      <c r="P342" s="76" t="s">
        <v>152</v>
      </c>
      <c r="Q342" s="94"/>
    </row>
    <row r="343">
      <c r="A343" s="75">
        <v>525.0</v>
      </c>
      <c r="B343" s="149">
        <f t="shared" si="29"/>
        <v>6</v>
      </c>
      <c r="C343" s="147">
        <v>45819.0</v>
      </c>
      <c r="D343" s="149" t="s">
        <v>200</v>
      </c>
      <c r="E343" s="149" t="s">
        <v>853</v>
      </c>
      <c r="F343" s="149" t="s">
        <v>854</v>
      </c>
      <c r="G343" s="76" t="s">
        <v>13</v>
      </c>
      <c r="H343" s="76" t="s">
        <v>203</v>
      </c>
      <c r="I343" s="150" t="s">
        <v>227</v>
      </c>
      <c r="J343" s="76" t="s">
        <v>34</v>
      </c>
      <c r="K343" s="76" t="s">
        <v>34</v>
      </c>
      <c r="L343" s="76" t="s">
        <v>205</v>
      </c>
      <c r="M343" s="76" t="s">
        <v>206</v>
      </c>
      <c r="N343" s="76">
        <f t="shared" si="1"/>
        <v>34</v>
      </c>
      <c r="O343" s="147">
        <v>45853.0</v>
      </c>
      <c r="P343" s="76" t="s">
        <v>152</v>
      </c>
      <c r="Q343" s="94"/>
    </row>
    <row r="344">
      <c r="A344" s="75">
        <v>478.0</v>
      </c>
      <c r="B344" s="149">
        <f t="shared" si="29"/>
        <v>4</v>
      </c>
      <c r="C344" s="147">
        <v>45764.0</v>
      </c>
      <c r="D344" s="149" t="s">
        <v>200</v>
      </c>
      <c r="E344" s="149" t="s">
        <v>855</v>
      </c>
      <c r="F344" s="149" t="s">
        <v>856</v>
      </c>
      <c r="G344" s="76" t="s">
        <v>13</v>
      </c>
      <c r="H344" s="76" t="s">
        <v>203</v>
      </c>
      <c r="I344" s="150" t="s">
        <v>227</v>
      </c>
      <c r="J344" s="76" t="s">
        <v>29</v>
      </c>
      <c r="K344" s="76"/>
      <c r="L344" s="76" t="s">
        <v>220</v>
      </c>
      <c r="M344" s="76" t="s">
        <v>206</v>
      </c>
      <c r="N344" s="76">
        <f t="shared" si="1"/>
        <v>90</v>
      </c>
      <c r="O344" s="147">
        <v>45854.0</v>
      </c>
      <c r="P344" s="76" t="s">
        <v>154</v>
      </c>
      <c r="Q344" s="94"/>
    </row>
    <row r="345">
      <c r="A345" s="75">
        <v>555.0</v>
      </c>
      <c r="B345" s="151"/>
      <c r="C345" s="147">
        <v>45852.0</v>
      </c>
      <c r="D345" s="152" t="s">
        <v>200</v>
      </c>
      <c r="E345" s="153" t="s">
        <v>857</v>
      </c>
      <c r="F345" s="149" t="s">
        <v>858</v>
      </c>
      <c r="G345" s="76" t="s">
        <v>14</v>
      </c>
      <c r="H345" s="76" t="s">
        <v>203</v>
      </c>
      <c r="I345" s="76" t="s">
        <v>859</v>
      </c>
      <c r="J345" s="76" t="s">
        <v>30</v>
      </c>
      <c r="K345" s="76"/>
      <c r="L345" s="76" t="s">
        <v>205</v>
      </c>
      <c r="M345" s="76" t="s">
        <v>206</v>
      </c>
      <c r="N345" s="76">
        <f t="shared" si="1"/>
        <v>3</v>
      </c>
      <c r="O345" s="147">
        <v>45855.0</v>
      </c>
      <c r="P345" s="76" t="s">
        <v>152</v>
      </c>
      <c r="Q345" s="94"/>
    </row>
    <row r="346">
      <c r="A346" s="75">
        <v>427.0</v>
      </c>
      <c r="B346" s="149">
        <f t="shared" ref="B346:B347" si="30">MONTH(C346)</f>
        <v>2</v>
      </c>
      <c r="C346" s="147">
        <v>45705.0</v>
      </c>
      <c r="D346" s="149" t="s">
        <v>200</v>
      </c>
      <c r="E346" s="149" t="s">
        <v>651</v>
      </c>
      <c r="F346" s="149" t="s">
        <v>652</v>
      </c>
      <c r="G346" s="76" t="s">
        <v>13</v>
      </c>
      <c r="H346" s="76" t="s">
        <v>209</v>
      </c>
      <c r="I346" s="150" t="s">
        <v>227</v>
      </c>
      <c r="J346" s="76" t="s">
        <v>32</v>
      </c>
      <c r="K346" s="76"/>
      <c r="L346" s="76" t="s">
        <v>211</v>
      </c>
      <c r="M346" s="76" t="s">
        <v>206</v>
      </c>
      <c r="N346" s="76">
        <f t="shared" si="1"/>
        <v>151</v>
      </c>
      <c r="O346" s="147">
        <v>45856.0</v>
      </c>
      <c r="P346" s="76" t="s">
        <v>151</v>
      </c>
      <c r="Q346" s="94"/>
    </row>
    <row r="347">
      <c r="A347" s="75">
        <v>543.0</v>
      </c>
      <c r="B347" s="149">
        <f t="shared" si="30"/>
        <v>7</v>
      </c>
      <c r="C347" s="147">
        <v>45839.0</v>
      </c>
      <c r="D347" s="149" t="s">
        <v>200</v>
      </c>
      <c r="E347" s="149" t="s">
        <v>651</v>
      </c>
      <c r="F347" s="149" t="s">
        <v>652</v>
      </c>
      <c r="G347" s="76" t="s">
        <v>13</v>
      </c>
      <c r="H347" s="76" t="s">
        <v>209</v>
      </c>
      <c r="I347" s="150" t="s">
        <v>227</v>
      </c>
      <c r="J347" s="76" t="s">
        <v>33</v>
      </c>
      <c r="K347" s="76"/>
      <c r="L347" s="76" t="s">
        <v>211</v>
      </c>
      <c r="M347" s="76" t="s">
        <v>206</v>
      </c>
      <c r="N347" s="76">
        <f t="shared" si="1"/>
        <v>17</v>
      </c>
      <c r="O347" s="147">
        <v>45856.0</v>
      </c>
      <c r="P347" s="76" t="s">
        <v>152</v>
      </c>
      <c r="Q347" s="94"/>
    </row>
    <row r="348">
      <c r="A348" s="75">
        <v>526.0</v>
      </c>
      <c r="B348" s="151"/>
      <c r="C348" s="147">
        <v>45820.0</v>
      </c>
      <c r="D348" s="152" t="s">
        <v>200</v>
      </c>
      <c r="E348" s="153" t="s">
        <v>241</v>
      </c>
      <c r="F348" s="149" t="s">
        <v>242</v>
      </c>
      <c r="G348" s="76" t="s">
        <v>15</v>
      </c>
      <c r="H348" s="76" t="s">
        <v>209</v>
      </c>
      <c r="I348" s="76" t="s">
        <v>204</v>
      </c>
      <c r="J348" s="76" t="s">
        <v>34</v>
      </c>
      <c r="K348" s="76" t="s">
        <v>34</v>
      </c>
      <c r="L348" s="76" t="s">
        <v>211</v>
      </c>
      <c r="M348" s="76" t="s">
        <v>206</v>
      </c>
      <c r="N348" s="76">
        <f t="shared" si="1"/>
        <v>39</v>
      </c>
      <c r="O348" s="147">
        <v>45859.0</v>
      </c>
      <c r="P348" s="76" t="s">
        <v>168</v>
      </c>
      <c r="Q348" s="76" t="s">
        <v>823</v>
      </c>
    </row>
    <row r="349">
      <c r="A349" s="75">
        <v>545.0</v>
      </c>
      <c r="B349" s="151"/>
      <c r="C349" s="147">
        <v>45840.0</v>
      </c>
      <c r="D349" s="152" t="s">
        <v>200</v>
      </c>
      <c r="E349" s="153" t="s">
        <v>860</v>
      </c>
      <c r="F349" s="149" t="s">
        <v>861</v>
      </c>
      <c r="G349" s="76" t="s">
        <v>13</v>
      </c>
      <c r="H349" s="76" t="s">
        <v>203</v>
      </c>
      <c r="I349" s="76" t="s">
        <v>839</v>
      </c>
      <c r="J349" s="76" t="s">
        <v>33</v>
      </c>
      <c r="K349" s="76" t="s">
        <v>33</v>
      </c>
      <c r="L349" s="76" t="s">
        <v>211</v>
      </c>
      <c r="M349" s="76" t="s">
        <v>206</v>
      </c>
      <c r="N349" s="76">
        <f t="shared" si="1"/>
        <v>19</v>
      </c>
      <c r="O349" s="147">
        <v>45859.0</v>
      </c>
      <c r="P349" s="76" t="s">
        <v>164</v>
      </c>
      <c r="Q349" s="94"/>
    </row>
    <row r="350">
      <c r="A350" s="75">
        <v>559.0</v>
      </c>
      <c r="B350" s="151"/>
      <c r="C350" s="147">
        <v>45856.0</v>
      </c>
      <c r="D350" s="152" t="s">
        <v>200</v>
      </c>
      <c r="E350" s="153" t="s">
        <v>862</v>
      </c>
      <c r="F350" s="149" t="s">
        <v>863</v>
      </c>
      <c r="G350" s="76" t="s">
        <v>14</v>
      </c>
      <c r="H350" s="76" t="s">
        <v>209</v>
      </c>
      <c r="I350" s="76" t="s">
        <v>864</v>
      </c>
      <c r="J350" s="76" t="s">
        <v>33</v>
      </c>
      <c r="K350" s="76" t="s">
        <v>30</v>
      </c>
      <c r="L350" s="76" t="s">
        <v>865</v>
      </c>
      <c r="M350" s="76" t="s">
        <v>206</v>
      </c>
      <c r="N350" s="76">
        <f t="shared" si="1"/>
        <v>3</v>
      </c>
      <c r="O350" s="147">
        <v>45859.0</v>
      </c>
      <c r="P350" s="76" t="s">
        <v>164</v>
      </c>
      <c r="Q350" s="94"/>
    </row>
    <row r="351">
      <c r="A351" s="75">
        <v>473.0</v>
      </c>
      <c r="B351" s="94"/>
      <c r="C351" s="147">
        <v>45757.0</v>
      </c>
      <c r="D351" s="148" t="s">
        <v>200</v>
      </c>
      <c r="E351" s="76" t="s">
        <v>726</v>
      </c>
      <c r="F351" s="76" t="s">
        <v>727</v>
      </c>
      <c r="G351" s="76" t="s">
        <v>13</v>
      </c>
      <c r="H351" s="76" t="s">
        <v>203</v>
      </c>
      <c r="I351" s="76" t="s">
        <v>210</v>
      </c>
      <c r="J351" s="76" t="s">
        <v>34</v>
      </c>
      <c r="K351" s="94"/>
      <c r="L351" s="76" t="s">
        <v>217</v>
      </c>
      <c r="M351" s="76" t="s">
        <v>206</v>
      </c>
      <c r="N351" s="76">
        <f t="shared" si="1"/>
        <v>104</v>
      </c>
      <c r="O351" s="147">
        <v>45861.0</v>
      </c>
      <c r="P351" s="76" t="s">
        <v>152</v>
      </c>
      <c r="Q351" s="94"/>
    </row>
    <row r="352">
      <c r="A352" s="75">
        <v>409.0</v>
      </c>
      <c r="B352" s="94"/>
      <c r="C352" s="147">
        <v>45688.0</v>
      </c>
      <c r="D352" s="148" t="s">
        <v>200</v>
      </c>
      <c r="E352" s="76" t="s">
        <v>866</v>
      </c>
      <c r="F352" s="76" t="s">
        <v>867</v>
      </c>
      <c r="G352" s="76" t="s">
        <v>13</v>
      </c>
      <c r="H352" s="76" t="s">
        <v>203</v>
      </c>
      <c r="I352" s="76" t="s">
        <v>210</v>
      </c>
      <c r="J352" s="76" t="s">
        <v>34</v>
      </c>
      <c r="K352" s="76" t="s">
        <v>34</v>
      </c>
      <c r="L352" s="76" t="s">
        <v>868</v>
      </c>
      <c r="M352" s="76" t="s">
        <v>206</v>
      </c>
      <c r="N352" s="76">
        <f t="shared" si="1"/>
        <v>174</v>
      </c>
      <c r="O352" s="147">
        <v>45862.0</v>
      </c>
      <c r="P352" s="76" t="s">
        <v>152</v>
      </c>
      <c r="Q352" s="94"/>
    </row>
    <row r="353">
      <c r="A353" s="75">
        <v>73.0</v>
      </c>
      <c r="B353" s="151"/>
      <c r="C353" s="147">
        <v>45146.0</v>
      </c>
      <c r="D353" s="152" t="s">
        <v>200</v>
      </c>
      <c r="E353" s="153" t="s">
        <v>869</v>
      </c>
      <c r="F353" s="149" t="s">
        <v>870</v>
      </c>
      <c r="G353" s="76" t="s">
        <v>14</v>
      </c>
      <c r="H353" s="76" t="s">
        <v>203</v>
      </c>
      <c r="I353" s="76" t="s">
        <v>239</v>
      </c>
      <c r="J353" s="76"/>
      <c r="K353" s="76"/>
      <c r="L353" s="76" t="s">
        <v>205</v>
      </c>
      <c r="M353" s="76" t="s">
        <v>206</v>
      </c>
      <c r="N353" s="76">
        <f t="shared" si="1"/>
        <v>717</v>
      </c>
      <c r="O353" s="147">
        <v>45863.0</v>
      </c>
      <c r="P353" s="76" t="s">
        <v>164</v>
      </c>
      <c r="Q353" s="94"/>
    </row>
    <row r="354">
      <c r="A354" s="75">
        <v>439.0</v>
      </c>
      <c r="B354" s="94"/>
      <c r="C354" s="147">
        <v>45716.0</v>
      </c>
      <c r="D354" s="148" t="s">
        <v>200</v>
      </c>
      <c r="E354" s="76" t="s">
        <v>871</v>
      </c>
      <c r="F354" s="76" t="s">
        <v>872</v>
      </c>
      <c r="G354" s="76" t="s">
        <v>13</v>
      </c>
      <c r="H354" s="76" t="s">
        <v>209</v>
      </c>
      <c r="I354" s="76" t="s">
        <v>210</v>
      </c>
      <c r="J354" s="76" t="s">
        <v>34</v>
      </c>
      <c r="K354" s="76" t="s">
        <v>34</v>
      </c>
      <c r="L354" s="76" t="s">
        <v>868</v>
      </c>
      <c r="M354" s="76" t="s">
        <v>206</v>
      </c>
      <c r="N354" s="76">
        <f t="shared" si="1"/>
        <v>147</v>
      </c>
      <c r="O354" s="147">
        <v>45863.0</v>
      </c>
      <c r="P354" s="76" t="s">
        <v>152</v>
      </c>
      <c r="Q354" s="94"/>
    </row>
    <row r="355">
      <c r="A355" s="75">
        <v>468.0</v>
      </c>
      <c r="B355" s="149">
        <f>MONTH(C355)</f>
        <v>4</v>
      </c>
      <c r="C355" s="147">
        <v>45751.0</v>
      </c>
      <c r="D355" s="149" t="s">
        <v>228</v>
      </c>
      <c r="E355" s="149" t="s">
        <v>873</v>
      </c>
      <c r="F355" s="149" t="s">
        <v>874</v>
      </c>
      <c r="G355" s="76" t="s">
        <v>14</v>
      </c>
      <c r="H355" s="76" t="s">
        <v>203</v>
      </c>
      <c r="I355" s="150" t="s">
        <v>224</v>
      </c>
      <c r="J355" s="76" t="s">
        <v>30</v>
      </c>
      <c r="K355" s="76"/>
      <c r="L355" s="76" t="s">
        <v>875</v>
      </c>
      <c r="M355" s="76" t="s">
        <v>206</v>
      </c>
      <c r="N355" s="76">
        <f t="shared" si="1"/>
        <v>112</v>
      </c>
      <c r="O355" s="147">
        <v>45863.0</v>
      </c>
      <c r="P355" s="76" t="s">
        <v>152</v>
      </c>
      <c r="Q355" s="94"/>
    </row>
    <row r="356">
      <c r="A356" s="75">
        <v>472.0</v>
      </c>
      <c r="B356" s="151"/>
      <c r="C356" s="147">
        <v>45756.0</v>
      </c>
      <c r="D356" s="152" t="s">
        <v>200</v>
      </c>
      <c r="E356" s="153" t="s">
        <v>876</v>
      </c>
      <c r="F356" s="149" t="s">
        <v>877</v>
      </c>
      <c r="G356" s="76" t="s">
        <v>13</v>
      </c>
      <c r="H356" s="76" t="s">
        <v>203</v>
      </c>
      <c r="I356" s="76" t="s">
        <v>204</v>
      </c>
      <c r="J356" s="76" t="s">
        <v>34</v>
      </c>
      <c r="K356" s="94"/>
      <c r="L356" s="76" t="s">
        <v>878</v>
      </c>
      <c r="M356" s="76" t="s">
        <v>206</v>
      </c>
      <c r="N356" s="76">
        <f t="shared" si="1"/>
        <v>107</v>
      </c>
      <c r="O356" s="147">
        <v>45863.0</v>
      </c>
      <c r="P356" s="76" t="s">
        <v>568</v>
      </c>
      <c r="Q356" s="94"/>
    </row>
    <row r="357">
      <c r="A357" s="75">
        <v>509.0</v>
      </c>
      <c r="B357" s="151"/>
      <c r="C357" s="147">
        <v>45804.0</v>
      </c>
      <c r="D357" s="152" t="s">
        <v>200</v>
      </c>
      <c r="E357" s="153" t="s">
        <v>571</v>
      </c>
      <c r="F357" s="149" t="s">
        <v>572</v>
      </c>
      <c r="G357" s="76" t="s">
        <v>13</v>
      </c>
      <c r="H357" s="76" t="s">
        <v>209</v>
      </c>
      <c r="I357" s="76" t="s">
        <v>239</v>
      </c>
      <c r="J357" s="76" t="s">
        <v>28</v>
      </c>
      <c r="K357" s="76"/>
      <c r="L357" s="76" t="s">
        <v>211</v>
      </c>
      <c r="M357" s="76" t="s">
        <v>206</v>
      </c>
      <c r="N357" s="76">
        <f t="shared" si="1"/>
        <v>63</v>
      </c>
      <c r="O357" s="147">
        <v>45867.0</v>
      </c>
      <c r="P357" s="76" t="s">
        <v>152</v>
      </c>
      <c r="Q357" s="94"/>
    </row>
    <row r="358">
      <c r="A358" s="75">
        <v>534.0</v>
      </c>
      <c r="B358" s="151"/>
      <c r="C358" s="147">
        <v>45828.0</v>
      </c>
      <c r="D358" s="152" t="s">
        <v>200</v>
      </c>
      <c r="E358" s="153" t="s">
        <v>879</v>
      </c>
      <c r="F358" s="149" t="s">
        <v>880</v>
      </c>
      <c r="G358" s="76" t="s">
        <v>13</v>
      </c>
      <c r="H358" s="76" t="s">
        <v>209</v>
      </c>
      <c r="I358" s="76" t="s">
        <v>204</v>
      </c>
      <c r="J358" s="76" t="s">
        <v>34</v>
      </c>
      <c r="K358" s="94"/>
      <c r="L358" s="76" t="s">
        <v>881</v>
      </c>
      <c r="M358" s="76" t="s">
        <v>206</v>
      </c>
      <c r="N358" s="76">
        <f t="shared" si="1"/>
        <v>39</v>
      </c>
      <c r="O358" s="147">
        <v>45867.0</v>
      </c>
      <c r="P358" s="76" t="s">
        <v>168</v>
      </c>
      <c r="Q358" s="94"/>
    </row>
    <row r="359">
      <c r="A359" s="75">
        <v>556.0</v>
      </c>
      <c r="B359" s="151"/>
      <c r="C359" s="147">
        <v>45852.0</v>
      </c>
      <c r="D359" s="152" t="s">
        <v>200</v>
      </c>
      <c r="E359" s="153" t="s">
        <v>882</v>
      </c>
      <c r="F359" s="149" t="s">
        <v>883</v>
      </c>
      <c r="G359" s="76" t="s">
        <v>13</v>
      </c>
      <c r="H359" s="76" t="s">
        <v>203</v>
      </c>
      <c r="I359" s="76" t="s">
        <v>204</v>
      </c>
      <c r="J359" s="76" t="s">
        <v>29</v>
      </c>
      <c r="K359" s="94"/>
      <c r="L359" s="76" t="s">
        <v>245</v>
      </c>
      <c r="M359" s="76" t="s">
        <v>206</v>
      </c>
      <c r="N359" s="76">
        <f t="shared" si="1"/>
        <v>17</v>
      </c>
      <c r="O359" s="147">
        <v>45869.0</v>
      </c>
      <c r="P359" s="76" t="s">
        <v>151</v>
      </c>
      <c r="Q359" s="94"/>
    </row>
    <row r="360">
      <c r="A360" s="75">
        <v>310.0</v>
      </c>
      <c r="B360" s="149">
        <f>MONTH(C360)</f>
        <v>10</v>
      </c>
      <c r="C360" s="147">
        <v>45579.0</v>
      </c>
      <c r="D360" s="149" t="s">
        <v>200</v>
      </c>
      <c r="E360" s="149" t="s">
        <v>496</v>
      </c>
      <c r="F360" s="149" t="s">
        <v>497</v>
      </c>
      <c r="G360" s="76" t="s">
        <v>13</v>
      </c>
      <c r="H360" s="76" t="s">
        <v>209</v>
      </c>
      <c r="I360" s="150" t="s">
        <v>261</v>
      </c>
      <c r="J360" s="76" t="s">
        <v>31</v>
      </c>
      <c r="K360" s="76"/>
      <c r="L360" s="76" t="s">
        <v>211</v>
      </c>
      <c r="M360" s="76" t="s">
        <v>206</v>
      </c>
      <c r="N360" s="76">
        <f t="shared" si="1"/>
        <v>291</v>
      </c>
      <c r="O360" s="147">
        <v>45870.0</v>
      </c>
      <c r="P360" s="76" t="s">
        <v>164</v>
      </c>
      <c r="Q360" s="94"/>
    </row>
    <row r="361">
      <c r="A361" s="75">
        <v>531.0</v>
      </c>
      <c r="B361" s="151"/>
      <c r="C361" s="147">
        <v>45825.0</v>
      </c>
      <c r="D361" s="152" t="s">
        <v>200</v>
      </c>
      <c r="E361" s="153" t="s">
        <v>395</v>
      </c>
      <c r="F361" s="149" t="s">
        <v>396</v>
      </c>
      <c r="G361" s="76" t="s">
        <v>13</v>
      </c>
      <c r="H361" s="76" t="s">
        <v>209</v>
      </c>
      <c r="I361" s="76" t="s">
        <v>204</v>
      </c>
      <c r="J361" s="76" t="s">
        <v>31</v>
      </c>
      <c r="K361" s="94"/>
      <c r="L361" s="76" t="s">
        <v>211</v>
      </c>
      <c r="M361" s="76" t="s">
        <v>206</v>
      </c>
      <c r="N361" s="76">
        <f t="shared" si="1"/>
        <v>45</v>
      </c>
      <c r="O361" s="147">
        <v>45870.0</v>
      </c>
      <c r="P361" s="76" t="s">
        <v>151</v>
      </c>
      <c r="Q361" s="94"/>
    </row>
    <row r="362">
      <c r="A362" s="75">
        <v>566.0</v>
      </c>
      <c r="B362" s="94"/>
      <c r="C362" s="147">
        <v>45866.0</v>
      </c>
      <c r="D362" s="148" t="s">
        <v>200</v>
      </c>
      <c r="E362" s="76" t="s">
        <v>884</v>
      </c>
      <c r="F362" s="76" t="s">
        <v>885</v>
      </c>
      <c r="G362" s="76" t="s">
        <v>13</v>
      </c>
      <c r="H362" s="76" t="s">
        <v>203</v>
      </c>
      <c r="I362" s="76" t="s">
        <v>210</v>
      </c>
      <c r="J362" s="76" t="s">
        <v>34</v>
      </c>
      <c r="K362" s="94"/>
      <c r="L362" s="76" t="s">
        <v>205</v>
      </c>
      <c r="M362" s="76" t="s">
        <v>206</v>
      </c>
      <c r="N362" s="76">
        <f t="shared" si="1"/>
        <v>7</v>
      </c>
      <c r="O362" s="147">
        <v>45873.0</v>
      </c>
      <c r="P362" s="76" t="s">
        <v>152</v>
      </c>
      <c r="Q362" s="94"/>
    </row>
    <row r="363">
      <c r="A363" s="75">
        <v>569.0</v>
      </c>
      <c r="B363" s="149">
        <f t="shared" ref="B363:B364" si="31">MONTH(C363)</f>
        <v>7</v>
      </c>
      <c r="C363" s="147">
        <v>45868.0</v>
      </c>
      <c r="D363" s="149" t="s">
        <v>228</v>
      </c>
      <c r="E363" s="149" t="s">
        <v>632</v>
      </c>
      <c r="F363" s="149">
        <v>590911.0</v>
      </c>
      <c r="G363" s="76" t="s">
        <v>13</v>
      </c>
      <c r="H363" s="76" t="s">
        <v>203</v>
      </c>
      <c r="I363" s="150" t="s">
        <v>224</v>
      </c>
      <c r="J363" s="76" t="s">
        <v>33</v>
      </c>
      <c r="K363" s="76" t="s">
        <v>29</v>
      </c>
      <c r="L363" s="76" t="s">
        <v>205</v>
      </c>
      <c r="M363" s="76" t="s">
        <v>206</v>
      </c>
      <c r="N363" s="76">
        <f t="shared" si="1"/>
        <v>5</v>
      </c>
      <c r="O363" s="147">
        <v>45873.0</v>
      </c>
      <c r="P363" s="76" t="s">
        <v>152</v>
      </c>
      <c r="Q363" s="94"/>
    </row>
    <row r="364">
      <c r="A364" s="75">
        <v>489.0</v>
      </c>
      <c r="B364" s="149">
        <f t="shared" si="31"/>
        <v>5</v>
      </c>
      <c r="C364" s="147">
        <v>45780.0</v>
      </c>
      <c r="D364" s="149" t="s">
        <v>200</v>
      </c>
      <c r="E364" s="149" t="s">
        <v>382</v>
      </c>
      <c r="F364" s="149" t="s">
        <v>487</v>
      </c>
      <c r="G364" s="76" t="s">
        <v>14</v>
      </c>
      <c r="H364" s="76" t="s">
        <v>209</v>
      </c>
      <c r="I364" s="150" t="s">
        <v>224</v>
      </c>
      <c r="J364" s="76" t="s">
        <v>35</v>
      </c>
      <c r="K364" s="76"/>
      <c r="L364" s="76" t="s">
        <v>211</v>
      </c>
      <c r="M364" s="76" t="s">
        <v>206</v>
      </c>
      <c r="N364" s="76">
        <f t="shared" si="1"/>
        <v>96</v>
      </c>
      <c r="O364" s="147">
        <v>45876.0</v>
      </c>
      <c r="P364" s="76" t="s">
        <v>151</v>
      </c>
      <c r="Q364" s="94"/>
    </row>
    <row r="365">
      <c r="A365" s="75">
        <v>518.0</v>
      </c>
      <c r="B365" s="151"/>
      <c r="C365" s="147">
        <v>45813.0</v>
      </c>
      <c r="D365" s="152" t="s">
        <v>200</v>
      </c>
      <c r="E365" s="153" t="s">
        <v>886</v>
      </c>
      <c r="F365" s="149" t="s">
        <v>887</v>
      </c>
      <c r="G365" s="76" t="s">
        <v>13</v>
      </c>
      <c r="H365" s="76" t="s">
        <v>203</v>
      </c>
      <c r="I365" s="76" t="s">
        <v>204</v>
      </c>
      <c r="J365" s="76" t="s">
        <v>30</v>
      </c>
      <c r="K365" s="94"/>
      <c r="L365" s="76" t="s">
        <v>888</v>
      </c>
      <c r="M365" s="76" t="s">
        <v>206</v>
      </c>
      <c r="N365" s="76">
        <f t="shared" si="1"/>
        <v>63</v>
      </c>
      <c r="O365" s="147">
        <v>45876.0</v>
      </c>
      <c r="P365" s="76" t="s">
        <v>151</v>
      </c>
      <c r="Q365" s="94"/>
    </row>
    <row r="366">
      <c r="A366" s="75">
        <v>536.0</v>
      </c>
      <c r="B366" s="149">
        <f t="shared" ref="B366:B367" si="32">MONTH(C366)</f>
        <v>6</v>
      </c>
      <c r="C366" s="147">
        <v>45832.0</v>
      </c>
      <c r="D366" s="149" t="s">
        <v>200</v>
      </c>
      <c r="E366" s="149" t="s">
        <v>889</v>
      </c>
      <c r="F366" s="149" t="s">
        <v>890</v>
      </c>
      <c r="G366" s="76" t="s">
        <v>13</v>
      </c>
      <c r="H366" s="76" t="s">
        <v>203</v>
      </c>
      <c r="I366" s="150" t="s">
        <v>227</v>
      </c>
      <c r="J366" s="76" t="s">
        <v>28</v>
      </c>
      <c r="K366" s="76"/>
      <c r="L366" s="76" t="s">
        <v>875</v>
      </c>
      <c r="M366" s="76" t="s">
        <v>206</v>
      </c>
      <c r="N366" s="76">
        <f t="shared" si="1"/>
        <v>44</v>
      </c>
      <c r="O366" s="147">
        <v>45876.0</v>
      </c>
      <c r="P366" s="76" t="s">
        <v>152</v>
      </c>
      <c r="Q366" s="94"/>
    </row>
    <row r="367">
      <c r="A367" s="75">
        <v>492.0</v>
      </c>
      <c r="B367" s="149">
        <f t="shared" si="32"/>
        <v>5</v>
      </c>
      <c r="C367" s="147">
        <v>45785.0</v>
      </c>
      <c r="D367" s="149" t="s">
        <v>200</v>
      </c>
      <c r="E367" s="149" t="s">
        <v>891</v>
      </c>
      <c r="F367" s="149" t="s">
        <v>892</v>
      </c>
      <c r="G367" s="76" t="s">
        <v>15</v>
      </c>
      <c r="H367" s="76" t="s">
        <v>209</v>
      </c>
      <c r="I367" s="150" t="s">
        <v>224</v>
      </c>
      <c r="J367" s="76" t="s">
        <v>34</v>
      </c>
      <c r="K367" s="76"/>
      <c r="L367" s="76" t="s">
        <v>211</v>
      </c>
      <c r="M367" s="76" t="s">
        <v>206</v>
      </c>
      <c r="N367" s="76">
        <f t="shared" si="1"/>
        <v>92</v>
      </c>
      <c r="O367" s="147">
        <v>45877.0</v>
      </c>
      <c r="P367" s="76" t="s">
        <v>154</v>
      </c>
      <c r="Q367" s="94"/>
    </row>
    <row r="368">
      <c r="A368" s="75">
        <v>575.0</v>
      </c>
      <c r="B368" s="151"/>
      <c r="C368" s="147">
        <v>45875.0</v>
      </c>
      <c r="D368" s="152" t="s">
        <v>200</v>
      </c>
      <c r="E368" s="153" t="s">
        <v>304</v>
      </c>
      <c r="F368" s="149" t="s">
        <v>305</v>
      </c>
      <c r="G368" s="76" t="s">
        <v>13</v>
      </c>
      <c r="H368" s="76" t="s">
        <v>209</v>
      </c>
      <c r="I368" s="76" t="s">
        <v>239</v>
      </c>
      <c r="J368" s="76" t="s">
        <v>29</v>
      </c>
      <c r="K368" s="76" t="s">
        <v>28</v>
      </c>
      <c r="L368" s="76" t="s">
        <v>211</v>
      </c>
      <c r="M368" s="76" t="s">
        <v>206</v>
      </c>
      <c r="N368" s="76">
        <f t="shared" si="1"/>
        <v>2</v>
      </c>
      <c r="O368" s="147">
        <v>45877.0</v>
      </c>
      <c r="P368" s="76" t="s">
        <v>164</v>
      </c>
      <c r="Q368" s="94"/>
    </row>
    <row r="369">
      <c r="A369" s="75">
        <v>521.0</v>
      </c>
      <c r="B369" s="151"/>
      <c r="C369" s="147">
        <v>45817.0</v>
      </c>
      <c r="D369" s="152" t="s">
        <v>200</v>
      </c>
      <c r="E369" s="153" t="s">
        <v>554</v>
      </c>
      <c r="F369" s="149" t="s">
        <v>555</v>
      </c>
      <c r="G369" s="76" t="s">
        <v>13</v>
      </c>
      <c r="H369" s="76" t="s">
        <v>203</v>
      </c>
      <c r="I369" s="76" t="s">
        <v>864</v>
      </c>
      <c r="J369" s="76" t="s">
        <v>33</v>
      </c>
      <c r="K369" s="76"/>
      <c r="L369" s="76" t="s">
        <v>308</v>
      </c>
      <c r="M369" s="76" t="s">
        <v>206</v>
      </c>
      <c r="N369" s="76">
        <f t="shared" si="1"/>
        <v>62</v>
      </c>
      <c r="O369" s="147">
        <v>45879.0</v>
      </c>
      <c r="P369" s="76" t="s">
        <v>152</v>
      </c>
      <c r="Q369" s="94"/>
    </row>
    <row r="370">
      <c r="A370" s="75">
        <v>568.0</v>
      </c>
      <c r="B370" s="151"/>
      <c r="C370" s="147">
        <v>45867.0</v>
      </c>
      <c r="D370" s="152" t="s">
        <v>200</v>
      </c>
      <c r="E370" s="153" t="s">
        <v>893</v>
      </c>
      <c r="F370" s="149" t="s">
        <v>894</v>
      </c>
      <c r="G370" s="76" t="s">
        <v>13</v>
      </c>
      <c r="H370" s="76" t="s">
        <v>209</v>
      </c>
      <c r="I370" s="76" t="s">
        <v>301</v>
      </c>
      <c r="J370" s="76" t="s">
        <v>35</v>
      </c>
      <c r="K370" s="76" t="s">
        <v>35</v>
      </c>
      <c r="L370" s="76" t="s">
        <v>211</v>
      </c>
      <c r="M370" s="76" t="s">
        <v>206</v>
      </c>
      <c r="N370" s="76">
        <f t="shared" si="1"/>
        <v>13</v>
      </c>
      <c r="O370" s="147">
        <v>45880.0</v>
      </c>
      <c r="P370" s="76" t="s">
        <v>154</v>
      </c>
      <c r="Q370" s="94"/>
    </row>
    <row r="371">
      <c r="A371" s="75">
        <v>579.0</v>
      </c>
      <c r="B371" s="149">
        <f>MONTH(C371)</f>
        <v>8</v>
      </c>
      <c r="C371" s="147">
        <v>45877.0</v>
      </c>
      <c r="D371" s="149" t="s">
        <v>200</v>
      </c>
      <c r="E371" s="149" t="s">
        <v>304</v>
      </c>
      <c r="F371" s="149" t="s">
        <v>305</v>
      </c>
      <c r="G371" s="76" t="s">
        <v>14</v>
      </c>
      <c r="H371" s="76" t="s">
        <v>209</v>
      </c>
      <c r="I371" s="150" t="s">
        <v>224</v>
      </c>
      <c r="J371" s="76" t="s">
        <v>34</v>
      </c>
      <c r="K371" s="76" t="s">
        <v>28</v>
      </c>
      <c r="L371" s="76" t="s">
        <v>211</v>
      </c>
      <c r="M371" s="76" t="s">
        <v>206</v>
      </c>
      <c r="N371" s="76">
        <f t="shared" si="1"/>
        <v>3</v>
      </c>
      <c r="O371" s="147">
        <v>45880.0</v>
      </c>
      <c r="P371" s="76" t="s">
        <v>164</v>
      </c>
      <c r="Q371" s="94"/>
    </row>
    <row r="372">
      <c r="A372" s="75">
        <v>557.0</v>
      </c>
      <c r="B372" s="151"/>
      <c r="C372" s="147">
        <v>45853.0</v>
      </c>
      <c r="D372" s="152" t="s">
        <v>200</v>
      </c>
      <c r="E372" s="153" t="s">
        <v>824</v>
      </c>
      <c r="F372" s="149" t="s">
        <v>825</v>
      </c>
      <c r="G372" s="76" t="s">
        <v>13</v>
      </c>
      <c r="H372" s="76" t="s">
        <v>203</v>
      </c>
      <c r="I372" s="76" t="s">
        <v>204</v>
      </c>
      <c r="J372" s="76" t="s">
        <v>34</v>
      </c>
      <c r="K372" s="76" t="s">
        <v>34</v>
      </c>
      <c r="L372" s="76" t="s">
        <v>245</v>
      </c>
      <c r="M372" s="76" t="s">
        <v>206</v>
      </c>
      <c r="N372" s="76">
        <f t="shared" si="1"/>
        <v>28</v>
      </c>
      <c r="O372" s="147">
        <v>45881.0</v>
      </c>
      <c r="P372" s="76" t="s">
        <v>168</v>
      </c>
      <c r="Q372" s="94"/>
    </row>
    <row r="373">
      <c r="A373" s="75">
        <v>305.0</v>
      </c>
      <c r="B373" s="94"/>
      <c r="C373" s="147">
        <v>45572.0</v>
      </c>
      <c r="D373" s="148" t="s">
        <v>200</v>
      </c>
      <c r="E373" s="76" t="s">
        <v>895</v>
      </c>
      <c r="F373" s="76" t="s">
        <v>896</v>
      </c>
      <c r="G373" s="76" t="s">
        <v>13</v>
      </c>
      <c r="H373" s="76" t="s">
        <v>203</v>
      </c>
      <c r="I373" s="76" t="s">
        <v>210</v>
      </c>
      <c r="J373" s="76" t="s">
        <v>34</v>
      </c>
      <c r="K373" s="94"/>
      <c r="L373" s="76" t="s">
        <v>308</v>
      </c>
      <c r="M373" s="76" t="s">
        <v>206</v>
      </c>
      <c r="N373" s="76">
        <f t="shared" si="1"/>
        <v>311</v>
      </c>
      <c r="O373" s="147">
        <v>45883.0</v>
      </c>
      <c r="P373" s="76" t="s">
        <v>152</v>
      </c>
      <c r="Q373" s="94"/>
    </row>
    <row r="374">
      <c r="A374" s="75">
        <v>447.0</v>
      </c>
      <c r="B374" s="94"/>
      <c r="C374" s="147">
        <v>45727.0</v>
      </c>
      <c r="D374" s="148" t="s">
        <v>200</v>
      </c>
      <c r="E374" s="76" t="s">
        <v>897</v>
      </c>
      <c r="F374" s="76" t="s">
        <v>898</v>
      </c>
      <c r="G374" s="76" t="s">
        <v>13</v>
      </c>
      <c r="H374" s="76" t="s">
        <v>203</v>
      </c>
      <c r="I374" s="76" t="s">
        <v>210</v>
      </c>
      <c r="J374" s="76" t="s">
        <v>34</v>
      </c>
      <c r="K374" s="76" t="s">
        <v>34</v>
      </c>
      <c r="L374" s="76" t="s">
        <v>245</v>
      </c>
      <c r="M374" s="76" t="s">
        <v>206</v>
      </c>
      <c r="N374" s="76">
        <f t="shared" si="1"/>
        <v>156</v>
      </c>
      <c r="O374" s="147">
        <v>45883.0</v>
      </c>
      <c r="P374" s="76" t="s">
        <v>152</v>
      </c>
      <c r="Q374" s="94"/>
    </row>
    <row r="375">
      <c r="A375" s="75">
        <v>583.0</v>
      </c>
      <c r="B375" s="151"/>
      <c r="C375" s="147">
        <v>45881.0</v>
      </c>
      <c r="D375" s="152" t="s">
        <v>200</v>
      </c>
      <c r="E375" s="153" t="s">
        <v>304</v>
      </c>
      <c r="F375" s="149" t="s">
        <v>305</v>
      </c>
      <c r="G375" s="76" t="s">
        <v>13</v>
      </c>
      <c r="H375" s="76" t="s">
        <v>209</v>
      </c>
      <c r="I375" s="76" t="s">
        <v>301</v>
      </c>
      <c r="J375" s="76" t="s">
        <v>28</v>
      </c>
      <c r="K375" s="76" t="s">
        <v>28</v>
      </c>
      <c r="L375" s="76" t="s">
        <v>211</v>
      </c>
      <c r="M375" s="76" t="s">
        <v>206</v>
      </c>
      <c r="N375" s="76">
        <f t="shared" si="1"/>
        <v>2</v>
      </c>
      <c r="O375" s="147">
        <v>45883.0</v>
      </c>
      <c r="P375" s="76" t="s">
        <v>164</v>
      </c>
      <c r="Q375" s="94"/>
    </row>
    <row r="376">
      <c r="A376" s="75">
        <v>482.0</v>
      </c>
      <c r="B376" s="149">
        <f>MONTH(C376)</f>
        <v>4</v>
      </c>
      <c r="C376" s="147">
        <v>45771.0</v>
      </c>
      <c r="D376" s="149" t="s">
        <v>200</v>
      </c>
      <c r="E376" s="149" t="s">
        <v>722</v>
      </c>
      <c r="F376" s="149" t="s">
        <v>723</v>
      </c>
      <c r="G376" s="76" t="s">
        <v>13</v>
      </c>
      <c r="H376" s="76" t="s">
        <v>209</v>
      </c>
      <c r="I376" s="150" t="s">
        <v>227</v>
      </c>
      <c r="J376" s="76" t="s">
        <v>29</v>
      </c>
      <c r="K376" s="76"/>
      <c r="L376" s="76" t="s">
        <v>269</v>
      </c>
      <c r="M376" s="76" t="s">
        <v>206</v>
      </c>
      <c r="N376" s="76">
        <f t="shared" si="1"/>
        <v>116</v>
      </c>
      <c r="O376" s="147">
        <v>45887.0</v>
      </c>
      <c r="P376" s="76" t="s">
        <v>152</v>
      </c>
      <c r="Q376" s="94"/>
    </row>
    <row r="377">
      <c r="A377" s="75">
        <v>445.0</v>
      </c>
      <c r="B377" s="151"/>
      <c r="C377" s="147">
        <v>45723.0</v>
      </c>
      <c r="D377" s="152" t="s">
        <v>200</v>
      </c>
      <c r="E377" s="153" t="s">
        <v>899</v>
      </c>
      <c r="F377" s="149" t="s">
        <v>900</v>
      </c>
      <c r="G377" s="76" t="s">
        <v>13</v>
      </c>
      <c r="H377" s="76" t="s">
        <v>203</v>
      </c>
      <c r="I377" s="76" t="s">
        <v>706</v>
      </c>
      <c r="J377" s="76" t="s">
        <v>34</v>
      </c>
      <c r="K377" s="76" t="s">
        <v>34</v>
      </c>
      <c r="L377" s="76" t="s">
        <v>901</v>
      </c>
      <c r="M377" s="76" t="s">
        <v>206</v>
      </c>
      <c r="N377" s="76">
        <f t="shared" si="1"/>
        <v>165</v>
      </c>
      <c r="O377" s="147">
        <v>45888.0</v>
      </c>
      <c r="P377" s="76" t="s">
        <v>164</v>
      </c>
      <c r="Q377" s="94"/>
    </row>
    <row r="378">
      <c r="A378" s="75">
        <v>488.0</v>
      </c>
      <c r="B378" s="151"/>
      <c r="C378" s="147">
        <v>45779.0</v>
      </c>
      <c r="D378" s="152" t="s">
        <v>200</v>
      </c>
      <c r="E378" s="153" t="s">
        <v>902</v>
      </c>
      <c r="F378" s="149" t="s">
        <v>903</v>
      </c>
      <c r="G378" s="76" t="s">
        <v>13</v>
      </c>
      <c r="H378" s="76" t="s">
        <v>209</v>
      </c>
      <c r="I378" s="76" t="s">
        <v>239</v>
      </c>
      <c r="J378" s="76" t="s">
        <v>28</v>
      </c>
      <c r="K378" s="76" t="s">
        <v>28</v>
      </c>
      <c r="L378" s="76" t="s">
        <v>211</v>
      </c>
      <c r="M378" s="76" t="s">
        <v>206</v>
      </c>
      <c r="N378" s="76">
        <f t="shared" si="1"/>
        <v>109</v>
      </c>
      <c r="O378" s="147">
        <v>45888.0</v>
      </c>
      <c r="P378" s="76" t="s">
        <v>152</v>
      </c>
      <c r="Q378" s="94"/>
    </row>
    <row r="379">
      <c r="A379" s="75">
        <v>508.0</v>
      </c>
      <c r="B379" s="149">
        <f>MONTH(C379)</f>
        <v>5</v>
      </c>
      <c r="C379" s="147">
        <v>45800.0</v>
      </c>
      <c r="D379" s="149" t="s">
        <v>200</v>
      </c>
      <c r="E379" s="149" t="s">
        <v>418</v>
      </c>
      <c r="F379" s="149" t="s">
        <v>419</v>
      </c>
      <c r="G379" s="76" t="s">
        <v>14</v>
      </c>
      <c r="H379" s="76" t="s">
        <v>203</v>
      </c>
      <c r="I379" s="150" t="s">
        <v>261</v>
      </c>
      <c r="J379" s="76" t="s">
        <v>28</v>
      </c>
      <c r="K379" s="76"/>
      <c r="L379" s="76" t="s">
        <v>904</v>
      </c>
      <c r="M379" s="76" t="s">
        <v>206</v>
      </c>
      <c r="N379" s="76">
        <f t="shared" si="1"/>
        <v>89</v>
      </c>
      <c r="O379" s="147">
        <v>45889.0</v>
      </c>
      <c r="P379" s="76" t="s">
        <v>164</v>
      </c>
      <c r="Q379" s="94"/>
    </row>
    <row r="380">
      <c r="A380" s="75">
        <v>532.0</v>
      </c>
      <c r="B380" s="151"/>
      <c r="C380" s="147">
        <v>45825.0</v>
      </c>
      <c r="D380" s="152" t="s">
        <v>200</v>
      </c>
      <c r="E380" s="153" t="s">
        <v>905</v>
      </c>
      <c r="F380" s="149" t="s">
        <v>906</v>
      </c>
      <c r="G380" s="76" t="s">
        <v>13</v>
      </c>
      <c r="H380" s="76" t="s">
        <v>209</v>
      </c>
      <c r="I380" s="76" t="s">
        <v>204</v>
      </c>
      <c r="J380" s="76" t="s">
        <v>34</v>
      </c>
      <c r="K380" s="94"/>
      <c r="L380" s="76" t="s">
        <v>907</v>
      </c>
      <c r="M380" s="76" t="s">
        <v>206</v>
      </c>
      <c r="N380" s="76">
        <f t="shared" si="1"/>
        <v>65</v>
      </c>
      <c r="O380" s="147">
        <v>45890.0</v>
      </c>
      <c r="P380" s="76" t="s">
        <v>151</v>
      </c>
      <c r="Q380" s="94"/>
    </row>
    <row r="381">
      <c r="A381" s="75">
        <v>567.0</v>
      </c>
      <c r="B381" s="151"/>
      <c r="C381" s="147">
        <v>45866.0</v>
      </c>
      <c r="D381" s="152" t="s">
        <v>200</v>
      </c>
      <c r="E381" s="153" t="s">
        <v>908</v>
      </c>
      <c r="F381" s="149" t="s">
        <v>909</v>
      </c>
      <c r="G381" s="76" t="s">
        <v>13</v>
      </c>
      <c r="H381" s="76" t="s">
        <v>203</v>
      </c>
      <c r="I381" s="76" t="s">
        <v>204</v>
      </c>
      <c r="J381" s="76" t="s">
        <v>34</v>
      </c>
      <c r="K381" s="76" t="s">
        <v>34</v>
      </c>
      <c r="L381" s="76" t="s">
        <v>240</v>
      </c>
      <c r="M381" s="76" t="s">
        <v>206</v>
      </c>
      <c r="N381" s="76">
        <f t="shared" si="1"/>
        <v>24</v>
      </c>
      <c r="O381" s="147">
        <v>45890.0</v>
      </c>
      <c r="P381" s="76" t="s">
        <v>151</v>
      </c>
      <c r="Q381" s="94"/>
    </row>
    <row r="382">
      <c r="A382" s="75">
        <v>513.0</v>
      </c>
      <c r="B382" s="149">
        <f>MONTH(C382)</f>
        <v>5</v>
      </c>
      <c r="C382" s="147">
        <v>45806.0</v>
      </c>
      <c r="D382" s="149" t="s">
        <v>200</v>
      </c>
      <c r="E382" s="149" t="s">
        <v>910</v>
      </c>
      <c r="F382" s="149" t="s">
        <v>911</v>
      </c>
      <c r="G382" s="76" t="s">
        <v>13</v>
      </c>
      <c r="H382" s="76" t="s">
        <v>209</v>
      </c>
      <c r="I382" s="150" t="s">
        <v>227</v>
      </c>
      <c r="J382" s="76" t="s">
        <v>30</v>
      </c>
      <c r="K382" s="76"/>
      <c r="L382" s="76" t="s">
        <v>595</v>
      </c>
      <c r="M382" s="76" t="s">
        <v>206</v>
      </c>
      <c r="N382" s="76">
        <f t="shared" si="1"/>
        <v>88</v>
      </c>
      <c r="O382" s="147">
        <v>45894.0</v>
      </c>
      <c r="P382" s="76" t="s">
        <v>151</v>
      </c>
      <c r="Q382" s="94"/>
    </row>
    <row r="383">
      <c r="A383" s="75">
        <v>412.0</v>
      </c>
      <c r="B383" s="94"/>
      <c r="C383" s="147">
        <v>45693.0</v>
      </c>
      <c r="D383" s="148" t="s">
        <v>200</v>
      </c>
      <c r="E383" s="76" t="s">
        <v>912</v>
      </c>
      <c r="F383" s="76" t="s">
        <v>913</v>
      </c>
      <c r="G383" s="76" t="s">
        <v>13</v>
      </c>
      <c r="H383" s="76" t="s">
        <v>209</v>
      </c>
      <c r="I383" s="76" t="s">
        <v>210</v>
      </c>
      <c r="J383" s="76" t="s">
        <v>33</v>
      </c>
      <c r="K383" s="94"/>
      <c r="L383" s="76" t="s">
        <v>914</v>
      </c>
      <c r="M383" s="76" t="s">
        <v>206</v>
      </c>
      <c r="N383" s="76">
        <f t="shared" si="1"/>
        <v>203</v>
      </c>
      <c r="O383" s="147">
        <v>45896.0</v>
      </c>
      <c r="P383" s="76" t="s">
        <v>152</v>
      </c>
      <c r="Q383" s="94"/>
    </row>
    <row r="384">
      <c r="A384" s="75">
        <v>595.0</v>
      </c>
      <c r="B384" s="151"/>
      <c r="C384" s="147">
        <v>45894.0</v>
      </c>
      <c r="D384" s="152" t="s">
        <v>200</v>
      </c>
      <c r="E384" s="153" t="s">
        <v>376</v>
      </c>
      <c r="F384" s="149" t="s">
        <v>377</v>
      </c>
      <c r="G384" s="76" t="s">
        <v>13</v>
      </c>
      <c r="H384" s="76" t="s">
        <v>209</v>
      </c>
      <c r="I384" s="76" t="s">
        <v>301</v>
      </c>
      <c r="J384" s="76" t="s">
        <v>28</v>
      </c>
      <c r="K384" s="76"/>
      <c r="L384" s="76" t="s">
        <v>211</v>
      </c>
      <c r="M384" s="76" t="s">
        <v>206</v>
      </c>
      <c r="N384" s="76">
        <f t="shared" si="1"/>
        <v>4</v>
      </c>
      <c r="O384" s="147">
        <v>45898.0</v>
      </c>
      <c r="P384" s="76" t="s">
        <v>164</v>
      </c>
      <c r="Q384" s="94"/>
    </row>
    <row r="385">
      <c r="A385" s="75">
        <v>483.0</v>
      </c>
      <c r="B385" s="149">
        <f t="shared" ref="B385:B387" si="33">MONTH(C385)</f>
        <v>4</v>
      </c>
      <c r="C385" s="147">
        <v>45772.0</v>
      </c>
      <c r="D385" s="149" t="s">
        <v>228</v>
      </c>
      <c r="E385" s="149" t="s">
        <v>640</v>
      </c>
      <c r="F385" s="149" t="s">
        <v>915</v>
      </c>
      <c r="G385" s="76" t="s">
        <v>13</v>
      </c>
      <c r="H385" s="76" t="s">
        <v>203</v>
      </c>
      <c r="I385" s="150" t="s">
        <v>227</v>
      </c>
      <c r="J385" s="76" t="s">
        <v>30</v>
      </c>
      <c r="K385" s="76"/>
      <c r="L385" s="76" t="s">
        <v>220</v>
      </c>
      <c r="M385" s="76" t="s">
        <v>206</v>
      </c>
      <c r="N385" s="76">
        <f t="shared" si="1"/>
        <v>130</v>
      </c>
      <c r="O385" s="147">
        <v>45902.0</v>
      </c>
      <c r="P385" s="76" t="s">
        <v>151</v>
      </c>
      <c r="Q385" s="94"/>
    </row>
    <row r="386">
      <c r="A386" s="75">
        <v>499.0</v>
      </c>
      <c r="B386" s="149">
        <f t="shared" si="33"/>
        <v>5</v>
      </c>
      <c r="C386" s="147">
        <v>45790.0</v>
      </c>
      <c r="D386" s="149" t="s">
        <v>200</v>
      </c>
      <c r="E386" s="149" t="s">
        <v>916</v>
      </c>
      <c r="F386" s="149" t="s">
        <v>917</v>
      </c>
      <c r="G386" s="76" t="s">
        <v>13</v>
      </c>
      <c r="H386" s="76" t="s">
        <v>203</v>
      </c>
      <c r="I386" s="150" t="s">
        <v>227</v>
      </c>
      <c r="J386" s="76" t="s">
        <v>30</v>
      </c>
      <c r="K386" s="76"/>
      <c r="L386" s="76" t="s">
        <v>240</v>
      </c>
      <c r="M386" s="76" t="s">
        <v>206</v>
      </c>
      <c r="N386" s="76">
        <f t="shared" si="1"/>
        <v>112</v>
      </c>
      <c r="O386" s="147">
        <v>45902.0</v>
      </c>
      <c r="P386" s="76" t="s">
        <v>152</v>
      </c>
      <c r="Q386" s="94"/>
    </row>
    <row r="387">
      <c r="A387" s="75">
        <v>599.0</v>
      </c>
      <c r="B387" s="149">
        <f t="shared" si="33"/>
        <v>8</v>
      </c>
      <c r="C387" s="147">
        <v>45896.0</v>
      </c>
      <c r="D387" s="149" t="s">
        <v>200</v>
      </c>
      <c r="E387" s="149" t="s">
        <v>918</v>
      </c>
      <c r="F387" s="149" t="s">
        <v>919</v>
      </c>
      <c r="G387" s="76" t="s">
        <v>13</v>
      </c>
      <c r="H387" s="76" t="s">
        <v>203</v>
      </c>
      <c r="I387" s="150" t="s">
        <v>227</v>
      </c>
      <c r="J387" s="76" t="s">
        <v>30</v>
      </c>
      <c r="K387" s="76"/>
      <c r="L387" s="76" t="s">
        <v>308</v>
      </c>
      <c r="M387" s="76" t="s">
        <v>206</v>
      </c>
      <c r="N387" s="76">
        <f t="shared" si="1"/>
        <v>6</v>
      </c>
      <c r="O387" s="147">
        <v>45902.0</v>
      </c>
      <c r="P387" s="76" t="s">
        <v>164</v>
      </c>
      <c r="Q387" s="94"/>
    </row>
    <row r="388">
      <c r="A388" s="75">
        <v>610.0</v>
      </c>
      <c r="B388" s="151"/>
      <c r="C388" s="147">
        <v>45904.0</v>
      </c>
      <c r="D388" s="152" t="s">
        <v>200</v>
      </c>
      <c r="E388" s="153" t="s">
        <v>490</v>
      </c>
      <c r="F388" s="149" t="s">
        <v>491</v>
      </c>
      <c r="G388" s="76" t="s">
        <v>15</v>
      </c>
      <c r="H388" s="76" t="s">
        <v>209</v>
      </c>
      <c r="I388" s="76" t="s">
        <v>920</v>
      </c>
      <c r="J388" s="76" t="s">
        <v>33</v>
      </c>
      <c r="K388" s="76" t="s">
        <v>33</v>
      </c>
      <c r="L388" s="76" t="s">
        <v>921</v>
      </c>
      <c r="M388" s="76" t="s">
        <v>206</v>
      </c>
      <c r="N388" s="76">
        <f t="shared" si="1"/>
        <v>1</v>
      </c>
      <c r="O388" s="147">
        <v>45905.0</v>
      </c>
      <c r="P388" s="76" t="s">
        <v>162</v>
      </c>
      <c r="Q388" s="94"/>
    </row>
    <row r="389">
      <c r="A389" s="75">
        <v>370.0</v>
      </c>
      <c r="B389" s="94"/>
      <c r="C389" s="147">
        <v>45639.0</v>
      </c>
      <c r="D389" s="148" t="s">
        <v>200</v>
      </c>
      <c r="E389" s="76" t="s">
        <v>922</v>
      </c>
      <c r="F389" s="76" t="s">
        <v>923</v>
      </c>
      <c r="G389" s="76" t="s">
        <v>13</v>
      </c>
      <c r="H389" s="76" t="s">
        <v>203</v>
      </c>
      <c r="I389" s="76" t="s">
        <v>210</v>
      </c>
      <c r="J389" s="76" t="s">
        <v>33</v>
      </c>
      <c r="K389" s="94"/>
      <c r="L389" s="76" t="s">
        <v>245</v>
      </c>
      <c r="M389" s="76" t="s">
        <v>206</v>
      </c>
      <c r="N389" s="76">
        <f t="shared" si="1"/>
        <v>269</v>
      </c>
      <c r="O389" s="147">
        <v>45908.0</v>
      </c>
      <c r="P389" s="76" t="s">
        <v>152</v>
      </c>
      <c r="Q389" s="94"/>
    </row>
    <row r="390">
      <c r="A390" s="75">
        <v>380.0</v>
      </c>
      <c r="B390" s="94"/>
      <c r="C390" s="147">
        <v>45653.0</v>
      </c>
      <c r="D390" s="148" t="s">
        <v>200</v>
      </c>
      <c r="E390" s="76" t="s">
        <v>924</v>
      </c>
      <c r="F390" s="76" t="s">
        <v>925</v>
      </c>
      <c r="G390" s="76" t="s">
        <v>13</v>
      </c>
      <c r="H390" s="76" t="s">
        <v>209</v>
      </c>
      <c r="I390" s="76" t="s">
        <v>210</v>
      </c>
      <c r="J390" s="76" t="s">
        <v>35</v>
      </c>
      <c r="K390" s="94"/>
      <c r="L390" s="76" t="s">
        <v>211</v>
      </c>
      <c r="M390" s="76" t="s">
        <v>206</v>
      </c>
      <c r="N390" s="76">
        <f t="shared" si="1"/>
        <v>255</v>
      </c>
      <c r="O390" s="147">
        <v>45908.0</v>
      </c>
      <c r="P390" s="76" t="s">
        <v>152</v>
      </c>
      <c r="Q390" s="94"/>
    </row>
    <row r="391">
      <c r="A391" s="75">
        <v>464.0</v>
      </c>
      <c r="B391" s="149">
        <f>MONTH(C391)</f>
        <v>4</v>
      </c>
      <c r="C391" s="147">
        <v>45749.0</v>
      </c>
      <c r="D391" s="149" t="s">
        <v>200</v>
      </c>
      <c r="E391" s="149" t="s">
        <v>225</v>
      </c>
      <c r="F391" s="149" t="s">
        <v>226</v>
      </c>
      <c r="G391" s="76" t="s">
        <v>14</v>
      </c>
      <c r="H391" s="76" t="s">
        <v>209</v>
      </c>
      <c r="I391" s="150" t="s">
        <v>224</v>
      </c>
      <c r="J391" s="76" t="s">
        <v>33</v>
      </c>
      <c r="K391" s="76" t="s">
        <v>29</v>
      </c>
      <c r="L391" s="76" t="s">
        <v>211</v>
      </c>
      <c r="M391" s="76" t="s">
        <v>206</v>
      </c>
      <c r="N391" s="76">
        <f t="shared" si="1"/>
        <v>159</v>
      </c>
      <c r="O391" s="147">
        <v>45908.0</v>
      </c>
      <c r="P391" s="76" t="s">
        <v>164</v>
      </c>
      <c r="Q391" s="94"/>
    </row>
    <row r="392">
      <c r="A392" s="75">
        <v>600.0</v>
      </c>
      <c r="B392" s="151"/>
      <c r="C392" s="147">
        <v>45896.0</v>
      </c>
      <c r="D392" s="152" t="s">
        <v>228</v>
      </c>
      <c r="E392" s="153" t="s">
        <v>926</v>
      </c>
      <c r="F392" s="149" t="s">
        <v>927</v>
      </c>
      <c r="G392" s="76" t="s">
        <v>13</v>
      </c>
      <c r="H392" s="76" t="s">
        <v>203</v>
      </c>
      <c r="I392" s="76" t="s">
        <v>864</v>
      </c>
      <c r="J392" s="76" t="s">
        <v>29</v>
      </c>
      <c r="K392" s="76"/>
      <c r="L392" s="76" t="s">
        <v>205</v>
      </c>
      <c r="M392" s="76" t="s">
        <v>206</v>
      </c>
      <c r="N392" s="76">
        <f t="shared" si="1"/>
        <v>12</v>
      </c>
      <c r="O392" s="147">
        <v>45908.0</v>
      </c>
      <c r="P392" s="76" t="s">
        <v>151</v>
      </c>
      <c r="Q392" s="94"/>
    </row>
    <row r="393">
      <c r="A393" s="75">
        <v>611.0</v>
      </c>
      <c r="B393" s="151"/>
      <c r="C393" s="147">
        <v>45904.0</v>
      </c>
      <c r="D393" s="152" t="s">
        <v>200</v>
      </c>
      <c r="E393" s="153" t="s">
        <v>722</v>
      </c>
      <c r="F393" s="149" t="s">
        <v>723</v>
      </c>
      <c r="G393" s="76" t="s">
        <v>13</v>
      </c>
      <c r="H393" s="76" t="s">
        <v>203</v>
      </c>
      <c r="I393" s="76" t="s">
        <v>204</v>
      </c>
      <c r="J393" s="76" t="s">
        <v>29</v>
      </c>
      <c r="K393" s="94"/>
      <c r="L393" s="76" t="s">
        <v>211</v>
      </c>
      <c r="M393" s="76" t="s">
        <v>206</v>
      </c>
      <c r="N393" s="76">
        <f t="shared" si="1"/>
        <v>4</v>
      </c>
      <c r="O393" s="147">
        <v>45908.0</v>
      </c>
      <c r="P393" s="76" t="s">
        <v>152</v>
      </c>
      <c r="Q393" s="94"/>
    </row>
    <row r="394">
      <c r="A394" s="75">
        <v>580.0</v>
      </c>
      <c r="B394" s="151"/>
      <c r="C394" s="147">
        <v>45877.0</v>
      </c>
      <c r="D394" s="152" t="s">
        <v>200</v>
      </c>
      <c r="E394" s="153" t="s">
        <v>928</v>
      </c>
      <c r="F394" s="149" t="s">
        <v>929</v>
      </c>
      <c r="G394" s="76" t="s">
        <v>13</v>
      </c>
      <c r="H394" s="76" t="s">
        <v>209</v>
      </c>
      <c r="I394" s="76" t="s">
        <v>204</v>
      </c>
      <c r="J394" s="76" t="s">
        <v>29</v>
      </c>
      <c r="K394" s="94"/>
      <c r="L394" s="76" t="s">
        <v>211</v>
      </c>
      <c r="M394" s="76" t="s">
        <v>206</v>
      </c>
      <c r="N394" s="76">
        <f t="shared" si="1"/>
        <v>32</v>
      </c>
      <c r="O394" s="147">
        <v>45909.0</v>
      </c>
      <c r="P394" s="76" t="s">
        <v>151</v>
      </c>
      <c r="Q394" s="94"/>
    </row>
    <row r="395">
      <c r="A395" s="75">
        <v>608.0</v>
      </c>
      <c r="B395" s="151"/>
      <c r="C395" s="147">
        <v>45903.0</v>
      </c>
      <c r="D395" s="152" t="s">
        <v>200</v>
      </c>
      <c r="E395" s="153" t="s">
        <v>496</v>
      </c>
      <c r="F395" s="149" t="s">
        <v>497</v>
      </c>
      <c r="G395" s="76" t="s">
        <v>13</v>
      </c>
      <c r="H395" s="76" t="s">
        <v>209</v>
      </c>
      <c r="I395" s="76" t="s">
        <v>239</v>
      </c>
      <c r="J395" s="76" t="s">
        <v>28</v>
      </c>
      <c r="K395" s="76" t="s">
        <v>28</v>
      </c>
      <c r="L395" s="76" t="s">
        <v>211</v>
      </c>
      <c r="M395" s="76" t="s">
        <v>206</v>
      </c>
      <c r="N395" s="76">
        <f t="shared" si="1"/>
        <v>7</v>
      </c>
      <c r="O395" s="147">
        <v>45910.0</v>
      </c>
      <c r="P395" s="76" t="s">
        <v>152</v>
      </c>
      <c r="Q395" s="94"/>
    </row>
    <row r="396">
      <c r="A396" s="75">
        <v>448.0</v>
      </c>
      <c r="B396" s="149">
        <f>MONTH(C396)</f>
        <v>3</v>
      </c>
      <c r="C396" s="147">
        <v>45730.0</v>
      </c>
      <c r="D396" s="149" t="s">
        <v>200</v>
      </c>
      <c r="E396" s="149" t="s">
        <v>930</v>
      </c>
      <c r="F396" s="149" t="s">
        <v>931</v>
      </c>
      <c r="G396" s="76" t="s">
        <v>14</v>
      </c>
      <c r="H396" s="76" t="s">
        <v>209</v>
      </c>
      <c r="I396" s="150" t="s">
        <v>224</v>
      </c>
      <c r="J396" s="76" t="s">
        <v>30</v>
      </c>
      <c r="K396" s="76"/>
      <c r="L396" s="76" t="s">
        <v>211</v>
      </c>
      <c r="M396" s="76" t="s">
        <v>206</v>
      </c>
      <c r="N396" s="76">
        <f t="shared" si="1"/>
        <v>185</v>
      </c>
      <c r="O396" s="147">
        <v>45915.0</v>
      </c>
      <c r="P396" s="76" t="s">
        <v>164</v>
      </c>
      <c r="Q396" s="94"/>
    </row>
    <row r="397">
      <c r="A397" s="75">
        <v>601.0</v>
      </c>
      <c r="B397" s="94"/>
      <c r="C397" s="147">
        <v>45896.0</v>
      </c>
      <c r="D397" s="148" t="s">
        <v>200</v>
      </c>
      <c r="E397" s="76" t="s">
        <v>420</v>
      </c>
      <c r="F397" s="76" t="s">
        <v>421</v>
      </c>
      <c r="G397" s="76" t="s">
        <v>13</v>
      </c>
      <c r="H397" s="76" t="s">
        <v>209</v>
      </c>
      <c r="I397" s="76" t="s">
        <v>210</v>
      </c>
      <c r="J397" s="76" t="s">
        <v>29</v>
      </c>
      <c r="K397" s="94"/>
      <c r="L397" s="76" t="s">
        <v>211</v>
      </c>
      <c r="M397" s="76" t="s">
        <v>206</v>
      </c>
      <c r="N397" s="76">
        <f t="shared" si="1"/>
        <v>22</v>
      </c>
      <c r="O397" s="147">
        <v>45918.0</v>
      </c>
      <c r="P397" s="76" t="s">
        <v>152</v>
      </c>
      <c r="Q397" s="94"/>
    </row>
    <row r="398">
      <c r="A398" s="75">
        <v>463.0</v>
      </c>
      <c r="B398" s="94"/>
      <c r="C398" s="147">
        <v>45748.0</v>
      </c>
      <c r="D398" s="148" t="s">
        <v>200</v>
      </c>
      <c r="E398" s="76" t="s">
        <v>932</v>
      </c>
      <c r="F398" s="76" t="s">
        <v>933</v>
      </c>
      <c r="G398" s="76" t="s">
        <v>13</v>
      </c>
      <c r="H398" s="76" t="s">
        <v>203</v>
      </c>
      <c r="I398" s="76" t="s">
        <v>254</v>
      </c>
      <c r="J398" s="76" t="s">
        <v>30</v>
      </c>
      <c r="K398" s="94"/>
      <c r="L398" s="76" t="s">
        <v>934</v>
      </c>
      <c r="M398" s="76" t="s">
        <v>206</v>
      </c>
      <c r="N398" s="76">
        <f t="shared" si="1"/>
        <v>174</v>
      </c>
      <c r="O398" s="147">
        <v>45922.0</v>
      </c>
      <c r="P398" s="76" t="s">
        <v>151</v>
      </c>
      <c r="Q398" s="94"/>
    </row>
    <row r="399">
      <c r="A399" s="75">
        <v>584.0</v>
      </c>
      <c r="B399" s="149">
        <f>MONTH(C399)</f>
        <v>8</v>
      </c>
      <c r="C399" s="147">
        <v>45881.0</v>
      </c>
      <c r="D399" s="149" t="s">
        <v>200</v>
      </c>
      <c r="E399" s="149" t="s">
        <v>935</v>
      </c>
      <c r="F399" s="149" t="s">
        <v>936</v>
      </c>
      <c r="G399" s="76" t="s">
        <v>13</v>
      </c>
      <c r="H399" s="76" t="s">
        <v>203</v>
      </c>
      <c r="I399" s="150" t="s">
        <v>227</v>
      </c>
      <c r="J399" s="76" t="s">
        <v>34</v>
      </c>
      <c r="K399" s="76"/>
      <c r="L399" s="76" t="s">
        <v>937</v>
      </c>
      <c r="M399" s="76" t="s">
        <v>206</v>
      </c>
      <c r="N399" s="76">
        <f t="shared" si="1"/>
        <v>42</v>
      </c>
      <c r="O399" s="147">
        <v>45923.0</v>
      </c>
      <c r="P399" s="76" t="s">
        <v>152</v>
      </c>
      <c r="Q399" s="94"/>
    </row>
    <row r="400">
      <c r="A400" s="75">
        <v>609.0</v>
      </c>
      <c r="B400" s="151"/>
      <c r="C400" s="147">
        <v>45903.0</v>
      </c>
      <c r="D400" s="152" t="s">
        <v>200</v>
      </c>
      <c r="E400" s="153" t="s">
        <v>742</v>
      </c>
      <c r="F400" s="149" t="s">
        <v>743</v>
      </c>
      <c r="G400" s="76" t="s">
        <v>13</v>
      </c>
      <c r="H400" s="76" t="s">
        <v>203</v>
      </c>
      <c r="I400" s="76" t="s">
        <v>204</v>
      </c>
      <c r="J400" s="76" t="s">
        <v>31</v>
      </c>
      <c r="K400" s="76" t="s">
        <v>31</v>
      </c>
      <c r="L400" s="76" t="s">
        <v>938</v>
      </c>
      <c r="M400" s="76" t="s">
        <v>206</v>
      </c>
      <c r="N400" s="76">
        <f t="shared" si="1"/>
        <v>20</v>
      </c>
      <c r="O400" s="147">
        <v>45923.0</v>
      </c>
      <c r="P400" s="76" t="s">
        <v>151</v>
      </c>
      <c r="Q400" s="94"/>
    </row>
    <row r="401">
      <c r="A401" s="75">
        <v>400.0</v>
      </c>
      <c r="B401" s="151"/>
      <c r="C401" s="147">
        <v>45671.0</v>
      </c>
      <c r="D401" s="152" t="s">
        <v>200</v>
      </c>
      <c r="E401" s="153" t="s">
        <v>486</v>
      </c>
      <c r="F401" s="149" t="s">
        <v>939</v>
      </c>
      <c r="G401" s="76" t="s">
        <v>14</v>
      </c>
      <c r="H401" s="76" t="s">
        <v>203</v>
      </c>
      <c r="I401" s="76" t="s">
        <v>239</v>
      </c>
      <c r="J401" s="76" t="s">
        <v>34</v>
      </c>
      <c r="K401" s="76" t="s">
        <v>34</v>
      </c>
      <c r="L401" s="76" t="s">
        <v>940</v>
      </c>
      <c r="M401" s="76" t="s">
        <v>206</v>
      </c>
      <c r="N401" s="76">
        <f t="shared" si="1"/>
        <v>253</v>
      </c>
      <c r="O401" s="147">
        <v>45924.0</v>
      </c>
      <c r="P401" s="76" t="s">
        <v>152</v>
      </c>
      <c r="Q401" s="94"/>
    </row>
    <row r="402">
      <c r="A402" s="75">
        <v>458.0</v>
      </c>
      <c r="B402" s="151"/>
      <c r="C402" s="147">
        <v>45743.0</v>
      </c>
      <c r="D402" s="152" t="s">
        <v>200</v>
      </c>
      <c r="E402" s="153" t="s">
        <v>941</v>
      </c>
      <c r="F402" s="149" t="s">
        <v>942</v>
      </c>
      <c r="G402" s="76" t="s">
        <v>13</v>
      </c>
      <c r="H402" s="76" t="s">
        <v>203</v>
      </c>
      <c r="I402" s="76" t="s">
        <v>239</v>
      </c>
      <c r="J402" s="76" t="s">
        <v>28</v>
      </c>
      <c r="K402" s="76" t="s">
        <v>28</v>
      </c>
      <c r="L402" s="76" t="s">
        <v>205</v>
      </c>
      <c r="M402" s="76" t="s">
        <v>206</v>
      </c>
      <c r="N402" s="76">
        <f t="shared" si="1"/>
        <v>181</v>
      </c>
      <c r="O402" s="147">
        <v>45924.0</v>
      </c>
      <c r="P402" s="76" t="s">
        <v>152</v>
      </c>
      <c r="Q402" s="94"/>
    </row>
    <row r="403">
      <c r="A403" s="75">
        <v>537.0</v>
      </c>
      <c r="B403" s="151"/>
      <c r="C403" s="147">
        <v>45832.0</v>
      </c>
      <c r="D403" s="152" t="s">
        <v>200</v>
      </c>
      <c r="E403" s="153" t="s">
        <v>819</v>
      </c>
      <c r="F403" s="149" t="s">
        <v>820</v>
      </c>
      <c r="G403" s="76" t="s">
        <v>14</v>
      </c>
      <c r="H403" s="76" t="s">
        <v>203</v>
      </c>
      <c r="I403" s="76" t="s">
        <v>239</v>
      </c>
      <c r="J403" s="76" t="s">
        <v>34</v>
      </c>
      <c r="K403" s="76"/>
      <c r="L403" s="76" t="s">
        <v>308</v>
      </c>
      <c r="M403" s="76" t="s">
        <v>206</v>
      </c>
      <c r="N403" s="76">
        <f t="shared" si="1"/>
        <v>93</v>
      </c>
      <c r="O403" s="147">
        <v>45925.0</v>
      </c>
      <c r="P403" s="76" t="s">
        <v>152</v>
      </c>
      <c r="Q403" s="94"/>
    </row>
    <row r="404">
      <c r="A404" s="75">
        <v>619.0</v>
      </c>
      <c r="B404" s="151"/>
      <c r="C404" s="147">
        <v>45924.0</v>
      </c>
      <c r="D404" s="152" t="s">
        <v>200</v>
      </c>
      <c r="E404" s="153" t="s">
        <v>225</v>
      </c>
      <c r="F404" s="149" t="s">
        <v>226</v>
      </c>
      <c r="G404" s="76" t="s">
        <v>13</v>
      </c>
      <c r="H404" s="76" t="s">
        <v>209</v>
      </c>
      <c r="I404" s="76" t="s">
        <v>301</v>
      </c>
      <c r="J404" s="76" t="s">
        <v>29</v>
      </c>
      <c r="K404" s="76"/>
      <c r="L404" s="76" t="s">
        <v>211</v>
      </c>
      <c r="M404" s="76" t="s">
        <v>206</v>
      </c>
      <c r="N404" s="76">
        <f t="shared" si="1"/>
        <v>1</v>
      </c>
      <c r="O404" s="147">
        <v>45925.0</v>
      </c>
      <c r="P404" s="76" t="s">
        <v>164</v>
      </c>
      <c r="Q404" s="94"/>
    </row>
    <row r="405">
      <c r="A405" s="75">
        <v>603.0</v>
      </c>
      <c r="B405" s="149">
        <f t="shared" ref="B405:B407" si="34">MONTH(C405)</f>
        <v>8</v>
      </c>
      <c r="C405" s="147">
        <v>45898.0</v>
      </c>
      <c r="D405" s="149" t="s">
        <v>200</v>
      </c>
      <c r="E405" s="149" t="s">
        <v>772</v>
      </c>
      <c r="F405" s="149" t="s">
        <v>773</v>
      </c>
      <c r="G405" s="76" t="s">
        <v>13</v>
      </c>
      <c r="H405" s="76" t="s">
        <v>209</v>
      </c>
      <c r="I405" s="150" t="s">
        <v>224</v>
      </c>
      <c r="J405" s="76" t="s">
        <v>34</v>
      </c>
      <c r="K405" s="76" t="s">
        <v>34</v>
      </c>
      <c r="L405" s="76" t="s">
        <v>211</v>
      </c>
      <c r="M405" s="76" t="s">
        <v>206</v>
      </c>
      <c r="N405" s="76">
        <f t="shared" si="1"/>
        <v>32</v>
      </c>
      <c r="O405" s="147">
        <v>45930.0</v>
      </c>
      <c r="P405" s="76" t="s">
        <v>19</v>
      </c>
      <c r="Q405" s="94"/>
    </row>
    <row r="406">
      <c r="A406" s="75">
        <v>500.0</v>
      </c>
      <c r="B406" s="149">
        <f t="shared" si="34"/>
        <v>5</v>
      </c>
      <c r="C406" s="147">
        <v>45790.0</v>
      </c>
      <c r="D406" s="149" t="s">
        <v>200</v>
      </c>
      <c r="E406" s="149" t="s">
        <v>943</v>
      </c>
      <c r="F406" s="149" t="s">
        <v>944</v>
      </c>
      <c r="G406" s="76" t="s">
        <v>13</v>
      </c>
      <c r="H406" s="76" t="s">
        <v>209</v>
      </c>
      <c r="I406" s="150" t="s">
        <v>227</v>
      </c>
      <c r="J406" s="76" t="s">
        <v>33</v>
      </c>
      <c r="K406" s="76"/>
      <c r="L406" s="76" t="s">
        <v>211</v>
      </c>
      <c r="M406" s="76" t="s">
        <v>206</v>
      </c>
      <c r="N406" s="76">
        <f t="shared" si="1"/>
        <v>141</v>
      </c>
      <c r="O406" s="147">
        <v>45931.0</v>
      </c>
      <c r="P406" s="76" t="s">
        <v>152</v>
      </c>
      <c r="Q406" s="94"/>
    </row>
    <row r="407">
      <c r="A407" s="75">
        <v>570.0</v>
      </c>
      <c r="B407" s="149">
        <f t="shared" si="34"/>
        <v>7</v>
      </c>
      <c r="C407" s="147">
        <v>45868.0</v>
      </c>
      <c r="D407" s="149" t="s">
        <v>200</v>
      </c>
      <c r="E407" s="149" t="s">
        <v>943</v>
      </c>
      <c r="F407" s="149" t="s">
        <v>944</v>
      </c>
      <c r="G407" s="76" t="s">
        <v>13</v>
      </c>
      <c r="H407" s="76" t="s">
        <v>209</v>
      </c>
      <c r="I407" s="150" t="s">
        <v>227</v>
      </c>
      <c r="J407" s="76" t="s">
        <v>33</v>
      </c>
      <c r="K407" s="76" t="s">
        <v>33</v>
      </c>
      <c r="L407" s="76" t="s">
        <v>211</v>
      </c>
      <c r="M407" s="76" t="s">
        <v>206</v>
      </c>
      <c r="N407" s="76">
        <f t="shared" si="1"/>
        <v>63</v>
      </c>
      <c r="O407" s="147">
        <v>45931.0</v>
      </c>
      <c r="P407" s="76" t="s">
        <v>152</v>
      </c>
      <c r="Q407" s="94"/>
    </row>
    <row r="408">
      <c r="A408" s="75">
        <v>615.0</v>
      </c>
      <c r="B408" s="151"/>
      <c r="C408" s="147">
        <v>45917.0</v>
      </c>
      <c r="D408" s="152" t="s">
        <v>200</v>
      </c>
      <c r="E408" s="153" t="s">
        <v>945</v>
      </c>
      <c r="F408" s="149" t="s">
        <v>946</v>
      </c>
      <c r="G408" s="76" t="s">
        <v>13</v>
      </c>
      <c r="H408" s="76" t="s">
        <v>209</v>
      </c>
      <c r="I408" s="76" t="s">
        <v>301</v>
      </c>
      <c r="J408" s="76" t="s">
        <v>33</v>
      </c>
      <c r="K408" s="76" t="s">
        <v>33</v>
      </c>
      <c r="L408" s="76" t="s">
        <v>211</v>
      </c>
      <c r="M408" s="76" t="s">
        <v>206</v>
      </c>
      <c r="N408" s="76">
        <f t="shared" si="1"/>
        <v>14</v>
      </c>
      <c r="O408" s="147">
        <v>45931.0</v>
      </c>
      <c r="P408" s="76" t="s">
        <v>168</v>
      </c>
      <c r="Q408" s="94"/>
    </row>
    <row r="409">
      <c r="A409" s="75">
        <v>546.0</v>
      </c>
      <c r="B409" s="151"/>
      <c r="C409" s="147">
        <v>45840.0</v>
      </c>
      <c r="D409" s="152" t="s">
        <v>200</v>
      </c>
      <c r="E409" s="153" t="s">
        <v>947</v>
      </c>
      <c r="F409" s="149" t="s">
        <v>948</v>
      </c>
      <c r="G409" s="76" t="s">
        <v>13</v>
      </c>
      <c r="H409" s="76" t="s">
        <v>209</v>
      </c>
      <c r="I409" s="76" t="s">
        <v>204</v>
      </c>
      <c r="J409" s="76" t="s">
        <v>34</v>
      </c>
      <c r="K409" s="94"/>
      <c r="L409" s="76" t="s">
        <v>211</v>
      </c>
      <c r="M409" s="76" t="s">
        <v>206</v>
      </c>
      <c r="N409" s="76">
        <f t="shared" si="1"/>
        <v>92</v>
      </c>
      <c r="O409" s="147">
        <v>45932.0</v>
      </c>
      <c r="P409" s="76" t="s">
        <v>151</v>
      </c>
      <c r="Q409" s="94"/>
    </row>
    <row r="410">
      <c r="A410" s="75">
        <v>550.0</v>
      </c>
      <c r="B410" s="151"/>
      <c r="C410" s="147">
        <v>45842.0</v>
      </c>
      <c r="D410" s="152" t="s">
        <v>200</v>
      </c>
      <c r="E410" s="153" t="s">
        <v>762</v>
      </c>
      <c r="F410" s="149" t="s">
        <v>763</v>
      </c>
      <c r="G410" s="76" t="s">
        <v>133</v>
      </c>
      <c r="H410" s="76" t="s">
        <v>209</v>
      </c>
      <c r="I410" s="76" t="s">
        <v>204</v>
      </c>
      <c r="J410" s="76" t="s">
        <v>35</v>
      </c>
      <c r="K410" s="94"/>
      <c r="L410" s="76" t="s">
        <v>211</v>
      </c>
      <c r="M410" s="76" t="s">
        <v>206</v>
      </c>
      <c r="N410" s="76">
        <f t="shared" si="1"/>
        <v>90</v>
      </c>
      <c r="O410" s="147">
        <v>45932.0</v>
      </c>
      <c r="P410" s="76" t="s">
        <v>151</v>
      </c>
      <c r="Q410" s="94"/>
    </row>
    <row r="411">
      <c r="A411" s="75">
        <v>627.0</v>
      </c>
      <c r="B411" s="149">
        <f t="shared" ref="B411:B412" si="35">MONTH(C411)</f>
        <v>10</v>
      </c>
      <c r="C411" s="147">
        <v>45935.0</v>
      </c>
      <c r="D411" s="149" t="s">
        <v>200</v>
      </c>
      <c r="E411" s="149" t="s">
        <v>949</v>
      </c>
      <c r="F411" s="149" t="s">
        <v>950</v>
      </c>
      <c r="G411" s="76" t="s">
        <v>14</v>
      </c>
      <c r="H411" s="76" t="s">
        <v>209</v>
      </c>
      <c r="I411" s="150" t="s">
        <v>224</v>
      </c>
      <c r="J411" s="76" t="s">
        <v>31</v>
      </c>
      <c r="K411" s="76" t="s">
        <v>34</v>
      </c>
      <c r="L411" s="76" t="s">
        <v>483</v>
      </c>
      <c r="M411" s="76" t="s">
        <v>206</v>
      </c>
      <c r="N411" s="76">
        <f t="shared" si="1"/>
        <v>8</v>
      </c>
      <c r="O411" s="147">
        <v>45943.0</v>
      </c>
      <c r="P411" s="76" t="s">
        <v>151</v>
      </c>
      <c r="Q411" s="94"/>
    </row>
    <row r="412">
      <c r="A412" s="75">
        <v>581.0</v>
      </c>
      <c r="B412" s="149">
        <f t="shared" si="35"/>
        <v>8</v>
      </c>
      <c r="C412" s="147">
        <v>45877.0</v>
      </c>
      <c r="D412" s="149" t="s">
        <v>200</v>
      </c>
      <c r="E412" s="149" t="s">
        <v>951</v>
      </c>
      <c r="F412" s="149" t="s">
        <v>952</v>
      </c>
      <c r="G412" s="76" t="s">
        <v>13</v>
      </c>
      <c r="H412" s="76" t="s">
        <v>209</v>
      </c>
      <c r="I412" s="150" t="s">
        <v>261</v>
      </c>
      <c r="J412" s="76" t="s">
        <v>30</v>
      </c>
      <c r="K412" s="76"/>
      <c r="L412" s="76" t="s">
        <v>211</v>
      </c>
      <c r="M412" s="76" t="s">
        <v>206</v>
      </c>
      <c r="N412" s="76">
        <f t="shared" si="1"/>
        <v>67</v>
      </c>
      <c r="O412" s="147">
        <v>45944.0</v>
      </c>
      <c r="P412" s="76" t="s">
        <v>19</v>
      </c>
      <c r="Q412" s="94"/>
    </row>
    <row r="413">
      <c r="A413" s="75">
        <v>628.0</v>
      </c>
      <c r="B413" s="94"/>
      <c r="C413" s="147">
        <v>45940.0</v>
      </c>
      <c r="D413" s="148" t="s">
        <v>200</v>
      </c>
      <c r="E413" s="76" t="s">
        <v>953</v>
      </c>
      <c r="F413" s="76" t="s">
        <v>954</v>
      </c>
      <c r="G413" s="76" t="s">
        <v>13</v>
      </c>
      <c r="H413" s="76" t="s">
        <v>209</v>
      </c>
      <c r="I413" s="76" t="s">
        <v>210</v>
      </c>
      <c r="J413" s="76" t="s">
        <v>34</v>
      </c>
      <c r="K413" s="94"/>
      <c r="L413" s="76" t="s">
        <v>211</v>
      </c>
      <c r="M413" s="76" t="s">
        <v>206</v>
      </c>
      <c r="N413" s="76">
        <f t="shared" si="1"/>
        <v>10</v>
      </c>
      <c r="O413" s="147">
        <v>45950.0</v>
      </c>
      <c r="P413" s="76" t="s">
        <v>152</v>
      </c>
      <c r="Q413" s="94"/>
    </row>
    <row r="414">
      <c r="A414" s="75">
        <v>638.0</v>
      </c>
      <c r="B414" s="151"/>
      <c r="C414" s="147">
        <v>45951.0</v>
      </c>
      <c r="D414" s="152" t="s">
        <v>200</v>
      </c>
      <c r="E414" s="153" t="s">
        <v>955</v>
      </c>
      <c r="F414" s="149" t="s">
        <v>956</v>
      </c>
      <c r="G414" s="76" t="s">
        <v>14</v>
      </c>
      <c r="H414" s="76" t="s">
        <v>203</v>
      </c>
      <c r="I414" s="76" t="s">
        <v>204</v>
      </c>
      <c r="J414" s="76" t="s">
        <v>28</v>
      </c>
      <c r="K414" s="76" t="s">
        <v>28</v>
      </c>
      <c r="L414" s="76" t="s">
        <v>280</v>
      </c>
      <c r="M414" s="76" t="s">
        <v>206</v>
      </c>
      <c r="N414" s="76">
        <f t="shared" si="1"/>
        <v>2</v>
      </c>
      <c r="O414" s="147">
        <v>45953.0</v>
      </c>
      <c r="P414" s="76" t="s">
        <v>168</v>
      </c>
      <c r="Q414" s="76" t="s">
        <v>823</v>
      </c>
    </row>
    <row r="415">
      <c r="A415" s="75">
        <v>562.0</v>
      </c>
      <c r="B415" s="151"/>
      <c r="C415" s="147">
        <v>45863.0</v>
      </c>
      <c r="D415" s="152" t="s">
        <v>200</v>
      </c>
      <c r="E415" s="153" t="s">
        <v>957</v>
      </c>
      <c r="F415" s="149" t="s">
        <v>958</v>
      </c>
      <c r="G415" s="76" t="s">
        <v>13</v>
      </c>
      <c r="H415" s="76" t="s">
        <v>209</v>
      </c>
      <c r="I415" s="76" t="s">
        <v>204</v>
      </c>
      <c r="J415" s="76" t="s">
        <v>34</v>
      </c>
      <c r="K415" s="76" t="s">
        <v>34</v>
      </c>
      <c r="L415" s="76" t="s">
        <v>211</v>
      </c>
      <c r="M415" s="76" t="s">
        <v>206</v>
      </c>
      <c r="N415" s="76">
        <f t="shared" si="1"/>
        <v>91</v>
      </c>
      <c r="O415" s="147">
        <v>45954.0</v>
      </c>
      <c r="P415" s="76" t="s">
        <v>151</v>
      </c>
      <c r="Q415" s="94"/>
    </row>
    <row r="416">
      <c r="A416" s="75">
        <v>623.0</v>
      </c>
      <c r="B416" s="149">
        <f>MONTH(C416)</f>
        <v>9</v>
      </c>
      <c r="C416" s="147">
        <v>45929.0</v>
      </c>
      <c r="D416" s="149" t="s">
        <v>228</v>
      </c>
      <c r="E416" s="149" t="s">
        <v>250</v>
      </c>
      <c r="F416" s="149" t="s">
        <v>251</v>
      </c>
      <c r="G416" s="76" t="s">
        <v>13</v>
      </c>
      <c r="H416" s="76" t="s">
        <v>209</v>
      </c>
      <c r="I416" s="150" t="s">
        <v>224</v>
      </c>
      <c r="J416" s="76" t="s">
        <v>29</v>
      </c>
      <c r="K416" s="76"/>
      <c r="L416" s="76" t="s">
        <v>211</v>
      </c>
      <c r="M416" s="76" t="s">
        <v>206</v>
      </c>
      <c r="N416" s="76">
        <f t="shared" si="1"/>
        <v>25</v>
      </c>
      <c r="O416" s="147">
        <v>45954.0</v>
      </c>
      <c r="P416" s="76" t="s">
        <v>152</v>
      </c>
      <c r="Q416" s="94"/>
    </row>
    <row r="417">
      <c r="A417" s="75">
        <v>634.0</v>
      </c>
      <c r="B417" s="151"/>
      <c r="C417" s="147">
        <v>45950.0</v>
      </c>
      <c r="D417" s="152" t="s">
        <v>228</v>
      </c>
      <c r="E417" s="153" t="s">
        <v>959</v>
      </c>
      <c r="F417" s="149" t="s">
        <v>960</v>
      </c>
      <c r="G417" s="76" t="s">
        <v>15</v>
      </c>
      <c r="H417" s="76" t="s">
        <v>203</v>
      </c>
      <c r="I417" s="76" t="s">
        <v>714</v>
      </c>
      <c r="J417" s="76" t="s">
        <v>29</v>
      </c>
      <c r="K417" s="76"/>
      <c r="L417" s="76" t="s">
        <v>205</v>
      </c>
      <c r="M417" s="76" t="s">
        <v>206</v>
      </c>
      <c r="N417" s="76">
        <f t="shared" si="1"/>
        <v>4</v>
      </c>
      <c r="O417" s="147">
        <v>45954.0</v>
      </c>
      <c r="P417" s="76" t="s">
        <v>155</v>
      </c>
      <c r="Q417" s="94"/>
    </row>
    <row r="418">
      <c r="A418" s="75">
        <v>592.0</v>
      </c>
      <c r="B418" s="94"/>
      <c r="C418" s="147">
        <v>45891.0</v>
      </c>
      <c r="D418" s="148" t="s">
        <v>200</v>
      </c>
      <c r="E418" s="76" t="s">
        <v>961</v>
      </c>
      <c r="F418" s="76" t="s">
        <v>962</v>
      </c>
      <c r="G418" s="76" t="s">
        <v>13</v>
      </c>
      <c r="H418" s="76" t="s">
        <v>203</v>
      </c>
      <c r="I418" s="76" t="s">
        <v>210</v>
      </c>
      <c r="J418" s="76" t="s">
        <v>34</v>
      </c>
      <c r="K418" s="94"/>
      <c r="L418" s="76" t="s">
        <v>245</v>
      </c>
      <c r="M418" s="76" t="s">
        <v>206</v>
      </c>
      <c r="N418" s="76">
        <f t="shared" si="1"/>
        <v>64</v>
      </c>
      <c r="O418" s="147">
        <v>45955.0</v>
      </c>
      <c r="P418" s="76" t="s">
        <v>152</v>
      </c>
      <c r="Q418" s="94"/>
    </row>
    <row r="419">
      <c r="A419" s="75">
        <v>629.0</v>
      </c>
      <c r="B419" s="151"/>
      <c r="C419" s="147">
        <v>45940.0</v>
      </c>
      <c r="D419" s="152" t="s">
        <v>200</v>
      </c>
      <c r="E419" s="153" t="s">
        <v>498</v>
      </c>
      <c r="F419" s="149" t="s">
        <v>499</v>
      </c>
      <c r="G419" s="76" t="s">
        <v>13</v>
      </c>
      <c r="H419" s="76" t="s">
        <v>209</v>
      </c>
      <c r="I419" s="76" t="s">
        <v>204</v>
      </c>
      <c r="J419" s="76" t="s">
        <v>29</v>
      </c>
      <c r="K419" s="94"/>
      <c r="L419" s="76" t="s">
        <v>211</v>
      </c>
      <c r="M419" s="76" t="s">
        <v>206</v>
      </c>
      <c r="N419" s="76">
        <f t="shared" si="1"/>
        <v>19</v>
      </c>
      <c r="O419" s="147">
        <v>45959.0</v>
      </c>
      <c r="P419" s="76" t="s">
        <v>151</v>
      </c>
      <c r="Q419" s="94"/>
    </row>
    <row r="420">
      <c r="A420" s="75">
        <v>631.0</v>
      </c>
      <c r="B420" s="151"/>
      <c r="C420" s="147">
        <v>45944.0</v>
      </c>
      <c r="D420" s="152" t="s">
        <v>200</v>
      </c>
      <c r="E420" s="153" t="s">
        <v>598</v>
      </c>
      <c r="F420" s="149" t="s">
        <v>599</v>
      </c>
      <c r="G420" s="76" t="s">
        <v>13</v>
      </c>
      <c r="H420" s="76" t="s">
        <v>209</v>
      </c>
      <c r="I420" s="76" t="s">
        <v>301</v>
      </c>
      <c r="J420" s="76" t="s">
        <v>29</v>
      </c>
      <c r="K420" s="76"/>
      <c r="L420" s="76" t="s">
        <v>211</v>
      </c>
      <c r="M420" s="76" t="s">
        <v>206</v>
      </c>
      <c r="N420" s="76">
        <f t="shared" si="1"/>
        <v>16</v>
      </c>
      <c r="O420" s="147">
        <v>45960.0</v>
      </c>
      <c r="P420" s="76" t="s">
        <v>152</v>
      </c>
      <c r="Q420" s="94"/>
    </row>
    <row r="421">
      <c r="A421" s="75">
        <v>484.0</v>
      </c>
      <c r="B421" s="151"/>
      <c r="C421" s="147">
        <v>45775.0</v>
      </c>
      <c r="D421" s="152" t="s">
        <v>200</v>
      </c>
      <c r="E421" s="153" t="s">
        <v>963</v>
      </c>
      <c r="F421" s="149" t="s">
        <v>964</v>
      </c>
      <c r="G421" s="76" t="s">
        <v>13</v>
      </c>
      <c r="H421" s="76" t="s">
        <v>209</v>
      </c>
      <c r="I421" s="76" t="s">
        <v>204</v>
      </c>
      <c r="J421" s="76" t="s">
        <v>34</v>
      </c>
      <c r="K421" s="94"/>
      <c r="L421" s="76" t="s">
        <v>211</v>
      </c>
      <c r="M421" s="76" t="s">
        <v>206</v>
      </c>
      <c r="N421" s="76">
        <f t="shared" si="1"/>
        <v>186</v>
      </c>
      <c r="O421" s="147">
        <v>45961.0</v>
      </c>
      <c r="P421" s="76" t="s">
        <v>151</v>
      </c>
      <c r="Q421" s="94"/>
    </row>
    <row r="422">
      <c r="A422" s="75">
        <v>573.0</v>
      </c>
      <c r="B422" s="94"/>
      <c r="C422" s="147">
        <v>45873.0</v>
      </c>
      <c r="D422" s="148" t="s">
        <v>200</v>
      </c>
      <c r="E422" s="76" t="s">
        <v>965</v>
      </c>
      <c r="F422" s="76" t="s">
        <v>966</v>
      </c>
      <c r="G422" s="76" t="s">
        <v>13</v>
      </c>
      <c r="H422" s="76" t="s">
        <v>209</v>
      </c>
      <c r="I422" s="76" t="s">
        <v>210</v>
      </c>
      <c r="J422" s="76" t="s">
        <v>29</v>
      </c>
      <c r="K422" s="94"/>
      <c r="L422" s="76" t="s">
        <v>211</v>
      </c>
      <c r="M422" s="76" t="s">
        <v>206</v>
      </c>
      <c r="N422" s="76">
        <f t="shared" si="1"/>
        <v>91</v>
      </c>
      <c r="O422" s="147">
        <v>45964.0</v>
      </c>
      <c r="P422" s="76" t="s">
        <v>152</v>
      </c>
      <c r="Q422" s="94"/>
    </row>
    <row r="423">
      <c r="A423" s="75">
        <v>649.0</v>
      </c>
      <c r="B423" s="149">
        <f t="shared" ref="B423:B424" si="36">MONTH(C423)</f>
        <v>11</v>
      </c>
      <c r="C423" s="147">
        <v>45967.0</v>
      </c>
      <c r="D423" s="149" t="s">
        <v>228</v>
      </c>
      <c r="E423" s="149" t="s">
        <v>967</v>
      </c>
      <c r="F423" s="149" t="s">
        <v>968</v>
      </c>
      <c r="G423" s="76" t="s">
        <v>13</v>
      </c>
      <c r="H423" s="76" t="s">
        <v>203</v>
      </c>
      <c r="I423" s="150" t="s">
        <v>227</v>
      </c>
      <c r="J423" s="76" t="s">
        <v>34</v>
      </c>
      <c r="K423" s="76"/>
      <c r="L423" s="76" t="s">
        <v>205</v>
      </c>
      <c r="M423" s="76" t="s">
        <v>206</v>
      </c>
      <c r="N423" s="76">
        <f t="shared" si="1"/>
        <v>1</v>
      </c>
      <c r="O423" s="147">
        <v>45968.0</v>
      </c>
      <c r="P423" s="76" t="s">
        <v>162</v>
      </c>
      <c r="Q423" s="94"/>
    </row>
    <row r="424">
      <c r="A424" s="75">
        <v>652.0</v>
      </c>
      <c r="B424" s="149">
        <f t="shared" si="36"/>
        <v>11</v>
      </c>
      <c r="C424" s="147">
        <v>45968.0</v>
      </c>
      <c r="D424" s="149" t="s">
        <v>228</v>
      </c>
      <c r="E424" s="149" t="s">
        <v>967</v>
      </c>
      <c r="F424" s="149" t="s">
        <v>968</v>
      </c>
      <c r="G424" s="76" t="s">
        <v>13</v>
      </c>
      <c r="H424" s="76" t="s">
        <v>203</v>
      </c>
      <c r="I424" s="150" t="s">
        <v>227</v>
      </c>
      <c r="J424" s="76" t="s">
        <v>34</v>
      </c>
      <c r="K424" s="76"/>
      <c r="L424" s="76" t="s">
        <v>205</v>
      </c>
      <c r="M424" s="76" t="s">
        <v>206</v>
      </c>
      <c r="N424" s="76">
        <f t="shared" si="1"/>
        <v>3</v>
      </c>
      <c r="O424" s="147">
        <v>45971.0</v>
      </c>
      <c r="P424" s="76" t="s">
        <v>152</v>
      </c>
      <c r="Q424" s="94"/>
    </row>
    <row r="425">
      <c r="A425" s="75">
        <v>442.0</v>
      </c>
      <c r="B425" s="94"/>
      <c r="C425" s="147">
        <v>45721.0</v>
      </c>
      <c r="D425" s="148" t="s">
        <v>200</v>
      </c>
      <c r="E425" s="76" t="s">
        <v>969</v>
      </c>
      <c r="F425" s="76" t="s">
        <v>970</v>
      </c>
      <c r="G425" s="76" t="s">
        <v>13</v>
      </c>
      <c r="H425" s="76" t="s">
        <v>203</v>
      </c>
      <c r="I425" s="76" t="s">
        <v>210</v>
      </c>
      <c r="J425" s="76" t="s">
        <v>35</v>
      </c>
      <c r="K425" s="94"/>
      <c r="L425" s="76" t="s">
        <v>240</v>
      </c>
      <c r="M425" s="76" t="s">
        <v>206</v>
      </c>
      <c r="N425" s="76">
        <f t="shared" si="1"/>
        <v>252</v>
      </c>
      <c r="O425" s="147">
        <v>45973.0</v>
      </c>
      <c r="P425" s="76" t="s">
        <v>152</v>
      </c>
      <c r="Q425" s="94"/>
    </row>
    <row r="426">
      <c r="A426" s="75">
        <v>585.0</v>
      </c>
      <c r="B426" s="94"/>
      <c r="C426" s="147">
        <v>45881.0</v>
      </c>
      <c r="D426" s="148" t="s">
        <v>200</v>
      </c>
      <c r="E426" s="76" t="s">
        <v>971</v>
      </c>
      <c r="F426" s="76" t="s">
        <v>972</v>
      </c>
      <c r="G426" s="76" t="s">
        <v>13</v>
      </c>
      <c r="H426" s="76" t="s">
        <v>203</v>
      </c>
      <c r="I426" s="76" t="s">
        <v>210</v>
      </c>
      <c r="J426" s="76" t="s">
        <v>34</v>
      </c>
      <c r="K426" s="94"/>
      <c r="L426" s="76" t="s">
        <v>245</v>
      </c>
      <c r="M426" s="76" t="s">
        <v>206</v>
      </c>
      <c r="N426" s="76">
        <f t="shared" si="1"/>
        <v>92</v>
      </c>
      <c r="O426" s="147">
        <v>45973.0</v>
      </c>
      <c r="P426" s="76" t="s">
        <v>152</v>
      </c>
      <c r="Q426" s="94"/>
    </row>
    <row r="427">
      <c r="A427" s="75">
        <v>577.0</v>
      </c>
      <c r="B427" s="149">
        <f t="shared" ref="B427:B428" si="37">MONTH(C427)</f>
        <v>8</v>
      </c>
      <c r="C427" s="147">
        <v>45876.0</v>
      </c>
      <c r="D427" s="149" t="s">
        <v>200</v>
      </c>
      <c r="E427" s="149" t="s">
        <v>973</v>
      </c>
      <c r="F427" s="149" t="s">
        <v>974</v>
      </c>
      <c r="G427" s="76" t="s">
        <v>14</v>
      </c>
      <c r="H427" s="76" t="s">
        <v>203</v>
      </c>
      <c r="I427" s="150" t="s">
        <v>261</v>
      </c>
      <c r="J427" s="76" t="s">
        <v>34</v>
      </c>
      <c r="K427" s="76"/>
      <c r="L427" s="76" t="s">
        <v>205</v>
      </c>
      <c r="M427" s="76" t="s">
        <v>206</v>
      </c>
      <c r="N427" s="76">
        <f t="shared" si="1"/>
        <v>98</v>
      </c>
      <c r="O427" s="147">
        <v>45974.0</v>
      </c>
      <c r="P427" s="76" t="s">
        <v>160</v>
      </c>
      <c r="Q427" s="94"/>
    </row>
    <row r="428">
      <c r="A428" s="75">
        <v>646.0</v>
      </c>
      <c r="B428" s="149">
        <f t="shared" si="37"/>
        <v>11</v>
      </c>
      <c r="C428" s="147">
        <v>45965.0</v>
      </c>
      <c r="D428" s="149" t="s">
        <v>228</v>
      </c>
      <c r="E428" s="149" t="s">
        <v>975</v>
      </c>
      <c r="F428" s="149" t="s">
        <v>976</v>
      </c>
      <c r="G428" s="76" t="s">
        <v>13</v>
      </c>
      <c r="H428" s="76" t="s">
        <v>203</v>
      </c>
      <c r="I428" s="150" t="s">
        <v>227</v>
      </c>
      <c r="J428" s="76" t="s">
        <v>33</v>
      </c>
      <c r="K428" s="76"/>
      <c r="L428" s="76" t="s">
        <v>977</v>
      </c>
      <c r="M428" s="76" t="s">
        <v>206</v>
      </c>
      <c r="N428" s="76">
        <f t="shared" si="1"/>
        <v>13</v>
      </c>
      <c r="O428" s="147">
        <v>45978.0</v>
      </c>
      <c r="P428" s="76" t="s">
        <v>164</v>
      </c>
      <c r="Q428" s="94"/>
    </row>
    <row r="429">
      <c r="A429" s="75">
        <v>551.0</v>
      </c>
      <c r="B429" s="151"/>
      <c r="C429" s="147">
        <v>45842.0</v>
      </c>
      <c r="D429" s="152" t="s">
        <v>228</v>
      </c>
      <c r="E429" s="153" t="s">
        <v>978</v>
      </c>
      <c r="F429" s="149" t="s">
        <v>979</v>
      </c>
      <c r="G429" s="76" t="s">
        <v>13</v>
      </c>
      <c r="H429" s="76" t="s">
        <v>203</v>
      </c>
      <c r="I429" s="76" t="s">
        <v>204</v>
      </c>
      <c r="J429" s="76" t="s">
        <v>34</v>
      </c>
      <c r="K429" s="76" t="s">
        <v>34</v>
      </c>
      <c r="L429" s="76" t="s">
        <v>980</v>
      </c>
      <c r="M429" s="76" t="s">
        <v>206</v>
      </c>
      <c r="N429" s="76">
        <f t="shared" si="1"/>
        <v>137</v>
      </c>
      <c r="O429" s="147">
        <v>45979.0</v>
      </c>
      <c r="P429" s="76" t="s">
        <v>151</v>
      </c>
      <c r="Q429" s="94"/>
    </row>
    <row r="430">
      <c r="A430" s="75">
        <v>590.0</v>
      </c>
      <c r="B430" s="151"/>
      <c r="C430" s="147">
        <v>45888.0</v>
      </c>
      <c r="D430" s="152" t="s">
        <v>200</v>
      </c>
      <c r="E430" s="153" t="s">
        <v>981</v>
      </c>
      <c r="F430" s="149" t="s">
        <v>982</v>
      </c>
      <c r="G430" s="76" t="s">
        <v>13</v>
      </c>
      <c r="H430" s="76" t="s">
        <v>209</v>
      </c>
      <c r="I430" s="76" t="s">
        <v>204</v>
      </c>
      <c r="J430" s="76" t="s">
        <v>34</v>
      </c>
      <c r="K430" s="76" t="s">
        <v>34</v>
      </c>
      <c r="L430" s="76" t="s">
        <v>274</v>
      </c>
      <c r="M430" s="76" t="s">
        <v>206</v>
      </c>
      <c r="N430" s="76">
        <f t="shared" si="1"/>
        <v>91</v>
      </c>
      <c r="O430" s="147">
        <v>45979.0</v>
      </c>
      <c r="P430" s="76" t="s">
        <v>151</v>
      </c>
      <c r="Q430" s="94"/>
    </row>
    <row r="431">
      <c r="A431" s="75">
        <v>597.0</v>
      </c>
      <c r="B431" s="151"/>
      <c r="C431" s="147">
        <v>45895.0</v>
      </c>
      <c r="D431" s="152" t="s">
        <v>200</v>
      </c>
      <c r="E431" s="153" t="s">
        <v>983</v>
      </c>
      <c r="F431" s="149" t="s">
        <v>984</v>
      </c>
      <c r="G431" s="76" t="s">
        <v>13</v>
      </c>
      <c r="H431" s="76" t="s">
        <v>209</v>
      </c>
      <c r="I431" s="76" t="s">
        <v>204</v>
      </c>
      <c r="J431" s="76" t="s">
        <v>34</v>
      </c>
      <c r="K431" s="76" t="s">
        <v>34</v>
      </c>
      <c r="L431" s="76" t="s">
        <v>211</v>
      </c>
      <c r="M431" s="76" t="s">
        <v>206</v>
      </c>
      <c r="N431" s="76">
        <f t="shared" si="1"/>
        <v>90</v>
      </c>
      <c r="O431" s="147">
        <v>45985.0</v>
      </c>
      <c r="P431" s="76" t="s">
        <v>152</v>
      </c>
      <c r="Q431" s="94"/>
    </row>
    <row r="432">
      <c r="A432" s="75">
        <v>589.0</v>
      </c>
      <c r="B432" s="94"/>
      <c r="C432" s="147">
        <v>45887.0</v>
      </c>
      <c r="D432" s="148" t="s">
        <v>200</v>
      </c>
      <c r="E432" s="76" t="s">
        <v>766</v>
      </c>
      <c r="F432" s="76" t="s">
        <v>767</v>
      </c>
      <c r="G432" s="76" t="s">
        <v>13</v>
      </c>
      <c r="H432" s="76" t="s">
        <v>209</v>
      </c>
      <c r="I432" s="76" t="s">
        <v>210</v>
      </c>
      <c r="J432" s="76" t="s">
        <v>34</v>
      </c>
      <c r="K432" s="94"/>
      <c r="L432" s="76" t="s">
        <v>274</v>
      </c>
      <c r="M432" s="76" t="s">
        <v>206</v>
      </c>
      <c r="N432" s="76">
        <f t="shared" si="1"/>
        <v>102</v>
      </c>
      <c r="O432" s="147">
        <v>45989.0</v>
      </c>
      <c r="P432" s="76" t="s">
        <v>152</v>
      </c>
      <c r="Q432" s="94"/>
    </row>
    <row r="433">
      <c r="A433" s="75">
        <v>661.0</v>
      </c>
      <c r="B433" s="151"/>
      <c r="C433" s="147">
        <v>45987.0</v>
      </c>
      <c r="D433" s="152" t="s">
        <v>200</v>
      </c>
      <c r="E433" s="153" t="s">
        <v>985</v>
      </c>
      <c r="F433" s="149" t="s">
        <v>986</v>
      </c>
      <c r="G433" s="76" t="s">
        <v>13</v>
      </c>
      <c r="H433" s="76" t="s">
        <v>203</v>
      </c>
      <c r="I433" s="76" t="s">
        <v>705</v>
      </c>
      <c r="J433" s="76" t="s">
        <v>35</v>
      </c>
      <c r="K433" s="76"/>
      <c r="L433" s="76" t="s">
        <v>558</v>
      </c>
      <c r="M433" s="76" t="s">
        <v>206</v>
      </c>
      <c r="N433" s="76">
        <f t="shared" si="1"/>
        <v>2</v>
      </c>
      <c r="O433" s="147">
        <v>45989.0</v>
      </c>
      <c r="P433" s="76" t="s">
        <v>164</v>
      </c>
      <c r="Q433" s="94"/>
    </row>
    <row r="434">
      <c r="A434" s="75">
        <v>647.0</v>
      </c>
      <c r="B434" s="149">
        <f>MONTH(C434)</f>
        <v>11</v>
      </c>
      <c r="C434" s="147">
        <v>45965.0</v>
      </c>
      <c r="D434" s="149" t="s">
        <v>200</v>
      </c>
      <c r="E434" s="149" t="s">
        <v>554</v>
      </c>
      <c r="F434" s="149" t="s">
        <v>987</v>
      </c>
      <c r="G434" s="76" t="s">
        <v>13</v>
      </c>
      <c r="H434" s="76" t="s">
        <v>203</v>
      </c>
      <c r="I434" s="150" t="s">
        <v>227</v>
      </c>
      <c r="J434" s="76" t="s">
        <v>30</v>
      </c>
      <c r="K434" s="76"/>
      <c r="L434" s="76" t="s">
        <v>988</v>
      </c>
      <c r="M434" s="76" t="s">
        <v>206</v>
      </c>
      <c r="N434" s="76">
        <f t="shared" si="1"/>
        <v>28</v>
      </c>
      <c r="O434" s="147">
        <v>45993.0</v>
      </c>
      <c r="P434" s="76" t="s">
        <v>162</v>
      </c>
      <c r="Q434" s="94"/>
    </row>
    <row r="435">
      <c r="A435" s="75">
        <v>657.0</v>
      </c>
      <c r="B435" s="94"/>
      <c r="C435" s="147">
        <v>45982.0</v>
      </c>
      <c r="D435" s="148" t="s">
        <v>200</v>
      </c>
      <c r="E435" s="76" t="s">
        <v>908</v>
      </c>
      <c r="F435" s="76" t="s">
        <v>909</v>
      </c>
      <c r="G435" s="76" t="s">
        <v>13</v>
      </c>
      <c r="H435" s="76" t="s">
        <v>203</v>
      </c>
      <c r="I435" s="76" t="s">
        <v>210</v>
      </c>
      <c r="J435" s="76" t="s">
        <v>34</v>
      </c>
      <c r="K435" s="94"/>
      <c r="L435" s="76" t="s">
        <v>245</v>
      </c>
      <c r="M435" s="76" t="s">
        <v>206</v>
      </c>
      <c r="N435" s="76">
        <f t="shared" si="1"/>
        <v>11</v>
      </c>
      <c r="O435" s="147">
        <v>45993.0</v>
      </c>
      <c r="P435" s="76" t="s">
        <v>152</v>
      </c>
      <c r="Q435" s="94"/>
    </row>
    <row r="436">
      <c r="A436" s="75">
        <v>656.0</v>
      </c>
      <c r="B436" s="149">
        <f>MONTH(C436)</f>
        <v>11</v>
      </c>
      <c r="C436" s="147">
        <v>45980.0</v>
      </c>
      <c r="D436" s="149" t="s">
        <v>200</v>
      </c>
      <c r="E436" s="149" t="s">
        <v>427</v>
      </c>
      <c r="F436" s="149" t="s">
        <v>626</v>
      </c>
      <c r="G436" s="76" t="s">
        <v>13</v>
      </c>
      <c r="H436" s="76" t="s">
        <v>209</v>
      </c>
      <c r="I436" s="150" t="s">
        <v>227</v>
      </c>
      <c r="J436" s="76" t="s">
        <v>30</v>
      </c>
      <c r="K436" s="76"/>
      <c r="L436" s="76" t="s">
        <v>211</v>
      </c>
      <c r="M436" s="76" t="s">
        <v>206</v>
      </c>
      <c r="N436" s="76">
        <f t="shared" si="1"/>
        <v>16</v>
      </c>
      <c r="O436" s="147">
        <v>45996.0</v>
      </c>
      <c r="P436" s="76" t="s">
        <v>151</v>
      </c>
      <c r="Q436" s="94"/>
    </row>
    <row r="437">
      <c r="A437" s="75">
        <v>665.0</v>
      </c>
      <c r="B437" s="94"/>
      <c r="C437" s="147">
        <v>45989.0</v>
      </c>
      <c r="D437" s="148" t="s">
        <v>200</v>
      </c>
      <c r="E437" s="76" t="s">
        <v>989</v>
      </c>
      <c r="F437" s="76" t="s">
        <v>667</v>
      </c>
      <c r="G437" s="76" t="s">
        <v>13</v>
      </c>
      <c r="H437" s="76" t="s">
        <v>203</v>
      </c>
      <c r="I437" s="76" t="s">
        <v>254</v>
      </c>
      <c r="J437" s="76" t="s">
        <v>30</v>
      </c>
      <c r="K437" s="94"/>
      <c r="L437" s="76" t="s">
        <v>990</v>
      </c>
      <c r="M437" s="76" t="s">
        <v>206</v>
      </c>
      <c r="N437" s="76">
        <f t="shared" si="1"/>
        <v>7</v>
      </c>
      <c r="O437" s="147">
        <v>45996.0</v>
      </c>
      <c r="P437" s="76" t="s">
        <v>152</v>
      </c>
      <c r="Q437" s="94"/>
    </row>
    <row r="438">
      <c r="A438" s="75">
        <v>639.0</v>
      </c>
      <c r="B438" s="94"/>
      <c r="C438" s="147">
        <v>45951.0</v>
      </c>
      <c r="D438" s="148" t="s">
        <v>200</v>
      </c>
      <c r="E438" s="76" t="s">
        <v>991</v>
      </c>
      <c r="F438" s="76" t="s">
        <v>992</v>
      </c>
      <c r="G438" s="76" t="s">
        <v>13</v>
      </c>
      <c r="H438" s="76" t="s">
        <v>203</v>
      </c>
      <c r="I438" s="76" t="s">
        <v>210</v>
      </c>
      <c r="J438" s="76" t="s">
        <v>34</v>
      </c>
      <c r="K438" s="94"/>
      <c r="L438" s="76" t="s">
        <v>205</v>
      </c>
      <c r="M438" s="76" t="s">
        <v>206</v>
      </c>
      <c r="N438" s="76">
        <f t="shared" si="1"/>
        <v>50</v>
      </c>
      <c r="O438" s="147">
        <v>46001.0</v>
      </c>
      <c r="P438" s="76" t="s">
        <v>152</v>
      </c>
      <c r="Q438" s="94"/>
    </row>
    <row r="439">
      <c r="A439" s="75">
        <v>613.0</v>
      </c>
      <c r="B439" s="151"/>
      <c r="C439" s="147">
        <v>45909.0</v>
      </c>
      <c r="D439" s="152" t="s">
        <v>200</v>
      </c>
      <c r="E439" s="153" t="s">
        <v>304</v>
      </c>
      <c r="F439" s="149" t="s">
        <v>305</v>
      </c>
      <c r="G439" s="76" t="s">
        <v>14</v>
      </c>
      <c r="H439" s="76" t="s">
        <v>209</v>
      </c>
      <c r="I439" s="76" t="s">
        <v>239</v>
      </c>
      <c r="J439" s="76" t="s">
        <v>28</v>
      </c>
      <c r="K439" s="76" t="s">
        <v>28</v>
      </c>
      <c r="L439" s="76" t="s">
        <v>211</v>
      </c>
      <c r="M439" s="76" t="s">
        <v>206</v>
      </c>
      <c r="N439" s="76">
        <f t="shared" si="1"/>
        <v>94</v>
      </c>
      <c r="O439" s="147">
        <v>46003.0</v>
      </c>
      <c r="P439" s="76" t="s">
        <v>152</v>
      </c>
      <c r="Q439" s="94"/>
    </row>
    <row r="440">
      <c r="A440" s="75">
        <v>368.0</v>
      </c>
      <c r="B440" s="151"/>
      <c r="C440" s="147">
        <v>45638.0</v>
      </c>
      <c r="D440" s="152" t="s">
        <v>200</v>
      </c>
      <c r="E440" s="153" t="s">
        <v>324</v>
      </c>
      <c r="F440" s="149" t="s">
        <v>325</v>
      </c>
      <c r="G440" s="76" t="s">
        <v>13</v>
      </c>
      <c r="H440" s="76" t="s">
        <v>209</v>
      </c>
      <c r="I440" s="76" t="s">
        <v>714</v>
      </c>
      <c r="J440" s="76"/>
      <c r="K440" s="76"/>
      <c r="L440" s="76"/>
      <c r="M440" s="76" t="s">
        <v>206</v>
      </c>
      <c r="N440" s="76">
        <f t="shared" si="1"/>
        <v>368</v>
      </c>
      <c r="O440" s="147">
        <v>46006.0</v>
      </c>
      <c r="P440" s="76" t="s">
        <v>164</v>
      </c>
      <c r="Q440" s="94"/>
    </row>
    <row r="441">
      <c r="A441" s="75">
        <v>479.0</v>
      </c>
      <c r="B441" s="151"/>
      <c r="C441" s="147">
        <v>45764.0</v>
      </c>
      <c r="D441" s="152" t="s">
        <v>200</v>
      </c>
      <c r="E441" s="153" t="s">
        <v>259</v>
      </c>
      <c r="F441" s="149" t="s">
        <v>260</v>
      </c>
      <c r="G441" s="76" t="s">
        <v>15</v>
      </c>
      <c r="H441" s="76" t="s">
        <v>209</v>
      </c>
      <c r="I441" s="76" t="s">
        <v>204</v>
      </c>
      <c r="J441" s="76" t="s">
        <v>29</v>
      </c>
      <c r="K441" s="94"/>
      <c r="L441" s="76" t="s">
        <v>539</v>
      </c>
      <c r="M441" s="76" t="s">
        <v>206</v>
      </c>
      <c r="N441" s="76">
        <f t="shared" si="1"/>
        <v>242</v>
      </c>
      <c r="O441" s="147">
        <v>46006.0</v>
      </c>
      <c r="P441" s="76" t="s">
        <v>168</v>
      </c>
      <c r="Q441" s="94"/>
    </row>
    <row r="442">
      <c r="A442" s="75">
        <v>616.0</v>
      </c>
      <c r="B442" s="94"/>
      <c r="C442" s="147">
        <v>45917.0</v>
      </c>
      <c r="D442" s="148" t="s">
        <v>200</v>
      </c>
      <c r="E442" s="76" t="s">
        <v>993</v>
      </c>
      <c r="F442" s="76" t="s">
        <v>994</v>
      </c>
      <c r="G442" s="76" t="s">
        <v>13</v>
      </c>
      <c r="H442" s="76" t="s">
        <v>203</v>
      </c>
      <c r="I442" s="76" t="s">
        <v>210</v>
      </c>
      <c r="J442" s="76" t="s">
        <v>34</v>
      </c>
      <c r="K442" s="94"/>
      <c r="L442" s="76" t="s">
        <v>269</v>
      </c>
      <c r="M442" s="76" t="s">
        <v>206</v>
      </c>
      <c r="N442" s="76">
        <f t="shared" si="1"/>
        <v>90</v>
      </c>
      <c r="O442" s="147">
        <v>46007.0</v>
      </c>
      <c r="P442" s="76" t="s">
        <v>152</v>
      </c>
      <c r="Q442" s="94"/>
    </row>
    <row r="443">
      <c r="A443" s="75">
        <v>671.0</v>
      </c>
      <c r="B443" s="151"/>
      <c r="C443" s="147">
        <v>46000.0</v>
      </c>
      <c r="D443" s="152" t="s">
        <v>200</v>
      </c>
      <c r="E443" s="153" t="s">
        <v>815</v>
      </c>
      <c r="F443" s="149" t="s">
        <v>816</v>
      </c>
      <c r="G443" s="76" t="s">
        <v>14</v>
      </c>
      <c r="H443" s="76" t="s">
        <v>203</v>
      </c>
      <c r="I443" s="76" t="s">
        <v>239</v>
      </c>
      <c r="J443" s="76" t="s">
        <v>34</v>
      </c>
      <c r="K443" s="76"/>
      <c r="L443" s="76" t="s">
        <v>205</v>
      </c>
      <c r="M443" s="76" t="s">
        <v>206</v>
      </c>
      <c r="N443" s="76">
        <f t="shared" si="1"/>
        <v>7</v>
      </c>
      <c r="O443" s="147">
        <v>46007.0</v>
      </c>
      <c r="P443" s="76" t="s">
        <v>160</v>
      </c>
      <c r="Q443" s="94"/>
    </row>
    <row r="444">
      <c r="A444" s="75">
        <v>632.0</v>
      </c>
      <c r="B444" s="151"/>
      <c r="C444" s="147">
        <v>45944.0</v>
      </c>
      <c r="D444" s="152" t="s">
        <v>200</v>
      </c>
      <c r="E444" s="153" t="s">
        <v>554</v>
      </c>
      <c r="F444" s="149" t="s">
        <v>555</v>
      </c>
      <c r="G444" s="76" t="s">
        <v>14</v>
      </c>
      <c r="H444" s="76" t="s">
        <v>203</v>
      </c>
      <c r="I444" s="76" t="s">
        <v>204</v>
      </c>
      <c r="J444" s="76" t="s">
        <v>31</v>
      </c>
      <c r="K444" s="76" t="s">
        <v>33</v>
      </c>
      <c r="L444" s="76" t="s">
        <v>995</v>
      </c>
      <c r="M444" s="76" t="s">
        <v>206</v>
      </c>
      <c r="N444" s="76">
        <f t="shared" si="1"/>
        <v>66</v>
      </c>
      <c r="O444" s="147">
        <v>46010.0</v>
      </c>
      <c r="P444" s="76" t="s">
        <v>167</v>
      </c>
      <c r="Q444" s="94"/>
    </row>
    <row r="445">
      <c r="A445" s="75">
        <v>667.0</v>
      </c>
      <c r="B445" s="149">
        <f t="shared" ref="B445:B450" si="38">MONTH(C445)</f>
        <v>11</v>
      </c>
      <c r="C445" s="147">
        <v>45991.0</v>
      </c>
      <c r="D445" s="149" t="s">
        <v>200</v>
      </c>
      <c r="E445" s="149" t="s">
        <v>442</v>
      </c>
      <c r="F445" s="149" t="s">
        <v>443</v>
      </c>
      <c r="G445" s="76" t="s">
        <v>14</v>
      </c>
      <c r="H445" s="76" t="s">
        <v>209</v>
      </c>
      <c r="I445" s="150" t="s">
        <v>224</v>
      </c>
      <c r="J445" s="76" t="s">
        <v>33</v>
      </c>
      <c r="K445" s="76" t="s">
        <v>30</v>
      </c>
      <c r="L445" s="76" t="s">
        <v>211</v>
      </c>
      <c r="M445" s="76" t="s">
        <v>206</v>
      </c>
      <c r="N445" s="76">
        <f t="shared" si="1"/>
        <v>20</v>
      </c>
      <c r="O445" s="147">
        <v>46011.0</v>
      </c>
      <c r="P445" s="76" t="s">
        <v>152</v>
      </c>
      <c r="Q445" s="94"/>
    </row>
    <row r="446">
      <c r="A446" s="75">
        <v>653.0</v>
      </c>
      <c r="B446" s="149">
        <f t="shared" si="38"/>
        <v>11</v>
      </c>
      <c r="C446" s="147">
        <v>45972.0</v>
      </c>
      <c r="D446" s="149" t="s">
        <v>200</v>
      </c>
      <c r="E446" s="149" t="s">
        <v>941</v>
      </c>
      <c r="F446" s="149" t="s">
        <v>942</v>
      </c>
      <c r="G446" s="76" t="s">
        <v>14</v>
      </c>
      <c r="H446" s="76" t="s">
        <v>203</v>
      </c>
      <c r="I446" s="150" t="s">
        <v>224</v>
      </c>
      <c r="J446" s="76" t="s">
        <v>34</v>
      </c>
      <c r="K446" s="76" t="s">
        <v>28</v>
      </c>
      <c r="L446" s="76" t="s">
        <v>205</v>
      </c>
      <c r="M446" s="76" t="s">
        <v>206</v>
      </c>
      <c r="N446" s="76">
        <f t="shared" si="1"/>
        <v>45</v>
      </c>
      <c r="O446" s="147">
        <v>46017.0</v>
      </c>
      <c r="P446" s="76" t="s">
        <v>152</v>
      </c>
      <c r="Q446" s="94"/>
    </row>
    <row r="447">
      <c r="A447" s="75">
        <v>664.0</v>
      </c>
      <c r="B447" s="149">
        <f t="shared" si="38"/>
        <v>11</v>
      </c>
      <c r="C447" s="147">
        <v>45988.0</v>
      </c>
      <c r="D447" s="149" t="s">
        <v>200</v>
      </c>
      <c r="E447" s="149" t="s">
        <v>772</v>
      </c>
      <c r="F447" s="149" t="s">
        <v>773</v>
      </c>
      <c r="G447" s="76" t="s">
        <v>13</v>
      </c>
      <c r="H447" s="76" t="s">
        <v>209</v>
      </c>
      <c r="I447" s="150" t="s">
        <v>224</v>
      </c>
      <c r="J447" s="76" t="s">
        <v>34</v>
      </c>
      <c r="K447" s="76" t="s">
        <v>34</v>
      </c>
      <c r="L447" s="76" t="s">
        <v>211</v>
      </c>
      <c r="M447" s="76" t="s">
        <v>206</v>
      </c>
      <c r="N447" s="76">
        <f t="shared" si="1"/>
        <v>29</v>
      </c>
      <c r="O447" s="147">
        <v>46017.0</v>
      </c>
      <c r="P447" s="76" t="s">
        <v>152</v>
      </c>
      <c r="Q447" s="94"/>
    </row>
    <row r="448">
      <c r="A448" s="75">
        <v>682.0</v>
      </c>
      <c r="B448" s="149">
        <f t="shared" si="38"/>
        <v>12</v>
      </c>
      <c r="C448" s="147">
        <v>46014.0</v>
      </c>
      <c r="D448" s="149" t="s">
        <v>200</v>
      </c>
      <c r="E448" s="149" t="s">
        <v>996</v>
      </c>
      <c r="F448" s="149" t="s">
        <v>997</v>
      </c>
      <c r="G448" s="76" t="s">
        <v>14</v>
      </c>
      <c r="H448" s="76" t="s">
        <v>209</v>
      </c>
      <c r="I448" s="150" t="s">
        <v>224</v>
      </c>
      <c r="J448" s="76" t="s">
        <v>34</v>
      </c>
      <c r="K448" s="76"/>
      <c r="L448" s="76" t="s">
        <v>998</v>
      </c>
      <c r="M448" s="76" t="s">
        <v>206</v>
      </c>
      <c r="N448" s="76">
        <f t="shared" si="1"/>
        <v>3</v>
      </c>
      <c r="O448" s="147">
        <v>46017.0</v>
      </c>
      <c r="P448" s="76" t="s">
        <v>162</v>
      </c>
      <c r="Q448" s="94"/>
    </row>
    <row r="449">
      <c r="A449" s="75">
        <v>642.0</v>
      </c>
      <c r="B449" s="149">
        <f t="shared" si="38"/>
        <v>10</v>
      </c>
      <c r="C449" s="147">
        <v>45958.0</v>
      </c>
      <c r="D449" s="149" t="s">
        <v>200</v>
      </c>
      <c r="E449" s="149" t="s">
        <v>829</v>
      </c>
      <c r="F449" s="149" t="s">
        <v>999</v>
      </c>
      <c r="G449" s="76" t="s">
        <v>13</v>
      </c>
      <c r="H449" s="76" t="s">
        <v>209</v>
      </c>
      <c r="I449" s="150" t="s">
        <v>227</v>
      </c>
      <c r="J449" s="76" t="s">
        <v>30</v>
      </c>
      <c r="K449" s="76"/>
      <c r="L449" s="76" t="s">
        <v>211</v>
      </c>
      <c r="M449" s="76" t="s">
        <v>206</v>
      </c>
      <c r="N449" s="76">
        <f t="shared" si="1"/>
        <v>63</v>
      </c>
      <c r="O449" s="147">
        <v>46021.0</v>
      </c>
      <c r="P449" s="76" t="s">
        <v>162</v>
      </c>
      <c r="Q449" s="94"/>
    </row>
    <row r="450">
      <c r="A450" s="75">
        <v>686.0</v>
      </c>
      <c r="B450" s="149">
        <f t="shared" si="38"/>
        <v>12</v>
      </c>
      <c r="C450" s="147">
        <v>46020.0</v>
      </c>
      <c r="D450" s="149" t="s">
        <v>200</v>
      </c>
      <c r="E450" s="149" t="s">
        <v>1000</v>
      </c>
      <c r="F450" s="149" t="s">
        <v>1001</v>
      </c>
      <c r="G450" s="76" t="s">
        <v>13</v>
      </c>
      <c r="H450" s="76" t="s">
        <v>203</v>
      </c>
      <c r="I450" s="150" t="s">
        <v>227</v>
      </c>
      <c r="J450" s="76" t="s">
        <v>28</v>
      </c>
      <c r="K450" s="76" t="s">
        <v>28</v>
      </c>
      <c r="L450" s="76" t="s">
        <v>205</v>
      </c>
      <c r="M450" s="76" t="s">
        <v>206</v>
      </c>
      <c r="N450" s="76">
        <f t="shared" si="1"/>
        <v>1</v>
      </c>
      <c r="O450" s="147">
        <v>46021.0</v>
      </c>
      <c r="P450" s="76" t="s">
        <v>164</v>
      </c>
      <c r="Q450" s="94"/>
    </row>
    <row r="451">
      <c r="A451" s="75">
        <v>660.0</v>
      </c>
      <c r="B451" s="94"/>
      <c r="C451" s="147">
        <v>45986.0</v>
      </c>
      <c r="D451" s="148" t="s">
        <v>200</v>
      </c>
      <c r="E451" s="76" t="s">
        <v>649</v>
      </c>
      <c r="F451" s="76" t="s">
        <v>650</v>
      </c>
      <c r="G451" s="76" t="s">
        <v>13</v>
      </c>
      <c r="H451" s="76" t="s">
        <v>209</v>
      </c>
      <c r="I451" s="76" t="s">
        <v>210</v>
      </c>
      <c r="J451" s="76" t="s">
        <v>30</v>
      </c>
      <c r="K451" s="94"/>
      <c r="L451" s="76" t="s">
        <v>211</v>
      </c>
      <c r="M451" s="76" t="s">
        <v>206</v>
      </c>
      <c r="N451" s="76">
        <f t="shared" si="1"/>
        <v>41</v>
      </c>
      <c r="O451" s="147">
        <v>46027.0</v>
      </c>
      <c r="P451" s="76" t="s">
        <v>151</v>
      </c>
      <c r="Q451" s="94"/>
    </row>
    <row r="452">
      <c r="A452" s="75">
        <v>163.0</v>
      </c>
      <c r="B452" s="151"/>
      <c r="C452" s="147">
        <v>45371.0</v>
      </c>
      <c r="D452" s="152" t="s">
        <v>200</v>
      </c>
      <c r="E452" s="153" t="s">
        <v>1002</v>
      </c>
      <c r="F452" s="149" t="s">
        <v>1003</v>
      </c>
      <c r="G452" s="76" t="s">
        <v>13</v>
      </c>
      <c r="H452" s="76" t="s">
        <v>209</v>
      </c>
      <c r="I452" s="76" t="s">
        <v>239</v>
      </c>
      <c r="J452" s="76" t="s">
        <v>28</v>
      </c>
      <c r="K452" s="76"/>
      <c r="L452" s="76" t="s">
        <v>211</v>
      </c>
      <c r="M452" s="76" t="s">
        <v>206</v>
      </c>
      <c r="N452" s="76">
        <f t="shared" si="1"/>
        <v>659</v>
      </c>
      <c r="O452" s="147">
        <v>46030.0</v>
      </c>
      <c r="P452" s="76" t="s">
        <v>155</v>
      </c>
      <c r="Q452" s="94"/>
    </row>
    <row r="453">
      <c r="A453" s="75">
        <v>625.0</v>
      </c>
      <c r="B453" s="151"/>
      <c r="C453" s="147">
        <v>45932.0</v>
      </c>
      <c r="D453" s="152" t="s">
        <v>200</v>
      </c>
      <c r="E453" s="153" t="s">
        <v>932</v>
      </c>
      <c r="F453" s="149" t="s">
        <v>933</v>
      </c>
      <c r="G453" s="76" t="s">
        <v>13</v>
      </c>
      <c r="H453" s="76" t="s">
        <v>203</v>
      </c>
      <c r="I453" s="76" t="s">
        <v>839</v>
      </c>
      <c r="J453" s="76" t="s">
        <v>30</v>
      </c>
      <c r="K453" s="76"/>
      <c r="L453" s="76" t="s">
        <v>1004</v>
      </c>
      <c r="M453" s="76" t="s">
        <v>206</v>
      </c>
      <c r="N453" s="76">
        <f t="shared" si="1"/>
        <v>99</v>
      </c>
      <c r="O453" s="147">
        <v>46031.0</v>
      </c>
      <c r="P453" s="76" t="s">
        <v>162</v>
      </c>
      <c r="Q453" s="94"/>
    </row>
    <row r="454">
      <c r="A454" s="75">
        <v>670.0</v>
      </c>
      <c r="B454" s="151"/>
      <c r="C454" s="147">
        <v>45996.0</v>
      </c>
      <c r="D454" s="152" t="s">
        <v>200</v>
      </c>
      <c r="E454" s="153" t="s">
        <v>953</v>
      </c>
      <c r="F454" s="149" t="s">
        <v>954</v>
      </c>
      <c r="G454" s="76" t="s">
        <v>13</v>
      </c>
      <c r="H454" s="76" t="s">
        <v>209</v>
      </c>
      <c r="I454" s="76" t="s">
        <v>204</v>
      </c>
      <c r="J454" s="76" t="s">
        <v>34</v>
      </c>
      <c r="K454" s="76" t="s">
        <v>34</v>
      </c>
      <c r="L454" s="76" t="s">
        <v>211</v>
      </c>
      <c r="M454" s="76" t="s">
        <v>206</v>
      </c>
      <c r="N454" s="76">
        <f t="shared" si="1"/>
        <v>38</v>
      </c>
      <c r="O454" s="147">
        <v>46034.0</v>
      </c>
      <c r="P454" s="76" t="s">
        <v>152</v>
      </c>
      <c r="Q454" s="94"/>
    </row>
    <row r="455">
      <c r="A455" s="75">
        <v>690.0</v>
      </c>
      <c r="B455" s="151"/>
      <c r="C455" s="147">
        <v>46022.0</v>
      </c>
      <c r="D455" s="152" t="s">
        <v>200</v>
      </c>
      <c r="E455" s="153" t="s">
        <v>1005</v>
      </c>
      <c r="F455" s="149" t="s">
        <v>1006</v>
      </c>
      <c r="G455" s="76" t="s">
        <v>13</v>
      </c>
      <c r="H455" s="76" t="s">
        <v>203</v>
      </c>
      <c r="I455" s="76" t="s">
        <v>204</v>
      </c>
      <c r="J455" s="76" t="s">
        <v>34</v>
      </c>
      <c r="K455" s="76" t="s">
        <v>28</v>
      </c>
      <c r="L455" s="76" t="s">
        <v>205</v>
      </c>
      <c r="M455" s="76" t="s">
        <v>206</v>
      </c>
      <c r="N455" s="76">
        <f t="shared" si="1"/>
        <v>12</v>
      </c>
      <c r="O455" s="147">
        <v>46034.0</v>
      </c>
      <c r="P455" s="76" t="s">
        <v>167</v>
      </c>
      <c r="Q455" s="94"/>
    </row>
    <row r="456">
      <c r="A456" s="75">
        <v>698.0</v>
      </c>
      <c r="B456" s="94"/>
      <c r="C456" s="147">
        <v>46031.0</v>
      </c>
      <c r="D456" s="148" t="s">
        <v>200</v>
      </c>
      <c r="E456" s="76" t="s">
        <v>932</v>
      </c>
      <c r="F456" s="76" t="s">
        <v>933</v>
      </c>
      <c r="G456" s="76" t="s">
        <v>13</v>
      </c>
      <c r="H456" s="76" t="s">
        <v>203</v>
      </c>
      <c r="I456" s="76" t="s">
        <v>210</v>
      </c>
      <c r="J456" s="76" t="s">
        <v>30</v>
      </c>
      <c r="K456" s="94"/>
      <c r="L456" s="76" t="s">
        <v>1007</v>
      </c>
      <c r="M456" s="76" t="s">
        <v>206</v>
      </c>
      <c r="N456" s="76">
        <f t="shared" si="1"/>
        <v>5</v>
      </c>
      <c r="O456" s="147">
        <v>46036.0</v>
      </c>
      <c r="P456" s="76" t="s">
        <v>162</v>
      </c>
      <c r="Q456" s="94"/>
    </row>
    <row r="457">
      <c r="A457" s="75">
        <v>558.0</v>
      </c>
      <c r="B457" s="151"/>
      <c r="C457" s="147">
        <v>45853.0</v>
      </c>
      <c r="D457" s="152" t="s">
        <v>200</v>
      </c>
      <c r="E457" s="153" t="s">
        <v>702</v>
      </c>
      <c r="F457" s="149" t="s">
        <v>703</v>
      </c>
      <c r="G457" s="76" t="s">
        <v>14</v>
      </c>
      <c r="H457" s="76" t="s">
        <v>209</v>
      </c>
      <c r="I457" s="76" t="s">
        <v>239</v>
      </c>
      <c r="J457" s="76" t="s">
        <v>30</v>
      </c>
      <c r="K457" s="76"/>
      <c r="L457" s="76" t="s">
        <v>211</v>
      </c>
      <c r="M457" s="76" t="s">
        <v>206</v>
      </c>
      <c r="N457" s="76">
        <f t="shared" si="1"/>
        <v>185</v>
      </c>
      <c r="O457" s="147">
        <v>46038.0</v>
      </c>
      <c r="P457" s="76" t="s">
        <v>152</v>
      </c>
      <c r="Q457" s="94"/>
    </row>
    <row r="458">
      <c r="A458" s="75">
        <v>423.0</v>
      </c>
      <c r="B458" s="151"/>
      <c r="C458" s="147">
        <v>45700.0</v>
      </c>
      <c r="D458" s="152" t="s">
        <v>200</v>
      </c>
      <c r="E458" s="153" t="s">
        <v>622</v>
      </c>
      <c r="F458" s="149" t="s">
        <v>623</v>
      </c>
      <c r="G458" s="76" t="s">
        <v>13</v>
      </c>
      <c r="H458" s="76" t="s">
        <v>209</v>
      </c>
      <c r="I458" s="76" t="s">
        <v>204</v>
      </c>
      <c r="J458" s="76" t="s">
        <v>34</v>
      </c>
      <c r="K458" s="76" t="s">
        <v>34</v>
      </c>
      <c r="L458" s="76" t="s">
        <v>211</v>
      </c>
      <c r="M458" s="76" t="s">
        <v>206</v>
      </c>
      <c r="N458" s="76">
        <f t="shared" si="1"/>
        <v>341</v>
      </c>
      <c r="O458" s="147">
        <v>46041.0</v>
      </c>
      <c r="P458" s="76" t="s">
        <v>19</v>
      </c>
      <c r="Q458" s="76" t="s">
        <v>731</v>
      </c>
    </row>
    <row r="459">
      <c r="A459" s="75">
        <v>382.0</v>
      </c>
      <c r="B459" s="154"/>
      <c r="C459" s="147">
        <v>45656.0</v>
      </c>
      <c r="D459" s="155" t="s">
        <v>200</v>
      </c>
      <c r="E459" s="149" t="s">
        <v>355</v>
      </c>
      <c r="F459" s="149" t="s">
        <v>356</v>
      </c>
      <c r="G459" s="76" t="s">
        <v>13</v>
      </c>
      <c r="H459" s="76" t="s">
        <v>203</v>
      </c>
      <c r="I459" s="76" t="s">
        <v>204</v>
      </c>
      <c r="J459" s="76" t="s">
        <v>34</v>
      </c>
      <c r="K459" s="94"/>
      <c r="L459" s="76" t="s">
        <v>595</v>
      </c>
      <c r="M459" s="76" t="s">
        <v>206</v>
      </c>
      <c r="N459" s="76">
        <f t="shared" si="1"/>
        <v>386</v>
      </c>
      <c r="O459" s="147">
        <v>46042.0</v>
      </c>
      <c r="P459" s="76" t="s">
        <v>19</v>
      </c>
      <c r="Q459" s="76" t="s">
        <v>1008</v>
      </c>
    </row>
    <row r="460">
      <c r="A460" s="75">
        <v>519.0</v>
      </c>
      <c r="B460" s="151"/>
      <c r="C460" s="147">
        <v>45813.0</v>
      </c>
      <c r="D460" s="152" t="s">
        <v>200</v>
      </c>
      <c r="E460" s="153" t="s">
        <v>1009</v>
      </c>
      <c r="F460" s="149" t="s">
        <v>1010</v>
      </c>
      <c r="G460" s="76" t="s">
        <v>13</v>
      </c>
      <c r="H460" s="76" t="s">
        <v>203</v>
      </c>
      <c r="I460" s="76" t="s">
        <v>239</v>
      </c>
      <c r="J460" s="76" t="s">
        <v>28</v>
      </c>
      <c r="K460" s="76"/>
      <c r="L460" s="76" t="s">
        <v>205</v>
      </c>
      <c r="M460" s="76" t="s">
        <v>206</v>
      </c>
      <c r="N460" s="76">
        <f t="shared" si="1"/>
        <v>229</v>
      </c>
      <c r="O460" s="147">
        <v>46042.0</v>
      </c>
      <c r="P460" s="76" t="s">
        <v>164</v>
      </c>
      <c r="Q460" s="94"/>
    </row>
    <row r="461">
      <c r="A461" s="75">
        <v>618.0</v>
      </c>
      <c r="B461" s="94"/>
      <c r="C461" s="147">
        <v>45922.0</v>
      </c>
      <c r="D461" s="148" t="s">
        <v>200</v>
      </c>
      <c r="E461" s="76" t="s">
        <v>726</v>
      </c>
      <c r="F461" s="76" t="s">
        <v>727</v>
      </c>
      <c r="G461" s="76" t="s">
        <v>13</v>
      </c>
      <c r="H461" s="76" t="s">
        <v>203</v>
      </c>
      <c r="I461" s="76" t="s">
        <v>210</v>
      </c>
      <c r="J461" s="76" t="s">
        <v>34</v>
      </c>
      <c r="K461" s="94"/>
      <c r="L461" s="76" t="s">
        <v>346</v>
      </c>
      <c r="M461" s="76" t="s">
        <v>206</v>
      </c>
      <c r="N461" s="76">
        <f t="shared" si="1"/>
        <v>120</v>
      </c>
      <c r="O461" s="147">
        <v>46042.0</v>
      </c>
      <c r="P461" s="76" t="s">
        <v>164</v>
      </c>
      <c r="Q461" s="94"/>
    </row>
    <row r="462">
      <c r="A462" s="75">
        <v>654.0</v>
      </c>
      <c r="B462" s="94"/>
      <c r="C462" s="147">
        <v>45978.0</v>
      </c>
      <c r="D462" s="148" t="s">
        <v>200</v>
      </c>
      <c r="E462" s="76" t="s">
        <v>1011</v>
      </c>
      <c r="F462" s="76" t="s">
        <v>1012</v>
      </c>
      <c r="G462" s="76" t="s">
        <v>13</v>
      </c>
      <c r="H462" s="76" t="s">
        <v>203</v>
      </c>
      <c r="I462" s="76" t="s">
        <v>210</v>
      </c>
      <c r="J462" s="76" t="s">
        <v>34</v>
      </c>
      <c r="K462" s="94"/>
      <c r="L462" s="76" t="s">
        <v>245</v>
      </c>
      <c r="M462" s="76" t="s">
        <v>206</v>
      </c>
      <c r="N462" s="76">
        <f t="shared" si="1"/>
        <v>65</v>
      </c>
      <c r="O462" s="147">
        <v>46043.0</v>
      </c>
      <c r="P462" s="76" t="s">
        <v>164</v>
      </c>
      <c r="Q462" s="94"/>
    </row>
    <row r="463">
      <c r="A463" s="75">
        <v>701.0</v>
      </c>
      <c r="B463" s="149">
        <f>MONTH(C463)</f>
        <v>1</v>
      </c>
      <c r="C463" s="147">
        <v>46038.0</v>
      </c>
      <c r="D463" s="149" t="s">
        <v>200</v>
      </c>
      <c r="E463" s="149" t="s">
        <v>498</v>
      </c>
      <c r="F463" s="149" t="s">
        <v>499</v>
      </c>
      <c r="G463" s="76" t="s">
        <v>13</v>
      </c>
      <c r="H463" s="76" t="s">
        <v>209</v>
      </c>
      <c r="I463" s="150" t="s">
        <v>227</v>
      </c>
      <c r="J463" s="76" t="s">
        <v>29</v>
      </c>
      <c r="K463" s="76"/>
      <c r="L463" s="76" t="s">
        <v>1013</v>
      </c>
      <c r="M463" s="76" t="s">
        <v>206</v>
      </c>
      <c r="N463" s="76">
        <f t="shared" si="1"/>
        <v>6</v>
      </c>
      <c r="O463" s="147">
        <v>46044.0</v>
      </c>
      <c r="P463" s="76" t="s">
        <v>160</v>
      </c>
      <c r="Q463" s="94"/>
    </row>
    <row r="464">
      <c r="A464" s="75">
        <v>643.0</v>
      </c>
      <c r="B464" s="151"/>
      <c r="C464" s="147">
        <v>45959.0</v>
      </c>
      <c r="D464" s="152" t="s">
        <v>200</v>
      </c>
      <c r="E464" s="153" t="s">
        <v>862</v>
      </c>
      <c r="F464" s="149" t="s">
        <v>863</v>
      </c>
      <c r="G464" s="76" t="s">
        <v>14</v>
      </c>
      <c r="H464" s="76" t="s">
        <v>209</v>
      </c>
      <c r="I464" s="76" t="s">
        <v>204</v>
      </c>
      <c r="J464" s="76" t="s">
        <v>30</v>
      </c>
      <c r="K464" s="94"/>
      <c r="L464" s="76" t="s">
        <v>211</v>
      </c>
      <c r="M464" s="76" t="s">
        <v>206</v>
      </c>
      <c r="N464" s="76">
        <f t="shared" si="1"/>
        <v>91</v>
      </c>
      <c r="O464" s="147">
        <v>46050.0</v>
      </c>
      <c r="P464" s="76" t="s">
        <v>164</v>
      </c>
      <c r="Q464" s="94"/>
    </row>
    <row r="465">
      <c r="A465" s="75">
        <v>700.0</v>
      </c>
      <c r="B465" s="149">
        <f t="shared" ref="B465:B466" si="39">MONTH(C465)</f>
        <v>1</v>
      </c>
      <c r="C465" s="147">
        <v>46036.0</v>
      </c>
      <c r="D465" s="149" t="s">
        <v>200</v>
      </c>
      <c r="E465" s="149" t="s">
        <v>932</v>
      </c>
      <c r="F465" s="149" t="s">
        <v>933</v>
      </c>
      <c r="G465" s="76" t="s">
        <v>13</v>
      </c>
      <c r="H465" s="76" t="s">
        <v>203</v>
      </c>
      <c r="I465" s="150" t="s">
        <v>227</v>
      </c>
      <c r="J465" s="76" t="s">
        <v>30</v>
      </c>
      <c r="K465" s="76"/>
      <c r="L465" s="76" t="s">
        <v>1014</v>
      </c>
      <c r="M465" s="76" t="s">
        <v>206</v>
      </c>
      <c r="N465" s="76">
        <f t="shared" si="1"/>
        <v>20</v>
      </c>
      <c r="O465" s="147">
        <v>46056.0</v>
      </c>
      <c r="P465" s="76" t="s">
        <v>162</v>
      </c>
      <c r="Q465" s="94"/>
    </row>
    <row r="466">
      <c r="A466" s="75">
        <v>702.0</v>
      </c>
      <c r="B466" s="149">
        <f t="shared" si="39"/>
        <v>1</v>
      </c>
      <c r="C466" s="147">
        <v>46038.0</v>
      </c>
      <c r="D466" s="149" t="s">
        <v>200</v>
      </c>
      <c r="E466" s="149" t="s">
        <v>1015</v>
      </c>
      <c r="F466" s="149" t="s">
        <v>1016</v>
      </c>
      <c r="G466" s="76" t="s">
        <v>14</v>
      </c>
      <c r="H466" s="76" t="s">
        <v>203</v>
      </c>
      <c r="I466" s="150" t="s">
        <v>261</v>
      </c>
      <c r="J466" s="76" t="s">
        <v>34</v>
      </c>
      <c r="K466" s="76" t="s">
        <v>35</v>
      </c>
      <c r="L466" s="76" t="s">
        <v>217</v>
      </c>
      <c r="M466" s="76" t="s">
        <v>206</v>
      </c>
      <c r="N466" s="76">
        <f t="shared" si="1"/>
        <v>19</v>
      </c>
      <c r="O466" s="147">
        <v>46057.0</v>
      </c>
      <c r="P466" s="76" t="s">
        <v>155</v>
      </c>
      <c r="Q466" s="94"/>
    </row>
    <row r="467">
      <c r="A467" s="75">
        <v>704.0</v>
      </c>
      <c r="B467" s="151"/>
      <c r="C467" s="147">
        <v>46044.0</v>
      </c>
      <c r="D467" s="152" t="s">
        <v>200</v>
      </c>
      <c r="E467" s="153" t="s">
        <v>702</v>
      </c>
      <c r="F467" s="149" t="s">
        <v>703</v>
      </c>
      <c r="G467" s="76" t="s">
        <v>13</v>
      </c>
      <c r="H467" s="76" t="s">
        <v>209</v>
      </c>
      <c r="I467" s="76" t="s">
        <v>239</v>
      </c>
      <c r="J467" s="76" t="s">
        <v>30</v>
      </c>
      <c r="K467" s="76"/>
      <c r="L467" s="76" t="s">
        <v>211</v>
      </c>
      <c r="M467" s="76" t="s">
        <v>206</v>
      </c>
      <c r="N467" s="76">
        <f t="shared" si="1"/>
        <v>13</v>
      </c>
      <c r="O467" s="147">
        <v>46057.0</v>
      </c>
      <c r="P467" s="76" t="s">
        <v>164</v>
      </c>
      <c r="Q467" s="94"/>
    </row>
    <row r="468">
      <c r="A468" s="75">
        <v>694.0</v>
      </c>
      <c r="B468" s="149">
        <f>MONTH(C468)</f>
        <v>1</v>
      </c>
      <c r="C468" s="147">
        <v>46029.0</v>
      </c>
      <c r="D468" s="149" t="s">
        <v>200</v>
      </c>
      <c r="E468" s="149" t="s">
        <v>930</v>
      </c>
      <c r="F468" s="149" t="s">
        <v>931</v>
      </c>
      <c r="G468" s="76" t="s">
        <v>14</v>
      </c>
      <c r="H468" s="76" t="s">
        <v>209</v>
      </c>
      <c r="I468" s="150" t="s">
        <v>224</v>
      </c>
      <c r="J468" s="76" t="s">
        <v>30</v>
      </c>
      <c r="K468" s="76"/>
      <c r="L468" s="76" t="s">
        <v>211</v>
      </c>
      <c r="M468" s="76" t="s">
        <v>206</v>
      </c>
      <c r="N468" s="76">
        <f t="shared" si="1"/>
        <v>30</v>
      </c>
      <c r="O468" s="147">
        <v>46059.0</v>
      </c>
      <c r="P468" s="76" t="s">
        <v>160</v>
      </c>
      <c r="Q468" s="94"/>
    </row>
    <row r="469">
      <c r="A469" s="75">
        <v>719.0</v>
      </c>
      <c r="B469" s="151"/>
      <c r="C469" s="147">
        <v>46058.0</v>
      </c>
      <c r="D469" s="152" t="s">
        <v>200</v>
      </c>
      <c r="E469" s="153" t="s">
        <v>1017</v>
      </c>
      <c r="F469" s="149" t="s">
        <v>1018</v>
      </c>
      <c r="G469" s="76" t="s">
        <v>13</v>
      </c>
      <c r="H469" s="76" t="s">
        <v>203</v>
      </c>
      <c r="I469" s="157" t="s">
        <v>224</v>
      </c>
      <c r="J469" s="76" t="s">
        <v>33</v>
      </c>
      <c r="K469" s="76" t="s">
        <v>33</v>
      </c>
      <c r="L469" s="76" t="s">
        <v>1019</v>
      </c>
      <c r="M469" s="76" t="s">
        <v>206</v>
      </c>
      <c r="N469" s="76">
        <f t="shared" si="1"/>
        <v>1</v>
      </c>
      <c r="O469" s="147">
        <v>46059.0</v>
      </c>
      <c r="P469" s="76" t="s">
        <v>164</v>
      </c>
      <c r="Q469" s="94"/>
    </row>
    <row r="470">
      <c r="A470" s="75">
        <v>469.0</v>
      </c>
      <c r="B470" s="149">
        <f>MONTH(C470)</f>
        <v>4</v>
      </c>
      <c r="C470" s="147">
        <v>45751.0</v>
      </c>
      <c r="D470" s="149" t="s">
        <v>200</v>
      </c>
      <c r="E470" s="149" t="s">
        <v>688</v>
      </c>
      <c r="F470" s="149" t="s">
        <v>689</v>
      </c>
      <c r="G470" s="76" t="s">
        <v>13</v>
      </c>
      <c r="H470" s="76" t="s">
        <v>209</v>
      </c>
      <c r="I470" s="150" t="s">
        <v>227</v>
      </c>
      <c r="J470" s="76" t="s">
        <v>35</v>
      </c>
      <c r="K470" s="76"/>
      <c r="L470" s="76" t="s">
        <v>1020</v>
      </c>
      <c r="M470" s="76" t="s">
        <v>206</v>
      </c>
      <c r="N470" s="76">
        <f t="shared" si="1"/>
        <v>321</v>
      </c>
      <c r="O470" s="147">
        <v>46072.0</v>
      </c>
      <c r="P470" s="76" t="s">
        <v>152</v>
      </c>
      <c r="Q470" s="76" t="s">
        <v>1021</v>
      </c>
    </row>
    <row r="471">
      <c r="A471" s="75">
        <v>707.0</v>
      </c>
      <c r="B471" s="151"/>
      <c r="C471" s="147">
        <v>46049.0</v>
      </c>
      <c r="D471" s="152" t="s">
        <v>200</v>
      </c>
      <c r="E471" s="153" t="s">
        <v>983</v>
      </c>
      <c r="F471" s="149" t="s">
        <v>984</v>
      </c>
      <c r="G471" s="76" t="s">
        <v>13</v>
      </c>
      <c r="H471" s="76" t="s">
        <v>209</v>
      </c>
      <c r="I471" s="76" t="s">
        <v>1022</v>
      </c>
      <c r="J471" s="76" t="s">
        <v>34</v>
      </c>
      <c r="K471" s="76" t="s">
        <v>34</v>
      </c>
      <c r="L471" s="76" t="s">
        <v>211</v>
      </c>
      <c r="M471" s="76" t="s">
        <v>206</v>
      </c>
      <c r="N471" s="76">
        <f t="shared" si="1"/>
        <v>24</v>
      </c>
      <c r="O471" s="147">
        <v>46073.0</v>
      </c>
      <c r="P471" s="76" t="s">
        <v>152</v>
      </c>
      <c r="Q471" s="94"/>
    </row>
    <row r="472">
      <c r="A472" s="75">
        <v>571.0</v>
      </c>
      <c r="B472" s="151"/>
      <c r="C472" s="147">
        <v>45868.0</v>
      </c>
      <c r="D472" s="152" t="s">
        <v>200</v>
      </c>
      <c r="E472" s="153" t="s">
        <v>571</v>
      </c>
      <c r="F472" s="149" t="s">
        <v>572</v>
      </c>
      <c r="G472" s="76" t="s">
        <v>14</v>
      </c>
      <c r="H472" s="76" t="s">
        <v>209</v>
      </c>
      <c r="I472" s="76" t="s">
        <v>239</v>
      </c>
      <c r="J472" s="76" t="s">
        <v>28</v>
      </c>
      <c r="K472" s="76" t="s">
        <v>28</v>
      </c>
      <c r="L472" s="76" t="s">
        <v>211</v>
      </c>
      <c r="M472" s="76" t="s">
        <v>206</v>
      </c>
      <c r="N472" s="76">
        <f t="shared" si="1"/>
        <v>208</v>
      </c>
      <c r="O472" s="147">
        <v>46076.0</v>
      </c>
      <c r="P472" s="76" t="s">
        <v>160</v>
      </c>
      <c r="Q472" s="76" t="s">
        <v>1023</v>
      </c>
    </row>
    <row r="473">
      <c r="A473" s="75">
        <v>650.0</v>
      </c>
      <c r="B473" s="151"/>
      <c r="C473" s="147">
        <v>45967.0</v>
      </c>
      <c r="D473" s="152" t="s">
        <v>200</v>
      </c>
      <c r="E473" s="153" t="s">
        <v>905</v>
      </c>
      <c r="F473" s="149" t="s">
        <v>906</v>
      </c>
      <c r="G473" s="76" t="s">
        <v>13</v>
      </c>
      <c r="H473" s="76" t="s">
        <v>209</v>
      </c>
      <c r="I473" s="76" t="s">
        <v>204</v>
      </c>
      <c r="J473" s="76" t="s">
        <v>34</v>
      </c>
      <c r="K473" s="76" t="s">
        <v>34</v>
      </c>
      <c r="L473" s="76" t="s">
        <v>907</v>
      </c>
      <c r="M473" s="76" t="s">
        <v>206</v>
      </c>
      <c r="N473" s="76">
        <f t="shared" si="1"/>
        <v>109</v>
      </c>
      <c r="O473" s="147">
        <v>46076.0</v>
      </c>
      <c r="P473" s="76" t="s">
        <v>164</v>
      </c>
      <c r="Q473" s="94"/>
    </row>
    <row r="474">
      <c r="A474" s="75">
        <v>593.0</v>
      </c>
      <c r="B474" s="151"/>
      <c r="C474" s="147">
        <v>45891.0</v>
      </c>
      <c r="D474" s="152" t="s">
        <v>200</v>
      </c>
      <c r="E474" s="153" t="s">
        <v>532</v>
      </c>
      <c r="F474" s="149" t="s">
        <v>533</v>
      </c>
      <c r="G474" s="76" t="s">
        <v>14</v>
      </c>
      <c r="H474" s="76" t="s">
        <v>209</v>
      </c>
      <c r="I474" s="76" t="s">
        <v>239</v>
      </c>
      <c r="J474" s="76" t="s">
        <v>28</v>
      </c>
      <c r="K474" s="76"/>
      <c r="L474" s="76" t="s">
        <v>211</v>
      </c>
      <c r="M474" s="76" t="s">
        <v>206</v>
      </c>
      <c r="N474" s="76">
        <f t="shared" si="1"/>
        <v>186</v>
      </c>
      <c r="O474" s="147">
        <v>46077.0</v>
      </c>
      <c r="P474" s="76" t="s">
        <v>152</v>
      </c>
      <c r="Q474" s="94"/>
    </row>
    <row r="475">
      <c r="A475" s="75">
        <v>662.0</v>
      </c>
      <c r="B475" s="94"/>
      <c r="C475" s="147">
        <v>45987.0</v>
      </c>
      <c r="D475" s="148" t="s">
        <v>200</v>
      </c>
      <c r="E475" s="76" t="s">
        <v>924</v>
      </c>
      <c r="F475" s="76" t="s">
        <v>925</v>
      </c>
      <c r="G475" s="76" t="s">
        <v>13</v>
      </c>
      <c r="H475" s="76" t="s">
        <v>209</v>
      </c>
      <c r="I475" s="76" t="s">
        <v>210</v>
      </c>
      <c r="J475" s="76" t="s">
        <v>35</v>
      </c>
      <c r="K475" s="94"/>
      <c r="L475" s="76" t="s">
        <v>211</v>
      </c>
      <c r="M475" s="76" t="s">
        <v>206</v>
      </c>
      <c r="N475" s="76">
        <f t="shared" si="1"/>
        <v>92</v>
      </c>
      <c r="O475" s="147">
        <v>46079.0</v>
      </c>
      <c r="P475" s="76" t="s">
        <v>154</v>
      </c>
      <c r="Q475" s="76" t="s">
        <v>1024</v>
      </c>
    </row>
    <row r="476">
      <c r="A476" s="75">
        <v>522.0</v>
      </c>
      <c r="B476" s="151"/>
      <c r="C476" s="147">
        <v>45818.0</v>
      </c>
      <c r="D476" s="152" t="s">
        <v>200</v>
      </c>
      <c r="E476" s="153" t="s">
        <v>1025</v>
      </c>
      <c r="F476" s="149" t="s">
        <v>1026</v>
      </c>
      <c r="G476" s="76" t="s">
        <v>13</v>
      </c>
      <c r="H476" s="76" t="s">
        <v>209</v>
      </c>
      <c r="I476" s="76" t="s">
        <v>204</v>
      </c>
      <c r="J476" s="76" t="s">
        <v>34</v>
      </c>
      <c r="K476" s="94"/>
      <c r="L476" s="76" t="s">
        <v>211</v>
      </c>
      <c r="M476" s="76" t="s">
        <v>206</v>
      </c>
      <c r="N476" s="76">
        <f t="shared" si="1"/>
        <v>262</v>
      </c>
      <c r="O476" s="147">
        <v>46080.0</v>
      </c>
      <c r="P476" s="76" t="s">
        <v>154</v>
      </c>
      <c r="Q476" s="76" t="s">
        <v>1027</v>
      </c>
    </row>
    <row r="477">
      <c r="A477" s="75">
        <v>672.0</v>
      </c>
      <c r="B477" s="94"/>
      <c r="C477" s="147">
        <v>46000.0</v>
      </c>
      <c r="D477" s="148" t="s">
        <v>200</v>
      </c>
      <c r="E477" s="76" t="s">
        <v>1028</v>
      </c>
      <c r="F477" s="76" t="s">
        <v>1029</v>
      </c>
      <c r="G477" s="76" t="s">
        <v>13</v>
      </c>
      <c r="H477" s="76" t="s">
        <v>203</v>
      </c>
      <c r="I477" s="76" t="s">
        <v>210</v>
      </c>
      <c r="J477" s="76" t="s">
        <v>34</v>
      </c>
      <c r="K477" s="94"/>
      <c r="L477" s="76" t="s">
        <v>1030</v>
      </c>
      <c r="M477" s="76" t="s">
        <v>206</v>
      </c>
      <c r="N477" s="76">
        <f t="shared" si="1"/>
        <v>85</v>
      </c>
      <c r="O477" s="147">
        <v>46085.0</v>
      </c>
      <c r="P477" s="76" t="s">
        <v>19</v>
      </c>
      <c r="Q477" s="94"/>
    </row>
    <row r="478">
      <c r="A478" s="75">
        <v>705.0</v>
      </c>
      <c r="B478" s="153">
        <v>1.0</v>
      </c>
      <c r="C478" s="147">
        <v>46045.0</v>
      </c>
      <c r="D478" s="152" t="s">
        <v>200</v>
      </c>
      <c r="E478" s="153" t="s">
        <v>1031</v>
      </c>
      <c r="F478" s="149" t="s">
        <v>1032</v>
      </c>
      <c r="G478" s="76" t="s">
        <v>13</v>
      </c>
      <c r="H478" s="76" t="s">
        <v>209</v>
      </c>
      <c r="I478" s="76" t="s">
        <v>204</v>
      </c>
      <c r="J478" s="76" t="s">
        <v>34</v>
      </c>
      <c r="K478" s="76"/>
      <c r="L478" s="76" t="s">
        <v>269</v>
      </c>
      <c r="M478" s="76" t="s">
        <v>206</v>
      </c>
      <c r="N478" s="76">
        <f t="shared" si="1"/>
        <v>41</v>
      </c>
      <c r="O478" s="147">
        <v>46086.0</v>
      </c>
      <c r="P478" s="76" t="s">
        <v>168</v>
      </c>
      <c r="Q478" s="94"/>
    </row>
    <row r="479">
      <c r="A479" s="75">
        <v>721.0</v>
      </c>
      <c r="B479" s="151"/>
      <c r="C479" s="147">
        <v>46058.0</v>
      </c>
      <c r="D479" s="152" t="s">
        <v>200</v>
      </c>
      <c r="E479" s="153" t="s">
        <v>1033</v>
      </c>
      <c r="F479" s="149" t="s">
        <v>1034</v>
      </c>
      <c r="G479" s="76" t="s">
        <v>13</v>
      </c>
      <c r="H479" s="76" t="s">
        <v>203</v>
      </c>
      <c r="I479" s="157" t="s">
        <v>227</v>
      </c>
      <c r="J479" s="76" t="s">
        <v>31</v>
      </c>
      <c r="K479" s="76" t="s">
        <v>31</v>
      </c>
      <c r="L479" s="76" t="s">
        <v>343</v>
      </c>
      <c r="M479" s="76" t="s">
        <v>206</v>
      </c>
      <c r="N479" s="76">
        <f t="shared" si="1"/>
        <v>32</v>
      </c>
      <c r="O479" s="147">
        <v>46090.0</v>
      </c>
      <c r="P479" s="94"/>
      <c r="Q479" s="94"/>
    </row>
    <row r="480">
      <c r="A480" s="75">
        <v>739.0</v>
      </c>
      <c r="B480" s="151"/>
      <c r="C480" s="147">
        <v>46087.0</v>
      </c>
      <c r="D480" s="152" t="s">
        <v>200</v>
      </c>
      <c r="E480" s="153" t="s">
        <v>1035</v>
      </c>
      <c r="F480" s="149" t="s">
        <v>1036</v>
      </c>
      <c r="G480" s="76" t="s">
        <v>13</v>
      </c>
      <c r="H480" s="76" t="s">
        <v>209</v>
      </c>
      <c r="I480" s="157" t="s">
        <v>1037</v>
      </c>
      <c r="J480" s="76" t="s">
        <v>28</v>
      </c>
      <c r="K480" s="76"/>
      <c r="L480" s="76" t="s">
        <v>211</v>
      </c>
      <c r="M480" s="76" t="s">
        <v>206</v>
      </c>
      <c r="N480" s="76">
        <f t="shared" si="1"/>
        <v>4</v>
      </c>
      <c r="O480" s="147">
        <v>46091.0</v>
      </c>
      <c r="P480" s="76" t="s">
        <v>19</v>
      </c>
      <c r="Q480" s="94"/>
    </row>
    <row r="481">
      <c r="A481" s="75">
        <v>736.0</v>
      </c>
      <c r="B481" s="151"/>
      <c r="C481" s="147">
        <v>46085.0</v>
      </c>
      <c r="D481" s="152" t="s">
        <v>200</v>
      </c>
      <c r="E481" s="153" t="s">
        <v>1038</v>
      </c>
      <c r="F481" s="149" t="s">
        <v>1039</v>
      </c>
      <c r="G481" s="76" t="s">
        <v>13</v>
      </c>
      <c r="H481" s="76" t="s">
        <v>203</v>
      </c>
      <c r="I481" s="157" t="s">
        <v>210</v>
      </c>
      <c r="J481" s="76" t="s">
        <v>34</v>
      </c>
      <c r="K481" s="76" t="s">
        <v>34</v>
      </c>
      <c r="L481" s="76" t="s">
        <v>558</v>
      </c>
      <c r="M481" s="76" t="s">
        <v>206</v>
      </c>
      <c r="N481" s="76">
        <f t="shared" si="1"/>
        <v>8</v>
      </c>
      <c r="O481" s="147">
        <v>46093.0</v>
      </c>
      <c r="P481" s="76" t="s">
        <v>162</v>
      </c>
      <c r="Q481" s="94"/>
    </row>
    <row r="482">
      <c r="A482" s="75">
        <v>624.0</v>
      </c>
      <c r="B482" s="151"/>
      <c r="C482" s="147">
        <v>45931.0</v>
      </c>
      <c r="D482" s="152" t="s">
        <v>200</v>
      </c>
      <c r="E482" s="153" t="s">
        <v>488</v>
      </c>
      <c r="F482" s="149" t="s">
        <v>489</v>
      </c>
      <c r="G482" s="76" t="s">
        <v>14</v>
      </c>
      <c r="H482" s="76" t="s">
        <v>203</v>
      </c>
      <c r="I482" s="76" t="s">
        <v>204</v>
      </c>
      <c r="J482" s="76" t="s">
        <v>30</v>
      </c>
      <c r="K482" s="94"/>
      <c r="L482" s="76" t="s">
        <v>1040</v>
      </c>
      <c r="M482" s="76" t="s">
        <v>206</v>
      </c>
      <c r="N482" s="76">
        <f t="shared" si="1"/>
        <v>163</v>
      </c>
      <c r="O482" s="147">
        <v>46094.0</v>
      </c>
      <c r="P482" s="76" t="s">
        <v>151</v>
      </c>
      <c r="Q482" s="94"/>
    </row>
    <row r="483">
      <c r="A483" s="75">
        <v>1.0</v>
      </c>
      <c r="B483" s="149">
        <f t="shared" ref="B483:B485" si="40">MONTH(C483)</f>
        <v>7</v>
      </c>
      <c r="C483" s="147">
        <v>42194.0</v>
      </c>
      <c r="D483" s="149" t="s">
        <v>228</v>
      </c>
      <c r="E483" s="149" t="s">
        <v>1041</v>
      </c>
      <c r="F483" s="149" t="s">
        <v>1042</v>
      </c>
      <c r="G483" s="76" t="s">
        <v>14</v>
      </c>
      <c r="H483" s="76" t="s">
        <v>203</v>
      </c>
      <c r="I483" s="150" t="s">
        <v>227</v>
      </c>
      <c r="J483" s="76"/>
      <c r="K483" s="76"/>
      <c r="L483" s="76"/>
      <c r="M483" s="76" t="s">
        <v>1043</v>
      </c>
      <c r="N483" s="76">
        <f t="shared" si="1"/>
        <v>-42194</v>
      </c>
      <c r="O483" s="147"/>
      <c r="P483" s="76"/>
      <c r="Q483" s="94"/>
    </row>
    <row r="484">
      <c r="A484" s="75">
        <v>2.0</v>
      </c>
      <c r="B484" s="149">
        <f t="shared" si="40"/>
        <v>10</v>
      </c>
      <c r="C484" s="147">
        <v>42285.0</v>
      </c>
      <c r="D484" s="149" t="s">
        <v>228</v>
      </c>
      <c r="E484" s="149" t="s">
        <v>1044</v>
      </c>
      <c r="F484" s="149" t="s">
        <v>1045</v>
      </c>
      <c r="G484" s="76" t="s">
        <v>14</v>
      </c>
      <c r="H484" s="76" t="s">
        <v>203</v>
      </c>
      <c r="I484" s="150" t="s">
        <v>227</v>
      </c>
      <c r="J484" s="76"/>
      <c r="K484" s="76"/>
      <c r="L484" s="76"/>
      <c r="M484" s="76" t="s">
        <v>1043</v>
      </c>
      <c r="N484" s="76">
        <f t="shared" si="1"/>
        <v>-42285</v>
      </c>
      <c r="O484" s="147"/>
      <c r="P484" s="76"/>
      <c r="Q484" s="94"/>
    </row>
    <row r="485">
      <c r="A485" s="75">
        <v>3.0</v>
      </c>
      <c r="B485" s="149">
        <f t="shared" si="40"/>
        <v>1</v>
      </c>
      <c r="C485" s="147">
        <v>42746.0</v>
      </c>
      <c r="D485" s="149" t="s">
        <v>200</v>
      </c>
      <c r="E485" s="149" t="s">
        <v>1046</v>
      </c>
      <c r="F485" s="149" t="s">
        <v>1047</v>
      </c>
      <c r="G485" s="76" t="s">
        <v>13</v>
      </c>
      <c r="H485" s="76" t="s">
        <v>209</v>
      </c>
      <c r="I485" s="150" t="s">
        <v>227</v>
      </c>
      <c r="J485" s="76" t="s">
        <v>28</v>
      </c>
      <c r="K485" s="76"/>
      <c r="L485" s="76" t="s">
        <v>678</v>
      </c>
      <c r="M485" s="76" t="s">
        <v>1043</v>
      </c>
      <c r="N485" s="76">
        <f t="shared" si="1"/>
        <v>-42746</v>
      </c>
      <c r="O485" s="147"/>
      <c r="P485" s="76"/>
      <c r="Q485" s="94"/>
    </row>
    <row r="486">
      <c r="A486" s="75">
        <v>4.0</v>
      </c>
      <c r="B486" s="94"/>
      <c r="C486" s="147">
        <v>42807.0</v>
      </c>
      <c r="D486" s="148" t="s">
        <v>200</v>
      </c>
      <c r="E486" s="76" t="s">
        <v>1048</v>
      </c>
      <c r="F486" s="76" t="s">
        <v>1049</v>
      </c>
      <c r="G486" s="76" t="s">
        <v>13</v>
      </c>
      <c r="H486" s="76" t="s">
        <v>203</v>
      </c>
      <c r="I486" s="76" t="s">
        <v>254</v>
      </c>
      <c r="J486" s="94"/>
      <c r="K486" s="94"/>
      <c r="L486" s="76" t="s">
        <v>205</v>
      </c>
      <c r="M486" s="76" t="s">
        <v>1043</v>
      </c>
      <c r="N486" s="76">
        <f t="shared" si="1"/>
        <v>-42807</v>
      </c>
      <c r="O486" s="158"/>
      <c r="P486" s="94"/>
      <c r="Q486" s="94"/>
    </row>
    <row r="487">
      <c r="A487" s="75">
        <v>8.0</v>
      </c>
      <c r="B487" s="151"/>
      <c r="C487" s="147">
        <v>43101.0</v>
      </c>
      <c r="D487" s="152" t="s">
        <v>200</v>
      </c>
      <c r="E487" s="153" t="s">
        <v>1050</v>
      </c>
      <c r="F487" s="149" t="s">
        <v>1051</v>
      </c>
      <c r="G487" s="76" t="s">
        <v>13</v>
      </c>
      <c r="H487" s="76" t="s">
        <v>209</v>
      </c>
      <c r="I487" s="76" t="s">
        <v>705</v>
      </c>
      <c r="J487" s="76" t="s">
        <v>30</v>
      </c>
      <c r="K487" s="76" t="s">
        <v>30</v>
      </c>
      <c r="L487" s="76"/>
      <c r="M487" s="76" t="s">
        <v>1043</v>
      </c>
      <c r="N487" s="76">
        <f t="shared" si="1"/>
        <v>-43101</v>
      </c>
      <c r="O487" s="158"/>
      <c r="P487" s="94"/>
      <c r="Q487" s="159">
        <v>46126.0</v>
      </c>
    </row>
    <row r="488">
      <c r="A488" s="75">
        <v>9.0</v>
      </c>
      <c r="B488" s="149">
        <f>MONTH(C488)</f>
        <v>1</v>
      </c>
      <c r="C488" s="147">
        <v>43116.0</v>
      </c>
      <c r="D488" s="149" t="s">
        <v>200</v>
      </c>
      <c r="E488" s="149" t="s">
        <v>1052</v>
      </c>
      <c r="F488" s="149" t="s">
        <v>1053</v>
      </c>
      <c r="G488" s="76" t="s">
        <v>13</v>
      </c>
      <c r="H488" s="76" t="s">
        <v>209</v>
      </c>
      <c r="I488" s="150" t="s">
        <v>227</v>
      </c>
      <c r="J488" s="76" t="s">
        <v>28</v>
      </c>
      <c r="K488" s="76"/>
      <c r="L488" s="76"/>
      <c r="M488" s="76" t="s">
        <v>1043</v>
      </c>
      <c r="N488" s="76">
        <f t="shared" si="1"/>
        <v>-43116</v>
      </c>
      <c r="O488" s="147"/>
      <c r="P488" s="76" t="s">
        <v>168</v>
      </c>
      <c r="Q488" s="76" t="s">
        <v>1054</v>
      </c>
    </row>
    <row r="489">
      <c r="A489" s="75">
        <v>10.0</v>
      </c>
      <c r="B489" s="94"/>
      <c r="C489" s="147">
        <v>43830.0</v>
      </c>
      <c r="D489" s="148" t="s">
        <v>200</v>
      </c>
      <c r="E489" s="76" t="s">
        <v>1055</v>
      </c>
      <c r="F489" s="76" t="s">
        <v>1056</v>
      </c>
      <c r="G489" s="76" t="s">
        <v>13</v>
      </c>
      <c r="H489" s="76" t="s">
        <v>203</v>
      </c>
      <c r="I489" s="76" t="s">
        <v>254</v>
      </c>
      <c r="J489" s="94"/>
      <c r="K489" s="94"/>
      <c r="L489" s="76" t="s">
        <v>1057</v>
      </c>
      <c r="M489" s="76" t="s">
        <v>1043</v>
      </c>
      <c r="N489" s="76">
        <f t="shared" si="1"/>
        <v>-43830</v>
      </c>
      <c r="O489" s="158"/>
      <c r="P489" s="94"/>
      <c r="Q489" s="94"/>
    </row>
    <row r="490">
      <c r="A490" s="75">
        <v>11.0</v>
      </c>
      <c r="B490" s="149">
        <f t="shared" ref="B490:B492" si="41">MONTH(C490)</f>
        <v>2</v>
      </c>
      <c r="C490" s="147">
        <v>43880.0</v>
      </c>
      <c r="D490" s="149" t="s">
        <v>228</v>
      </c>
      <c r="E490" s="149" t="s">
        <v>1058</v>
      </c>
      <c r="F490" s="149" t="s">
        <v>1059</v>
      </c>
      <c r="G490" s="76" t="s">
        <v>15</v>
      </c>
      <c r="H490" s="76" t="s">
        <v>203</v>
      </c>
      <c r="I490" s="150" t="s">
        <v>261</v>
      </c>
      <c r="J490" s="76"/>
      <c r="K490" s="76"/>
      <c r="L490" s="76" t="s">
        <v>205</v>
      </c>
      <c r="M490" s="76" t="s">
        <v>1043</v>
      </c>
      <c r="N490" s="76">
        <f t="shared" si="1"/>
        <v>-43880</v>
      </c>
      <c r="O490" s="147"/>
      <c r="P490" s="76"/>
      <c r="Q490" s="94"/>
    </row>
    <row r="491">
      <c r="A491" s="75">
        <v>12.0</v>
      </c>
      <c r="B491" s="149">
        <f t="shared" si="41"/>
        <v>3</v>
      </c>
      <c r="C491" s="147">
        <v>43906.0</v>
      </c>
      <c r="D491" s="149" t="s">
        <v>200</v>
      </c>
      <c r="E491" s="149" t="s">
        <v>1060</v>
      </c>
      <c r="F491" s="149" t="s">
        <v>1061</v>
      </c>
      <c r="G491" s="76" t="s">
        <v>13</v>
      </c>
      <c r="H491" s="76" t="s">
        <v>203</v>
      </c>
      <c r="I491" s="150" t="s">
        <v>261</v>
      </c>
      <c r="J491" s="76" t="s">
        <v>393</v>
      </c>
      <c r="K491" s="76"/>
      <c r="L491" s="76" t="s">
        <v>205</v>
      </c>
      <c r="M491" s="76" t="s">
        <v>1043</v>
      </c>
      <c r="N491" s="76">
        <f t="shared" si="1"/>
        <v>-43906</v>
      </c>
      <c r="O491" s="147"/>
      <c r="P491" s="76"/>
      <c r="Q491" s="94"/>
    </row>
    <row r="492">
      <c r="A492" s="75">
        <v>13.0</v>
      </c>
      <c r="B492" s="149">
        <f t="shared" si="41"/>
        <v>3</v>
      </c>
      <c r="C492" s="147">
        <v>43907.0</v>
      </c>
      <c r="D492" s="149" t="s">
        <v>228</v>
      </c>
      <c r="E492" s="149" t="s">
        <v>1062</v>
      </c>
      <c r="F492" s="149" t="s">
        <v>1063</v>
      </c>
      <c r="G492" s="76" t="s">
        <v>15</v>
      </c>
      <c r="H492" s="76" t="s">
        <v>203</v>
      </c>
      <c r="I492" s="150" t="s">
        <v>261</v>
      </c>
      <c r="J492" s="76" t="s">
        <v>29</v>
      </c>
      <c r="K492" s="76"/>
      <c r="L492" s="76" t="s">
        <v>205</v>
      </c>
      <c r="M492" s="76" t="s">
        <v>1043</v>
      </c>
      <c r="N492" s="76">
        <f t="shared" si="1"/>
        <v>-43907</v>
      </c>
      <c r="O492" s="147"/>
      <c r="P492" s="76"/>
      <c r="Q492" s="94"/>
    </row>
    <row r="493">
      <c r="A493" s="75">
        <v>14.0</v>
      </c>
      <c r="B493" s="94"/>
      <c r="C493" s="147">
        <v>43941.0</v>
      </c>
      <c r="D493" s="148" t="s">
        <v>200</v>
      </c>
      <c r="E493" s="76" t="s">
        <v>1064</v>
      </c>
      <c r="F493" s="76" t="s">
        <v>1065</v>
      </c>
      <c r="G493" s="76" t="s">
        <v>13</v>
      </c>
      <c r="H493" s="76" t="s">
        <v>203</v>
      </c>
      <c r="I493" s="76" t="s">
        <v>254</v>
      </c>
      <c r="J493" s="76" t="s">
        <v>393</v>
      </c>
      <c r="K493" s="94"/>
      <c r="L493" s="76" t="s">
        <v>205</v>
      </c>
      <c r="M493" s="76" t="s">
        <v>1043</v>
      </c>
      <c r="N493" s="76">
        <f t="shared" si="1"/>
        <v>-43941</v>
      </c>
      <c r="O493" s="158"/>
      <c r="P493" s="94"/>
      <c r="Q493" s="94"/>
    </row>
    <row r="494">
      <c r="A494" s="75">
        <v>16.0</v>
      </c>
      <c r="B494" s="149">
        <f t="shared" ref="B494:B497" si="42">MONTH(C494)</f>
        <v>6</v>
      </c>
      <c r="C494" s="147">
        <v>44005.0</v>
      </c>
      <c r="D494" s="149" t="s">
        <v>228</v>
      </c>
      <c r="E494" s="149" t="s">
        <v>1066</v>
      </c>
      <c r="F494" s="149" t="s">
        <v>1067</v>
      </c>
      <c r="G494" s="76" t="s">
        <v>15</v>
      </c>
      <c r="H494" s="76" t="s">
        <v>203</v>
      </c>
      <c r="I494" s="150" t="s">
        <v>261</v>
      </c>
      <c r="J494" s="76" t="s">
        <v>29</v>
      </c>
      <c r="K494" s="76"/>
      <c r="L494" s="76" t="s">
        <v>205</v>
      </c>
      <c r="M494" s="76" t="s">
        <v>1043</v>
      </c>
      <c r="N494" s="76">
        <f t="shared" si="1"/>
        <v>-44005</v>
      </c>
      <c r="O494" s="147"/>
      <c r="P494" s="76"/>
      <c r="Q494" s="94"/>
    </row>
    <row r="495">
      <c r="A495" s="75">
        <v>17.0</v>
      </c>
      <c r="B495" s="149">
        <f t="shared" si="42"/>
        <v>6</v>
      </c>
      <c r="C495" s="147">
        <v>44006.0</v>
      </c>
      <c r="D495" s="149" t="s">
        <v>200</v>
      </c>
      <c r="E495" s="149" t="s">
        <v>1068</v>
      </c>
      <c r="F495" s="149" t="s">
        <v>1069</v>
      </c>
      <c r="G495" s="76" t="s">
        <v>13</v>
      </c>
      <c r="H495" s="76" t="s">
        <v>203</v>
      </c>
      <c r="I495" s="150" t="s">
        <v>261</v>
      </c>
      <c r="J495" s="76" t="s">
        <v>28</v>
      </c>
      <c r="K495" s="76"/>
      <c r="L495" s="76" t="s">
        <v>1070</v>
      </c>
      <c r="M495" s="76" t="s">
        <v>1043</v>
      </c>
      <c r="N495" s="76">
        <f t="shared" si="1"/>
        <v>-44006</v>
      </c>
      <c r="O495" s="147"/>
      <c r="P495" s="76"/>
      <c r="Q495" s="94"/>
    </row>
    <row r="496">
      <c r="A496" s="75">
        <v>19.0</v>
      </c>
      <c r="B496" s="149">
        <f t="shared" si="42"/>
        <v>10</v>
      </c>
      <c r="C496" s="147">
        <v>44490.0</v>
      </c>
      <c r="D496" s="149" t="s">
        <v>200</v>
      </c>
      <c r="E496" s="149" t="s">
        <v>1071</v>
      </c>
      <c r="F496" s="149" t="s">
        <v>1072</v>
      </c>
      <c r="G496" s="76" t="s">
        <v>13</v>
      </c>
      <c r="H496" s="76" t="s">
        <v>209</v>
      </c>
      <c r="I496" s="150" t="s">
        <v>227</v>
      </c>
      <c r="J496" s="76" t="s">
        <v>28</v>
      </c>
      <c r="K496" s="76"/>
      <c r="L496" s="76" t="s">
        <v>211</v>
      </c>
      <c r="M496" s="76" t="s">
        <v>1043</v>
      </c>
      <c r="N496" s="76">
        <f t="shared" si="1"/>
        <v>-44490</v>
      </c>
      <c r="O496" s="147"/>
      <c r="P496" s="76"/>
      <c r="Q496" s="76" t="s">
        <v>1073</v>
      </c>
    </row>
    <row r="497">
      <c r="A497" s="75">
        <v>20.0</v>
      </c>
      <c r="B497" s="149">
        <f t="shared" si="42"/>
        <v>12</v>
      </c>
      <c r="C497" s="147">
        <v>44545.0</v>
      </c>
      <c r="D497" s="149" t="s">
        <v>200</v>
      </c>
      <c r="E497" s="149" t="s">
        <v>1074</v>
      </c>
      <c r="F497" s="149" t="s">
        <v>1075</v>
      </c>
      <c r="G497" s="76" t="s">
        <v>13</v>
      </c>
      <c r="H497" s="76" t="s">
        <v>209</v>
      </c>
      <c r="I497" s="150" t="s">
        <v>261</v>
      </c>
      <c r="J497" s="76" t="s">
        <v>30</v>
      </c>
      <c r="K497" s="76"/>
      <c r="L497" s="76" t="s">
        <v>1076</v>
      </c>
      <c r="M497" s="76" t="s">
        <v>1043</v>
      </c>
      <c r="N497" s="76">
        <f t="shared" si="1"/>
        <v>-44545</v>
      </c>
      <c r="O497" s="147"/>
      <c r="P497" s="76"/>
      <c r="Q497" s="94"/>
    </row>
    <row r="498">
      <c r="A498" s="75">
        <v>21.0</v>
      </c>
      <c r="B498" s="151"/>
      <c r="C498" s="147">
        <v>44557.0</v>
      </c>
      <c r="D498" s="152" t="s">
        <v>228</v>
      </c>
      <c r="E498" s="153" t="s">
        <v>1077</v>
      </c>
      <c r="F498" s="149" t="s">
        <v>1078</v>
      </c>
      <c r="G498" s="76" t="s">
        <v>15</v>
      </c>
      <c r="H498" s="76" t="s">
        <v>203</v>
      </c>
      <c r="I498" s="76" t="s">
        <v>234</v>
      </c>
      <c r="J498" s="76"/>
      <c r="K498" s="76"/>
      <c r="L498" s="76"/>
      <c r="M498" s="76" t="s">
        <v>1043</v>
      </c>
      <c r="N498" s="76">
        <f t="shared" si="1"/>
        <v>-44557</v>
      </c>
      <c r="O498" s="158"/>
      <c r="P498" s="94"/>
      <c r="Q498" s="94"/>
    </row>
    <row r="499">
      <c r="A499" s="75">
        <v>22.0</v>
      </c>
      <c r="B499" s="149">
        <f t="shared" ref="B499:B500" si="43">MONTH(C499)</f>
        <v>1</v>
      </c>
      <c r="C499" s="147">
        <v>44582.0</v>
      </c>
      <c r="D499" s="149" t="s">
        <v>200</v>
      </c>
      <c r="E499" s="149" t="s">
        <v>1079</v>
      </c>
      <c r="F499" s="149" t="s">
        <v>1080</v>
      </c>
      <c r="G499" s="76" t="s">
        <v>15</v>
      </c>
      <c r="H499" s="76" t="s">
        <v>203</v>
      </c>
      <c r="I499" s="150" t="s">
        <v>261</v>
      </c>
      <c r="J499" s="76" t="s">
        <v>28</v>
      </c>
      <c r="K499" s="76"/>
      <c r="L499" s="76" t="s">
        <v>387</v>
      </c>
      <c r="M499" s="76" t="s">
        <v>1043</v>
      </c>
      <c r="N499" s="76">
        <f t="shared" si="1"/>
        <v>-44582</v>
      </c>
      <c r="O499" s="147"/>
      <c r="P499" s="76"/>
      <c r="Q499" s="94"/>
    </row>
    <row r="500">
      <c r="A500" s="75">
        <v>23.0</v>
      </c>
      <c r="B500" s="149">
        <f t="shared" si="43"/>
        <v>1</v>
      </c>
      <c r="C500" s="147">
        <v>44587.0</v>
      </c>
      <c r="D500" s="149" t="s">
        <v>200</v>
      </c>
      <c r="E500" s="149" t="s">
        <v>1081</v>
      </c>
      <c r="F500" s="149" t="s">
        <v>1082</v>
      </c>
      <c r="G500" s="76" t="s">
        <v>13</v>
      </c>
      <c r="H500" s="76" t="s">
        <v>209</v>
      </c>
      <c r="I500" s="150" t="s">
        <v>261</v>
      </c>
      <c r="J500" s="76" t="s">
        <v>546</v>
      </c>
      <c r="K500" s="76"/>
      <c r="L500" s="76" t="s">
        <v>394</v>
      </c>
      <c r="M500" s="76" t="s">
        <v>1043</v>
      </c>
      <c r="N500" s="76">
        <f t="shared" si="1"/>
        <v>-44587</v>
      </c>
      <c r="O500" s="147"/>
      <c r="P500" s="76"/>
      <c r="Q500" s="94"/>
    </row>
    <row r="501">
      <c r="A501" s="75">
        <v>24.0</v>
      </c>
      <c r="B501" s="94"/>
      <c r="C501" s="147">
        <v>44651.0</v>
      </c>
      <c r="D501" s="148" t="s">
        <v>200</v>
      </c>
      <c r="E501" s="76" t="s">
        <v>1083</v>
      </c>
      <c r="F501" s="76" t="s">
        <v>1084</v>
      </c>
      <c r="G501" s="76" t="s">
        <v>13</v>
      </c>
      <c r="H501" s="76" t="s">
        <v>209</v>
      </c>
      <c r="I501" s="76" t="s">
        <v>254</v>
      </c>
      <c r="J501" s="76" t="s">
        <v>28</v>
      </c>
      <c r="K501" s="94"/>
      <c r="L501" s="76" t="s">
        <v>211</v>
      </c>
      <c r="M501" s="76" t="s">
        <v>1043</v>
      </c>
      <c r="N501" s="76">
        <f t="shared" si="1"/>
        <v>-44651</v>
      </c>
      <c r="O501" s="158"/>
      <c r="P501" s="94"/>
      <c r="Q501" s="94"/>
    </row>
    <row r="502">
      <c r="A502" s="75">
        <v>26.0</v>
      </c>
      <c r="B502" s="160"/>
      <c r="C502" s="161">
        <v>44662.0</v>
      </c>
      <c r="D502" s="162" t="s">
        <v>200</v>
      </c>
      <c r="E502" s="61" t="s">
        <v>1085</v>
      </c>
      <c r="F502" s="61" t="s">
        <v>1086</v>
      </c>
      <c r="G502" s="61" t="s">
        <v>13</v>
      </c>
      <c r="H502" s="61" t="s">
        <v>209</v>
      </c>
      <c r="I502" s="61" t="s">
        <v>254</v>
      </c>
      <c r="J502" s="163"/>
      <c r="K502" s="163"/>
      <c r="L502" s="61" t="s">
        <v>211</v>
      </c>
      <c r="M502" s="61" t="s">
        <v>1043</v>
      </c>
      <c r="N502" s="76">
        <f t="shared" si="1"/>
        <v>-44662</v>
      </c>
      <c r="O502" s="164"/>
      <c r="P502" s="163"/>
      <c r="Q502" s="163"/>
    </row>
    <row r="503">
      <c r="A503" s="75">
        <v>27.0</v>
      </c>
      <c r="B503" s="165"/>
      <c r="C503" s="161">
        <v>44666.0</v>
      </c>
      <c r="D503" s="166" t="s">
        <v>200</v>
      </c>
      <c r="E503" s="167" t="s">
        <v>1087</v>
      </c>
      <c r="F503" s="168" t="s">
        <v>1088</v>
      </c>
      <c r="G503" s="61" t="s">
        <v>13</v>
      </c>
      <c r="H503" s="61" t="s">
        <v>203</v>
      </c>
      <c r="I503" s="61" t="s">
        <v>1089</v>
      </c>
      <c r="J503" s="61"/>
      <c r="K503" s="61"/>
      <c r="L503" s="61"/>
      <c r="M503" s="61" t="s">
        <v>1043</v>
      </c>
      <c r="N503" s="76">
        <f t="shared" si="1"/>
        <v>-44666</v>
      </c>
      <c r="O503" s="164"/>
      <c r="P503" s="163"/>
      <c r="Q503" s="163"/>
    </row>
    <row r="504">
      <c r="A504" s="75">
        <v>28.0</v>
      </c>
      <c r="B504" s="165"/>
      <c r="C504" s="161">
        <v>44671.0</v>
      </c>
      <c r="D504" s="166" t="s">
        <v>200</v>
      </c>
      <c r="E504" s="167" t="s">
        <v>1090</v>
      </c>
      <c r="F504" s="168" t="s">
        <v>1091</v>
      </c>
      <c r="G504" s="61" t="s">
        <v>13</v>
      </c>
      <c r="H504" s="61" t="s">
        <v>209</v>
      </c>
      <c r="I504" s="61" t="s">
        <v>1092</v>
      </c>
      <c r="J504" s="61"/>
      <c r="K504" s="61"/>
      <c r="L504" s="61"/>
      <c r="M504" s="61" t="s">
        <v>1043</v>
      </c>
      <c r="N504" s="76">
        <f t="shared" si="1"/>
        <v>-44671</v>
      </c>
      <c r="O504" s="164"/>
      <c r="P504" s="163"/>
      <c r="Q504" s="169">
        <v>46126.0</v>
      </c>
    </row>
    <row r="505">
      <c r="A505" s="75">
        <v>29.0</v>
      </c>
      <c r="B505" s="170">
        <f>MONTH(C505)</f>
        <v>5</v>
      </c>
      <c r="C505" s="161">
        <v>44692.0</v>
      </c>
      <c r="D505" s="168" t="s">
        <v>200</v>
      </c>
      <c r="E505" s="168" t="s">
        <v>353</v>
      </c>
      <c r="F505" s="168" t="s">
        <v>1093</v>
      </c>
      <c r="G505" s="61" t="s">
        <v>13</v>
      </c>
      <c r="H505" s="61" t="s">
        <v>209</v>
      </c>
      <c r="I505" s="171" t="s">
        <v>261</v>
      </c>
      <c r="J505" s="61" t="s">
        <v>393</v>
      </c>
      <c r="K505" s="61"/>
      <c r="L505" s="61" t="s">
        <v>394</v>
      </c>
      <c r="M505" s="61" t="s">
        <v>1043</v>
      </c>
      <c r="N505" s="76">
        <f t="shared" si="1"/>
        <v>-44692</v>
      </c>
      <c r="O505" s="161"/>
      <c r="P505" s="61"/>
      <c r="Q505" s="163"/>
    </row>
    <row r="506">
      <c r="A506" s="75">
        <v>30.0</v>
      </c>
      <c r="B506" s="165"/>
      <c r="C506" s="161">
        <v>44693.0</v>
      </c>
      <c r="D506" s="166" t="s">
        <v>200</v>
      </c>
      <c r="E506" s="167" t="s">
        <v>1094</v>
      </c>
      <c r="F506" s="168" t="s">
        <v>1095</v>
      </c>
      <c r="G506" s="61" t="s">
        <v>14</v>
      </c>
      <c r="H506" s="61" t="s">
        <v>203</v>
      </c>
      <c r="I506" s="61" t="s">
        <v>694</v>
      </c>
      <c r="J506" s="61"/>
      <c r="K506" s="61"/>
      <c r="L506" s="61"/>
      <c r="M506" s="61" t="s">
        <v>1043</v>
      </c>
      <c r="N506" s="76">
        <f t="shared" si="1"/>
        <v>-44693</v>
      </c>
      <c r="O506" s="164"/>
      <c r="P506" s="163"/>
      <c r="Q506" s="169">
        <v>46126.0</v>
      </c>
    </row>
    <row r="507">
      <c r="A507" s="75">
        <v>32.0</v>
      </c>
      <c r="B507" s="170">
        <f t="shared" ref="B507:B510" si="44">MONTH(C507)</f>
        <v>5</v>
      </c>
      <c r="C507" s="161">
        <v>44698.0</v>
      </c>
      <c r="D507" s="168" t="s">
        <v>200</v>
      </c>
      <c r="E507" s="168" t="s">
        <v>1096</v>
      </c>
      <c r="F507" s="168" t="s">
        <v>1097</v>
      </c>
      <c r="G507" s="61" t="s">
        <v>13</v>
      </c>
      <c r="H507" s="61" t="s">
        <v>209</v>
      </c>
      <c r="I507" s="171" t="s">
        <v>261</v>
      </c>
      <c r="J507" s="61" t="s">
        <v>33</v>
      </c>
      <c r="K507" s="61"/>
      <c r="L507" s="61" t="s">
        <v>1098</v>
      </c>
      <c r="M507" s="61" t="s">
        <v>1043</v>
      </c>
      <c r="N507" s="76">
        <f t="shared" si="1"/>
        <v>-44698</v>
      </c>
      <c r="O507" s="161"/>
      <c r="P507" s="61"/>
      <c r="Q507" s="163"/>
    </row>
    <row r="508">
      <c r="A508" s="75">
        <v>33.0</v>
      </c>
      <c r="B508" s="170">
        <f t="shared" si="44"/>
        <v>5</v>
      </c>
      <c r="C508" s="161">
        <v>44698.0</v>
      </c>
      <c r="D508" s="168" t="s">
        <v>228</v>
      </c>
      <c r="E508" s="168" t="s">
        <v>1099</v>
      </c>
      <c r="F508" s="168" t="s">
        <v>1100</v>
      </c>
      <c r="G508" s="61" t="s">
        <v>15</v>
      </c>
      <c r="H508" s="61" t="s">
        <v>203</v>
      </c>
      <c r="I508" s="171" t="s">
        <v>261</v>
      </c>
      <c r="J508" s="61" t="s">
        <v>28</v>
      </c>
      <c r="K508" s="61"/>
      <c r="L508" s="61" t="s">
        <v>289</v>
      </c>
      <c r="M508" s="61" t="s">
        <v>1043</v>
      </c>
      <c r="N508" s="76">
        <f t="shared" si="1"/>
        <v>-44698</v>
      </c>
      <c r="O508" s="161"/>
      <c r="P508" s="61"/>
      <c r="Q508" s="163"/>
    </row>
    <row r="509">
      <c r="A509" s="75">
        <v>34.0</v>
      </c>
      <c r="B509" s="170">
        <f t="shared" si="44"/>
        <v>6</v>
      </c>
      <c r="C509" s="161">
        <v>44733.0</v>
      </c>
      <c r="D509" s="168" t="s">
        <v>200</v>
      </c>
      <c r="E509" s="168" t="s">
        <v>1101</v>
      </c>
      <c r="F509" s="168" t="s">
        <v>1102</v>
      </c>
      <c r="G509" s="61" t="s">
        <v>15</v>
      </c>
      <c r="H509" s="61" t="s">
        <v>209</v>
      </c>
      <c r="I509" s="171" t="s">
        <v>261</v>
      </c>
      <c r="J509" s="61" t="s">
        <v>546</v>
      </c>
      <c r="K509" s="61"/>
      <c r="L509" s="61" t="s">
        <v>394</v>
      </c>
      <c r="M509" s="61" t="s">
        <v>206</v>
      </c>
      <c r="N509" s="76">
        <f t="shared" si="1"/>
        <v>-44733</v>
      </c>
      <c r="O509" s="161"/>
      <c r="P509" s="61" t="s">
        <v>168</v>
      </c>
      <c r="Q509" s="163"/>
    </row>
    <row r="510">
      <c r="A510" s="75">
        <v>35.0</v>
      </c>
      <c r="B510" s="170">
        <f t="shared" si="44"/>
        <v>6</v>
      </c>
      <c r="C510" s="161">
        <v>44734.0</v>
      </c>
      <c r="D510" s="168" t="s">
        <v>228</v>
      </c>
      <c r="E510" s="168" t="s">
        <v>1103</v>
      </c>
      <c r="F510" s="168" t="s">
        <v>1104</v>
      </c>
      <c r="G510" s="61" t="s">
        <v>14</v>
      </c>
      <c r="H510" s="61" t="s">
        <v>203</v>
      </c>
      <c r="I510" s="171" t="s">
        <v>227</v>
      </c>
      <c r="J510" s="61" t="s">
        <v>28</v>
      </c>
      <c r="K510" s="61"/>
      <c r="L510" s="61" t="s">
        <v>1105</v>
      </c>
      <c r="M510" s="61" t="s">
        <v>1043</v>
      </c>
      <c r="N510" s="76">
        <f t="shared" si="1"/>
        <v>-44734</v>
      </c>
      <c r="O510" s="161"/>
      <c r="P510" s="61"/>
      <c r="Q510" s="163"/>
    </row>
    <row r="511">
      <c r="A511" s="75">
        <v>36.0</v>
      </c>
      <c r="B511" s="165"/>
      <c r="C511" s="161">
        <v>44755.0</v>
      </c>
      <c r="D511" s="166" t="s">
        <v>228</v>
      </c>
      <c r="E511" s="167" t="s">
        <v>1106</v>
      </c>
      <c r="F511" s="168" t="s">
        <v>1107</v>
      </c>
      <c r="G511" s="61" t="s">
        <v>15</v>
      </c>
      <c r="H511" s="61" t="s">
        <v>203</v>
      </c>
      <c r="I511" s="61" t="s">
        <v>1108</v>
      </c>
      <c r="J511" s="61"/>
      <c r="K511" s="61"/>
      <c r="L511" s="61"/>
      <c r="M511" s="61" t="s">
        <v>1043</v>
      </c>
      <c r="N511" s="76">
        <f t="shared" si="1"/>
        <v>-44755</v>
      </c>
      <c r="O511" s="164"/>
      <c r="P511" s="163"/>
      <c r="Q511" s="163"/>
    </row>
    <row r="512">
      <c r="A512" s="75">
        <v>37.0</v>
      </c>
      <c r="B512" s="165"/>
      <c r="C512" s="161">
        <v>44791.0</v>
      </c>
      <c r="D512" s="166" t="s">
        <v>200</v>
      </c>
      <c r="E512" s="167" t="s">
        <v>1109</v>
      </c>
      <c r="F512" s="168" t="s">
        <v>1110</v>
      </c>
      <c r="G512" s="61" t="s">
        <v>14</v>
      </c>
      <c r="H512" s="61" t="s">
        <v>203</v>
      </c>
      <c r="I512" s="61" t="s">
        <v>1111</v>
      </c>
      <c r="J512" s="61"/>
      <c r="K512" s="61"/>
      <c r="L512" s="61"/>
      <c r="M512" s="61" t="s">
        <v>1043</v>
      </c>
      <c r="N512" s="76">
        <f t="shared" si="1"/>
        <v>-44791</v>
      </c>
      <c r="O512" s="164"/>
      <c r="P512" s="163"/>
      <c r="Q512" s="163"/>
    </row>
    <row r="513">
      <c r="A513" s="75">
        <v>38.0</v>
      </c>
      <c r="B513" s="160"/>
      <c r="C513" s="161">
        <v>44804.0</v>
      </c>
      <c r="D513" s="162" t="s">
        <v>200</v>
      </c>
      <c r="E513" s="61" t="s">
        <v>1112</v>
      </c>
      <c r="F513" s="61" t="s">
        <v>1113</v>
      </c>
      <c r="G513" s="61" t="s">
        <v>13</v>
      </c>
      <c r="H513" s="61" t="s">
        <v>203</v>
      </c>
      <c r="I513" s="61" t="s">
        <v>254</v>
      </c>
      <c r="J513" s="61" t="s">
        <v>1114</v>
      </c>
      <c r="K513" s="163"/>
      <c r="L513" s="61" t="s">
        <v>205</v>
      </c>
      <c r="M513" s="61" t="s">
        <v>1043</v>
      </c>
      <c r="N513" s="76">
        <f t="shared" si="1"/>
        <v>-44804</v>
      </c>
      <c r="O513" s="164"/>
      <c r="P513" s="163"/>
      <c r="Q513" s="163"/>
    </row>
    <row r="514">
      <c r="A514" s="75">
        <v>39.0</v>
      </c>
      <c r="B514" s="170">
        <f t="shared" ref="B514:B520" si="45">MONTH(C514)</f>
        <v>9</v>
      </c>
      <c r="C514" s="161">
        <v>44827.0</v>
      </c>
      <c r="D514" s="168" t="s">
        <v>200</v>
      </c>
      <c r="E514" s="168" t="s">
        <v>1115</v>
      </c>
      <c r="F514" s="168" t="s">
        <v>1116</v>
      </c>
      <c r="G514" s="61" t="s">
        <v>13</v>
      </c>
      <c r="H514" s="61" t="s">
        <v>203</v>
      </c>
      <c r="I514" s="171" t="s">
        <v>261</v>
      </c>
      <c r="J514" s="61" t="s">
        <v>30</v>
      </c>
      <c r="K514" s="61"/>
      <c r="L514" s="61" t="s">
        <v>1117</v>
      </c>
      <c r="M514" s="61" t="s">
        <v>206</v>
      </c>
      <c r="N514" s="76">
        <f t="shared" si="1"/>
        <v>-44827</v>
      </c>
      <c r="O514" s="161"/>
      <c r="P514" s="61" t="s">
        <v>168</v>
      </c>
      <c r="Q514" s="163"/>
    </row>
    <row r="515">
      <c r="A515" s="75">
        <v>40.0</v>
      </c>
      <c r="B515" s="170">
        <f t="shared" si="45"/>
        <v>10</v>
      </c>
      <c r="C515" s="161">
        <v>44840.0</v>
      </c>
      <c r="D515" s="168" t="s">
        <v>228</v>
      </c>
      <c r="E515" s="168" t="s">
        <v>1118</v>
      </c>
      <c r="F515" s="168" t="s">
        <v>1119</v>
      </c>
      <c r="G515" s="61" t="s">
        <v>13</v>
      </c>
      <c r="H515" s="61" t="s">
        <v>209</v>
      </c>
      <c r="I515" s="171" t="s">
        <v>261</v>
      </c>
      <c r="J515" s="61" t="s">
        <v>546</v>
      </c>
      <c r="K515" s="61"/>
      <c r="L515" s="61" t="s">
        <v>394</v>
      </c>
      <c r="M515" s="61" t="s">
        <v>206</v>
      </c>
      <c r="N515" s="76">
        <f t="shared" si="1"/>
        <v>-44840</v>
      </c>
      <c r="O515" s="161"/>
      <c r="P515" s="76" t="s">
        <v>168</v>
      </c>
      <c r="Q515" s="163"/>
    </row>
    <row r="516">
      <c r="A516" s="75">
        <v>41.0</v>
      </c>
      <c r="B516" s="170">
        <f t="shared" si="45"/>
        <v>10</v>
      </c>
      <c r="C516" s="161">
        <v>44845.0</v>
      </c>
      <c r="D516" s="168" t="s">
        <v>200</v>
      </c>
      <c r="E516" s="168" t="s">
        <v>1120</v>
      </c>
      <c r="F516" s="168" t="s">
        <v>1121</v>
      </c>
      <c r="G516" s="61" t="s">
        <v>13</v>
      </c>
      <c r="H516" s="61" t="s">
        <v>203</v>
      </c>
      <c r="I516" s="171" t="s">
        <v>261</v>
      </c>
      <c r="J516" s="61" t="s">
        <v>28</v>
      </c>
      <c r="K516" s="61"/>
      <c r="L516" s="61" t="s">
        <v>205</v>
      </c>
      <c r="M516" s="61" t="s">
        <v>1043</v>
      </c>
      <c r="N516" s="76">
        <f t="shared" si="1"/>
        <v>-44845</v>
      </c>
      <c r="O516" s="161"/>
      <c r="P516" s="76"/>
      <c r="Q516" s="163"/>
    </row>
    <row r="517">
      <c r="A517" s="75">
        <v>42.0</v>
      </c>
      <c r="B517" s="170">
        <f t="shared" si="45"/>
        <v>10</v>
      </c>
      <c r="C517" s="161">
        <v>44855.0</v>
      </c>
      <c r="D517" s="168" t="s">
        <v>200</v>
      </c>
      <c r="E517" s="168" t="s">
        <v>1122</v>
      </c>
      <c r="F517" s="168" t="s">
        <v>1123</v>
      </c>
      <c r="G517" s="61" t="s">
        <v>13</v>
      </c>
      <c r="H517" s="61" t="s">
        <v>209</v>
      </c>
      <c r="I517" s="171" t="s">
        <v>261</v>
      </c>
      <c r="J517" s="61" t="s">
        <v>35</v>
      </c>
      <c r="K517" s="61"/>
      <c r="L517" s="61" t="s">
        <v>394</v>
      </c>
      <c r="M517" s="61" t="s">
        <v>1043</v>
      </c>
      <c r="N517" s="76">
        <f t="shared" si="1"/>
        <v>-44855</v>
      </c>
      <c r="O517" s="161"/>
      <c r="P517" s="76"/>
      <c r="Q517" s="163"/>
    </row>
    <row r="518">
      <c r="A518" s="75">
        <v>43.0</v>
      </c>
      <c r="B518" s="170">
        <f t="shared" si="45"/>
        <v>11</v>
      </c>
      <c r="C518" s="161">
        <v>44866.0</v>
      </c>
      <c r="D518" s="168" t="s">
        <v>200</v>
      </c>
      <c r="E518" s="168" t="s">
        <v>1124</v>
      </c>
      <c r="F518" s="168" t="s">
        <v>1125</v>
      </c>
      <c r="G518" s="61" t="s">
        <v>13</v>
      </c>
      <c r="H518" s="61" t="s">
        <v>209</v>
      </c>
      <c r="I518" s="171" t="s">
        <v>261</v>
      </c>
      <c r="J518" s="61" t="s">
        <v>29</v>
      </c>
      <c r="K518" s="61"/>
      <c r="L518" s="61" t="s">
        <v>394</v>
      </c>
      <c r="M518" s="61" t="s">
        <v>1043</v>
      </c>
      <c r="N518" s="76">
        <f t="shared" si="1"/>
        <v>-44866</v>
      </c>
      <c r="O518" s="161"/>
      <c r="P518" s="61"/>
      <c r="Q518" s="163"/>
    </row>
    <row r="519">
      <c r="A519" s="75">
        <v>45.0</v>
      </c>
      <c r="B519" s="170">
        <f t="shared" si="45"/>
        <v>11</v>
      </c>
      <c r="C519" s="161">
        <v>44880.0</v>
      </c>
      <c r="D519" s="168" t="s">
        <v>200</v>
      </c>
      <c r="E519" s="168" t="s">
        <v>1126</v>
      </c>
      <c r="F519" s="168" t="s">
        <v>1127</v>
      </c>
      <c r="G519" s="61" t="s">
        <v>13</v>
      </c>
      <c r="H519" s="61" t="s">
        <v>203</v>
      </c>
      <c r="I519" s="171" t="s">
        <v>261</v>
      </c>
      <c r="J519" s="61" t="s">
        <v>29</v>
      </c>
      <c r="K519" s="61"/>
      <c r="L519" s="61" t="s">
        <v>551</v>
      </c>
      <c r="M519" s="61" t="s">
        <v>1043</v>
      </c>
      <c r="N519" s="76">
        <f t="shared" si="1"/>
        <v>-44880</v>
      </c>
      <c r="O519" s="161"/>
      <c r="P519" s="61" t="s">
        <v>167</v>
      </c>
      <c r="Q519" s="163"/>
    </row>
    <row r="520">
      <c r="A520" s="75">
        <v>47.0</v>
      </c>
      <c r="B520" s="170">
        <f t="shared" si="45"/>
        <v>11</v>
      </c>
      <c r="C520" s="161">
        <v>44888.0</v>
      </c>
      <c r="D520" s="168" t="s">
        <v>200</v>
      </c>
      <c r="E520" s="168" t="s">
        <v>1128</v>
      </c>
      <c r="F520" s="168" t="s">
        <v>1129</v>
      </c>
      <c r="G520" s="61" t="s">
        <v>15</v>
      </c>
      <c r="H520" s="61" t="s">
        <v>203</v>
      </c>
      <c r="I520" s="171" t="s">
        <v>261</v>
      </c>
      <c r="J520" s="61" t="s">
        <v>28</v>
      </c>
      <c r="K520" s="61"/>
      <c r="L520" s="61" t="s">
        <v>205</v>
      </c>
      <c r="M520" s="61" t="s">
        <v>206</v>
      </c>
      <c r="N520" s="76">
        <f t="shared" si="1"/>
        <v>-44888</v>
      </c>
      <c r="O520" s="161"/>
      <c r="P520" s="61" t="s">
        <v>155</v>
      </c>
      <c r="Q520" s="163"/>
    </row>
    <row r="521">
      <c r="A521" s="75">
        <v>48.0</v>
      </c>
      <c r="B521" s="165"/>
      <c r="C521" s="161">
        <v>44904.0</v>
      </c>
      <c r="D521" s="166" t="s">
        <v>200</v>
      </c>
      <c r="E521" s="167" t="s">
        <v>1130</v>
      </c>
      <c r="F521" s="168" t="s">
        <v>1131</v>
      </c>
      <c r="G521" s="61" t="s">
        <v>15</v>
      </c>
      <c r="H521" s="61" t="s">
        <v>203</v>
      </c>
      <c r="I521" s="61" t="s">
        <v>694</v>
      </c>
      <c r="J521" s="61"/>
      <c r="K521" s="61"/>
      <c r="L521" s="61"/>
      <c r="M521" s="61" t="s">
        <v>1043</v>
      </c>
      <c r="N521" s="76">
        <f t="shared" si="1"/>
        <v>-44904</v>
      </c>
      <c r="O521" s="164"/>
      <c r="P521" s="94"/>
      <c r="Q521" s="169">
        <v>46126.0</v>
      </c>
    </row>
    <row r="522">
      <c r="A522" s="75">
        <v>50.0</v>
      </c>
      <c r="B522" s="170">
        <f t="shared" ref="B522:B523" si="46">MONTH(C522)</f>
        <v>12</v>
      </c>
      <c r="C522" s="161">
        <v>44914.0</v>
      </c>
      <c r="D522" s="168" t="s">
        <v>200</v>
      </c>
      <c r="E522" s="168" t="s">
        <v>1132</v>
      </c>
      <c r="F522" s="168" t="s">
        <v>1133</v>
      </c>
      <c r="G522" s="61" t="s">
        <v>15</v>
      </c>
      <c r="H522" s="61" t="s">
        <v>203</v>
      </c>
      <c r="I522" s="171" t="s">
        <v>261</v>
      </c>
      <c r="J522" s="61" t="s">
        <v>393</v>
      </c>
      <c r="K522" s="61"/>
      <c r="L522" s="61" t="s">
        <v>205</v>
      </c>
      <c r="M522" s="61" t="s">
        <v>1043</v>
      </c>
      <c r="N522" s="76">
        <f t="shared" si="1"/>
        <v>-44914</v>
      </c>
      <c r="O522" s="161"/>
      <c r="P522" s="76"/>
      <c r="Q522" s="163"/>
    </row>
    <row r="523">
      <c r="A523" s="75">
        <v>52.0</v>
      </c>
      <c r="B523" s="170">
        <f t="shared" si="46"/>
        <v>1</v>
      </c>
      <c r="C523" s="161">
        <v>44929.0</v>
      </c>
      <c r="D523" s="168" t="s">
        <v>200</v>
      </c>
      <c r="E523" s="168" t="s">
        <v>1134</v>
      </c>
      <c r="F523" s="168" t="s">
        <v>1135</v>
      </c>
      <c r="G523" s="61" t="s">
        <v>13</v>
      </c>
      <c r="H523" s="61" t="s">
        <v>203</v>
      </c>
      <c r="I523" s="171" t="s">
        <v>261</v>
      </c>
      <c r="J523" s="61" t="s">
        <v>29</v>
      </c>
      <c r="K523" s="61"/>
      <c r="L523" s="61" t="s">
        <v>205</v>
      </c>
      <c r="M523" s="61" t="s">
        <v>1043</v>
      </c>
      <c r="N523" s="76">
        <f t="shared" si="1"/>
        <v>-44929</v>
      </c>
      <c r="O523" s="161"/>
      <c r="P523" s="61"/>
      <c r="Q523" s="163"/>
    </row>
    <row r="524">
      <c r="A524" s="75">
        <v>53.0</v>
      </c>
      <c r="B524" s="165"/>
      <c r="C524" s="161">
        <v>44932.0</v>
      </c>
      <c r="D524" s="166" t="s">
        <v>228</v>
      </c>
      <c r="E524" s="167" t="s">
        <v>1136</v>
      </c>
      <c r="F524" s="168" t="s">
        <v>1137</v>
      </c>
      <c r="G524" s="61" t="s">
        <v>14</v>
      </c>
      <c r="H524" s="61" t="s">
        <v>203</v>
      </c>
      <c r="I524" s="61" t="s">
        <v>737</v>
      </c>
      <c r="J524" s="61"/>
      <c r="K524" s="61"/>
      <c r="L524" s="61"/>
      <c r="M524" s="61" t="s">
        <v>1043</v>
      </c>
      <c r="N524" s="76">
        <f t="shared" si="1"/>
        <v>-44932</v>
      </c>
      <c r="O524" s="164"/>
      <c r="P524" s="163"/>
      <c r="Q524" s="169">
        <v>46126.0</v>
      </c>
    </row>
    <row r="525">
      <c r="A525" s="75">
        <v>54.0</v>
      </c>
      <c r="B525" s="165"/>
      <c r="C525" s="161">
        <v>44937.0</v>
      </c>
      <c r="D525" s="166" t="s">
        <v>200</v>
      </c>
      <c r="E525" s="167" t="s">
        <v>1138</v>
      </c>
      <c r="F525" s="168" t="s">
        <v>1139</v>
      </c>
      <c r="G525" s="61" t="s">
        <v>13</v>
      </c>
      <c r="H525" s="61" t="s">
        <v>203</v>
      </c>
      <c r="I525" s="61" t="s">
        <v>234</v>
      </c>
      <c r="J525" s="61"/>
      <c r="K525" s="61"/>
      <c r="L525" s="61"/>
      <c r="M525" s="61" t="s">
        <v>1043</v>
      </c>
      <c r="N525" s="76">
        <f t="shared" si="1"/>
        <v>-44937</v>
      </c>
      <c r="O525" s="164"/>
      <c r="P525" s="163"/>
      <c r="Q525" s="163"/>
    </row>
    <row r="526">
      <c r="A526" s="75">
        <v>55.0</v>
      </c>
      <c r="B526" s="165"/>
      <c r="C526" s="161">
        <v>44948.0</v>
      </c>
      <c r="D526" s="166" t="s">
        <v>200</v>
      </c>
      <c r="E526" s="167" t="s">
        <v>1140</v>
      </c>
      <c r="F526" s="168" t="s">
        <v>1141</v>
      </c>
      <c r="G526" s="61" t="s">
        <v>13</v>
      </c>
      <c r="H526" s="61" t="s">
        <v>209</v>
      </c>
      <c r="I526" s="61" t="s">
        <v>1142</v>
      </c>
      <c r="J526" s="61"/>
      <c r="K526" s="61"/>
      <c r="L526" s="61"/>
      <c r="M526" s="61" t="s">
        <v>1043</v>
      </c>
      <c r="N526" s="76">
        <f t="shared" si="1"/>
        <v>-44948</v>
      </c>
      <c r="O526" s="164"/>
      <c r="P526" s="163"/>
      <c r="Q526" s="169">
        <v>46126.0</v>
      </c>
    </row>
    <row r="527">
      <c r="A527" s="75">
        <v>57.0</v>
      </c>
      <c r="B527" s="170">
        <f>MONTH(C527)</f>
        <v>3</v>
      </c>
      <c r="C527" s="161">
        <v>45013.0</v>
      </c>
      <c r="D527" s="168" t="s">
        <v>200</v>
      </c>
      <c r="E527" s="168" t="s">
        <v>1143</v>
      </c>
      <c r="F527" s="168" t="s">
        <v>1144</v>
      </c>
      <c r="G527" s="61" t="s">
        <v>13</v>
      </c>
      <c r="H527" s="61" t="s">
        <v>203</v>
      </c>
      <c r="I527" s="171" t="s">
        <v>261</v>
      </c>
      <c r="J527" s="61" t="s">
        <v>28</v>
      </c>
      <c r="K527" s="61"/>
      <c r="L527" s="61" t="s">
        <v>205</v>
      </c>
      <c r="M527" s="61" t="s">
        <v>1043</v>
      </c>
      <c r="N527" s="76">
        <f t="shared" si="1"/>
        <v>-45013</v>
      </c>
      <c r="O527" s="161"/>
      <c r="P527" s="61"/>
      <c r="Q527" s="163"/>
    </row>
    <row r="528">
      <c r="A528" s="75">
        <v>58.0</v>
      </c>
      <c r="B528" s="165"/>
      <c r="C528" s="161">
        <v>45015.0</v>
      </c>
      <c r="D528" s="166" t="s">
        <v>200</v>
      </c>
      <c r="E528" s="167" t="s">
        <v>1145</v>
      </c>
      <c r="F528" s="168" t="s">
        <v>1146</v>
      </c>
      <c r="G528" s="61" t="s">
        <v>13</v>
      </c>
      <c r="H528" s="61" t="s">
        <v>203</v>
      </c>
      <c r="I528" s="61" t="s">
        <v>1147</v>
      </c>
      <c r="J528" s="61"/>
      <c r="K528" s="61"/>
      <c r="L528" s="61"/>
      <c r="M528" s="61" t="s">
        <v>1043</v>
      </c>
      <c r="N528" s="76">
        <f t="shared" si="1"/>
        <v>-45015</v>
      </c>
      <c r="O528" s="164"/>
      <c r="P528" s="163"/>
      <c r="Q528" s="163"/>
    </row>
    <row r="529">
      <c r="A529" s="75">
        <v>59.0</v>
      </c>
      <c r="B529" s="165"/>
      <c r="C529" s="161">
        <v>45030.0</v>
      </c>
      <c r="D529" s="166" t="s">
        <v>200</v>
      </c>
      <c r="E529" s="167" t="s">
        <v>1148</v>
      </c>
      <c r="F529" s="168" t="s">
        <v>1149</v>
      </c>
      <c r="G529" s="61" t="s">
        <v>14</v>
      </c>
      <c r="H529" s="61" t="s">
        <v>203</v>
      </c>
      <c r="I529" s="61" t="s">
        <v>1150</v>
      </c>
      <c r="J529" s="61"/>
      <c r="K529" s="61"/>
      <c r="L529" s="61"/>
      <c r="M529" s="61" t="s">
        <v>1043</v>
      </c>
      <c r="N529" s="76">
        <f t="shared" si="1"/>
        <v>-45030</v>
      </c>
      <c r="O529" s="164"/>
      <c r="P529" s="163"/>
      <c r="Q529" s="163"/>
    </row>
    <row r="530">
      <c r="A530" s="75">
        <v>60.0</v>
      </c>
      <c r="B530" s="160"/>
      <c r="C530" s="161">
        <v>45037.0</v>
      </c>
      <c r="D530" s="162" t="s">
        <v>200</v>
      </c>
      <c r="E530" s="61" t="s">
        <v>1151</v>
      </c>
      <c r="F530" s="61" t="s">
        <v>1152</v>
      </c>
      <c r="G530" s="61" t="s">
        <v>15</v>
      </c>
      <c r="H530" s="61" t="s">
        <v>203</v>
      </c>
      <c r="I530" s="61" t="s">
        <v>204</v>
      </c>
      <c r="J530" s="163"/>
      <c r="K530" s="163"/>
      <c r="L530" s="61" t="s">
        <v>1153</v>
      </c>
      <c r="M530" s="61" t="s">
        <v>206</v>
      </c>
      <c r="N530" s="76">
        <f t="shared" si="1"/>
        <v>-45037</v>
      </c>
      <c r="O530" s="164"/>
      <c r="P530" s="61" t="s">
        <v>168</v>
      </c>
      <c r="Q530" s="61" t="s">
        <v>1154</v>
      </c>
    </row>
    <row r="531">
      <c r="A531" s="75">
        <v>61.0</v>
      </c>
      <c r="B531" s="170">
        <f t="shared" ref="B531:B535" si="47">MONTH(C531)</f>
        <v>5</v>
      </c>
      <c r="C531" s="161">
        <v>45050.0</v>
      </c>
      <c r="D531" s="168" t="s">
        <v>200</v>
      </c>
      <c r="E531" s="168" t="s">
        <v>1155</v>
      </c>
      <c r="F531" s="168" t="s">
        <v>1156</v>
      </c>
      <c r="G531" s="61" t="s">
        <v>13</v>
      </c>
      <c r="H531" s="61" t="s">
        <v>203</v>
      </c>
      <c r="I531" s="171" t="s">
        <v>261</v>
      </c>
      <c r="J531" s="61" t="s">
        <v>29</v>
      </c>
      <c r="K531" s="61"/>
      <c r="L531" s="61" t="s">
        <v>205</v>
      </c>
      <c r="M531" s="61" t="s">
        <v>1043</v>
      </c>
      <c r="N531" s="76">
        <f t="shared" si="1"/>
        <v>-45050</v>
      </c>
      <c r="O531" s="161"/>
      <c r="P531" s="76"/>
      <c r="Q531" s="163"/>
    </row>
    <row r="532">
      <c r="A532" s="75">
        <v>62.0</v>
      </c>
      <c r="B532" s="170">
        <f t="shared" si="47"/>
        <v>5</v>
      </c>
      <c r="C532" s="161">
        <v>45050.0</v>
      </c>
      <c r="D532" s="168" t="s">
        <v>200</v>
      </c>
      <c r="E532" s="168" t="s">
        <v>1157</v>
      </c>
      <c r="F532" s="168" t="s">
        <v>1158</v>
      </c>
      <c r="G532" s="61" t="s">
        <v>15</v>
      </c>
      <c r="H532" s="61" t="s">
        <v>203</v>
      </c>
      <c r="I532" s="171" t="s">
        <v>261</v>
      </c>
      <c r="J532" s="61" t="s">
        <v>34</v>
      </c>
      <c r="K532" s="61"/>
      <c r="L532" s="61" t="s">
        <v>205</v>
      </c>
      <c r="M532" s="61" t="s">
        <v>1043</v>
      </c>
      <c r="N532" s="76">
        <f t="shared" si="1"/>
        <v>-45050</v>
      </c>
      <c r="O532" s="161"/>
      <c r="P532" s="61"/>
      <c r="Q532" s="163"/>
    </row>
    <row r="533">
      <c r="A533" s="75">
        <v>63.0</v>
      </c>
      <c r="B533" s="170">
        <f t="shared" si="47"/>
        <v>5</v>
      </c>
      <c r="C533" s="161">
        <v>45050.0</v>
      </c>
      <c r="D533" s="168" t="s">
        <v>200</v>
      </c>
      <c r="E533" s="168" t="s">
        <v>1159</v>
      </c>
      <c r="F533" s="168" t="s">
        <v>1160</v>
      </c>
      <c r="G533" s="61" t="s">
        <v>13</v>
      </c>
      <c r="H533" s="61" t="s">
        <v>203</v>
      </c>
      <c r="I533" s="171" t="s">
        <v>261</v>
      </c>
      <c r="J533" s="61" t="s">
        <v>29</v>
      </c>
      <c r="K533" s="61"/>
      <c r="L533" s="61" t="s">
        <v>551</v>
      </c>
      <c r="M533" s="61" t="s">
        <v>1043</v>
      </c>
      <c r="N533" s="76">
        <f t="shared" si="1"/>
        <v>-45050</v>
      </c>
      <c r="O533" s="161"/>
      <c r="P533" s="61"/>
      <c r="Q533" s="163"/>
    </row>
    <row r="534">
      <c r="A534" s="75">
        <v>64.0</v>
      </c>
      <c r="B534" s="170">
        <f t="shared" si="47"/>
        <v>5</v>
      </c>
      <c r="C534" s="161">
        <v>45055.0</v>
      </c>
      <c r="D534" s="168" t="s">
        <v>200</v>
      </c>
      <c r="E534" s="168" t="s">
        <v>1161</v>
      </c>
      <c r="F534" s="168" t="s">
        <v>1162</v>
      </c>
      <c r="G534" s="61" t="s">
        <v>13</v>
      </c>
      <c r="H534" s="61" t="s">
        <v>203</v>
      </c>
      <c r="I534" s="171" t="s">
        <v>210</v>
      </c>
      <c r="J534" s="61"/>
      <c r="K534" s="61"/>
      <c r="L534" s="61" t="s">
        <v>205</v>
      </c>
      <c r="M534" s="61" t="s">
        <v>1043</v>
      </c>
      <c r="N534" s="76">
        <f t="shared" si="1"/>
        <v>-45055</v>
      </c>
      <c r="O534" s="161"/>
      <c r="P534" s="61"/>
      <c r="Q534" s="163"/>
    </row>
    <row r="535">
      <c r="A535" s="75">
        <v>65.0</v>
      </c>
      <c r="B535" s="170">
        <f t="shared" si="47"/>
        <v>5</v>
      </c>
      <c r="C535" s="161">
        <v>45061.0</v>
      </c>
      <c r="D535" s="168" t="s">
        <v>200</v>
      </c>
      <c r="E535" s="168" t="s">
        <v>1163</v>
      </c>
      <c r="F535" s="168" t="s">
        <v>1164</v>
      </c>
      <c r="G535" s="61" t="s">
        <v>13</v>
      </c>
      <c r="H535" s="61" t="s">
        <v>209</v>
      </c>
      <c r="I535" s="171" t="s">
        <v>261</v>
      </c>
      <c r="J535" s="61" t="s">
        <v>29</v>
      </c>
      <c r="K535" s="61"/>
      <c r="L535" s="61" t="s">
        <v>211</v>
      </c>
      <c r="M535" s="61" t="s">
        <v>206</v>
      </c>
      <c r="N535" s="76">
        <f t="shared" si="1"/>
        <v>-45061</v>
      </c>
      <c r="O535" s="161"/>
      <c r="P535" s="61" t="s">
        <v>152</v>
      </c>
      <c r="Q535" s="163"/>
    </row>
    <row r="536">
      <c r="A536" s="75">
        <v>67.0</v>
      </c>
      <c r="B536" s="165"/>
      <c r="C536" s="161">
        <v>45082.0</v>
      </c>
      <c r="D536" s="166" t="s">
        <v>200</v>
      </c>
      <c r="E536" s="167" t="s">
        <v>1165</v>
      </c>
      <c r="F536" s="168" t="s">
        <v>1166</v>
      </c>
      <c r="G536" s="61" t="s">
        <v>13</v>
      </c>
      <c r="H536" s="61" t="s">
        <v>209</v>
      </c>
      <c r="I536" s="61" t="s">
        <v>239</v>
      </c>
      <c r="J536" s="61" t="s">
        <v>28</v>
      </c>
      <c r="K536" s="61"/>
      <c r="L536" s="61" t="s">
        <v>211</v>
      </c>
      <c r="M536" s="61" t="s">
        <v>1043</v>
      </c>
      <c r="N536" s="76">
        <f t="shared" si="1"/>
        <v>-45082</v>
      </c>
      <c r="O536" s="164"/>
      <c r="P536" s="163"/>
      <c r="Q536" s="163"/>
    </row>
    <row r="537">
      <c r="A537" s="75">
        <v>68.0</v>
      </c>
      <c r="B537" s="170">
        <f>MONTH(C537)</f>
        <v>7</v>
      </c>
      <c r="C537" s="161">
        <v>45112.0</v>
      </c>
      <c r="D537" s="168" t="s">
        <v>228</v>
      </c>
      <c r="E537" s="168" t="s">
        <v>1167</v>
      </c>
      <c r="F537" s="168" t="s">
        <v>1168</v>
      </c>
      <c r="G537" s="61" t="s">
        <v>15</v>
      </c>
      <c r="H537" s="61" t="s">
        <v>203</v>
      </c>
      <c r="I537" s="171" t="s">
        <v>261</v>
      </c>
      <c r="J537" s="61" t="s">
        <v>34</v>
      </c>
      <c r="K537" s="61"/>
      <c r="L537" s="61" t="s">
        <v>205</v>
      </c>
      <c r="M537" s="61" t="s">
        <v>1043</v>
      </c>
      <c r="N537" s="76">
        <f t="shared" si="1"/>
        <v>-45112</v>
      </c>
      <c r="O537" s="161"/>
      <c r="P537" s="76"/>
      <c r="Q537" s="163"/>
    </row>
    <row r="538">
      <c r="A538" s="75">
        <v>70.0</v>
      </c>
      <c r="B538" s="165"/>
      <c r="C538" s="161">
        <v>45125.0</v>
      </c>
      <c r="D538" s="166" t="s">
        <v>228</v>
      </c>
      <c r="E538" s="167" t="s">
        <v>1169</v>
      </c>
      <c r="F538" s="168" t="s">
        <v>1170</v>
      </c>
      <c r="G538" s="61" t="s">
        <v>15</v>
      </c>
      <c r="H538" s="61" t="s">
        <v>203</v>
      </c>
      <c r="I538" s="61" t="s">
        <v>1171</v>
      </c>
      <c r="J538" s="61"/>
      <c r="K538" s="61"/>
      <c r="L538" s="61"/>
      <c r="M538" s="61" t="s">
        <v>1043</v>
      </c>
      <c r="N538" s="76">
        <f t="shared" si="1"/>
        <v>-45125</v>
      </c>
      <c r="O538" s="164"/>
      <c r="P538" s="94"/>
      <c r="Q538" s="169">
        <v>46126.0</v>
      </c>
    </row>
    <row r="539">
      <c r="A539" s="75">
        <v>72.0</v>
      </c>
      <c r="B539" s="160"/>
      <c r="C539" s="161">
        <v>45132.0</v>
      </c>
      <c r="D539" s="162" t="s">
        <v>200</v>
      </c>
      <c r="E539" s="61" t="s">
        <v>1172</v>
      </c>
      <c r="F539" s="61" t="s">
        <v>1173</v>
      </c>
      <c r="G539" s="61" t="s">
        <v>15</v>
      </c>
      <c r="H539" s="61" t="s">
        <v>203</v>
      </c>
      <c r="I539" s="61" t="s">
        <v>254</v>
      </c>
      <c r="J539" s="61" t="s">
        <v>30</v>
      </c>
      <c r="K539" s="163"/>
      <c r="L539" s="61" t="s">
        <v>205</v>
      </c>
      <c r="M539" s="61" t="s">
        <v>1043</v>
      </c>
      <c r="N539" s="76">
        <f t="shared" si="1"/>
        <v>-45132</v>
      </c>
      <c r="O539" s="164"/>
      <c r="P539" s="163"/>
      <c r="Q539" s="163"/>
    </row>
    <row r="540">
      <c r="A540" s="75">
        <v>75.0</v>
      </c>
      <c r="B540" s="170">
        <f>MONTH(C540)</f>
        <v>8</v>
      </c>
      <c r="C540" s="161">
        <v>45163.0</v>
      </c>
      <c r="D540" s="168" t="s">
        <v>200</v>
      </c>
      <c r="E540" s="168" t="s">
        <v>1174</v>
      </c>
      <c r="F540" s="168" t="s">
        <v>1175</v>
      </c>
      <c r="G540" s="61"/>
      <c r="H540" s="61"/>
      <c r="I540" s="171" t="s">
        <v>224</v>
      </c>
      <c r="J540" s="61"/>
      <c r="K540" s="61"/>
      <c r="L540" s="61"/>
      <c r="M540" s="61" t="s">
        <v>1043</v>
      </c>
      <c r="N540" s="76">
        <f t="shared" si="1"/>
        <v>-45163</v>
      </c>
      <c r="O540" s="161"/>
      <c r="P540" s="61"/>
      <c r="Q540" s="163"/>
    </row>
    <row r="541">
      <c r="A541" s="75">
        <v>76.0</v>
      </c>
      <c r="B541" s="160"/>
      <c r="C541" s="161">
        <v>45170.0</v>
      </c>
      <c r="D541" s="162" t="s">
        <v>200</v>
      </c>
      <c r="E541" s="61" t="s">
        <v>1176</v>
      </c>
      <c r="F541" s="61" t="s">
        <v>1177</v>
      </c>
      <c r="G541" s="61" t="s">
        <v>13</v>
      </c>
      <c r="H541" s="61" t="s">
        <v>203</v>
      </c>
      <c r="I541" s="61" t="s">
        <v>204</v>
      </c>
      <c r="J541" s="163"/>
      <c r="K541" s="163"/>
      <c r="L541" s="61" t="s">
        <v>245</v>
      </c>
      <c r="M541" s="61" t="s">
        <v>1043</v>
      </c>
      <c r="N541" s="76">
        <f t="shared" si="1"/>
        <v>-45170</v>
      </c>
      <c r="O541" s="164"/>
      <c r="P541" s="163"/>
      <c r="Q541" s="163"/>
    </row>
    <row r="542">
      <c r="A542" s="75">
        <v>78.0</v>
      </c>
      <c r="B542" s="170">
        <f>MONTH(C542)</f>
        <v>9</v>
      </c>
      <c r="C542" s="161">
        <v>45180.0</v>
      </c>
      <c r="D542" s="168" t="s">
        <v>200</v>
      </c>
      <c r="E542" s="168" t="s">
        <v>1178</v>
      </c>
      <c r="F542" s="168" t="s">
        <v>1179</v>
      </c>
      <c r="G542" s="61" t="s">
        <v>15</v>
      </c>
      <c r="H542" s="61" t="s">
        <v>209</v>
      </c>
      <c r="I542" s="171" t="s">
        <v>261</v>
      </c>
      <c r="J542" s="61" t="s">
        <v>28</v>
      </c>
      <c r="K542" s="61"/>
      <c r="L542" s="61" t="s">
        <v>394</v>
      </c>
      <c r="M542" s="61" t="s">
        <v>206</v>
      </c>
      <c r="N542" s="76">
        <f t="shared" si="1"/>
        <v>-45180</v>
      </c>
      <c r="O542" s="161"/>
      <c r="P542" s="61" t="s">
        <v>168</v>
      </c>
      <c r="Q542" s="163"/>
    </row>
    <row r="543">
      <c r="A543" s="75">
        <v>80.0</v>
      </c>
      <c r="B543" s="160"/>
      <c r="C543" s="161">
        <v>45188.0</v>
      </c>
      <c r="D543" s="162" t="s">
        <v>200</v>
      </c>
      <c r="E543" s="61" t="s">
        <v>1180</v>
      </c>
      <c r="F543" s="61" t="s">
        <v>1181</v>
      </c>
      <c r="G543" s="61" t="s">
        <v>15</v>
      </c>
      <c r="H543" s="61" t="s">
        <v>203</v>
      </c>
      <c r="I543" s="61" t="s">
        <v>254</v>
      </c>
      <c r="J543" s="61" t="s">
        <v>28</v>
      </c>
      <c r="K543" s="163"/>
      <c r="L543" s="61" t="s">
        <v>1182</v>
      </c>
      <c r="M543" s="61" t="s">
        <v>1043</v>
      </c>
      <c r="N543" s="76">
        <f t="shared" si="1"/>
        <v>-45188</v>
      </c>
      <c r="O543" s="164"/>
      <c r="P543" s="163"/>
      <c r="Q543" s="163"/>
    </row>
    <row r="544">
      <c r="A544" s="75">
        <v>88.0</v>
      </c>
      <c r="B544" s="165"/>
      <c r="C544" s="161">
        <v>45250.0</v>
      </c>
      <c r="D544" s="166" t="s">
        <v>200</v>
      </c>
      <c r="E544" s="167" t="s">
        <v>1183</v>
      </c>
      <c r="F544" s="168" t="s">
        <v>1184</v>
      </c>
      <c r="G544" s="61" t="s">
        <v>13</v>
      </c>
      <c r="H544" s="61" t="s">
        <v>209</v>
      </c>
      <c r="I544" s="61" t="s">
        <v>1185</v>
      </c>
      <c r="J544" s="61"/>
      <c r="K544" s="61"/>
      <c r="L544" s="61"/>
      <c r="M544" s="61" t="s">
        <v>206</v>
      </c>
      <c r="N544" s="76">
        <f t="shared" si="1"/>
        <v>-45250</v>
      </c>
      <c r="O544" s="164"/>
      <c r="P544" s="76" t="s">
        <v>152</v>
      </c>
      <c r="Q544" s="61" t="s">
        <v>1186</v>
      </c>
    </row>
    <row r="545">
      <c r="A545" s="75">
        <v>96.0</v>
      </c>
      <c r="B545" s="170">
        <f>MONTH(C545)</f>
        <v>12</v>
      </c>
      <c r="C545" s="161">
        <v>45265.0</v>
      </c>
      <c r="D545" s="168" t="s">
        <v>200</v>
      </c>
      <c r="E545" s="168" t="s">
        <v>1187</v>
      </c>
      <c r="F545" s="168" t="s">
        <v>1188</v>
      </c>
      <c r="G545" s="61" t="s">
        <v>13</v>
      </c>
      <c r="H545" s="61" t="s">
        <v>209</v>
      </c>
      <c r="I545" s="171" t="s">
        <v>261</v>
      </c>
      <c r="J545" s="61" t="s">
        <v>34</v>
      </c>
      <c r="K545" s="61"/>
      <c r="L545" s="61" t="s">
        <v>394</v>
      </c>
      <c r="M545" s="61" t="s">
        <v>1043</v>
      </c>
      <c r="N545" s="76">
        <f t="shared" si="1"/>
        <v>-45265</v>
      </c>
      <c r="O545" s="161"/>
      <c r="P545" s="61"/>
      <c r="Q545" s="163"/>
    </row>
    <row r="546">
      <c r="A546" s="75">
        <v>98.0</v>
      </c>
      <c r="B546" s="165"/>
      <c r="C546" s="161">
        <v>45267.0</v>
      </c>
      <c r="D546" s="166" t="s">
        <v>200</v>
      </c>
      <c r="E546" s="167" t="s">
        <v>1189</v>
      </c>
      <c r="F546" s="168" t="s">
        <v>1190</v>
      </c>
      <c r="G546" s="61" t="s">
        <v>13</v>
      </c>
      <c r="H546" s="61" t="s">
        <v>203</v>
      </c>
      <c r="I546" s="61" t="s">
        <v>1191</v>
      </c>
      <c r="J546" s="61"/>
      <c r="K546" s="61"/>
      <c r="L546" s="61"/>
      <c r="M546" s="61" t="s">
        <v>1043</v>
      </c>
      <c r="N546" s="76">
        <f t="shared" si="1"/>
        <v>-45267</v>
      </c>
      <c r="O546" s="164"/>
      <c r="P546" s="163"/>
      <c r="Q546" s="169">
        <v>46126.0</v>
      </c>
    </row>
    <row r="547">
      <c r="A547" s="75">
        <v>100.0</v>
      </c>
      <c r="B547" s="170">
        <f t="shared" ref="B547:B551" si="48">MONTH(C547)</f>
        <v>12</v>
      </c>
      <c r="C547" s="161">
        <v>45279.0</v>
      </c>
      <c r="D547" s="168" t="s">
        <v>200</v>
      </c>
      <c r="E547" s="168" t="s">
        <v>1192</v>
      </c>
      <c r="F547" s="168" t="s">
        <v>1193</v>
      </c>
      <c r="G547" s="61" t="s">
        <v>13</v>
      </c>
      <c r="H547" s="61" t="s">
        <v>203</v>
      </c>
      <c r="I547" s="171" t="s">
        <v>210</v>
      </c>
      <c r="J547" s="61"/>
      <c r="K547" s="61"/>
      <c r="L547" s="61" t="s">
        <v>205</v>
      </c>
      <c r="M547" s="61" t="s">
        <v>1043</v>
      </c>
      <c r="N547" s="76">
        <f t="shared" si="1"/>
        <v>-45279</v>
      </c>
      <c r="O547" s="161"/>
      <c r="P547" s="61"/>
      <c r="Q547" s="163"/>
    </row>
    <row r="548">
      <c r="A548" s="75">
        <v>101.0</v>
      </c>
      <c r="B548" s="170">
        <f t="shared" si="48"/>
        <v>12</v>
      </c>
      <c r="C548" s="161">
        <v>45280.0</v>
      </c>
      <c r="D548" s="168" t="s">
        <v>200</v>
      </c>
      <c r="E548" s="168" t="s">
        <v>1194</v>
      </c>
      <c r="F548" s="168" t="s">
        <v>1195</v>
      </c>
      <c r="G548" s="61" t="s">
        <v>15</v>
      </c>
      <c r="H548" s="61" t="s">
        <v>209</v>
      </c>
      <c r="I548" s="171" t="s">
        <v>261</v>
      </c>
      <c r="J548" s="61" t="s">
        <v>393</v>
      </c>
      <c r="K548" s="61"/>
      <c r="L548" s="61" t="s">
        <v>394</v>
      </c>
      <c r="M548" s="61" t="s">
        <v>1043</v>
      </c>
      <c r="N548" s="76">
        <f t="shared" si="1"/>
        <v>-45280</v>
      </c>
      <c r="O548" s="161"/>
      <c r="P548" s="61"/>
      <c r="Q548" s="163"/>
    </row>
    <row r="549">
      <c r="A549" s="75">
        <v>120.0</v>
      </c>
      <c r="B549" s="170">
        <f t="shared" si="48"/>
        <v>1</v>
      </c>
      <c r="C549" s="161">
        <v>45314.0</v>
      </c>
      <c r="D549" s="168" t="s">
        <v>228</v>
      </c>
      <c r="E549" s="168" t="s">
        <v>1196</v>
      </c>
      <c r="F549" s="168" t="s">
        <v>1197</v>
      </c>
      <c r="G549" s="61" t="s">
        <v>14</v>
      </c>
      <c r="H549" s="61" t="s">
        <v>203</v>
      </c>
      <c r="I549" s="171" t="s">
        <v>261</v>
      </c>
      <c r="J549" s="61" t="s">
        <v>28</v>
      </c>
      <c r="K549" s="61" t="s">
        <v>28</v>
      </c>
      <c r="L549" s="61" t="s">
        <v>205</v>
      </c>
      <c r="M549" s="61" t="s">
        <v>1043</v>
      </c>
      <c r="N549" s="76">
        <f t="shared" si="1"/>
        <v>-45314</v>
      </c>
      <c r="O549" s="161"/>
      <c r="P549" s="61"/>
      <c r="Q549" s="163"/>
    </row>
    <row r="550">
      <c r="A550" s="75">
        <v>144.0</v>
      </c>
      <c r="B550" s="170">
        <f t="shared" si="48"/>
        <v>2</v>
      </c>
      <c r="C550" s="161">
        <v>45343.0</v>
      </c>
      <c r="D550" s="168" t="s">
        <v>200</v>
      </c>
      <c r="E550" s="168" t="s">
        <v>1198</v>
      </c>
      <c r="F550" s="168" t="s">
        <v>1199</v>
      </c>
      <c r="G550" s="76" t="s">
        <v>13</v>
      </c>
      <c r="H550" s="61" t="s">
        <v>209</v>
      </c>
      <c r="I550" s="171" t="s">
        <v>261</v>
      </c>
      <c r="J550" s="61" t="s">
        <v>29</v>
      </c>
      <c r="K550" s="61"/>
      <c r="L550" s="61" t="s">
        <v>1200</v>
      </c>
      <c r="M550" s="61" t="s">
        <v>1043</v>
      </c>
      <c r="N550" s="76">
        <f t="shared" si="1"/>
        <v>-45343</v>
      </c>
      <c r="O550" s="161"/>
      <c r="P550" s="61"/>
      <c r="Q550" s="163"/>
    </row>
    <row r="551">
      <c r="A551" s="75">
        <v>153.0</v>
      </c>
      <c r="B551" s="170">
        <f t="shared" si="48"/>
        <v>3</v>
      </c>
      <c r="C551" s="161">
        <v>45358.0</v>
      </c>
      <c r="D551" s="168" t="s">
        <v>200</v>
      </c>
      <c r="E551" s="168" t="s">
        <v>1201</v>
      </c>
      <c r="F551" s="168" t="s">
        <v>1202</v>
      </c>
      <c r="G551" s="61" t="s">
        <v>133</v>
      </c>
      <c r="H551" s="61" t="s">
        <v>209</v>
      </c>
      <c r="I551" s="171" t="s">
        <v>261</v>
      </c>
      <c r="J551" s="61" t="s">
        <v>29</v>
      </c>
      <c r="K551" s="61"/>
      <c r="L551" s="61" t="s">
        <v>211</v>
      </c>
      <c r="M551" s="61" t="s">
        <v>1043</v>
      </c>
      <c r="N551" s="76">
        <f t="shared" si="1"/>
        <v>-45358</v>
      </c>
      <c r="O551" s="161"/>
      <c r="P551" s="61"/>
      <c r="Q551" s="61" t="s">
        <v>1203</v>
      </c>
    </row>
    <row r="552">
      <c r="A552" s="75">
        <v>154.0</v>
      </c>
      <c r="B552" s="165"/>
      <c r="C552" s="161">
        <v>45358.0</v>
      </c>
      <c r="D552" s="166" t="s">
        <v>200</v>
      </c>
      <c r="E552" s="167" t="s">
        <v>1204</v>
      </c>
      <c r="F552" s="168" t="s">
        <v>1205</v>
      </c>
      <c r="G552" s="61" t="s">
        <v>14</v>
      </c>
      <c r="H552" s="61" t="s">
        <v>203</v>
      </c>
      <c r="I552" s="61" t="s">
        <v>859</v>
      </c>
      <c r="J552" s="61"/>
      <c r="K552" s="61"/>
      <c r="L552" s="61"/>
      <c r="M552" s="61" t="s">
        <v>206</v>
      </c>
      <c r="N552" s="76">
        <f t="shared" si="1"/>
        <v>-45358</v>
      </c>
      <c r="O552" s="164"/>
      <c r="P552" s="61" t="s">
        <v>152</v>
      </c>
      <c r="Q552" s="61" t="s">
        <v>1206</v>
      </c>
    </row>
    <row r="553">
      <c r="A553" s="75">
        <v>155.0</v>
      </c>
      <c r="B553" s="170">
        <f>MONTH(C553)</f>
        <v>3</v>
      </c>
      <c r="C553" s="161">
        <v>45359.0</v>
      </c>
      <c r="D553" s="168" t="s">
        <v>200</v>
      </c>
      <c r="E553" s="168" t="s">
        <v>1207</v>
      </c>
      <c r="F553" s="168" t="s">
        <v>1208</v>
      </c>
      <c r="G553" s="61" t="s">
        <v>15</v>
      </c>
      <c r="H553" s="61" t="s">
        <v>209</v>
      </c>
      <c r="I553" s="171" t="s">
        <v>261</v>
      </c>
      <c r="J553" s="61" t="s">
        <v>34</v>
      </c>
      <c r="K553" s="61"/>
      <c r="L553" s="61" t="s">
        <v>483</v>
      </c>
      <c r="M553" s="61" t="s">
        <v>1043</v>
      </c>
      <c r="N553" s="76">
        <f t="shared" si="1"/>
        <v>-45359</v>
      </c>
      <c r="O553" s="161"/>
      <c r="P553" s="61"/>
      <c r="Q553" s="163"/>
    </row>
    <row r="554">
      <c r="A554" s="75">
        <v>158.0</v>
      </c>
      <c r="B554" s="165"/>
      <c r="C554" s="161">
        <v>45363.0</v>
      </c>
      <c r="D554" s="166" t="s">
        <v>228</v>
      </c>
      <c r="E554" s="167" t="s">
        <v>1209</v>
      </c>
      <c r="F554" s="168" t="s">
        <v>1210</v>
      </c>
      <c r="G554" s="61" t="s">
        <v>14</v>
      </c>
      <c r="H554" s="61" t="s">
        <v>203</v>
      </c>
      <c r="I554" s="61" t="s">
        <v>737</v>
      </c>
      <c r="J554" s="61"/>
      <c r="K554" s="61"/>
      <c r="L554" s="61"/>
      <c r="M554" s="61" t="s">
        <v>1043</v>
      </c>
      <c r="N554" s="76">
        <f t="shared" si="1"/>
        <v>-45363</v>
      </c>
      <c r="O554" s="164"/>
      <c r="P554" s="163"/>
      <c r="Q554" s="169">
        <v>46126.0</v>
      </c>
    </row>
    <row r="555">
      <c r="A555" s="75">
        <v>160.0</v>
      </c>
      <c r="B555" s="170">
        <f t="shared" ref="B555:B556" si="49">MONTH(C555)</f>
        <v>3</v>
      </c>
      <c r="C555" s="161">
        <v>45365.0</v>
      </c>
      <c r="D555" s="168" t="s">
        <v>200</v>
      </c>
      <c r="E555" s="168" t="s">
        <v>1211</v>
      </c>
      <c r="F555" s="168" t="s">
        <v>1212</v>
      </c>
      <c r="G555" s="61" t="s">
        <v>13</v>
      </c>
      <c r="H555" s="61" t="s">
        <v>203</v>
      </c>
      <c r="I555" s="171" t="s">
        <v>261</v>
      </c>
      <c r="J555" s="61" t="s">
        <v>34</v>
      </c>
      <c r="K555" s="61"/>
      <c r="L555" s="61" t="s">
        <v>205</v>
      </c>
      <c r="M555" s="61" t="s">
        <v>206</v>
      </c>
      <c r="N555" s="76">
        <f t="shared" si="1"/>
        <v>-45365</v>
      </c>
      <c r="O555" s="161"/>
      <c r="P555" s="61" t="s">
        <v>168</v>
      </c>
      <c r="Q555" s="163"/>
    </row>
    <row r="556">
      <c r="A556" s="75">
        <v>165.0</v>
      </c>
      <c r="B556" s="170">
        <f t="shared" si="49"/>
        <v>3</v>
      </c>
      <c r="C556" s="161">
        <v>45373.0</v>
      </c>
      <c r="D556" s="168" t="s">
        <v>228</v>
      </c>
      <c r="E556" s="168" t="s">
        <v>1213</v>
      </c>
      <c r="F556" s="168" t="s">
        <v>1214</v>
      </c>
      <c r="G556" s="61" t="s">
        <v>13</v>
      </c>
      <c r="H556" s="61" t="s">
        <v>203</v>
      </c>
      <c r="I556" s="171" t="s">
        <v>261</v>
      </c>
      <c r="J556" s="61" t="s">
        <v>29</v>
      </c>
      <c r="K556" s="61"/>
      <c r="L556" s="61" t="s">
        <v>205</v>
      </c>
      <c r="M556" s="61" t="s">
        <v>206</v>
      </c>
      <c r="N556" s="76">
        <f t="shared" si="1"/>
        <v>-45373</v>
      </c>
      <c r="O556" s="161"/>
      <c r="P556" s="61" t="s">
        <v>152</v>
      </c>
      <c r="Q556" s="163"/>
    </row>
    <row r="557">
      <c r="A557" s="75">
        <v>174.0</v>
      </c>
      <c r="B557" s="165"/>
      <c r="C557" s="161">
        <v>45391.0</v>
      </c>
      <c r="D557" s="166" t="s">
        <v>200</v>
      </c>
      <c r="E557" s="167" t="s">
        <v>1215</v>
      </c>
      <c r="F557" s="168" t="s">
        <v>1216</v>
      </c>
      <c r="G557" s="61" t="s">
        <v>13</v>
      </c>
      <c r="H557" s="61" t="s">
        <v>203</v>
      </c>
      <c r="I557" s="61" t="s">
        <v>1217</v>
      </c>
      <c r="J557" s="61"/>
      <c r="K557" s="61"/>
      <c r="L557" s="61"/>
      <c r="M557" s="61" t="s">
        <v>1043</v>
      </c>
      <c r="N557" s="76">
        <f t="shared" si="1"/>
        <v>-45391</v>
      </c>
      <c r="O557" s="164"/>
      <c r="P557" s="163"/>
      <c r="Q557" s="169">
        <v>46126.0</v>
      </c>
    </row>
    <row r="558">
      <c r="A558" s="75">
        <v>184.0</v>
      </c>
      <c r="B558" s="165"/>
      <c r="C558" s="161">
        <v>45420.0</v>
      </c>
      <c r="D558" s="166" t="s">
        <v>200</v>
      </c>
      <c r="E558" s="167" t="s">
        <v>330</v>
      </c>
      <c r="F558" s="168" t="s">
        <v>331</v>
      </c>
      <c r="G558" s="61" t="s">
        <v>13</v>
      </c>
      <c r="H558" s="61" t="s">
        <v>203</v>
      </c>
      <c r="I558" s="61" t="s">
        <v>705</v>
      </c>
      <c r="J558" s="61"/>
      <c r="K558" s="61"/>
      <c r="L558" s="61"/>
      <c r="M558" s="61" t="s">
        <v>1043</v>
      </c>
      <c r="N558" s="76">
        <f t="shared" si="1"/>
        <v>-45420</v>
      </c>
      <c r="O558" s="164"/>
      <c r="P558" s="163"/>
      <c r="Q558" s="169">
        <v>46126.0</v>
      </c>
    </row>
    <row r="559">
      <c r="A559" s="75">
        <v>187.0</v>
      </c>
      <c r="B559" s="170">
        <f t="shared" ref="B559:B560" si="50">MONTH(C559)</f>
        <v>5</v>
      </c>
      <c r="C559" s="161">
        <v>45421.0</v>
      </c>
      <c r="D559" s="168" t="s">
        <v>228</v>
      </c>
      <c r="E559" s="168" t="s">
        <v>1218</v>
      </c>
      <c r="F559" s="168" t="s">
        <v>1219</v>
      </c>
      <c r="G559" s="61" t="s">
        <v>14</v>
      </c>
      <c r="H559" s="61" t="s">
        <v>203</v>
      </c>
      <c r="I559" s="171" t="s">
        <v>261</v>
      </c>
      <c r="J559" s="61" t="s">
        <v>29</v>
      </c>
      <c r="K559" s="61"/>
      <c r="L559" s="61" t="s">
        <v>205</v>
      </c>
      <c r="M559" s="61" t="s">
        <v>1043</v>
      </c>
      <c r="N559" s="76">
        <f t="shared" si="1"/>
        <v>-45421</v>
      </c>
      <c r="O559" s="161"/>
      <c r="P559" s="61"/>
      <c r="Q559" s="163"/>
    </row>
    <row r="560">
      <c r="A560" s="75">
        <v>200.0</v>
      </c>
      <c r="B560" s="170">
        <f t="shared" si="50"/>
        <v>5</v>
      </c>
      <c r="C560" s="161">
        <v>45436.0</v>
      </c>
      <c r="D560" s="168" t="s">
        <v>200</v>
      </c>
      <c r="E560" s="168" t="s">
        <v>1220</v>
      </c>
      <c r="F560" s="168" t="s">
        <v>1221</v>
      </c>
      <c r="G560" s="76" t="s">
        <v>13</v>
      </c>
      <c r="H560" s="61" t="s">
        <v>203</v>
      </c>
      <c r="I560" s="171" t="s">
        <v>261</v>
      </c>
      <c r="J560" s="61" t="s">
        <v>29</v>
      </c>
      <c r="K560" s="61"/>
      <c r="L560" s="61" t="s">
        <v>245</v>
      </c>
      <c r="M560" s="61" t="s">
        <v>206</v>
      </c>
      <c r="N560" s="76">
        <f t="shared" si="1"/>
        <v>-45436</v>
      </c>
      <c r="O560" s="161"/>
      <c r="P560" s="61" t="s">
        <v>152</v>
      </c>
      <c r="Q560" s="163"/>
    </row>
    <row r="561">
      <c r="A561" s="75">
        <v>206.0</v>
      </c>
      <c r="B561" s="160"/>
      <c r="C561" s="161">
        <v>45446.0</v>
      </c>
      <c r="D561" s="162" t="s">
        <v>228</v>
      </c>
      <c r="E561" s="61" t="s">
        <v>1222</v>
      </c>
      <c r="F561" s="61" t="s">
        <v>1223</v>
      </c>
      <c r="G561" s="61" t="s">
        <v>15</v>
      </c>
      <c r="H561" s="61" t="s">
        <v>203</v>
      </c>
      <c r="I561" s="61" t="s">
        <v>254</v>
      </c>
      <c r="J561" s="61" t="s">
        <v>33</v>
      </c>
      <c r="K561" s="163"/>
      <c r="L561" s="61" t="s">
        <v>205</v>
      </c>
      <c r="M561" s="61" t="s">
        <v>1043</v>
      </c>
      <c r="N561" s="76">
        <f t="shared" si="1"/>
        <v>-45446</v>
      </c>
      <c r="O561" s="164"/>
      <c r="P561" s="61" t="s">
        <v>162</v>
      </c>
      <c r="Q561" s="163"/>
    </row>
    <row r="562">
      <c r="A562" s="75">
        <v>207.0</v>
      </c>
      <c r="B562" s="160"/>
      <c r="C562" s="161">
        <v>45447.0</v>
      </c>
      <c r="D562" s="162" t="s">
        <v>228</v>
      </c>
      <c r="E562" s="61" t="s">
        <v>1224</v>
      </c>
      <c r="F562" s="61" t="s">
        <v>1225</v>
      </c>
      <c r="G562" s="61" t="s">
        <v>15</v>
      </c>
      <c r="H562" s="61" t="s">
        <v>203</v>
      </c>
      <c r="I562" s="61" t="s">
        <v>254</v>
      </c>
      <c r="J562" s="61" t="s">
        <v>30</v>
      </c>
      <c r="K562" s="163"/>
      <c r="L562" s="61" t="s">
        <v>205</v>
      </c>
      <c r="M562" s="61" t="s">
        <v>1043</v>
      </c>
      <c r="N562" s="76">
        <f t="shared" si="1"/>
        <v>-45447</v>
      </c>
      <c r="O562" s="164"/>
      <c r="P562" s="163"/>
      <c r="Q562" s="163"/>
    </row>
    <row r="563">
      <c r="A563" s="75">
        <v>219.0</v>
      </c>
      <c r="B563" s="165"/>
      <c r="C563" s="161">
        <v>45463.0</v>
      </c>
      <c r="D563" s="166" t="s">
        <v>228</v>
      </c>
      <c r="E563" s="167" t="s">
        <v>1226</v>
      </c>
      <c r="F563" s="168" t="s">
        <v>1227</v>
      </c>
      <c r="G563" s="61" t="s">
        <v>14</v>
      </c>
      <c r="H563" s="61" t="s">
        <v>203</v>
      </c>
      <c r="I563" s="61" t="s">
        <v>1228</v>
      </c>
      <c r="J563" s="61"/>
      <c r="K563" s="61"/>
      <c r="L563" s="61"/>
      <c r="M563" s="61" t="s">
        <v>1043</v>
      </c>
      <c r="N563" s="76">
        <f t="shared" si="1"/>
        <v>-45463</v>
      </c>
      <c r="O563" s="164"/>
      <c r="P563" s="163"/>
      <c r="Q563" s="163"/>
    </row>
    <row r="564">
      <c r="A564" s="75">
        <v>236.0</v>
      </c>
      <c r="B564" s="160"/>
      <c r="C564" s="161">
        <v>45477.0</v>
      </c>
      <c r="D564" s="162" t="s">
        <v>200</v>
      </c>
      <c r="E564" s="61" t="s">
        <v>1083</v>
      </c>
      <c r="F564" s="61" t="s">
        <v>1229</v>
      </c>
      <c r="G564" s="61" t="s">
        <v>13</v>
      </c>
      <c r="H564" s="61" t="s">
        <v>209</v>
      </c>
      <c r="I564" s="61" t="s">
        <v>210</v>
      </c>
      <c r="J564" s="61" t="s">
        <v>28</v>
      </c>
      <c r="K564" s="163"/>
      <c r="L564" s="61" t="s">
        <v>211</v>
      </c>
      <c r="M564" s="61" t="s">
        <v>1043</v>
      </c>
      <c r="N564" s="76">
        <f t="shared" si="1"/>
        <v>-45477</v>
      </c>
      <c r="O564" s="164"/>
      <c r="P564" s="163"/>
      <c r="Q564" s="163"/>
    </row>
    <row r="565">
      <c r="A565" s="75">
        <v>252.0</v>
      </c>
      <c r="B565" s="165"/>
      <c r="C565" s="161">
        <v>45502.0</v>
      </c>
      <c r="D565" s="166" t="s">
        <v>228</v>
      </c>
      <c r="E565" s="167" t="s">
        <v>1230</v>
      </c>
      <c r="F565" s="168" t="s">
        <v>1231</v>
      </c>
      <c r="G565" s="61" t="s">
        <v>15</v>
      </c>
      <c r="H565" s="61" t="s">
        <v>209</v>
      </c>
      <c r="I565" s="61" t="s">
        <v>714</v>
      </c>
      <c r="J565" s="61" t="s">
        <v>29</v>
      </c>
      <c r="K565" s="61"/>
      <c r="L565" s="61" t="s">
        <v>457</v>
      </c>
      <c r="M565" s="61" t="s">
        <v>1043</v>
      </c>
      <c r="N565" s="76">
        <f t="shared" si="1"/>
        <v>-45502</v>
      </c>
      <c r="O565" s="164"/>
      <c r="P565" s="163"/>
      <c r="Q565" s="163"/>
    </row>
    <row r="566">
      <c r="A566" s="75">
        <v>269.0</v>
      </c>
      <c r="B566" s="170">
        <f t="shared" ref="B566:B569" si="51">MONTH(C566)</f>
        <v>8</v>
      </c>
      <c r="C566" s="161">
        <v>45524.0</v>
      </c>
      <c r="D566" s="168" t="s">
        <v>200</v>
      </c>
      <c r="E566" s="168" t="s">
        <v>1232</v>
      </c>
      <c r="F566" s="168" t="s">
        <v>1233</v>
      </c>
      <c r="G566" s="61" t="s">
        <v>13</v>
      </c>
      <c r="H566" s="61" t="s">
        <v>209</v>
      </c>
      <c r="I566" s="171" t="s">
        <v>261</v>
      </c>
      <c r="J566" s="61" t="s">
        <v>28</v>
      </c>
      <c r="K566" s="61"/>
      <c r="L566" s="61" t="s">
        <v>211</v>
      </c>
      <c r="M566" s="61" t="s">
        <v>206</v>
      </c>
      <c r="N566" s="76">
        <f t="shared" si="1"/>
        <v>-45524</v>
      </c>
      <c r="O566" s="161"/>
      <c r="P566" s="61" t="s">
        <v>168</v>
      </c>
      <c r="Q566" s="61" t="s">
        <v>534</v>
      </c>
    </row>
    <row r="567">
      <c r="A567" s="75">
        <v>276.0</v>
      </c>
      <c r="B567" s="170">
        <f t="shared" si="51"/>
        <v>8</v>
      </c>
      <c r="C567" s="161">
        <v>45534.0</v>
      </c>
      <c r="D567" s="168" t="s">
        <v>200</v>
      </c>
      <c r="E567" s="168" t="s">
        <v>1234</v>
      </c>
      <c r="F567" s="168" t="s">
        <v>1235</v>
      </c>
      <c r="G567" s="61" t="s">
        <v>14</v>
      </c>
      <c r="H567" s="61" t="s">
        <v>203</v>
      </c>
      <c r="I567" s="171" t="s">
        <v>261</v>
      </c>
      <c r="J567" s="61" t="s">
        <v>35</v>
      </c>
      <c r="K567" s="61"/>
      <c r="L567" s="61" t="s">
        <v>245</v>
      </c>
      <c r="M567" s="61" t="s">
        <v>206</v>
      </c>
      <c r="N567" s="76">
        <f t="shared" si="1"/>
        <v>-45534</v>
      </c>
      <c r="O567" s="161"/>
      <c r="P567" s="76" t="s">
        <v>168</v>
      </c>
      <c r="Q567" s="61" t="s">
        <v>1236</v>
      </c>
    </row>
    <row r="568">
      <c r="A568" s="75">
        <v>284.0</v>
      </c>
      <c r="B568" s="170">
        <f t="shared" si="51"/>
        <v>9</v>
      </c>
      <c r="C568" s="161">
        <v>45541.0</v>
      </c>
      <c r="D568" s="168" t="s">
        <v>200</v>
      </c>
      <c r="E568" s="168" t="s">
        <v>1237</v>
      </c>
      <c r="F568" s="168" t="s">
        <v>1238</v>
      </c>
      <c r="G568" s="61" t="s">
        <v>15</v>
      </c>
      <c r="H568" s="61" t="s">
        <v>203</v>
      </c>
      <c r="I568" s="171" t="s">
        <v>261</v>
      </c>
      <c r="J568" s="61" t="s">
        <v>34</v>
      </c>
      <c r="K568" s="61"/>
      <c r="L568" s="61" t="s">
        <v>1239</v>
      </c>
      <c r="M568" s="61" t="s">
        <v>1043</v>
      </c>
      <c r="N568" s="76">
        <f t="shared" si="1"/>
        <v>-45541</v>
      </c>
      <c r="O568" s="161"/>
      <c r="P568" s="61"/>
      <c r="Q568" s="163"/>
    </row>
    <row r="569">
      <c r="A569" s="75">
        <v>285.0</v>
      </c>
      <c r="B569" s="170">
        <f t="shared" si="51"/>
        <v>9</v>
      </c>
      <c r="C569" s="161">
        <v>45541.0</v>
      </c>
      <c r="D569" s="168" t="s">
        <v>228</v>
      </c>
      <c r="E569" s="168" t="s">
        <v>1240</v>
      </c>
      <c r="F569" s="168" t="s">
        <v>1241</v>
      </c>
      <c r="G569" s="61" t="s">
        <v>13</v>
      </c>
      <c r="H569" s="61" t="s">
        <v>203</v>
      </c>
      <c r="I569" s="171" t="s">
        <v>261</v>
      </c>
      <c r="J569" s="61" t="s">
        <v>32</v>
      </c>
      <c r="K569" s="61" t="s">
        <v>32</v>
      </c>
      <c r="L569" s="61" t="s">
        <v>205</v>
      </c>
      <c r="M569" s="61" t="s">
        <v>1043</v>
      </c>
      <c r="N569" s="76">
        <f t="shared" si="1"/>
        <v>-45541</v>
      </c>
      <c r="O569" s="161"/>
      <c r="P569" s="61"/>
      <c r="Q569" s="163"/>
    </row>
    <row r="570">
      <c r="A570" s="75">
        <v>286.0</v>
      </c>
      <c r="B570" s="165"/>
      <c r="C570" s="161">
        <v>45541.0</v>
      </c>
      <c r="D570" s="166" t="s">
        <v>200</v>
      </c>
      <c r="E570" s="167" t="s">
        <v>1242</v>
      </c>
      <c r="F570" s="168" t="s">
        <v>1243</v>
      </c>
      <c r="G570" s="61" t="s">
        <v>14</v>
      </c>
      <c r="H570" s="61" t="s">
        <v>203</v>
      </c>
      <c r="I570" s="61" t="s">
        <v>694</v>
      </c>
      <c r="J570" s="61"/>
      <c r="K570" s="61"/>
      <c r="L570" s="61"/>
      <c r="M570" s="61" t="s">
        <v>1043</v>
      </c>
      <c r="N570" s="76">
        <f t="shared" si="1"/>
        <v>-45541</v>
      </c>
      <c r="O570" s="164"/>
      <c r="P570" s="163"/>
      <c r="Q570" s="169">
        <v>46126.0</v>
      </c>
    </row>
    <row r="571">
      <c r="A571" s="75">
        <v>287.0</v>
      </c>
      <c r="B571" s="170">
        <f>MONTH(C571)</f>
        <v>9</v>
      </c>
      <c r="C571" s="161">
        <v>45546.0</v>
      </c>
      <c r="D571" s="168" t="s">
        <v>200</v>
      </c>
      <c r="E571" s="168" t="s">
        <v>1244</v>
      </c>
      <c r="F571" s="168" t="s">
        <v>1245</v>
      </c>
      <c r="G571" s="61" t="s">
        <v>13</v>
      </c>
      <c r="H571" s="61" t="s">
        <v>209</v>
      </c>
      <c r="I571" s="171" t="s">
        <v>261</v>
      </c>
      <c r="J571" s="61" t="s">
        <v>29</v>
      </c>
      <c r="K571" s="61"/>
      <c r="L571" s="61" t="s">
        <v>1246</v>
      </c>
      <c r="M571" s="61" t="s">
        <v>1043</v>
      </c>
      <c r="N571" s="76">
        <f t="shared" si="1"/>
        <v>-45546</v>
      </c>
      <c r="O571" s="161"/>
      <c r="P571" s="76" t="s">
        <v>168</v>
      </c>
      <c r="Q571" s="163"/>
    </row>
    <row r="572">
      <c r="A572" s="75">
        <v>290.0</v>
      </c>
      <c r="B572" s="160"/>
      <c r="C572" s="161">
        <v>45547.0</v>
      </c>
      <c r="D572" s="162" t="s">
        <v>228</v>
      </c>
      <c r="E572" s="61" t="s">
        <v>1247</v>
      </c>
      <c r="F572" s="61" t="s">
        <v>1248</v>
      </c>
      <c r="G572" s="61" t="s">
        <v>15</v>
      </c>
      <c r="H572" s="61" t="s">
        <v>203</v>
      </c>
      <c r="I572" s="61" t="s">
        <v>254</v>
      </c>
      <c r="J572" s="61" t="s">
        <v>29</v>
      </c>
      <c r="K572" s="163"/>
      <c r="L572" s="61" t="s">
        <v>205</v>
      </c>
      <c r="M572" s="61" t="s">
        <v>1043</v>
      </c>
      <c r="N572" s="76">
        <f t="shared" si="1"/>
        <v>-45547</v>
      </c>
      <c r="O572" s="164"/>
      <c r="P572" s="94"/>
      <c r="Q572" s="163"/>
    </row>
    <row r="573">
      <c r="A573" s="75">
        <v>291.0</v>
      </c>
      <c r="B573" s="170">
        <f>MONTH(C573)</f>
        <v>9</v>
      </c>
      <c r="C573" s="161">
        <v>45547.0</v>
      </c>
      <c r="D573" s="168" t="s">
        <v>200</v>
      </c>
      <c r="E573" s="168" t="s">
        <v>1249</v>
      </c>
      <c r="F573" s="168" t="s">
        <v>1250</v>
      </c>
      <c r="G573" s="61" t="s">
        <v>13</v>
      </c>
      <c r="H573" s="61" t="s">
        <v>203</v>
      </c>
      <c r="I573" s="171" t="s">
        <v>261</v>
      </c>
      <c r="J573" s="61" t="s">
        <v>30</v>
      </c>
      <c r="K573" s="61"/>
      <c r="L573" s="61" t="s">
        <v>220</v>
      </c>
      <c r="M573" s="61" t="s">
        <v>206</v>
      </c>
      <c r="N573" s="76">
        <f t="shared" si="1"/>
        <v>-45547</v>
      </c>
      <c r="O573" s="161"/>
      <c r="P573" s="61" t="s">
        <v>19</v>
      </c>
      <c r="Q573" s="163"/>
    </row>
    <row r="574">
      <c r="A574" s="75">
        <v>298.0</v>
      </c>
      <c r="B574" s="160"/>
      <c r="C574" s="161">
        <v>45555.0</v>
      </c>
      <c r="D574" s="162" t="s">
        <v>200</v>
      </c>
      <c r="E574" s="61" t="s">
        <v>1251</v>
      </c>
      <c r="F574" s="61" t="s">
        <v>1252</v>
      </c>
      <c r="G574" s="61" t="s">
        <v>14</v>
      </c>
      <c r="H574" s="61" t="s">
        <v>209</v>
      </c>
      <c r="I574" s="61" t="s">
        <v>204</v>
      </c>
      <c r="J574" s="61" t="s">
        <v>28</v>
      </c>
      <c r="K574" s="61" t="s">
        <v>1253</v>
      </c>
      <c r="L574" s="61" t="s">
        <v>1254</v>
      </c>
      <c r="M574" s="61" t="s">
        <v>206</v>
      </c>
      <c r="N574" s="76">
        <f t="shared" si="1"/>
        <v>-45555</v>
      </c>
      <c r="O574" s="164"/>
      <c r="P574" s="61" t="s">
        <v>152</v>
      </c>
      <c r="Q574" s="163"/>
    </row>
    <row r="575">
      <c r="A575" s="75">
        <v>309.0</v>
      </c>
      <c r="B575" s="170">
        <f t="shared" ref="B575:B579" si="52">MONTH(C575)</f>
        <v>10</v>
      </c>
      <c r="C575" s="161">
        <v>45576.0</v>
      </c>
      <c r="D575" s="168" t="s">
        <v>200</v>
      </c>
      <c r="E575" s="168" t="s">
        <v>528</v>
      </c>
      <c r="F575" s="168" t="s">
        <v>529</v>
      </c>
      <c r="G575" s="61" t="s">
        <v>13</v>
      </c>
      <c r="H575" s="61" t="s">
        <v>209</v>
      </c>
      <c r="I575" s="171" t="s">
        <v>261</v>
      </c>
      <c r="J575" s="61" t="s">
        <v>29</v>
      </c>
      <c r="K575" s="61"/>
      <c r="L575" s="61" t="s">
        <v>211</v>
      </c>
      <c r="M575" s="61" t="s">
        <v>206</v>
      </c>
      <c r="N575" s="76">
        <f t="shared" si="1"/>
        <v>-45576</v>
      </c>
      <c r="O575" s="161"/>
      <c r="P575" s="76" t="s">
        <v>152</v>
      </c>
      <c r="Q575" s="163"/>
    </row>
    <row r="576">
      <c r="A576" s="75">
        <v>312.0</v>
      </c>
      <c r="B576" s="170">
        <f t="shared" si="52"/>
        <v>10</v>
      </c>
      <c r="C576" s="161">
        <v>45583.0</v>
      </c>
      <c r="D576" s="168" t="s">
        <v>228</v>
      </c>
      <c r="E576" s="168" t="s">
        <v>1255</v>
      </c>
      <c r="F576" s="168" t="s">
        <v>1256</v>
      </c>
      <c r="G576" s="61" t="s">
        <v>15</v>
      </c>
      <c r="H576" s="61" t="s">
        <v>203</v>
      </c>
      <c r="I576" s="171" t="s">
        <v>261</v>
      </c>
      <c r="J576" s="61" t="s">
        <v>34</v>
      </c>
      <c r="K576" s="61"/>
      <c r="L576" s="61" t="s">
        <v>1257</v>
      </c>
      <c r="M576" s="61" t="s">
        <v>1043</v>
      </c>
      <c r="N576" s="76">
        <f t="shared" si="1"/>
        <v>-45583</v>
      </c>
      <c r="O576" s="161"/>
      <c r="P576" s="61"/>
      <c r="Q576" s="163"/>
    </row>
    <row r="577">
      <c r="A577" s="75">
        <v>316.0</v>
      </c>
      <c r="B577" s="170">
        <f t="shared" si="52"/>
        <v>10</v>
      </c>
      <c r="C577" s="161">
        <v>45587.0</v>
      </c>
      <c r="D577" s="168" t="s">
        <v>228</v>
      </c>
      <c r="E577" s="168" t="s">
        <v>1258</v>
      </c>
      <c r="F577" s="168" t="s">
        <v>1259</v>
      </c>
      <c r="G577" s="61" t="s">
        <v>13</v>
      </c>
      <c r="H577" s="61" t="s">
        <v>203</v>
      </c>
      <c r="I577" s="171" t="s">
        <v>261</v>
      </c>
      <c r="J577" s="61" t="s">
        <v>30</v>
      </c>
      <c r="K577" s="61"/>
      <c r="L577" s="61" t="s">
        <v>1260</v>
      </c>
      <c r="M577" s="61" t="s">
        <v>206</v>
      </c>
      <c r="N577" s="76">
        <f t="shared" si="1"/>
        <v>-45587</v>
      </c>
      <c r="O577" s="161"/>
      <c r="P577" s="61" t="s">
        <v>19</v>
      </c>
      <c r="Q577" s="61" t="s">
        <v>1024</v>
      </c>
    </row>
    <row r="578">
      <c r="A578" s="75">
        <v>317.0</v>
      </c>
      <c r="B578" s="170">
        <f t="shared" si="52"/>
        <v>10</v>
      </c>
      <c r="C578" s="161">
        <v>45588.0</v>
      </c>
      <c r="D578" s="168" t="s">
        <v>200</v>
      </c>
      <c r="E578" s="168" t="s">
        <v>1261</v>
      </c>
      <c r="F578" s="168" t="s">
        <v>1262</v>
      </c>
      <c r="G578" s="61" t="s">
        <v>13</v>
      </c>
      <c r="H578" s="61" t="s">
        <v>209</v>
      </c>
      <c r="I578" s="171" t="s">
        <v>261</v>
      </c>
      <c r="J578" s="61" t="s">
        <v>29</v>
      </c>
      <c r="K578" s="61"/>
      <c r="L578" s="61" t="s">
        <v>211</v>
      </c>
      <c r="M578" s="61" t="s">
        <v>206</v>
      </c>
      <c r="N578" s="76">
        <f t="shared" si="1"/>
        <v>-45588</v>
      </c>
      <c r="O578" s="161"/>
      <c r="P578" s="61" t="s">
        <v>152</v>
      </c>
      <c r="Q578" s="163"/>
    </row>
    <row r="579">
      <c r="A579" s="75">
        <v>319.0</v>
      </c>
      <c r="B579" s="170">
        <f t="shared" si="52"/>
        <v>10</v>
      </c>
      <c r="C579" s="161">
        <v>45589.0</v>
      </c>
      <c r="D579" s="168" t="s">
        <v>200</v>
      </c>
      <c r="E579" s="168" t="s">
        <v>1234</v>
      </c>
      <c r="F579" s="168" t="s">
        <v>1235</v>
      </c>
      <c r="G579" s="61" t="s">
        <v>13</v>
      </c>
      <c r="H579" s="61" t="s">
        <v>203</v>
      </c>
      <c r="I579" s="171" t="s">
        <v>261</v>
      </c>
      <c r="J579" s="61" t="s">
        <v>35</v>
      </c>
      <c r="K579" s="61"/>
      <c r="L579" s="61" t="s">
        <v>1263</v>
      </c>
      <c r="M579" s="61" t="s">
        <v>1043</v>
      </c>
      <c r="N579" s="76">
        <f t="shared" si="1"/>
        <v>-45589</v>
      </c>
      <c r="O579" s="161"/>
      <c r="P579" s="61" t="s">
        <v>168</v>
      </c>
      <c r="Q579" s="163"/>
    </row>
    <row r="580">
      <c r="A580" s="75">
        <v>332.0</v>
      </c>
      <c r="B580" s="165"/>
      <c r="C580" s="161">
        <v>45601.0</v>
      </c>
      <c r="D580" s="166" t="s">
        <v>200</v>
      </c>
      <c r="E580" s="167" t="s">
        <v>668</v>
      </c>
      <c r="F580" s="168" t="s">
        <v>669</v>
      </c>
      <c r="G580" s="61" t="s">
        <v>13</v>
      </c>
      <c r="H580" s="61" t="s">
        <v>203</v>
      </c>
      <c r="I580" s="61" t="s">
        <v>1264</v>
      </c>
      <c r="J580" s="61"/>
      <c r="K580" s="61"/>
      <c r="L580" s="61"/>
      <c r="M580" s="61" t="s">
        <v>206</v>
      </c>
      <c r="N580" s="76">
        <f t="shared" si="1"/>
        <v>-45601</v>
      </c>
      <c r="O580" s="164"/>
      <c r="P580" s="61" t="s">
        <v>152</v>
      </c>
      <c r="Q580" s="163"/>
    </row>
    <row r="581">
      <c r="A581" s="75">
        <v>335.0</v>
      </c>
      <c r="B581" s="165"/>
      <c r="C581" s="161">
        <v>45602.0</v>
      </c>
      <c r="D581" s="166" t="s">
        <v>228</v>
      </c>
      <c r="E581" s="167" t="s">
        <v>1265</v>
      </c>
      <c r="F581" s="168" t="s">
        <v>1266</v>
      </c>
      <c r="G581" s="61" t="s">
        <v>13</v>
      </c>
      <c r="H581" s="61" t="s">
        <v>203</v>
      </c>
      <c r="I581" s="61" t="s">
        <v>864</v>
      </c>
      <c r="J581" s="61"/>
      <c r="K581" s="61"/>
      <c r="L581" s="61"/>
      <c r="M581" s="61" t="s">
        <v>206</v>
      </c>
      <c r="N581" s="76">
        <f t="shared" si="1"/>
        <v>-45602</v>
      </c>
      <c r="O581" s="164"/>
      <c r="P581" s="61" t="s">
        <v>152</v>
      </c>
      <c r="Q581" s="163"/>
    </row>
    <row r="582">
      <c r="A582" s="75">
        <v>341.0</v>
      </c>
      <c r="B582" s="170">
        <f>MONTH(C582)</f>
        <v>11</v>
      </c>
      <c r="C582" s="161">
        <v>45611.0</v>
      </c>
      <c r="D582" s="168" t="s">
        <v>200</v>
      </c>
      <c r="E582" s="168" t="s">
        <v>775</v>
      </c>
      <c r="F582" s="168" t="s">
        <v>776</v>
      </c>
      <c r="G582" s="61" t="s">
        <v>13</v>
      </c>
      <c r="H582" s="61" t="s">
        <v>203</v>
      </c>
      <c r="I582" s="171" t="s">
        <v>261</v>
      </c>
      <c r="J582" s="61" t="s">
        <v>28</v>
      </c>
      <c r="K582" s="61"/>
      <c r="L582" s="61" t="s">
        <v>205</v>
      </c>
      <c r="M582" s="61" t="s">
        <v>206</v>
      </c>
      <c r="N582" s="76">
        <f t="shared" si="1"/>
        <v>-45611</v>
      </c>
      <c r="O582" s="161"/>
      <c r="P582" s="61" t="s">
        <v>152</v>
      </c>
      <c r="Q582" s="163"/>
    </row>
    <row r="583">
      <c r="A583" s="75">
        <v>343.0</v>
      </c>
      <c r="B583" s="165"/>
      <c r="C583" s="161">
        <v>45616.0</v>
      </c>
      <c r="D583" s="166" t="s">
        <v>200</v>
      </c>
      <c r="E583" s="167" t="s">
        <v>517</v>
      </c>
      <c r="F583" s="168" t="s">
        <v>518</v>
      </c>
      <c r="G583" s="61" t="s">
        <v>13</v>
      </c>
      <c r="H583" s="61" t="s">
        <v>209</v>
      </c>
      <c r="I583" s="61" t="s">
        <v>1267</v>
      </c>
      <c r="J583" s="61"/>
      <c r="K583" s="61"/>
      <c r="L583" s="61"/>
      <c r="M583" s="61" t="s">
        <v>206</v>
      </c>
      <c r="N583" s="76">
        <f t="shared" si="1"/>
        <v>-45616</v>
      </c>
      <c r="O583" s="164"/>
      <c r="P583" s="61" t="s">
        <v>167</v>
      </c>
      <c r="Q583" s="163"/>
    </row>
    <row r="584">
      <c r="A584" s="75">
        <v>344.0</v>
      </c>
      <c r="B584" s="170">
        <f t="shared" ref="B584:B586" si="53">MONTH(C584)</f>
        <v>11</v>
      </c>
      <c r="C584" s="161">
        <v>45617.0</v>
      </c>
      <c r="D584" s="168" t="s">
        <v>200</v>
      </c>
      <c r="E584" s="168" t="s">
        <v>1101</v>
      </c>
      <c r="F584" s="168" t="s">
        <v>1102</v>
      </c>
      <c r="G584" s="61" t="s">
        <v>14</v>
      </c>
      <c r="H584" s="61" t="s">
        <v>209</v>
      </c>
      <c r="I584" s="171" t="s">
        <v>261</v>
      </c>
      <c r="J584" s="61" t="s">
        <v>33</v>
      </c>
      <c r="K584" s="61"/>
      <c r="L584" s="61" t="s">
        <v>211</v>
      </c>
      <c r="M584" s="61" t="s">
        <v>206</v>
      </c>
      <c r="N584" s="76">
        <f t="shared" si="1"/>
        <v>-45617</v>
      </c>
      <c r="O584" s="161"/>
      <c r="P584" s="61" t="s">
        <v>168</v>
      </c>
      <c r="Q584" s="163"/>
    </row>
    <row r="585">
      <c r="A585" s="75">
        <v>347.0</v>
      </c>
      <c r="B585" s="170">
        <f t="shared" si="53"/>
        <v>11</v>
      </c>
      <c r="C585" s="161">
        <v>45619.0</v>
      </c>
      <c r="D585" s="168" t="s">
        <v>200</v>
      </c>
      <c r="E585" s="168" t="s">
        <v>1178</v>
      </c>
      <c r="F585" s="168" t="s">
        <v>1179</v>
      </c>
      <c r="G585" s="61" t="s">
        <v>14</v>
      </c>
      <c r="H585" s="61" t="s">
        <v>209</v>
      </c>
      <c r="I585" s="171" t="s">
        <v>261</v>
      </c>
      <c r="J585" s="61" t="s">
        <v>32</v>
      </c>
      <c r="K585" s="61"/>
      <c r="L585" s="61" t="s">
        <v>211</v>
      </c>
      <c r="M585" s="61" t="s">
        <v>1043</v>
      </c>
      <c r="N585" s="76">
        <f t="shared" si="1"/>
        <v>-45619</v>
      </c>
      <c r="O585" s="161"/>
      <c r="P585" s="61" t="s">
        <v>168</v>
      </c>
      <c r="Q585" s="163"/>
    </row>
    <row r="586">
      <c r="A586" s="75">
        <v>350.0</v>
      </c>
      <c r="B586" s="170">
        <f t="shared" si="53"/>
        <v>11</v>
      </c>
      <c r="C586" s="161">
        <v>45623.0</v>
      </c>
      <c r="D586" s="168" t="s">
        <v>200</v>
      </c>
      <c r="E586" s="168" t="s">
        <v>1268</v>
      </c>
      <c r="F586" s="168" t="s">
        <v>1269</v>
      </c>
      <c r="G586" s="61" t="s">
        <v>13</v>
      </c>
      <c r="H586" s="61" t="s">
        <v>203</v>
      </c>
      <c r="I586" s="171" t="s">
        <v>261</v>
      </c>
      <c r="J586" s="61" t="s">
        <v>29</v>
      </c>
      <c r="K586" s="61"/>
      <c r="L586" s="61" t="s">
        <v>205</v>
      </c>
      <c r="M586" s="61" t="s">
        <v>1043</v>
      </c>
      <c r="N586" s="76">
        <f t="shared" si="1"/>
        <v>-45623</v>
      </c>
      <c r="O586" s="161"/>
      <c r="P586" s="61"/>
      <c r="Q586" s="163"/>
    </row>
    <row r="587">
      <c r="A587" s="75">
        <v>353.0</v>
      </c>
      <c r="B587" s="165"/>
      <c r="C587" s="161">
        <v>45625.0</v>
      </c>
      <c r="D587" s="166" t="s">
        <v>200</v>
      </c>
      <c r="E587" s="167" t="s">
        <v>794</v>
      </c>
      <c r="F587" s="168" t="s">
        <v>795</v>
      </c>
      <c r="G587" s="61" t="s">
        <v>13</v>
      </c>
      <c r="H587" s="61" t="s">
        <v>209</v>
      </c>
      <c r="I587" s="61" t="s">
        <v>1270</v>
      </c>
      <c r="J587" s="61"/>
      <c r="K587" s="61"/>
      <c r="L587" s="61"/>
      <c r="M587" s="61" t="s">
        <v>206</v>
      </c>
      <c r="N587" s="76">
        <f t="shared" si="1"/>
        <v>-45625</v>
      </c>
      <c r="O587" s="164"/>
      <c r="P587" s="76" t="s">
        <v>167</v>
      </c>
      <c r="Q587" s="163"/>
    </row>
    <row r="588">
      <c r="A588" s="75">
        <v>358.0</v>
      </c>
      <c r="B588" s="170">
        <f>MONTH(C588)</f>
        <v>12</v>
      </c>
      <c r="C588" s="161">
        <v>45629.0</v>
      </c>
      <c r="D588" s="168" t="s">
        <v>200</v>
      </c>
      <c r="E588" s="168" t="s">
        <v>1271</v>
      </c>
      <c r="F588" s="168" t="s">
        <v>1272</v>
      </c>
      <c r="G588" s="61" t="s">
        <v>133</v>
      </c>
      <c r="H588" s="61" t="s">
        <v>203</v>
      </c>
      <c r="I588" s="171" t="s">
        <v>261</v>
      </c>
      <c r="J588" s="61" t="s">
        <v>34</v>
      </c>
      <c r="K588" s="61"/>
      <c r="L588" s="61" t="s">
        <v>205</v>
      </c>
      <c r="M588" s="61" t="s">
        <v>1043</v>
      </c>
      <c r="N588" s="76">
        <f t="shared" si="1"/>
        <v>-45629</v>
      </c>
      <c r="O588" s="161"/>
      <c r="P588" s="76"/>
      <c r="Q588" s="163"/>
    </row>
    <row r="589">
      <c r="A589" s="75">
        <v>360.0</v>
      </c>
      <c r="B589" s="160"/>
      <c r="C589" s="161">
        <v>45630.0</v>
      </c>
      <c r="D589" s="162" t="s">
        <v>228</v>
      </c>
      <c r="E589" s="61" t="s">
        <v>1273</v>
      </c>
      <c r="F589" s="61" t="s">
        <v>1274</v>
      </c>
      <c r="G589" s="61" t="s">
        <v>15</v>
      </c>
      <c r="H589" s="61" t="s">
        <v>203</v>
      </c>
      <c r="I589" s="61" t="s">
        <v>254</v>
      </c>
      <c r="J589" s="61" t="s">
        <v>34</v>
      </c>
      <c r="K589" s="163"/>
      <c r="L589" s="61" t="s">
        <v>205</v>
      </c>
      <c r="M589" s="61" t="s">
        <v>1043</v>
      </c>
      <c r="N589" s="76">
        <f t="shared" si="1"/>
        <v>-45630</v>
      </c>
      <c r="O589" s="164"/>
      <c r="P589" s="163"/>
      <c r="Q589" s="163"/>
    </row>
    <row r="590">
      <c r="A590" s="75">
        <v>364.0</v>
      </c>
      <c r="B590" s="165"/>
      <c r="C590" s="161">
        <v>45635.0</v>
      </c>
      <c r="D590" s="166" t="s">
        <v>200</v>
      </c>
      <c r="E590" s="167" t="s">
        <v>1275</v>
      </c>
      <c r="F590" s="168" t="s">
        <v>1276</v>
      </c>
      <c r="G590" s="61" t="s">
        <v>13</v>
      </c>
      <c r="H590" s="61" t="s">
        <v>209</v>
      </c>
      <c r="I590" s="61" t="s">
        <v>1147</v>
      </c>
      <c r="J590" s="61"/>
      <c r="K590" s="61"/>
      <c r="L590" s="61"/>
      <c r="M590" s="61" t="s">
        <v>1043</v>
      </c>
      <c r="N590" s="76">
        <f t="shared" si="1"/>
        <v>-45635</v>
      </c>
      <c r="O590" s="164"/>
      <c r="P590" s="94"/>
      <c r="Q590" s="163"/>
    </row>
    <row r="591">
      <c r="A591" s="75">
        <v>366.0</v>
      </c>
      <c r="B591" s="170">
        <f t="shared" ref="B591:B592" si="54">MONTH(C591)</f>
        <v>12</v>
      </c>
      <c r="C591" s="161">
        <v>45637.0</v>
      </c>
      <c r="D591" s="168" t="s">
        <v>228</v>
      </c>
      <c r="E591" s="168" t="s">
        <v>1277</v>
      </c>
      <c r="F591" s="168" t="s">
        <v>1278</v>
      </c>
      <c r="G591" s="61" t="s">
        <v>14</v>
      </c>
      <c r="H591" s="61" t="s">
        <v>203</v>
      </c>
      <c r="I591" s="171" t="s">
        <v>261</v>
      </c>
      <c r="J591" s="61" t="s">
        <v>33</v>
      </c>
      <c r="K591" s="61"/>
      <c r="L591" s="61" t="s">
        <v>205</v>
      </c>
      <c r="M591" s="61" t="s">
        <v>1043</v>
      </c>
      <c r="N591" s="76">
        <f t="shared" si="1"/>
        <v>-45637</v>
      </c>
      <c r="O591" s="161"/>
      <c r="P591" s="61"/>
      <c r="Q591" s="163"/>
    </row>
    <row r="592">
      <c r="A592" s="75">
        <v>371.0</v>
      </c>
      <c r="B592" s="170">
        <f t="shared" si="54"/>
        <v>12</v>
      </c>
      <c r="C592" s="161">
        <v>45639.0</v>
      </c>
      <c r="D592" s="168" t="s">
        <v>200</v>
      </c>
      <c r="E592" s="168" t="s">
        <v>1279</v>
      </c>
      <c r="F592" s="168" t="s">
        <v>1280</v>
      </c>
      <c r="G592" s="61" t="s">
        <v>13</v>
      </c>
      <c r="H592" s="61" t="s">
        <v>203</v>
      </c>
      <c r="I592" s="171" t="s">
        <v>261</v>
      </c>
      <c r="J592" s="61" t="s">
        <v>34</v>
      </c>
      <c r="K592" s="61"/>
      <c r="L592" s="61" t="s">
        <v>205</v>
      </c>
      <c r="M592" s="61" t="s">
        <v>1043</v>
      </c>
      <c r="N592" s="76">
        <f t="shared" si="1"/>
        <v>-45639</v>
      </c>
      <c r="O592" s="161"/>
      <c r="P592" s="61" t="s">
        <v>168</v>
      </c>
      <c r="Q592" s="163"/>
    </row>
    <row r="593">
      <c r="A593" s="75">
        <v>372.0</v>
      </c>
      <c r="B593" s="165"/>
      <c r="C593" s="161">
        <v>45642.0</v>
      </c>
      <c r="D593" s="166" t="s">
        <v>200</v>
      </c>
      <c r="E593" s="167" t="s">
        <v>1281</v>
      </c>
      <c r="F593" s="168" t="s">
        <v>1282</v>
      </c>
      <c r="G593" s="61" t="s">
        <v>13</v>
      </c>
      <c r="H593" s="61" t="s">
        <v>203</v>
      </c>
      <c r="I593" s="61" t="s">
        <v>705</v>
      </c>
      <c r="J593" s="61"/>
      <c r="K593" s="61"/>
      <c r="L593" s="61"/>
      <c r="M593" s="61" t="s">
        <v>1043</v>
      </c>
      <c r="N593" s="76">
        <f t="shared" si="1"/>
        <v>-45642</v>
      </c>
      <c r="O593" s="164"/>
      <c r="P593" s="163"/>
      <c r="Q593" s="169">
        <v>46126.0</v>
      </c>
    </row>
    <row r="594">
      <c r="A594" s="75">
        <v>375.0</v>
      </c>
      <c r="B594" s="170">
        <f>MONTH(C594)</f>
        <v>12</v>
      </c>
      <c r="C594" s="161">
        <v>45649.0</v>
      </c>
      <c r="D594" s="168" t="s">
        <v>200</v>
      </c>
      <c r="E594" s="168" t="s">
        <v>1283</v>
      </c>
      <c r="F594" s="168" t="s">
        <v>1284</v>
      </c>
      <c r="G594" s="61" t="s">
        <v>15</v>
      </c>
      <c r="H594" s="61" t="s">
        <v>203</v>
      </c>
      <c r="I594" s="171" t="s">
        <v>261</v>
      </c>
      <c r="J594" s="61" t="s">
        <v>34</v>
      </c>
      <c r="K594" s="61"/>
      <c r="L594" s="61" t="s">
        <v>595</v>
      </c>
      <c r="M594" s="61" t="s">
        <v>1043</v>
      </c>
      <c r="N594" s="76">
        <f t="shared" si="1"/>
        <v>-45649</v>
      </c>
      <c r="O594" s="161"/>
      <c r="P594" s="61"/>
      <c r="Q594" s="163"/>
    </row>
    <row r="595">
      <c r="A595" s="75">
        <v>376.0</v>
      </c>
      <c r="B595" s="172"/>
      <c r="C595" s="161">
        <v>45649.0</v>
      </c>
      <c r="D595" s="173" t="s">
        <v>200</v>
      </c>
      <c r="E595" s="168" t="s">
        <v>259</v>
      </c>
      <c r="F595" s="174" t="s">
        <v>260</v>
      </c>
      <c r="G595" s="168" t="s">
        <v>13</v>
      </c>
      <c r="H595" s="61" t="s">
        <v>203</v>
      </c>
      <c r="I595" s="168" t="s">
        <v>204</v>
      </c>
      <c r="J595" s="168" t="s">
        <v>29</v>
      </c>
      <c r="K595" s="163"/>
      <c r="L595" s="61" t="s">
        <v>595</v>
      </c>
      <c r="M595" s="61" t="s">
        <v>206</v>
      </c>
      <c r="N595" s="76">
        <f t="shared" si="1"/>
        <v>-45649</v>
      </c>
      <c r="O595" s="164"/>
      <c r="P595" s="76" t="s">
        <v>19</v>
      </c>
      <c r="Q595" s="61" t="s">
        <v>671</v>
      </c>
    </row>
    <row r="596">
      <c r="A596" s="75">
        <v>378.0</v>
      </c>
      <c r="B596" s="170">
        <f>MONTH(C596)</f>
        <v>12</v>
      </c>
      <c r="C596" s="161">
        <v>45652.0</v>
      </c>
      <c r="D596" s="168" t="s">
        <v>200</v>
      </c>
      <c r="E596" s="168" t="s">
        <v>1285</v>
      </c>
      <c r="F596" s="168" t="s">
        <v>1286</v>
      </c>
      <c r="G596" s="61" t="s">
        <v>13</v>
      </c>
      <c r="H596" s="61" t="s">
        <v>203</v>
      </c>
      <c r="I596" s="171" t="s">
        <v>261</v>
      </c>
      <c r="J596" s="61" t="s">
        <v>28</v>
      </c>
      <c r="K596" s="61"/>
      <c r="L596" s="61" t="s">
        <v>205</v>
      </c>
      <c r="M596" s="61" t="s">
        <v>1043</v>
      </c>
      <c r="N596" s="76">
        <f t="shared" si="1"/>
        <v>-45652</v>
      </c>
      <c r="O596" s="161"/>
      <c r="P596" s="61"/>
      <c r="Q596" s="163"/>
    </row>
    <row r="597">
      <c r="A597" s="75">
        <v>386.0</v>
      </c>
      <c r="B597" s="160"/>
      <c r="C597" s="161">
        <v>45663.0</v>
      </c>
      <c r="D597" s="162" t="s">
        <v>228</v>
      </c>
      <c r="E597" s="61" t="s">
        <v>1287</v>
      </c>
      <c r="F597" s="61" t="s">
        <v>1288</v>
      </c>
      <c r="G597" s="61" t="s">
        <v>133</v>
      </c>
      <c r="H597" s="61" t="s">
        <v>203</v>
      </c>
      <c r="I597" s="61" t="s">
        <v>254</v>
      </c>
      <c r="J597" s="61" t="s">
        <v>30</v>
      </c>
      <c r="K597" s="163"/>
      <c r="L597" s="61" t="s">
        <v>337</v>
      </c>
      <c r="M597" s="61" t="s">
        <v>1043</v>
      </c>
      <c r="N597" s="76">
        <f t="shared" si="1"/>
        <v>-45663</v>
      </c>
      <c r="O597" s="164"/>
      <c r="P597" s="163"/>
      <c r="Q597" s="163"/>
    </row>
    <row r="598">
      <c r="A598" s="75">
        <v>392.0</v>
      </c>
      <c r="B598" s="165"/>
      <c r="C598" s="161">
        <v>45665.0</v>
      </c>
      <c r="D598" s="166" t="s">
        <v>228</v>
      </c>
      <c r="E598" s="167" t="s">
        <v>1289</v>
      </c>
      <c r="F598" s="168" t="s">
        <v>1290</v>
      </c>
      <c r="G598" s="61" t="s">
        <v>13</v>
      </c>
      <c r="H598" s="61" t="s">
        <v>203</v>
      </c>
      <c r="I598" s="61" t="s">
        <v>714</v>
      </c>
      <c r="J598" s="61" t="s">
        <v>34</v>
      </c>
      <c r="K598" s="61" t="s">
        <v>29</v>
      </c>
      <c r="L598" s="61" t="s">
        <v>205</v>
      </c>
      <c r="M598" s="61" t="s">
        <v>1043</v>
      </c>
      <c r="N598" s="76">
        <f t="shared" si="1"/>
        <v>-45665</v>
      </c>
      <c r="O598" s="164"/>
      <c r="P598" s="163"/>
      <c r="Q598" s="163"/>
    </row>
    <row r="599">
      <c r="A599" s="75">
        <v>394.0</v>
      </c>
      <c r="B599" s="160"/>
      <c r="C599" s="161">
        <v>45666.0</v>
      </c>
      <c r="D599" s="162" t="s">
        <v>200</v>
      </c>
      <c r="E599" s="61" t="s">
        <v>1291</v>
      </c>
      <c r="F599" s="61" t="s">
        <v>1292</v>
      </c>
      <c r="G599" s="61" t="s">
        <v>13</v>
      </c>
      <c r="H599" s="61" t="s">
        <v>203</v>
      </c>
      <c r="I599" s="61" t="s">
        <v>210</v>
      </c>
      <c r="J599" s="61" t="s">
        <v>33</v>
      </c>
      <c r="K599" s="163"/>
      <c r="L599" s="61" t="s">
        <v>245</v>
      </c>
      <c r="M599" s="61" t="s">
        <v>1043</v>
      </c>
      <c r="N599" s="76">
        <f t="shared" si="1"/>
        <v>-45666</v>
      </c>
      <c r="O599" s="164"/>
      <c r="P599" s="163"/>
      <c r="Q599" s="163"/>
    </row>
    <row r="600">
      <c r="A600" s="75">
        <v>395.0</v>
      </c>
      <c r="B600" s="170">
        <f>MONTH(C600)</f>
        <v>1</v>
      </c>
      <c r="C600" s="161">
        <v>45666.0</v>
      </c>
      <c r="D600" s="168" t="s">
        <v>200</v>
      </c>
      <c r="E600" s="168" t="s">
        <v>1293</v>
      </c>
      <c r="F600" s="168" t="s">
        <v>1294</v>
      </c>
      <c r="G600" s="61" t="s">
        <v>14</v>
      </c>
      <c r="H600" s="61" t="s">
        <v>203</v>
      </c>
      <c r="I600" s="171" t="s">
        <v>261</v>
      </c>
      <c r="J600" s="61" t="s">
        <v>28</v>
      </c>
      <c r="K600" s="61"/>
      <c r="L600" s="61" t="s">
        <v>1295</v>
      </c>
      <c r="M600" s="61" t="s">
        <v>206</v>
      </c>
      <c r="N600" s="76">
        <f t="shared" si="1"/>
        <v>-45666</v>
      </c>
      <c r="O600" s="161"/>
      <c r="P600" s="61" t="s">
        <v>152</v>
      </c>
      <c r="Q600" s="163"/>
    </row>
    <row r="601">
      <c r="A601" s="75">
        <v>397.0</v>
      </c>
      <c r="B601" s="165"/>
      <c r="C601" s="161">
        <v>45668.0</v>
      </c>
      <c r="D601" s="166" t="s">
        <v>200</v>
      </c>
      <c r="E601" s="167" t="s">
        <v>794</v>
      </c>
      <c r="F601" s="168" t="s">
        <v>795</v>
      </c>
      <c r="G601" s="61" t="s">
        <v>13</v>
      </c>
      <c r="H601" s="61" t="s">
        <v>209</v>
      </c>
      <c r="I601" s="61" t="s">
        <v>1270</v>
      </c>
      <c r="J601" s="61" t="s">
        <v>33</v>
      </c>
      <c r="K601" s="61"/>
      <c r="L601" s="61" t="s">
        <v>1296</v>
      </c>
      <c r="M601" s="61" t="s">
        <v>206</v>
      </c>
      <c r="N601" s="76">
        <f t="shared" si="1"/>
        <v>-45668</v>
      </c>
      <c r="O601" s="164"/>
      <c r="P601" s="61" t="s">
        <v>152</v>
      </c>
      <c r="Q601" s="61" t="s">
        <v>1297</v>
      </c>
    </row>
    <row r="602">
      <c r="A602" s="75">
        <v>411.0</v>
      </c>
      <c r="B602" s="170">
        <f t="shared" ref="B602:B604" si="55">MONTH(C602)</f>
        <v>2</v>
      </c>
      <c r="C602" s="161">
        <v>45692.0</v>
      </c>
      <c r="D602" s="168" t="s">
        <v>200</v>
      </c>
      <c r="E602" s="168" t="s">
        <v>1298</v>
      </c>
      <c r="F602" s="168" t="s">
        <v>1299</v>
      </c>
      <c r="G602" s="61" t="s">
        <v>15</v>
      </c>
      <c r="H602" s="61" t="s">
        <v>209</v>
      </c>
      <c r="I602" s="171" t="s">
        <v>261</v>
      </c>
      <c r="J602" s="61" t="s">
        <v>30</v>
      </c>
      <c r="K602" s="61"/>
      <c r="L602" s="61" t="s">
        <v>211</v>
      </c>
      <c r="M602" s="61" t="s">
        <v>1043</v>
      </c>
      <c r="N602" s="76">
        <f t="shared" si="1"/>
        <v>-45692</v>
      </c>
      <c r="O602" s="161"/>
      <c r="P602" s="61"/>
      <c r="Q602" s="163"/>
    </row>
    <row r="603">
      <c r="A603" s="75">
        <v>413.0</v>
      </c>
      <c r="B603" s="170">
        <f t="shared" si="55"/>
        <v>2</v>
      </c>
      <c r="C603" s="161">
        <v>45693.0</v>
      </c>
      <c r="D603" s="168" t="s">
        <v>200</v>
      </c>
      <c r="E603" s="168" t="s">
        <v>1300</v>
      </c>
      <c r="F603" s="168" t="s">
        <v>1301</v>
      </c>
      <c r="G603" s="61" t="s">
        <v>13</v>
      </c>
      <c r="H603" s="61" t="s">
        <v>203</v>
      </c>
      <c r="I603" s="171" t="s">
        <v>227</v>
      </c>
      <c r="J603" s="61" t="s">
        <v>34</v>
      </c>
      <c r="K603" s="61" t="s">
        <v>30</v>
      </c>
      <c r="L603" s="61" t="s">
        <v>940</v>
      </c>
      <c r="M603" s="61" t="s">
        <v>1043</v>
      </c>
      <c r="N603" s="76">
        <f t="shared" si="1"/>
        <v>-45693</v>
      </c>
      <c r="O603" s="161"/>
      <c r="P603" s="76"/>
      <c r="Q603" s="163"/>
    </row>
    <row r="604">
      <c r="A604" s="75">
        <v>417.0</v>
      </c>
      <c r="B604" s="170">
        <f t="shared" si="55"/>
        <v>2</v>
      </c>
      <c r="C604" s="161">
        <v>45695.0</v>
      </c>
      <c r="D604" s="168" t="s">
        <v>200</v>
      </c>
      <c r="E604" s="168" t="s">
        <v>1302</v>
      </c>
      <c r="F604" s="168" t="s">
        <v>1303</v>
      </c>
      <c r="G604" s="61" t="s">
        <v>15</v>
      </c>
      <c r="H604" s="61" t="s">
        <v>203</v>
      </c>
      <c r="I604" s="171" t="s">
        <v>224</v>
      </c>
      <c r="J604" s="61" t="s">
        <v>30</v>
      </c>
      <c r="K604" s="61"/>
      <c r="L604" s="61" t="s">
        <v>289</v>
      </c>
      <c r="M604" s="61" t="s">
        <v>1043</v>
      </c>
      <c r="N604" s="76">
        <f t="shared" si="1"/>
        <v>-45695</v>
      </c>
      <c r="O604" s="161"/>
      <c r="P604" s="61"/>
      <c r="Q604" s="163"/>
    </row>
    <row r="605">
      <c r="A605" s="75">
        <v>418.0</v>
      </c>
      <c r="B605" s="165"/>
      <c r="C605" s="161">
        <v>45695.0</v>
      </c>
      <c r="D605" s="166" t="s">
        <v>200</v>
      </c>
      <c r="E605" s="167" t="s">
        <v>638</v>
      </c>
      <c r="F605" s="168" t="s">
        <v>1304</v>
      </c>
      <c r="G605" s="61" t="s">
        <v>13</v>
      </c>
      <c r="H605" s="61" t="s">
        <v>209</v>
      </c>
      <c r="I605" s="61" t="s">
        <v>1270</v>
      </c>
      <c r="J605" s="61" t="s">
        <v>33</v>
      </c>
      <c r="K605" s="61"/>
      <c r="L605" s="61" t="s">
        <v>865</v>
      </c>
      <c r="M605" s="61" t="s">
        <v>206</v>
      </c>
      <c r="N605" s="76">
        <f t="shared" si="1"/>
        <v>-45695</v>
      </c>
      <c r="O605" s="164"/>
      <c r="P605" s="61" t="s">
        <v>152</v>
      </c>
      <c r="Q605" s="61" t="s">
        <v>1297</v>
      </c>
    </row>
    <row r="606">
      <c r="A606" s="75">
        <v>429.0</v>
      </c>
      <c r="B606" s="170">
        <f>MONTH(C606)</f>
        <v>2</v>
      </c>
      <c r="C606" s="161">
        <v>45707.0</v>
      </c>
      <c r="D606" s="168" t="s">
        <v>200</v>
      </c>
      <c r="E606" s="168" t="s">
        <v>1305</v>
      </c>
      <c r="F606" s="168" t="s">
        <v>1306</v>
      </c>
      <c r="G606" s="61" t="s">
        <v>13</v>
      </c>
      <c r="H606" s="61" t="s">
        <v>209</v>
      </c>
      <c r="I606" s="171" t="s">
        <v>227</v>
      </c>
      <c r="J606" s="61" t="s">
        <v>29</v>
      </c>
      <c r="K606" s="61"/>
      <c r="L606" s="61" t="s">
        <v>211</v>
      </c>
      <c r="M606" s="61" t="s">
        <v>1043</v>
      </c>
      <c r="N606" s="76">
        <f t="shared" si="1"/>
        <v>-45707</v>
      </c>
      <c r="O606" s="161"/>
      <c r="P606" s="61"/>
      <c r="Q606" s="163"/>
    </row>
    <row r="607">
      <c r="A607" s="75">
        <v>430.0</v>
      </c>
      <c r="B607" s="165"/>
      <c r="C607" s="161">
        <v>45707.0</v>
      </c>
      <c r="D607" s="166" t="s">
        <v>200</v>
      </c>
      <c r="E607" s="167" t="s">
        <v>1307</v>
      </c>
      <c r="F607" s="168" t="s">
        <v>1308</v>
      </c>
      <c r="G607" s="61" t="s">
        <v>13</v>
      </c>
      <c r="H607" s="61" t="s">
        <v>209</v>
      </c>
      <c r="I607" s="61" t="s">
        <v>706</v>
      </c>
      <c r="J607" s="61" t="s">
        <v>28</v>
      </c>
      <c r="K607" s="61"/>
      <c r="L607" s="61" t="s">
        <v>211</v>
      </c>
      <c r="M607" s="61" t="s">
        <v>1043</v>
      </c>
      <c r="N607" s="76">
        <f t="shared" si="1"/>
        <v>-45707</v>
      </c>
      <c r="O607" s="164"/>
      <c r="P607" s="163"/>
      <c r="Q607" s="163"/>
    </row>
    <row r="608">
      <c r="A608" s="75">
        <v>431.0</v>
      </c>
      <c r="B608" s="170">
        <f>MONTH(C608)</f>
        <v>2</v>
      </c>
      <c r="C608" s="161">
        <v>45708.0</v>
      </c>
      <c r="D608" s="168" t="s">
        <v>228</v>
      </c>
      <c r="E608" s="168" t="s">
        <v>1309</v>
      </c>
      <c r="F608" s="168" t="s">
        <v>1310</v>
      </c>
      <c r="G608" s="61" t="s">
        <v>14</v>
      </c>
      <c r="H608" s="61" t="s">
        <v>203</v>
      </c>
      <c r="I608" s="171" t="s">
        <v>224</v>
      </c>
      <c r="J608" s="61" t="s">
        <v>34</v>
      </c>
      <c r="K608" s="61"/>
      <c r="L608" s="61" t="s">
        <v>940</v>
      </c>
      <c r="M608" s="61" t="s">
        <v>1043</v>
      </c>
      <c r="N608" s="76">
        <f t="shared" si="1"/>
        <v>-45708</v>
      </c>
      <c r="O608" s="161"/>
      <c r="P608" s="61"/>
      <c r="Q608" s="163"/>
    </row>
    <row r="609">
      <c r="A609" s="75">
        <v>446.0</v>
      </c>
      <c r="B609" s="165"/>
      <c r="C609" s="161">
        <v>45723.0</v>
      </c>
      <c r="D609" s="166" t="s">
        <v>200</v>
      </c>
      <c r="E609" s="167" t="s">
        <v>1311</v>
      </c>
      <c r="F609" s="168" t="s">
        <v>1312</v>
      </c>
      <c r="G609" s="61" t="s">
        <v>13</v>
      </c>
      <c r="H609" s="61" t="s">
        <v>203</v>
      </c>
      <c r="I609" s="61" t="s">
        <v>706</v>
      </c>
      <c r="J609" s="61" t="s">
        <v>28</v>
      </c>
      <c r="K609" s="61" t="s">
        <v>28</v>
      </c>
      <c r="L609" s="61" t="s">
        <v>551</v>
      </c>
      <c r="M609" s="61" t="s">
        <v>1043</v>
      </c>
      <c r="N609" s="76">
        <f t="shared" si="1"/>
        <v>-45723</v>
      </c>
      <c r="O609" s="164"/>
      <c r="P609" s="94"/>
      <c r="Q609" s="163"/>
    </row>
    <row r="610">
      <c r="A610" s="75">
        <v>454.0</v>
      </c>
      <c r="B610" s="165"/>
      <c r="C610" s="161">
        <v>45736.0</v>
      </c>
      <c r="D610" s="166" t="s">
        <v>200</v>
      </c>
      <c r="E610" s="167" t="s">
        <v>1035</v>
      </c>
      <c r="F610" s="168" t="s">
        <v>1313</v>
      </c>
      <c r="G610" s="61" t="s">
        <v>15</v>
      </c>
      <c r="H610" s="61" t="s">
        <v>203</v>
      </c>
      <c r="I610" s="61" t="s">
        <v>706</v>
      </c>
      <c r="J610" s="61" t="s">
        <v>34</v>
      </c>
      <c r="K610" s="61" t="s">
        <v>33</v>
      </c>
      <c r="L610" s="61" t="s">
        <v>205</v>
      </c>
      <c r="M610" s="61" t="s">
        <v>1043</v>
      </c>
      <c r="N610" s="76">
        <f t="shared" si="1"/>
        <v>-45736</v>
      </c>
      <c r="O610" s="164"/>
      <c r="P610" s="163"/>
      <c r="Q610" s="163"/>
    </row>
    <row r="611">
      <c r="A611" s="75">
        <v>457.0</v>
      </c>
      <c r="B611" s="170">
        <f>MONTH(C611)</f>
        <v>3</v>
      </c>
      <c r="C611" s="161">
        <v>45742.0</v>
      </c>
      <c r="D611" s="168" t="s">
        <v>200</v>
      </c>
      <c r="E611" s="168" t="s">
        <v>710</v>
      </c>
      <c r="F611" s="168" t="s">
        <v>711</v>
      </c>
      <c r="G611" s="61" t="s">
        <v>13</v>
      </c>
      <c r="H611" s="61" t="s">
        <v>203</v>
      </c>
      <c r="I611" s="171" t="s">
        <v>227</v>
      </c>
      <c r="J611" s="61" t="s">
        <v>29</v>
      </c>
      <c r="K611" s="61"/>
      <c r="L611" s="61" t="s">
        <v>205</v>
      </c>
      <c r="M611" s="61" t="s">
        <v>1043</v>
      </c>
      <c r="N611" s="76">
        <f t="shared" si="1"/>
        <v>-45742</v>
      </c>
      <c r="O611" s="161"/>
      <c r="P611" s="61" t="s">
        <v>168</v>
      </c>
      <c r="Q611" s="61" t="s">
        <v>1314</v>
      </c>
    </row>
    <row r="612">
      <c r="A612" s="75">
        <v>459.0</v>
      </c>
      <c r="B612" s="165"/>
      <c r="C612" s="161">
        <v>45743.0</v>
      </c>
      <c r="D612" s="166" t="s">
        <v>200</v>
      </c>
      <c r="E612" s="167" t="s">
        <v>1315</v>
      </c>
      <c r="F612" s="168" t="s">
        <v>1316</v>
      </c>
      <c r="G612" s="61" t="s">
        <v>13</v>
      </c>
      <c r="H612" s="61" t="s">
        <v>209</v>
      </c>
      <c r="I612" s="61" t="s">
        <v>301</v>
      </c>
      <c r="J612" s="61" t="s">
        <v>34</v>
      </c>
      <c r="K612" s="61" t="s">
        <v>29</v>
      </c>
      <c r="L612" s="61" t="s">
        <v>211</v>
      </c>
      <c r="M612" s="61" t="s">
        <v>1043</v>
      </c>
      <c r="N612" s="76">
        <f t="shared" si="1"/>
        <v>-45743</v>
      </c>
      <c r="O612" s="164"/>
      <c r="P612" s="163"/>
      <c r="Q612" s="163"/>
    </row>
    <row r="613">
      <c r="A613" s="75">
        <v>460.0</v>
      </c>
      <c r="B613" s="170">
        <f t="shared" ref="B613:B614" si="56">MONTH(C613)</f>
        <v>3</v>
      </c>
      <c r="C613" s="161">
        <v>45745.0</v>
      </c>
      <c r="D613" s="168" t="s">
        <v>200</v>
      </c>
      <c r="E613" s="168" t="s">
        <v>1317</v>
      </c>
      <c r="F613" s="168" t="s">
        <v>1318</v>
      </c>
      <c r="G613" s="61" t="s">
        <v>14</v>
      </c>
      <c r="H613" s="61" t="s">
        <v>203</v>
      </c>
      <c r="I613" s="171" t="s">
        <v>224</v>
      </c>
      <c r="J613" s="61" t="s">
        <v>29</v>
      </c>
      <c r="K613" s="61"/>
      <c r="L613" s="61" t="s">
        <v>205</v>
      </c>
      <c r="M613" s="61" t="s">
        <v>1043</v>
      </c>
      <c r="N613" s="76">
        <f t="shared" si="1"/>
        <v>-45745</v>
      </c>
      <c r="O613" s="161"/>
      <c r="P613" s="61"/>
      <c r="Q613" s="163"/>
    </row>
    <row r="614">
      <c r="A614" s="75">
        <v>465.0</v>
      </c>
      <c r="B614" s="170">
        <f t="shared" si="56"/>
        <v>4</v>
      </c>
      <c r="C614" s="161">
        <v>45750.0</v>
      </c>
      <c r="D614" s="168" t="s">
        <v>228</v>
      </c>
      <c r="E614" s="168" t="s">
        <v>1319</v>
      </c>
      <c r="F614" s="168" t="s">
        <v>1320</v>
      </c>
      <c r="G614" s="61" t="s">
        <v>13</v>
      </c>
      <c r="H614" s="61" t="s">
        <v>203</v>
      </c>
      <c r="I614" s="171" t="s">
        <v>227</v>
      </c>
      <c r="J614" s="61" t="s">
        <v>34</v>
      </c>
      <c r="K614" s="61" t="s">
        <v>33</v>
      </c>
      <c r="L614" s="61" t="s">
        <v>875</v>
      </c>
      <c r="M614" s="61" t="s">
        <v>1043</v>
      </c>
      <c r="N614" s="76">
        <f t="shared" si="1"/>
        <v>-45750</v>
      </c>
      <c r="O614" s="161"/>
      <c r="P614" s="76"/>
      <c r="Q614" s="163"/>
    </row>
    <row r="615">
      <c r="A615" s="75">
        <v>474.0</v>
      </c>
      <c r="B615" s="165"/>
      <c r="C615" s="161">
        <v>45758.0</v>
      </c>
      <c r="D615" s="166" t="s">
        <v>200</v>
      </c>
      <c r="E615" s="167" t="s">
        <v>647</v>
      </c>
      <c r="F615" s="168" t="s">
        <v>1321</v>
      </c>
      <c r="G615" s="61" t="s">
        <v>14</v>
      </c>
      <c r="H615" s="61" t="s">
        <v>209</v>
      </c>
      <c r="I615" s="61" t="s">
        <v>239</v>
      </c>
      <c r="J615" s="61" t="s">
        <v>28</v>
      </c>
      <c r="K615" s="61" t="s">
        <v>31</v>
      </c>
      <c r="L615" s="61" t="s">
        <v>211</v>
      </c>
      <c r="M615" s="61" t="s">
        <v>1043</v>
      </c>
      <c r="N615" s="76">
        <f t="shared" si="1"/>
        <v>-45758</v>
      </c>
      <c r="O615" s="164"/>
      <c r="P615" s="163"/>
      <c r="Q615" s="163"/>
    </row>
    <row r="616">
      <c r="A616" s="75">
        <v>480.0</v>
      </c>
      <c r="B616" s="165"/>
      <c r="C616" s="161">
        <v>45764.0</v>
      </c>
      <c r="D616" s="166" t="s">
        <v>200</v>
      </c>
      <c r="E616" s="167" t="s">
        <v>739</v>
      </c>
      <c r="F616" s="168" t="s">
        <v>740</v>
      </c>
      <c r="G616" s="61" t="s">
        <v>13</v>
      </c>
      <c r="H616" s="61" t="s">
        <v>203</v>
      </c>
      <c r="I616" s="61" t="s">
        <v>204</v>
      </c>
      <c r="J616" s="61" t="s">
        <v>28</v>
      </c>
      <c r="K616" s="61" t="s">
        <v>28</v>
      </c>
      <c r="L616" s="61" t="s">
        <v>205</v>
      </c>
      <c r="M616" s="61" t="s">
        <v>1043</v>
      </c>
      <c r="N616" s="76">
        <f t="shared" si="1"/>
        <v>-45764</v>
      </c>
      <c r="O616" s="164"/>
      <c r="P616" s="163"/>
      <c r="Q616" s="163"/>
    </row>
    <row r="617">
      <c r="A617" s="75">
        <v>481.0</v>
      </c>
      <c r="B617" s="170">
        <f>MONTH(C617)</f>
        <v>4</v>
      </c>
      <c r="C617" s="161">
        <v>45765.0</v>
      </c>
      <c r="D617" s="168" t="s">
        <v>200</v>
      </c>
      <c r="E617" s="168" t="s">
        <v>1322</v>
      </c>
      <c r="F617" s="168" t="s">
        <v>1323</v>
      </c>
      <c r="G617" s="61" t="s">
        <v>13</v>
      </c>
      <c r="H617" s="61" t="s">
        <v>203</v>
      </c>
      <c r="I617" s="171" t="s">
        <v>227</v>
      </c>
      <c r="J617" s="61" t="s">
        <v>28</v>
      </c>
      <c r="K617" s="61" t="s">
        <v>28</v>
      </c>
      <c r="L617" s="61" t="s">
        <v>220</v>
      </c>
      <c r="M617" s="61" t="s">
        <v>1043</v>
      </c>
      <c r="N617" s="76">
        <f t="shared" si="1"/>
        <v>-45765</v>
      </c>
      <c r="O617" s="161"/>
      <c r="P617" s="76"/>
      <c r="Q617" s="163"/>
    </row>
    <row r="618">
      <c r="A618" s="75">
        <v>485.0</v>
      </c>
      <c r="B618" s="165"/>
      <c r="C618" s="161">
        <v>45775.0</v>
      </c>
      <c r="D618" s="166" t="s">
        <v>200</v>
      </c>
      <c r="E618" s="167" t="s">
        <v>304</v>
      </c>
      <c r="F618" s="168" t="s">
        <v>305</v>
      </c>
      <c r="G618" s="61" t="s">
        <v>14</v>
      </c>
      <c r="H618" s="61" t="s">
        <v>209</v>
      </c>
      <c r="I618" s="61" t="s">
        <v>239</v>
      </c>
      <c r="J618" s="61" t="s">
        <v>33</v>
      </c>
      <c r="K618" s="61" t="s">
        <v>28</v>
      </c>
      <c r="L618" s="61" t="s">
        <v>865</v>
      </c>
      <c r="M618" s="61" t="s">
        <v>206</v>
      </c>
      <c r="N618" s="76">
        <f t="shared" si="1"/>
        <v>-45775</v>
      </c>
      <c r="O618" s="164"/>
      <c r="P618" s="61" t="s">
        <v>164</v>
      </c>
      <c r="Q618" s="163"/>
    </row>
    <row r="619">
      <c r="A619" s="75">
        <v>493.0</v>
      </c>
      <c r="B619" s="170">
        <f>MONTH(C619)</f>
        <v>5</v>
      </c>
      <c r="C619" s="161">
        <v>45785.0</v>
      </c>
      <c r="D619" s="168" t="s">
        <v>200</v>
      </c>
      <c r="E619" s="168" t="s">
        <v>712</v>
      </c>
      <c r="F619" s="168" t="s">
        <v>713</v>
      </c>
      <c r="G619" s="61" t="s">
        <v>14</v>
      </c>
      <c r="H619" s="61" t="s">
        <v>209</v>
      </c>
      <c r="I619" s="171" t="s">
        <v>261</v>
      </c>
      <c r="J619" s="61" t="s">
        <v>33</v>
      </c>
      <c r="K619" s="61" t="s">
        <v>33</v>
      </c>
      <c r="L619" s="61" t="s">
        <v>337</v>
      </c>
      <c r="M619" s="61" t="s">
        <v>206</v>
      </c>
      <c r="N619" s="76">
        <f t="shared" si="1"/>
        <v>-45785</v>
      </c>
      <c r="O619" s="161"/>
      <c r="P619" s="61" t="s">
        <v>168</v>
      </c>
      <c r="Q619" s="163"/>
    </row>
    <row r="620">
      <c r="A620" s="75">
        <v>494.0</v>
      </c>
      <c r="B620" s="165"/>
      <c r="C620" s="161">
        <v>45785.0</v>
      </c>
      <c r="D620" s="166" t="s">
        <v>228</v>
      </c>
      <c r="E620" s="167" t="s">
        <v>508</v>
      </c>
      <c r="F620" s="168" t="s">
        <v>530</v>
      </c>
      <c r="G620" s="61" t="s">
        <v>13</v>
      </c>
      <c r="H620" s="61" t="s">
        <v>209</v>
      </c>
      <c r="I620" s="61" t="s">
        <v>204</v>
      </c>
      <c r="J620" s="61" t="s">
        <v>29</v>
      </c>
      <c r="K620" s="163"/>
      <c r="L620" s="61" t="s">
        <v>211</v>
      </c>
      <c r="M620" s="61" t="s">
        <v>206</v>
      </c>
      <c r="N620" s="76">
        <f t="shared" si="1"/>
        <v>-45785</v>
      </c>
      <c r="O620" s="164"/>
      <c r="P620" s="61" t="s">
        <v>151</v>
      </c>
      <c r="Q620" s="163"/>
    </row>
    <row r="621">
      <c r="A621" s="75">
        <v>495.0</v>
      </c>
      <c r="B621" s="170">
        <f>MONTH(C621)</f>
        <v>5</v>
      </c>
      <c r="C621" s="161">
        <v>45786.0</v>
      </c>
      <c r="D621" s="168" t="s">
        <v>200</v>
      </c>
      <c r="E621" s="168" t="s">
        <v>1275</v>
      </c>
      <c r="F621" s="168" t="s">
        <v>1276</v>
      </c>
      <c r="G621" s="61" t="s">
        <v>13</v>
      </c>
      <c r="H621" s="61" t="s">
        <v>209</v>
      </c>
      <c r="I621" s="171" t="s">
        <v>261</v>
      </c>
      <c r="J621" s="61" t="s">
        <v>29</v>
      </c>
      <c r="K621" s="61"/>
      <c r="L621" s="61" t="s">
        <v>211</v>
      </c>
      <c r="M621" s="61" t="s">
        <v>206</v>
      </c>
      <c r="N621" s="76">
        <f t="shared" si="1"/>
        <v>-45786</v>
      </c>
      <c r="O621" s="161"/>
      <c r="P621" s="61" t="s">
        <v>168</v>
      </c>
      <c r="Q621" s="61" t="s">
        <v>1324</v>
      </c>
    </row>
    <row r="622">
      <c r="A622" s="75">
        <v>496.0</v>
      </c>
      <c r="B622" s="165"/>
      <c r="C622" s="161">
        <v>45786.0</v>
      </c>
      <c r="D622" s="166" t="s">
        <v>200</v>
      </c>
      <c r="E622" s="167" t="s">
        <v>1325</v>
      </c>
      <c r="F622" s="168" t="s">
        <v>1326</v>
      </c>
      <c r="G622" s="61" t="s">
        <v>13</v>
      </c>
      <c r="H622" s="61" t="s">
        <v>209</v>
      </c>
      <c r="I622" s="61" t="s">
        <v>706</v>
      </c>
      <c r="J622" s="61" t="s">
        <v>33</v>
      </c>
      <c r="K622" s="61"/>
      <c r="L622" s="61" t="s">
        <v>211</v>
      </c>
      <c r="M622" s="61" t="s">
        <v>206</v>
      </c>
      <c r="N622" s="76">
        <f t="shared" si="1"/>
        <v>-45786</v>
      </c>
      <c r="O622" s="164"/>
      <c r="P622" s="61" t="s">
        <v>152</v>
      </c>
      <c r="Q622" s="163"/>
    </row>
    <row r="623">
      <c r="A623" s="75">
        <v>497.0</v>
      </c>
      <c r="B623" s="165"/>
      <c r="C623" s="161">
        <v>45787.0</v>
      </c>
      <c r="D623" s="166" t="s">
        <v>228</v>
      </c>
      <c r="E623" s="167" t="s">
        <v>1230</v>
      </c>
      <c r="F623" s="168" t="s">
        <v>1231</v>
      </c>
      <c r="G623" s="61" t="s">
        <v>14</v>
      </c>
      <c r="H623" s="61" t="s">
        <v>209</v>
      </c>
      <c r="I623" s="61" t="s">
        <v>714</v>
      </c>
      <c r="J623" s="61" t="s">
        <v>29</v>
      </c>
      <c r="K623" s="61"/>
      <c r="L623" s="61" t="s">
        <v>211</v>
      </c>
      <c r="M623" s="61" t="s">
        <v>1043</v>
      </c>
      <c r="N623" s="76">
        <f t="shared" si="1"/>
        <v>-45787</v>
      </c>
      <c r="O623" s="164"/>
      <c r="P623" s="163"/>
      <c r="Q623" s="163"/>
    </row>
    <row r="624">
      <c r="A624" s="75">
        <v>502.0</v>
      </c>
      <c r="B624" s="165"/>
      <c r="C624" s="161">
        <v>45791.0</v>
      </c>
      <c r="D624" s="166" t="s">
        <v>200</v>
      </c>
      <c r="E624" s="167" t="s">
        <v>535</v>
      </c>
      <c r="F624" s="168" t="s">
        <v>536</v>
      </c>
      <c r="G624" s="61" t="s">
        <v>13</v>
      </c>
      <c r="H624" s="61" t="s">
        <v>209</v>
      </c>
      <c r="I624" s="61" t="s">
        <v>706</v>
      </c>
      <c r="J624" s="61" t="s">
        <v>29</v>
      </c>
      <c r="K624" s="61"/>
      <c r="L624" s="61" t="s">
        <v>211</v>
      </c>
      <c r="M624" s="61" t="s">
        <v>1043</v>
      </c>
      <c r="N624" s="76">
        <f t="shared" si="1"/>
        <v>-45791</v>
      </c>
      <c r="O624" s="164"/>
      <c r="P624" s="163"/>
      <c r="Q624" s="163"/>
    </row>
    <row r="625">
      <c r="A625" s="75">
        <v>503.0</v>
      </c>
      <c r="B625" s="170">
        <f t="shared" ref="B625:B626" si="57">MONTH(C625)</f>
        <v>5</v>
      </c>
      <c r="C625" s="161">
        <v>45791.0</v>
      </c>
      <c r="D625" s="168" t="s">
        <v>228</v>
      </c>
      <c r="E625" s="168" t="s">
        <v>1327</v>
      </c>
      <c r="F625" s="168" t="s">
        <v>1328</v>
      </c>
      <c r="G625" s="61" t="s">
        <v>15</v>
      </c>
      <c r="H625" s="61" t="s">
        <v>203</v>
      </c>
      <c r="I625" s="171" t="s">
        <v>261</v>
      </c>
      <c r="J625" s="61" t="s">
        <v>30</v>
      </c>
      <c r="K625" s="61"/>
      <c r="L625" s="61" t="s">
        <v>1329</v>
      </c>
      <c r="M625" s="61" t="s">
        <v>206</v>
      </c>
      <c r="N625" s="76">
        <f t="shared" si="1"/>
        <v>-45791</v>
      </c>
      <c r="O625" s="161"/>
      <c r="P625" s="61" t="s">
        <v>168</v>
      </c>
      <c r="Q625" s="163"/>
    </row>
    <row r="626">
      <c r="A626" s="75">
        <v>505.0</v>
      </c>
      <c r="B626" s="170">
        <f t="shared" si="57"/>
        <v>5</v>
      </c>
      <c r="C626" s="161">
        <v>45797.0</v>
      </c>
      <c r="D626" s="168" t="s">
        <v>200</v>
      </c>
      <c r="E626" s="168" t="s">
        <v>1330</v>
      </c>
      <c r="F626" s="168" t="s">
        <v>1331</v>
      </c>
      <c r="G626" s="61" t="s">
        <v>13</v>
      </c>
      <c r="H626" s="61" t="s">
        <v>203</v>
      </c>
      <c r="I626" s="171" t="s">
        <v>261</v>
      </c>
      <c r="J626" s="61" t="s">
        <v>34</v>
      </c>
      <c r="K626" s="61"/>
      <c r="L626" s="61" t="s">
        <v>875</v>
      </c>
      <c r="M626" s="61" t="s">
        <v>1043</v>
      </c>
      <c r="N626" s="76">
        <f t="shared" si="1"/>
        <v>-45797</v>
      </c>
      <c r="O626" s="161"/>
      <c r="P626" s="61"/>
      <c r="Q626" s="163"/>
    </row>
    <row r="627">
      <c r="A627" s="75">
        <v>506.0</v>
      </c>
      <c r="B627" s="165"/>
      <c r="C627" s="161">
        <v>45799.0</v>
      </c>
      <c r="D627" s="166" t="s">
        <v>200</v>
      </c>
      <c r="E627" s="167" t="s">
        <v>593</v>
      </c>
      <c r="F627" s="168" t="s">
        <v>594</v>
      </c>
      <c r="G627" s="61" t="s">
        <v>14</v>
      </c>
      <c r="H627" s="61" t="s">
        <v>209</v>
      </c>
      <c r="I627" s="61" t="s">
        <v>239</v>
      </c>
      <c r="J627" s="61" t="s">
        <v>28</v>
      </c>
      <c r="K627" s="61"/>
      <c r="L627" s="61" t="s">
        <v>1332</v>
      </c>
      <c r="M627" s="61" t="s">
        <v>1043</v>
      </c>
      <c r="N627" s="76">
        <f t="shared" si="1"/>
        <v>-45799</v>
      </c>
      <c r="O627" s="164"/>
      <c r="P627" s="163"/>
      <c r="Q627" s="163"/>
    </row>
    <row r="628">
      <c r="A628" s="75">
        <v>511.0</v>
      </c>
      <c r="B628" s="165"/>
      <c r="C628" s="161">
        <v>45805.0</v>
      </c>
      <c r="D628" s="166" t="s">
        <v>200</v>
      </c>
      <c r="E628" s="167" t="s">
        <v>1333</v>
      </c>
      <c r="F628" s="168" t="s">
        <v>1280</v>
      </c>
      <c r="G628" s="61" t="s">
        <v>14</v>
      </c>
      <c r="H628" s="61" t="s">
        <v>203</v>
      </c>
      <c r="I628" s="61" t="s">
        <v>920</v>
      </c>
      <c r="J628" s="61" t="s">
        <v>33</v>
      </c>
      <c r="K628" s="61"/>
      <c r="L628" s="61" t="s">
        <v>211</v>
      </c>
      <c r="M628" s="61" t="s">
        <v>1043</v>
      </c>
      <c r="N628" s="76">
        <f t="shared" si="1"/>
        <v>-45805</v>
      </c>
      <c r="O628" s="164"/>
      <c r="P628" s="163"/>
      <c r="Q628" s="163"/>
    </row>
    <row r="629">
      <c r="A629" s="75">
        <v>523.0</v>
      </c>
      <c r="B629" s="165"/>
      <c r="C629" s="161">
        <v>45818.0</v>
      </c>
      <c r="D629" s="166" t="s">
        <v>200</v>
      </c>
      <c r="E629" s="167" t="s">
        <v>1334</v>
      </c>
      <c r="F629" s="168" t="s">
        <v>1335</v>
      </c>
      <c r="G629" s="61" t="s">
        <v>14</v>
      </c>
      <c r="H629" s="61" t="s">
        <v>209</v>
      </c>
      <c r="I629" s="61" t="s">
        <v>239</v>
      </c>
      <c r="J629" s="61" t="s">
        <v>33</v>
      </c>
      <c r="K629" s="61"/>
      <c r="L629" s="61" t="s">
        <v>211</v>
      </c>
      <c r="M629" s="61" t="s">
        <v>1043</v>
      </c>
      <c r="N629" s="76">
        <f t="shared" si="1"/>
        <v>-45818</v>
      </c>
      <c r="O629" s="164"/>
      <c r="P629" s="94"/>
      <c r="Q629" s="163"/>
    </row>
    <row r="630">
      <c r="A630" s="75">
        <v>524.0</v>
      </c>
      <c r="B630" s="170">
        <f t="shared" ref="B630:B632" si="58">MONTH(C630)</f>
        <v>6</v>
      </c>
      <c r="C630" s="161">
        <v>45818.0</v>
      </c>
      <c r="D630" s="168" t="s">
        <v>200</v>
      </c>
      <c r="E630" s="168" t="s">
        <v>1336</v>
      </c>
      <c r="F630" s="168" t="s">
        <v>1337</v>
      </c>
      <c r="G630" s="61" t="s">
        <v>14</v>
      </c>
      <c r="H630" s="61" t="s">
        <v>203</v>
      </c>
      <c r="I630" s="171" t="s">
        <v>261</v>
      </c>
      <c r="J630" s="61" t="s">
        <v>29</v>
      </c>
      <c r="K630" s="61"/>
      <c r="L630" s="61" t="s">
        <v>308</v>
      </c>
      <c r="M630" s="61" t="s">
        <v>206</v>
      </c>
      <c r="N630" s="76">
        <f t="shared" si="1"/>
        <v>-45818</v>
      </c>
      <c r="O630" s="161"/>
      <c r="P630" s="61" t="s">
        <v>168</v>
      </c>
      <c r="Q630" s="61" t="s">
        <v>1324</v>
      </c>
    </row>
    <row r="631">
      <c r="A631" s="75">
        <v>527.0</v>
      </c>
      <c r="B631" s="170">
        <f t="shared" si="58"/>
        <v>6</v>
      </c>
      <c r="C631" s="161">
        <v>45820.0</v>
      </c>
      <c r="D631" s="168" t="s">
        <v>200</v>
      </c>
      <c r="E631" s="168" t="s">
        <v>1338</v>
      </c>
      <c r="F631" s="168" t="s">
        <v>1339</v>
      </c>
      <c r="G631" s="61" t="s">
        <v>14</v>
      </c>
      <c r="H631" s="61" t="s">
        <v>203</v>
      </c>
      <c r="I631" s="171" t="s">
        <v>261</v>
      </c>
      <c r="J631" s="61" t="s">
        <v>30</v>
      </c>
      <c r="K631" s="61"/>
      <c r="L631" s="61" t="s">
        <v>904</v>
      </c>
      <c r="M631" s="61" t="s">
        <v>1043</v>
      </c>
      <c r="N631" s="76">
        <f t="shared" si="1"/>
        <v>-45820</v>
      </c>
      <c r="O631" s="161"/>
      <c r="P631" s="61" t="s">
        <v>168</v>
      </c>
      <c r="Q631" s="61" t="s">
        <v>1324</v>
      </c>
    </row>
    <row r="632">
      <c r="A632" s="75">
        <v>528.0</v>
      </c>
      <c r="B632" s="170">
        <f t="shared" si="58"/>
        <v>6</v>
      </c>
      <c r="C632" s="161">
        <v>45820.0</v>
      </c>
      <c r="D632" s="168" t="s">
        <v>200</v>
      </c>
      <c r="E632" s="168" t="s">
        <v>1340</v>
      </c>
      <c r="F632" s="168" t="s">
        <v>1341</v>
      </c>
      <c r="G632" s="61" t="s">
        <v>14</v>
      </c>
      <c r="H632" s="61" t="s">
        <v>209</v>
      </c>
      <c r="I632" s="171" t="s">
        <v>261</v>
      </c>
      <c r="J632" s="61" t="s">
        <v>30</v>
      </c>
      <c r="K632" s="61"/>
      <c r="L632" s="61" t="s">
        <v>211</v>
      </c>
      <c r="M632" s="61" t="s">
        <v>206</v>
      </c>
      <c r="N632" s="76">
        <f t="shared" si="1"/>
        <v>-45820</v>
      </c>
      <c r="O632" s="161"/>
      <c r="P632" s="61" t="s">
        <v>168</v>
      </c>
      <c r="Q632" s="61" t="s">
        <v>1324</v>
      </c>
    </row>
    <row r="633">
      <c r="A633" s="75">
        <v>529.0</v>
      </c>
      <c r="B633" s="165"/>
      <c r="C633" s="161">
        <v>45821.0</v>
      </c>
      <c r="D633" s="166" t="s">
        <v>200</v>
      </c>
      <c r="E633" s="167" t="s">
        <v>792</v>
      </c>
      <c r="F633" s="168" t="s">
        <v>793</v>
      </c>
      <c r="G633" s="61" t="s">
        <v>14</v>
      </c>
      <c r="H633" s="61" t="s">
        <v>209</v>
      </c>
      <c r="I633" s="61" t="s">
        <v>239</v>
      </c>
      <c r="J633" s="61" t="s">
        <v>34</v>
      </c>
      <c r="K633" s="61"/>
      <c r="L633" s="61" t="s">
        <v>211</v>
      </c>
      <c r="M633" s="61" t="s">
        <v>1043</v>
      </c>
      <c r="N633" s="76">
        <f t="shared" si="1"/>
        <v>-45821</v>
      </c>
      <c r="O633" s="164"/>
      <c r="P633" s="163"/>
      <c r="Q633" s="163"/>
    </row>
    <row r="634">
      <c r="A634" s="75">
        <v>533.0</v>
      </c>
      <c r="B634" s="170">
        <f t="shared" ref="B634:B635" si="59">MONTH(C634)</f>
        <v>6</v>
      </c>
      <c r="C634" s="161">
        <v>45825.0</v>
      </c>
      <c r="D634" s="168" t="s">
        <v>228</v>
      </c>
      <c r="E634" s="168" t="s">
        <v>1342</v>
      </c>
      <c r="F634" s="168" t="s">
        <v>1343</v>
      </c>
      <c r="G634" s="61" t="s">
        <v>15</v>
      </c>
      <c r="H634" s="61" t="s">
        <v>203</v>
      </c>
      <c r="I634" s="171" t="s">
        <v>261</v>
      </c>
      <c r="J634" s="61" t="s">
        <v>34</v>
      </c>
      <c r="K634" s="61"/>
      <c r="L634" s="61" t="s">
        <v>875</v>
      </c>
      <c r="M634" s="61" t="s">
        <v>206</v>
      </c>
      <c r="N634" s="76">
        <f t="shared" si="1"/>
        <v>-45825</v>
      </c>
      <c r="O634" s="161"/>
      <c r="P634" s="61" t="s">
        <v>168</v>
      </c>
      <c r="Q634" s="163"/>
    </row>
    <row r="635">
      <c r="A635" s="75">
        <v>538.0</v>
      </c>
      <c r="B635" s="170">
        <f t="shared" si="59"/>
        <v>6</v>
      </c>
      <c r="C635" s="161">
        <v>45833.0</v>
      </c>
      <c r="D635" s="168" t="s">
        <v>228</v>
      </c>
      <c r="E635" s="168" t="s">
        <v>1344</v>
      </c>
      <c r="F635" s="168" t="s">
        <v>1345</v>
      </c>
      <c r="G635" s="61" t="s">
        <v>15</v>
      </c>
      <c r="H635" s="61" t="s">
        <v>203</v>
      </c>
      <c r="I635" s="171" t="s">
        <v>261</v>
      </c>
      <c r="J635" s="61" t="s">
        <v>34</v>
      </c>
      <c r="K635" s="61"/>
      <c r="L635" s="61" t="s">
        <v>308</v>
      </c>
      <c r="M635" s="61" t="s">
        <v>1043</v>
      </c>
      <c r="N635" s="76">
        <f t="shared" si="1"/>
        <v>-45833</v>
      </c>
      <c r="O635" s="161"/>
      <c r="P635" s="61"/>
      <c r="Q635" s="163"/>
    </row>
    <row r="636">
      <c r="A636" s="75">
        <v>539.0</v>
      </c>
      <c r="B636" s="165"/>
      <c r="C636" s="161">
        <v>45833.0</v>
      </c>
      <c r="D636" s="166" t="s">
        <v>200</v>
      </c>
      <c r="E636" s="167" t="s">
        <v>815</v>
      </c>
      <c r="F636" s="168" t="s">
        <v>816</v>
      </c>
      <c r="G636" s="61" t="s">
        <v>13</v>
      </c>
      <c r="H636" s="61" t="s">
        <v>203</v>
      </c>
      <c r="I636" s="61" t="s">
        <v>864</v>
      </c>
      <c r="J636" s="61" t="s">
        <v>35</v>
      </c>
      <c r="K636" s="61"/>
      <c r="L636" s="61" t="s">
        <v>205</v>
      </c>
      <c r="M636" s="61" t="s">
        <v>1043</v>
      </c>
      <c r="N636" s="76">
        <f t="shared" si="1"/>
        <v>-45833</v>
      </c>
      <c r="O636" s="164"/>
      <c r="P636" s="163"/>
      <c r="Q636" s="163"/>
    </row>
    <row r="637">
      <c r="A637" s="75">
        <v>542.0</v>
      </c>
      <c r="B637" s="170">
        <f>MONTH(C637)</f>
        <v>6</v>
      </c>
      <c r="C637" s="161">
        <v>45837.0</v>
      </c>
      <c r="D637" s="168" t="s">
        <v>200</v>
      </c>
      <c r="E637" s="168" t="s">
        <v>1346</v>
      </c>
      <c r="F637" s="168" t="s">
        <v>1347</v>
      </c>
      <c r="G637" s="61" t="s">
        <v>14</v>
      </c>
      <c r="H637" s="61" t="s">
        <v>209</v>
      </c>
      <c r="I637" s="171" t="s">
        <v>224</v>
      </c>
      <c r="J637" s="61" t="s">
        <v>34</v>
      </c>
      <c r="K637" s="61"/>
      <c r="L637" s="61" t="s">
        <v>211</v>
      </c>
      <c r="M637" s="61" t="s">
        <v>1043</v>
      </c>
      <c r="N637" s="76">
        <f t="shared" si="1"/>
        <v>-45837</v>
      </c>
      <c r="O637" s="161"/>
      <c r="P637" s="61"/>
      <c r="Q637" s="163"/>
    </row>
    <row r="638">
      <c r="A638" s="75">
        <v>549.0</v>
      </c>
      <c r="B638" s="160"/>
      <c r="C638" s="161">
        <v>45841.0</v>
      </c>
      <c r="D638" s="162" t="s">
        <v>200</v>
      </c>
      <c r="E638" s="61" t="s">
        <v>1348</v>
      </c>
      <c r="F638" s="61" t="s">
        <v>1349</v>
      </c>
      <c r="G638" s="61" t="s">
        <v>15</v>
      </c>
      <c r="H638" s="61" t="s">
        <v>203</v>
      </c>
      <c r="I638" s="61" t="s">
        <v>254</v>
      </c>
      <c r="J638" s="61" t="s">
        <v>30</v>
      </c>
      <c r="K638" s="163"/>
      <c r="L638" s="61" t="s">
        <v>678</v>
      </c>
      <c r="M638" s="61" t="s">
        <v>1043</v>
      </c>
      <c r="N638" s="76">
        <f t="shared" si="1"/>
        <v>-45841</v>
      </c>
      <c r="O638" s="164"/>
      <c r="P638" s="163"/>
      <c r="Q638" s="163"/>
    </row>
    <row r="639">
      <c r="A639" s="75">
        <v>552.0</v>
      </c>
      <c r="B639" s="170">
        <f>MONTH(C639)</f>
        <v>7</v>
      </c>
      <c r="C639" s="161">
        <v>45845.0</v>
      </c>
      <c r="D639" s="168" t="s">
        <v>200</v>
      </c>
      <c r="E639" s="168" t="s">
        <v>1350</v>
      </c>
      <c r="F639" s="168" t="s">
        <v>1351</v>
      </c>
      <c r="G639" s="61" t="s">
        <v>14</v>
      </c>
      <c r="H639" s="61" t="s">
        <v>209</v>
      </c>
      <c r="I639" s="171" t="s">
        <v>261</v>
      </c>
      <c r="J639" s="61" t="s">
        <v>30</v>
      </c>
      <c r="K639" s="61"/>
      <c r="L639" s="61" t="s">
        <v>211</v>
      </c>
      <c r="M639" s="61" t="s">
        <v>1043</v>
      </c>
      <c r="N639" s="76">
        <f t="shared" si="1"/>
        <v>-45845</v>
      </c>
      <c r="O639" s="161"/>
      <c r="P639" s="61" t="s">
        <v>168</v>
      </c>
      <c r="Q639" s="163"/>
    </row>
    <row r="640">
      <c r="A640" s="75">
        <v>553.0</v>
      </c>
      <c r="B640" s="165"/>
      <c r="C640" s="161">
        <v>45847.0</v>
      </c>
      <c r="D640" s="166" t="s">
        <v>228</v>
      </c>
      <c r="E640" s="167" t="s">
        <v>655</v>
      </c>
      <c r="F640" s="168" t="s">
        <v>656</v>
      </c>
      <c r="G640" s="61" t="s">
        <v>13</v>
      </c>
      <c r="H640" s="61" t="s">
        <v>203</v>
      </c>
      <c r="I640" s="61" t="s">
        <v>1352</v>
      </c>
      <c r="J640" s="61" t="s">
        <v>29</v>
      </c>
      <c r="K640" s="61"/>
      <c r="L640" s="61" t="s">
        <v>205</v>
      </c>
      <c r="M640" s="61" t="s">
        <v>1043</v>
      </c>
      <c r="N640" s="76">
        <f t="shared" si="1"/>
        <v>-45847</v>
      </c>
      <c r="O640" s="164"/>
      <c r="P640" s="94"/>
      <c r="Q640" s="163"/>
    </row>
    <row r="641">
      <c r="A641" s="75">
        <v>554.0</v>
      </c>
      <c r="B641" s="160"/>
      <c r="C641" s="161">
        <v>45848.0</v>
      </c>
      <c r="D641" s="162" t="s">
        <v>200</v>
      </c>
      <c r="E641" s="61" t="s">
        <v>1353</v>
      </c>
      <c r="F641" s="61" t="s">
        <v>1354</v>
      </c>
      <c r="G641" s="61" t="s">
        <v>13</v>
      </c>
      <c r="H641" s="61" t="s">
        <v>203</v>
      </c>
      <c r="I641" s="61" t="s">
        <v>210</v>
      </c>
      <c r="J641" s="61" t="s">
        <v>33</v>
      </c>
      <c r="K641" s="61" t="s">
        <v>33</v>
      </c>
      <c r="L641" s="61" t="s">
        <v>1355</v>
      </c>
      <c r="M641" s="61" t="s">
        <v>1043</v>
      </c>
      <c r="N641" s="76">
        <f t="shared" si="1"/>
        <v>-45848</v>
      </c>
      <c r="O641" s="164"/>
      <c r="P641" s="163"/>
      <c r="Q641" s="163"/>
    </row>
    <row r="642">
      <c r="A642" s="75">
        <v>560.0</v>
      </c>
      <c r="B642" s="165"/>
      <c r="C642" s="161">
        <v>45856.0</v>
      </c>
      <c r="D642" s="166" t="s">
        <v>200</v>
      </c>
      <c r="E642" s="167" t="s">
        <v>844</v>
      </c>
      <c r="F642" s="168" t="s">
        <v>845</v>
      </c>
      <c r="G642" s="61" t="s">
        <v>15</v>
      </c>
      <c r="H642" s="61" t="s">
        <v>203</v>
      </c>
      <c r="I642" s="61" t="s">
        <v>204</v>
      </c>
      <c r="J642" s="61" t="s">
        <v>34</v>
      </c>
      <c r="K642" s="61" t="s">
        <v>34</v>
      </c>
      <c r="L642" s="61" t="s">
        <v>1356</v>
      </c>
      <c r="M642" s="61" t="s">
        <v>1043</v>
      </c>
      <c r="N642" s="76">
        <f t="shared" si="1"/>
        <v>-45856</v>
      </c>
      <c r="O642" s="164"/>
      <c r="P642" s="163"/>
      <c r="Q642" s="163"/>
    </row>
    <row r="643">
      <c r="A643" s="75">
        <v>561.0</v>
      </c>
      <c r="B643" s="165"/>
      <c r="C643" s="161">
        <v>45859.0</v>
      </c>
      <c r="D643" s="166" t="s">
        <v>200</v>
      </c>
      <c r="E643" s="167" t="s">
        <v>1357</v>
      </c>
      <c r="F643" s="168" t="s">
        <v>1358</v>
      </c>
      <c r="G643" s="61" t="s">
        <v>13</v>
      </c>
      <c r="H643" s="61" t="s">
        <v>209</v>
      </c>
      <c r="I643" s="61" t="s">
        <v>301</v>
      </c>
      <c r="J643" s="61" t="s">
        <v>29</v>
      </c>
      <c r="K643" s="61"/>
      <c r="L643" s="61" t="s">
        <v>211</v>
      </c>
      <c r="M643" s="61" t="s">
        <v>1043</v>
      </c>
      <c r="N643" s="76">
        <f t="shared" si="1"/>
        <v>-45859</v>
      </c>
      <c r="O643" s="164"/>
      <c r="P643" s="163"/>
      <c r="Q643" s="163"/>
    </row>
    <row r="644">
      <c r="A644" s="75">
        <v>563.0</v>
      </c>
      <c r="B644" s="170">
        <f>MONTH(C644)</f>
        <v>7</v>
      </c>
      <c r="C644" s="161">
        <v>45863.0</v>
      </c>
      <c r="D644" s="168" t="s">
        <v>200</v>
      </c>
      <c r="E644" s="168" t="s">
        <v>1359</v>
      </c>
      <c r="F644" s="168" t="s">
        <v>1360</v>
      </c>
      <c r="G644" s="61" t="s">
        <v>14</v>
      </c>
      <c r="H644" s="61" t="s">
        <v>203</v>
      </c>
      <c r="I644" s="171" t="s">
        <v>224</v>
      </c>
      <c r="J644" s="61" t="s">
        <v>30</v>
      </c>
      <c r="K644" s="61"/>
      <c r="L644" s="61" t="s">
        <v>836</v>
      </c>
      <c r="M644" s="61" t="s">
        <v>1043</v>
      </c>
      <c r="N644" s="76">
        <f t="shared" si="1"/>
        <v>-45863</v>
      </c>
      <c r="O644" s="161"/>
      <c r="P644" s="61"/>
      <c r="Q644" s="163"/>
    </row>
    <row r="645">
      <c r="A645" s="75">
        <v>564.0</v>
      </c>
      <c r="B645" s="165"/>
      <c r="C645" s="161">
        <v>45863.0</v>
      </c>
      <c r="D645" s="166" t="s">
        <v>200</v>
      </c>
      <c r="E645" s="167" t="s">
        <v>270</v>
      </c>
      <c r="F645" s="168" t="s">
        <v>271</v>
      </c>
      <c r="G645" s="76" t="s">
        <v>13</v>
      </c>
      <c r="H645" s="61" t="s">
        <v>209</v>
      </c>
      <c r="I645" s="61" t="s">
        <v>859</v>
      </c>
      <c r="J645" s="61" t="s">
        <v>28</v>
      </c>
      <c r="K645" s="61" t="s">
        <v>28</v>
      </c>
      <c r="L645" s="61" t="s">
        <v>211</v>
      </c>
      <c r="M645" s="61" t="s">
        <v>1043</v>
      </c>
      <c r="N645" s="76">
        <f t="shared" si="1"/>
        <v>-45863</v>
      </c>
      <c r="O645" s="164"/>
      <c r="P645" s="163"/>
      <c r="Q645" s="163"/>
    </row>
    <row r="646">
      <c r="A646" s="75">
        <v>565.0</v>
      </c>
      <c r="B646" s="165"/>
      <c r="C646" s="161">
        <v>45863.0</v>
      </c>
      <c r="D646" s="166" t="s">
        <v>228</v>
      </c>
      <c r="E646" s="167" t="s">
        <v>537</v>
      </c>
      <c r="F646" s="168" t="s">
        <v>538</v>
      </c>
      <c r="G646" s="61" t="s">
        <v>13</v>
      </c>
      <c r="H646" s="61" t="s">
        <v>209</v>
      </c>
      <c r="I646" s="61" t="s">
        <v>301</v>
      </c>
      <c r="J646" s="61" t="s">
        <v>29</v>
      </c>
      <c r="K646" s="61"/>
      <c r="L646" s="61" t="s">
        <v>211</v>
      </c>
      <c r="M646" s="61" t="s">
        <v>1043</v>
      </c>
      <c r="N646" s="76">
        <f t="shared" si="1"/>
        <v>-45863</v>
      </c>
      <c r="O646" s="164"/>
      <c r="P646" s="163"/>
      <c r="Q646" s="163"/>
    </row>
    <row r="647">
      <c r="A647" s="75">
        <v>572.0</v>
      </c>
      <c r="B647" s="170">
        <f t="shared" ref="B647:B649" si="60">MONTH(C647)</f>
        <v>7</v>
      </c>
      <c r="C647" s="161">
        <v>45868.0</v>
      </c>
      <c r="D647" s="168" t="s">
        <v>228</v>
      </c>
      <c r="E647" s="168" t="s">
        <v>1361</v>
      </c>
      <c r="F647" s="168" t="s">
        <v>1362</v>
      </c>
      <c r="G647" s="61" t="s">
        <v>14</v>
      </c>
      <c r="H647" s="61" t="s">
        <v>203</v>
      </c>
      <c r="I647" s="171" t="s">
        <v>261</v>
      </c>
      <c r="J647" s="61" t="s">
        <v>35</v>
      </c>
      <c r="K647" s="61"/>
      <c r="L647" s="61" t="s">
        <v>337</v>
      </c>
      <c r="M647" s="61" t="s">
        <v>1043</v>
      </c>
      <c r="N647" s="76">
        <f t="shared" si="1"/>
        <v>-45868</v>
      </c>
      <c r="O647" s="161"/>
      <c r="P647" s="61"/>
      <c r="Q647" s="163"/>
    </row>
    <row r="648">
      <c r="A648" s="75">
        <v>574.0</v>
      </c>
      <c r="B648" s="170">
        <f t="shared" si="60"/>
        <v>8</v>
      </c>
      <c r="C648" s="161">
        <v>45873.0</v>
      </c>
      <c r="D648" s="168" t="s">
        <v>228</v>
      </c>
      <c r="E648" s="168" t="s">
        <v>1363</v>
      </c>
      <c r="F648" s="168" t="s">
        <v>1364</v>
      </c>
      <c r="G648" s="61" t="s">
        <v>13</v>
      </c>
      <c r="H648" s="61" t="s">
        <v>203</v>
      </c>
      <c r="I648" s="171" t="s">
        <v>227</v>
      </c>
      <c r="J648" s="61" t="s">
        <v>34</v>
      </c>
      <c r="K648" s="61"/>
      <c r="L648" s="61" t="s">
        <v>1365</v>
      </c>
      <c r="M648" s="61" t="s">
        <v>1043</v>
      </c>
      <c r="N648" s="76">
        <f t="shared" si="1"/>
        <v>-45873</v>
      </c>
      <c r="O648" s="161"/>
      <c r="P648" s="61"/>
      <c r="Q648" s="163"/>
    </row>
    <row r="649">
      <c r="A649" s="75">
        <v>576.0</v>
      </c>
      <c r="B649" s="170">
        <f t="shared" si="60"/>
        <v>8</v>
      </c>
      <c r="C649" s="161">
        <v>45875.0</v>
      </c>
      <c r="D649" s="168" t="s">
        <v>200</v>
      </c>
      <c r="E649" s="168" t="s">
        <v>1366</v>
      </c>
      <c r="F649" s="168" t="s">
        <v>1367</v>
      </c>
      <c r="G649" s="61" t="s">
        <v>13</v>
      </c>
      <c r="H649" s="61" t="s">
        <v>203</v>
      </c>
      <c r="I649" s="171" t="s">
        <v>261</v>
      </c>
      <c r="J649" s="61" t="s">
        <v>34</v>
      </c>
      <c r="K649" s="61"/>
      <c r="L649" s="61" t="s">
        <v>1368</v>
      </c>
      <c r="M649" s="61" t="s">
        <v>1043</v>
      </c>
      <c r="N649" s="76">
        <f t="shared" si="1"/>
        <v>-45875</v>
      </c>
      <c r="O649" s="161"/>
      <c r="P649" s="61"/>
      <c r="Q649" s="163"/>
    </row>
    <row r="650">
      <c r="A650" s="75">
        <v>578.0</v>
      </c>
      <c r="B650" s="165"/>
      <c r="C650" s="161">
        <v>45876.0</v>
      </c>
      <c r="D650" s="166" t="s">
        <v>200</v>
      </c>
      <c r="E650" s="167" t="s">
        <v>983</v>
      </c>
      <c r="F650" s="168" t="s">
        <v>984</v>
      </c>
      <c r="G650" s="61" t="s">
        <v>13</v>
      </c>
      <c r="H650" s="61" t="s">
        <v>209</v>
      </c>
      <c r="I650" s="61" t="s">
        <v>301</v>
      </c>
      <c r="J650" s="61" t="s">
        <v>35</v>
      </c>
      <c r="K650" s="61"/>
      <c r="L650" s="61" t="s">
        <v>211</v>
      </c>
      <c r="M650" s="61" t="s">
        <v>206</v>
      </c>
      <c r="N650" s="76">
        <f t="shared" si="1"/>
        <v>-45876</v>
      </c>
      <c r="O650" s="161"/>
      <c r="P650" s="61" t="s">
        <v>152</v>
      </c>
      <c r="Q650" s="163"/>
    </row>
    <row r="651">
      <c r="A651" s="75">
        <v>582.0</v>
      </c>
      <c r="B651" s="170">
        <f t="shared" ref="B651:B652" si="61">MONTH(C651)</f>
        <v>8</v>
      </c>
      <c r="C651" s="161">
        <v>45880.0</v>
      </c>
      <c r="D651" s="168" t="s">
        <v>200</v>
      </c>
      <c r="E651" s="168" t="s">
        <v>425</v>
      </c>
      <c r="F651" s="168" t="s">
        <v>426</v>
      </c>
      <c r="G651" s="61" t="s">
        <v>14</v>
      </c>
      <c r="H651" s="61" t="s">
        <v>209</v>
      </c>
      <c r="I651" s="171" t="s">
        <v>261</v>
      </c>
      <c r="J651" s="61" t="s">
        <v>34</v>
      </c>
      <c r="K651" s="61"/>
      <c r="L651" s="61" t="s">
        <v>211</v>
      </c>
      <c r="M651" s="61" t="s">
        <v>1043</v>
      </c>
      <c r="N651" s="76">
        <f t="shared" si="1"/>
        <v>-45880</v>
      </c>
      <c r="O651" s="161"/>
      <c r="P651" s="61"/>
      <c r="Q651" s="163"/>
    </row>
    <row r="652">
      <c r="A652" s="75">
        <v>586.0</v>
      </c>
      <c r="B652" s="170">
        <f t="shared" si="61"/>
        <v>8</v>
      </c>
      <c r="C652" s="161">
        <v>45881.0</v>
      </c>
      <c r="D652" s="168" t="s">
        <v>200</v>
      </c>
      <c r="E652" s="168" t="s">
        <v>1369</v>
      </c>
      <c r="F652" s="168" t="s">
        <v>1370</v>
      </c>
      <c r="G652" s="61" t="s">
        <v>14</v>
      </c>
      <c r="H652" s="61" t="s">
        <v>203</v>
      </c>
      <c r="I652" s="171" t="s">
        <v>261</v>
      </c>
      <c r="J652" s="61" t="s">
        <v>33</v>
      </c>
      <c r="K652" s="61" t="s">
        <v>33</v>
      </c>
      <c r="L652" s="61" t="s">
        <v>205</v>
      </c>
      <c r="M652" s="61" t="s">
        <v>1043</v>
      </c>
      <c r="N652" s="76">
        <f t="shared" si="1"/>
        <v>-45881</v>
      </c>
      <c r="O652" s="161"/>
      <c r="P652" s="61" t="s">
        <v>168</v>
      </c>
      <c r="Q652" s="163"/>
    </row>
    <row r="653">
      <c r="A653" s="75">
        <v>587.0</v>
      </c>
      <c r="B653" s="165"/>
      <c r="C653" s="161">
        <v>45881.0</v>
      </c>
      <c r="D653" s="166" t="s">
        <v>200</v>
      </c>
      <c r="E653" s="167" t="s">
        <v>871</v>
      </c>
      <c r="F653" s="168" t="s">
        <v>1371</v>
      </c>
      <c r="G653" s="61" t="s">
        <v>13</v>
      </c>
      <c r="H653" s="61" t="s">
        <v>209</v>
      </c>
      <c r="I653" s="61" t="s">
        <v>301</v>
      </c>
      <c r="J653" s="61" t="s">
        <v>34</v>
      </c>
      <c r="K653" s="61" t="s">
        <v>34</v>
      </c>
      <c r="L653" s="61" t="s">
        <v>457</v>
      </c>
      <c r="M653" s="61" t="s">
        <v>1043</v>
      </c>
      <c r="N653" s="76">
        <f t="shared" si="1"/>
        <v>-45881</v>
      </c>
      <c r="O653" s="164"/>
      <c r="P653" s="163"/>
      <c r="Q653" s="163"/>
    </row>
    <row r="654">
      <c r="A654" s="75">
        <v>588.0</v>
      </c>
      <c r="B654" s="170">
        <f>MONTH(C654)</f>
        <v>8</v>
      </c>
      <c r="C654" s="161">
        <v>45885.0</v>
      </c>
      <c r="D654" s="168" t="s">
        <v>200</v>
      </c>
      <c r="E654" s="168" t="s">
        <v>492</v>
      </c>
      <c r="F654" s="168" t="s">
        <v>493</v>
      </c>
      <c r="G654" s="61" t="s">
        <v>14</v>
      </c>
      <c r="H654" s="61" t="s">
        <v>209</v>
      </c>
      <c r="I654" s="171" t="s">
        <v>224</v>
      </c>
      <c r="J654" s="61" t="s">
        <v>35</v>
      </c>
      <c r="K654" s="61" t="s">
        <v>30</v>
      </c>
      <c r="L654" s="61" t="s">
        <v>211</v>
      </c>
      <c r="M654" s="61" t="s">
        <v>1043</v>
      </c>
      <c r="N654" s="76">
        <f t="shared" si="1"/>
        <v>-45885</v>
      </c>
      <c r="O654" s="161"/>
      <c r="P654" s="76"/>
      <c r="Q654" s="163"/>
    </row>
    <row r="655">
      <c r="A655" s="75">
        <v>591.0</v>
      </c>
      <c r="B655" s="165"/>
      <c r="C655" s="161">
        <v>45888.0</v>
      </c>
      <c r="D655" s="166" t="s">
        <v>200</v>
      </c>
      <c r="E655" s="167" t="s">
        <v>554</v>
      </c>
      <c r="F655" s="168" t="s">
        <v>555</v>
      </c>
      <c r="G655" s="61" t="s">
        <v>13</v>
      </c>
      <c r="H655" s="61" t="s">
        <v>203</v>
      </c>
      <c r="I655" s="61" t="s">
        <v>864</v>
      </c>
      <c r="J655" s="61" t="s">
        <v>33</v>
      </c>
      <c r="K655" s="61" t="s">
        <v>33</v>
      </c>
      <c r="L655" s="61" t="s">
        <v>289</v>
      </c>
      <c r="M655" s="61" t="s">
        <v>1043</v>
      </c>
      <c r="N655" s="76">
        <f t="shared" si="1"/>
        <v>-45888</v>
      </c>
      <c r="O655" s="164"/>
      <c r="P655" s="163"/>
      <c r="Q655" s="163"/>
    </row>
    <row r="656">
      <c r="A656" s="75">
        <v>594.0</v>
      </c>
      <c r="B656" s="170">
        <f t="shared" ref="B656:B657" si="62">MONTH(C656)</f>
        <v>8</v>
      </c>
      <c r="C656" s="161">
        <v>45891.0</v>
      </c>
      <c r="D656" s="168" t="s">
        <v>228</v>
      </c>
      <c r="E656" s="168" t="s">
        <v>1372</v>
      </c>
      <c r="F656" s="168" t="s">
        <v>1373</v>
      </c>
      <c r="G656" s="61" t="s">
        <v>13</v>
      </c>
      <c r="H656" s="61" t="s">
        <v>203</v>
      </c>
      <c r="I656" s="171" t="s">
        <v>227</v>
      </c>
      <c r="J656" s="61" t="s">
        <v>30</v>
      </c>
      <c r="K656" s="61"/>
      <c r="L656" s="61" t="s">
        <v>888</v>
      </c>
      <c r="M656" s="61" t="s">
        <v>1043</v>
      </c>
      <c r="N656" s="76">
        <f t="shared" si="1"/>
        <v>-45891</v>
      </c>
      <c r="O656" s="161"/>
      <c r="P656" s="61"/>
      <c r="Q656" s="163"/>
    </row>
    <row r="657">
      <c r="A657" s="75">
        <v>596.0</v>
      </c>
      <c r="B657" s="170">
        <f t="shared" si="62"/>
        <v>8</v>
      </c>
      <c r="C657" s="161">
        <v>45894.0</v>
      </c>
      <c r="D657" s="168" t="s">
        <v>200</v>
      </c>
      <c r="E657" s="168" t="s">
        <v>1374</v>
      </c>
      <c r="F657" s="168" t="s">
        <v>1375</v>
      </c>
      <c r="G657" s="61" t="s">
        <v>13</v>
      </c>
      <c r="H657" s="61" t="s">
        <v>209</v>
      </c>
      <c r="I657" s="171" t="s">
        <v>261</v>
      </c>
      <c r="J657" s="61" t="s">
        <v>30</v>
      </c>
      <c r="K657" s="61"/>
      <c r="L657" s="61" t="s">
        <v>211</v>
      </c>
      <c r="M657" s="61" t="s">
        <v>1043</v>
      </c>
      <c r="N657" s="76">
        <f t="shared" si="1"/>
        <v>-45894</v>
      </c>
      <c r="O657" s="161"/>
      <c r="P657" s="61" t="s">
        <v>168</v>
      </c>
      <c r="Q657" s="163"/>
    </row>
    <row r="658">
      <c r="A658" s="75">
        <v>598.0</v>
      </c>
      <c r="B658" s="165"/>
      <c r="C658" s="161">
        <v>45895.0</v>
      </c>
      <c r="D658" s="166" t="s">
        <v>200</v>
      </c>
      <c r="E658" s="167" t="s">
        <v>350</v>
      </c>
      <c r="F658" s="168" t="s">
        <v>351</v>
      </c>
      <c r="G658" s="61" t="s">
        <v>14</v>
      </c>
      <c r="H658" s="61" t="s">
        <v>203</v>
      </c>
      <c r="I658" s="61" t="s">
        <v>239</v>
      </c>
      <c r="J658" s="61" t="s">
        <v>33</v>
      </c>
      <c r="K658" s="61" t="s">
        <v>33</v>
      </c>
      <c r="L658" s="61" t="s">
        <v>205</v>
      </c>
      <c r="M658" s="61" t="s">
        <v>1043</v>
      </c>
      <c r="N658" s="76">
        <f t="shared" si="1"/>
        <v>-45895</v>
      </c>
      <c r="O658" s="164"/>
      <c r="P658" s="163"/>
      <c r="Q658" s="163"/>
    </row>
    <row r="659">
      <c r="A659" s="75">
        <v>602.0</v>
      </c>
      <c r="B659" s="165"/>
      <c r="C659" s="161">
        <v>45896.0</v>
      </c>
      <c r="D659" s="166" t="s">
        <v>200</v>
      </c>
      <c r="E659" s="167" t="s">
        <v>899</v>
      </c>
      <c r="F659" s="168" t="s">
        <v>900</v>
      </c>
      <c r="G659" s="61" t="s">
        <v>15</v>
      </c>
      <c r="H659" s="61" t="s">
        <v>203</v>
      </c>
      <c r="I659" s="61" t="s">
        <v>1111</v>
      </c>
      <c r="J659" s="61" t="s">
        <v>34</v>
      </c>
      <c r="K659" s="61" t="s">
        <v>34</v>
      </c>
      <c r="L659" s="61" t="s">
        <v>901</v>
      </c>
      <c r="M659" s="61" t="s">
        <v>1043</v>
      </c>
      <c r="N659" s="76">
        <f t="shared" si="1"/>
        <v>-45896</v>
      </c>
      <c r="O659" s="164"/>
      <c r="P659" s="94"/>
      <c r="Q659" s="163"/>
    </row>
    <row r="660">
      <c r="A660" s="75">
        <v>604.0</v>
      </c>
      <c r="B660" s="170">
        <f>MONTH(C660)</f>
        <v>8</v>
      </c>
      <c r="C660" s="161">
        <v>45900.0</v>
      </c>
      <c r="D660" s="168" t="s">
        <v>200</v>
      </c>
      <c r="E660" s="168" t="s">
        <v>1376</v>
      </c>
      <c r="F660" s="168" t="s">
        <v>1377</v>
      </c>
      <c r="G660" s="61" t="s">
        <v>13</v>
      </c>
      <c r="H660" s="61" t="s">
        <v>209</v>
      </c>
      <c r="I660" s="171" t="s">
        <v>261</v>
      </c>
      <c r="J660" s="61" t="s">
        <v>28</v>
      </c>
      <c r="K660" s="61" t="s">
        <v>28</v>
      </c>
      <c r="L660" s="61" t="s">
        <v>211</v>
      </c>
      <c r="M660" s="61" t="s">
        <v>206</v>
      </c>
      <c r="N660" s="76">
        <f t="shared" si="1"/>
        <v>-45900</v>
      </c>
      <c r="O660" s="161"/>
      <c r="P660" s="61" t="s">
        <v>155</v>
      </c>
      <c r="Q660" s="163"/>
    </row>
    <row r="661">
      <c r="A661" s="75">
        <v>605.0</v>
      </c>
      <c r="B661" s="165"/>
      <c r="C661" s="161">
        <v>45901.0</v>
      </c>
      <c r="D661" s="166" t="s">
        <v>200</v>
      </c>
      <c r="E661" s="167" t="s">
        <v>953</v>
      </c>
      <c r="F661" s="168" t="s">
        <v>954</v>
      </c>
      <c r="G661" s="61" t="s">
        <v>13</v>
      </c>
      <c r="H661" s="61" t="s">
        <v>209</v>
      </c>
      <c r="I661" s="61" t="s">
        <v>301</v>
      </c>
      <c r="J661" s="61" t="s">
        <v>35</v>
      </c>
      <c r="K661" s="61" t="s">
        <v>34</v>
      </c>
      <c r="L661" s="61" t="s">
        <v>274</v>
      </c>
      <c r="M661" s="61" t="s">
        <v>1043</v>
      </c>
      <c r="N661" s="76">
        <f t="shared" si="1"/>
        <v>-45901</v>
      </c>
      <c r="O661" s="164"/>
      <c r="P661" s="163"/>
      <c r="Q661" s="163"/>
    </row>
    <row r="662">
      <c r="A662" s="75">
        <v>606.0</v>
      </c>
      <c r="B662" s="165"/>
      <c r="C662" s="161">
        <v>45901.0</v>
      </c>
      <c r="D662" s="166" t="s">
        <v>200</v>
      </c>
      <c r="E662" s="167" t="s">
        <v>490</v>
      </c>
      <c r="F662" s="168" t="s">
        <v>491</v>
      </c>
      <c r="G662" s="61" t="s">
        <v>14</v>
      </c>
      <c r="H662" s="61" t="s">
        <v>209</v>
      </c>
      <c r="I662" s="61" t="s">
        <v>239</v>
      </c>
      <c r="J662" s="61" t="s">
        <v>33</v>
      </c>
      <c r="K662" s="61" t="s">
        <v>30</v>
      </c>
      <c r="L662" s="61" t="s">
        <v>865</v>
      </c>
      <c r="M662" s="61" t="s">
        <v>206</v>
      </c>
      <c r="N662" s="76">
        <f t="shared" si="1"/>
        <v>-45901</v>
      </c>
      <c r="O662" s="164"/>
      <c r="P662" s="61" t="s">
        <v>162</v>
      </c>
      <c r="Q662" s="163"/>
    </row>
    <row r="663">
      <c r="A663" s="75">
        <v>607.0</v>
      </c>
      <c r="B663" s="165"/>
      <c r="C663" s="161">
        <v>45902.0</v>
      </c>
      <c r="D663" s="166" t="s">
        <v>228</v>
      </c>
      <c r="E663" s="167" t="s">
        <v>640</v>
      </c>
      <c r="F663" s="168" t="s">
        <v>915</v>
      </c>
      <c r="G663" s="61" t="s">
        <v>13</v>
      </c>
      <c r="H663" s="61" t="s">
        <v>203</v>
      </c>
      <c r="I663" s="61" t="s">
        <v>204</v>
      </c>
      <c r="J663" s="61" t="s">
        <v>31</v>
      </c>
      <c r="K663" s="61" t="s">
        <v>31</v>
      </c>
      <c r="L663" s="61" t="s">
        <v>220</v>
      </c>
      <c r="M663" s="61" t="s">
        <v>1043</v>
      </c>
      <c r="N663" s="76">
        <f t="shared" si="1"/>
        <v>-45902</v>
      </c>
      <c r="O663" s="164"/>
      <c r="P663" s="163"/>
      <c r="Q663" s="163"/>
    </row>
    <row r="664">
      <c r="A664" s="75">
        <v>612.0</v>
      </c>
      <c r="B664" s="170">
        <f>MONTH(C664)</f>
        <v>9</v>
      </c>
      <c r="C664" s="161">
        <v>45908.0</v>
      </c>
      <c r="D664" s="168" t="s">
        <v>228</v>
      </c>
      <c r="E664" s="168" t="s">
        <v>1363</v>
      </c>
      <c r="F664" s="168" t="s">
        <v>1364</v>
      </c>
      <c r="G664" s="61" t="s">
        <v>13</v>
      </c>
      <c r="H664" s="61" t="s">
        <v>203</v>
      </c>
      <c r="I664" s="171" t="s">
        <v>227</v>
      </c>
      <c r="J664" s="61" t="s">
        <v>34</v>
      </c>
      <c r="K664" s="61"/>
      <c r="L664" s="61" t="s">
        <v>1365</v>
      </c>
      <c r="M664" s="61" t="s">
        <v>1043</v>
      </c>
      <c r="N664" s="76">
        <f t="shared" si="1"/>
        <v>-45908</v>
      </c>
      <c r="O664" s="161"/>
      <c r="P664" s="61"/>
      <c r="Q664" s="163"/>
    </row>
    <row r="665">
      <c r="A665" s="75">
        <v>614.0</v>
      </c>
      <c r="B665" s="165"/>
      <c r="C665" s="161">
        <v>45915.0</v>
      </c>
      <c r="D665" s="166" t="s">
        <v>200</v>
      </c>
      <c r="E665" s="167" t="s">
        <v>464</v>
      </c>
      <c r="F665" s="168" t="s">
        <v>465</v>
      </c>
      <c r="G665" s="61" t="s">
        <v>13</v>
      </c>
      <c r="H665" s="61" t="s">
        <v>203</v>
      </c>
      <c r="I665" s="61" t="s">
        <v>204</v>
      </c>
      <c r="J665" s="61" t="s">
        <v>34</v>
      </c>
      <c r="K665" s="175" t="s">
        <v>1378</v>
      </c>
      <c r="L665" s="61" t="s">
        <v>289</v>
      </c>
      <c r="M665" s="61" t="s">
        <v>1043</v>
      </c>
      <c r="N665" s="76">
        <f t="shared" si="1"/>
        <v>-45915</v>
      </c>
      <c r="O665" s="164"/>
      <c r="P665" s="94"/>
      <c r="Q665" s="163"/>
    </row>
    <row r="666">
      <c r="A666" s="75">
        <v>617.0</v>
      </c>
      <c r="B666" s="160"/>
      <c r="C666" s="161">
        <v>45918.0</v>
      </c>
      <c r="D666" s="162" t="s">
        <v>200</v>
      </c>
      <c r="E666" s="61" t="s">
        <v>866</v>
      </c>
      <c r="F666" s="61" t="s">
        <v>867</v>
      </c>
      <c r="G666" s="61" t="s">
        <v>13</v>
      </c>
      <c r="H666" s="61" t="s">
        <v>209</v>
      </c>
      <c r="I666" s="61" t="s">
        <v>210</v>
      </c>
      <c r="J666" s="61" t="s">
        <v>34</v>
      </c>
      <c r="K666" s="163"/>
      <c r="L666" s="61" t="s">
        <v>346</v>
      </c>
      <c r="M666" s="61" t="s">
        <v>1043</v>
      </c>
      <c r="N666" s="76">
        <f t="shared" si="1"/>
        <v>-45918</v>
      </c>
      <c r="O666" s="164"/>
      <c r="P666" s="163"/>
      <c r="Q666" s="163"/>
    </row>
    <row r="667">
      <c r="A667" s="75">
        <v>620.0</v>
      </c>
      <c r="B667" s="165"/>
      <c r="C667" s="161">
        <v>45924.0</v>
      </c>
      <c r="D667" s="166" t="s">
        <v>200</v>
      </c>
      <c r="E667" s="167" t="s">
        <v>750</v>
      </c>
      <c r="F667" s="168" t="s">
        <v>751</v>
      </c>
      <c r="G667" s="61" t="s">
        <v>13</v>
      </c>
      <c r="H667" s="61" t="s">
        <v>203</v>
      </c>
      <c r="I667" s="61" t="s">
        <v>839</v>
      </c>
      <c r="J667" s="61" t="s">
        <v>30</v>
      </c>
      <c r="K667" s="61"/>
      <c r="L667" s="61" t="s">
        <v>1379</v>
      </c>
      <c r="M667" s="61" t="s">
        <v>1043</v>
      </c>
      <c r="N667" s="76">
        <f t="shared" si="1"/>
        <v>-45924</v>
      </c>
      <c r="O667" s="164"/>
      <c r="P667" s="163"/>
      <c r="Q667" s="163"/>
    </row>
    <row r="668">
      <c r="A668" s="75">
        <v>621.0</v>
      </c>
      <c r="B668" s="165"/>
      <c r="C668" s="161">
        <v>45924.0</v>
      </c>
      <c r="D668" s="166" t="s">
        <v>200</v>
      </c>
      <c r="E668" s="167" t="s">
        <v>1380</v>
      </c>
      <c r="F668" s="168" t="s">
        <v>1381</v>
      </c>
      <c r="G668" s="61" t="s">
        <v>13</v>
      </c>
      <c r="H668" s="61" t="s">
        <v>203</v>
      </c>
      <c r="I668" s="61" t="s">
        <v>839</v>
      </c>
      <c r="J668" s="61" t="s">
        <v>28</v>
      </c>
      <c r="K668" s="61"/>
      <c r="L668" s="61" t="s">
        <v>205</v>
      </c>
      <c r="M668" s="61" t="s">
        <v>1043</v>
      </c>
      <c r="N668" s="76">
        <f t="shared" si="1"/>
        <v>-45924</v>
      </c>
      <c r="O668" s="164"/>
      <c r="P668" s="94"/>
      <c r="Q668" s="163"/>
    </row>
    <row r="669">
      <c r="A669" s="75">
        <v>622.0</v>
      </c>
      <c r="B669" s="170">
        <f t="shared" ref="B669:B670" si="63">MONTH(C669)</f>
        <v>9</v>
      </c>
      <c r="C669" s="161">
        <v>45925.0</v>
      </c>
      <c r="D669" s="168" t="s">
        <v>228</v>
      </c>
      <c r="E669" s="168" t="s">
        <v>1382</v>
      </c>
      <c r="F669" s="168" t="s">
        <v>1383</v>
      </c>
      <c r="G669" s="61" t="s">
        <v>13</v>
      </c>
      <c r="H669" s="61" t="s">
        <v>203</v>
      </c>
      <c r="I669" s="171" t="s">
        <v>227</v>
      </c>
      <c r="J669" s="61" t="s">
        <v>34</v>
      </c>
      <c r="K669" s="61" t="s">
        <v>34</v>
      </c>
      <c r="L669" s="61" t="s">
        <v>1384</v>
      </c>
      <c r="M669" s="61" t="s">
        <v>1043</v>
      </c>
      <c r="N669" s="76">
        <f t="shared" si="1"/>
        <v>-45925</v>
      </c>
      <c r="O669" s="161"/>
      <c r="P669" s="61"/>
      <c r="Q669" s="163"/>
    </row>
    <row r="670">
      <c r="A670" s="75">
        <v>626.0</v>
      </c>
      <c r="B670" s="170">
        <f t="shared" si="63"/>
        <v>10</v>
      </c>
      <c r="C670" s="161">
        <v>45932.0</v>
      </c>
      <c r="D670" s="168" t="s">
        <v>228</v>
      </c>
      <c r="E670" s="168" t="s">
        <v>1319</v>
      </c>
      <c r="F670" s="168" t="s">
        <v>1320</v>
      </c>
      <c r="G670" s="61" t="s">
        <v>13</v>
      </c>
      <c r="H670" s="61" t="s">
        <v>203</v>
      </c>
      <c r="I670" s="171" t="s">
        <v>227</v>
      </c>
      <c r="J670" s="61" t="s">
        <v>34</v>
      </c>
      <c r="K670" s="61" t="s">
        <v>34</v>
      </c>
      <c r="L670" s="61" t="s">
        <v>205</v>
      </c>
      <c r="M670" s="61" t="s">
        <v>1043</v>
      </c>
      <c r="N670" s="76">
        <f t="shared" si="1"/>
        <v>-45932</v>
      </c>
      <c r="O670" s="161"/>
      <c r="P670" s="61"/>
      <c r="Q670" s="163"/>
    </row>
    <row r="671">
      <c r="A671" s="75">
        <v>630.0</v>
      </c>
      <c r="B671" s="165"/>
      <c r="C671" s="161">
        <v>45943.0</v>
      </c>
      <c r="D671" s="166" t="s">
        <v>228</v>
      </c>
      <c r="E671" s="167" t="s">
        <v>632</v>
      </c>
      <c r="F671" s="168" t="s">
        <v>633</v>
      </c>
      <c r="G671" s="61" t="s">
        <v>13</v>
      </c>
      <c r="H671" s="61" t="s">
        <v>203</v>
      </c>
      <c r="I671" s="61" t="s">
        <v>714</v>
      </c>
      <c r="J671" s="61" t="s">
        <v>29</v>
      </c>
      <c r="K671" s="61"/>
      <c r="L671" s="61" t="s">
        <v>205</v>
      </c>
      <c r="M671" s="61" t="s">
        <v>1043</v>
      </c>
      <c r="N671" s="76">
        <f t="shared" si="1"/>
        <v>-45943</v>
      </c>
      <c r="O671" s="164"/>
      <c r="P671" s="163"/>
      <c r="Q671" s="163"/>
    </row>
    <row r="672">
      <c r="A672" s="75">
        <v>633.0</v>
      </c>
      <c r="B672" s="160"/>
      <c r="C672" s="161">
        <v>45947.0</v>
      </c>
      <c r="D672" s="162" t="s">
        <v>200</v>
      </c>
      <c r="E672" s="61" t="s">
        <v>1385</v>
      </c>
      <c r="F672" s="61" t="s">
        <v>1386</v>
      </c>
      <c r="G672" s="61" t="s">
        <v>13</v>
      </c>
      <c r="H672" s="61" t="s">
        <v>203</v>
      </c>
      <c r="I672" s="61" t="s">
        <v>210</v>
      </c>
      <c r="J672" s="61" t="s">
        <v>28</v>
      </c>
      <c r="K672" s="163"/>
      <c r="L672" s="61" t="s">
        <v>245</v>
      </c>
      <c r="M672" s="61" t="s">
        <v>1043</v>
      </c>
      <c r="N672" s="76">
        <f t="shared" si="1"/>
        <v>-45947</v>
      </c>
      <c r="O672" s="164"/>
      <c r="P672" s="163"/>
      <c r="Q672" s="163"/>
    </row>
    <row r="673">
      <c r="A673" s="75">
        <v>635.0</v>
      </c>
      <c r="B673" s="170">
        <f t="shared" ref="B673:B675" si="64">MONTH(C673)</f>
        <v>10</v>
      </c>
      <c r="C673" s="161">
        <v>45950.0</v>
      </c>
      <c r="D673" s="168" t="s">
        <v>200</v>
      </c>
      <c r="E673" s="168" t="s">
        <v>1387</v>
      </c>
      <c r="F673" s="168" t="s">
        <v>1388</v>
      </c>
      <c r="G673" s="61" t="s">
        <v>13</v>
      </c>
      <c r="H673" s="61" t="s">
        <v>209</v>
      </c>
      <c r="I673" s="171" t="s">
        <v>227</v>
      </c>
      <c r="J673" s="61" t="s">
        <v>29</v>
      </c>
      <c r="K673" s="61"/>
      <c r="L673" s="61" t="s">
        <v>211</v>
      </c>
      <c r="M673" s="61" t="s">
        <v>1043</v>
      </c>
      <c r="N673" s="76">
        <f t="shared" si="1"/>
        <v>-45950</v>
      </c>
      <c r="O673" s="161"/>
      <c r="P673" s="61"/>
      <c r="Q673" s="163"/>
    </row>
    <row r="674">
      <c r="A674" s="75">
        <v>636.0</v>
      </c>
      <c r="B674" s="170">
        <f t="shared" si="64"/>
        <v>10</v>
      </c>
      <c r="C674" s="161">
        <v>45950.0</v>
      </c>
      <c r="D674" s="168" t="s">
        <v>200</v>
      </c>
      <c r="E674" s="168" t="s">
        <v>429</v>
      </c>
      <c r="F674" s="168" t="s">
        <v>430</v>
      </c>
      <c r="G674" s="61" t="s">
        <v>13</v>
      </c>
      <c r="H674" s="61" t="s">
        <v>209</v>
      </c>
      <c r="I674" s="171" t="s">
        <v>227</v>
      </c>
      <c r="J674" s="61" t="s">
        <v>34</v>
      </c>
      <c r="K674" s="61"/>
      <c r="L674" s="61" t="s">
        <v>211</v>
      </c>
      <c r="M674" s="61" t="s">
        <v>1043</v>
      </c>
      <c r="N674" s="76">
        <f t="shared" si="1"/>
        <v>-45950</v>
      </c>
      <c r="O674" s="161"/>
      <c r="P674" s="61"/>
      <c r="Q674" s="163"/>
    </row>
    <row r="675">
      <c r="A675" s="75">
        <v>637.0</v>
      </c>
      <c r="B675" s="170">
        <f t="shared" si="64"/>
        <v>10</v>
      </c>
      <c r="C675" s="161">
        <v>45950.0</v>
      </c>
      <c r="D675" s="168" t="s">
        <v>200</v>
      </c>
      <c r="E675" s="168" t="s">
        <v>945</v>
      </c>
      <c r="F675" s="168" t="s">
        <v>946</v>
      </c>
      <c r="G675" s="61" t="s">
        <v>13</v>
      </c>
      <c r="H675" s="61" t="s">
        <v>209</v>
      </c>
      <c r="I675" s="171" t="s">
        <v>227</v>
      </c>
      <c r="J675" s="61" t="s">
        <v>33</v>
      </c>
      <c r="K675" s="61"/>
      <c r="L675" s="61" t="s">
        <v>209</v>
      </c>
      <c r="M675" s="61" t="s">
        <v>1043</v>
      </c>
      <c r="N675" s="76">
        <f t="shared" si="1"/>
        <v>-45950</v>
      </c>
      <c r="O675" s="161"/>
      <c r="P675" s="61"/>
      <c r="Q675" s="163"/>
    </row>
    <row r="676">
      <c r="A676" s="75">
        <v>640.0</v>
      </c>
      <c r="B676" s="165"/>
      <c r="C676" s="161">
        <v>45952.0</v>
      </c>
      <c r="D676" s="166" t="s">
        <v>200</v>
      </c>
      <c r="E676" s="167" t="s">
        <v>1389</v>
      </c>
      <c r="F676" s="168" t="s">
        <v>1390</v>
      </c>
      <c r="G676" s="61" t="s">
        <v>13</v>
      </c>
      <c r="H676" s="61" t="s">
        <v>209</v>
      </c>
      <c r="I676" s="61" t="s">
        <v>204</v>
      </c>
      <c r="J676" s="61" t="s">
        <v>34</v>
      </c>
      <c r="K676" s="163"/>
      <c r="L676" s="61" t="s">
        <v>211</v>
      </c>
      <c r="M676" s="61" t="s">
        <v>1043</v>
      </c>
      <c r="N676" s="76">
        <f t="shared" si="1"/>
        <v>-45952</v>
      </c>
      <c r="O676" s="164"/>
      <c r="P676" s="163"/>
      <c r="Q676" s="163"/>
    </row>
    <row r="677">
      <c r="A677" s="75">
        <v>641.0</v>
      </c>
      <c r="B677" s="170">
        <f>MONTH(C677)</f>
        <v>10</v>
      </c>
      <c r="C677" s="161">
        <v>45953.0</v>
      </c>
      <c r="D677" s="168" t="s">
        <v>200</v>
      </c>
      <c r="E677" s="168" t="s">
        <v>1325</v>
      </c>
      <c r="F677" s="168" t="s">
        <v>1326</v>
      </c>
      <c r="G677" s="61" t="s">
        <v>13</v>
      </c>
      <c r="H677" s="61" t="s">
        <v>209</v>
      </c>
      <c r="I677" s="171" t="s">
        <v>227</v>
      </c>
      <c r="J677" s="61" t="s">
        <v>33</v>
      </c>
      <c r="K677" s="61"/>
      <c r="L677" s="61" t="s">
        <v>209</v>
      </c>
      <c r="M677" s="61" t="s">
        <v>1043</v>
      </c>
      <c r="N677" s="76">
        <f t="shared" si="1"/>
        <v>-45953</v>
      </c>
      <c r="O677" s="161"/>
      <c r="P677" s="61"/>
      <c r="Q677" s="163"/>
    </row>
    <row r="678">
      <c r="A678" s="75">
        <v>644.0</v>
      </c>
      <c r="B678" s="160"/>
      <c r="C678" s="161">
        <v>45960.0</v>
      </c>
      <c r="D678" s="162" t="s">
        <v>200</v>
      </c>
      <c r="E678" s="61" t="s">
        <v>1391</v>
      </c>
      <c r="F678" s="61" t="s">
        <v>1392</v>
      </c>
      <c r="G678" s="61" t="s">
        <v>15</v>
      </c>
      <c r="H678" s="61" t="s">
        <v>203</v>
      </c>
      <c r="I678" s="61" t="s">
        <v>254</v>
      </c>
      <c r="J678" s="61" t="s">
        <v>34</v>
      </c>
      <c r="K678" s="163"/>
      <c r="L678" s="61" t="s">
        <v>211</v>
      </c>
      <c r="M678" s="61" t="s">
        <v>1043</v>
      </c>
      <c r="N678" s="76">
        <f t="shared" si="1"/>
        <v>-45960</v>
      </c>
      <c r="O678" s="164"/>
      <c r="P678" s="163"/>
      <c r="Q678" s="163"/>
    </row>
    <row r="679">
      <c r="A679" s="75">
        <v>645.0</v>
      </c>
      <c r="B679" s="165"/>
      <c r="C679" s="161">
        <v>45961.0</v>
      </c>
      <c r="D679" s="166" t="s">
        <v>200</v>
      </c>
      <c r="E679" s="167" t="s">
        <v>225</v>
      </c>
      <c r="F679" s="168" t="s">
        <v>226</v>
      </c>
      <c r="G679" s="61" t="s">
        <v>13</v>
      </c>
      <c r="H679" s="61" t="s">
        <v>209</v>
      </c>
      <c r="I679" s="61" t="s">
        <v>839</v>
      </c>
      <c r="J679" s="61" t="s">
        <v>29</v>
      </c>
      <c r="K679" s="61"/>
      <c r="L679" s="61" t="s">
        <v>211</v>
      </c>
      <c r="M679" s="61" t="s">
        <v>1043</v>
      </c>
      <c r="N679" s="76">
        <f t="shared" si="1"/>
        <v>-45961</v>
      </c>
      <c r="O679" s="164"/>
      <c r="P679" s="163"/>
      <c r="Q679" s="163"/>
    </row>
    <row r="680">
      <c r="A680" s="75">
        <v>648.0</v>
      </c>
      <c r="B680" s="170">
        <f>MONTH(C680)</f>
        <v>11</v>
      </c>
      <c r="C680" s="161">
        <v>45965.0</v>
      </c>
      <c r="D680" s="168" t="s">
        <v>200</v>
      </c>
      <c r="E680" s="168" t="s">
        <v>1393</v>
      </c>
      <c r="F680" s="168" t="s">
        <v>1394</v>
      </c>
      <c r="G680" s="61" t="s">
        <v>13</v>
      </c>
      <c r="H680" s="61" t="s">
        <v>209</v>
      </c>
      <c r="I680" s="171" t="s">
        <v>227</v>
      </c>
      <c r="J680" s="61" t="s">
        <v>33</v>
      </c>
      <c r="K680" s="61"/>
      <c r="L680" s="61" t="s">
        <v>211</v>
      </c>
      <c r="M680" s="61" t="s">
        <v>1043</v>
      </c>
      <c r="N680" s="76">
        <f t="shared" si="1"/>
        <v>-45965</v>
      </c>
      <c r="O680" s="161"/>
      <c r="P680" s="61"/>
      <c r="Q680" s="163"/>
    </row>
    <row r="681">
      <c r="A681" s="75">
        <v>651.0</v>
      </c>
      <c r="B681" s="165"/>
      <c r="C681" s="161">
        <v>45967.0</v>
      </c>
      <c r="D681" s="166" t="s">
        <v>200</v>
      </c>
      <c r="E681" s="167" t="s">
        <v>1395</v>
      </c>
      <c r="F681" s="168" t="s">
        <v>1396</v>
      </c>
      <c r="G681" s="61" t="s">
        <v>14</v>
      </c>
      <c r="H681" s="61" t="s">
        <v>203</v>
      </c>
      <c r="I681" s="61" t="s">
        <v>204</v>
      </c>
      <c r="J681" s="61" t="s">
        <v>34</v>
      </c>
      <c r="K681" s="163"/>
      <c r="L681" s="61" t="s">
        <v>205</v>
      </c>
      <c r="M681" s="61" t="s">
        <v>1043</v>
      </c>
      <c r="N681" s="76">
        <f t="shared" si="1"/>
        <v>-45967</v>
      </c>
      <c r="O681" s="164"/>
      <c r="P681" s="163"/>
      <c r="Q681" s="163"/>
    </row>
    <row r="682">
      <c r="A682" s="75">
        <v>655.0</v>
      </c>
      <c r="B682" s="165"/>
      <c r="C682" s="161">
        <v>45979.0</v>
      </c>
      <c r="D682" s="166" t="s">
        <v>200</v>
      </c>
      <c r="E682" s="167" t="s">
        <v>1397</v>
      </c>
      <c r="F682" s="168" t="s">
        <v>1398</v>
      </c>
      <c r="G682" s="61" t="s">
        <v>14</v>
      </c>
      <c r="H682" s="61" t="s">
        <v>203</v>
      </c>
      <c r="I682" s="61" t="s">
        <v>1399</v>
      </c>
      <c r="J682" s="61" t="s">
        <v>34</v>
      </c>
      <c r="K682" s="61" t="s">
        <v>34</v>
      </c>
      <c r="L682" s="61" t="s">
        <v>1400</v>
      </c>
      <c r="M682" s="61" t="s">
        <v>1043</v>
      </c>
      <c r="N682" s="76">
        <f t="shared" si="1"/>
        <v>-45979</v>
      </c>
      <c r="O682" s="164"/>
      <c r="P682" s="163"/>
      <c r="Q682" s="163"/>
    </row>
    <row r="683">
      <c r="A683" s="75">
        <v>658.0</v>
      </c>
      <c r="B683" s="165"/>
      <c r="C683" s="161">
        <v>45982.0</v>
      </c>
      <c r="D683" s="166" t="s">
        <v>200</v>
      </c>
      <c r="E683" s="167" t="s">
        <v>1401</v>
      </c>
      <c r="F683" s="168" t="s">
        <v>1402</v>
      </c>
      <c r="G683" s="61" t="s">
        <v>15</v>
      </c>
      <c r="H683" s="61" t="s">
        <v>209</v>
      </c>
      <c r="I683" s="61" t="s">
        <v>706</v>
      </c>
      <c r="J683" s="61" t="s">
        <v>30</v>
      </c>
      <c r="K683" s="61"/>
      <c r="L683" s="61" t="s">
        <v>211</v>
      </c>
      <c r="M683" s="61" t="s">
        <v>1043</v>
      </c>
      <c r="N683" s="76">
        <f t="shared" si="1"/>
        <v>-45982</v>
      </c>
      <c r="O683" s="164"/>
      <c r="P683" s="163"/>
      <c r="Q683" s="163"/>
    </row>
    <row r="684">
      <c r="A684" s="75">
        <v>659.0</v>
      </c>
      <c r="B684" s="165"/>
      <c r="C684" s="161">
        <v>45985.0</v>
      </c>
      <c r="D684" s="166" t="s">
        <v>200</v>
      </c>
      <c r="E684" s="167" t="s">
        <v>569</v>
      </c>
      <c r="F684" s="168" t="s">
        <v>570</v>
      </c>
      <c r="G684" s="61" t="s">
        <v>13</v>
      </c>
      <c r="H684" s="61" t="s">
        <v>209</v>
      </c>
      <c r="I684" s="61" t="s">
        <v>301</v>
      </c>
      <c r="J684" s="61" t="s">
        <v>33</v>
      </c>
      <c r="K684" s="61" t="s">
        <v>30</v>
      </c>
      <c r="L684" s="61" t="s">
        <v>211</v>
      </c>
      <c r="M684" s="61" t="s">
        <v>1043</v>
      </c>
      <c r="N684" s="76">
        <f t="shared" si="1"/>
        <v>-45985</v>
      </c>
      <c r="O684" s="164"/>
      <c r="P684" s="163"/>
      <c r="Q684" s="163"/>
    </row>
    <row r="685">
      <c r="A685" s="75">
        <v>663.0</v>
      </c>
      <c r="B685" s="170">
        <f>MONTH(C685)</f>
        <v>11</v>
      </c>
      <c r="C685" s="161">
        <v>45987.0</v>
      </c>
      <c r="D685" s="168" t="s">
        <v>200</v>
      </c>
      <c r="E685" s="168" t="s">
        <v>225</v>
      </c>
      <c r="F685" s="168" t="s">
        <v>226</v>
      </c>
      <c r="G685" s="61" t="s">
        <v>13</v>
      </c>
      <c r="H685" s="61" t="s">
        <v>209</v>
      </c>
      <c r="I685" s="171" t="s">
        <v>227</v>
      </c>
      <c r="J685" s="61" t="s">
        <v>29</v>
      </c>
      <c r="K685" s="61" t="s">
        <v>29</v>
      </c>
      <c r="L685" s="61" t="s">
        <v>211</v>
      </c>
      <c r="M685" s="61" t="s">
        <v>1043</v>
      </c>
      <c r="N685" s="76">
        <f t="shared" si="1"/>
        <v>-45987</v>
      </c>
      <c r="O685" s="161"/>
      <c r="P685" s="61"/>
      <c r="Q685" s="163"/>
    </row>
    <row r="686">
      <c r="A686" s="75">
        <v>666.0</v>
      </c>
      <c r="B686" s="160"/>
      <c r="C686" s="161">
        <v>45989.0</v>
      </c>
      <c r="D686" s="162" t="s">
        <v>200</v>
      </c>
      <c r="E686" s="61" t="s">
        <v>840</v>
      </c>
      <c r="F686" s="61" t="s">
        <v>841</v>
      </c>
      <c r="G686" s="61" t="s">
        <v>13</v>
      </c>
      <c r="H686" s="61" t="s">
        <v>209</v>
      </c>
      <c r="I686" s="61" t="s">
        <v>210</v>
      </c>
      <c r="J686" s="61" t="s">
        <v>34</v>
      </c>
      <c r="K686" s="163"/>
      <c r="L686" s="61" t="s">
        <v>211</v>
      </c>
      <c r="M686" s="61" t="s">
        <v>1043</v>
      </c>
      <c r="N686" s="76">
        <f t="shared" si="1"/>
        <v>-45989</v>
      </c>
      <c r="O686" s="164"/>
      <c r="P686" s="163"/>
      <c r="Q686" s="163"/>
    </row>
    <row r="687">
      <c r="A687" s="75">
        <v>668.0</v>
      </c>
      <c r="B687" s="170">
        <f>MONTH(C687)</f>
        <v>12</v>
      </c>
      <c r="C687" s="161">
        <v>45994.0</v>
      </c>
      <c r="D687" s="168" t="s">
        <v>200</v>
      </c>
      <c r="E687" s="168" t="s">
        <v>1403</v>
      </c>
      <c r="F687" s="168" t="s">
        <v>1404</v>
      </c>
      <c r="G687" s="61" t="s">
        <v>13</v>
      </c>
      <c r="H687" s="61" t="s">
        <v>203</v>
      </c>
      <c r="I687" s="171" t="s">
        <v>227</v>
      </c>
      <c r="J687" s="61" t="s">
        <v>30</v>
      </c>
      <c r="K687" s="61"/>
      <c r="L687" s="61" t="s">
        <v>308</v>
      </c>
      <c r="M687" s="61" t="s">
        <v>1043</v>
      </c>
      <c r="N687" s="76">
        <f t="shared" si="1"/>
        <v>-45994</v>
      </c>
      <c r="O687" s="161"/>
      <c r="P687" s="61"/>
      <c r="Q687" s="163"/>
    </row>
    <row r="688">
      <c r="A688" s="75">
        <v>669.0</v>
      </c>
      <c r="B688" s="165"/>
      <c r="C688" s="161">
        <v>45995.0</v>
      </c>
      <c r="D688" s="166" t="s">
        <v>228</v>
      </c>
      <c r="E688" s="167" t="s">
        <v>1103</v>
      </c>
      <c r="F688" s="168" t="s">
        <v>1405</v>
      </c>
      <c r="G688" s="61" t="s">
        <v>14</v>
      </c>
      <c r="H688" s="61" t="s">
        <v>203</v>
      </c>
      <c r="I688" s="61" t="s">
        <v>705</v>
      </c>
      <c r="J688" s="61" t="s">
        <v>33</v>
      </c>
      <c r="K688" s="61" t="s">
        <v>33</v>
      </c>
      <c r="L688" s="61" t="s">
        <v>205</v>
      </c>
      <c r="M688" s="61" t="s">
        <v>1043</v>
      </c>
      <c r="N688" s="76">
        <f t="shared" si="1"/>
        <v>-45995</v>
      </c>
      <c r="O688" s="164"/>
      <c r="P688" s="163"/>
      <c r="Q688" s="163"/>
    </row>
    <row r="689">
      <c r="A689" s="75">
        <v>673.0</v>
      </c>
      <c r="B689" s="165"/>
      <c r="C689" s="161">
        <v>46001.0</v>
      </c>
      <c r="D689" s="166" t="s">
        <v>200</v>
      </c>
      <c r="E689" s="167" t="s">
        <v>1406</v>
      </c>
      <c r="F689" s="168" t="s">
        <v>1407</v>
      </c>
      <c r="G689" s="61" t="s">
        <v>13</v>
      </c>
      <c r="H689" s="61" t="s">
        <v>203</v>
      </c>
      <c r="I689" s="61" t="s">
        <v>864</v>
      </c>
      <c r="J689" s="61" t="s">
        <v>29</v>
      </c>
      <c r="K689" s="61"/>
      <c r="L689" s="61" t="s">
        <v>205</v>
      </c>
      <c r="M689" s="61" t="s">
        <v>1043</v>
      </c>
      <c r="N689" s="76">
        <f t="shared" si="1"/>
        <v>-46001</v>
      </c>
      <c r="O689" s="164"/>
      <c r="P689" s="163"/>
      <c r="Q689" s="163"/>
    </row>
    <row r="690">
      <c r="A690" s="75">
        <v>674.0</v>
      </c>
      <c r="B690" s="165"/>
      <c r="C690" s="161">
        <v>46002.0</v>
      </c>
      <c r="D690" s="166" t="s">
        <v>200</v>
      </c>
      <c r="E690" s="167" t="s">
        <v>991</v>
      </c>
      <c r="F690" s="168" t="s">
        <v>1408</v>
      </c>
      <c r="G690" s="61" t="s">
        <v>15</v>
      </c>
      <c r="H690" s="61" t="s">
        <v>203</v>
      </c>
      <c r="I690" s="61" t="s">
        <v>204</v>
      </c>
      <c r="J690" s="61" t="s">
        <v>34</v>
      </c>
      <c r="K690" s="163"/>
      <c r="L690" s="61" t="s">
        <v>205</v>
      </c>
      <c r="M690" s="61" t="s">
        <v>1043</v>
      </c>
      <c r="N690" s="76">
        <f t="shared" si="1"/>
        <v>-46002</v>
      </c>
      <c r="O690" s="164"/>
      <c r="P690" s="163"/>
      <c r="Q690" s="163"/>
    </row>
    <row r="691">
      <c r="A691" s="75">
        <v>675.0</v>
      </c>
      <c r="B691" s="170">
        <f t="shared" ref="B691:B693" si="65">MONTH(C691)</f>
        <v>12</v>
      </c>
      <c r="C691" s="161">
        <v>46005.0</v>
      </c>
      <c r="D691" s="168" t="s">
        <v>228</v>
      </c>
      <c r="E691" s="168" t="s">
        <v>657</v>
      </c>
      <c r="F691" s="168" t="s">
        <v>704</v>
      </c>
      <c r="G691" s="61" t="s">
        <v>14</v>
      </c>
      <c r="H691" s="61" t="s">
        <v>203</v>
      </c>
      <c r="I691" s="171" t="s">
        <v>224</v>
      </c>
      <c r="J691" s="61" t="s">
        <v>30</v>
      </c>
      <c r="K691" s="61"/>
      <c r="L691" s="61" t="s">
        <v>205</v>
      </c>
      <c r="M691" s="61" t="s">
        <v>1043</v>
      </c>
      <c r="N691" s="76">
        <f t="shared" si="1"/>
        <v>-46005</v>
      </c>
      <c r="O691" s="161"/>
      <c r="P691" s="61"/>
      <c r="Q691" s="163"/>
    </row>
    <row r="692">
      <c r="A692" s="75">
        <v>676.0</v>
      </c>
      <c r="B692" s="170">
        <f t="shared" si="65"/>
        <v>12</v>
      </c>
      <c r="C692" s="161">
        <v>46006.0</v>
      </c>
      <c r="D692" s="168" t="s">
        <v>200</v>
      </c>
      <c r="E692" s="168" t="s">
        <v>989</v>
      </c>
      <c r="F692" s="168" t="s">
        <v>667</v>
      </c>
      <c r="G692" s="61" t="s">
        <v>13</v>
      </c>
      <c r="H692" s="61" t="s">
        <v>203</v>
      </c>
      <c r="I692" s="171" t="s">
        <v>227</v>
      </c>
      <c r="J692" s="61" t="s">
        <v>29</v>
      </c>
      <c r="K692" s="61"/>
      <c r="L692" s="61" t="s">
        <v>245</v>
      </c>
      <c r="M692" s="61" t="s">
        <v>1043</v>
      </c>
      <c r="N692" s="76">
        <f t="shared" si="1"/>
        <v>-46006</v>
      </c>
      <c r="O692" s="161"/>
      <c r="P692" s="61"/>
      <c r="Q692" s="163"/>
    </row>
    <row r="693">
      <c r="A693" s="75">
        <v>677.0</v>
      </c>
      <c r="B693" s="170">
        <f t="shared" si="65"/>
        <v>12</v>
      </c>
      <c r="C693" s="161">
        <v>46007.0</v>
      </c>
      <c r="D693" s="168" t="s">
        <v>200</v>
      </c>
      <c r="E693" s="168" t="s">
        <v>1409</v>
      </c>
      <c r="F693" s="168" t="s">
        <v>1410</v>
      </c>
      <c r="G693" s="61" t="s">
        <v>14</v>
      </c>
      <c r="H693" s="61" t="s">
        <v>203</v>
      </c>
      <c r="I693" s="171" t="s">
        <v>261</v>
      </c>
      <c r="J693" s="61" t="s">
        <v>33</v>
      </c>
      <c r="K693" s="61" t="s">
        <v>33</v>
      </c>
      <c r="L693" s="61" t="s">
        <v>308</v>
      </c>
      <c r="M693" s="61" t="s">
        <v>1043</v>
      </c>
      <c r="N693" s="76">
        <f t="shared" si="1"/>
        <v>-46007</v>
      </c>
      <c r="O693" s="161"/>
      <c r="P693" s="61" t="s">
        <v>168</v>
      </c>
      <c r="Q693" s="163"/>
    </row>
    <row r="694">
      <c r="A694" s="75">
        <v>678.0</v>
      </c>
      <c r="B694" s="165"/>
      <c r="C694" s="161">
        <v>46007.0</v>
      </c>
      <c r="D694" s="166" t="s">
        <v>200</v>
      </c>
      <c r="E694" s="167" t="s">
        <v>596</v>
      </c>
      <c r="F694" s="168" t="s">
        <v>597</v>
      </c>
      <c r="G694" s="61" t="s">
        <v>13</v>
      </c>
      <c r="H694" s="61" t="s">
        <v>209</v>
      </c>
      <c r="I694" s="61" t="s">
        <v>1411</v>
      </c>
      <c r="J694" s="61" t="s">
        <v>34</v>
      </c>
      <c r="K694" s="61" t="s">
        <v>34</v>
      </c>
      <c r="L694" s="61" t="s">
        <v>211</v>
      </c>
      <c r="M694" s="61" t="s">
        <v>1043</v>
      </c>
      <c r="N694" s="76">
        <f t="shared" si="1"/>
        <v>-46007</v>
      </c>
      <c r="O694" s="164"/>
      <c r="P694" s="163"/>
      <c r="Q694" s="163"/>
    </row>
    <row r="695">
      <c r="A695" s="75">
        <v>679.0</v>
      </c>
      <c r="B695" s="160"/>
      <c r="C695" s="161">
        <v>46010.0</v>
      </c>
      <c r="D695" s="162" t="s">
        <v>200</v>
      </c>
      <c r="E695" s="61" t="s">
        <v>1412</v>
      </c>
      <c r="F695" s="61" t="s">
        <v>1413</v>
      </c>
      <c r="G695" s="61" t="s">
        <v>13</v>
      </c>
      <c r="H695" s="61" t="s">
        <v>203</v>
      </c>
      <c r="I695" s="61" t="s">
        <v>210</v>
      </c>
      <c r="J695" s="61" t="s">
        <v>28</v>
      </c>
      <c r="K695" s="163"/>
      <c r="L695" s="61" t="s">
        <v>205</v>
      </c>
      <c r="M695" s="61" t="s">
        <v>1043</v>
      </c>
      <c r="N695" s="76">
        <f t="shared" si="1"/>
        <v>-46010</v>
      </c>
      <c r="O695" s="164"/>
      <c r="P695" s="163"/>
      <c r="Q695" s="163"/>
    </row>
    <row r="696">
      <c r="A696" s="75">
        <v>680.0</v>
      </c>
      <c r="B696" s="170">
        <f>MONTH(C696)</f>
        <v>12</v>
      </c>
      <c r="C696" s="161">
        <v>46013.0</v>
      </c>
      <c r="D696" s="168" t="s">
        <v>200</v>
      </c>
      <c r="E696" s="168" t="s">
        <v>797</v>
      </c>
      <c r="F696" s="168" t="s">
        <v>798</v>
      </c>
      <c r="G696" s="61" t="s">
        <v>14</v>
      </c>
      <c r="H696" s="61" t="s">
        <v>203</v>
      </c>
      <c r="I696" s="171" t="s">
        <v>224</v>
      </c>
      <c r="J696" s="61" t="s">
        <v>34</v>
      </c>
      <c r="K696" s="61"/>
      <c r="L696" s="61" t="s">
        <v>308</v>
      </c>
      <c r="M696" s="61" t="s">
        <v>1043</v>
      </c>
      <c r="N696" s="76">
        <f t="shared" si="1"/>
        <v>-46013</v>
      </c>
      <c r="O696" s="161"/>
      <c r="P696" s="61"/>
      <c r="Q696" s="163"/>
    </row>
    <row r="697">
      <c r="A697" s="75">
        <v>681.0</v>
      </c>
      <c r="B697" s="165"/>
      <c r="C697" s="161">
        <v>46013.0</v>
      </c>
      <c r="D697" s="166" t="s">
        <v>200</v>
      </c>
      <c r="E697" s="167" t="s">
        <v>815</v>
      </c>
      <c r="F697" s="168" t="s">
        <v>816</v>
      </c>
      <c r="G697" s="61" t="s">
        <v>14</v>
      </c>
      <c r="H697" s="61" t="s">
        <v>203</v>
      </c>
      <c r="I697" s="61" t="s">
        <v>204</v>
      </c>
      <c r="J697" s="61" t="s">
        <v>34</v>
      </c>
      <c r="K697" s="163"/>
      <c r="L697" s="61" t="s">
        <v>205</v>
      </c>
      <c r="M697" s="61" t="s">
        <v>1043</v>
      </c>
      <c r="N697" s="76">
        <f t="shared" si="1"/>
        <v>-46013</v>
      </c>
      <c r="O697" s="164"/>
      <c r="P697" s="163"/>
      <c r="Q697" s="163"/>
    </row>
    <row r="698">
      <c r="A698" s="75">
        <v>683.0</v>
      </c>
      <c r="B698" s="165"/>
      <c r="C698" s="161">
        <v>46014.0</v>
      </c>
      <c r="D698" s="166" t="s">
        <v>200</v>
      </c>
      <c r="E698" s="167" t="s">
        <v>415</v>
      </c>
      <c r="F698" s="168" t="s">
        <v>416</v>
      </c>
      <c r="G698" s="61" t="s">
        <v>13</v>
      </c>
      <c r="H698" s="61" t="s">
        <v>209</v>
      </c>
      <c r="I698" s="61" t="s">
        <v>204</v>
      </c>
      <c r="J698" s="61" t="s">
        <v>34</v>
      </c>
      <c r="K698" s="61" t="s">
        <v>34</v>
      </c>
      <c r="L698" s="61" t="s">
        <v>211</v>
      </c>
      <c r="M698" s="61" t="s">
        <v>1043</v>
      </c>
      <c r="N698" s="76">
        <f t="shared" si="1"/>
        <v>-46014</v>
      </c>
      <c r="O698" s="164"/>
      <c r="P698" s="163"/>
      <c r="Q698" s="163"/>
    </row>
    <row r="699">
      <c r="A699" s="75">
        <v>684.0</v>
      </c>
      <c r="B699" s="165"/>
      <c r="C699" s="161">
        <v>46014.0</v>
      </c>
      <c r="D699" s="166" t="s">
        <v>200</v>
      </c>
      <c r="E699" s="167" t="s">
        <v>304</v>
      </c>
      <c r="F699" s="168" t="s">
        <v>305</v>
      </c>
      <c r="G699" s="61" t="s">
        <v>13</v>
      </c>
      <c r="H699" s="61" t="s">
        <v>209</v>
      </c>
      <c r="I699" s="61" t="s">
        <v>706</v>
      </c>
      <c r="J699" s="61" t="s">
        <v>30</v>
      </c>
      <c r="K699" s="61" t="s">
        <v>28</v>
      </c>
      <c r="L699" s="61" t="s">
        <v>211</v>
      </c>
      <c r="M699" s="61" t="s">
        <v>1043</v>
      </c>
      <c r="N699" s="76">
        <f t="shared" si="1"/>
        <v>-46014</v>
      </c>
      <c r="O699" s="164"/>
      <c r="P699" s="163"/>
      <c r="Q699" s="163"/>
    </row>
    <row r="700">
      <c r="A700" s="75">
        <v>685.0</v>
      </c>
      <c r="B700" s="165"/>
      <c r="C700" s="161">
        <v>46016.0</v>
      </c>
      <c r="D700" s="166" t="s">
        <v>200</v>
      </c>
      <c r="E700" s="167" t="s">
        <v>453</v>
      </c>
      <c r="F700" s="168" t="s">
        <v>454</v>
      </c>
      <c r="G700" s="61" t="s">
        <v>14</v>
      </c>
      <c r="H700" s="61" t="s">
        <v>209</v>
      </c>
      <c r="I700" s="61" t="s">
        <v>204</v>
      </c>
      <c r="J700" s="61" t="s">
        <v>35</v>
      </c>
      <c r="K700" s="163"/>
      <c r="L700" s="61" t="s">
        <v>1414</v>
      </c>
      <c r="M700" s="61" t="s">
        <v>1043</v>
      </c>
      <c r="N700" s="76">
        <f t="shared" si="1"/>
        <v>83</v>
      </c>
      <c r="O700" s="161">
        <v>46099.0</v>
      </c>
      <c r="P700" s="163"/>
      <c r="Q700" s="163"/>
    </row>
    <row r="701">
      <c r="A701" s="75">
        <v>687.0</v>
      </c>
      <c r="B701" s="165"/>
      <c r="C701" s="161">
        <v>46021.0</v>
      </c>
      <c r="D701" s="166" t="s">
        <v>200</v>
      </c>
      <c r="E701" s="167" t="s">
        <v>1415</v>
      </c>
      <c r="F701" s="168" t="s">
        <v>1416</v>
      </c>
      <c r="G701" s="61" t="s">
        <v>15</v>
      </c>
      <c r="H701" s="61" t="s">
        <v>203</v>
      </c>
      <c r="I701" s="61" t="s">
        <v>239</v>
      </c>
      <c r="J701" s="61" t="s">
        <v>30</v>
      </c>
      <c r="K701" s="61"/>
      <c r="L701" s="61" t="s">
        <v>337</v>
      </c>
      <c r="M701" s="61" t="s">
        <v>1043</v>
      </c>
      <c r="N701" s="76">
        <f t="shared" si="1"/>
        <v>-46021</v>
      </c>
      <c r="O701" s="164"/>
      <c r="P701" s="163"/>
      <c r="Q701" s="163"/>
    </row>
    <row r="702">
      <c r="A702" s="75">
        <v>688.0</v>
      </c>
      <c r="B702" s="165"/>
      <c r="C702" s="161">
        <v>46021.0</v>
      </c>
      <c r="D702" s="166" t="s">
        <v>200</v>
      </c>
      <c r="E702" s="167" t="s">
        <v>617</v>
      </c>
      <c r="F702" s="168" t="s">
        <v>618</v>
      </c>
      <c r="G702" s="61" t="s">
        <v>13</v>
      </c>
      <c r="H702" s="61" t="s">
        <v>209</v>
      </c>
      <c r="I702" s="61" t="s">
        <v>301</v>
      </c>
      <c r="J702" s="61" t="s">
        <v>31</v>
      </c>
      <c r="K702" s="61"/>
      <c r="L702" s="61" t="s">
        <v>211</v>
      </c>
      <c r="M702" s="61" t="s">
        <v>1043</v>
      </c>
      <c r="N702" s="76">
        <f t="shared" si="1"/>
        <v>-46021</v>
      </c>
      <c r="O702" s="164"/>
      <c r="P702" s="163"/>
      <c r="Q702" s="163"/>
    </row>
    <row r="703">
      <c r="A703" s="75">
        <v>689.0</v>
      </c>
      <c r="B703" s="165"/>
      <c r="C703" s="161">
        <v>46021.0</v>
      </c>
      <c r="D703" s="166" t="s">
        <v>200</v>
      </c>
      <c r="E703" s="167" t="s">
        <v>766</v>
      </c>
      <c r="F703" s="168" t="s">
        <v>767</v>
      </c>
      <c r="G703" s="61" t="s">
        <v>13</v>
      </c>
      <c r="H703" s="61" t="s">
        <v>209</v>
      </c>
      <c r="I703" s="61" t="s">
        <v>301</v>
      </c>
      <c r="J703" s="61" t="s">
        <v>34</v>
      </c>
      <c r="K703" s="61" t="s">
        <v>34</v>
      </c>
      <c r="L703" s="61" t="s">
        <v>211</v>
      </c>
      <c r="M703" s="61" t="s">
        <v>1043</v>
      </c>
      <c r="N703" s="76">
        <f t="shared" si="1"/>
        <v>-46021</v>
      </c>
      <c r="O703" s="164"/>
      <c r="P703" s="163"/>
      <c r="Q703" s="163"/>
    </row>
    <row r="704">
      <c r="A704" s="75">
        <v>691.0</v>
      </c>
      <c r="B704" s="170">
        <f>MONTH(C704)</f>
        <v>12</v>
      </c>
      <c r="C704" s="161">
        <v>46022.0</v>
      </c>
      <c r="D704" s="168" t="s">
        <v>200</v>
      </c>
      <c r="E704" s="168" t="s">
        <v>829</v>
      </c>
      <c r="F704" s="168" t="s">
        <v>830</v>
      </c>
      <c r="G704" s="61" t="s">
        <v>13</v>
      </c>
      <c r="H704" s="61" t="s">
        <v>209</v>
      </c>
      <c r="I704" s="171" t="s">
        <v>227</v>
      </c>
      <c r="J704" s="61" t="s">
        <v>30</v>
      </c>
      <c r="K704" s="61"/>
      <c r="L704" s="61" t="s">
        <v>1246</v>
      </c>
      <c r="M704" s="61" t="s">
        <v>1043</v>
      </c>
      <c r="N704" s="76">
        <f t="shared" si="1"/>
        <v>-46022</v>
      </c>
      <c r="O704" s="161"/>
      <c r="P704" s="61"/>
      <c r="Q704" s="163"/>
    </row>
    <row r="705">
      <c r="A705" s="75">
        <v>692.0</v>
      </c>
      <c r="B705" s="165"/>
      <c r="C705" s="161">
        <v>46024.0</v>
      </c>
      <c r="D705" s="166" t="s">
        <v>200</v>
      </c>
      <c r="E705" s="167" t="s">
        <v>941</v>
      </c>
      <c r="F705" s="168" t="s">
        <v>942</v>
      </c>
      <c r="G705" s="61" t="s">
        <v>13</v>
      </c>
      <c r="H705" s="61" t="s">
        <v>203</v>
      </c>
      <c r="I705" s="61" t="s">
        <v>239</v>
      </c>
      <c r="J705" s="61" t="s">
        <v>28</v>
      </c>
      <c r="K705" s="61" t="s">
        <v>28</v>
      </c>
      <c r="L705" s="61" t="s">
        <v>205</v>
      </c>
      <c r="M705" s="61" t="s">
        <v>1043</v>
      </c>
      <c r="N705" s="76">
        <f t="shared" si="1"/>
        <v>-46024</v>
      </c>
      <c r="O705" s="164"/>
      <c r="P705" s="163"/>
      <c r="Q705" s="163"/>
    </row>
    <row r="706">
      <c r="A706" s="75">
        <v>693.0</v>
      </c>
      <c r="B706" s="165"/>
      <c r="C706" s="161">
        <v>46027.0</v>
      </c>
      <c r="D706" s="166" t="s">
        <v>200</v>
      </c>
      <c r="E706" s="167" t="s">
        <v>1417</v>
      </c>
      <c r="F706" s="168" t="s">
        <v>1418</v>
      </c>
      <c r="G706" s="61" t="s">
        <v>14</v>
      </c>
      <c r="H706" s="61" t="s">
        <v>203</v>
      </c>
      <c r="I706" s="61" t="s">
        <v>864</v>
      </c>
      <c r="J706" s="61" t="s">
        <v>28</v>
      </c>
      <c r="K706" s="61" t="s">
        <v>28</v>
      </c>
      <c r="L706" s="61" t="s">
        <v>205</v>
      </c>
      <c r="M706" s="61" t="s">
        <v>1043</v>
      </c>
      <c r="N706" s="76">
        <f t="shared" si="1"/>
        <v>-46027</v>
      </c>
      <c r="O706" s="164"/>
      <c r="P706" s="163"/>
      <c r="Q706" s="163"/>
    </row>
    <row r="707">
      <c r="A707" s="75">
        <v>695.0</v>
      </c>
      <c r="B707" s="160"/>
      <c r="C707" s="161">
        <v>46029.0</v>
      </c>
      <c r="D707" s="162" t="s">
        <v>200</v>
      </c>
      <c r="E707" s="61" t="s">
        <v>1419</v>
      </c>
      <c r="F707" s="61" t="s">
        <v>1420</v>
      </c>
      <c r="G707" s="61" t="s">
        <v>13</v>
      </c>
      <c r="H707" s="61" t="s">
        <v>209</v>
      </c>
      <c r="I707" s="61" t="s">
        <v>210</v>
      </c>
      <c r="J707" s="61" t="s">
        <v>34</v>
      </c>
      <c r="K707" s="163"/>
      <c r="L707" s="61" t="s">
        <v>211</v>
      </c>
      <c r="M707" s="61" t="s">
        <v>1043</v>
      </c>
      <c r="N707" s="76">
        <f t="shared" si="1"/>
        <v>-46029</v>
      </c>
      <c r="O707" s="164"/>
      <c r="P707" s="163"/>
      <c r="Q707" s="163"/>
    </row>
    <row r="708">
      <c r="A708" s="75">
        <v>696.0</v>
      </c>
      <c r="B708" s="165"/>
      <c r="C708" s="161">
        <v>46029.0</v>
      </c>
      <c r="D708" s="166" t="s">
        <v>200</v>
      </c>
      <c r="E708" s="167" t="s">
        <v>1421</v>
      </c>
      <c r="F708" s="168" t="s">
        <v>1422</v>
      </c>
      <c r="G708" s="61" t="s">
        <v>13</v>
      </c>
      <c r="H708" s="61" t="s">
        <v>209</v>
      </c>
      <c r="I708" s="61" t="s">
        <v>204</v>
      </c>
      <c r="J708" s="61" t="s">
        <v>28</v>
      </c>
      <c r="K708" s="61" t="s">
        <v>28</v>
      </c>
      <c r="L708" s="61" t="s">
        <v>211</v>
      </c>
      <c r="M708" s="61" t="s">
        <v>1043</v>
      </c>
      <c r="N708" s="76">
        <f t="shared" si="1"/>
        <v>-46029</v>
      </c>
      <c r="O708" s="164"/>
      <c r="P708" s="163"/>
      <c r="Q708" s="163"/>
    </row>
    <row r="709">
      <c r="A709" s="75">
        <v>697.0</v>
      </c>
      <c r="B709" s="170">
        <f t="shared" ref="B709:B710" si="66">MONTH(C709)</f>
        <v>1</v>
      </c>
      <c r="C709" s="161">
        <v>46030.0</v>
      </c>
      <c r="D709" s="168" t="s">
        <v>228</v>
      </c>
      <c r="E709" s="168" t="s">
        <v>1423</v>
      </c>
      <c r="F709" s="168" t="s">
        <v>1424</v>
      </c>
      <c r="G709" s="61" t="s">
        <v>15</v>
      </c>
      <c r="H709" s="61" t="s">
        <v>203</v>
      </c>
      <c r="I709" s="171" t="s">
        <v>227</v>
      </c>
      <c r="J709" s="61" t="s">
        <v>30</v>
      </c>
      <c r="K709" s="61" t="s">
        <v>29</v>
      </c>
      <c r="L709" s="61" t="s">
        <v>205</v>
      </c>
      <c r="M709" s="61" t="s">
        <v>1043</v>
      </c>
      <c r="N709" s="76">
        <f t="shared" si="1"/>
        <v>-46030</v>
      </c>
      <c r="O709" s="147"/>
      <c r="P709" s="61"/>
      <c r="Q709" s="163"/>
    </row>
    <row r="710">
      <c r="A710" s="75">
        <v>699.0</v>
      </c>
      <c r="B710" s="170">
        <f t="shared" si="66"/>
        <v>1</v>
      </c>
      <c r="C710" s="161">
        <v>46035.0</v>
      </c>
      <c r="D710" s="168" t="s">
        <v>200</v>
      </c>
      <c r="E710" s="168" t="s">
        <v>225</v>
      </c>
      <c r="F710" s="168" t="s">
        <v>226</v>
      </c>
      <c r="G710" s="61" t="s">
        <v>15</v>
      </c>
      <c r="H710" s="61" t="s">
        <v>209</v>
      </c>
      <c r="I710" s="171" t="s">
        <v>224</v>
      </c>
      <c r="J710" s="61" t="s">
        <v>29</v>
      </c>
      <c r="K710" s="61"/>
      <c r="L710" s="61" t="s">
        <v>211</v>
      </c>
      <c r="M710" s="61" t="s">
        <v>1043</v>
      </c>
      <c r="N710" s="76">
        <f t="shared" si="1"/>
        <v>-46035</v>
      </c>
      <c r="O710" s="161"/>
      <c r="P710" s="61"/>
      <c r="Q710" s="163"/>
    </row>
    <row r="711">
      <c r="A711" s="75">
        <v>703.0</v>
      </c>
      <c r="B711" s="165"/>
      <c r="C711" s="161">
        <v>46042.0</v>
      </c>
      <c r="D711" s="166" t="s">
        <v>200</v>
      </c>
      <c r="E711" s="167" t="s">
        <v>333</v>
      </c>
      <c r="F711" s="168" t="s">
        <v>334</v>
      </c>
      <c r="G711" s="61" t="s">
        <v>14</v>
      </c>
      <c r="H711" s="61" t="s">
        <v>209</v>
      </c>
      <c r="I711" s="61" t="s">
        <v>239</v>
      </c>
      <c r="J711" s="61" t="s">
        <v>30</v>
      </c>
      <c r="K711" s="61"/>
      <c r="L711" s="61" t="s">
        <v>211</v>
      </c>
      <c r="M711" s="61" t="s">
        <v>1043</v>
      </c>
      <c r="N711" s="76">
        <f t="shared" si="1"/>
        <v>-46042</v>
      </c>
      <c r="O711" s="164"/>
      <c r="P711" s="163"/>
      <c r="Q711" s="163"/>
    </row>
    <row r="712">
      <c r="A712" s="75">
        <v>706.0</v>
      </c>
      <c r="B712" s="176">
        <v>1.0</v>
      </c>
      <c r="C712" s="161">
        <v>46048.0</v>
      </c>
      <c r="D712" s="166" t="s">
        <v>200</v>
      </c>
      <c r="E712" s="167" t="s">
        <v>1005</v>
      </c>
      <c r="F712" s="168" t="s">
        <v>1006</v>
      </c>
      <c r="G712" s="61" t="s">
        <v>14</v>
      </c>
      <c r="H712" s="61" t="s">
        <v>203</v>
      </c>
      <c r="I712" s="61" t="s">
        <v>839</v>
      </c>
      <c r="J712" s="61" t="s">
        <v>30</v>
      </c>
      <c r="K712" s="61" t="s">
        <v>28</v>
      </c>
      <c r="L712" s="61" t="s">
        <v>595</v>
      </c>
      <c r="M712" s="61" t="s">
        <v>1043</v>
      </c>
      <c r="N712" s="76">
        <v>-46048.0</v>
      </c>
      <c r="O712" s="161"/>
      <c r="P712" s="61"/>
      <c r="Q712" s="163"/>
    </row>
    <row r="713">
      <c r="A713" s="75">
        <v>708.0</v>
      </c>
      <c r="B713" s="165"/>
      <c r="C713" s="161">
        <v>46049.0</v>
      </c>
      <c r="D713" s="166" t="s">
        <v>200</v>
      </c>
      <c r="E713" s="177" t="s">
        <v>304</v>
      </c>
      <c r="F713" s="178" t="s">
        <v>305</v>
      </c>
      <c r="G713" s="61" t="s">
        <v>14</v>
      </c>
      <c r="H713" s="61" t="s">
        <v>209</v>
      </c>
      <c r="I713" s="179" t="s">
        <v>239</v>
      </c>
      <c r="J713" s="61" t="s">
        <v>30</v>
      </c>
      <c r="K713" s="61" t="s">
        <v>28</v>
      </c>
      <c r="L713" s="61" t="s">
        <v>211</v>
      </c>
      <c r="M713" s="61" t="s">
        <v>1043</v>
      </c>
      <c r="N713" s="76">
        <f t="shared" ref="N713:N720" si="67">O713-C713</f>
        <v>-46049</v>
      </c>
      <c r="O713" s="164"/>
      <c r="P713" s="163"/>
      <c r="Q713" s="163"/>
    </row>
    <row r="714">
      <c r="A714" s="75">
        <v>709.0</v>
      </c>
      <c r="B714" s="170">
        <f t="shared" ref="B714:B715" si="68">MONTH(C714)</f>
        <v>1</v>
      </c>
      <c r="C714" s="161">
        <v>46050.0</v>
      </c>
      <c r="D714" s="168" t="s">
        <v>200</v>
      </c>
      <c r="E714" s="168" t="s">
        <v>1425</v>
      </c>
      <c r="F714" s="168" t="s">
        <v>1426</v>
      </c>
      <c r="G714" s="61" t="s">
        <v>15</v>
      </c>
      <c r="H714" s="61" t="s">
        <v>209</v>
      </c>
      <c r="I714" s="171" t="s">
        <v>261</v>
      </c>
      <c r="J714" s="61" t="s">
        <v>33</v>
      </c>
      <c r="K714" s="61" t="s">
        <v>33</v>
      </c>
      <c r="L714" s="61" t="s">
        <v>211</v>
      </c>
      <c r="M714" s="61" t="s">
        <v>1043</v>
      </c>
      <c r="N714" s="76">
        <f t="shared" si="67"/>
        <v>-46050</v>
      </c>
      <c r="O714" s="161"/>
      <c r="P714" s="61"/>
      <c r="Q714" s="163"/>
    </row>
    <row r="715">
      <c r="A715" s="75">
        <v>710.0</v>
      </c>
      <c r="B715" s="170">
        <f t="shared" si="68"/>
        <v>1</v>
      </c>
      <c r="C715" s="161">
        <v>46050.0</v>
      </c>
      <c r="D715" s="168" t="s">
        <v>200</v>
      </c>
      <c r="E715" s="168" t="s">
        <v>1427</v>
      </c>
      <c r="F715" s="168" t="s">
        <v>1428</v>
      </c>
      <c r="G715" s="61" t="s">
        <v>13</v>
      </c>
      <c r="H715" s="61" t="s">
        <v>203</v>
      </c>
      <c r="I715" s="171" t="s">
        <v>261</v>
      </c>
      <c r="J715" s="61" t="s">
        <v>34</v>
      </c>
      <c r="K715" s="61"/>
      <c r="L715" s="61" t="s">
        <v>595</v>
      </c>
      <c r="M715" s="61" t="s">
        <v>1043</v>
      </c>
      <c r="N715" s="76">
        <f t="shared" si="67"/>
        <v>-46050</v>
      </c>
      <c r="O715" s="161"/>
      <c r="P715" s="61"/>
      <c r="Q715" s="163"/>
    </row>
    <row r="716">
      <c r="A716" s="75">
        <v>711.0</v>
      </c>
      <c r="B716" s="160"/>
      <c r="C716" s="161">
        <v>46050.0</v>
      </c>
      <c r="D716" s="162" t="s">
        <v>200</v>
      </c>
      <c r="E716" s="61" t="s">
        <v>1429</v>
      </c>
      <c r="F716" s="61" t="s">
        <v>1430</v>
      </c>
      <c r="G716" s="61" t="s">
        <v>13</v>
      </c>
      <c r="H716" s="61" t="s">
        <v>209</v>
      </c>
      <c r="I716" s="61" t="s">
        <v>210</v>
      </c>
      <c r="J716" s="61" t="s">
        <v>34</v>
      </c>
      <c r="K716" s="163"/>
      <c r="L716" s="61" t="s">
        <v>211</v>
      </c>
      <c r="M716" s="61" t="s">
        <v>1043</v>
      </c>
      <c r="N716" s="76">
        <f t="shared" si="67"/>
        <v>-46050</v>
      </c>
      <c r="O716" s="164"/>
      <c r="P716" s="163"/>
      <c r="Q716" s="163"/>
    </row>
    <row r="717">
      <c r="A717" s="75">
        <v>712.0</v>
      </c>
      <c r="B717" s="165"/>
      <c r="C717" s="161">
        <v>46050.0</v>
      </c>
      <c r="D717" s="166" t="s">
        <v>200</v>
      </c>
      <c r="E717" s="167" t="s">
        <v>395</v>
      </c>
      <c r="F717" s="168" t="s">
        <v>396</v>
      </c>
      <c r="G717" s="61" t="s">
        <v>15</v>
      </c>
      <c r="H717" s="61" t="s">
        <v>209</v>
      </c>
      <c r="I717" s="61" t="s">
        <v>239</v>
      </c>
      <c r="J717" s="61" t="s">
        <v>29</v>
      </c>
      <c r="K717" s="61" t="s">
        <v>31</v>
      </c>
      <c r="L717" s="61" t="s">
        <v>211</v>
      </c>
      <c r="M717" s="61" t="s">
        <v>1043</v>
      </c>
      <c r="N717" s="76">
        <f t="shared" si="67"/>
        <v>-46050</v>
      </c>
      <c r="O717" s="164"/>
      <c r="P717" s="163"/>
      <c r="Q717" s="163"/>
    </row>
    <row r="718">
      <c r="A718" s="75">
        <v>713.0</v>
      </c>
      <c r="B718" s="165"/>
      <c r="C718" s="161">
        <v>46052.0</v>
      </c>
      <c r="D718" s="166" t="s">
        <v>200</v>
      </c>
      <c r="E718" s="167" t="s">
        <v>1431</v>
      </c>
      <c r="F718" s="168" t="s">
        <v>1432</v>
      </c>
      <c r="G718" s="61" t="s">
        <v>14</v>
      </c>
      <c r="H718" s="61" t="s">
        <v>209</v>
      </c>
      <c r="I718" s="61" t="s">
        <v>239</v>
      </c>
      <c r="J718" s="61" t="s">
        <v>33</v>
      </c>
      <c r="K718" s="61" t="s">
        <v>33</v>
      </c>
      <c r="L718" s="61" t="s">
        <v>269</v>
      </c>
      <c r="M718" s="61" t="s">
        <v>1043</v>
      </c>
      <c r="N718" s="76">
        <f t="shared" si="67"/>
        <v>-46052</v>
      </c>
      <c r="O718" s="164"/>
      <c r="P718" s="163"/>
      <c r="Q718" s="163"/>
    </row>
    <row r="719">
      <c r="A719" s="75">
        <v>714.0</v>
      </c>
      <c r="B719" s="165"/>
      <c r="C719" s="161">
        <v>46052.0</v>
      </c>
      <c r="D719" s="166" t="s">
        <v>200</v>
      </c>
      <c r="E719" s="167" t="s">
        <v>415</v>
      </c>
      <c r="F719" s="168" t="s">
        <v>416</v>
      </c>
      <c r="G719" s="61" t="s">
        <v>15</v>
      </c>
      <c r="H719" s="61" t="s">
        <v>209</v>
      </c>
      <c r="I719" s="61" t="s">
        <v>204</v>
      </c>
      <c r="J719" s="61" t="s">
        <v>34</v>
      </c>
      <c r="K719" s="61"/>
      <c r="L719" s="61" t="s">
        <v>1433</v>
      </c>
      <c r="M719" s="61" t="s">
        <v>1043</v>
      </c>
      <c r="N719" s="76">
        <f t="shared" si="67"/>
        <v>-46052</v>
      </c>
      <c r="O719" s="164"/>
      <c r="P719" s="163"/>
      <c r="Q719" s="163"/>
    </row>
    <row r="720">
      <c r="A720" s="75">
        <v>715.0</v>
      </c>
      <c r="B720" s="165"/>
      <c r="C720" s="161">
        <v>46052.0</v>
      </c>
      <c r="D720" s="166" t="s">
        <v>200</v>
      </c>
      <c r="E720" s="167" t="s">
        <v>1389</v>
      </c>
      <c r="F720" s="168" t="s">
        <v>1390</v>
      </c>
      <c r="G720" s="61" t="s">
        <v>15</v>
      </c>
      <c r="H720" s="61" t="s">
        <v>209</v>
      </c>
      <c r="I720" s="61" t="s">
        <v>204</v>
      </c>
      <c r="J720" s="61" t="s">
        <v>34</v>
      </c>
      <c r="K720" s="61"/>
      <c r="L720" s="61" t="s">
        <v>1433</v>
      </c>
      <c r="M720" s="61" t="s">
        <v>1043</v>
      </c>
      <c r="N720" s="76">
        <f t="shared" si="67"/>
        <v>-46052</v>
      </c>
      <c r="O720" s="164"/>
      <c r="P720" s="163"/>
      <c r="Q720" s="163"/>
    </row>
    <row r="721">
      <c r="A721" s="75">
        <v>716.0</v>
      </c>
      <c r="B721" s="176">
        <v>1.0</v>
      </c>
      <c r="C721" s="161">
        <v>46053.0</v>
      </c>
      <c r="D721" s="166" t="s">
        <v>200</v>
      </c>
      <c r="E721" s="167" t="s">
        <v>1242</v>
      </c>
      <c r="F721" s="168" t="s">
        <v>1243</v>
      </c>
      <c r="G721" s="61" t="s">
        <v>14</v>
      </c>
      <c r="H721" s="61" t="s">
        <v>203</v>
      </c>
      <c r="I721" s="179" t="s">
        <v>694</v>
      </c>
      <c r="J721" s="61" t="s">
        <v>33</v>
      </c>
      <c r="K721" s="61" t="s">
        <v>33</v>
      </c>
      <c r="L721" s="61" t="s">
        <v>205</v>
      </c>
      <c r="M721" s="61" t="s">
        <v>1043</v>
      </c>
      <c r="N721" s="76">
        <v>-46053.0</v>
      </c>
      <c r="O721" s="164"/>
      <c r="P721" s="163"/>
      <c r="Q721" s="163"/>
    </row>
    <row r="722">
      <c r="A722" s="75">
        <v>717.0</v>
      </c>
      <c r="B722" s="165"/>
      <c r="C722" s="161">
        <v>46056.0</v>
      </c>
      <c r="D722" s="166" t="s">
        <v>200</v>
      </c>
      <c r="E722" s="167" t="s">
        <v>932</v>
      </c>
      <c r="F722" s="168" t="s">
        <v>933</v>
      </c>
      <c r="G722" s="61" t="s">
        <v>13</v>
      </c>
      <c r="H722" s="61" t="s">
        <v>203</v>
      </c>
      <c r="I722" s="179" t="s">
        <v>1434</v>
      </c>
      <c r="J722" s="61" t="s">
        <v>30</v>
      </c>
      <c r="K722" s="61" t="s">
        <v>30</v>
      </c>
      <c r="L722" s="61" t="s">
        <v>1435</v>
      </c>
      <c r="M722" s="61" t="s">
        <v>1043</v>
      </c>
      <c r="N722" s="76">
        <f t="shared" ref="N722:N728" si="69">O722-C722</f>
        <v>-46056</v>
      </c>
      <c r="O722" s="164"/>
      <c r="P722" s="163"/>
      <c r="Q722" s="163"/>
    </row>
    <row r="723">
      <c r="A723" s="75">
        <v>718.0</v>
      </c>
      <c r="B723" s="165"/>
      <c r="C723" s="161">
        <v>46056.0</v>
      </c>
      <c r="D723" s="166" t="s">
        <v>228</v>
      </c>
      <c r="E723" s="167" t="s">
        <v>1436</v>
      </c>
      <c r="F723" s="168" t="s">
        <v>1437</v>
      </c>
      <c r="G723" s="61" t="s">
        <v>133</v>
      </c>
      <c r="H723" s="61" t="s">
        <v>203</v>
      </c>
      <c r="I723" s="179" t="s">
        <v>227</v>
      </c>
      <c r="J723" s="61" t="s">
        <v>33</v>
      </c>
      <c r="K723" s="61" t="s">
        <v>33</v>
      </c>
      <c r="L723" s="61" t="s">
        <v>205</v>
      </c>
      <c r="M723" s="61" t="s">
        <v>1043</v>
      </c>
      <c r="N723" s="76">
        <f t="shared" si="69"/>
        <v>-46056</v>
      </c>
      <c r="O723" s="164"/>
      <c r="P723" s="163"/>
      <c r="Q723" s="163"/>
    </row>
    <row r="724">
      <c r="A724" s="75">
        <v>720.0</v>
      </c>
      <c r="B724" s="165"/>
      <c r="C724" s="161">
        <v>46058.0</v>
      </c>
      <c r="D724" s="166" t="s">
        <v>200</v>
      </c>
      <c r="E724" s="167" t="s">
        <v>1438</v>
      </c>
      <c r="F724" s="168" t="s">
        <v>1439</v>
      </c>
      <c r="G724" s="61" t="s">
        <v>13</v>
      </c>
      <c r="H724" s="61" t="s">
        <v>209</v>
      </c>
      <c r="I724" s="179" t="s">
        <v>227</v>
      </c>
      <c r="J724" s="61" t="s">
        <v>29</v>
      </c>
      <c r="K724" s="61" t="s">
        <v>29</v>
      </c>
      <c r="L724" s="61" t="s">
        <v>211</v>
      </c>
      <c r="M724" s="61" t="s">
        <v>1043</v>
      </c>
      <c r="N724" s="76">
        <f t="shared" si="69"/>
        <v>-46058</v>
      </c>
      <c r="O724" s="164"/>
      <c r="P724" s="163"/>
      <c r="Q724" s="163"/>
    </row>
    <row r="725">
      <c r="A725" s="75">
        <v>722.0</v>
      </c>
      <c r="B725" s="165"/>
      <c r="C725" s="161">
        <v>46059.0</v>
      </c>
      <c r="D725" s="166" t="s">
        <v>200</v>
      </c>
      <c r="E725" s="167" t="s">
        <v>1440</v>
      </c>
      <c r="F725" s="168" t="s">
        <v>1441</v>
      </c>
      <c r="G725" s="61" t="s">
        <v>13</v>
      </c>
      <c r="H725" s="61" t="s">
        <v>209</v>
      </c>
      <c r="I725" s="179" t="s">
        <v>227</v>
      </c>
      <c r="J725" s="61" t="s">
        <v>30</v>
      </c>
      <c r="K725" s="61"/>
      <c r="L725" s="61" t="s">
        <v>211</v>
      </c>
      <c r="M725" s="61" t="s">
        <v>1043</v>
      </c>
      <c r="N725" s="76">
        <f t="shared" si="69"/>
        <v>-46059</v>
      </c>
      <c r="O725" s="164"/>
      <c r="P725" s="163"/>
      <c r="Q725" s="163"/>
    </row>
    <row r="726">
      <c r="A726" s="75">
        <v>723.0</v>
      </c>
      <c r="B726" s="165"/>
      <c r="C726" s="161">
        <v>46059.0</v>
      </c>
      <c r="D726" s="166" t="s">
        <v>200</v>
      </c>
      <c r="E726" s="167" t="s">
        <v>1442</v>
      </c>
      <c r="F726" s="168" t="s">
        <v>1443</v>
      </c>
      <c r="G726" s="61" t="s">
        <v>14</v>
      </c>
      <c r="H726" s="61" t="s">
        <v>209</v>
      </c>
      <c r="I726" s="179" t="s">
        <v>204</v>
      </c>
      <c r="J726" s="61" t="s">
        <v>34</v>
      </c>
      <c r="K726" s="61" t="s">
        <v>1444</v>
      </c>
      <c r="L726" s="61" t="s">
        <v>274</v>
      </c>
      <c r="M726" s="61" t="s">
        <v>1043</v>
      </c>
      <c r="N726" s="76">
        <f t="shared" si="69"/>
        <v>-46059</v>
      </c>
      <c r="O726" s="164"/>
      <c r="P726" s="163"/>
      <c r="Q726" s="163"/>
    </row>
    <row r="727">
      <c r="A727" s="75">
        <v>724.0</v>
      </c>
      <c r="B727" s="165"/>
      <c r="C727" s="161">
        <v>46063.0</v>
      </c>
      <c r="D727" s="166" t="s">
        <v>200</v>
      </c>
      <c r="E727" s="167" t="s">
        <v>1445</v>
      </c>
      <c r="F727" s="168" t="s">
        <v>1446</v>
      </c>
      <c r="G727" s="61" t="s">
        <v>14</v>
      </c>
      <c r="H727" s="61" t="s">
        <v>209</v>
      </c>
      <c r="I727" s="179" t="s">
        <v>224</v>
      </c>
      <c r="J727" s="61" t="s">
        <v>35</v>
      </c>
      <c r="K727" s="61" t="s">
        <v>1447</v>
      </c>
      <c r="L727" s="61" t="s">
        <v>1448</v>
      </c>
      <c r="M727" s="61" t="s">
        <v>1043</v>
      </c>
      <c r="N727" s="76">
        <f t="shared" si="69"/>
        <v>-46063</v>
      </c>
      <c r="O727" s="164"/>
      <c r="P727" s="163"/>
      <c r="Q727" s="163"/>
    </row>
    <row r="728">
      <c r="A728" s="75">
        <v>725.0</v>
      </c>
      <c r="B728" s="165"/>
      <c r="C728" s="161">
        <v>46064.0</v>
      </c>
      <c r="D728" s="166" t="s">
        <v>200</v>
      </c>
      <c r="E728" s="167" t="s">
        <v>930</v>
      </c>
      <c r="F728" s="168" t="s">
        <v>931</v>
      </c>
      <c r="G728" s="61" t="s">
        <v>14</v>
      </c>
      <c r="H728" s="61" t="s">
        <v>209</v>
      </c>
      <c r="I728" s="179" t="s">
        <v>239</v>
      </c>
      <c r="J728" s="61" t="s">
        <v>30</v>
      </c>
      <c r="K728" s="61"/>
      <c r="L728" s="61" t="s">
        <v>211</v>
      </c>
      <c r="M728" s="61" t="s">
        <v>1043</v>
      </c>
      <c r="N728" s="76">
        <f t="shared" si="69"/>
        <v>-46064</v>
      </c>
      <c r="O728" s="164"/>
      <c r="P728" s="163"/>
      <c r="Q728" s="163"/>
    </row>
    <row r="729">
      <c r="A729" s="75">
        <v>726.0</v>
      </c>
      <c r="B729" s="165"/>
      <c r="C729" s="161">
        <v>46066.0</v>
      </c>
      <c r="D729" s="166" t="s">
        <v>200</v>
      </c>
      <c r="E729" s="167" t="s">
        <v>895</v>
      </c>
      <c r="F729" s="168" t="s">
        <v>896</v>
      </c>
      <c r="G729" s="61" t="s">
        <v>13</v>
      </c>
      <c r="H729" s="61" t="s">
        <v>203</v>
      </c>
      <c r="I729" s="179" t="s">
        <v>204</v>
      </c>
      <c r="J729" s="61" t="s">
        <v>34</v>
      </c>
      <c r="K729" s="61" t="s">
        <v>1449</v>
      </c>
      <c r="L729" s="61" t="s">
        <v>289</v>
      </c>
      <c r="M729" s="61" t="s">
        <v>1043</v>
      </c>
      <c r="N729" s="76">
        <v>-46066.0</v>
      </c>
      <c r="O729" s="164"/>
      <c r="P729" s="163"/>
      <c r="Q729" s="163"/>
    </row>
    <row r="730">
      <c r="A730" s="75">
        <v>727.0</v>
      </c>
      <c r="B730" s="165"/>
      <c r="C730" s="161">
        <v>46072.0</v>
      </c>
      <c r="D730" s="166" t="s">
        <v>200</v>
      </c>
      <c r="E730" s="167" t="s">
        <v>1397</v>
      </c>
      <c r="F730" s="168" t="s">
        <v>1398</v>
      </c>
      <c r="G730" s="61" t="s">
        <v>14</v>
      </c>
      <c r="H730" s="61" t="s">
        <v>203</v>
      </c>
      <c r="I730" s="179" t="s">
        <v>224</v>
      </c>
      <c r="J730" s="61" t="s">
        <v>34</v>
      </c>
      <c r="K730" s="61" t="s">
        <v>1449</v>
      </c>
      <c r="L730" s="61" t="s">
        <v>1450</v>
      </c>
      <c r="M730" s="61" t="s">
        <v>1043</v>
      </c>
      <c r="N730" s="76">
        <v>-46072.0</v>
      </c>
      <c r="O730" s="164"/>
      <c r="P730" s="163"/>
      <c r="Q730" s="163"/>
    </row>
    <row r="731">
      <c r="A731" s="75">
        <v>728.0</v>
      </c>
      <c r="B731" s="165"/>
      <c r="C731" s="161">
        <v>46073.0</v>
      </c>
      <c r="D731" s="166" t="s">
        <v>200</v>
      </c>
      <c r="E731" s="167" t="s">
        <v>1451</v>
      </c>
      <c r="F731" s="168" t="s">
        <v>1452</v>
      </c>
      <c r="G731" s="61" t="s">
        <v>13</v>
      </c>
      <c r="H731" s="61" t="s">
        <v>203</v>
      </c>
      <c r="I731" s="179" t="s">
        <v>204</v>
      </c>
      <c r="J731" s="61" t="s">
        <v>34</v>
      </c>
      <c r="K731" s="61" t="s">
        <v>34</v>
      </c>
      <c r="L731" s="61" t="s">
        <v>205</v>
      </c>
      <c r="M731" s="61" t="s">
        <v>1043</v>
      </c>
      <c r="N731" s="76">
        <v>-46073.0</v>
      </c>
      <c r="O731" s="164"/>
      <c r="P731" s="163"/>
      <c r="Q731" s="163"/>
    </row>
    <row r="732">
      <c r="A732" s="75">
        <v>729.0</v>
      </c>
      <c r="B732" s="176">
        <v>2.0</v>
      </c>
      <c r="C732" s="161">
        <v>46076.0</v>
      </c>
      <c r="D732" s="166" t="s">
        <v>200</v>
      </c>
      <c r="E732" s="167" t="s">
        <v>496</v>
      </c>
      <c r="F732" s="168" t="s">
        <v>497</v>
      </c>
      <c r="G732" s="61" t="s">
        <v>13</v>
      </c>
      <c r="H732" s="61" t="s">
        <v>209</v>
      </c>
      <c r="I732" s="179" t="s">
        <v>227</v>
      </c>
      <c r="J732" s="61" t="s">
        <v>29</v>
      </c>
      <c r="K732" s="61"/>
      <c r="L732" s="61" t="s">
        <v>211</v>
      </c>
      <c r="M732" s="61" t="s">
        <v>1043</v>
      </c>
      <c r="N732" s="76">
        <v>-46076.0</v>
      </c>
      <c r="O732" s="164"/>
      <c r="P732" s="163"/>
      <c r="Q732" s="163"/>
    </row>
    <row r="733">
      <c r="A733" s="75">
        <v>730.0</v>
      </c>
      <c r="B733" s="165"/>
      <c r="C733" s="161">
        <v>46076.0</v>
      </c>
      <c r="D733" s="166" t="s">
        <v>228</v>
      </c>
      <c r="E733" s="167" t="s">
        <v>514</v>
      </c>
      <c r="F733" s="168" t="s">
        <v>515</v>
      </c>
      <c r="G733" s="61" t="s">
        <v>15</v>
      </c>
      <c r="H733" s="61" t="s">
        <v>209</v>
      </c>
      <c r="I733" s="179" t="s">
        <v>204</v>
      </c>
      <c r="J733" s="61" t="s">
        <v>34</v>
      </c>
      <c r="K733" s="61" t="s">
        <v>1449</v>
      </c>
      <c r="L733" s="61" t="s">
        <v>1453</v>
      </c>
      <c r="M733" s="61" t="s">
        <v>1043</v>
      </c>
      <c r="N733" s="76">
        <f t="shared" ref="N733:N735" si="70">O733-C733</f>
        <v>-46076</v>
      </c>
      <c r="O733" s="164"/>
      <c r="P733" s="163"/>
      <c r="Q733" s="163"/>
    </row>
    <row r="734">
      <c r="A734" s="75">
        <v>731.0</v>
      </c>
      <c r="B734" s="165"/>
      <c r="C734" s="161">
        <v>46077.0</v>
      </c>
      <c r="D734" s="166" t="s">
        <v>200</v>
      </c>
      <c r="E734" s="167" t="s">
        <v>382</v>
      </c>
      <c r="F734" s="168" t="s">
        <v>487</v>
      </c>
      <c r="G734" s="61" t="s">
        <v>13</v>
      </c>
      <c r="H734" s="61" t="s">
        <v>209</v>
      </c>
      <c r="I734" s="179" t="s">
        <v>204</v>
      </c>
      <c r="J734" s="61" t="s">
        <v>30</v>
      </c>
      <c r="K734" s="61"/>
      <c r="L734" s="61" t="s">
        <v>211</v>
      </c>
      <c r="M734" s="61" t="s">
        <v>1043</v>
      </c>
      <c r="N734" s="76">
        <f t="shared" si="70"/>
        <v>-46077</v>
      </c>
      <c r="O734" s="164"/>
      <c r="P734" s="163"/>
      <c r="Q734" s="163"/>
    </row>
    <row r="735">
      <c r="A735" s="75">
        <v>732.0</v>
      </c>
      <c r="B735" s="165"/>
      <c r="C735" s="161">
        <v>46078.0</v>
      </c>
      <c r="D735" s="166" t="s">
        <v>200</v>
      </c>
      <c r="E735" s="167" t="s">
        <v>1454</v>
      </c>
      <c r="F735" s="168" t="s">
        <v>1455</v>
      </c>
      <c r="G735" s="61" t="s">
        <v>13</v>
      </c>
      <c r="H735" s="61" t="s">
        <v>203</v>
      </c>
      <c r="I735" s="179" t="s">
        <v>864</v>
      </c>
      <c r="J735" s="61" t="s">
        <v>29</v>
      </c>
      <c r="K735" s="61"/>
      <c r="L735" s="61" t="s">
        <v>205</v>
      </c>
      <c r="M735" s="61" t="s">
        <v>1043</v>
      </c>
      <c r="N735" s="76">
        <f t="shared" si="70"/>
        <v>-46078</v>
      </c>
      <c r="O735" s="164"/>
      <c r="P735" s="163"/>
      <c r="Q735" s="163"/>
    </row>
    <row r="736">
      <c r="A736" s="75">
        <v>733.0</v>
      </c>
      <c r="B736" s="165"/>
      <c r="C736" s="161">
        <v>46085.0</v>
      </c>
      <c r="D736" s="166" t="s">
        <v>200</v>
      </c>
      <c r="E736" s="167" t="s">
        <v>688</v>
      </c>
      <c r="F736" s="168" t="s">
        <v>689</v>
      </c>
      <c r="G736" s="61" t="s">
        <v>13</v>
      </c>
      <c r="H736" s="61" t="s">
        <v>209</v>
      </c>
      <c r="I736" s="179" t="s">
        <v>227</v>
      </c>
      <c r="J736" s="61" t="s">
        <v>35</v>
      </c>
      <c r="K736" s="61"/>
      <c r="L736" s="61" t="s">
        <v>1020</v>
      </c>
      <c r="M736" s="61" t="s">
        <v>1043</v>
      </c>
      <c r="N736" s="76">
        <v>-46085.0</v>
      </c>
      <c r="O736" s="164"/>
      <c r="P736" s="163"/>
      <c r="Q736" s="163"/>
    </row>
    <row r="737">
      <c r="A737" s="75">
        <v>734.0</v>
      </c>
      <c r="B737" s="165"/>
      <c r="C737" s="161">
        <v>46085.0</v>
      </c>
      <c r="D737" s="166" t="s">
        <v>200</v>
      </c>
      <c r="E737" s="167" t="s">
        <v>862</v>
      </c>
      <c r="F737" s="168" t="s">
        <v>863</v>
      </c>
      <c r="G737" s="61" t="s">
        <v>13</v>
      </c>
      <c r="H737" s="61" t="s">
        <v>209</v>
      </c>
      <c r="I737" s="179" t="s">
        <v>1022</v>
      </c>
      <c r="J737" s="61" t="s">
        <v>30</v>
      </c>
      <c r="K737" s="61"/>
      <c r="L737" s="61" t="s">
        <v>211</v>
      </c>
      <c r="M737" s="61" t="s">
        <v>1043</v>
      </c>
      <c r="N737" s="76">
        <v>-46085.0</v>
      </c>
      <c r="O737" s="164"/>
      <c r="P737" s="163"/>
      <c r="Q737" s="163"/>
    </row>
    <row r="738">
      <c r="A738" s="75">
        <v>735.0</v>
      </c>
      <c r="B738" s="165"/>
      <c r="C738" s="161">
        <v>46085.0</v>
      </c>
      <c r="D738" s="166" t="s">
        <v>200</v>
      </c>
      <c r="E738" s="167" t="s">
        <v>1456</v>
      </c>
      <c r="F738" s="168" t="s">
        <v>1457</v>
      </c>
      <c r="G738" s="61" t="s">
        <v>13</v>
      </c>
      <c r="H738" s="61" t="s">
        <v>203</v>
      </c>
      <c r="I738" s="179" t="s">
        <v>227</v>
      </c>
      <c r="J738" s="61" t="s">
        <v>29</v>
      </c>
      <c r="K738" s="61"/>
      <c r="L738" s="61" t="s">
        <v>205</v>
      </c>
      <c r="M738" s="61" t="s">
        <v>1043</v>
      </c>
      <c r="N738" s="76">
        <v>-46085.0</v>
      </c>
      <c r="O738" s="164"/>
      <c r="P738" s="163"/>
      <c r="Q738" s="163"/>
    </row>
    <row r="739">
      <c r="A739" s="75">
        <v>737.0</v>
      </c>
      <c r="B739" s="165"/>
      <c r="C739" s="161">
        <v>46086.0</v>
      </c>
      <c r="D739" s="166" t="s">
        <v>200</v>
      </c>
      <c r="E739" s="167" t="s">
        <v>1458</v>
      </c>
      <c r="F739" s="168" t="s">
        <v>1459</v>
      </c>
      <c r="G739" s="61" t="s">
        <v>15</v>
      </c>
      <c r="H739" s="61" t="s">
        <v>209</v>
      </c>
      <c r="I739" s="179" t="s">
        <v>261</v>
      </c>
      <c r="J739" s="61" t="s">
        <v>30</v>
      </c>
      <c r="K739" s="61"/>
      <c r="L739" s="61" t="s">
        <v>1460</v>
      </c>
      <c r="M739" s="61" t="s">
        <v>1043</v>
      </c>
      <c r="N739" s="76">
        <v>-46086.0</v>
      </c>
      <c r="O739" s="164"/>
      <c r="P739" s="163"/>
      <c r="Q739" s="163"/>
    </row>
    <row r="740">
      <c r="A740" s="75">
        <v>738.0</v>
      </c>
      <c r="B740" s="165"/>
      <c r="C740" s="161">
        <v>46086.0</v>
      </c>
      <c r="D740" s="166" t="s">
        <v>200</v>
      </c>
      <c r="E740" s="167" t="s">
        <v>871</v>
      </c>
      <c r="F740" s="168" t="s">
        <v>872</v>
      </c>
      <c r="G740" s="61" t="s">
        <v>13</v>
      </c>
      <c r="H740" s="61" t="s">
        <v>209</v>
      </c>
      <c r="I740" s="179" t="s">
        <v>210</v>
      </c>
      <c r="J740" s="61" t="s">
        <v>34</v>
      </c>
      <c r="K740" s="61" t="s">
        <v>18</v>
      </c>
      <c r="L740" s="61" t="s">
        <v>211</v>
      </c>
      <c r="M740" s="61" t="s">
        <v>1043</v>
      </c>
      <c r="N740" s="76">
        <v>-46086.0</v>
      </c>
      <c r="O740" s="164"/>
      <c r="P740" s="163"/>
      <c r="Q740" s="163"/>
    </row>
    <row r="741">
      <c r="A741" s="75">
        <v>740.0</v>
      </c>
      <c r="B741" s="165"/>
      <c r="C741" s="161">
        <v>46092.0</v>
      </c>
      <c r="D741" s="166" t="s">
        <v>200</v>
      </c>
      <c r="E741" s="167" t="s">
        <v>1000</v>
      </c>
      <c r="F741" s="168" t="s">
        <v>1001</v>
      </c>
      <c r="G741" s="61" t="s">
        <v>15</v>
      </c>
      <c r="H741" s="61" t="s">
        <v>203</v>
      </c>
      <c r="I741" s="179" t="s">
        <v>239</v>
      </c>
      <c r="J741" s="61" t="s">
        <v>30</v>
      </c>
      <c r="K741" s="61"/>
      <c r="L741" s="61" t="s">
        <v>205</v>
      </c>
      <c r="M741" s="61" t="s">
        <v>1043</v>
      </c>
      <c r="N741" s="76">
        <f t="shared" ref="N741:N800" si="71">O741-C741</f>
        <v>-46092</v>
      </c>
      <c r="O741" s="164"/>
      <c r="P741" s="163"/>
      <c r="Q741" s="163"/>
    </row>
    <row r="742">
      <c r="A742" s="75">
        <v>741.0</v>
      </c>
      <c r="B742" s="165"/>
      <c r="C742" s="161"/>
      <c r="D742" s="166"/>
      <c r="E742" s="167"/>
      <c r="F742" s="168"/>
      <c r="G742" s="61"/>
      <c r="H742" s="61"/>
      <c r="I742" s="61"/>
      <c r="J742" s="61"/>
      <c r="K742" s="61"/>
      <c r="L742" s="61"/>
      <c r="M742" s="61"/>
      <c r="N742" s="76">
        <f t="shared" si="71"/>
        <v>0</v>
      </c>
      <c r="O742" s="164"/>
      <c r="P742" s="163"/>
      <c r="Q742" s="163"/>
    </row>
    <row r="743">
      <c r="A743" s="75">
        <v>742.0</v>
      </c>
      <c r="B743" s="165"/>
      <c r="C743" s="161"/>
      <c r="D743" s="166"/>
      <c r="E743" s="167"/>
      <c r="F743" s="168"/>
      <c r="G743" s="61"/>
      <c r="H743" s="61"/>
      <c r="I743" s="61"/>
      <c r="J743" s="61"/>
      <c r="K743" s="61"/>
      <c r="L743" s="61"/>
      <c r="M743" s="61"/>
      <c r="N743" s="76">
        <f t="shared" si="71"/>
        <v>0</v>
      </c>
      <c r="O743" s="164"/>
      <c r="P743" s="163"/>
      <c r="Q743" s="163"/>
    </row>
    <row r="744">
      <c r="A744" s="75">
        <v>743.0</v>
      </c>
      <c r="B744" s="165"/>
      <c r="C744" s="161"/>
      <c r="D744" s="166"/>
      <c r="E744" s="167"/>
      <c r="F744" s="168"/>
      <c r="G744" s="61"/>
      <c r="H744" s="61"/>
      <c r="I744" s="61"/>
      <c r="J744" s="61"/>
      <c r="K744" s="61"/>
      <c r="L744" s="61"/>
      <c r="M744" s="61"/>
      <c r="N744" s="76">
        <f t="shared" si="71"/>
        <v>0</v>
      </c>
      <c r="O744" s="164"/>
      <c r="P744" s="163"/>
      <c r="Q744" s="163"/>
    </row>
    <row r="745">
      <c r="A745" s="75">
        <v>744.0</v>
      </c>
      <c r="B745" s="165"/>
      <c r="C745" s="161"/>
      <c r="D745" s="166"/>
      <c r="E745" s="167"/>
      <c r="F745" s="168"/>
      <c r="G745" s="61"/>
      <c r="H745" s="61"/>
      <c r="I745" s="61"/>
      <c r="J745" s="61"/>
      <c r="K745" s="61"/>
      <c r="L745" s="61"/>
      <c r="M745" s="61"/>
      <c r="N745" s="76">
        <f t="shared" si="71"/>
        <v>0</v>
      </c>
      <c r="O745" s="164"/>
      <c r="P745" s="163"/>
      <c r="Q745" s="163"/>
    </row>
    <row r="746">
      <c r="A746" s="75">
        <v>745.0</v>
      </c>
      <c r="B746" s="165"/>
      <c r="C746" s="161"/>
      <c r="D746" s="166"/>
      <c r="E746" s="167"/>
      <c r="F746" s="168"/>
      <c r="G746" s="61"/>
      <c r="H746" s="61"/>
      <c r="I746" s="61"/>
      <c r="J746" s="61"/>
      <c r="K746" s="61"/>
      <c r="L746" s="61"/>
      <c r="M746" s="61"/>
      <c r="N746" s="76">
        <f t="shared" si="71"/>
        <v>0</v>
      </c>
      <c r="O746" s="164"/>
      <c r="P746" s="163"/>
      <c r="Q746" s="163"/>
    </row>
    <row r="747">
      <c r="A747" s="75">
        <v>746.0</v>
      </c>
      <c r="B747" s="165"/>
      <c r="C747" s="161"/>
      <c r="D747" s="166"/>
      <c r="E747" s="167"/>
      <c r="F747" s="168"/>
      <c r="G747" s="61"/>
      <c r="H747" s="61"/>
      <c r="I747" s="61"/>
      <c r="J747" s="61"/>
      <c r="K747" s="61"/>
      <c r="L747" s="61"/>
      <c r="M747" s="61"/>
      <c r="N747" s="76">
        <f t="shared" si="71"/>
        <v>0</v>
      </c>
      <c r="O747" s="164"/>
      <c r="P747" s="163"/>
      <c r="Q747" s="163"/>
    </row>
    <row r="748">
      <c r="A748" s="75">
        <v>747.0</v>
      </c>
      <c r="B748" s="165"/>
      <c r="C748" s="161"/>
      <c r="D748" s="166"/>
      <c r="E748" s="167"/>
      <c r="F748" s="168"/>
      <c r="G748" s="61"/>
      <c r="H748" s="61"/>
      <c r="I748" s="61"/>
      <c r="J748" s="61"/>
      <c r="K748" s="61"/>
      <c r="L748" s="61"/>
      <c r="M748" s="61"/>
      <c r="N748" s="76">
        <f t="shared" si="71"/>
        <v>0</v>
      </c>
      <c r="O748" s="164"/>
      <c r="P748" s="163"/>
      <c r="Q748" s="163"/>
    </row>
    <row r="749">
      <c r="A749" s="75">
        <v>748.0</v>
      </c>
      <c r="B749" s="165"/>
      <c r="C749" s="161"/>
      <c r="D749" s="166"/>
      <c r="E749" s="167"/>
      <c r="F749" s="168"/>
      <c r="G749" s="61"/>
      <c r="H749" s="61"/>
      <c r="I749" s="61"/>
      <c r="J749" s="61"/>
      <c r="K749" s="61"/>
      <c r="L749" s="61"/>
      <c r="M749" s="61"/>
      <c r="N749" s="76">
        <f t="shared" si="71"/>
        <v>0</v>
      </c>
      <c r="O749" s="164"/>
      <c r="P749" s="163"/>
      <c r="Q749" s="163"/>
    </row>
    <row r="750">
      <c r="A750" s="75">
        <v>749.0</v>
      </c>
      <c r="B750" s="165"/>
      <c r="C750" s="161"/>
      <c r="D750" s="166"/>
      <c r="E750" s="167"/>
      <c r="F750" s="168"/>
      <c r="G750" s="61"/>
      <c r="H750" s="61"/>
      <c r="I750" s="61"/>
      <c r="J750" s="61"/>
      <c r="K750" s="61"/>
      <c r="L750" s="61"/>
      <c r="M750" s="61"/>
      <c r="N750" s="76">
        <f t="shared" si="71"/>
        <v>0</v>
      </c>
      <c r="O750" s="164"/>
      <c r="P750" s="163"/>
      <c r="Q750" s="163"/>
    </row>
    <row r="751">
      <c r="A751" s="75">
        <v>750.0</v>
      </c>
      <c r="B751" s="165"/>
      <c r="C751" s="161"/>
      <c r="D751" s="166"/>
      <c r="E751" s="167"/>
      <c r="F751" s="168"/>
      <c r="G751" s="61"/>
      <c r="H751" s="61"/>
      <c r="I751" s="61"/>
      <c r="J751" s="61"/>
      <c r="K751" s="61"/>
      <c r="L751" s="61"/>
      <c r="M751" s="61"/>
      <c r="N751" s="76">
        <f t="shared" si="71"/>
        <v>0</v>
      </c>
      <c r="O751" s="164"/>
      <c r="P751" s="163"/>
      <c r="Q751" s="163"/>
    </row>
    <row r="752">
      <c r="A752" s="75">
        <v>751.0</v>
      </c>
      <c r="B752" s="165"/>
      <c r="C752" s="161"/>
      <c r="D752" s="166"/>
      <c r="E752" s="167"/>
      <c r="F752" s="168"/>
      <c r="G752" s="61"/>
      <c r="H752" s="61"/>
      <c r="I752" s="61"/>
      <c r="J752" s="61"/>
      <c r="K752" s="61"/>
      <c r="L752" s="61"/>
      <c r="M752" s="61"/>
      <c r="N752" s="76">
        <f t="shared" si="71"/>
        <v>0</v>
      </c>
      <c r="O752" s="164"/>
      <c r="P752" s="163"/>
      <c r="Q752" s="163"/>
    </row>
    <row r="753">
      <c r="A753" s="75">
        <v>752.0</v>
      </c>
      <c r="B753" s="165"/>
      <c r="C753" s="161"/>
      <c r="D753" s="166"/>
      <c r="E753" s="167"/>
      <c r="F753" s="168"/>
      <c r="G753" s="61"/>
      <c r="H753" s="61"/>
      <c r="I753" s="61"/>
      <c r="J753" s="61"/>
      <c r="K753" s="61"/>
      <c r="L753" s="61"/>
      <c r="M753" s="61"/>
      <c r="N753" s="76">
        <f t="shared" si="71"/>
        <v>0</v>
      </c>
      <c r="O753" s="164"/>
      <c r="P753" s="163"/>
      <c r="Q753" s="163"/>
    </row>
    <row r="754">
      <c r="A754" s="75">
        <v>753.0</v>
      </c>
      <c r="B754" s="165"/>
      <c r="C754" s="161"/>
      <c r="D754" s="166"/>
      <c r="E754" s="167"/>
      <c r="F754" s="168"/>
      <c r="G754" s="61"/>
      <c r="H754" s="61"/>
      <c r="I754" s="61"/>
      <c r="J754" s="61"/>
      <c r="K754" s="61"/>
      <c r="L754" s="61"/>
      <c r="M754" s="61"/>
      <c r="N754" s="76">
        <f t="shared" si="71"/>
        <v>0</v>
      </c>
      <c r="O754" s="164"/>
      <c r="P754" s="163"/>
      <c r="Q754" s="163"/>
    </row>
    <row r="755">
      <c r="A755" s="75">
        <v>754.0</v>
      </c>
      <c r="B755" s="165"/>
      <c r="C755" s="161"/>
      <c r="D755" s="166"/>
      <c r="E755" s="167"/>
      <c r="F755" s="168"/>
      <c r="G755" s="61"/>
      <c r="H755" s="61"/>
      <c r="I755" s="61"/>
      <c r="J755" s="61"/>
      <c r="K755" s="61"/>
      <c r="L755" s="61"/>
      <c r="M755" s="61"/>
      <c r="N755" s="76">
        <f t="shared" si="71"/>
        <v>0</v>
      </c>
      <c r="O755" s="164"/>
      <c r="P755" s="163"/>
      <c r="Q755" s="163"/>
    </row>
    <row r="756">
      <c r="A756" s="75">
        <v>755.0</v>
      </c>
      <c r="B756" s="165"/>
      <c r="C756" s="161"/>
      <c r="D756" s="166"/>
      <c r="E756" s="167"/>
      <c r="F756" s="168"/>
      <c r="G756" s="61"/>
      <c r="H756" s="61"/>
      <c r="I756" s="61"/>
      <c r="J756" s="61"/>
      <c r="K756" s="61"/>
      <c r="L756" s="61"/>
      <c r="M756" s="61"/>
      <c r="N756" s="76">
        <f t="shared" si="71"/>
        <v>0</v>
      </c>
      <c r="O756" s="164"/>
      <c r="P756" s="163"/>
      <c r="Q756" s="163"/>
    </row>
    <row r="757">
      <c r="A757" s="75">
        <v>756.0</v>
      </c>
      <c r="B757" s="165"/>
      <c r="C757" s="161"/>
      <c r="D757" s="166"/>
      <c r="E757" s="167"/>
      <c r="F757" s="168"/>
      <c r="G757" s="61"/>
      <c r="H757" s="61"/>
      <c r="I757" s="61"/>
      <c r="J757" s="61"/>
      <c r="K757" s="61"/>
      <c r="L757" s="61"/>
      <c r="M757" s="61"/>
      <c r="N757" s="76">
        <f t="shared" si="71"/>
        <v>0</v>
      </c>
      <c r="O757" s="164"/>
      <c r="P757" s="163"/>
      <c r="Q757" s="163"/>
    </row>
    <row r="758">
      <c r="A758" s="75">
        <v>757.0</v>
      </c>
      <c r="B758" s="165"/>
      <c r="C758" s="161"/>
      <c r="D758" s="166"/>
      <c r="E758" s="167"/>
      <c r="F758" s="168"/>
      <c r="G758" s="61"/>
      <c r="H758" s="61"/>
      <c r="I758" s="61"/>
      <c r="J758" s="61"/>
      <c r="K758" s="61"/>
      <c r="L758" s="61"/>
      <c r="M758" s="61"/>
      <c r="N758" s="76">
        <f t="shared" si="71"/>
        <v>0</v>
      </c>
      <c r="O758" s="164"/>
      <c r="P758" s="163"/>
      <c r="Q758" s="163"/>
    </row>
    <row r="759">
      <c r="A759" s="75">
        <v>758.0</v>
      </c>
      <c r="B759" s="165"/>
      <c r="C759" s="161"/>
      <c r="D759" s="166"/>
      <c r="E759" s="167"/>
      <c r="F759" s="168"/>
      <c r="G759" s="61"/>
      <c r="H759" s="61"/>
      <c r="I759" s="61"/>
      <c r="J759" s="61"/>
      <c r="K759" s="61"/>
      <c r="L759" s="61"/>
      <c r="M759" s="61"/>
      <c r="N759" s="76">
        <f t="shared" si="71"/>
        <v>0</v>
      </c>
      <c r="O759" s="164"/>
      <c r="P759" s="163"/>
      <c r="Q759" s="163"/>
    </row>
    <row r="760">
      <c r="A760" s="75">
        <v>759.0</v>
      </c>
      <c r="B760" s="165"/>
      <c r="C760" s="161"/>
      <c r="D760" s="166"/>
      <c r="E760" s="167"/>
      <c r="F760" s="168"/>
      <c r="G760" s="61"/>
      <c r="H760" s="61"/>
      <c r="I760" s="61"/>
      <c r="J760" s="61"/>
      <c r="K760" s="61"/>
      <c r="L760" s="61"/>
      <c r="M760" s="61"/>
      <c r="N760" s="76">
        <f t="shared" si="71"/>
        <v>0</v>
      </c>
      <c r="O760" s="164"/>
      <c r="P760" s="163"/>
      <c r="Q760" s="163"/>
    </row>
    <row r="761">
      <c r="A761" s="75">
        <v>760.0</v>
      </c>
      <c r="B761" s="165"/>
      <c r="C761" s="161"/>
      <c r="D761" s="166"/>
      <c r="E761" s="167"/>
      <c r="F761" s="168"/>
      <c r="G761" s="61"/>
      <c r="H761" s="61"/>
      <c r="I761" s="61"/>
      <c r="J761" s="61"/>
      <c r="K761" s="61"/>
      <c r="L761" s="61"/>
      <c r="M761" s="61"/>
      <c r="N761" s="76">
        <f t="shared" si="71"/>
        <v>0</v>
      </c>
      <c r="O761" s="164"/>
      <c r="P761" s="163"/>
      <c r="Q761" s="163"/>
    </row>
    <row r="762">
      <c r="A762" s="75">
        <v>761.0</v>
      </c>
      <c r="B762" s="165"/>
      <c r="C762" s="161"/>
      <c r="D762" s="166"/>
      <c r="E762" s="167"/>
      <c r="F762" s="168"/>
      <c r="G762" s="61"/>
      <c r="H762" s="61"/>
      <c r="I762" s="61"/>
      <c r="J762" s="61"/>
      <c r="K762" s="61"/>
      <c r="L762" s="61"/>
      <c r="M762" s="61"/>
      <c r="N762" s="76">
        <f t="shared" si="71"/>
        <v>0</v>
      </c>
      <c r="O762" s="164"/>
      <c r="P762" s="163"/>
      <c r="Q762" s="163"/>
    </row>
    <row r="763">
      <c r="A763" s="75">
        <v>762.0</v>
      </c>
      <c r="B763" s="165"/>
      <c r="C763" s="161"/>
      <c r="D763" s="166"/>
      <c r="E763" s="167"/>
      <c r="F763" s="168"/>
      <c r="G763" s="61"/>
      <c r="H763" s="61"/>
      <c r="I763" s="61"/>
      <c r="J763" s="61"/>
      <c r="K763" s="61"/>
      <c r="L763" s="61"/>
      <c r="M763" s="61"/>
      <c r="N763" s="76">
        <f t="shared" si="71"/>
        <v>0</v>
      </c>
      <c r="O763" s="164"/>
      <c r="P763" s="163"/>
      <c r="Q763" s="163"/>
    </row>
    <row r="764">
      <c r="A764" s="75">
        <v>763.0</v>
      </c>
      <c r="B764" s="165"/>
      <c r="C764" s="161"/>
      <c r="D764" s="166"/>
      <c r="E764" s="167"/>
      <c r="F764" s="168"/>
      <c r="G764" s="61"/>
      <c r="H764" s="61"/>
      <c r="I764" s="61"/>
      <c r="J764" s="61"/>
      <c r="K764" s="61"/>
      <c r="L764" s="61"/>
      <c r="M764" s="61"/>
      <c r="N764" s="76">
        <f t="shared" si="71"/>
        <v>0</v>
      </c>
      <c r="O764" s="164"/>
      <c r="P764" s="163"/>
      <c r="Q764" s="163"/>
    </row>
    <row r="765">
      <c r="A765" s="75">
        <v>764.0</v>
      </c>
      <c r="B765" s="165"/>
      <c r="C765" s="161"/>
      <c r="D765" s="166"/>
      <c r="E765" s="167"/>
      <c r="F765" s="168"/>
      <c r="G765" s="61"/>
      <c r="H765" s="61"/>
      <c r="I765" s="61"/>
      <c r="J765" s="61"/>
      <c r="K765" s="61"/>
      <c r="L765" s="61"/>
      <c r="M765" s="61"/>
      <c r="N765" s="76">
        <f t="shared" si="71"/>
        <v>0</v>
      </c>
      <c r="O765" s="164"/>
      <c r="P765" s="163"/>
      <c r="Q765" s="163"/>
    </row>
    <row r="766">
      <c r="A766" s="75">
        <v>765.0</v>
      </c>
      <c r="B766" s="165"/>
      <c r="C766" s="161"/>
      <c r="D766" s="166"/>
      <c r="E766" s="167"/>
      <c r="F766" s="168"/>
      <c r="G766" s="61"/>
      <c r="H766" s="61"/>
      <c r="I766" s="61"/>
      <c r="J766" s="61"/>
      <c r="K766" s="61"/>
      <c r="L766" s="61"/>
      <c r="M766" s="61"/>
      <c r="N766" s="76">
        <f t="shared" si="71"/>
        <v>0</v>
      </c>
      <c r="O766" s="164"/>
      <c r="P766" s="163"/>
      <c r="Q766" s="163"/>
    </row>
    <row r="767">
      <c r="A767" s="75">
        <v>766.0</v>
      </c>
      <c r="B767" s="165"/>
      <c r="C767" s="161"/>
      <c r="D767" s="166"/>
      <c r="E767" s="167"/>
      <c r="F767" s="168"/>
      <c r="G767" s="61"/>
      <c r="H767" s="61"/>
      <c r="I767" s="61"/>
      <c r="J767" s="61"/>
      <c r="K767" s="61"/>
      <c r="L767" s="61"/>
      <c r="M767" s="61"/>
      <c r="N767" s="76">
        <f t="shared" si="71"/>
        <v>0</v>
      </c>
      <c r="O767" s="164"/>
      <c r="P767" s="163"/>
      <c r="Q767" s="163"/>
    </row>
    <row r="768">
      <c r="A768" s="75">
        <v>767.0</v>
      </c>
      <c r="B768" s="165"/>
      <c r="C768" s="161"/>
      <c r="D768" s="166"/>
      <c r="E768" s="167"/>
      <c r="F768" s="168"/>
      <c r="G768" s="61"/>
      <c r="H768" s="61"/>
      <c r="I768" s="61"/>
      <c r="J768" s="61"/>
      <c r="K768" s="61"/>
      <c r="L768" s="61"/>
      <c r="M768" s="61"/>
      <c r="N768" s="76">
        <f t="shared" si="71"/>
        <v>0</v>
      </c>
      <c r="O768" s="164"/>
      <c r="P768" s="163"/>
      <c r="Q768" s="163"/>
    </row>
    <row r="769">
      <c r="A769" s="75">
        <v>768.0</v>
      </c>
      <c r="B769" s="165"/>
      <c r="C769" s="161"/>
      <c r="D769" s="166"/>
      <c r="E769" s="167"/>
      <c r="F769" s="168"/>
      <c r="G769" s="61"/>
      <c r="H769" s="61"/>
      <c r="I769" s="61"/>
      <c r="J769" s="61"/>
      <c r="K769" s="61"/>
      <c r="L769" s="61"/>
      <c r="M769" s="61"/>
      <c r="N769" s="76">
        <f t="shared" si="71"/>
        <v>0</v>
      </c>
      <c r="O769" s="164"/>
      <c r="P769" s="163"/>
      <c r="Q769" s="163"/>
    </row>
    <row r="770">
      <c r="A770" s="75">
        <v>769.0</v>
      </c>
      <c r="B770" s="165"/>
      <c r="C770" s="161"/>
      <c r="D770" s="166"/>
      <c r="E770" s="167"/>
      <c r="F770" s="168"/>
      <c r="G770" s="61"/>
      <c r="H770" s="61"/>
      <c r="I770" s="61"/>
      <c r="J770" s="61"/>
      <c r="K770" s="61"/>
      <c r="L770" s="61"/>
      <c r="M770" s="61"/>
      <c r="N770" s="76">
        <f t="shared" si="71"/>
        <v>0</v>
      </c>
      <c r="O770" s="164"/>
      <c r="P770" s="163"/>
      <c r="Q770" s="163"/>
    </row>
    <row r="771">
      <c r="A771" s="75">
        <v>770.0</v>
      </c>
      <c r="B771" s="165"/>
      <c r="C771" s="161"/>
      <c r="D771" s="166"/>
      <c r="E771" s="167"/>
      <c r="F771" s="168"/>
      <c r="G771" s="61"/>
      <c r="H771" s="61"/>
      <c r="I771" s="61"/>
      <c r="J771" s="61"/>
      <c r="K771" s="61"/>
      <c r="L771" s="61"/>
      <c r="M771" s="61"/>
      <c r="N771" s="76">
        <f t="shared" si="71"/>
        <v>0</v>
      </c>
      <c r="O771" s="164"/>
      <c r="P771" s="163"/>
      <c r="Q771" s="163"/>
    </row>
    <row r="772">
      <c r="A772" s="75">
        <v>771.0</v>
      </c>
      <c r="B772" s="165"/>
      <c r="C772" s="161"/>
      <c r="D772" s="166"/>
      <c r="E772" s="167"/>
      <c r="F772" s="168"/>
      <c r="G772" s="61"/>
      <c r="H772" s="61"/>
      <c r="I772" s="61"/>
      <c r="J772" s="61"/>
      <c r="K772" s="61"/>
      <c r="L772" s="61"/>
      <c r="M772" s="61"/>
      <c r="N772" s="76">
        <f t="shared" si="71"/>
        <v>0</v>
      </c>
      <c r="O772" s="164"/>
      <c r="P772" s="163"/>
      <c r="Q772" s="163"/>
    </row>
    <row r="773">
      <c r="A773" s="75">
        <v>772.0</v>
      </c>
      <c r="B773" s="165"/>
      <c r="C773" s="161"/>
      <c r="D773" s="166"/>
      <c r="E773" s="167"/>
      <c r="F773" s="168"/>
      <c r="G773" s="61"/>
      <c r="H773" s="61"/>
      <c r="I773" s="61"/>
      <c r="J773" s="61"/>
      <c r="K773" s="61"/>
      <c r="L773" s="61"/>
      <c r="M773" s="61"/>
      <c r="N773" s="76">
        <f t="shared" si="71"/>
        <v>0</v>
      </c>
      <c r="O773" s="164"/>
      <c r="P773" s="163"/>
      <c r="Q773" s="163"/>
    </row>
    <row r="774">
      <c r="A774" s="75">
        <v>773.0</v>
      </c>
      <c r="B774" s="165"/>
      <c r="C774" s="161"/>
      <c r="D774" s="166"/>
      <c r="E774" s="167"/>
      <c r="F774" s="168"/>
      <c r="G774" s="61"/>
      <c r="H774" s="61"/>
      <c r="I774" s="61"/>
      <c r="J774" s="61"/>
      <c r="K774" s="61"/>
      <c r="L774" s="61"/>
      <c r="M774" s="61"/>
      <c r="N774" s="76">
        <f t="shared" si="71"/>
        <v>0</v>
      </c>
      <c r="O774" s="164"/>
      <c r="P774" s="163"/>
      <c r="Q774" s="163"/>
    </row>
    <row r="775">
      <c r="A775" s="75">
        <v>774.0</v>
      </c>
      <c r="B775" s="165"/>
      <c r="C775" s="161"/>
      <c r="D775" s="166"/>
      <c r="E775" s="167"/>
      <c r="F775" s="168"/>
      <c r="G775" s="61"/>
      <c r="H775" s="61"/>
      <c r="I775" s="61"/>
      <c r="J775" s="61"/>
      <c r="K775" s="61"/>
      <c r="L775" s="61"/>
      <c r="M775" s="61"/>
      <c r="N775" s="76">
        <f t="shared" si="71"/>
        <v>0</v>
      </c>
      <c r="O775" s="164"/>
      <c r="P775" s="163"/>
      <c r="Q775" s="163"/>
    </row>
    <row r="776">
      <c r="A776" s="75">
        <v>775.0</v>
      </c>
      <c r="B776" s="165"/>
      <c r="C776" s="161"/>
      <c r="D776" s="166"/>
      <c r="E776" s="167"/>
      <c r="F776" s="168"/>
      <c r="G776" s="61"/>
      <c r="H776" s="61"/>
      <c r="I776" s="61"/>
      <c r="J776" s="61"/>
      <c r="K776" s="61"/>
      <c r="L776" s="61"/>
      <c r="M776" s="61"/>
      <c r="N776" s="76">
        <f t="shared" si="71"/>
        <v>0</v>
      </c>
      <c r="O776" s="164"/>
      <c r="P776" s="163"/>
      <c r="Q776" s="163"/>
    </row>
    <row r="777">
      <c r="A777" s="75">
        <v>776.0</v>
      </c>
      <c r="B777" s="165"/>
      <c r="C777" s="161"/>
      <c r="D777" s="166"/>
      <c r="E777" s="167"/>
      <c r="F777" s="168"/>
      <c r="G777" s="61"/>
      <c r="H777" s="61"/>
      <c r="I777" s="61"/>
      <c r="J777" s="61"/>
      <c r="K777" s="61"/>
      <c r="L777" s="61"/>
      <c r="M777" s="61"/>
      <c r="N777" s="76">
        <f t="shared" si="71"/>
        <v>0</v>
      </c>
      <c r="O777" s="164"/>
      <c r="P777" s="163"/>
      <c r="Q777" s="163"/>
    </row>
    <row r="778">
      <c r="A778" s="75">
        <v>777.0</v>
      </c>
      <c r="B778" s="165"/>
      <c r="C778" s="161"/>
      <c r="D778" s="166"/>
      <c r="E778" s="167"/>
      <c r="F778" s="168"/>
      <c r="G778" s="61"/>
      <c r="H778" s="61"/>
      <c r="I778" s="61"/>
      <c r="J778" s="61"/>
      <c r="K778" s="61"/>
      <c r="L778" s="61"/>
      <c r="M778" s="61"/>
      <c r="N778" s="76">
        <f t="shared" si="71"/>
        <v>0</v>
      </c>
      <c r="O778" s="164"/>
      <c r="P778" s="163"/>
      <c r="Q778" s="163"/>
    </row>
    <row r="779">
      <c r="A779" s="75">
        <v>778.0</v>
      </c>
      <c r="B779" s="165"/>
      <c r="C779" s="161"/>
      <c r="D779" s="166"/>
      <c r="E779" s="167"/>
      <c r="F779" s="168"/>
      <c r="G779" s="61"/>
      <c r="H779" s="61"/>
      <c r="I779" s="61"/>
      <c r="J779" s="61"/>
      <c r="K779" s="61"/>
      <c r="L779" s="61"/>
      <c r="M779" s="61"/>
      <c r="N779" s="76">
        <f t="shared" si="71"/>
        <v>0</v>
      </c>
      <c r="O779" s="164"/>
      <c r="P779" s="163"/>
      <c r="Q779" s="163"/>
    </row>
    <row r="780">
      <c r="A780" s="75">
        <v>779.0</v>
      </c>
      <c r="B780" s="165"/>
      <c r="C780" s="161"/>
      <c r="D780" s="166"/>
      <c r="E780" s="167"/>
      <c r="F780" s="168"/>
      <c r="G780" s="61"/>
      <c r="H780" s="61"/>
      <c r="I780" s="61"/>
      <c r="J780" s="61"/>
      <c r="K780" s="61"/>
      <c r="L780" s="61"/>
      <c r="M780" s="61"/>
      <c r="N780" s="76">
        <f t="shared" si="71"/>
        <v>0</v>
      </c>
      <c r="O780" s="164"/>
      <c r="P780" s="163"/>
      <c r="Q780" s="163"/>
    </row>
    <row r="781">
      <c r="A781" s="75">
        <v>780.0</v>
      </c>
      <c r="B781" s="165"/>
      <c r="C781" s="161"/>
      <c r="D781" s="166"/>
      <c r="E781" s="167"/>
      <c r="F781" s="168"/>
      <c r="G781" s="61"/>
      <c r="H781" s="61"/>
      <c r="I781" s="61"/>
      <c r="J781" s="61"/>
      <c r="K781" s="61"/>
      <c r="L781" s="61"/>
      <c r="M781" s="61"/>
      <c r="N781" s="76">
        <f t="shared" si="71"/>
        <v>0</v>
      </c>
      <c r="O781" s="164"/>
      <c r="P781" s="163"/>
      <c r="Q781" s="163"/>
    </row>
    <row r="782">
      <c r="A782" s="75">
        <v>781.0</v>
      </c>
      <c r="B782" s="165"/>
      <c r="C782" s="161"/>
      <c r="D782" s="166"/>
      <c r="E782" s="167"/>
      <c r="F782" s="168"/>
      <c r="G782" s="61"/>
      <c r="H782" s="61"/>
      <c r="I782" s="61"/>
      <c r="J782" s="61"/>
      <c r="K782" s="61"/>
      <c r="L782" s="61"/>
      <c r="M782" s="61"/>
      <c r="N782" s="76">
        <f t="shared" si="71"/>
        <v>0</v>
      </c>
      <c r="O782" s="164"/>
      <c r="P782" s="163"/>
      <c r="Q782" s="163"/>
    </row>
    <row r="783">
      <c r="A783" s="75">
        <v>782.0</v>
      </c>
      <c r="B783" s="165"/>
      <c r="C783" s="161"/>
      <c r="D783" s="166"/>
      <c r="E783" s="167"/>
      <c r="F783" s="168"/>
      <c r="G783" s="61"/>
      <c r="H783" s="61"/>
      <c r="I783" s="61"/>
      <c r="J783" s="61"/>
      <c r="K783" s="61"/>
      <c r="L783" s="61"/>
      <c r="M783" s="61"/>
      <c r="N783" s="76">
        <f t="shared" si="71"/>
        <v>0</v>
      </c>
      <c r="O783" s="164"/>
      <c r="P783" s="163"/>
      <c r="Q783" s="163"/>
    </row>
    <row r="784">
      <c r="A784" s="75">
        <v>783.0</v>
      </c>
      <c r="B784" s="165"/>
      <c r="C784" s="161"/>
      <c r="D784" s="166"/>
      <c r="E784" s="167"/>
      <c r="F784" s="168"/>
      <c r="G784" s="61"/>
      <c r="H784" s="61"/>
      <c r="I784" s="61"/>
      <c r="J784" s="61"/>
      <c r="K784" s="61"/>
      <c r="L784" s="61"/>
      <c r="M784" s="61"/>
      <c r="N784" s="76">
        <f t="shared" si="71"/>
        <v>0</v>
      </c>
      <c r="O784" s="164"/>
      <c r="P784" s="163"/>
      <c r="Q784" s="163"/>
    </row>
    <row r="785">
      <c r="A785" s="75">
        <v>784.0</v>
      </c>
      <c r="B785" s="165"/>
      <c r="C785" s="161"/>
      <c r="D785" s="166"/>
      <c r="E785" s="167"/>
      <c r="F785" s="168"/>
      <c r="G785" s="61"/>
      <c r="H785" s="61"/>
      <c r="I785" s="61"/>
      <c r="J785" s="61"/>
      <c r="K785" s="61"/>
      <c r="L785" s="61"/>
      <c r="M785" s="61"/>
      <c r="N785" s="76">
        <f t="shared" si="71"/>
        <v>0</v>
      </c>
      <c r="O785" s="164"/>
      <c r="P785" s="163"/>
      <c r="Q785" s="163"/>
    </row>
    <row r="786">
      <c r="A786" s="75">
        <v>785.0</v>
      </c>
      <c r="B786" s="165"/>
      <c r="C786" s="161"/>
      <c r="D786" s="166"/>
      <c r="E786" s="167"/>
      <c r="F786" s="168"/>
      <c r="G786" s="61"/>
      <c r="H786" s="61"/>
      <c r="I786" s="61"/>
      <c r="J786" s="61"/>
      <c r="K786" s="61"/>
      <c r="L786" s="61"/>
      <c r="M786" s="61"/>
      <c r="N786" s="76">
        <f t="shared" si="71"/>
        <v>0</v>
      </c>
      <c r="O786" s="164"/>
      <c r="P786" s="163"/>
      <c r="Q786" s="163"/>
    </row>
    <row r="787">
      <c r="A787" s="75">
        <v>786.0</v>
      </c>
      <c r="B787" s="165"/>
      <c r="C787" s="161"/>
      <c r="D787" s="166"/>
      <c r="E787" s="167"/>
      <c r="F787" s="168"/>
      <c r="G787" s="61"/>
      <c r="H787" s="61"/>
      <c r="I787" s="61"/>
      <c r="J787" s="61"/>
      <c r="K787" s="61"/>
      <c r="L787" s="61"/>
      <c r="M787" s="61"/>
      <c r="N787" s="76">
        <f t="shared" si="71"/>
        <v>0</v>
      </c>
      <c r="O787" s="164"/>
      <c r="P787" s="163"/>
      <c r="Q787" s="163"/>
    </row>
    <row r="788">
      <c r="A788" s="75">
        <v>787.0</v>
      </c>
      <c r="B788" s="165"/>
      <c r="C788" s="161"/>
      <c r="D788" s="166"/>
      <c r="E788" s="167"/>
      <c r="F788" s="168"/>
      <c r="G788" s="61"/>
      <c r="H788" s="61"/>
      <c r="I788" s="61"/>
      <c r="J788" s="61"/>
      <c r="K788" s="61"/>
      <c r="L788" s="61"/>
      <c r="M788" s="61"/>
      <c r="N788" s="76">
        <f t="shared" si="71"/>
        <v>0</v>
      </c>
      <c r="O788" s="164"/>
      <c r="P788" s="163"/>
      <c r="Q788" s="163"/>
    </row>
    <row r="789">
      <c r="A789" s="75">
        <v>788.0</v>
      </c>
      <c r="B789" s="165"/>
      <c r="C789" s="161"/>
      <c r="D789" s="166"/>
      <c r="E789" s="167"/>
      <c r="F789" s="168"/>
      <c r="G789" s="61"/>
      <c r="H789" s="61"/>
      <c r="I789" s="61"/>
      <c r="J789" s="61"/>
      <c r="K789" s="61"/>
      <c r="L789" s="61"/>
      <c r="M789" s="61"/>
      <c r="N789" s="76">
        <f t="shared" si="71"/>
        <v>0</v>
      </c>
      <c r="O789" s="164"/>
      <c r="P789" s="163"/>
      <c r="Q789" s="163"/>
    </row>
    <row r="790">
      <c r="A790" s="75">
        <v>789.0</v>
      </c>
      <c r="B790" s="165"/>
      <c r="C790" s="161"/>
      <c r="D790" s="166"/>
      <c r="E790" s="167"/>
      <c r="F790" s="168"/>
      <c r="G790" s="61"/>
      <c r="H790" s="61"/>
      <c r="I790" s="61"/>
      <c r="J790" s="61"/>
      <c r="K790" s="61"/>
      <c r="L790" s="61"/>
      <c r="M790" s="61"/>
      <c r="N790" s="76">
        <f t="shared" si="71"/>
        <v>0</v>
      </c>
      <c r="O790" s="164"/>
      <c r="P790" s="163"/>
      <c r="Q790" s="163"/>
    </row>
    <row r="791">
      <c r="A791" s="75">
        <v>790.0</v>
      </c>
      <c r="B791" s="165"/>
      <c r="C791" s="161"/>
      <c r="D791" s="166"/>
      <c r="E791" s="167"/>
      <c r="F791" s="168"/>
      <c r="G791" s="61"/>
      <c r="H791" s="61"/>
      <c r="I791" s="61"/>
      <c r="J791" s="61"/>
      <c r="K791" s="61"/>
      <c r="L791" s="61"/>
      <c r="M791" s="61"/>
      <c r="N791" s="76">
        <f t="shared" si="71"/>
        <v>0</v>
      </c>
      <c r="O791" s="164"/>
      <c r="P791" s="163"/>
      <c r="Q791" s="163"/>
    </row>
    <row r="792">
      <c r="A792" s="75">
        <v>791.0</v>
      </c>
      <c r="B792" s="165"/>
      <c r="C792" s="161"/>
      <c r="D792" s="166"/>
      <c r="E792" s="167"/>
      <c r="F792" s="168"/>
      <c r="G792" s="61"/>
      <c r="H792" s="61"/>
      <c r="I792" s="61"/>
      <c r="J792" s="61"/>
      <c r="K792" s="61"/>
      <c r="L792" s="61"/>
      <c r="M792" s="61"/>
      <c r="N792" s="76">
        <f t="shared" si="71"/>
        <v>0</v>
      </c>
      <c r="O792" s="164"/>
      <c r="P792" s="163"/>
      <c r="Q792" s="163"/>
    </row>
    <row r="793">
      <c r="A793" s="75">
        <v>792.0</v>
      </c>
      <c r="B793" s="165"/>
      <c r="C793" s="161"/>
      <c r="D793" s="166"/>
      <c r="E793" s="167"/>
      <c r="F793" s="168"/>
      <c r="G793" s="61"/>
      <c r="H793" s="61"/>
      <c r="I793" s="61"/>
      <c r="J793" s="61"/>
      <c r="K793" s="61"/>
      <c r="L793" s="61"/>
      <c r="M793" s="61"/>
      <c r="N793" s="76">
        <f t="shared" si="71"/>
        <v>0</v>
      </c>
      <c r="O793" s="164"/>
      <c r="P793" s="163"/>
      <c r="Q793" s="163"/>
    </row>
    <row r="794">
      <c r="A794" s="75">
        <v>793.0</v>
      </c>
      <c r="B794" s="165"/>
      <c r="C794" s="161"/>
      <c r="D794" s="166"/>
      <c r="E794" s="167"/>
      <c r="F794" s="168"/>
      <c r="G794" s="61"/>
      <c r="H794" s="61"/>
      <c r="I794" s="61"/>
      <c r="J794" s="61"/>
      <c r="K794" s="61"/>
      <c r="L794" s="61"/>
      <c r="M794" s="61"/>
      <c r="N794" s="76">
        <f t="shared" si="71"/>
        <v>0</v>
      </c>
      <c r="O794" s="164"/>
      <c r="P794" s="163"/>
      <c r="Q794" s="163"/>
    </row>
    <row r="795">
      <c r="A795" s="75">
        <v>794.0</v>
      </c>
      <c r="B795" s="165"/>
      <c r="C795" s="161"/>
      <c r="D795" s="166"/>
      <c r="E795" s="167"/>
      <c r="F795" s="168"/>
      <c r="G795" s="61"/>
      <c r="H795" s="61"/>
      <c r="I795" s="61"/>
      <c r="J795" s="61"/>
      <c r="K795" s="61"/>
      <c r="L795" s="61"/>
      <c r="M795" s="61"/>
      <c r="N795" s="76">
        <f t="shared" si="71"/>
        <v>0</v>
      </c>
      <c r="O795" s="164"/>
      <c r="P795" s="163"/>
      <c r="Q795" s="163"/>
    </row>
    <row r="796">
      <c r="A796" s="75">
        <v>795.0</v>
      </c>
      <c r="B796" s="165"/>
      <c r="C796" s="161"/>
      <c r="D796" s="166"/>
      <c r="E796" s="167"/>
      <c r="F796" s="168"/>
      <c r="G796" s="61"/>
      <c r="H796" s="61"/>
      <c r="I796" s="61"/>
      <c r="J796" s="61"/>
      <c r="K796" s="61"/>
      <c r="L796" s="61"/>
      <c r="M796" s="61"/>
      <c r="N796" s="76">
        <f t="shared" si="71"/>
        <v>0</v>
      </c>
      <c r="O796" s="164"/>
      <c r="P796" s="163"/>
      <c r="Q796" s="163"/>
    </row>
    <row r="797">
      <c r="A797" s="75">
        <v>796.0</v>
      </c>
      <c r="B797" s="165"/>
      <c r="C797" s="161"/>
      <c r="D797" s="166"/>
      <c r="E797" s="167"/>
      <c r="F797" s="168"/>
      <c r="G797" s="61"/>
      <c r="H797" s="61"/>
      <c r="I797" s="61"/>
      <c r="J797" s="61"/>
      <c r="K797" s="61"/>
      <c r="L797" s="61"/>
      <c r="M797" s="61"/>
      <c r="N797" s="76">
        <f t="shared" si="71"/>
        <v>0</v>
      </c>
      <c r="O797" s="164"/>
      <c r="P797" s="163"/>
      <c r="Q797" s="163"/>
    </row>
    <row r="798">
      <c r="A798" s="75">
        <v>797.0</v>
      </c>
      <c r="B798" s="165"/>
      <c r="C798" s="161"/>
      <c r="D798" s="166"/>
      <c r="E798" s="167"/>
      <c r="F798" s="168"/>
      <c r="G798" s="61"/>
      <c r="H798" s="61"/>
      <c r="I798" s="61"/>
      <c r="J798" s="61"/>
      <c r="K798" s="61"/>
      <c r="L798" s="61"/>
      <c r="M798" s="61"/>
      <c r="N798" s="76">
        <f t="shared" si="71"/>
        <v>0</v>
      </c>
      <c r="O798" s="164"/>
      <c r="P798" s="163"/>
      <c r="Q798" s="163"/>
    </row>
    <row r="799">
      <c r="A799" s="75">
        <v>798.0</v>
      </c>
      <c r="B799" s="165"/>
      <c r="C799" s="161"/>
      <c r="D799" s="166"/>
      <c r="E799" s="167"/>
      <c r="F799" s="168"/>
      <c r="G799" s="61"/>
      <c r="H799" s="61"/>
      <c r="I799" s="61"/>
      <c r="J799" s="61"/>
      <c r="K799" s="61"/>
      <c r="L799" s="61"/>
      <c r="M799" s="61"/>
      <c r="N799" s="76">
        <f t="shared" si="71"/>
        <v>0</v>
      </c>
      <c r="O799" s="164"/>
      <c r="P799" s="163"/>
      <c r="Q799" s="163"/>
    </row>
    <row r="800">
      <c r="A800" s="75">
        <v>799.0</v>
      </c>
      <c r="B800" s="165"/>
      <c r="C800" s="161"/>
      <c r="D800" s="166"/>
      <c r="E800" s="167"/>
      <c r="F800" s="168"/>
      <c r="G800" s="61"/>
      <c r="H800" s="61"/>
      <c r="I800" s="61"/>
      <c r="J800" s="61"/>
      <c r="K800" s="61"/>
      <c r="L800" s="61"/>
      <c r="M800" s="61"/>
      <c r="N800" s="76">
        <f t="shared" si="71"/>
        <v>0</v>
      </c>
      <c r="O800" s="164"/>
      <c r="P800" s="163"/>
      <c r="Q800" s="163"/>
    </row>
    <row r="801">
      <c r="A801" s="75">
        <v>800.0</v>
      </c>
      <c r="B801" s="165"/>
      <c r="C801" s="161"/>
      <c r="D801" s="166"/>
      <c r="E801" s="167"/>
      <c r="F801" s="168"/>
      <c r="G801" s="61"/>
      <c r="H801" s="61"/>
      <c r="I801" s="61"/>
      <c r="J801" s="61"/>
      <c r="K801" s="61"/>
      <c r="L801" s="61"/>
      <c r="M801" s="61"/>
      <c r="N801" s="61"/>
      <c r="O801" s="164"/>
      <c r="P801" s="163"/>
      <c r="Q801" s="163"/>
    </row>
    <row r="802">
      <c r="A802" s="75">
        <v>801.0</v>
      </c>
      <c r="B802" s="165"/>
      <c r="C802" s="161"/>
      <c r="D802" s="166"/>
      <c r="E802" s="167"/>
      <c r="F802" s="168"/>
      <c r="G802" s="61"/>
      <c r="H802" s="61"/>
      <c r="I802" s="61"/>
      <c r="J802" s="61"/>
      <c r="K802" s="61"/>
      <c r="L802" s="61"/>
      <c r="M802" s="61"/>
      <c r="N802" s="61"/>
      <c r="O802" s="164"/>
      <c r="P802" s="163"/>
      <c r="Q802" s="163"/>
    </row>
    <row r="803">
      <c r="A803" s="75">
        <v>802.0</v>
      </c>
      <c r="B803" s="165"/>
      <c r="C803" s="161"/>
      <c r="D803" s="166"/>
      <c r="E803" s="167"/>
      <c r="F803" s="168"/>
      <c r="G803" s="61"/>
      <c r="H803" s="61"/>
      <c r="I803" s="61"/>
      <c r="J803" s="61"/>
      <c r="K803" s="61"/>
      <c r="L803" s="61"/>
      <c r="M803" s="61"/>
      <c r="N803" s="61"/>
      <c r="O803" s="164"/>
      <c r="P803" s="163"/>
      <c r="Q803" s="163"/>
    </row>
    <row r="804">
      <c r="A804" s="75">
        <v>803.0</v>
      </c>
      <c r="B804" s="165"/>
      <c r="C804" s="161"/>
      <c r="D804" s="166"/>
      <c r="E804" s="167"/>
      <c r="F804" s="168"/>
      <c r="G804" s="61"/>
      <c r="H804" s="61"/>
      <c r="I804" s="61"/>
      <c r="J804" s="61"/>
      <c r="K804" s="61"/>
      <c r="L804" s="61"/>
      <c r="M804" s="61"/>
      <c r="N804" s="61"/>
      <c r="O804" s="164"/>
      <c r="P804" s="163"/>
      <c r="Q804" s="163"/>
    </row>
    <row r="805">
      <c r="A805" s="75">
        <v>804.0</v>
      </c>
      <c r="B805" s="165"/>
      <c r="C805" s="161"/>
      <c r="D805" s="166"/>
      <c r="E805" s="167"/>
      <c r="F805" s="168"/>
      <c r="G805" s="61"/>
      <c r="H805" s="61"/>
      <c r="I805" s="61"/>
      <c r="J805" s="61"/>
      <c r="K805" s="61"/>
      <c r="L805" s="61"/>
      <c r="M805" s="61"/>
      <c r="N805" s="61"/>
      <c r="O805" s="164"/>
      <c r="P805" s="163"/>
      <c r="Q805" s="163"/>
    </row>
    <row r="806">
      <c r="A806" s="75">
        <v>805.0</v>
      </c>
      <c r="B806" s="165"/>
      <c r="C806" s="161"/>
      <c r="D806" s="166"/>
      <c r="E806" s="167"/>
      <c r="F806" s="168"/>
      <c r="G806" s="61"/>
      <c r="H806" s="61"/>
      <c r="I806" s="61"/>
      <c r="J806" s="61"/>
      <c r="K806" s="61"/>
      <c r="L806" s="61"/>
      <c r="M806" s="61"/>
      <c r="N806" s="61"/>
      <c r="O806" s="164"/>
      <c r="P806" s="163"/>
      <c r="Q806" s="163"/>
    </row>
    <row r="807">
      <c r="A807" s="75">
        <v>806.0</v>
      </c>
      <c r="B807" s="165"/>
      <c r="C807" s="161"/>
      <c r="D807" s="166"/>
      <c r="E807" s="167"/>
      <c r="F807" s="168"/>
      <c r="G807" s="61"/>
      <c r="H807" s="61"/>
      <c r="I807" s="61"/>
      <c r="J807" s="61"/>
      <c r="K807" s="61"/>
      <c r="L807" s="61"/>
      <c r="M807" s="61"/>
      <c r="N807" s="61"/>
      <c r="O807" s="164"/>
      <c r="P807" s="163"/>
      <c r="Q807" s="163"/>
    </row>
    <row r="808">
      <c r="A808" s="75">
        <v>807.0</v>
      </c>
      <c r="B808" s="165"/>
      <c r="C808" s="161"/>
      <c r="D808" s="166"/>
      <c r="E808" s="167"/>
      <c r="F808" s="168"/>
      <c r="G808" s="61"/>
      <c r="H808" s="61"/>
      <c r="I808" s="61"/>
      <c r="J808" s="61"/>
      <c r="K808" s="61"/>
      <c r="L808" s="61"/>
      <c r="M808" s="61"/>
      <c r="N808" s="61"/>
      <c r="O808" s="164"/>
      <c r="P808" s="163"/>
      <c r="Q808" s="163"/>
    </row>
    <row r="809">
      <c r="A809" s="75">
        <v>808.0</v>
      </c>
      <c r="B809" s="165"/>
      <c r="C809" s="161"/>
      <c r="D809" s="166"/>
      <c r="E809" s="167"/>
      <c r="F809" s="168"/>
      <c r="G809" s="61"/>
      <c r="H809" s="61"/>
      <c r="I809" s="61"/>
      <c r="J809" s="61"/>
      <c r="K809" s="61"/>
      <c r="L809" s="61"/>
      <c r="M809" s="61"/>
      <c r="N809" s="61"/>
      <c r="O809" s="164"/>
      <c r="P809" s="163"/>
      <c r="Q809" s="163"/>
    </row>
    <row r="810">
      <c r="A810" s="75">
        <v>809.0</v>
      </c>
      <c r="B810" s="165"/>
      <c r="C810" s="161"/>
      <c r="D810" s="166"/>
      <c r="E810" s="167"/>
      <c r="F810" s="168"/>
      <c r="G810" s="61"/>
      <c r="H810" s="61"/>
      <c r="I810" s="61"/>
      <c r="J810" s="61"/>
      <c r="K810" s="61"/>
      <c r="L810" s="61"/>
      <c r="M810" s="61"/>
      <c r="N810" s="61"/>
      <c r="O810" s="164"/>
      <c r="P810" s="163"/>
      <c r="Q810" s="163"/>
    </row>
    <row r="811">
      <c r="A811" s="75">
        <v>810.0</v>
      </c>
      <c r="B811" s="165"/>
      <c r="C811" s="161"/>
      <c r="D811" s="166"/>
      <c r="E811" s="167"/>
      <c r="F811" s="168"/>
      <c r="G811" s="61"/>
      <c r="H811" s="61"/>
      <c r="I811" s="61"/>
      <c r="J811" s="61"/>
      <c r="K811" s="61"/>
      <c r="L811" s="61"/>
      <c r="M811" s="61"/>
      <c r="N811" s="61"/>
      <c r="O811" s="164"/>
      <c r="P811" s="163"/>
      <c r="Q811" s="163"/>
    </row>
    <row r="812">
      <c r="A812" s="75">
        <v>811.0</v>
      </c>
      <c r="B812" s="165"/>
      <c r="C812" s="161"/>
      <c r="D812" s="166"/>
      <c r="E812" s="167"/>
      <c r="F812" s="168"/>
      <c r="G812" s="61"/>
      <c r="H812" s="61"/>
      <c r="I812" s="61"/>
      <c r="J812" s="61"/>
      <c r="K812" s="61"/>
      <c r="L812" s="61"/>
      <c r="M812" s="61"/>
      <c r="N812" s="61"/>
      <c r="O812" s="164"/>
      <c r="P812" s="163"/>
      <c r="Q812" s="163"/>
    </row>
    <row r="813">
      <c r="A813" s="75">
        <v>812.0</v>
      </c>
      <c r="B813" s="165"/>
      <c r="C813" s="161"/>
      <c r="D813" s="166"/>
      <c r="E813" s="167"/>
      <c r="F813" s="168"/>
      <c r="G813" s="61"/>
      <c r="H813" s="61"/>
      <c r="I813" s="61"/>
      <c r="J813" s="61"/>
      <c r="K813" s="61"/>
      <c r="L813" s="61"/>
      <c r="M813" s="61"/>
      <c r="N813" s="61"/>
      <c r="O813" s="164"/>
      <c r="P813" s="163"/>
      <c r="Q813" s="163"/>
    </row>
    <row r="814">
      <c r="A814" s="75">
        <v>813.0</v>
      </c>
      <c r="B814" s="165"/>
      <c r="C814" s="161"/>
      <c r="D814" s="166"/>
      <c r="E814" s="167"/>
      <c r="F814" s="168"/>
      <c r="G814" s="61"/>
      <c r="H814" s="61"/>
      <c r="I814" s="61"/>
      <c r="J814" s="61"/>
      <c r="K814" s="61"/>
      <c r="L814" s="61"/>
      <c r="M814" s="61"/>
      <c r="N814" s="61"/>
      <c r="O814" s="164"/>
      <c r="P814" s="163"/>
      <c r="Q814" s="163"/>
    </row>
    <row r="815">
      <c r="A815" s="75">
        <v>814.0</v>
      </c>
      <c r="B815" s="165"/>
      <c r="C815" s="161"/>
      <c r="D815" s="166"/>
      <c r="E815" s="167"/>
      <c r="F815" s="168"/>
      <c r="G815" s="61"/>
      <c r="H815" s="61"/>
      <c r="I815" s="61"/>
      <c r="J815" s="61"/>
      <c r="K815" s="61"/>
      <c r="L815" s="61"/>
      <c r="M815" s="61"/>
      <c r="N815" s="61"/>
      <c r="O815" s="164"/>
      <c r="P815" s="163"/>
      <c r="Q815" s="163"/>
    </row>
    <row r="816">
      <c r="A816" s="75">
        <v>815.0</v>
      </c>
      <c r="B816" s="165"/>
      <c r="C816" s="161"/>
      <c r="D816" s="166"/>
      <c r="E816" s="167"/>
      <c r="F816" s="168"/>
      <c r="G816" s="61"/>
      <c r="H816" s="61"/>
      <c r="I816" s="61"/>
      <c r="J816" s="61"/>
      <c r="K816" s="61"/>
      <c r="L816" s="61"/>
      <c r="M816" s="61"/>
      <c r="N816" s="61"/>
      <c r="O816" s="164"/>
      <c r="P816" s="163"/>
      <c r="Q816" s="163"/>
    </row>
    <row r="817">
      <c r="A817" s="75">
        <v>816.0</v>
      </c>
      <c r="B817" s="165"/>
      <c r="C817" s="161"/>
      <c r="D817" s="166"/>
      <c r="E817" s="167"/>
      <c r="F817" s="168"/>
      <c r="G817" s="61"/>
      <c r="H817" s="61"/>
      <c r="I817" s="61"/>
      <c r="J817" s="61"/>
      <c r="K817" s="61"/>
      <c r="L817" s="61"/>
      <c r="M817" s="61"/>
      <c r="N817" s="61"/>
      <c r="O817" s="164"/>
      <c r="P817" s="163"/>
      <c r="Q817" s="163"/>
    </row>
    <row r="818">
      <c r="A818" s="75">
        <v>817.0</v>
      </c>
      <c r="B818" s="165"/>
      <c r="C818" s="161"/>
      <c r="D818" s="166"/>
      <c r="E818" s="167"/>
      <c r="F818" s="168"/>
      <c r="G818" s="61"/>
      <c r="H818" s="61"/>
      <c r="I818" s="61"/>
      <c r="J818" s="61"/>
      <c r="K818" s="61"/>
      <c r="L818" s="61"/>
      <c r="M818" s="61"/>
      <c r="N818" s="61"/>
      <c r="O818" s="164"/>
      <c r="P818" s="163"/>
      <c r="Q818" s="163"/>
    </row>
    <row r="819">
      <c r="A819" s="75">
        <v>818.0</v>
      </c>
      <c r="B819" s="165"/>
      <c r="C819" s="161"/>
      <c r="D819" s="166"/>
      <c r="E819" s="167"/>
      <c r="F819" s="168"/>
      <c r="G819" s="61"/>
      <c r="H819" s="61"/>
      <c r="I819" s="61"/>
      <c r="J819" s="61"/>
      <c r="K819" s="61"/>
      <c r="L819" s="61"/>
      <c r="M819" s="61"/>
      <c r="N819" s="61"/>
      <c r="O819" s="164"/>
      <c r="P819" s="163"/>
      <c r="Q819" s="163"/>
    </row>
    <row r="820">
      <c r="A820" s="75">
        <v>819.0</v>
      </c>
      <c r="B820" s="165"/>
      <c r="C820" s="161"/>
      <c r="D820" s="166"/>
      <c r="E820" s="167"/>
      <c r="F820" s="168"/>
      <c r="G820" s="61"/>
      <c r="H820" s="61"/>
      <c r="I820" s="61"/>
      <c r="J820" s="61"/>
      <c r="K820" s="61"/>
      <c r="L820" s="61"/>
      <c r="M820" s="61"/>
      <c r="N820" s="61"/>
      <c r="O820" s="164"/>
      <c r="P820" s="163"/>
      <c r="Q820" s="163"/>
    </row>
    <row r="821">
      <c r="A821" s="75">
        <v>820.0</v>
      </c>
      <c r="B821" s="165"/>
      <c r="C821" s="161"/>
      <c r="D821" s="166"/>
      <c r="E821" s="167"/>
      <c r="F821" s="168"/>
      <c r="G821" s="61"/>
      <c r="H821" s="61"/>
      <c r="I821" s="61"/>
      <c r="J821" s="61"/>
      <c r="K821" s="61"/>
      <c r="L821" s="61"/>
      <c r="M821" s="61"/>
      <c r="N821" s="61"/>
      <c r="O821" s="164"/>
      <c r="P821" s="163"/>
      <c r="Q821" s="163"/>
    </row>
    <row r="822">
      <c r="A822" s="75">
        <v>821.0</v>
      </c>
      <c r="B822" s="165"/>
      <c r="C822" s="161"/>
      <c r="D822" s="166"/>
      <c r="E822" s="167"/>
      <c r="F822" s="168"/>
      <c r="G822" s="61"/>
      <c r="H822" s="61"/>
      <c r="I822" s="61"/>
      <c r="J822" s="61"/>
      <c r="K822" s="61"/>
      <c r="L822" s="61"/>
      <c r="M822" s="61"/>
      <c r="N822" s="61"/>
      <c r="O822" s="164"/>
      <c r="P822" s="163"/>
      <c r="Q822" s="163"/>
    </row>
    <row r="823">
      <c r="A823" s="75">
        <v>822.0</v>
      </c>
      <c r="B823" s="165"/>
      <c r="C823" s="161"/>
      <c r="D823" s="166"/>
      <c r="E823" s="167"/>
      <c r="F823" s="168"/>
      <c r="G823" s="61"/>
      <c r="H823" s="61"/>
      <c r="I823" s="61"/>
      <c r="J823" s="61"/>
      <c r="K823" s="61"/>
      <c r="L823" s="61"/>
      <c r="M823" s="61"/>
      <c r="N823" s="61"/>
      <c r="O823" s="164"/>
      <c r="P823" s="163"/>
      <c r="Q823" s="163"/>
    </row>
    <row r="824">
      <c r="A824" s="75">
        <v>823.0</v>
      </c>
      <c r="B824" s="165"/>
      <c r="C824" s="161"/>
      <c r="D824" s="166"/>
      <c r="E824" s="167"/>
      <c r="F824" s="168"/>
      <c r="G824" s="61"/>
      <c r="H824" s="61"/>
      <c r="I824" s="61"/>
      <c r="J824" s="61"/>
      <c r="K824" s="61"/>
      <c r="L824" s="61"/>
      <c r="M824" s="61"/>
      <c r="N824" s="61"/>
      <c r="O824" s="164"/>
      <c r="P824" s="163"/>
      <c r="Q824" s="163"/>
    </row>
    <row r="825">
      <c r="A825" s="75">
        <v>824.0</v>
      </c>
      <c r="B825" s="165"/>
      <c r="C825" s="161"/>
      <c r="D825" s="166"/>
      <c r="E825" s="167"/>
      <c r="F825" s="168"/>
      <c r="G825" s="61"/>
      <c r="H825" s="61"/>
      <c r="I825" s="61"/>
      <c r="J825" s="61"/>
      <c r="K825" s="61"/>
      <c r="L825" s="61"/>
      <c r="M825" s="61"/>
      <c r="N825" s="61"/>
      <c r="O825" s="164"/>
      <c r="P825" s="163"/>
      <c r="Q825" s="163"/>
    </row>
    <row r="826">
      <c r="A826" s="75">
        <v>825.0</v>
      </c>
      <c r="B826" s="165"/>
      <c r="C826" s="161"/>
      <c r="D826" s="166"/>
      <c r="E826" s="167"/>
      <c r="F826" s="168"/>
      <c r="G826" s="61"/>
      <c r="H826" s="61"/>
      <c r="I826" s="61"/>
      <c r="J826" s="61"/>
      <c r="K826" s="61"/>
      <c r="L826" s="61"/>
      <c r="M826" s="61"/>
      <c r="N826" s="61"/>
      <c r="O826" s="164"/>
      <c r="P826" s="163"/>
      <c r="Q826" s="163"/>
    </row>
    <row r="827">
      <c r="A827" s="75">
        <v>826.0</v>
      </c>
      <c r="B827" s="165"/>
      <c r="C827" s="161"/>
      <c r="D827" s="166"/>
      <c r="E827" s="167"/>
      <c r="F827" s="168"/>
      <c r="G827" s="61"/>
      <c r="H827" s="61"/>
      <c r="I827" s="61"/>
      <c r="J827" s="61"/>
      <c r="K827" s="61"/>
      <c r="L827" s="61"/>
      <c r="M827" s="61"/>
      <c r="N827" s="61"/>
      <c r="O827" s="164"/>
      <c r="P827" s="163"/>
      <c r="Q827" s="163"/>
    </row>
    <row r="828">
      <c r="A828" s="75">
        <v>827.0</v>
      </c>
      <c r="B828" s="165"/>
      <c r="C828" s="161"/>
      <c r="D828" s="166"/>
      <c r="E828" s="167"/>
      <c r="F828" s="168"/>
      <c r="G828" s="61"/>
      <c r="H828" s="61"/>
      <c r="I828" s="61"/>
      <c r="J828" s="61"/>
      <c r="K828" s="61"/>
      <c r="L828" s="61"/>
      <c r="M828" s="61"/>
      <c r="N828" s="61"/>
      <c r="O828" s="164"/>
      <c r="P828" s="163"/>
      <c r="Q828" s="163"/>
    </row>
    <row r="829">
      <c r="A829" s="75">
        <v>828.0</v>
      </c>
      <c r="B829" s="165"/>
      <c r="C829" s="161"/>
      <c r="D829" s="166"/>
      <c r="E829" s="167"/>
      <c r="F829" s="168"/>
      <c r="G829" s="61"/>
      <c r="H829" s="61"/>
      <c r="I829" s="61"/>
      <c r="J829" s="61"/>
      <c r="K829" s="61"/>
      <c r="L829" s="61"/>
      <c r="M829" s="61"/>
      <c r="N829" s="61"/>
      <c r="O829" s="164"/>
      <c r="P829" s="163"/>
      <c r="Q829" s="163"/>
    </row>
    <row r="830">
      <c r="A830" s="75">
        <v>829.0</v>
      </c>
      <c r="B830" s="165"/>
      <c r="C830" s="161"/>
      <c r="D830" s="166"/>
      <c r="E830" s="167"/>
      <c r="F830" s="168"/>
      <c r="G830" s="61"/>
      <c r="H830" s="61"/>
      <c r="I830" s="61"/>
      <c r="J830" s="61"/>
      <c r="K830" s="61"/>
      <c r="L830" s="61"/>
      <c r="M830" s="61"/>
      <c r="N830" s="61"/>
      <c r="O830" s="164"/>
      <c r="P830" s="163"/>
      <c r="Q830" s="163"/>
    </row>
    <row r="831">
      <c r="A831" s="75">
        <v>830.0</v>
      </c>
      <c r="B831" s="165"/>
      <c r="C831" s="161"/>
      <c r="D831" s="166"/>
      <c r="E831" s="167"/>
      <c r="F831" s="168"/>
      <c r="G831" s="61"/>
      <c r="H831" s="61"/>
      <c r="I831" s="61"/>
      <c r="J831" s="61"/>
      <c r="K831" s="61"/>
      <c r="L831" s="61"/>
      <c r="M831" s="61"/>
      <c r="N831" s="61"/>
      <c r="O831" s="164"/>
      <c r="P831" s="163"/>
      <c r="Q831" s="163"/>
    </row>
    <row r="832">
      <c r="A832" s="75">
        <v>831.0</v>
      </c>
      <c r="B832" s="165"/>
      <c r="C832" s="161"/>
      <c r="D832" s="166"/>
      <c r="E832" s="167"/>
      <c r="F832" s="168"/>
      <c r="G832" s="61"/>
      <c r="H832" s="61"/>
      <c r="I832" s="61"/>
      <c r="J832" s="61"/>
      <c r="K832" s="61"/>
      <c r="L832" s="61"/>
      <c r="M832" s="61"/>
      <c r="N832" s="61"/>
      <c r="O832" s="164"/>
      <c r="P832" s="163"/>
      <c r="Q832" s="163"/>
    </row>
    <row r="833">
      <c r="A833" s="75">
        <v>832.0</v>
      </c>
      <c r="B833" s="165"/>
      <c r="C833" s="161"/>
      <c r="D833" s="166"/>
      <c r="E833" s="167"/>
      <c r="F833" s="168"/>
      <c r="G833" s="61"/>
      <c r="H833" s="61"/>
      <c r="I833" s="61"/>
      <c r="J833" s="61"/>
      <c r="K833" s="61"/>
      <c r="L833" s="61"/>
      <c r="M833" s="61"/>
      <c r="N833" s="61"/>
      <c r="O833" s="164"/>
      <c r="P833" s="163"/>
      <c r="Q833" s="163"/>
    </row>
    <row r="834">
      <c r="A834" s="75">
        <v>833.0</v>
      </c>
      <c r="B834" s="165"/>
      <c r="C834" s="161"/>
      <c r="D834" s="166"/>
      <c r="E834" s="167"/>
      <c r="F834" s="168"/>
      <c r="G834" s="61"/>
      <c r="H834" s="61"/>
      <c r="I834" s="61"/>
      <c r="J834" s="61"/>
      <c r="K834" s="61"/>
      <c r="L834" s="61"/>
      <c r="M834" s="61"/>
      <c r="N834" s="61"/>
      <c r="O834" s="164"/>
      <c r="P834" s="163"/>
      <c r="Q834" s="163"/>
    </row>
    <row r="835">
      <c r="A835" s="75">
        <v>834.0</v>
      </c>
      <c r="B835" s="165"/>
      <c r="C835" s="161"/>
      <c r="D835" s="166"/>
      <c r="E835" s="167"/>
      <c r="F835" s="168"/>
      <c r="G835" s="61"/>
      <c r="H835" s="61"/>
      <c r="I835" s="61"/>
      <c r="J835" s="61"/>
      <c r="K835" s="61"/>
      <c r="L835" s="61"/>
      <c r="M835" s="61"/>
      <c r="N835" s="61"/>
      <c r="O835" s="164"/>
      <c r="P835" s="163"/>
      <c r="Q835" s="163"/>
    </row>
    <row r="836">
      <c r="A836" s="75">
        <v>835.0</v>
      </c>
      <c r="B836" s="165"/>
      <c r="C836" s="161"/>
      <c r="D836" s="166"/>
      <c r="E836" s="167"/>
      <c r="F836" s="168"/>
      <c r="G836" s="61"/>
      <c r="H836" s="61"/>
      <c r="I836" s="61"/>
      <c r="J836" s="61"/>
      <c r="K836" s="61"/>
      <c r="L836" s="61"/>
      <c r="M836" s="61"/>
      <c r="N836" s="61"/>
      <c r="O836" s="164"/>
      <c r="P836" s="163"/>
      <c r="Q836" s="163"/>
    </row>
    <row r="837">
      <c r="A837" s="75">
        <v>836.0</v>
      </c>
      <c r="B837" s="165"/>
      <c r="C837" s="161"/>
      <c r="D837" s="166"/>
      <c r="E837" s="167"/>
      <c r="F837" s="168"/>
      <c r="G837" s="61"/>
      <c r="H837" s="61"/>
      <c r="I837" s="61"/>
      <c r="J837" s="61"/>
      <c r="K837" s="61"/>
      <c r="L837" s="61"/>
      <c r="M837" s="61"/>
      <c r="N837" s="61"/>
      <c r="O837" s="164"/>
      <c r="P837" s="163"/>
      <c r="Q837" s="163"/>
    </row>
    <row r="838">
      <c r="A838" s="75">
        <v>837.0</v>
      </c>
      <c r="B838" s="165"/>
      <c r="C838" s="161"/>
      <c r="D838" s="166"/>
      <c r="E838" s="167"/>
      <c r="F838" s="168"/>
      <c r="G838" s="61"/>
      <c r="H838" s="61"/>
      <c r="I838" s="61"/>
      <c r="J838" s="61"/>
      <c r="K838" s="61"/>
      <c r="L838" s="61"/>
      <c r="M838" s="61"/>
      <c r="N838" s="61"/>
      <c r="O838" s="164"/>
      <c r="P838" s="163"/>
      <c r="Q838" s="163"/>
    </row>
    <row r="839">
      <c r="A839" s="75">
        <v>838.0</v>
      </c>
      <c r="B839" s="165"/>
      <c r="C839" s="161"/>
      <c r="D839" s="166"/>
      <c r="E839" s="167"/>
      <c r="F839" s="168"/>
      <c r="G839" s="61"/>
      <c r="H839" s="61"/>
      <c r="I839" s="61"/>
      <c r="J839" s="61"/>
      <c r="K839" s="61"/>
      <c r="L839" s="61"/>
      <c r="M839" s="61"/>
      <c r="N839" s="61"/>
      <c r="O839" s="164"/>
      <c r="P839" s="163"/>
      <c r="Q839" s="163"/>
    </row>
    <row r="840">
      <c r="A840" s="75">
        <v>839.0</v>
      </c>
      <c r="B840" s="165"/>
      <c r="C840" s="161"/>
      <c r="D840" s="166"/>
      <c r="E840" s="167"/>
      <c r="F840" s="168"/>
      <c r="G840" s="61"/>
      <c r="H840" s="61"/>
      <c r="I840" s="61"/>
      <c r="J840" s="61"/>
      <c r="K840" s="61"/>
      <c r="L840" s="61"/>
      <c r="M840" s="61"/>
      <c r="N840" s="61"/>
      <c r="O840" s="164"/>
      <c r="P840" s="163"/>
      <c r="Q840" s="163"/>
    </row>
    <row r="841">
      <c r="A841" s="75">
        <v>840.0</v>
      </c>
      <c r="B841" s="165"/>
      <c r="C841" s="161"/>
      <c r="D841" s="166"/>
      <c r="E841" s="167"/>
      <c r="F841" s="168"/>
      <c r="G841" s="61"/>
      <c r="H841" s="61"/>
      <c r="I841" s="61"/>
      <c r="J841" s="61"/>
      <c r="K841" s="61"/>
      <c r="L841" s="61"/>
      <c r="M841" s="61"/>
      <c r="N841" s="61"/>
      <c r="O841" s="164"/>
      <c r="P841" s="163"/>
      <c r="Q841" s="163"/>
    </row>
    <row r="842">
      <c r="A842" s="75">
        <v>841.0</v>
      </c>
      <c r="B842" s="165"/>
      <c r="C842" s="161"/>
      <c r="D842" s="166"/>
      <c r="E842" s="167"/>
      <c r="F842" s="168"/>
      <c r="G842" s="61"/>
      <c r="H842" s="61"/>
      <c r="I842" s="61"/>
      <c r="J842" s="61"/>
      <c r="K842" s="61"/>
      <c r="L842" s="61"/>
      <c r="M842" s="61"/>
      <c r="N842" s="61"/>
      <c r="O842" s="164"/>
      <c r="P842" s="163"/>
      <c r="Q842" s="163"/>
    </row>
    <row r="843">
      <c r="A843" s="75">
        <v>842.0</v>
      </c>
      <c r="B843" s="165"/>
      <c r="C843" s="161"/>
      <c r="D843" s="166"/>
      <c r="E843" s="167"/>
      <c r="F843" s="168"/>
      <c r="G843" s="61"/>
      <c r="H843" s="61"/>
      <c r="I843" s="61"/>
      <c r="J843" s="61"/>
      <c r="K843" s="61"/>
      <c r="L843" s="61"/>
      <c r="M843" s="61"/>
      <c r="N843" s="61"/>
      <c r="O843" s="164"/>
      <c r="P843" s="163"/>
      <c r="Q843" s="163"/>
    </row>
    <row r="844">
      <c r="A844" s="75">
        <v>843.0</v>
      </c>
      <c r="B844" s="165"/>
      <c r="C844" s="161"/>
      <c r="D844" s="166"/>
      <c r="E844" s="167"/>
      <c r="F844" s="168"/>
      <c r="G844" s="61"/>
      <c r="H844" s="61"/>
      <c r="I844" s="61"/>
      <c r="J844" s="61"/>
      <c r="K844" s="61"/>
      <c r="L844" s="61"/>
      <c r="M844" s="61"/>
      <c r="N844" s="61"/>
      <c r="O844" s="164"/>
      <c r="P844" s="163"/>
      <c r="Q844" s="163"/>
    </row>
    <row r="845">
      <c r="A845" s="75">
        <v>844.0</v>
      </c>
      <c r="B845" s="165"/>
      <c r="C845" s="161"/>
      <c r="D845" s="166"/>
      <c r="E845" s="167"/>
      <c r="F845" s="168"/>
      <c r="G845" s="61"/>
      <c r="H845" s="61"/>
      <c r="I845" s="61"/>
      <c r="J845" s="61"/>
      <c r="K845" s="61"/>
      <c r="L845" s="61"/>
      <c r="M845" s="61"/>
      <c r="N845" s="61"/>
      <c r="O845" s="164"/>
      <c r="P845" s="163"/>
      <c r="Q845" s="163"/>
    </row>
    <row r="846">
      <c r="A846" s="75">
        <v>845.0</v>
      </c>
      <c r="B846" s="165"/>
      <c r="C846" s="161"/>
      <c r="D846" s="166"/>
      <c r="E846" s="167"/>
      <c r="F846" s="168"/>
      <c r="G846" s="61"/>
      <c r="H846" s="61"/>
      <c r="I846" s="61"/>
      <c r="J846" s="61"/>
      <c r="K846" s="61"/>
      <c r="L846" s="61"/>
      <c r="M846" s="61"/>
      <c r="N846" s="61"/>
      <c r="O846" s="164"/>
      <c r="P846" s="163"/>
      <c r="Q846" s="163"/>
    </row>
    <row r="847">
      <c r="A847" s="75">
        <v>846.0</v>
      </c>
      <c r="B847" s="165"/>
      <c r="C847" s="161"/>
      <c r="D847" s="166"/>
      <c r="E847" s="167"/>
      <c r="F847" s="168"/>
      <c r="G847" s="61"/>
      <c r="H847" s="61"/>
      <c r="I847" s="61"/>
      <c r="J847" s="61"/>
      <c r="K847" s="61"/>
      <c r="L847" s="61"/>
      <c r="M847" s="61"/>
      <c r="N847" s="61"/>
      <c r="O847" s="164"/>
      <c r="P847" s="163"/>
      <c r="Q847" s="163"/>
    </row>
    <row r="848">
      <c r="A848" s="75">
        <v>847.0</v>
      </c>
      <c r="B848" s="165"/>
      <c r="C848" s="161"/>
      <c r="D848" s="166"/>
      <c r="E848" s="167"/>
      <c r="F848" s="168"/>
      <c r="G848" s="61"/>
      <c r="H848" s="61"/>
      <c r="I848" s="61"/>
      <c r="J848" s="61"/>
      <c r="K848" s="61"/>
      <c r="L848" s="61"/>
      <c r="M848" s="61"/>
      <c r="N848" s="61"/>
      <c r="O848" s="164"/>
      <c r="P848" s="163"/>
      <c r="Q848" s="163"/>
    </row>
    <row r="849">
      <c r="A849" s="75">
        <v>848.0</v>
      </c>
      <c r="B849" s="165"/>
      <c r="C849" s="161"/>
      <c r="D849" s="166"/>
      <c r="E849" s="167"/>
      <c r="F849" s="168"/>
      <c r="G849" s="61"/>
      <c r="H849" s="61"/>
      <c r="I849" s="61"/>
      <c r="J849" s="61"/>
      <c r="K849" s="61"/>
      <c r="L849" s="61"/>
      <c r="M849" s="61"/>
      <c r="N849" s="61"/>
      <c r="O849" s="164"/>
      <c r="P849" s="163"/>
      <c r="Q849" s="163"/>
    </row>
    <row r="850">
      <c r="A850" s="75">
        <v>849.0</v>
      </c>
      <c r="B850" s="165"/>
      <c r="C850" s="161"/>
      <c r="D850" s="166"/>
      <c r="E850" s="167"/>
      <c r="F850" s="168"/>
      <c r="G850" s="61"/>
      <c r="H850" s="61"/>
      <c r="I850" s="61"/>
      <c r="J850" s="61"/>
      <c r="K850" s="61"/>
      <c r="L850" s="61"/>
      <c r="M850" s="61"/>
      <c r="N850" s="61"/>
      <c r="O850" s="164"/>
      <c r="P850" s="163"/>
      <c r="Q850" s="163"/>
    </row>
    <row r="851">
      <c r="A851" s="75">
        <v>850.0</v>
      </c>
      <c r="B851" s="165"/>
      <c r="C851" s="161"/>
      <c r="D851" s="166"/>
      <c r="E851" s="167"/>
      <c r="F851" s="168"/>
      <c r="G851" s="61"/>
      <c r="H851" s="61"/>
      <c r="I851" s="61"/>
      <c r="J851" s="61"/>
      <c r="K851" s="61"/>
      <c r="L851" s="61"/>
      <c r="M851" s="61"/>
      <c r="N851" s="61"/>
      <c r="O851" s="164"/>
      <c r="P851" s="163"/>
      <c r="Q851" s="163"/>
    </row>
    <row r="852">
      <c r="A852" s="75">
        <v>851.0</v>
      </c>
      <c r="B852" s="165"/>
      <c r="C852" s="161"/>
      <c r="D852" s="166"/>
      <c r="E852" s="167"/>
      <c r="F852" s="168"/>
      <c r="G852" s="61"/>
      <c r="H852" s="61"/>
      <c r="I852" s="61"/>
      <c r="J852" s="61"/>
      <c r="K852" s="61"/>
      <c r="L852" s="61"/>
      <c r="M852" s="61"/>
      <c r="N852" s="61"/>
      <c r="O852" s="164"/>
      <c r="P852" s="163"/>
      <c r="Q852" s="163"/>
    </row>
    <row r="853">
      <c r="A853" s="75">
        <v>852.0</v>
      </c>
      <c r="B853" s="165"/>
      <c r="C853" s="161"/>
      <c r="D853" s="166"/>
      <c r="E853" s="167"/>
      <c r="F853" s="168"/>
      <c r="G853" s="61"/>
      <c r="H853" s="61"/>
      <c r="I853" s="61"/>
      <c r="J853" s="61"/>
      <c r="K853" s="61"/>
      <c r="L853" s="61"/>
      <c r="M853" s="61"/>
      <c r="N853" s="61"/>
      <c r="O853" s="164"/>
      <c r="P853" s="163"/>
      <c r="Q853" s="163"/>
    </row>
    <row r="854">
      <c r="A854" s="75">
        <v>853.0</v>
      </c>
      <c r="B854" s="165"/>
      <c r="C854" s="161"/>
      <c r="D854" s="166"/>
      <c r="E854" s="167"/>
      <c r="F854" s="168"/>
      <c r="G854" s="61"/>
      <c r="H854" s="61"/>
      <c r="I854" s="61"/>
      <c r="J854" s="61"/>
      <c r="K854" s="61"/>
      <c r="L854" s="61"/>
      <c r="M854" s="61"/>
      <c r="N854" s="61"/>
      <c r="O854" s="164"/>
      <c r="P854" s="163"/>
      <c r="Q854" s="163"/>
    </row>
    <row r="855">
      <c r="A855" s="75">
        <v>854.0</v>
      </c>
      <c r="B855" s="165"/>
      <c r="C855" s="161"/>
      <c r="D855" s="166"/>
      <c r="E855" s="167"/>
      <c r="F855" s="168"/>
      <c r="G855" s="61"/>
      <c r="H855" s="61"/>
      <c r="I855" s="61"/>
      <c r="J855" s="61"/>
      <c r="K855" s="61"/>
      <c r="L855" s="61"/>
      <c r="M855" s="61"/>
      <c r="N855" s="61"/>
      <c r="O855" s="164"/>
      <c r="P855" s="163"/>
      <c r="Q855" s="163"/>
    </row>
    <row r="856">
      <c r="A856" s="75">
        <v>855.0</v>
      </c>
      <c r="B856" s="165"/>
      <c r="C856" s="161"/>
      <c r="D856" s="166"/>
      <c r="E856" s="167"/>
      <c r="F856" s="168"/>
      <c r="G856" s="61"/>
      <c r="H856" s="61"/>
      <c r="I856" s="61"/>
      <c r="J856" s="61"/>
      <c r="K856" s="61"/>
      <c r="L856" s="61"/>
      <c r="M856" s="61"/>
      <c r="N856" s="61"/>
      <c r="O856" s="164"/>
      <c r="P856" s="163"/>
      <c r="Q856" s="163"/>
    </row>
    <row r="857">
      <c r="A857" s="75">
        <v>856.0</v>
      </c>
      <c r="B857" s="165"/>
      <c r="C857" s="161"/>
      <c r="D857" s="166"/>
      <c r="E857" s="167"/>
      <c r="F857" s="168"/>
      <c r="G857" s="61"/>
      <c r="H857" s="61"/>
      <c r="I857" s="61"/>
      <c r="J857" s="61"/>
      <c r="K857" s="61"/>
      <c r="L857" s="61"/>
      <c r="M857" s="61"/>
      <c r="N857" s="61"/>
      <c r="O857" s="164"/>
      <c r="P857" s="163"/>
      <c r="Q857" s="163"/>
    </row>
    <row r="858">
      <c r="A858" s="75">
        <v>857.0</v>
      </c>
      <c r="B858" s="165"/>
      <c r="C858" s="161"/>
      <c r="D858" s="166"/>
      <c r="E858" s="167"/>
      <c r="F858" s="168"/>
      <c r="G858" s="61"/>
      <c r="H858" s="61"/>
      <c r="I858" s="61"/>
      <c r="J858" s="61"/>
      <c r="K858" s="61"/>
      <c r="L858" s="61"/>
      <c r="M858" s="61"/>
      <c r="N858" s="61"/>
      <c r="O858" s="164"/>
      <c r="P858" s="163"/>
      <c r="Q858" s="163"/>
    </row>
    <row r="859">
      <c r="A859" s="75">
        <v>858.0</v>
      </c>
      <c r="B859" s="165"/>
      <c r="C859" s="161"/>
      <c r="D859" s="166"/>
      <c r="E859" s="167"/>
      <c r="F859" s="168"/>
      <c r="G859" s="61"/>
      <c r="H859" s="61"/>
      <c r="I859" s="61"/>
      <c r="J859" s="61"/>
      <c r="K859" s="61"/>
      <c r="L859" s="61"/>
      <c r="M859" s="61"/>
      <c r="N859" s="61"/>
      <c r="O859" s="164"/>
      <c r="P859" s="163"/>
      <c r="Q859" s="163"/>
    </row>
    <row r="860">
      <c r="A860" s="75">
        <v>859.0</v>
      </c>
      <c r="B860" s="165"/>
      <c r="C860" s="161"/>
      <c r="D860" s="166"/>
      <c r="E860" s="167"/>
      <c r="F860" s="168"/>
      <c r="G860" s="61"/>
      <c r="H860" s="61"/>
      <c r="I860" s="61"/>
      <c r="J860" s="61"/>
      <c r="K860" s="61"/>
      <c r="L860" s="61"/>
      <c r="M860" s="61"/>
      <c r="N860" s="61"/>
      <c r="O860" s="164"/>
      <c r="P860" s="163"/>
      <c r="Q860" s="163"/>
    </row>
    <row r="861">
      <c r="A861" s="75">
        <v>860.0</v>
      </c>
      <c r="B861" s="165"/>
      <c r="C861" s="161"/>
      <c r="D861" s="166"/>
      <c r="E861" s="167"/>
      <c r="F861" s="168"/>
      <c r="G861" s="61"/>
      <c r="H861" s="61"/>
      <c r="I861" s="61"/>
      <c r="J861" s="61"/>
      <c r="K861" s="61"/>
      <c r="L861" s="61"/>
      <c r="M861" s="61"/>
      <c r="N861" s="61"/>
      <c r="O861" s="164"/>
      <c r="P861" s="163"/>
      <c r="Q861" s="163"/>
    </row>
    <row r="862">
      <c r="A862" s="75">
        <v>861.0</v>
      </c>
      <c r="B862" s="165"/>
      <c r="C862" s="161"/>
      <c r="D862" s="166"/>
      <c r="E862" s="167"/>
      <c r="F862" s="168"/>
      <c r="G862" s="61"/>
      <c r="H862" s="61"/>
      <c r="I862" s="61"/>
      <c r="J862" s="61"/>
      <c r="K862" s="61"/>
      <c r="L862" s="61"/>
      <c r="M862" s="61"/>
      <c r="N862" s="61"/>
      <c r="O862" s="164"/>
      <c r="P862" s="163"/>
      <c r="Q862" s="163"/>
    </row>
    <row r="863">
      <c r="A863" s="75">
        <v>862.0</v>
      </c>
      <c r="B863" s="165"/>
      <c r="C863" s="161"/>
      <c r="D863" s="166"/>
      <c r="E863" s="167"/>
      <c r="F863" s="168"/>
      <c r="G863" s="61"/>
      <c r="H863" s="61"/>
      <c r="I863" s="61"/>
      <c r="J863" s="61"/>
      <c r="K863" s="61"/>
      <c r="L863" s="61"/>
      <c r="M863" s="61"/>
      <c r="N863" s="61"/>
      <c r="O863" s="164"/>
      <c r="P863" s="163"/>
      <c r="Q863" s="163"/>
    </row>
    <row r="864">
      <c r="A864" s="75">
        <v>863.0</v>
      </c>
      <c r="B864" s="165"/>
      <c r="C864" s="161"/>
      <c r="D864" s="166"/>
      <c r="E864" s="167"/>
      <c r="F864" s="168"/>
      <c r="G864" s="61"/>
      <c r="H864" s="61"/>
      <c r="I864" s="61"/>
      <c r="J864" s="61"/>
      <c r="K864" s="61"/>
      <c r="L864" s="61"/>
      <c r="M864" s="61"/>
      <c r="N864" s="61"/>
      <c r="O864" s="164"/>
      <c r="P864" s="163"/>
      <c r="Q864" s="163"/>
    </row>
    <row r="865">
      <c r="A865" s="75">
        <v>864.0</v>
      </c>
      <c r="B865" s="165"/>
      <c r="C865" s="161"/>
      <c r="D865" s="166"/>
      <c r="E865" s="167"/>
      <c r="F865" s="168"/>
      <c r="G865" s="61"/>
      <c r="H865" s="61"/>
      <c r="I865" s="61"/>
      <c r="J865" s="61"/>
      <c r="K865" s="61"/>
      <c r="L865" s="61"/>
      <c r="M865" s="61"/>
      <c r="N865" s="61"/>
      <c r="O865" s="164"/>
      <c r="P865" s="163"/>
      <c r="Q865" s="163"/>
    </row>
    <row r="866">
      <c r="A866" s="75">
        <v>865.0</v>
      </c>
      <c r="B866" s="165"/>
      <c r="C866" s="161"/>
      <c r="D866" s="166"/>
      <c r="E866" s="167"/>
      <c r="F866" s="168"/>
      <c r="G866" s="61"/>
      <c r="H866" s="61"/>
      <c r="I866" s="61"/>
      <c r="J866" s="61"/>
      <c r="K866" s="61"/>
      <c r="L866" s="61"/>
      <c r="M866" s="61"/>
      <c r="N866" s="61"/>
      <c r="O866" s="164"/>
      <c r="P866" s="163"/>
      <c r="Q866" s="163"/>
    </row>
    <row r="867">
      <c r="A867" s="75">
        <v>866.0</v>
      </c>
      <c r="B867" s="165"/>
      <c r="C867" s="161"/>
      <c r="D867" s="166"/>
      <c r="E867" s="167"/>
      <c r="F867" s="168"/>
      <c r="G867" s="61"/>
      <c r="H867" s="61"/>
      <c r="I867" s="61"/>
      <c r="J867" s="61"/>
      <c r="K867" s="61"/>
      <c r="L867" s="61"/>
      <c r="M867" s="61"/>
      <c r="N867" s="61"/>
      <c r="O867" s="164"/>
      <c r="P867" s="163"/>
      <c r="Q867" s="163"/>
    </row>
    <row r="868">
      <c r="A868" s="75">
        <v>867.0</v>
      </c>
      <c r="B868" s="165"/>
      <c r="C868" s="161"/>
      <c r="D868" s="166"/>
      <c r="E868" s="167"/>
      <c r="F868" s="168"/>
      <c r="G868" s="61"/>
      <c r="H868" s="61"/>
      <c r="I868" s="61"/>
      <c r="J868" s="61"/>
      <c r="K868" s="61"/>
      <c r="L868" s="61"/>
      <c r="M868" s="61"/>
      <c r="N868" s="61"/>
      <c r="O868" s="164"/>
      <c r="P868" s="163"/>
      <c r="Q868" s="163"/>
    </row>
    <row r="869">
      <c r="A869" s="75">
        <v>868.0</v>
      </c>
      <c r="B869" s="165"/>
      <c r="C869" s="161"/>
      <c r="D869" s="166"/>
      <c r="E869" s="167"/>
      <c r="F869" s="168"/>
      <c r="G869" s="61"/>
      <c r="H869" s="61"/>
      <c r="I869" s="61"/>
      <c r="J869" s="61"/>
      <c r="K869" s="61"/>
      <c r="L869" s="61"/>
      <c r="M869" s="61"/>
      <c r="N869" s="61"/>
      <c r="O869" s="164"/>
      <c r="P869" s="163"/>
      <c r="Q869" s="163"/>
    </row>
    <row r="870">
      <c r="A870" s="75">
        <v>869.0</v>
      </c>
      <c r="B870" s="165"/>
      <c r="C870" s="161"/>
      <c r="D870" s="166"/>
      <c r="E870" s="167"/>
      <c r="F870" s="168"/>
      <c r="G870" s="61"/>
      <c r="H870" s="61"/>
      <c r="I870" s="61"/>
      <c r="J870" s="61"/>
      <c r="K870" s="61"/>
      <c r="L870" s="61"/>
      <c r="M870" s="61"/>
      <c r="N870" s="61"/>
      <c r="O870" s="164"/>
      <c r="P870" s="163"/>
      <c r="Q870" s="163"/>
    </row>
    <row r="871">
      <c r="A871" s="75">
        <v>870.0</v>
      </c>
      <c r="B871" s="165"/>
      <c r="C871" s="161"/>
      <c r="D871" s="166"/>
      <c r="E871" s="167"/>
      <c r="F871" s="168"/>
      <c r="G871" s="61"/>
      <c r="H871" s="61"/>
      <c r="I871" s="61"/>
      <c r="J871" s="61"/>
      <c r="K871" s="61"/>
      <c r="L871" s="61"/>
      <c r="M871" s="61"/>
      <c r="N871" s="61"/>
      <c r="O871" s="164"/>
      <c r="P871" s="163"/>
      <c r="Q871" s="163"/>
    </row>
    <row r="872">
      <c r="A872" s="75">
        <v>871.0</v>
      </c>
      <c r="B872" s="165"/>
      <c r="C872" s="161"/>
      <c r="D872" s="166"/>
      <c r="E872" s="167"/>
      <c r="F872" s="168"/>
      <c r="G872" s="61"/>
      <c r="H872" s="61"/>
      <c r="I872" s="61"/>
      <c r="J872" s="61"/>
      <c r="K872" s="61"/>
      <c r="L872" s="61"/>
      <c r="M872" s="61"/>
      <c r="N872" s="61"/>
      <c r="O872" s="164"/>
      <c r="P872" s="163"/>
      <c r="Q872" s="163"/>
    </row>
    <row r="873">
      <c r="A873" s="75">
        <v>872.0</v>
      </c>
      <c r="B873" s="165"/>
      <c r="C873" s="161"/>
      <c r="D873" s="166"/>
      <c r="E873" s="167"/>
      <c r="F873" s="168"/>
      <c r="G873" s="61"/>
      <c r="H873" s="61"/>
      <c r="I873" s="61"/>
      <c r="J873" s="61"/>
      <c r="K873" s="61"/>
      <c r="L873" s="61"/>
      <c r="M873" s="61"/>
      <c r="N873" s="61"/>
      <c r="O873" s="164"/>
      <c r="P873" s="163"/>
      <c r="Q873" s="163"/>
    </row>
    <row r="874">
      <c r="A874" s="75">
        <v>873.0</v>
      </c>
      <c r="B874" s="165"/>
      <c r="C874" s="161"/>
      <c r="D874" s="166"/>
      <c r="E874" s="167"/>
      <c r="F874" s="168"/>
      <c r="G874" s="61"/>
      <c r="H874" s="61"/>
      <c r="I874" s="61"/>
      <c r="J874" s="61"/>
      <c r="K874" s="61"/>
      <c r="L874" s="61"/>
      <c r="M874" s="61"/>
      <c r="N874" s="61"/>
      <c r="O874" s="164"/>
      <c r="P874" s="163"/>
      <c r="Q874" s="163"/>
    </row>
    <row r="875">
      <c r="A875" s="75">
        <v>874.0</v>
      </c>
      <c r="B875" s="165"/>
      <c r="C875" s="161"/>
      <c r="D875" s="166"/>
      <c r="E875" s="167"/>
      <c r="F875" s="168"/>
      <c r="G875" s="61"/>
      <c r="H875" s="61"/>
      <c r="I875" s="61"/>
      <c r="J875" s="61"/>
      <c r="K875" s="61"/>
      <c r="L875" s="61"/>
      <c r="M875" s="61"/>
      <c r="N875" s="61"/>
      <c r="O875" s="164"/>
      <c r="P875" s="163"/>
      <c r="Q875" s="163"/>
    </row>
    <row r="876">
      <c r="A876" s="75">
        <v>875.0</v>
      </c>
      <c r="B876" s="165"/>
      <c r="C876" s="161"/>
      <c r="D876" s="166"/>
      <c r="E876" s="167"/>
      <c r="F876" s="168"/>
      <c r="G876" s="61"/>
      <c r="H876" s="61"/>
      <c r="I876" s="61"/>
      <c r="J876" s="61"/>
      <c r="K876" s="61"/>
      <c r="L876" s="61"/>
      <c r="M876" s="61"/>
      <c r="N876" s="61"/>
      <c r="O876" s="164"/>
      <c r="P876" s="163"/>
      <c r="Q876" s="163"/>
    </row>
    <row r="877">
      <c r="A877" s="75">
        <v>876.0</v>
      </c>
      <c r="B877" s="165"/>
      <c r="C877" s="161"/>
      <c r="D877" s="166"/>
      <c r="E877" s="167"/>
      <c r="F877" s="168"/>
      <c r="G877" s="61"/>
      <c r="H877" s="61"/>
      <c r="I877" s="61"/>
      <c r="J877" s="61"/>
      <c r="K877" s="61"/>
      <c r="L877" s="61"/>
      <c r="M877" s="61"/>
      <c r="N877" s="61"/>
      <c r="O877" s="164"/>
      <c r="P877" s="163"/>
      <c r="Q877" s="163"/>
    </row>
    <row r="878">
      <c r="A878" s="75">
        <v>877.0</v>
      </c>
      <c r="B878" s="165"/>
      <c r="C878" s="161"/>
      <c r="D878" s="166"/>
      <c r="E878" s="167"/>
      <c r="F878" s="168"/>
      <c r="G878" s="61"/>
      <c r="H878" s="61"/>
      <c r="I878" s="61"/>
      <c r="J878" s="61"/>
      <c r="K878" s="61"/>
      <c r="L878" s="61"/>
      <c r="M878" s="61"/>
      <c r="N878" s="61"/>
      <c r="O878" s="164"/>
      <c r="P878" s="163"/>
      <c r="Q878" s="163"/>
    </row>
    <row r="879">
      <c r="A879" s="75">
        <v>878.0</v>
      </c>
      <c r="B879" s="165"/>
      <c r="C879" s="161"/>
      <c r="D879" s="166"/>
      <c r="E879" s="167"/>
      <c r="F879" s="168"/>
      <c r="G879" s="61"/>
      <c r="H879" s="61"/>
      <c r="I879" s="61"/>
      <c r="J879" s="61"/>
      <c r="K879" s="61"/>
      <c r="L879" s="61"/>
      <c r="M879" s="61"/>
      <c r="N879" s="61"/>
      <c r="O879" s="164"/>
      <c r="P879" s="163"/>
      <c r="Q879" s="163"/>
    </row>
    <row r="880">
      <c r="A880" s="75">
        <v>879.0</v>
      </c>
      <c r="B880" s="165"/>
      <c r="C880" s="161"/>
      <c r="D880" s="166"/>
      <c r="E880" s="167"/>
      <c r="F880" s="168"/>
      <c r="G880" s="61"/>
      <c r="H880" s="61"/>
      <c r="I880" s="61"/>
      <c r="J880" s="61"/>
      <c r="K880" s="61"/>
      <c r="L880" s="61"/>
      <c r="M880" s="61"/>
      <c r="N880" s="61"/>
      <c r="O880" s="164"/>
      <c r="P880" s="163"/>
      <c r="Q880" s="163"/>
    </row>
    <row r="881">
      <c r="A881" s="75">
        <v>880.0</v>
      </c>
      <c r="B881" s="165"/>
      <c r="C881" s="161"/>
      <c r="D881" s="166"/>
      <c r="E881" s="167"/>
      <c r="F881" s="168"/>
      <c r="G881" s="61"/>
      <c r="H881" s="61"/>
      <c r="I881" s="61"/>
      <c r="J881" s="61"/>
      <c r="K881" s="61"/>
      <c r="L881" s="61"/>
      <c r="M881" s="61"/>
      <c r="N881" s="61"/>
      <c r="O881" s="164"/>
      <c r="P881" s="163"/>
      <c r="Q881" s="163"/>
    </row>
    <row r="882">
      <c r="A882" s="75">
        <v>881.0</v>
      </c>
      <c r="B882" s="165"/>
      <c r="C882" s="161"/>
      <c r="D882" s="166"/>
      <c r="E882" s="167"/>
      <c r="F882" s="168"/>
      <c r="G882" s="61"/>
      <c r="H882" s="61"/>
      <c r="I882" s="61"/>
      <c r="J882" s="61"/>
      <c r="K882" s="61"/>
      <c r="L882" s="61"/>
      <c r="M882" s="61"/>
      <c r="N882" s="61"/>
      <c r="O882" s="164"/>
      <c r="P882" s="163"/>
      <c r="Q882" s="163"/>
    </row>
    <row r="883">
      <c r="A883" s="75">
        <v>882.0</v>
      </c>
      <c r="B883" s="165"/>
      <c r="C883" s="161"/>
      <c r="D883" s="166"/>
      <c r="E883" s="167"/>
      <c r="F883" s="168"/>
      <c r="G883" s="61"/>
      <c r="H883" s="61"/>
      <c r="I883" s="61"/>
      <c r="J883" s="61"/>
      <c r="K883" s="61"/>
      <c r="L883" s="61"/>
      <c r="M883" s="61"/>
      <c r="N883" s="61"/>
      <c r="O883" s="164"/>
      <c r="P883" s="163"/>
      <c r="Q883" s="163"/>
    </row>
    <row r="884">
      <c r="A884" s="75">
        <v>883.0</v>
      </c>
      <c r="B884" s="165"/>
      <c r="C884" s="161"/>
      <c r="D884" s="166"/>
      <c r="E884" s="167"/>
      <c r="F884" s="168"/>
      <c r="G884" s="61"/>
      <c r="H884" s="61"/>
      <c r="I884" s="61"/>
      <c r="J884" s="61"/>
      <c r="K884" s="61"/>
      <c r="L884" s="61"/>
      <c r="M884" s="61"/>
      <c r="N884" s="61"/>
      <c r="O884" s="164"/>
      <c r="P884" s="163"/>
      <c r="Q884" s="163"/>
    </row>
    <row r="885">
      <c r="A885" s="75">
        <v>884.0</v>
      </c>
      <c r="B885" s="165"/>
      <c r="C885" s="161"/>
      <c r="D885" s="166"/>
      <c r="E885" s="167"/>
      <c r="F885" s="168"/>
      <c r="G885" s="61"/>
      <c r="H885" s="61"/>
      <c r="I885" s="61"/>
      <c r="J885" s="61"/>
      <c r="K885" s="61"/>
      <c r="L885" s="61"/>
      <c r="M885" s="61"/>
      <c r="N885" s="61"/>
      <c r="O885" s="164"/>
      <c r="P885" s="163"/>
      <c r="Q885" s="163"/>
    </row>
    <row r="886">
      <c r="A886" s="75">
        <v>885.0</v>
      </c>
      <c r="B886" s="165"/>
      <c r="C886" s="161"/>
      <c r="D886" s="166"/>
      <c r="E886" s="167"/>
      <c r="F886" s="168"/>
      <c r="G886" s="61"/>
      <c r="H886" s="61"/>
      <c r="I886" s="61"/>
      <c r="J886" s="61"/>
      <c r="K886" s="61"/>
      <c r="L886" s="61"/>
      <c r="M886" s="61"/>
      <c r="N886" s="61"/>
      <c r="O886" s="164"/>
      <c r="P886" s="163"/>
      <c r="Q886" s="163"/>
    </row>
    <row r="887">
      <c r="A887" s="75">
        <v>886.0</v>
      </c>
      <c r="B887" s="165"/>
      <c r="C887" s="161"/>
      <c r="D887" s="166"/>
      <c r="E887" s="167"/>
      <c r="F887" s="168"/>
      <c r="G887" s="61"/>
      <c r="H887" s="61"/>
      <c r="I887" s="61"/>
      <c r="J887" s="61"/>
      <c r="K887" s="61"/>
      <c r="L887" s="61"/>
      <c r="M887" s="61"/>
      <c r="N887" s="61"/>
      <c r="O887" s="164"/>
      <c r="P887" s="163"/>
      <c r="Q887" s="163"/>
    </row>
    <row r="888">
      <c r="A888" s="75">
        <v>887.0</v>
      </c>
      <c r="B888" s="165"/>
      <c r="C888" s="161"/>
      <c r="D888" s="166"/>
      <c r="E888" s="167"/>
      <c r="F888" s="168"/>
      <c r="G888" s="61"/>
      <c r="H888" s="61"/>
      <c r="I888" s="61"/>
      <c r="J888" s="61"/>
      <c r="K888" s="61"/>
      <c r="L888" s="61"/>
      <c r="M888" s="61"/>
      <c r="N888" s="61"/>
      <c r="O888" s="164"/>
      <c r="P888" s="163"/>
      <c r="Q888" s="163"/>
    </row>
    <row r="889">
      <c r="A889" s="75">
        <v>888.0</v>
      </c>
      <c r="B889" s="165"/>
      <c r="C889" s="161"/>
      <c r="D889" s="166"/>
      <c r="E889" s="167"/>
      <c r="F889" s="168"/>
      <c r="G889" s="61"/>
      <c r="H889" s="61"/>
      <c r="I889" s="61"/>
      <c r="J889" s="61"/>
      <c r="K889" s="61"/>
      <c r="L889" s="61"/>
      <c r="M889" s="61"/>
      <c r="N889" s="61"/>
      <c r="O889" s="164"/>
      <c r="P889" s="163"/>
      <c r="Q889" s="163"/>
    </row>
    <row r="890">
      <c r="A890" s="75">
        <v>889.0</v>
      </c>
      <c r="B890" s="165"/>
      <c r="C890" s="161"/>
      <c r="D890" s="166"/>
      <c r="E890" s="167"/>
      <c r="F890" s="168"/>
      <c r="G890" s="61"/>
      <c r="H890" s="61"/>
      <c r="I890" s="61"/>
      <c r="J890" s="61"/>
      <c r="K890" s="61"/>
      <c r="L890" s="61"/>
      <c r="M890" s="61"/>
      <c r="N890" s="61"/>
      <c r="O890" s="164"/>
      <c r="P890" s="163"/>
      <c r="Q890" s="163"/>
    </row>
    <row r="891">
      <c r="A891" s="75">
        <v>890.0</v>
      </c>
      <c r="B891" s="165"/>
      <c r="C891" s="161"/>
      <c r="D891" s="166"/>
      <c r="E891" s="167"/>
      <c r="F891" s="168"/>
      <c r="G891" s="61"/>
      <c r="H891" s="61"/>
      <c r="I891" s="61"/>
      <c r="J891" s="61"/>
      <c r="K891" s="61"/>
      <c r="L891" s="61"/>
      <c r="M891" s="61"/>
      <c r="N891" s="61"/>
      <c r="O891" s="164"/>
      <c r="P891" s="163"/>
      <c r="Q891" s="163"/>
    </row>
    <row r="892">
      <c r="A892" s="75">
        <v>891.0</v>
      </c>
      <c r="B892" s="165"/>
      <c r="C892" s="161"/>
      <c r="D892" s="166"/>
      <c r="E892" s="167"/>
      <c r="F892" s="168"/>
      <c r="G892" s="61"/>
      <c r="H892" s="61"/>
      <c r="I892" s="61"/>
      <c r="J892" s="61"/>
      <c r="K892" s="61"/>
      <c r="L892" s="61"/>
      <c r="M892" s="61"/>
      <c r="N892" s="61"/>
      <c r="O892" s="164"/>
      <c r="P892" s="163"/>
      <c r="Q892" s="163"/>
    </row>
    <row r="893">
      <c r="A893" s="75">
        <v>892.0</v>
      </c>
      <c r="B893" s="165"/>
      <c r="C893" s="161"/>
      <c r="D893" s="166"/>
      <c r="E893" s="167"/>
      <c r="F893" s="168"/>
      <c r="G893" s="61"/>
      <c r="H893" s="61"/>
      <c r="I893" s="61"/>
      <c r="J893" s="61"/>
      <c r="K893" s="61"/>
      <c r="L893" s="61"/>
      <c r="M893" s="61"/>
      <c r="N893" s="61"/>
      <c r="O893" s="164"/>
      <c r="P893" s="163"/>
      <c r="Q893" s="163"/>
    </row>
    <row r="894">
      <c r="A894" s="75">
        <v>893.0</v>
      </c>
      <c r="B894" s="165"/>
      <c r="C894" s="161"/>
      <c r="D894" s="166"/>
      <c r="E894" s="167"/>
      <c r="F894" s="168"/>
      <c r="G894" s="61"/>
      <c r="H894" s="61"/>
      <c r="I894" s="61"/>
      <c r="J894" s="61"/>
      <c r="K894" s="61"/>
      <c r="L894" s="61"/>
      <c r="M894" s="61"/>
      <c r="N894" s="61"/>
      <c r="O894" s="164"/>
      <c r="P894" s="163"/>
      <c r="Q894" s="163"/>
    </row>
    <row r="895">
      <c r="A895" s="75">
        <v>894.0</v>
      </c>
      <c r="B895" s="165"/>
      <c r="C895" s="161"/>
      <c r="D895" s="166"/>
      <c r="E895" s="167"/>
      <c r="F895" s="168"/>
      <c r="G895" s="61"/>
      <c r="H895" s="61"/>
      <c r="I895" s="61"/>
      <c r="J895" s="61"/>
      <c r="K895" s="61"/>
      <c r="L895" s="61"/>
      <c r="M895" s="61"/>
      <c r="N895" s="61"/>
      <c r="O895" s="164"/>
      <c r="P895" s="163"/>
      <c r="Q895" s="163"/>
    </row>
    <row r="896">
      <c r="A896" s="75">
        <v>895.0</v>
      </c>
      <c r="B896" s="165"/>
      <c r="C896" s="161"/>
      <c r="D896" s="166"/>
      <c r="E896" s="167"/>
      <c r="F896" s="168"/>
      <c r="G896" s="61"/>
      <c r="H896" s="61"/>
      <c r="I896" s="61"/>
      <c r="J896" s="61"/>
      <c r="K896" s="61"/>
      <c r="L896" s="61"/>
      <c r="M896" s="61"/>
      <c r="N896" s="61"/>
      <c r="O896" s="164"/>
      <c r="P896" s="163"/>
      <c r="Q896" s="163"/>
    </row>
    <row r="897">
      <c r="A897" s="75">
        <v>896.0</v>
      </c>
      <c r="B897" s="165"/>
      <c r="C897" s="161"/>
      <c r="D897" s="166"/>
      <c r="E897" s="167"/>
      <c r="F897" s="168"/>
      <c r="G897" s="61"/>
      <c r="H897" s="61"/>
      <c r="I897" s="61"/>
      <c r="J897" s="61"/>
      <c r="K897" s="61"/>
      <c r="L897" s="61"/>
      <c r="M897" s="61"/>
      <c r="N897" s="61"/>
      <c r="O897" s="164"/>
      <c r="P897" s="163"/>
      <c r="Q897" s="163"/>
    </row>
    <row r="898">
      <c r="A898" s="75">
        <v>897.0</v>
      </c>
      <c r="B898" s="165"/>
      <c r="C898" s="161"/>
      <c r="D898" s="166"/>
      <c r="E898" s="167"/>
      <c r="F898" s="168"/>
      <c r="G898" s="61"/>
      <c r="H898" s="61"/>
      <c r="I898" s="61"/>
      <c r="J898" s="61"/>
      <c r="K898" s="61"/>
      <c r="L898" s="61"/>
      <c r="M898" s="61"/>
      <c r="N898" s="61"/>
      <c r="O898" s="164"/>
      <c r="P898" s="163"/>
      <c r="Q898" s="163"/>
    </row>
    <row r="899">
      <c r="A899" s="75">
        <v>898.0</v>
      </c>
      <c r="B899" s="165"/>
      <c r="C899" s="161"/>
      <c r="D899" s="166"/>
      <c r="E899" s="167"/>
      <c r="F899" s="168"/>
      <c r="G899" s="61"/>
      <c r="H899" s="61"/>
      <c r="I899" s="61"/>
      <c r="J899" s="61"/>
      <c r="K899" s="61"/>
      <c r="L899" s="61"/>
      <c r="M899" s="61"/>
      <c r="N899" s="61"/>
      <c r="O899" s="164"/>
      <c r="P899" s="163"/>
      <c r="Q899" s="163"/>
    </row>
    <row r="900">
      <c r="A900" s="75">
        <v>899.0</v>
      </c>
      <c r="B900" s="165"/>
      <c r="C900" s="161"/>
      <c r="D900" s="166"/>
      <c r="E900" s="167"/>
      <c r="F900" s="168"/>
      <c r="G900" s="61"/>
      <c r="H900" s="61"/>
      <c r="I900" s="61"/>
      <c r="J900" s="61"/>
      <c r="K900" s="61"/>
      <c r="L900" s="61"/>
      <c r="M900" s="61"/>
      <c r="N900" s="61"/>
      <c r="O900" s="164"/>
      <c r="P900" s="163"/>
      <c r="Q900" s="163"/>
    </row>
    <row r="901">
      <c r="A901" s="75">
        <v>900.0</v>
      </c>
      <c r="B901" s="165"/>
      <c r="C901" s="161"/>
      <c r="D901" s="166"/>
      <c r="E901" s="167"/>
      <c r="F901" s="168"/>
      <c r="G901" s="61"/>
      <c r="H901" s="61"/>
      <c r="I901" s="61"/>
      <c r="J901" s="61"/>
      <c r="K901" s="61"/>
      <c r="L901" s="61"/>
      <c r="M901" s="61"/>
      <c r="N901" s="61"/>
      <c r="O901" s="164"/>
      <c r="P901" s="163"/>
      <c r="Q901" s="163"/>
    </row>
    <row r="902">
      <c r="A902" s="75">
        <v>901.0</v>
      </c>
      <c r="B902" s="165"/>
      <c r="C902" s="161"/>
      <c r="D902" s="166"/>
      <c r="E902" s="167"/>
      <c r="F902" s="168"/>
      <c r="G902" s="61"/>
      <c r="H902" s="61"/>
      <c r="I902" s="61"/>
      <c r="J902" s="61"/>
      <c r="K902" s="61"/>
      <c r="L902" s="61"/>
      <c r="M902" s="61"/>
      <c r="N902" s="61"/>
      <c r="O902" s="164"/>
      <c r="P902" s="163"/>
      <c r="Q902" s="163"/>
    </row>
    <row r="903">
      <c r="A903" s="75">
        <v>902.0</v>
      </c>
      <c r="B903" s="165"/>
      <c r="C903" s="161"/>
      <c r="D903" s="166"/>
      <c r="E903" s="167"/>
      <c r="F903" s="168"/>
      <c r="G903" s="61"/>
      <c r="H903" s="61"/>
      <c r="I903" s="61"/>
      <c r="J903" s="61"/>
      <c r="K903" s="61"/>
      <c r="L903" s="61"/>
      <c r="M903" s="61"/>
      <c r="N903" s="61"/>
      <c r="O903" s="164"/>
      <c r="P903" s="163"/>
      <c r="Q903" s="163"/>
    </row>
    <row r="904">
      <c r="A904" s="75">
        <v>903.0</v>
      </c>
      <c r="B904" s="165"/>
      <c r="C904" s="161"/>
      <c r="D904" s="166"/>
      <c r="E904" s="167"/>
      <c r="F904" s="168"/>
      <c r="G904" s="61"/>
      <c r="H904" s="61"/>
      <c r="I904" s="61"/>
      <c r="J904" s="61"/>
      <c r="K904" s="61"/>
      <c r="L904" s="61"/>
      <c r="M904" s="61"/>
      <c r="N904" s="61"/>
      <c r="O904" s="164"/>
      <c r="P904" s="163"/>
      <c r="Q904" s="163"/>
    </row>
    <row r="905">
      <c r="A905" s="75">
        <v>904.0</v>
      </c>
      <c r="B905" s="165"/>
      <c r="C905" s="161"/>
      <c r="D905" s="166"/>
      <c r="E905" s="167"/>
      <c r="F905" s="168"/>
      <c r="G905" s="61"/>
      <c r="H905" s="61"/>
      <c r="I905" s="61"/>
      <c r="J905" s="61"/>
      <c r="K905" s="61"/>
      <c r="L905" s="61"/>
      <c r="M905" s="61"/>
      <c r="N905" s="61"/>
      <c r="O905" s="164"/>
      <c r="P905" s="163"/>
      <c r="Q905" s="163"/>
    </row>
    <row r="906">
      <c r="A906" s="75">
        <v>905.0</v>
      </c>
      <c r="B906" s="165"/>
      <c r="C906" s="161"/>
      <c r="D906" s="166"/>
      <c r="E906" s="167"/>
      <c r="F906" s="168"/>
      <c r="G906" s="61"/>
      <c r="H906" s="61"/>
      <c r="I906" s="61"/>
      <c r="J906" s="61"/>
      <c r="K906" s="61"/>
      <c r="L906" s="61"/>
      <c r="M906" s="61"/>
      <c r="N906" s="61"/>
      <c r="O906" s="164"/>
      <c r="P906" s="163"/>
      <c r="Q906" s="163"/>
    </row>
    <row r="907">
      <c r="A907" s="75">
        <v>906.0</v>
      </c>
      <c r="B907" s="165"/>
      <c r="C907" s="161"/>
      <c r="D907" s="166"/>
      <c r="E907" s="167"/>
      <c r="F907" s="168"/>
      <c r="G907" s="61"/>
      <c r="H907" s="61"/>
      <c r="I907" s="61"/>
      <c r="J907" s="61"/>
      <c r="K907" s="61"/>
      <c r="L907" s="61"/>
      <c r="M907" s="61"/>
      <c r="N907" s="61"/>
      <c r="O907" s="164"/>
      <c r="P907" s="163"/>
      <c r="Q907" s="163"/>
    </row>
    <row r="908">
      <c r="A908" s="75">
        <v>907.0</v>
      </c>
      <c r="B908" s="165"/>
      <c r="C908" s="161"/>
      <c r="D908" s="166"/>
      <c r="E908" s="167"/>
      <c r="F908" s="168"/>
      <c r="G908" s="61"/>
      <c r="H908" s="61"/>
      <c r="I908" s="61"/>
      <c r="J908" s="61"/>
      <c r="K908" s="61"/>
      <c r="L908" s="61"/>
      <c r="M908" s="61"/>
      <c r="N908" s="61"/>
      <c r="O908" s="164"/>
      <c r="P908" s="163"/>
      <c r="Q908" s="163"/>
    </row>
    <row r="909">
      <c r="A909" s="75">
        <v>908.0</v>
      </c>
      <c r="B909" s="165"/>
      <c r="C909" s="161"/>
      <c r="D909" s="166"/>
      <c r="E909" s="167"/>
      <c r="F909" s="168"/>
      <c r="G909" s="61"/>
      <c r="H909" s="61"/>
      <c r="I909" s="61"/>
      <c r="J909" s="61"/>
      <c r="K909" s="61"/>
      <c r="L909" s="61"/>
      <c r="M909" s="61"/>
      <c r="N909" s="61"/>
      <c r="O909" s="164"/>
      <c r="P909" s="163"/>
      <c r="Q909" s="163"/>
    </row>
    <row r="910">
      <c r="A910" s="75">
        <v>909.0</v>
      </c>
      <c r="B910" s="165"/>
      <c r="C910" s="161"/>
      <c r="D910" s="166"/>
      <c r="E910" s="167"/>
      <c r="F910" s="168"/>
      <c r="G910" s="61"/>
      <c r="H910" s="61"/>
      <c r="I910" s="61"/>
      <c r="J910" s="61"/>
      <c r="K910" s="61"/>
      <c r="L910" s="61"/>
      <c r="M910" s="61"/>
      <c r="N910" s="61"/>
      <c r="O910" s="164"/>
      <c r="P910" s="163"/>
      <c r="Q910" s="163"/>
    </row>
    <row r="911">
      <c r="A911" s="75">
        <v>910.0</v>
      </c>
      <c r="B911" s="165"/>
      <c r="C911" s="161"/>
      <c r="D911" s="166"/>
      <c r="E911" s="167"/>
      <c r="F911" s="168"/>
      <c r="G911" s="61"/>
      <c r="H911" s="61"/>
      <c r="I911" s="61"/>
      <c r="J911" s="61"/>
      <c r="K911" s="61"/>
      <c r="L911" s="61"/>
      <c r="M911" s="61"/>
      <c r="N911" s="61"/>
      <c r="O911" s="164"/>
      <c r="P911" s="163"/>
      <c r="Q911" s="163"/>
    </row>
    <row r="912">
      <c r="A912" s="75">
        <v>911.0</v>
      </c>
      <c r="B912" s="165"/>
      <c r="C912" s="161"/>
      <c r="D912" s="166"/>
      <c r="E912" s="167"/>
      <c r="F912" s="168"/>
      <c r="G912" s="61"/>
      <c r="H912" s="61"/>
      <c r="I912" s="61"/>
      <c r="J912" s="61"/>
      <c r="K912" s="61"/>
      <c r="L912" s="61"/>
      <c r="M912" s="61"/>
      <c r="N912" s="61"/>
      <c r="O912" s="164"/>
      <c r="P912" s="163"/>
      <c r="Q912" s="163"/>
    </row>
    <row r="913">
      <c r="A913" s="75">
        <v>912.0</v>
      </c>
      <c r="B913" s="165"/>
      <c r="C913" s="161"/>
      <c r="D913" s="166"/>
      <c r="E913" s="167"/>
      <c r="F913" s="168"/>
      <c r="G913" s="61"/>
      <c r="H913" s="61"/>
      <c r="I913" s="61"/>
      <c r="J913" s="61"/>
      <c r="K913" s="61"/>
      <c r="L913" s="61"/>
      <c r="M913" s="61"/>
      <c r="N913" s="61"/>
      <c r="O913" s="164"/>
      <c r="P913" s="163"/>
      <c r="Q913" s="163"/>
    </row>
    <row r="914">
      <c r="A914" s="75">
        <v>913.0</v>
      </c>
      <c r="B914" s="165"/>
      <c r="C914" s="161"/>
      <c r="D914" s="166"/>
      <c r="E914" s="167"/>
      <c r="F914" s="168"/>
      <c r="G914" s="61"/>
      <c r="H914" s="61"/>
      <c r="I914" s="61"/>
      <c r="J914" s="61"/>
      <c r="K914" s="61"/>
      <c r="L914" s="61"/>
      <c r="M914" s="61"/>
      <c r="N914" s="61"/>
      <c r="O914" s="164"/>
      <c r="P914" s="163"/>
      <c r="Q914" s="163"/>
    </row>
    <row r="915">
      <c r="A915" s="75">
        <v>914.0</v>
      </c>
      <c r="B915" s="165"/>
      <c r="C915" s="161"/>
      <c r="D915" s="166"/>
      <c r="E915" s="167"/>
      <c r="F915" s="168"/>
      <c r="G915" s="61"/>
      <c r="H915" s="61"/>
      <c r="I915" s="61"/>
      <c r="J915" s="61"/>
      <c r="K915" s="61"/>
      <c r="L915" s="61"/>
      <c r="M915" s="61"/>
      <c r="N915" s="61"/>
      <c r="O915" s="164"/>
      <c r="P915" s="163"/>
      <c r="Q915" s="163"/>
    </row>
    <row r="916">
      <c r="A916" s="75">
        <v>915.0</v>
      </c>
      <c r="B916" s="165"/>
      <c r="C916" s="161"/>
      <c r="D916" s="166"/>
      <c r="E916" s="167"/>
      <c r="F916" s="168"/>
      <c r="G916" s="61"/>
      <c r="H916" s="61"/>
      <c r="I916" s="61"/>
      <c r="J916" s="61"/>
      <c r="K916" s="61"/>
      <c r="L916" s="61"/>
      <c r="M916" s="61"/>
      <c r="N916" s="61"/>
      <c r="O916" s="164"/>
      <c r="P916" s="163"/>
      <c r="Q916" s="163"/>
    </row>
    <row r="917">
      <c r="A917" s="75">
        <v>916.0</v>
      </c>
      <c r="B917" s="165"/>
      <c r="C917" s="161"/>
      <c r="D917" s="166"/>
      <c r="E917" s="167"/>
      <c r="F917" s="168"/>
      <c r="G917" s="61"/>
      <c r="H917" s="61"/>
      <c r="I917" s="61"/>
      <c r="J917" s="61"/>
      <c r="K917" s="61"/>
      <c r="L917" s="61"/>
      <c r="M917" s="61"/>
      <c r="N917" s="61"/>
      <c r="O917" s="164"/>
      <c r="P917" s="163"/>
      <c r="Q917" s="163"/>
    </row>
    <row r="918">
      <c r="A918" s="75">
        <v>917.0</v>
      </c>
      <c r="B918" s="165"/>
      <c r="C918" s="161"/>
      <c r="D918" s="166"/>
      <c r="E918" s="167"/>
      <c r="F918" s="168"/>
      <c r="G918" s="61"/>
      <c r="H918" s="61"/>
      <c r="I918" s="61"/>
      <c r="J918" s="61"/>
      <c r="K918" s="61"/>
      <c r="L918" s="61"/>
      <c r="M918" s="61"/>
      <c r="N918" s="61"/>
      <c r="O918" s="164"/>
      <c r="P918" s="163"/>
      <c r="Q918" s="163"/>
    </row>
    <row r="919">
      <c r="A919" s="75">
        <v>918.0</v>
      </c>
      <c r="B919" s="165"/>
      <c r="C919" s="161"/>
      <c r="D919" s="166"/>
      <c r="E919" s="167"/>
      <c r="F919" s="168"/>
      <c r="G919" s="61"/>
      <c r="H919" s="61"/>
      <c r="I919" s="61"/>
      <c r="J919" s="61"/>
      <c r="K919" s="61"/>
      <c r="L919" s="61"/>
      <c r="M919" s="61"/>
      <c r="N919" s="61"/>
      <c r="O919" s="164"/>
      <c r="P919" s="163"/>
      <c r="Q919" s="163"/>
    </row>
    <row r="920">
      <c r="A920" s="75">
        <v>919.0</v>
      </c>
      <c r="B920" s="165"/>
      <c r="C920" s="161"/>
      <c r="D920" s="166"/>
      <c r="E920" s="167"/>
      <c r="F920" s="168"/>
      <c r="G920" s="61"/>
      <c r="H920" s="61"/>
      <c r="I920" s="61"/>
      <c r="J920" s="61"/>
      <c r="K920" s="61"/>
      <c r="L920" s="61"/>
      <c r="M920" s="61"/>
      <c r="N920" s="61"/>
      <c r="O920" s="164"/>
      <c r="P920" s="163"/>
      <c r="Q920" s="163"/>
    </row>
    <row r="921">
      <c r="A921" s="75">
        <v>920.0</v>
      </c>
      <c r="B921" s="165"/>
      <c r="C921" s="161"/>
      <c r="D921" s="166"/>
      <c r="E921" s="167"/>
      <c r="F921" s="168"/>
      <c r="G921" s="61"/>
      <c r="H921" s="61"/>
      <c r="I921" s="61"/>
      <c r="J921" s="61"/>
      <c r="K921" s="61"/>
      <c r="L921" s="61"/>
      <c r="M921" s="61"/>
      <c r="N921" s="61"/>
      <c r="O921" s="164"/>
      <c r="P921" s="163"/>
      <c r="Q921" s="163"/>
    </row>
    <row r="922">
      <c r="A922" s="75">
        <v>921.0</v>
      </c>
      <c r="B922" s="165"/>
      <c r="C922" s="161"/>
      <c r="D922" s="166"/>
      <c r="E922" s="167"/>
      <c r="F922" s="168"/>
      <c r="G922" s="61"/>
      <c r="H922" s="61"/>
      <c r="I922" s="61"/>
      <c r="J922" s="61"/>
      <c r="K922" s="61"/>
      <c r="L922" s="61"/>
      <c r="M922" s="61"/>
      <c r="N922" s="61"/>
      <c r="O922" s="164"/>
      <c r="P922" s="163"/>
      <c r="Q922" s="163"/>
    </row>
    <row r="923">
      <c r="A923" s="75">
        <v>922.0</v>
      </c>
      <c r="B923" s="165"/>
      <c r="C923" s="161"/>
      <c r="D923" s="166"/>
      <c r="E923" s="167"/>
      <c r="F923" s="168"/>
      <c r="G923" s="61"/>
      <c r="H923" s="61"/>
      <c r="I923" s="61"/>
      <c r="J923" s="61"/>
      <c r="K923" s="61"/>
      <c r="L923" s="61"/>
      <c r="M923" s="61"/>
      <c r="N923" s="61"/>
      <c r="O923" s="164"/>
      <c r="P923" s="163"/>
      <c r="Q923" s="163"/>
    </row>
    <row r="924">
      <c r="A924" s="75">
        <v>923.0</v>
      </c>
      <c r="B924" s="165"/>
      <c r="C924" s="161"/>
      <c r="D924" s="166"/>
      <c r="E924" s="167"/>
      <c r="F924" s="168"/>
      <c r="G924" s="61"/>
      <c r="H924" s="61"/>
      <c r="I924" s="61"/>
      <c r="J924" s="61"/>
      <c r="K924" s="61"/>
      <c r="L924" s="61"/>
      <c r="M924" s="61"/>
      <c r="N924" s="61"/>
      <c r="O924" s="164"/>
      <c r="P924" s="163"/>
      <c r="Q924" s="163"/>
    </row>
    <row r="925">
      <c r="A925" s="75">
        <v>924.0</v>
      </c>
      <c r="B925" s="165"/>
      <c r="C925" s="161"/>
      <c r="D925" s="166"/>
      <c r="E925" s="167"/>
      <c r="F925" s="168"/>
      <c r="G925" s="61"/>
      <c r="H925" s="61"/>
      <c r="I925" s="61"/>
      <c r="J925" s="61"/>
      <c r="K925" s="61"/>
      <c r="L925" s="61"/>
      <c r="M925" s="61"/>
      <c r="N925" s="61"/>
      <c r="O925" s="164"/>
      <c r="P925" s="163"/>
      <c r="Q925" s="163"/>
    </row>
    <row r="926">
      <c r="A926" s="75">
        <v>925.0</v>
      </c>
      <c r="B926" s="165"/>
      <c r="C926" s="161"/>
      <c r="D926" s="166"/>
      <c r="E926" s="167"/>
      <c r="F926" s="168"/>
      <c r="G926" s="61"/>
      <c r="H926" s="61"/>
      <c r="I926" s="61"/>
      <c r="J926" s="61"/>
      <c r="K926" s="61"/>
      <c r="L926" s="61"/>
      <c r="M926" s="61"/>
      <c r="N926" s="61"/>
      <c r="O926" s="164"/>
      <c r="P926" s="163"/>
      <c r="Q926" s="163"/>
    </row>
    <row r="927">
      <c r="A927" s="75">
        <v>926.0</v>
      </c>
      <c r="B927" s="165"/>
      <c r="C927" s="161"/>
      <c r="D927" s="166"/>
      <c r="E927" s="167"/>
      <c r="F927" s="168"/>
      <c r="G927" s="61"/>
      <c r="H927" s="61"/>
      <c r="I927" s="61"/>
      <c r="J927" s="61"/>
      <c r="K927" s="61"/>
      <c r="L927" s="61"/>
      <c r="M927" s="61"/>
      <c r="N927" s="61"/>
      <c r="O927" s="164"/>
      <c r="P927" s="163"/>
      <c r="Q927" s="163"/>
    </row>
    <row r="928">
      <c r="A928" s="75">
        <v>927.0</v>
      </c>
      <c r="B928" s="165"/>
      <c r="C928" s="161"/>
      <c r="D928" s="166"/>
      <c r="E928" s="167"/>
      <c r="F928" s="168"/>
      <c r="G928" s="61"/>
      <c r="H928" s="61"/>
      <c r="I928" s="61"/>
      <c r="J928" s="61"/>
      <c r="K928" s="61"/>
      <c r="L928" s="61"/>
      <c r="M928" s="61"/>
      <c r="N928" s="61"/>
      <c r="O928" s="164"/>
      <c r="P928" s="163"/>
      <c r="Q928" s="163"/>
    </row>
    <row r="929">
      <c r="A929" s="75">
        <v>928.0</v>
      </c>
      <c r="B929" s="165"/>
      <c r="C929" s="161"/>
      <c r="D929" s="166"/>
      <c r="E929" s="167"/>
      <c r="F929" s="168"/>
      <c r="G929" s="61"/>
      <c r="H929" s="61"/>
      <c r="I929" s="61"/>
      <c r="J929" s="61"/>
      <c r="K929" s="61"/>
      <c r="L929" s="61"/>
      <c r="M929" s="61"/>
      <c r="N929" s="61"/>
      <c r="O929" s="164"/>
      <c r="P929" s="163"/>
      <c r="Q929" s="163"/>
    </row>
    <row r="930">
      <c r="A930" s="75">
        <v>929.0</v>
      </c>
      <c r="B930" s="165"/>
      <c r="C930" s="161"/>
      <c r="D930" s="166"/>
      <c r="E930" s="167"/>
      <c r="F930" s="168"/>
      <c r="G930" s="61"/>
      <c r="H930" s="61"/>
      <c r="I930" s="61"/>
      <c r="J930" s="61"/>
      <c r="K930" s="61"/>
      <c r="L930" s="61"/>
      <c r="M930" s="61"/>
      <c r="N930" s="61"/>
      <c r="O930" s="164"/>
      <c r="P930" s="163"/>
      <c r="Q930" s="163"/>
    </row>
    <row r="931">
      <c r="A931" s="75">
        <v>930.0</v>
      </c>
      <c r="B931" s="165"/>
      <c r="C931" s="161"/>
      <c r="D931" s="166"/>
      <c r="E931" s="167"/>
      <c r="F931" s="168"/>
      <c r="G931" s="61"/>
      <c r="H931" s="61"/>
      <c r="I931" s="61"/>
      <c r="J931" s="61"/>
      <c r="K931" s="61"/>
      <c r="L931" s="61"/>
      <c r="M931" s="61"/>
      <c r="N931" s="61"/>
      <c r="O931" s="164"/>
      <c r="P931" s="163"/>
      <c r="Q931" s="163"/>
    </row>
    <row r="932">
      <c r="A932" s="75">
        <v>931.0</v>
      </c>
      <c r="B932" s="165"/>
      <c r="C932" s="161"/>
      <c r="D932" s="166"/>
      <c r="E932" s="167"/>
      <c r="F932" s="168"/>
      <c r="G932" s="61"/>
      <c r="H932" s="61"/>
      <c r="I932" s="61"/>
      <c r="J932" s="61"/>
      <c r="K932" s="61"/>
      <c r="L932" s="61"/>
      <c r="M932" s="61"/>
      <c r="N932" s="61"/>
      <c r="O932" s="164"/>
      <c r="P932" s="163"/>
      <c r="Q932" s="163"/>
    </row>
    <row r="933">
      <c r="A933" s="75">
        <v>932.0</v>
      </c>
      <c r="B933" s="165"/>
      <c r="C933" s="161"/>
      <c r="D933" s="166"/>
      <c r="E933" s="167"/>
      <c r="F933" s="168"/>
      <c r="G933" s="61"/>
      <c r="H933" s="61"/>
      <c r="I933" s="61"/>
      <c r="J933" s="61"/>
      <c r="K933" s="61"/>
      <c r="L933" s="61"/>
      <c r="M933" s="61"/>
      <c r="N933" s="61"/>
      <c r="O933" s="164"/>
      <c r="P933" s="163"/>
      <c r="Q933" s="163"/>
    </row>
    <row r="934">
      <c r="A934" s="75">
        <v>933.0</v>
      </c>
      <c r="B934" s="165"/>
      <c r="C934" s="161"/>
      <c r="D934" s="166"/>
      <c r="E934" s="167"/>
      <c r="F934" s="168"/>
      <c r="G934" s="61"/>
      <c r="H934" s="61"/>
      <c r="I934" s="61"/>
      <c r="J934" s="61"/>
      <c r="K934" s="61"/>
      <c r="L934" s="61"/>
      <c r="M934" s="61"/>
      <c r="N934" s="61"/>
      <c r="O934" s="164"/>
      <c r="P934" s="163"/>
      <c r="Q934" s="163"/>
    </row>
    <row r="935">
      <c r="A935" s="75">
        <v>934.0</v>
      </c>
      <c r="B935" s="165"/>
      <c r="C935" s="161"/>
      <c r="D935" s="166"/>
      <c r="E935" s="167"/>
      <c r="F935" s="168"/>
      <c r="G935" s="61"/>
      <c r="H935" s="61"/>
      <c r="I935" s="61"/>
      <c r="J935" s="61"/>
      <c r="K935" s="61"/>
      <c r="L935" s="61"/>
      <c r="M935" s="61"/>
      <c r="N935" s="61"/>
      <c r="O935" s="164"/>
      <c r="P935" s="163"/>
      <c r="Q935" s="163"/>
    </row>
    <row r="936">
      <c r="A936" s="75">
        <v>935.0</v>
      </c>
      <c r="B936" s="165"/>
      <c r="C936" s="161"/>
      <c r="D936" s="166"/>
      <c r="E936" s="167"/>
      <c r="F936" s="168"/>
      <c r="G936" s="61"/>
      <c r="H936" s="61"/>
      <c r="I936" s="61"/>
      <c r="J936" s="61"/>
      <c r="K936" s="61"/>
      <c r="L936" s="61"/>
      <c r="M936" s="61"/>
      <c r="N936" s="61"/>
      <c r="O936" s="164"/>
      <c r="P936" s="163"/>
      <c r="Q936" s="163"/>
    </row>
    <row r="937">
      <c r="A937" s="75">
        <v>936.0</v>
      </c>
      <c r="B937" s="165"/>
      <c r="C937" s="161"/>
      <c r="D937" s="166"/>
      <c r="E937" s="167"/>
      <c r="F937" s="168"/>
      <c r="G937" s="61"/>
      <c r="H937" s="61"/>
      <c r="I937" s="61"/>
      <c r="J937" s="61"/>
      <c r="K937" s="61"/>
      <c r="L937" s="61"/>
      <c r="M937" s="61"/>
      <c r="N937" s="61"/>
      <c r="O937" s="164"/>
      <c r="P937" s="163"/>
      <c r="Q937" s="163"/>
    </row>
    <row r="938">
      <c r="A938" s="75">
        <v>937.0</v>
      </c>
      <c r="B938" s="165"/>
      <c r="C938" s="161"/>
      <c r="D938" s="166"/>
      <c r="E938" s="167"/>
      <c r="F938" s="168"/>
      <c r="G938" s="61"/>
      <c r="H938" s="61"/>
      <c r="I938" s="61"/>
      <c r="J938" s="61"/>
      <c r="K938" s="61"/>
      <c r="L938" s="61"/>
      <c r="M938" s="61"/>
      <c r="N938" s="61"/>
      <c r="O938" s="164"/>
      <c r="P938" s="163"/>
      <c r="Q938" s="163"/>
    </row>
    <row r="939">
      <c r="A939" s="75">
        <v>938.0</v>
      </c>
      <c r="B939" s="165"/>
      <c r="C939" s="161"/>
      <c r="D939" s="166"/>
      <c r="E939" s="167"/>
      <c r="F939" s="168"/>
      <c r="G939" s="61"/>
      <c r="H939" s="61"/>
      <c r="I939" s="61"/>
      <c r="J939" s="61"/>
      <c r="K939" s="61"/>
      <c r="L939" s="61"/>
      <c r="M939" s="61"/>
      <c r="N939" s="61"/>
      <c r="O939" s="164"/>
      <c r="P939" s="163"/>
      <c r="Q939" s="163"/>
    </row>
    <row r="940">
      <c r="A940" s="75">
        <v>939.0</v>
      </c>
      <c r="B940" s="165"/>
      <c r="C940" s="161"/>
      <c r="D940" s="166"/>
      <c r="E940" s="167"/>
      <c r="F940" s="168"/>
      <c r="G940" s="61"/>
      <c r="H940" s="61"/>
      <c r="I940" s="61"/>
      <c r="J940" s="61"/>
      <c r="K940" s="61"/>
      <c r="L940" s="61"/>
      <c r="M940" s="61"/>
      <c r="N940" s="61"/>
      <c r="O940" s="164"/>
      <c r="P940" s="163"/>
      <c r="Q940" s="163"/>
    </row>
    <row r="941">
      <c r="A941" s="75">
        <v>940.0</v>
      </c>
      <c r="B941" s="165"/>
      <c r="C941" s="161"/>
      <c r="D941" s="166"/>
      <c r="E941" s="167"/>
      <c r="F941" s="168"/>
      <c r="G941" s="61"/>
      <c r="H941" s="61"/>
      <c r="I941" s="61"/>
      <c r="J941" s="61"/>
      <c r="K941" s="61"/>
      <c r="L941" s="61"/>
      <c r="M941" s="61"/>
      <c r="N941" s="61"/>
      <c r="O941" s="164"/>
      <c r="P941" s="163"/>
      <c r="Q941" s="163"/>
    </row>
    <row r="942">
      <c r="A942" s="75">
        <v>941.0</v>
      </c>
      <c r="B942" s="165"/>
      <c r="C942" s="161"/>
      <c r="D942" s="166"/>
      <c r="E942" s="167"/>
      <c r="F942" s="168"/>
      <c r="G942" s="61"/>
      <c r="H942" s="61"/>
      <c r="I942" s="61"/>
      <c r="J942" s="61"/>
      <c r="K942" s="61"/>
      <c r="L942" s="61"/>
      <c r="M942" s="61"/>
      <c r="N942" s="61"/>
      <c r="O942" s="164"/>
      <c r="P942" s="163"/>
      <c r="Q942" s="163"/>
    </row>
    <row r="943">
      <c r="A943" s="75">
        <v>942.0</v>
      </c>
      <c r="B943" s="165"/>
      <c r="C943" s="161"/>
      <c r="D943" s="166"/>
      <c r="E943" s="167"/>
      <c r="F943" s="168"/>
      <c r="G943" s="61"/>
      <c r="H943" s="61"/>
      <c r="I943" s="61"/>
      <c r="J943" s="61"/>
      <c r="K943" s="61"/>
      <c r="L943" s="61"/>
      <c r="M943" s="61"/>
      <c r="N943" s="61"/>
      <c r="O943" s="164"/>
      <c r="P943" s="163"/>
      <c r="Q943" s="163"/>
    </row>
    <row r="944">
      <c r="A944" s="75">
        <v>943.0</v>
      </c>
      <c r="B944" s="165"/>
      <c r="C944" s="161"/>
      <c r="D944" s="166"/>
      <c r="E944" s="167"/>
      <c r="F944" s="168"/>
      <c r="G944" s="61"/>
      <c r="H944" s="61"/>
      <c r="I944" s="61"/>
      <c r="J944" s="61"/>
      <c r="K944" s="61"/>
      <c r="L944" s="61"/>
      <c r="M944" s="61"/>
      <c r="N944" s="61"/>
      <c r="O944" s="164"/>
      <c r="P944" s="163"/>
      <c r="Q944" s="163"/>
    </row>
    <row r="945">
      <c r="A945" s="75">
        <v>944.0</v>
      </c>
      <c r="B945" s="165"/>
      <c r="C945" s="161"/>
      <c r="D945" s="166"/>
      <c r="E945" s="167"/>
      <c r="F945" s="168"/>
      <c r="G945" s="61"/>
      <c r="H945" s="61"/>
      <c r="I945" s="61"/>
      <c r="J945" s="61"/>
      <c r="K945" s="61"/>
      <c r="L945" s="61"/>
      <c r="M945" s="61"/>
      <c r="N945" s="61"/>
      <c r="O945" s="164"/>
      <c r="P945" s="163"/>
      <c r="Q945" s="163"/>
    </row>
    <row r="946">
      <c r="A946" s="75">
        <v>945.0</v>
      </c>
      <c r="B946" s="165"/>
      <c r="C946" s="161"/>
      <c r="D946" s="166"/>
      <c r="E946" s="167"/>
      <c r="F946" s="168"/>
      <c r="G946" s="61"/>
      <c r="H946" s="61"/>
      <c r="I946" s="61"/>
      <c r="J946" s="61"/>
      <c r="K946" s="61"/>
      <c r="L946" s="61"/>
      <c r="M946" s="61"/>
      <c r="N946" s="61"/>
      <c r="O946" s="164"/>
      <c r="P946" s="163"/>
      <c r="Q946" s="163"/>
    </row>
    <row r="947">
      <c r="A947" s="75">
        <v>946.0</v>
      </c>
      <c r="B947" s="165"/>
      <c r="C947" s="161"/>
      <c r="D947" s="166"/>
      <c r="E947" s="167"/>
      <c r="F947" s="168"/>
      <c r="G947" s="61"/>
      <c r="H947" s="61"/>
      <c r="I947" s="61"/>
      <c r="J947" s="61"/>
      <c r="K947" s="61"/>
      <c r="L947" s="61"/>
      <c r="M947" s="61"/>
      <c r="N947" s="61"/>
      <c r="O947" s="164"/>
      <c r="P947" s="163"/>
      <c r="Q947" s="163"/>
    </row>
    <row r="948">
      <c r="A948" s="75">
        <v>947.0</v>
      </c>
      <c r="B948" s="165"/>
      <c r="C948" s="161"/>
      <c r="D948" s="166"/>
      <c r="E948" s="167"/>
      <c r="F948" s="168"/>
      <c r="G948" s="61"/>
      <c r="H948" s="61"/>
      <c r="I948" s="61"/>
      <c r="J948" s="61"/>
      <c r="K948" s="61"/>
      <c r="L948" s="61"/>
      <c r="M948" s="61"/>
      <c r="N948" s="61"/>
      <c r="O948" s="164"/>
      <c r="P948" s="163"/>
      <c r="Q948" s="163"/>
    </row>
    <row r="949">
      <c r="A949" s="75">
        <v>948.0</v>
      </c>
      <c r="B949" s="165"/>
      <c r="C949" s="161"/>
      <c r="D949" s="166"/>
      <c r="E949" s="167"/>
      <c r="F949" s="168"/>
      <c r="G949" s="61"/>
      <c r="H949" s="61"/>
      <c r="I949" s="61"/>
      <c r="J949" s="61"/>
      <c r="K949" s="61"/>
      <c r="L949" s="61"/>
      <c r="M949" s="61"/>
      <c r="N949" s="61"/>
      <c r="O949" s="164"/>
      <c r="P949" s="163"/>
      <c r="Q949" s="163"/>
    </row>
    <row r="950">
      <c r="A950" s="75">
        <v>949.0</v>
      </c>
      <c r="B950" s="165"/>
      <c r="C950" s="161"/>
      <c r="D950" s="166"/>
      <c r="E950" s="167"/>
      <c r="F950" s="168"/>
      <c r="G950" s="61"/>
      <c r="H950" s="61"/>
      <c r="I950" s="61"/>
      <c r="J950" s="61"/>
      <c r="K950" s="61"/>
      <c r="L950" s="61"/>
      <c r="M950" s="61"/>
      <c r="N950" s="61"/>
      <c r="O950" s="164"/>
      <c r="P950" s="163"/>
      <c r="Q950" s="163"/>
    </row>
    <row r="951">
      <c r="A951" s="75">
        <v>950.0</v>
      </c>
      <c r="B951" s="165"/>
      <c r="C951" s="161"/>
      <c r="D951" s="166"/>
      <c r="E951" s="167"/>
      <c r="F951" s="168"/>
      <c r="G951" s="61"/>
      <c r="H951" s="61"/>
      <c r="I951" s="61"/>
      <c r="J951" s="61"/>
      <c r="K951" s="61"/>
      <c r="L951" s="61"/>
      <c r="M951" s="61"/>
      <c r="N951" s="61"/>
      <c r="O951" s="164"/>
      <c r="P951" s="163"/>
      <c r="Q951" s="163"/>
    </row>
    <row r="952">
      <c r="A952" s="75">
        <v>951.0</v>
      </c>
      <c r="B952" s="165"/>
      <c r="C952" s="161"/>
      <c r="D952" s="166"/>
      <c r="E952" s="167"/>
      <c r="F952" s="168"/>
      <c r="G952" s="61"/>
      <c r="H952" s="61"/>
      <c r="I952" s="61"/>
      <c r="J952" s="61"/>
      <c r="K952" s="61"/>
      <c r="L952" s="61"/>
      <c r="M952" s="61"/>
      <c r="N952" s="61"/>
      <c r="O952" s="164"/>
      <c r="P952" s="163"/>
      <c r="Q952" s="163"/>
    </row>
    <row r="953">
      <c r="A953" s="75">
        <v>952.0</v>
      </c>
      <c r="B953" s="165"/>
      <c r="C953" s="161"/>
      <c r="D953" s="166"/>
      <c r="E953" s="167"/>
      <c r="F953" s="168"/>
      <c r="G953" s="61"/>
      <c r="H953" s="61"/>
      <c r="I953" s="61"/>
      <c r="J953" s="61"/>
      <c r="K953" s="61"/>
      <c r="L953" s="61"/>
      <c r="M953" s="61"/>
      <c r="N953" s="61"/>
      <c r="O953" s="164"/>
      <c r="P953" s="163"/>
      <c r="Q953" s="163"/>
    </row>
    <row r="954">
      <c r="A954" s="75">
        <v>953.0</v>
      </c>
      <c r="B954" s="165"/>
      <c r="C954" s="161"/>
      <c r="D954" s="166"/>
      <c r="E954" s="167"/>
      <c r="F954" s="168"/>
      <c r="G954" s="61"/>
      <c r="H954" s="61"/>
      <c r="I954" s="61"/>
      <c r="J954" s="61"/>
      <c r="K954" s="61"/>
      <c r="L954" s="61"/>
      <c r="M954" s="61"/>
      <c r="N954" s="61"/>
      <c r="O954" s="164"/>
      <c r="P954" s="163"/>
      <c r="Q954" s="163"/>
    </row>
    <row r="955">
      <c r="A955" s="75">
        <v>954.0</v>
      </c>
      <c r="B955" s="165"/>
      <c r="C955" s="161"/>
      <c r="D955" s="166"/>
      <c r="E955" s="167"/>
      <c r="F955" s="168"/>
      <c r="G955" s="61"/>
      <c r="H955" s="61"/>
      <c r="I955" s="61"/>
      <c r="J955" s="61"/>
      <c r="K955" s="61"/>
      <c r="L955" s="61"/>
      <c r="M955" s="61"/>
      <c r="N955" s="61"/>
      <c r="O955" s="164"/>
      <c r="P955" s="163"/>
      <c r="Q955" s="163"/>
    </row>
    <row r="956">
      <c r="A956" s="75">
        <v>955.0</v>
      </c>
      <c r="B956" s="165"/>
      <c r="C956" s="161"/>
      <c r="D956" s="166"/>
      <c r="E956" s="167"/>
      <c r="F956" s="168"/>
      <c r="G956" s="61"/>
      <c r="H956" s="61"/>
      <c r="I956" s="61"/>
      <c r="J956" s="61"/>
      <c r="K956" s="61"/>
      <c r="L956" s="61"/>
      <c r="M956" s="61"/>
      <c r="N956" s="61"/>
      <c r="O956" s="164"/>
      <c r="P956" s="163"/>
      <c r="Q956" s="163"/>
    </row>
    <row r="957">
      <c r="A957" s="75">
        <v>956.0</v>
      </c>
      <c r="B957" s="165"/>
      <c r="C957" s="161"/>
      <c r="D957" s="166"/>
      <c r="E957" s="167"/>
      <c r="F957" s="168"/>
      <c r="G957" s="61"/>
      <c r="H957" s="61"/>
      <c r="I957" s="61"/>
      <c r="J957" s="61"/>
      <c r="K957" s="61"/>
      <c r="L957" s="61"/>
      <c r="M957" s="61"/>
      <c r="N957" s="61"/>
      <c r="O957" s="164"/>
      <c r="P957" s="163"/>
      <c r="Q957" s="163"/>
    </row>
    <row r="958">
      <c r="A958" s="75">
        <v>957.0</v>
      </c>
      <c r="B958" s="165"/>
      <c r="C958" s="161"/>
      <c r="D958" s="166"/>
      <c r="E958" s="167"/>
      <c r="F958" s="168"/>
      <c r="G958" s="61"/>
      <c r="H958" s="61"/>
      <c r="I958" s="61"/>
      <c r="J958" s="61"/>
      <c r="K958" s="61"/>
      <c r="L958" s="61"/>
      <c r="M958" s="61"/>
      <c r="N958" s="61"/>
      <c r="O958" s="164"/>
      <c r="P958" s="163"/>
      <c r="Q958" s="163"/>
    </row>
    <row r="959">
      <c r="A959" s="75">
        <v>958.0</v>
      </c>
      <c r="B959" s="165"/>
      <c r="C959" s="161"/>
      <c r="D959" s="166"/>
      <c r="E959" s="167"/>
      <c r="F959" s="168"/>
      <c r="G959" s="61"/>
      <c r="H959" s="61"/>
      <c r="I959" s="61"/>
      <c r="J959" s="61"/>
      <c r="K959" s="61"/>
      <c r="L959" s="61"/>
      <c r="M959" s="61"/>
      <c r="N959" s="61"/>
      <c r="O959" s="164"/>
      <c r="P959" s="163"/>
      <c r="Q959" s="163"/>
    </row>
    <row r="960">
      <c r="A960" s="75">
        <v>959.0</v>
      </c>
      <c r="B960" s="165"/>
      <c r="C960" s="161"/>
      <c r="D960" s="166"/>
      <c r="E960" s="167"/>
      <c r="F960" s="168"/>
      <c r="G960" s="61"/>
      <c r="H960" s="61"/>
      <c r="I960" s="61"/>
      <c r="J960" s="61"/>
      <c r="K960" s="61"/>
      <c r="L960" s="61"/>
      <c r="M960" s="61"/>
      <c r="N960" s="61"/>
      <c r="O960" s="164"/>
      <c r="P960" s="163"/>
      <c r="Q960" s="163"/>
    </row>
    <row r="961">
      <c r="A961" s="75">
        <v>960.0</v>
      </c>
      <c r="B961" s="165"/>
      <c r="C961" s="161"/>
      <c r="D961" s="166"/>
      <c r="E961" s="167"/>
      <c r="F961" s="168"/>
      <c r="G961" s="61"/>
      <c r="H961" s="61"/>
      <c r="I961" s="61"/>
      <c r="J961" s="61"/>
      <c r="K961" s="61"/>
      <c r="L961" s="61"/>
      <c r="M961" s="61"/>
      <c r="N961" s="61"/>
      <c r="O961" s="164"/>
      <c r="P961" s="163"/>
      <c r="Q961" s="163"/>
    </row>
    <row r="962">
      <c r="A962" s="75">
        <v>961.0</v>
      </c>
      <c r="B962" s="165"/>
      <c r="C962" s="161"/>
      <c r="D962" s="166"/>
      <c r="E962" s="167"/>
      <c r="F962" s="168"/>
      <c r="G962" s="61"/>
      <c r="H962" s="61"/>
      <c r="I962" s="61"/>
      <c r="J962" s="61"/>
      <c r="K962" s="61"/>
      <c r="L962" s="61"/>
      <c r="M962" s="61"/>
      <c r="N962" s="61"/>
      <c r="O962" s="164"/>
      <c r="P962" s="163"/>
      <c r="Q962" s="163"/>
    </row>
    <row r="963">
      <c r="A963" s="75">
        <v>962.0</v>
      </c>
      <c r="B963" s="165"/>
      <c r="C963" s="161"/>
      <c r="D963" s="166"/>
      <c r="E963" s="167"/>
      <c r="F963" s="168"/>
      <c r="G963" s="61"/>
      <c r="H963" s="61"/>
      <c r="I963" s="61"/>
      <c r="J963" s="61"/>
      <c r="K963" s="61"/>
      <c r="L963" s="61"/>
      <c r="M963" s="61"/>
      <c r="N963" s="61"/>
      <c r="O963" s="164"/>
      <c r="P963" s="163"/>
      <c r="Q963" s="163"/>
    </row>
    <row r="964">
      <c r="A964" s="75">
        <v>963.0</v>
      </c>
      <c r="B964" s="165"/>
      <c r="C964" s="161"/>
      <c r="D964" s="166"/>
      <c r="E964" s="167"/>
      <c r="F964" s="168"/>
      <c r="G964" s="61"/>
      <c r="H964" s="61"/>
      <c r="I964" s="61"/>
      <c r="J964" s="61"/>
      <c r="K964" s="61"/>
      <c r="L964" s="61"/>
      <c r="M964" s="61"/>
      <c r="N964" s="61"/>
      <c r="O964" s="164"/>
      <c r="P964" s="163"/>
      <c r="Q964" s="163"/>
    </row>
    <row r="965">
      <c r="A965" s="75">
        <v>964.0</v>
      </c>
      <c r="B965" s="165"/>
      <c r="C965" s="161"/>
      <c r="D965" s="166"/>
      <c r="E965" s="167"/>
      <c r="F965" s="168"/>
      <c r="G965" s="61"/>
      <c r="H965" s="61"/>
      <c r="I965" s="61"/>
      <c r="J965" s="61"/>
      <c r="K965" s="61"/>
      <c r="L965" s="61"/>
      <c r="M965" s="61"/>
      <c r="N965" s="61"/>
      <c r="O965" s="164"/>
      <c r="P965" s="163"/>
      <c r="Q965" s="163"/>
    </row>
    <row r="966">
      <c r="A966" s="75">
        <v>965.0</v>
      </c>
      <c r="B966" s="165"/>
      <c r="C966" s="161"/>
      <c r="D966" s="166"/>
      <c r="E966" s="167"/>
      <c r="F966" s="168"/>
      <c r="G966" s="61"/>
      <c r="H966" s="61"/>
      <c r="I966" s="61"/>
      <c r="J966" s="61"/>
      <c r="K966" s="61"/>
      <c r="L966" s="61"/>
      <c r="M966" s="61"/>
      <c r="N966" s="61"/>
      <c r="O966" s="164"/>
      <c r="P966" s="163"/>
      <c r="Q966" s="163"/>
    </row>
    <row r="967">
      <c r="A967" s="75">
        <v>966.0</v>
      </c>
      <c r="B967" s="165"/>
      <c r="C967" s="161"/>
      <c r="D967" s="166"/>
      <c r="E967" s="167"/>
      <c r="F967" s="168"/>
      <c r="G967" s="61"/>
      <c r="H967" s="61"/>
      <c r="I967" s="61"/>
      <c r="J967" s="61"/>
      <c r="K967" s="61"/>
      <c r="L967" s="61"/>
      <c r="M967" s="61"/>
      <c r="N967" s="61"/>
      <c r="O967" s="164"/>
      <c r="P967" s="163"/>
      <c r="Q967" s="163"/>
    </row>
    <row r="968">
      <c r="A968" s="75">
        <v>967.0</v>
      </c>
      <c r="B968" s="165"/>
      <c r="C968" s="161"/>
      <c r="D968" s="166"/>
      <c r="E968" s="167"/>
      <c r="F968" s="168"/>
      <c r="G968" s="61"/>
      <c r="H968" s="61"/>
      <c r="I968" s="61"/>
      <c r="J968" s="61"/>
      <c r="K968" s="61"/>
      <c r="L968" s="61"/>
      <c r="M968" s="61"/>
      <c r="N968" s="61"/>
      <c r="O968" s="164"/>
      <c r="P968" s="163"/>
      <c r="Q968" s="163"/>
    </row>
    <row r="969">
      <c r="A969" s="75">
        <v>968.0</v>
      </c>
      <c r="B969" s="165"/>
      <c r="C969" s="161"/>
      <c r="D969" s="166"/>
      <c r="E969" s="167"/>
      <c r="F969" s="168"/>
      <c r="G969" s="61"/>
      <c r="H969" s="61"/>
      <c r="I969" s="61"/>
      <c r="J969" s="61"/>
      <c r="K969" s="61"/>
      <c r="L969" s="61"/>
      <c r="M969" s="61"/>
      <c r="N969" s="61"/>
      <c r="O969" s="164"/>
      <c r="P969" s="163"/>
      <c r="Q969" s="163"/>
    </row>
    <row r="970">
      <c r="A970" s="75">
        <v>969.0</v>
      </c>
      <c r="B970" s="165"/>
      <c r="C970" s="161"/>
      <c r="D970" s="166"/>
      <c r="E970" s="167"/>
      <c r="F970" s="168"/>
      <c r="G970" s="61"/>
      <c r="H970" s="61"/>
      <c r="I970" s="61"/>
      <c r="J970" s="61"/>
      <c r="K970" s="61"/>
      <c r="L970" s="61"/>
      <c r="M970" s="61"/>
      <c r="N970" s="61"/>
      <c r="O970" s="164"/>
      <c r="P970" s="163"/>
      <c r="Q970" s="163"/>
    </row>
    <row r="971">
      <c r="A971" s="75">
        <v>970.0</v>
      </c>
      <c r="B971" s="165"/>
      <c r="C971" s="161"/>
      <c r="D971" s="166"/>
      <c r="E971" s="167"/>
      <c r="F971" s="168"/>
      <c r="G971" s="61"/>
      <c r="H971" s="61"/>
      <c r="I971" s="61"/>
      <c r="J971" s="61"/>
      <c r="K971" s="61"/>
      <c r="L971" s="61"/>
      <c r="M971" s="61"/>
      <c r="N971" s="61"/>
      <c r="O971" s="164"/>
      <c r="P971" s="163"/>
      <c r="Q971" s="163"/>
    </row>
    <row r="972">
      <c r="A972" s="75">
        <v>971.0</v>
      </c>
      <c r="B972" s="165"/>
      <c r="C972" s="161"/>
      <c r="D972" s="166"/>
      <c r="E972" s="167"/>
      <c r="F972" s="168"/>
      <c r="G972" s="61"/>
      <c r="H972" s="61"/>
      <c r="I972" s="61"/>
      <c r="J972" s="61"/>
      <c r="K972" s="61"/>
      <c r="L972" s="61"/>
      <c r="M972" s="61"/>
      <c r="N972" s="61"/>
      <c r="O972" s="164"/>
      <c r="P972" s="163"/>
      <c r="Q972" s="163"/>
    </row>
    <row r="973">
      <c r="A973" s="75">
        <v>972.0</v>
      </c>
      <c r="B973" s="165"/>
      <c r="C973" s="161"/>
      <c r="D973" s="166"/>
      <c r="E973" s="167"/>
      <c r="F973" s="168"/>
      <c r="G973" s="61"/>
      <c r="H973" s="61"/>
      <c r="I973" s="61"/>
      <c r="J973" s="61"/>
      <c r="K973" s="61"/>
      <c r="L973" s="61"/>
      <c r="M973" s="61"/>
      <c r="N973" s="61"/>
      <c r="O973" s="164"/>
      <c r="P973" s="163"/>
      <c r="Q973" s="163"/>
    </row>
    <row r="974">
      <c r="A974" s="75">
        <v>973.0</v>
      </c>
      <c r="B974" s="165"/>
      <c r="C974" s="161"/>
      <c r="D974" s="166"/>
      <c r="E974" s="167"/>
      <c r="F974" s="168"/>
      <c r="G974" s="61"/>
      <c r="H974" s="61"/>
      <c r="I974" s="61"/>
      <c r="J974" s="61"/>
      <c r="K974" s="61"/>
      <c r="L974" s="61"/>
      <c r="M974" s="61"/>
      <c r="N974" s="61"/>
      <c r="O974" s="164"/>
      <c r="P974" s="163"/>
      <c r="Q974" s="163"/>
    </row>
    <row r="975">
      <c r="A975" s="75">
        <v>974.0</v>
      </c>
      <c r="B975" s="165"/>
      <c r="C975" s="161"/>
      <c r="D975" s="166"/>
      <c r="E975" s="167"/>
      <c r="F975" s="168"/>
      <c r="G975" s="61"/>
      <c r="H975" s="61"/>
      <c r="I975" s="61"/>
      <c r="J975" s="61"/>
      <c r="K975" s="61"/>
      <c r="L975" s="61"/>
      <c r="M975" s="61"/>
      <c r="N975" s="61"/>
      <c r="O975" s="164"/>
      <c r="P975" s="163"/>
      <c r="Q975" s="163"/>
    </row>
    <row r="976">
      <c r="A976" s="75">
        <v>975.0</v>
      </c>
      <c r="B976" s="165"/>
      <c r="C976" s="161"/>
      <c r="D976" s="166"/>
      <c r="E976" s="167"/>
      <c r="F976" s="168"/>
      <c r="G976" s="61"/>
      <c r="H976" s="61"/>
      <c r="I976" s="61"/>
      <c r="J976" s="61"/>
      <c r="K976" s="61"/>
      <c r="L976" s="61"/>
      <c r="M976" s="61"/>
      <c r="N976" s="61"/>
      <c r="O976" s="164"/>
      <c r="P976" s="163"/>
      <c r="Q976" s="163"/>
    </row>
    <row r="977">
      <c r="A977" s="75">
        <v>976.0</v>
      </c>
      <c r="B977" s="165"/>
      <c r="C977" s="161"/>
      <c r="D977" s="166"/>
      <c r="E977" s="167"/>
      <c r="F977" s="168"/>
      <c r="G977" s="61"/>
      <c r="H977" s="61"/>
      <c r="I977" s="61"/>
      <c r="J977" s="61"/>
      <c r="K977" s="61"/>
      <c r="L977" s="61"/>
      <c r="M977" s="61"/>
      <c r="N977" s="61"/>
      <c r="O977" s="164"/>
      <c r="P977" s="163"/>
      <c r="Q977" s="163"/>
    </row>
    <row r="978">
      <c r="A978" s="75">
        <v>977.0</v>
      </c>
      <c r="B978" s="165"/>
      <c r="C978" s="161"/>
      <c r="D978" s="166"/>
      <c r="E978" s="167"/>
      <c r="F978" s="168"/>
      <c r="G978" s="61"/>
      <c r="H978" s="61"/>
      <c r="I978" s="61"/>
      <c r="J978" s="61"/>
      <c r="K978" s="61"/>
      <c r="L978" s="61"/>
      <c r="M978" s="61"/>
      <c r="N978" s="61"/>
      <c r="O978" s="164"/>
      <c r="P978" s="163"/>
      <c r="Q978" s="163"/>
    </row>
    <row r="979">
      <c r="A979" s="75">
        <v>978.0</v>
      </c>
      <c r="B979" s="165"/>
      <c r="C979" s="161"/>
      <c r="D979" s="166"/>
      <c r="E979" s="167"/>
      <c r="F979" s="168"/>
      <c r="G979" s="61"/>
      <c r="H979" s="61"/>
      <c r="I979" s="61"/>
      <c r="J979" s="61"/>
      <c r="K979" s="61"/>
      <c r="L979" s="61"/>
      <c r="M979" s="61"/>
      <c r="N979" s="61"/>
      <c r="O979" s="164"/>
      <c r="P979" s="163"/>
      <c r="Q979" s="163"/>
    </row>
    <row r="980">
      <c r="A980" s="75">
        <v>979.0</v>
      </c>
      <c r="B980" s="165"/>
      <c r="C980" s="161"/>
      <c r="D980" s="166"/>
      <c r="E980" s="167"/>
      <c r="F980" s="168"/>
      <c r="G980" s="61"/>
      <c r="H980" s="61"/>
      <c r="I980" s="61"/>
      <c r="J980" s="61"/>
      <c r="K980" s="61"/>
      <c r="L980" s="61"/>
      <c r="M980" s="61"/>
      <c r="N980" s="61"/>
      <c r="O980" s="164"/>
      <c r="P980" s="163"/>
      <c r="Q980" s="163"/>
    </row>
    <row r="981">
      <c r="A981" s="75">
        <v>980.0</v>
      </c>
      <c r="B981" s="165"/>
      <c r="C981" s="161"/>
      <c r="D981" s="166"/>
      <c r="E981" s="167"/>
      <c r="F981" s="168"/>
      <c r="G981" s="61"/>
      <c r="H981" s="61"/>
      <c r="I981" s="61"/>
      <c r="J981" s="61"/>
      <c r="K981" s="61"/>
      <c r="L981" s="61"/>
      <c r="M981" s="61"/>
      <c r="N981" s="61"/>
      <c r="O981" s="164"/>
      <c r="P981" s="163"/>
      <c r="Q981" s="163"/>
    </row>
    <row r="982">
      <c r="A982" s="75">
        <v>981.0</v>
      </c>
      <c r="B982" s="165"/>
      <c r="C982" s="161"/>
      <c r="D982" s="166"/>
      <c r="E982" s="167"/>
      <c r="F982" s="168"/>
      <c r="G982" s="61"/>
      <c r="H982" s="61"/>
      <c r="I982" s="61"/>
      <c r="J982" s="61"/>
      <c r="K982" s="61"/>
      <c r="L982" s="61"/>
      <c r="M982" s="61"/>
      <c r="N982" s="61"/>
      <c r="O982" s="164"/>
      <c r="P982" s="163"/>
      <c r="Q982" s="163"/>
    </row>
    <row r="983">
      <c r="A983" s="75">
        <v>982.0</v>
      </c>
      <c r="B983" s="165"/>
      <c r="C983" s="161"/>
      <c r="D983" s="166"/>
      <c r="E983" s="167"/>
      <c r="F983" s="168"/>
      <c r="G983" s="61"/>
      <c r="H983" s="61"/>
      <c r="I983" s="61"/>
      <c r="J983" s="61"/>
      <c r="K983" s="61"/>
      <c r="L983" s="61"/>
      <c r="M983" s="61"/>
      <c r="N983" s="61"/>
      <c r="O983" s="164"/>
      <c r="P983" s="163"/>
      <c r="Q983" s="163"/>
    </row>
    <row r="984">
      <c r="A984" s="75">
        <v>983.0</v>
      </c>
      <c r="B984" s="165"/>
      <c r="C984" s="161"/>
      <c r="D984" s="166"/>
      <c r="E984" s="167"/>
      <c r="F984" s="168"/>
      <c r="G984" s="61"/>
      <c r="H984" s="61"/>
      <c r="I984" s="61"/>
      <c r="J984" s="61"/>
      <c r="K984" s="61"/>
      <c r="L984" s="61"/>
      <c r="M984" s="61"/>
      <c r="N984" s="61"/>
      <c r="O984" s="164"/>
      <c r="P984" s="163"/>
      <c r="Q984" s="163"/>
    </row>
    <row r="985">
      <c r="A985" s="75">
        <v>984.0</v>
      </c>
      <c r="B985" s="165"/>
      <c r="C985" s="161"/>
      <c r="D985" s="166"/>
      <c r="E985" s="167"/>
      <c r="F985" s="168"/>
      <c r="G985" s="61"/>
      <c r="H985" s="61"/>
      <c r="I985" s="61"/>
      <c r="J985" s="61"/>
      <c r="K985" s="61"/>
      <c r="L985" s="61"/>
      <c r="M985" s="61"/>
      <c r="N985" s="61"/>
      <c r="O985" s="164"/>
      <c r="P985" s="163"/>
      <c r="Q985" s="163"/>
    </row>
    <row r="986">
      <c r="A986" s="75">
        <v>985.0</v>
      </c>
      <c r="B986" s="165"/>
      <c r="C986" s="161"/>
      <c r="D986" s="166"/>
      <c r="E986" s="167"/>
      <c r="F986" s="168"/>
      <c r="G986" s="61"/>
      <c r="H986" s="61"/>
      <c r="I986" s="61"/>
      <c r="J986" s="61"/>
      <c r="K986" s="61"/>
      <c r="L986" s="61"/>
      <c r="M986" s="61"/>
      <c r="N986" s="61"/>
      <c r="O986" s="164"/>
      <c r="P986" s="163"/>
      <c r="Q986" s="163"/>
    </row>
    <row r="987">
      <c r="A987" s="75">
        <v>986.0</v>
      </c>
      <c r="B987" s="165"/>
      <c r="C987" s="161"/>
      <c r="D987" s="166"/>
      <c r="E987" s="167"/>
      <c r="F987" s="168"/>
      <c r="G987" s="61"/>
      <c r="H987" s="61"/>
      <c r="I987" s="61"/>
      <c r="J987" s="61"/>
      <c r="K987" s="61"/>
      <c r="L987" s="61"/>
      <c r="M987" s="61"/>
      <c r="N987" s="61"/>
      <c r="O987" s="164"/>
      <c r="P987" s="163"/>
      <c r="Q987" s="163"/>
    </row>
    <row r="988">
      <c r="A988" s="75">
        <v>987.0</v>
      </c>
      <c r="B988" s="165"/>
      <c r="C988" s="161"/>
      <c r="D988" s="166"/>
      <c r="E988" s="167"/>
      <c r="F988" s="168"/>
      <c r="G988" s="61"/>
      <c r="H988" s="61"/>
      <c r="I988" s="61"/>
      <c r="J988" s="61"/>
      <c r="K988" s="61"/>
      <c r="L988" s="61"/>
      <c r="M988" s="61"/>
      <c r="N988" s="61"/>
      <c r="O988" s="164"/>
      <c r="P988" s="163"/>
      <c r="Q988" s="163"/>
    </row>
    <row r="989">
      <c r="A989" s="75">
        <v>988.0</v>
      </c>
      <c r="B989" s="165"/>
      <c r="C989" s="161"/>
      <c r="D989" s="166"/>
      <c r="E989" s="167"/>
      <c r="F989" s="168"/>
      <c r="G989" s="61"/>
      <c r="H989" s="61"/>
      <c r="I989" s="61"/>
      <c r="J989" s="61"/>
      <c r="K989" s="61"/>
      <c r="L989" s="61"/>
      <c r="M989" s="61"/>
      <c r="N989" s="61"/>
      <c r="O989" s="164"/>
      <c r="P989" s="163"/>
      <c r="Q989" s="163"/>
    </row>
    <row r="990">
      <c r="A990" s="75">
        <v>989.0</v>
      </c>
      <c r="B990" s="165"/>
      <c r="C990" s="161"/>
      <c r="D990" s="166"/>
      <c r="E990" s="167"/>
      <c r="F990" s="168"/>
      <c r="G990" s="61"/>
      <c r="H990" s="61"/>
      <c r="I990" s="61"/>
      <c r="J990" s="61"/>
      <c r="K990" s="61"/>
      <c r="L990" s="61"/>
      <c r="M990" s="61"/>
      <c r="N990" s="61"/>
      <c r="O990" s="164"/>
      <c r="P990" s="163"/>
      <c r="Q990" s="163"/>
    </row>
    <row r="991">
      <c r="A991" s="75">
        <v>990.0</v>
      </c>
      <c r="B991" s="165"/>
      <c r="C991" s="161"/>
      <c r="D991" s="166"/>
      <c r="E991" s="167"/>
      <c r="F991" s="168"/>
      <c r="G991" s="61"/>
      <c r="H991" s="61"/>
      <c r="I991" s="61"/>
      <c r="J991" s="61"/>
      <c r="K991" s="61"/>
      <c r="L991" s="61"/>
      <c r="M991" s="61"/>
      <c r="N991" s="61"/>
      <c r="O991" s="164"/>
      <c r="P991" s="163"/>
      <c r="Q991" s="163"/>
    </row>
    <row r="992">
      <c r="A992" s="75">
        <v>991.0</v>
      </c>
      <c r="B992" s="165"/>
      <c r="C992" s="161"/>
      <c r="D992" s="166"/>
      <c r="E992" s="167"/>
      <c r="F992" s="168"/>
      <c r="G992" s="61"/>
      <c r="H992" s="61"/>
      <c r="I992" s="61"/>
      <c r="J992" s="61"/>
      <c r="K992" s="61"/>
      <c r="L992" s="61"/>
      <c r="M992" s="61"/>
      <c r="N992" s="61"/>
      <c r="O992" s="164"/>
      <c r="P992" s="163"/>
      <c r="Q992" s="163"/>
    </row>
    <row r="993">
      <c r="A993" s="75">
        <v>992.0</v>
      </c>
      <c r="B993" s="165"/>
      <c r="C993" s="161"/>
      <c r="D993" s="166"/>
      <c r="E993" s="167"/>
      <c r="F993" s="168"/>
      <c r="G993" s="61"/>
      <c r="H993" s="61"/>
      <c r="I993" s="61"/>
      <c r="J993" s="61"/>
      <c r="K993" s="61"/>
      <c r="L993" s="61"/>
      <c r="M993" s="61"/>
      <c r="N993" s="61"/>
      <c r="O993" s="164"/>
      <c r="P993" s="163"/>
      <c r="Q993" s="163"/>
    </row>
    <row r="994">
      <c r="A994" s="75">
        <v>993.0</v>
      </c>
      <c r="B994" s="165"/>
      <c r="C994" s="161"/>
      <c r="D994" s="166"/>
      <c r="E994" s="167"/>
      <c r="F994" s="168"/>
      <c r="G994" s="61"/>
      <c r="H994" s="61"/>
      <c r="I994" s="61"/>
      <c r="J994" s="61"/>
      <c r="K994" s="61"/>
      <c r="L994" s="61"/>
      <c r="M994" s="61"/>
      <c r="N994" s="61"/>
      <c r="O994" s="164"/>
      <c r="P994" s="163"/>
      <c r="Q994" s="163"/>
    </row>
    <row r="995">
      <c r="A995" s="75">
        <v>994.0</v>
      </c>
      <c r="B995" s="165"/>
      <c r="C995" s="161"/>
      <c r="D995" s="166"/>
      <c r="E995" s="167"/>
      <c r="F995" s="168"/>
      <c r="G995" s="61"/>
      <c r="H995" s="61"/>
      <c r="I995" s="61"/>
      <c r="J995" s="61"/>
      <c r="K995" s="61"/>
      <c r="L995" s="61"/>
      <c r="M995" s="61"/>
      <c r="N995" s="61"/>
      <c r="O995" s="164"/>
      <c r="P995" s="163"/>
      <c r="Q995" s="163"/>
    </row>
    <row r="996">
      <c r="A996" s="75">
        <v>995.0</v>
      </c>
      <c r="B996" s="165"/>
      <c r="C996" s="161"/>
      <c r="D996" s="166"/>
      <c r="E996" s="167"/>
      <c r="F996" s="168"/>
      <c r="G996" s="61"/>
      <c r="H996" s="61"/>
      <c r="I996" s="61"/>
      <c r="J996" s="61"/>
      <c r="K996" s="61"/>
      <c r="L996" s="61"/>
      <c r="M996" s="61"/>
      <c r="N996" s="61"/>
      <c r="O996" s="164"/>
      <c r="P996" s="163"/>
      <c r="Q996" s="163"/>
    </row>
    <row r="997">
      <c r="A997" s="75">
        <v>996.0</v>
      </c>
      <c r="B997" s="165"/>
      <c r="C997" s="161"/>
      <c r="D997" s="166"/>
      <c r="E997" s="167"/>
      <c r="F997" s="168"/>
      <c r="G997" s="61"/>
      <c r="H997" s="61"/>
      <c r="I997" s="61"/>
      <c r="J997" s="61"/>
      <c r="K997" s="61"/>
      <c r="L997" s="61"/>
      <c r="M997" s="61"/>
      <c r="N997" s="61"/>
      <c r="O997" s="164"/>
      <c r="P997" s="163"/>
      <c r="Q997" s="163"/>
    </row>
    <row r="998">
      <c r="A998" s="75">
        <v>997.0</v>
      </c>
      <c r="B998" s="165"/>
      <c r="C998" s="161"/>
      <c r="D998" s="166"/>
      <c r="E998" s="167"/>
      <c r="F998" s="168"/>
      <c r="G998" s="61"/>
      <c r="H998" s="61"/>
      <c r="I998" s="61"/>
      <c r="J998" s="61"/>
      <c r="K998" s="61"/>
      <c r="L998" s="61"/>
      <c r="M998" s="61"/>
      <c r="N998" s="61"/>
      <c r="O998" s="164"/>
      <c r="P998" s="163"/>
      <c r="Q998" s="163"/>
    </row>
    <row r="999">
      <c r="A999" s="75">
        <v>998.0</v>
      </c>
      <c r="B999" s="165"/>
      <c r="C999" s="161"/>
      <c r="D999" s="166"/>
      <c r="E999" s="167"/>
      <c r="F999" s="168"/>
      <c r="G999" s="61"/>
      <c r="H999" s="61"/>
      <c r="I999" s="61"/>
      <c r="J999" s="61"/>
      <c r="K999" s="61"/>
      <c r="L999" s="61"/>
      <c r="M999" s="61"/>
      <c r="N999" s="61"/>
      <c r="O999" s="164"/>
      <c r="P999" s="163"/>
      <c r="Q999" s="163"/>
    </row>
    <row r="1000">
      <c r="A1000" s="75">
        <v>999.0</v>
      </c>
      <c r="B1000" s="165"/>
      <c r="C1000" s="161"/>
      <c r="D1000" s="166"/>
      <c r="E1000" s="167"/>
      <c r="F1000" s="168"/>
      <c r="G1000" s="61"/>
      <c r="H1000" s="61"/>
      <c r="I1000" s="61"/>
      <c r="J1000" s="61"/>
      <c r="K1000" s="61"/>
      <c r="L1000" s="61"/>
      <c r="M1000" s="61"/>
      <c r="N1000" s="61"/>
      <c r="O1000" s="164"/>
      <c r="P1000" s="163"/>
      <c r="Q1000" s="163"/>
    </row>
    <row r="1001">
      <c r="A1001" s="75">
        <v>1000.0</v>
      </c>
      <c r="B1001" s="165"/>
      <c r="C1001" s="161"/>
      <c r="D1001" s="166"/>
      <c r="E1001" s="167"/>
      <c r="F1001" s="168"/>
      <c r="G1001" s="61"/>
      <c r="H1001" s="61"/>
      <c r="I1001" s="61"/>
      <c r="J1001" s="61"/>
      <c r="K1001" s="61"/>
      <c r="L1001" s="61"/>
      <c r="M1001" s="61"/>
      <c r="N1001" s="61"/>
      <c r="O1001" s="164"/>
      <c r="P1001" s="163"/>
      <c r="Q1001" s="163"/>
    </row>
    <row r="1002">
      <c r="A1002" s="75">
        <v>1001.0</v>
      </c>
      <c r="B1002" s="165"/>
      <c r="C1002" s="161"/>
      <c r="D1002" s="166"/>
      <c r="E1002" s="167"/>
      <c r="F1002" s="168"/>
      <c r="G1002" s="61"/>
      <c r="H1002" s="61"/>
      <c r="I1002" s="61"/>
      <c r="J1002" s="61"/>
      <c r="K1002" s="61"/>
      <c r="L1002" s="61"/>
      <c r="M1002" s="61"/>
      <c r="N1002" s="61"/>
      <c r="O1002" s="164"/>
      <c r="P1002" s="163"/>
      <c r="Q1002" s="163"/>
    </row>
    <row r="1003">
      <c r="A1003" s="75">
        <v>1002.0</v>
      </c>
      <c r="B1003" s="165"/>
      <c r="C1003" s="161"/>
      <c r="D1003" s="166"/>
      <c r="E1003" s="167"/>
      <c r="F1003" s="168"/>
      <c r="G1003" s="61"/>
      <c r="H1003" s="61"/>
      <c r="I1003" s="61"/>
      <c r="J1003" s="61"/>
      <c r="K1003" s="61"/>
      <c r="L1003" s="61"/>
      <c r="M1003" s="61"/>
      <c r="N1003" s="61"/>
      <c r="O1003" s="164"/>
      <c r="P1003" s="163"/>
      <c r="Q1003" s="163"/>
    </row>
    <row r="1004">
      <c r="A1004" s="75">
        <v>1003.0</v>
      </c>
      <c r="B1004" s="165"/>
      <c r="C1004" s="161"/>
      <c r="D1004" s="166"/>
      <c r="E1004" s="167"/>
      <c r="F1004" s="168"/>
      <c r="G1004" s="61"/>
      <c r="H1004" s="61"/>
      <c r="I1004" s="61"/>
      <c r="J1004" s="61"/>
      <c r="K1004" s="61"/>
      <c r="L1004" s="61"/>
      <c r="M1004" s="61"/>
      <c r="N1004" s="61"/>
      <c r="O1004" s="164"/>
      <c r="P1004" s="163"/>
      <c r="Q1004" s="163"/>
    </row>
    <row r="1005">
      <c r="A1005" s="75">
        <v>1004.0</v>
      </c>
      <c r="B1005" s="165"/>
      <c r="C1005" s="161"/>
      <c r="D1005" s="166"/>
      <c r="E1005" s="167"/>
      <c r="F1005" s="168"/>
      <c r="G1005" s="61"/>
      <c r="H1005" s="61"/>
      <c r="I1005" s="61"/>
      <c r="J1005" s="61"/>
      <c r="K1005" s="61"/>
      <c r="L1005" s="61"/>
      <c r="M1005" s="61"/>
      <c r="N1005" s="61"/>
      <c r="O1005" s="164"/>
      <c r="P1005" s="163"/>
      <c r="Q1005" s="163"/>
    </row>
    <row r="1006">
      <c r="A1006" s="75">
        <v>1005.0</v>
      </c>
      <c r="B1006" s="165"/>
      <c r="C1006" s="161"/>
      <c r="D1006" s="166"/>
      <c r="E1006" s="167"/>
      <c r="F1006" s="168"/>
      <c r="G1006" s="61"/>
      <c r="H1006" s="61"/>
      <c r="I1006" s="61"/>
      <c r="J1006" s="61"/>
      <c r="K1006" s="61"/>
      <c r="L1006" s="61"/>
      <c r="M1006" s="61"/>
      <c r="N1006" s="61"/>
      <c r="O1006" s="164"/>
      <c r="P1006" s="163"/>
      <c r="Q1006" s="163"/>
    </row>
    <row r="1007">
      <c r="A1007" s="75">
        <v>1006.0</v>
      </c>
      <c r="B1007" s="165"/>
      <c r="C1007" s="161"/>
      <c r="D1007" s="166"/>
      <c r="E1007" s="167"/>
      <c r="F1007" s="168"/>
      <c r="G1007" s="61"/>
      <c r="H1007" s="61"/>
      <c r="I1007" s="61"/>
      <c r="J1007" s="61"/>
      <c r="K1007" s="61"/>
      <c r="L1007" s="61"/>
      <c r="M1007" s="61"/>
      <c r="N1007" s="61"/>
      <c r="O1007" s="164"/>
      <c r="P1007" s="163"/>
      <c r="Q1007" s="163"/>
    </row>
    <row r="1008">
      <c r="A1008" s="75">
        <v>1007.0</v>
      </c>
      <c r="B1008" s="165"/>
      <c r="C1008" s="161"/>
      <c r="D1008" s="166"/>
      <c r="E1008" s="167"/>
      <c r="F1008" s="168"/>
      <c r="G1008" s="61"/>
      <c r="H1008" s="61"/>
      <c r="I1008" s="61"/>
      <c r="J1008" s="61"/>
      <c r="K1008" s="61"/>
      <c r="L1008" s="61"/>
      <c r="M1008" s="61"/>
      <c r="N1008" s="61"/>
      <c r="O1008" s="164"/>
      <c r="P1008" s="163"/>
      <c r="Q1008" s="163"/>
    </row>
    <row r="1009">
      <c r="A1009" s="75">
        <v>1008.0</v>
      </c>
      <c r="B1009" s="165"/>
      <c r="C1009" s="161"/>
      <c r="D1009" s="166"/>
      <c r="E1009" s="167"/>
      <c r="F1009" s="168"/>
      <c r="G1009" s="61"/>
      <c r="H1009" s="61"/>
      <c r="I1009" s="61"/>
      <c r="J1009" s="61"/>
      <c r="K1009" s="61"/>
      <c r="L1009" s="61"/>
      <c r="M1009" s="61"/>
      <c r="N1009" s="61"/>
      <c r="O1009" s="164"/>
      <c r="P1009" s="163"/>
      <c r="Q1009" s="163"/>
    </row>
    <row r="1010">
      <c r="A1010" s="75">
        <v>1009.0</v>
      </c>
      <c r="B1010" s="165"/>
      <c r="C1010" s="161"/>
      <c r="D1010" s="166"/>
      <c r="E1010" s="167"/>
      <c r="F1010" s="168"/>
      <c r="G1010" s="61"/>
      <c r="H1010" s="61"/>
      <c r="I1010" s="61"/>
      <c r="J1010" s="61"/>
      <c r="K1010" s="61"/>
      <c r="L1010" s="61"/>
      <c r="M1010" s="61"/>
      <c r="N1010" s="61"/>
      <c r="O1010" s="164"/>
      <c r="P1010" s="163"/>
      <c r="Q1010" s="163"/>
    </row>
    <row r="1011">
      <c r="A1011" s="75">
        <v>1010.0</v>
      </c>
      <c r="B1011" s="165"/>
      <c r="C1011" s="161"/>
      <c r="D1011" s="166"/>
      <c r="E1011" s="167"/>
      <c r="F1011" s="168"/>
      <c r="G1011" s="61"/>
      <c r="H1011" s="61"/>
      <c r="I1011" s="61"/>
      <c r="J1011" s="61"/>
      <c r="K1011" s="61"/>
      <c r="L1011" s="61"/>
      <c r="M1011" s="61"/>
      <c r="N1011" s="61"/>
      <c r="O1011" s="164"/>
      <c r="P1011" s="163"/>
      <c r="Q1011" s="163"/>
    </row>
    <row r="1012">
      <c r="A1012" s="75">
        <v>1011.0</v>
      </c>
      <c r="B1012" s="165"/>
      <c r="C1012" s="161"/>
      <c r="D1012" s="166"/>
      <c r="E1012" s="167"/>
      <c r="F1012" s="168"/>
      <c r="G1012" s="61"/>
      <c r="H1012" s="61"/>
      <c r="I1012" s="61"/>
      <c r="J1012" s="61"/>
      <c r="K1012" s="61"/>
      <c r="L1012" s="61"/>
      <c r="M1012" s="61"/>
      <c r="N1012" s="61"/>
      <c r="O1012" s="164"/>
      <c r="P1012" s="163"/>
      <c r="Q1012" s="163"/>
    </row>
    <row r="1013">
      <c r="A1013" s="75">
        <v>1012.0</v>
      </c>
      <c r="B1013" s="165"/>
      <c r="C1013" s="161"/>
      <c r="D1013" s="166"/>
      <c r="E1013" s="167"/>
      <c r="F1013" s="168"/>
      <c r="G1013" s="61"/>
      <c r="H1013" s="61"/>
      <c r="I1013" s="61"/>
      <c r="J1013" s="61"/>
      <c r="K1013" s="61"/>
      <c r="L1013" s="61"/>
      <c r="M1013" s="61"/>
      <c r="N1013" s="61"/>
      <c r="O1013" s="164"/>
      <c r="P1013" s="163"/>
      <c r="Q1013" s="163"/>
    </row>
    <row r="1014">
      <c r="A1014" s="75">
        <v>1013.0</v>
      </c>
      <c r="B1014" s="165"/>
      <c r="C1014" s="161"/>
      <c r="D1014" s="166"/>
      <c r="E1014" s="167"/>
      <c r="F1014" s="168"/>
      <c r="G1014" s="61"/>
      <c r="H1014" s="61"/>
      <c r="I1014" s="61"/>
      <c r="J1014" s="61"/>
      <c r="K1014" s="61"/>
      <c r="L1014" s="61"/>
      <c r="M1014" s="61"/>
      <c r="N1014" s="61"/>
      <c r="O1014" s="164"/>
      <c r="P1014" s="163"/>
      <c r="Q1014" s="163"/>
    </row>
    <row r="1015">
      <c r="A1015" s="75">
        <v>1014.0</v>
      </c>
      <c r="B1015" s="165"/>
      <c r="C1015" s="161"/>
      <c r="D1015" s="166"/>
      <c r="E1015" s="167"/>
      <c r="F1015" s="168"/>
      <c r="G1015" s="61"/>
      <c r="H1015" s="61"/>
      <c r="I1015" s="61"/>
      <c r="J1015" s="61"/>
      <c r="K1015" s="61"/>
      <c r="L1015" s="61"/>
      <c r="M1015" s="61"/>
      <c r="N1015" s="61"/>
      <c r="O1015" s="164"/>
      <c r="P1015" s="163"/>
      <c r="Q1015" s="163"/>
    </row>
    <row r="1016">
      <c r="A1016" s="75">
        <v>1015.0</v>
      </c>
      <c r="B1016" s="165"/>
      <c r="C1016" s="161"/>
      <c r="D1016" s="166"/>
      <c r="E1016" s="167"/>
      <c r="F1016" s="168"/>
      <c r="G1016" s="61"/>
      <c r="H1016" s="61"/>
      <c r="I1016" s="61"/>
      <c r="J1016" s="61"/>
      <c r="K1016" s="61"/>
      <c r="L1016" s="61"/>
      <c r="M1016" s="61"/>
      <c r="N1016" s="61"/>
      <c r="O1016" s="164"/>
      <c r="P1016" s="163"/>
      <c r="Q1016" s="163"/>
    </row>
    <row r="1017">
      <c r="A1017" s="75">
        <v>1016.0</v>
      </c>
      <c r="B1017" s="165"/>
      <c r="C1017" s="161"/>
      <c r="D1017" s="166"/>
      <c r="E1017" s="167"/>
      <c r="F1017" s="168"/>
      <c r="G1017" s="61"/>
      <c r="H1017" s="61"/>
      <c r="I1017" s="61"/>
      <c r="J1017" s="61"/>
      <c r="K1017" s="61"/>
      <c r="L1017" s="61"/>
      <c r="M1017" s="61"/>
      <c r="N1017" s="61"/>
      <c r="O1017" s="164"/>
      <c r="P1017" s="163"/>
      <c r="Q1017" s="163"/>
    </row>
    <row r="1018">
      <c r="A1018" s="75">
        <v>1017.0</v>
      </c>
      <c r="B1018" s="165"/>
      <c r="C1018" s="161"/>
      <c r="D1018" s="166"/>
      <c r="E1018" s="167"/>
      <c r="F1018" s="168"/>
      <c r="G1018" s="61"/>
      <c r="H1018" s="61"/>
      <c r="I1018" s="61"/>
      <c r="J1018" s="61"/>
      <c r="K1018" s="61"/>
      <c r="L1018" s="61"/>
      <c r="M1018" s="61"/>
      <c r="N1018" s="61"/>
      <c r="O1018" s="164"/>
      <c r="P1018" s="163"/>
      <c r="Q1018" s="163"/>
    </row>
    <row r="1019">
      <c r="A1019" s="75">
        <v>1018.0</v>
      </c>
      <c r="B1019" s="165"/>
      <c r="C1019" s="161"/>
      <c r="D1019" s="166"/>
      <c r="E1019" s="167"/>
      <c r="F1019" s="168"/>
      <c r="G1019" s="61"/>
      <c r="H1019" s="61"/>
      <c r="I1019" s="61"/>
      <c r="J1019" s="61"/>
      <c r="K1019" s="61"/>
      <c r="L1019" s="61"/>
      <c r="M1019" s="61"/>
      <c r="N1019" s="61"/>
      <c r="O1019" s="164"/>
      <c r="P1019" s="163"/>
      <c r="Q1019" s="163"/>
    </row>
    <row r="1020">
      <c r="A1020" s="75">
        <v>1019.0</v>
      </c>
      <c r="B1020" s="165"/>
      <c r="C1020" s="161"/>
      <c r="D1020" s="166"/>
      <c r="E1020" s="167"/>
      <c r="F1020" s="168"/>
      <c r="G1020" s="61"/>
      <c r="H1020" s="61"/>
      <c r="I1020" s="61"/>
      <c r="J1020" s="61"/>
      <c r="K1020" s="61"/>
      <c r="L1020" s="61"/>
      <c r="M1020" s="61"/>
      <c r="N1020" s="61"/>
      <c r="O1020" s="164"/>
      <c r="P1020" s="163"/>
      <c r="Q1020" s="163"/>
    </row>
    <row r="1021">
      <c r="A1021" s="75">
        <v>1020.0</v>
      </c>
      <c r="B1021" s="165"/>
      <c r="C1021" s="161"/>
      <c r="D1021" s="166"/>
      <c r="E1021" s="167"/>
      <c r="F1021" s="168"/>
      <c r="G1021" s="61"/>
      <c r="H1021" s="61"/>
      <c r="I1021" s="61"/>
      <c r="J1021" s="61"/>
      <c r="K1021" s="61"/>
      <c r="L1021" s="61"/>
      <c r="M1021" s="61"/>
      <c r="N1021" s="61"/>
      <c r="O1021" s="164"/>
      <c r="P1021" s="163"/>
      <c r="Q1021" s="163"/>
    </row>
    <row r="1022">
      <c r="A1022" s="75">
        <v>1021.0</v>
      </c>
      <c r="B1022" s="165"/>
      <c r="C1022" s="161"/>
      <c r="D1022" s="166"/>
      <c r="E1022" s="167"/>
      <c r="F1022" s="168"/>
      <c r="G1022" s="61"/>
      <c r="H1022" s="61"/>
      <c r="I1022" s="61"/>
      <c r="J1022" s="61"/>
      <c r="K1022" s="61"/>
      <c r="L1022" s="61"/>
      <c r="M1022" s="61"/>
      <c r="N1022" s="61"/>
      <c r="O1022" s="164"/>
      <c r="P1022" s="163"/>
      <c r="Q1022" s="163"/>
    </row>
    <row r="1023">
      <c r="A1023" s="75">
        <v>1022.0</v>
      </c>
      <c r="B1023" s="165"/>
      <c r="C1023" s="161"/>
      <c r="D1023" s="166"/>
      <c r="E1023" s="167"/>
      <c r="F1023" s="168"/>
      <c r="G1023" s="61"/>
      <c r="H1023" s="61"/>
      <c r="I1023" s="61"/>
      <c r="J1023" s="61"/>
      <c r="K1023" s="61"/>
      <c r="L1023" s="61"/>
      <c r="M1023" s="61"/>
      <c r="N1023" s="61"/>
      <c r="O1023" s="164"/>
      <c r="P1023" s="163"/>
      <c r="Q1023" s="163"/>
    </row>
    <row r="1024">
      <c r="A1024" s="75">
        <v>1023.0</v>
      </c>
      <c r="B1024" s="165"/>
      <c r="C1024" s="161"/>
      <c r="D1024" s="166"/>
      <c r="E1024" s="167"/>
      <c r="F1024" s="168"/>
      <c r="G1024" s="61"/>
      <c r="H1024" s="61"/>
      <c r="I1024" s="61"/>
      <c r="J1024" s="61"/>
      <c r="K1024" s="61"/>
      <c r="L1024" s="61"/>
      <c r="M1024" s="61"/>
      <c r="N1024" s="61"/>
      <c r="O1024" s="164"/>
      <c r="P1024" s="163"/>
      <c r="Q1024" s="163"/>
    </row>
    <row r="1025">
      <c r="A1025" s="75">
        <v>1024.0</v>
      </c>
      <c r="B1025" s="165"/>
      <c r="C1025" s="161"/>
      <c r="D1025" s="166"/>
      <c r="E1025" s="167"/>
      <c r="F1025" s="168"/>
      <c r="G1025" s="61"/>
      <c r="H1025" s="61"/>
      <c r="I1025" s="61"/>
      <c r="J1025" s="61"/>
      <c r="K1025" s="61"/>
      <c r="L1025" s="61"/>
      <c r="M1025" s="61"/>
      <c r="N1025" s="61"/>
      <c r="O1025" s="164"/>
      <c r="P1025" s="163"/>
      <c r="Q1025" s="163"/>
    </row>
    <row r="1026">
      <c r="A1026" s="75">
        <v>1025.0</v>
      </c>
      <c r="B1026" s="165"/>
      <c r="C1026" s="161"/>
      <c r="D1026" s="166"/>
      <c r="E1026" s="167"/>
      <c r="F1026" s="168"/>
      <c r="G1026" s="61"/>
      <c r="H1026" s="61"/>
      <c r="I1026" s="61"/>
      <c r="J1026" s="61"/>
      <c r="K1026" s="61"/>
      <c r="L1026" s="61"/>
      <c r="M1026" s="61"/>
      <c r="N1026" s="61"/>
      <c r="O1026" s="164"/>
      <c r="P1026" s="163"/>
      <c r="Q1026" s="163"/>
    </row>
    <row r="1027">
      <c r="A1027" s="75">
        <v>1026.0</v>
      </c>
      <c r="B1027" s="165"/>
      <c r="C1027" s="161"/>
      <c r="D1027" s="166"/>
      <c r="E1027" s="167"/>
      <c r="F1027" s="168"/>
      <c r="G1027" s="61"/>
      <c r="H1027" s="61"/>
      <c r="I1027" s="61"/>
      <c r="J1027" s="61"/>
      <c r="K1027" s="61"/>
      <c r="L1027" s="61"/>
      <c r="M1027" s="61"/>
      <c r="N1027" s="61"/>
      <c r="O1027" s="164"/>
      <c r="P1027" s="163"/>
      <c r="Q1027" s="163"/>
    </row>
    <row r="1028">
      <c r="A1028" s="75">
        <v>1027.0</v>
      </c>
      <c r="B1028" s="165"/>
      <c r="C1028" s="161"/>
      <c r="D1028" s="166"/>
      <c r="E1028" s="167"/>
      <c r="F1028" s="168"/>
      <c r="G1028" s="61"/>
      <c r="H1028" s="61"/>
      <c r="I1028" s="61"/>
      <c r="J1028" s="61"/>
      <c r="K1028" s="61"/>
      <c r="L1028" s="61"/>
      <c r="M1028" s="61"/>
      <c r="N1028" s="61"/>
      <c r="O1028" s="164"/>
      <c r="P1028" s="163"/>
      <c r="Q1028" s="163"/>
    </row>
    <row r="1029">
      <c r="A1029" s="75">
        <v>1028.0</v>
      </c>
      <c r="B1029" s="165"/>
      <c r="C1029" s="161"/>
      <c r="D1029" s="166"/>
      <c r="E1029" s="167"/>
      <c r="F1029" s="168"/>
      <c r="G1029" s="61"/>
      <c r="H1029" s="61"/>
      <c r="I1029" s="61"/>
      <c r="J1029" s="61"/>
      <c r="K1029" s="61"/>
      <c r="L1029" s="61"/>
      <c r="M1029" s="61"/>
      <c r="N1029" s="61"/>
      <c r="O1029" s="164"/>
      <c r="P1029" s="163"/>
      <c r="Q1029" s="163"/>
    </row>
    <row r="1030">
      <c r="A1030" s="75">
        <v>1029.0</v>
      </c>
      <c r="B1030" s="165"/>
      <c r="C1030" s="161"/>
      <c r="D1030" s="166"/>
      <c r="E1030" s="167"/>
      <c r="F1030" s="168"/>
      <c r="G1030" s="61"/>
      <c r="H1030" s="61"/>
      <c r="I1030" s="61"/>
      <c r="J1030" s="61"/>
      <c r="K1030" s="61"/>
      <c r="L1030" s="61"/>
      <c r="M1030" s="61"/>
      <c r="N1030" s="61"/>
      <c r="O1030" s="164"/>
      <c r="P1030" s="163"/>
      <c r="Q1030" s="163"/>
    </row>
    <row r="1031">
      <c r="A1031" s="75">
        <v>1030.0</v>
      </c>
      <c r="B1031" s="165"/>
      <c r="C1031" s="161"/>
      <c r="D1031" s="166"/>
      <c r="E1031" s="167"/>
      <c r="F1031" s="168"/>
      <c r="G1031" s="61"/>
      <c r="H1031" s="61"/>
      <c r="I1031" s="61"/>
      <c r="J1031" s="61"/>
      <c r="K1031" s="61"/>
      <c r="L1031" s="61"/>
      <c r="M1031" s="61"/>
      <c r="N1031" s="61"/>
      <c r="O1031" s="164"/>
      <c r="P1031" s="163"/>
      <c r="Q1031" s="163"/>
    </row>
    <row r="1032">
      <c r="A1032" s="75">
        <v>1031.0</v>
      </c>
      <c r="B1032" s="165"/>
      <c r="C1032" s="161"/>
      <c r="D1032" s="166"/>
      <c r="E1032" s="167"/>
      <c r="F1032" s="168"/>
      <c r="G1032" s="61"/>
      <c r="H1032" s="61"/>
      <c r="I1032" s="61"/>
      <c r="J1032" s="61"/>
      <c r="K1032" s="61"/>
      <c r="L1032" s="61"/>
      <c r="M1032" s="61"/>
      <c r="N1032" s="61"/>
      <c r="O1032" s="164"/>
      <c r="P1032" s="163"/>
      <c r="Q1032" s="163"/>
    </row>
    <row r="1033">
      <c r="A1033" s="75">
        <v>1032.0</v>
      </c>
      <c r="B1033" s="165"/>
      <c r="C1033" s="161"/>
      <c r="D1033" s="166"/>
      <c r="E1033" s="167"/>
      <c r="F1033" s="168"/>
      <c r="G1033" s="61"/>
      <c r="H1033" s="61"/>
      <c r="I1033" s="61"/>
      <c r="J1033" s="61"/>
      <c r="K1033" s="61"/>
      <c r="L1033" s="61"/>
      <c r="M1033" s="61"/>
      <c r="N1033" s="61"/>
      <c r="O1033" s="164"/>
      <c r="P1033" s="163"/>
      <c r="Q1033" s="163"/>
    </row>
    <row r="1034">
      <c r="A1034" s="75">
        <v>1033.0</v>
      </c>
      <c r="B1034" s="165"/>
      <c r="C1034" s="161"/>
      <c r="D1034" s="166"/>
      <c r="E1034" s="167"/>
      <c r="F1034" s="168"/>
      <c r="G1034" s="61"/>
      <c r="H1034" s="61"/>
      <c r="I1034" s="61"/>
      <c r="J1034" s="61"/>
      <c r="K1034" s="61"/>
      <c r="L1034" s="61"/>
      <c r="M1034" s="61"/>
      <c r="N1034" s="61"/>
      <c r="O1034" s="164"/>
      <c r="P1034" s="163"/>
      <c r="Q1034" s="163"/>
    </row>
    <row r="1035">
      <c r="A1035" s="75">
        <v>1034.0</v>
      </c>
      <c r="B1035" s="165"/>
      <c r="C1035" s="161"/>
      <c r="D1035" s="166"/>
      <c r="E1035" s="167"/>
      <c r="F1035" s="168"/>
      <c r="G1035" s="61"/>
      <c r="H1035" s="61"/>
      <c r="I1035" s="61"/>
      <c r="J1035" s="61"/>
      <c r="K1035" s="61"/>
      <c r="L1035" s="61"/>
      <c r="M1035" s="61"/>
      <c r="N1035" s="61"/>
      <c r="O1035" s="164"/>
      <c r="P1035" s="163"/>
      <c r="Q1035" s="163"/>
    </row>
    <row r="1036">
      <c r="A1036" s="75">
        <v>1035.0</v>
      </c>
      <c r="B1036" s="165"/>
      <c r="C1036" s="161"/>
      <c r="D1036" s="166"/>
      <c r="E1036" s="167"/>
      <c r="F1036" s="168"/>
      <c r="G1036" s="61"/>
      <c r="H1036" s="61"/>
      <c r="I1036" s="61"/>
      <c r="J1036" s="61"/>
      <c r="K1036" s="61"/>
      <c r="L1036" s="61"/>
      <c r="M1036" s="61"/>
      <c r="N1036" s="61"/>
      <c r="O1036" s="164"/>
      <c r="P1036" s="163"/>
      <c r="Q1036" s="163"/>
    </row>
    <row r="1037">
      <c r="A1037" s="75">
        <v>1036.0</v>
      </c>
      <c r="B1037" s="165"/>
      <c r="C1037" s="161"/>
      <c r="D1037" s="166"/>
      <c r="E1037" s="167"/>
      <c r="F1037" s="168"/>
      <c r="G1037" s="61"/>
      <c r="H1037" s="61"/>
      <c r="I1037" s="61"/>
      <c r="J1037" s="61"/>
      <c r="K1037" s="61"/>
      <c r="L1037" s="61"/>
      <c r="M1037" s="61"/>
      <c r="N1037" s="61"/>
      <c r="O1037" s="164"/>
      <c r="P1037" s="163"/>
      <c r="Q1037" s="163"/>
    </row>
    <row r="1038">
      <c r="A1038" s="75">
        <v>1037.0</v>
      </c>
      <c r="B1038" s="165"/>
      <c r="C1038" s="161"/>
      <c r="D1038" s="166"/>
      <c r="E1038" s="167"/>
      <c r="F1038" s="168"/>
      <c r="G1038" s="61"/>
      <c r="H1038" s="61"/>
      <c r="I1038" s="61"/>
      <c r="J1038" s="61"/>
      <c r="K1038" s="61"/>
      <c r="L1038" s="61"/>
      <c r="M1038" s="61"/>
      <c r="N1038" s="61"/>
      <c r="O1038" s="164"/>
      <c r="P1038" s="163"/>
      <c r="Q1038" s="163"/>
    </row>
    <row r="1039">
      <c r="A1039" s="75">
        <v>1038.0</v>
      </c>
      <c r="B1039" s="165"/>
      <c r="C1039" s="161"/>
      <c r="D1039" s="166"/>
      <c r="E1039" s="167"/>
      <c r="F1039" s="168"/>
      <c r="G1039" s="61"/>
      <c r="H1039" s="61"/>
      <c r="I1039" s="61"/>
      <c r="J1039" s="61"/>
      <c r="K1039" s="61"/>
      <c r="L1039" s="61"/>
      <c r="M1039" s="61"/>
      <c r="N1039" s="61"/>
      <c r="O1039" s="164"/>
      <c r="P1039" s="163"/>
      <c r="Q1039" s="163"/>
    </row>
    <row r="1040">
      <c r="A1040" s="75">
        <v>1039.0</v>
      </c>
      <c r="B1040" s="165"/>
      <c r="C1040" s="161"/>
      <c r="D1040" s="166"/>
      <c r="E1040" s="167"/>
      <c r="F1040" s="168"/>
      <c r="G1040" s="61"/>
      <c r="H1040" s="61"/>
      <c r="I1040" s="61"/>
      <c r="J1040" s="61"/>
      <c r="K1040" s="61"/>
      <c r="L1040" s="61"/>
      <c r="M1040" s="61"/>
      <c r="N1040" s="61"/>
      <c r="O1040" s="164"/>
      <c r="P1040" s="163"/>
      <c r="Q1040" s="163"/>
    </row>
    <row r="1041">
      <c r="A1041" s="75">
        <v>1040.0</v>
      </c>
      <c r="B1041" s="165"/>
      <c r="C1041" s="161"/>
      <c r="D1041" s="166"/>
      <c r="E1041" s="167"/>
      <c r="F1041" s="168"/>
      <c r="G1041" s="61"/>
      <c r="H1041" s="61"/>
      <c r="I1041" s="61"/>
      <c r="J1041" s="61"/>
      <c r="K1041" s="61"/>
      <c r="L1041" s="61"/>
      <c r="M1041" s="61"/>
      <c r="N1041" s="61"/>
      <c r="O1041" s="164"/>
      <c r="P1041" s="163"/>
      <c r="Q1041" s="163"/>
    </row>
    <row r="1042">
      <c r="A1042" s="75">
        <v>1041.0</v>
      </c>
      <c r="B1042" s="165"/>
      <c r="C1042" s="161"/>
      <c r="D1042" s="166"/>
      <c r="E1042" s="167"/>
      <c r="F1042" s="168"/>
      <c r="G1042" s="61"/>
      <c r="H1042" s="61"/>
      <c r="I1042" s="61"/>
      <c r="J1042" s="61"/>
      <c r="K1042" s="61"/>
      <c r="L1042" s="61"/>
      <c r="M1042" s="61"/>
      <c r="N1042" s="61"/>
      <c r="O1042" s="164"/>
      <c r="P1042" s="163"/>
      <c r="Q1042" s="163"/>
    </row>
    <row r="1043">
      <c r="A1043" s="75">
        <v>1041.0</v>
      </c>
      <c r="B1043" s="165"/>
      <c r="C1043" s="161"/>
      <c r="D1043" s="166"/>
      <c r="E1043" s="167"/>
      <c r="F1043" s="168"/>
      <c r="G1043" s="61"/>
      <c r="H1043" s="61"/>
      <c r="I1043" s="61"/>
      <c r="J1043" s="61"/>
      <c r="K1043" s="61"/>
      <c r="L1043" s="61"/>
      <c r="M1043" s="61"/>
      <c r="N1043" s="61"/>
      <c r="O1043" s="164"/>
      <c r="P1043" s="163"/>
      <c r="Q1043" s="163"/>
    </row>
    <row r="1044">
      <c r="A1044" s="75">
        <v>1042.0</v>
      </c>
      <c r="B1044" s="165"/>
      <c r="C1044" s="161"/>
      <c r="D1044" s="166"/>
      <c r="E1044" s="167"/>
      <c r="F1044" s="168"/>
      <c r="G1044" s="61"/>
      <c r="H1044" s="61"/>
      <c r="I1044" s="61"/>
      <c r="J1044" s="61"/>
      <c r="K1044" s="61"/>
      <c r="L1044" s="61"/>
      <c r="M1044" s="61"/>
      <c r="N1044" s="61"/>
      <c r="O1044" s="164"/>
      <c r="P1044" s="163"/>
      <c r="Q1044" s="163"/>
    </row>
    <row r="1045">
      <c r="A1045" s="75">
        <v>1042.0</v>
      </c>
      <c r="B1045" s="165"/>
      <c r="C1045" s="161"/>
      <c r="D1045" s="166"/>
      <c r="E1045" s="167"/>
      <c r="F1045" s="168"/>
      <c r="G1045" s="61"/>
      <c r="H1045" s="61"/>
      <c r="I1045" s="61"/>
      <c r="J1045" s="61"/>
      <c r="K1045" s="61"/>
      <c r="L1045" s="61"/>
      <c r="M1045" s="61"/>
      <c r="N1045" s="61"/>
      <c r="O1045" s="164"/>
      <c r="P1045" s="163"/>
      <c r="Q1045" s="163"/>
    </row>
    <row r="1046">
      <c r="A1046" s="75">
        <v>1043.0</v>
      </c>
      <c r="B1046" s="165"/>
      <c r="C1046" s="161"/>
      <c r="D1046" s="166"/>
      <c r="E1046" s="167"/>
      <c r="F1046" s="168"/>
      <c r="G1046" s="61"/>
      <c r="H1046" s="61"/>
      <c r="I1046" s="61"/>
      <c r="J1046" s="61"/>
      <c r="K1046" s="61"/>
      <c r="L1046" s="61"/>
      <c r="M1046" s="61"/>
      <c r="N1046" s="61"/>
      <c r="O1046" s="164"/>
      <c r="P1046" s="163"/>
      <c r="Q1046" s="163"/>
    </row>
    <row r="1047">
      <c r="A1047" s="75">
        <v>1043.0</v>
      </c>
      <c r="B1047" s="165"/>
      <c r="C1047" s="161"/>
      <c r="D1047" s="166"/>
      <c r="E1047" s="167"/>
      <c r="F1047" s="168"/>
      <c r="G1047" s="61"/>
      <c r="H1047" s="61"/>
      <c r="I1047" s="61"/>
      <c r="J1047" s="61"/>
      <c r="K1047" s="61"/>
      <c r="L1047" s="61"/>
      <c r="M1047" s="61"/>
      <c r="N1047" s="61"/>
      <c r="O1047" s="164"/>
      <c r="P1047" s="163"/>
      <c r="Q1047" s="163"/>
    </row>
    <row r="1048">
      <c r="A1048" s="75">
        <v>1044.0</v>
      </c>
      <c r="B1048" s="165"/>
      <c r="C1048" s="161"/>
      <c r="D1048" s="166"/>
      <c r="E1048" s="167"/>
      <c r="F1048" s="168"/>
      <c r="G1048" s="61"/>
      <c r="H1048" s="61"/>
      <c r="I1048" s="61"/>
      <c r="J1048" s="61"/>
      <c r="K1048" s="61"/>
      <c r="L1048" s="61"/>
      <c r="M1048" s="61"/>
      <c r="N1048" s="61"/>
      <c r="O1048" s="164"/>
      <c r="P1048" s="163"/>
      <c r="Q1048" s="163"/>
    </row>
    <row r="1049">
      <c r="A1049" s="75">
        <v>1044.0</v>
      </c>
      <c r="B1049" s="165"/>
      <c r="C1049" s="161"/>
      <c r="D1049" s="166"/>
      <c r="E1049" s="167"/>
      <c r="F1049" s="168"/>
      <c r="G1049" s="61"/>
      <c r="H1049" s="61"/>
      <c r="I1049" s="61"/>
      <c r="J1049" s="61"/>
      <c r="K1049" s="61"/>
      <c r="L1049" s="61"/>
      <c r="M1049" s="61"/>
      <c r="N1049" s="61"/>
      <c r="O1049" s="164"/>
      <c r="P1049" s="163"/>
      <c r="Q1049" s="163"/>
    </row>
    <row r="1050">
      <c r="A1050" s="75">
        <v>1045.0</v>
      </c>
      <c r="B1050" s="165"/>
      <c r="C1050" s="161"/>
      <c r="D1050" s="166"/>
      <c r="E1050" s="167"/>
      <c r="F1050" s="168"/>
      <c r="G1050" s="61"/>
      <c r="H1050" s="61"/>
      <c r="I1050" s="61"/>
      <c r="J1050" s="61"/>
      <c r="K1050" s="61"/>
      <c r="L1050" s="61"/>
      <c r="M1050" s="61"/>
      <c r="N1050" s="61"/>
      <c r="O1050" s="164"/>
      <c r="P1050" s="163"/>
      <c r="Q1050" s="163"/>
    </row>
    <row r="1051">
      <c r="A1051" s="75">
        <v>1046.0</v>
      </c>
      <c r="B1051" s="165"/>
      <c r="C1051" s="161"/>
      <c r="D1051" s="166"/>
      <c r="E1051" s="167"/>
      <c r="F1051" s="168"/>
      <c r="G1051" s="61"/>
      <c r="H1051" s="61"/>
      <c r="I1051" s="61"/>
      <c r="J1051" s="61"/>
      <c r="K1051" s="61"/>
      <c r="L1051" s="61"/>
      <c r="M1051" s="61"/>
      <c r="N1051" s="61"/>
      <c r="O1051" s="164"/>
      <c r="P1051" s="163"/>
      <c r="Q1051" s="163"/>
    </row>
    <row r="1052">
      <c r="A1052" s="75">
        <v>1047.0</v>
      </c>
      <c r="B1052" s="165"/>
      <c r="C1052" s="161"/>
      <c r="D1052" s="166"/>
      <c r="E1052" s="167"/>
      <c r="F1052" s="168"/>
      <c r="G1052" s="61"/>
      <c r="H1052" s="61"/>
      <c r="I1052" s="61"/>
      <c r="J1052" s="61"/>
      <c r="K1052" s="61"/>
      <c r="L1052" s="61"/>
      <c r="M1052" s="61"/>
      <c r="N1052" s="61"/>
      <c r="O1052" s="164"/>
      <c r="P1052" s="163"/>
      <c r="Q1052" s="163"/>
    </row>
    <row r="1053">
      <c r="A1053" s="75">
        <v>1048.0</v>
      </c>
      <c r="B1053" s="165"/>
      <c r="C1053" s="161"/>
      <c r="D1053" s="166"/>
      <c r="E1053" s="167"/>
      <c r="F1053" s="168"/>
      <c r="G1053" s="61"/>
      <c r="H1053" s="61"/>
      <c r="I1053" s="61"/>
      <c r="J1053" s="61"/>
      <c r="K1053" s="61"/>
      <c r="L1053" s="61"/>
      <c r="M1053" s="61"/>
      <c r="N1053" s="61"/>
      <c r="O1053" s="164"/>
      <c r="P1053" s="163"/>
      <c r="Q1053" s="163"/>
    </row>
    <row r="1054">
      <c r="A1054" s="75">
        <v>1049.0</v>
      </c>
      <c r="B1054" s="165"/>
      <c r="C1054" s="161"/>
      <c r="D1054" s="166"/>
      <c r="E1054" s="167"/>
      <c r="F1054" s="168"/>
      <c r="G1054" s="61"/>
      <c r="H1054" s="61"/>
      <c r="I1054" s="61"/>
      <c r="J1054" s="61"/>
      <c r="K1054" s="61"/>
      <c r="L1054" s="61"/>
      <c r="M1054" s="61"/>
      <c r="N1054" s="61"/>
      <c r="O1054" s="164"/>
      <c r="P1054" s="163"/>
      <c r="Q1054" s="163"/>
    </row>
    <row r="1055">
      <c r="A1055" s="75">
        <v>1050.0</v>
      </c>
      <c r="B1055" s="165"/>
      <c r="C1055" s="161"/>
      <c r="D1055" s="166"/>
      <c r="E1055" s="167"/>
      <c r="F1055" s="168"/>
      <c r="G1055" s="61"/>
      <c r="H1055" s="61"/>
      <c r="I1055" s="61"/>
      <c r="J1055" s="61"/>
      <c r="K1055" s="61"/>
      <c r="L1055" s="61"/>
      <c r="M1055" s="61"/>
      <c r="N1055" s="61"/>
      <c r="O1055" s="164"/>
      <c r="P1055" s="163"/>
      <c r="Q1055" s="163"/>
    </row>
    <row r="1056">
      <c r="A1056" s="75">
        <v>1051.0</v>
      </c>
      <c r="B1056" s="165"/>
      <c r="C1056" s="161"/>
      <c r="D1056" s="166"/>
      <c r="E1056" s="167"/>
      <c r="F1056" s="168"/>
      <c r="G1056" s="61"/>
      <c r="H1056" s="61"/>
      <c r="I1056" s="61"/>
      <c r="J1056" s="61"/>
      <c r="K1056" s="61"/>
      <c r="L1056" s="61"/>
      <c r="M1056" s="61"/>
      <c r="N1056" s="61"/>
      <c r="O1056" s="164"/>
      <c r="P1056" s="163"/>
      <c r="Q1056" s="163"/>
    </row>
    <row r="1057">
      <c r="A1057" s="75">
        <v>1052.0</v>
      </c>
      <c r="B1057" s="165"/>
      <c r="C1057" s="161"/>
      <c r="D1057" s="166"/>
      <c r="E1057" s="167"/>
      <c r="F1057" s="168"/>
      <c r="G1057" s="61"/>
      <c r="H1057" s="61"/>
      <c r="I1057" s="61"/>
      <c r="J1057" s="61"/>
      <c r="K1057" s="61"/>
      <c r="L1057" s="61"/>
      <c r="M1057" s="61"/>
      <c r="N1057" s="61"/>
      <c r="O1057" s="164"/>
      <c r="P1057" s="163"/>
      <c r="Q1057" s="163"/>
    </row>
    <row r="1058">
      <c r="A1058" s="75">
        <v>1053.0</v>
      </c>
      <c r="B1058" s="165"/>
      <c r="C1058" s="161"/>
      <c r="D1058" s="166"/>
      <c r="E1058" s="167"/>
      <c r="F1058" s="168"/>
      <c r="G1058" s="61"/>
      <c r="H1058" s="61"/>
      <c r="I1058" s="61"/>
      <c r="J1058" s="61"/>
      <c r="K1058" s="61"/>
      <c r="L1058" s="61"/>
      <c r="M1058" s="61"/>
      <c r="N1058" s="61"/>
      <c r="O1058" s="164"/>
      <c r="P1058" s="163"/>
      <c r="Q1058" s="163"/>
    </row>
    <row r="1059">
      <c r="A1059" s="75">
        <v>1054.0</v>
      </c>
      <c r="B1059" s="165"/>
      <c r="C1059" s="161"/>
      <c r="D1059" s="166"/>
      <c r="E1059" s="167"/>
      <c r="F1059" s="168"/>
      <c r="G1059" s="61"/>
      <c r="H1059" s="61"/>
      <c r="I1059" s="61"/>
      <c r="J1059" s="61"/>
      <c r="K1059" s="61"/>
      <c r="L1059" s="61"/>
      <c r="M1059" s="61"/>
      <c r="N1059" s="61"/>
      <c r="O1059" s="164"/>
      <c r="P1059" s="163"/>
      <c r="Q1059" s="163"/>
    </row>
    <row r="1060">
      <c r="A1060" s="75">
        <v>1055.0</v>
      </c>
      <c r="B1060" s="165"/>
      <c r="C1060" s="161"/>
      <c r="D1060" s="166"/>
      <c r="E1060" s="167"/>
      <c r="F1060" s="168"/>
      <c r="G1060" s="61"/>
      <c r="H1060" s="61"/>
      <c r="I1060" s="61"/>
      <c r="J1060" s="61"/>
      <c r="K1060" s="61"/>
      <c r="L1060" s="61"/>
      <c r="M1060" s="61"/>
      <c r="N1060" s="61"/>
      <c r="O1060" s="164"/>
      <c r="P1060" s="163"/>
      <c r="Q1060" s="163"/>
    </row>
    <row r="1061">
      <c r="A1061" s="75">
        <v>1056.0</v>
      </c>
      <c r="B1061" s="165"/>
      <c r="C1061" s="161"/>
      <c r="D1061" s="166"/>
      <c r="E1061" s="167"/>
      <c r="F1061" s="168"/>
      <c r="G1061" s="61"/>
      <c r="H1061" s="61"/>
      <c r="I1061" s="61"/>
      <c r="J1061" s="61"/>
      <c r="K1061" s="61"/>
      <c r="L1061" s="61"/>
      <c r="M1061" s="61"/>
      <c r="N1061" s="61"/>
      <c r="O1061" s="164"/>
      <c r="P1061" s="163"/>
      <c r="Q1061" s="163"/>
    </row>
    <row r="1062">
      <c r="A1062" s="75">
        <v>1057.0</v>
      </c>
      <c r="B1062" s="165"/>
      <c r="C1062" s="161"/>
      <c r="D1062" s="166"/>
      <c r="E1062" s="167"/>
      <c r="F1062" s="168"/>
      <c r="G1062" s="61"/>
      <c r="H1062" s="61"/>
      <c r="I1062" s="61"/>
      <c r="J1062" s="61"/>
      <c r="K1062" s="61"/>
      <c r="L1062" s="61"/>
      <c r="M1062" s="61"/>
      <c r="N1062" s="61"/>
      <c r="O1062" s="164"/>
      <c r="P1062" s="163"/>
      <c r="Q1062" s="163"/>
    </row>
    <row r="1063">
      <c r="A1063" s="75">
        <v>1058.0</v>
      </c>
      <c r="B1063" s="165"/>
      <c r="C1063" s="161"/>
      <c r="D1063" s="166"/>
      <c r="E1063" s="167"/>
      <c r="F1063" s="168"/>
      <c r="G1063" s="61"/>
      <c r="H1063" s="61"/>
      <c r="I1063" s="61"/>
      <c r="J1063" s="61"/>
      <c r="K1063" s="61"/>
      <c r="L1063" s="61"/>
      <c r="M1063" s="61"/>
      <c r="N1063" s="61"/>
      <c r="O1063" s="164"/>
      <c r="P1063" s="163"/>
      <c r="Q1063" s="163"/>
    </row>
    <row r="1064">
      <c r="A1064" s="75">
        <v>1059.0</v>
      </c>
      <c r="B1064" s="165"/>
      <c r="C1064" s="161"/>
      <c r="D1064" s="166"/>
      <c r="E1064" s="167"/>
      <c r="F1064" s="168"/>
      <c r="G1064" s="61"/>
      <c r="H1064" s="61"/>
      <c r="I1064" s="61"/>
      <c r="J1064" s="61"/>
      <c r="K1064" s="61"/>
      <c r="L1064" s="61"/>
      <c r="M1064" s="61"/>
      <c r="N1064" s="61"/>
      <c r="O1064" s="164"/>
      <c r="P1064" s="163"/>
      <c r="Q1064" s="163"/>
    </row>
    <row r="1065">
      <c r="A1065" s="75">
        <v>1060.0</v>
      </c>
      <c r="B1065" s="165"/>
      <c r="C1065" s="161"/>
      <c r="D1065" s="166"/>
      <c r="E1065" s="167"/>
      <c r="F1065" s="168"/>
      <c r="G1065" s="61"/>
      <c r="H1065" s="61"/>
      <c r="I1065" s="61"/>
      <c r="J1065" s="61"/>
      <c r="K1065" s="61"/>
      <c r="L1065" s="61"/>
      <c r="M1065" s="61"/>
      <c r="N1065" s="61"/>
      <c r="O1065" s="164"/>
      <c r="P1065" s="163"/>
      <c r="Q1065" s="163"/>
    </row>
    <row r="1066">
      <c r="A1066" s="75">
        <v>1061.0</v>
      </c>
      <c r="B1066" s="165"/>
      <c r="C1066" s="161"/>
      <c r="D1066" s="166"/>
      <c r="E1066" s="167"/>
      <c r="F1066" s="168"/>
      <c r="G1066" s="61"/>
      <c r="H1066" s="61"/>
      <c r="I1066" s="61"/>
      <c r="J1066" s="61"/>
      <c r="K1066" s="61"/>
      <c r="L1066" s="61"/>
      <c r="M1066" s="61"/>
      <c r="N1066" s="61"/>
      <c r="O1066" s="164"/>
      <c r="P1066" s="163"/>
      <c r="Q1066" s="163"/>
    </row>
    <row r="1067">
      <c r="A1067" s="75">
        <v>1062.0</v>
      </c>
      <c r="B1067" s="165"/>
      <c r="C1067" s="161"/>
      <c r="D1067" s="166"/>
      <c r="E1067" s="167"/>
      <c r="F1067" s="168"/>
      <c r="G1067" s="61"/>
      <c r="H1067" s="61"/>
      <c r="I1067" s="61"/>
      <c r="J1067" s="61"/>
      <c r="K1067" s="61"/>
      <c r="L1067" s="61"/>
      <c r="M1067" s="61"/>
      <c r="N1067" s="61"/>
      <c r="O1067" s="164"/>
      <c r="P1067" s="163"/>
      <c r="Q1067" s="163"/>
    </row>
    <row r="1068">
      <c r="A1068" s="75">
        <v>1063.0</v>
      </c>
      <c r="B1068" s="165"/>
      <c r="C1068" s="161"/>
      <c r="D1068" s="166"/>
      <c r="E1068" s="167"/>
      <c r="F1068" s="168"/>
      <c r="G1068" s="61"/>
      <c r="H1068" s="61"/>
      <c r="I1068" s="61"/>
      <c r="J1068" s="61"/>
      <c r="K1068" s="61"/>
      <c r="L1068" s="61"/>
      <c r="M1068" s="61"/>
      <c r="N1068" s="61"/>
      <c r="O1068" s="164"/>
      <c r="P1068" s="163"/>
      <c r="Q1068" s="163"/>
    </row>
    <row r="1069">
      <c r="A1069" s="75">
        <v>1064.0</v>
      </c>
      <c r="B1069" s="165"/>
      <c r="C1069" s="161"/>
      <c r="D1069" s="166"/>
      <c r="E1069" s="167"/>
      <c r="F1069" s="168"/>
      <c r="G1069" s="61"/>
      <c r="H1069" s="61"/>
      <c r="I1069" s="61"/>
      <c r="J1069" s="61"/>
      <c r="K1069" s="61"/>
      <c r="L1069" s="61"/>
      <c r="M1069" s="61"/>
      <c r="N1069" s="61"/>
      <c r="O1069" s="164"/>
      <c r="P1069" s="163"/>
      <c r="Q1069" s="163"/>
    </row>
    <row r="1070">
      <c r="A1070" s="75">
        <v>1065.0</v>
      </c>
      <c r="B1070" s="165"/>
      <c r="C1070" s="161"/>
      <c r="D1070" s="166"/>
      <c r="E1070" s="167"/>
      <c r="F1070" s="168"/>
      <c r="G1070" s="61"/>
      <c r="H1070" s="61"/>
      <c r="I1070" s="61"/>
      <c r="J1070" s="61"/>
      <c r="K1070" s="61"/>
      <c r="L1070" s="61"/>
      <c r="M1070" s="61"/>
      <c r="N1070" s="61"/>
      <c r="O1070" s="164"/>
      <c r="P1070" s="163"/>
      <c r="Q1070" s="163"/>
    </row>
    <row r="1071">
      <c r="A1071" s="75">
        <v>1066.0</v>
      </c>
      <c r="B1071" s="165"/>
      <c r="C1071" s="161"/>
      <c r="D1071" s="166"/>
      <c r="E1071" s="167"/>
      <c r="F1071" s="168"/>
      <c r="G1071" s="61"/>
      <c r="H1071" s="61"/>
      <c r="I1071" s="61"/>
      <c r="J1071" s="61"/>
      <c r="K1071" s="61"/>
      <c r="L1071" s="61"/>
      <c r="M1071" s="61"/>
      <c r="N1071" s="61"/>
      <c r="O1071" s="164"/>
      <c r="P1071" s="163"/>
      <c r="Q1071" s="163"/>
    </row>
    <row r="1072">
      <c r="A1072" s="75">
        <v>1067.0</v>
      </c>
      <c r="B1072" s="165"/>
      <c r="C1072" s="161"/>
      <c r="D1072" s="166"/>
      <c r="E1072" s="167"/>
      <c r="F1072" s="168"/>
      <c r="G1072" s="61"/>
      <c r="H1072" s="61"/>
      <c r="I1072" s="61"/>
      <c r="J1072" s="61"/>
      <c r="K1072" s="61"/>
      <c r="L1072" s="61"/>
      <c r="M1072" s="61"/>
      <c r="N1072" s="61"/>
      <c r="O1072" s="164"/>
      <c r="P1072" s="163"/>
      <c r="Q1072" s="163"/>
    </row>
    <row r="1073">
      <c r="A1073" s="75">
        <v>1068.0</v>
      </c>
      <c r="B1073" s="165"/>
      <c r="C1073" s="161"/>
      <c r="D1073" s="166"/>
      <c r="E1073" s="167"/>
      <c r="F1073" s="168"/>
      <c r="G1073" s="61"/>
      <c r="H1073" s="61"/>
      <c r="I1073" s="61"/>
      <c r="J1073" s="61"/>
      <c r="K1073" s="61"/>
      <c r="L1073" s="61"/>
      <c r="M1073" s="61"/>
      <c r="N1073" s="61"/>
      <c r="O1073" s="164"/>
      <c r="P1073" s="163"/>
      <c r="Q1073" s="163"/>
    </row>
    <row r="1074">
      <c r="A1074" s="75">
        <v>1069.0</v>
      </c>
      <c r="B1074" s="165"/>
      <c r="C1074" s="161"/>
      <c r="D1074" s="166"/>
      <c r="E1074" s="167"/>
      <c r="F1074" s="168"/>
      <c r="G1074" s="61"/>
      <c r="H1074" s="61"/>
      <c r="I1074" s="61"/>
      <c r="J1074" s="61"/>
      <c r="K1074" s="61"/>
      <c r="L1074" s="61"/>
      <c r="M1074" s="61"/>
      <c r="N1074" s="61"/>
      <c r="O1074" s="164"/>
      <c r="P1074" s="163"/>
      <c r="Q1074" s="163"/>
    </row>
    <row r="1075">
      <c r="A1075" s="75">
        <v>1070.0</v>
      </c>
      <c r="B1075" s="165"/>
      <c r="C1075" s="161"/>
      <c r="D1075" s="166"/>
      <c r="E1075" s="167"/>
      <c r="F1075" s="168"/>
      <c r="G1075" s="61"/>
      <c r="H1075" s="61"/>
      <c r="I1075" s="61"/>
      <c r="J1075" s="61"/>
      <c r="K1075" s="61"/>
      <c r="L1075" s="61"/>
      <c r="M1075" s="61"/>
      <c r="N1075" s="61"/>
      <c r="O1075" s="164"/>
      <c r="P1075" s="163"/>
      <c r="Q1075" s="163"/>
    </row>
    <row r="1076">
      <c r="A1076" s="75">
        <v>1071.0</v>
      </c>
      <c r="B1076" s="165"/>
      <c r="C1076" s="161"/>
      <c r="D1076" s="166"/>
      <c r="E1076" s="167"/>
      <c r="F1076" s="168"/>
      <c r="G1076" s="61"/>
      <c r="H1076" s="61"/>
      <c r="I1076" s="61"/>
      <c r="J1076" s="61"/>
      <c r="K1076" s="61"/>
      <c r="L1076" s="61"/>
      <c r="M1076" s="61"/>
      <c r="N1076" s="61"/>
      <c r="O1076" s="164"/>
      <c r="P1076" s="163"/>
      <c r="Q1076" s="163"/>
    </row>
    <row r="1077">
      <c r="A1077" s="75">
        <v>1072.0</v>
      </c>
      <c r="B1077" s="165"/>
      <c r="C1077" s="161"/>
      <c r="D1077" s="166"/>
      <c r="E1077" s="167"/>
      <c r="F1077" s="168"/>
      <c r="G1077" s="61"/>
      <c r="H1077" s="61"/>
      <c r="I1077" s="61"/>
      <c r="J1077" s="61"/>
      <c r="K1077" s="61"/>
      <c r="L1077" s="61"/>
      <c r="M1077" s="61"/>
      <c r="N1077" s="61"/>
      <c r="O1077" s="164"/>
      <c r="P1077" s="163"/>
      <c r="Q1077" s="163"/>
    </row>
    <row r="1078">
      <c r="A1078" s="75">
        <v>1073.0</v>
      </c>
      <c r="B1078" s="165"/>
      <c r="C1078" s="161"/>
      <c r="D1078" s="166"/>
      <c r="E1078" s="167"/>
      <c r="F1078" s="168"/>
      <c r="G1078" s="61"/>
      <c r="H1078" s="61"/>
      <c r="I1078" s="61"/>
      <c r="J1078" s="61"/>
      <c r="K1078" s="61"/>
      <c r="L1078" s="61"/>
      <c r="M1078" s="61"/>
      <c r="N1078" s="61"/>
      <c r="O1078" s="164"/>
      <c r="P1078" s="163"/>
      <c r="Q1078" s="163"/>
    </row>
    <row r="1079">
      <c r="A1079" s="75">
        <v>1074.0</v>
      </c>
      <c r="B1079" s="165"/>
      <c r="C1079" s="161"/>
      <c r="D1079" s="166"/>
      <c r="E1079" s="167"/>
      <c r="F1079" s="168"/>
      <c r="G1079" s="61"/>
      <c r="H1079" s="61"/>
      <c r="I1079" s="61"/>
      <c r="J1079" s="61"/>
      <c r="K1079" s="61"/>
      <c r="L1079" s="61"/>
      <c r="M1079" s="61"/>
      <c r="N1079" s="61"/>
      <c r="O1079" s="164"/>
      <c r="P1079" s="163"/>
      <c r="Q1079" s="163"/>
    </row>
    <row r="1080">
      <c r="A1080" s="75">
        <v>1075.0</v>
      </c>
      <c r="B1080" s="165"/>
      <c r="C1080" s="161"/>
      <c r="D1080" s="166"/>
      <c r="E1080" s="167"/>
      <c r="F1080" s="168"/>
      <c r="G1080" s="61"/>
      <c r="H1080" s="61"/>
      <c r="I1080" s="61"/>
      <c r="J1080" s="61"/>
      <c r="K1080" s="61"/>
      <c r="L1080" s="61"/>
      <c r="M1080" s="61"/>
      <c r="N1080" s="61"/>
      <c r="O1080" s="164"/>
      <c r="P1080" s="163"/>
      <c r="Q1080" s="163"/>
    </row>
    <row r="1081">
      <c r="A1081" s="75">
        <v>1076.0</v>
      </c>
      <c r="B1081" s="165"/>
      <c r="C1081" s="161"/>
      <c r="D1081" s="166"/>
      <c r="E1081" s="167"/>
      <c r="F1081" s="168"/>
      <c r="G1081" s="61"/>
      <c r="H1081" s="61"/>
      <c r="I1081" s="61"/>
      <c r="J1081" s="61"/>
      <c r="K1081" s="61"/>
      <c r="L1081" s="61"/>
      <c r="M1081" s="61"/>
      <c r="N1081" s="61"/>
      <c r="O1081" s="164"/>
      <c r="P1081" s="163"/>
      <c r="Q1081" s="163"/>
    </row>
    <row r="1082">
      <c r="A1082" s="75">
        <v>1077.0</v>
      </c>
      <c r="B1082" s="165"/>
      <c r="C1082" s="161"/>
      <c r="D1082" s="166"/>
      <c r="E1082" s="167"/>
      <c r="F1082" s="168"/>
      <c r="G1082" s="61"/>
      <c r="H1082" s="61"/>
      <c r="I1082" s="61"/>
      <c r="J1082" s="61"/>
      <c r="K1082" s="61"/>
      <c r="L1082" s="61"/>
      <c r="M1082" s="61"/>
      <c r="N1082" s="61"/>
      <c r="O1082" s="164"/>
      <c r="P1082" s="163"/>
      <c r="Q1082" s="163"/>
    </row>
    <row r="1083">
      <c r="A1083" s="75">
        <v>1078.0</v>
      </c>
      <c r="B1083" s="165"/>
      <c r="C1083" s="161"/>
      <c r="D1083" s="166"/>
      <c r="E1083" s="167"/>
      <c r="F1083" s="168"/>
      <c r="G1083" s="61"/>
      <c r="H1083" s="61"/>
      <c r="I1083" s="61"/>
      <c r="J1083" s="61"/>
      <c r="K1083" s="61"/>
      <c r="L1083" s="61"/>
      <c r="M1083" s="61"/>
      <c r="N1083" s="61"/>
      <c r="O1083" s="164"/>
      <c r="P1083" s="163"/>
      <c r="Q1083" s="163"/>
    </row>
    <row r="1084">
      <c r="A1084" s="75">
        <v>1079.0</v>
      </c>
      <c r="B1084" s="165"/>
      <c r="C1084" s="161"/>
      <c r="D1084" s="166"/>
      <c r="E1084" s="167"/>
      <c r="F1084" s="168"/>
      <c r="G1084" s="61"/>
      <c r="H1084" s="61"/>
      <c r="I1084" s="61"/>
      <c r="J1084" s="61"/>
      <c r="K1084" s="61"/>
      <c r="L1084" s="61"/>
      <c r="M1084" s="61"/>
      <c r="N1084" s="61"/>
      <c r="O1084" s="164"/>
      <c r="P1084" s="163"/>
      <c r="Q1084" s="163"/>
    </row>
    <row r="1085">
      <c r="A1085" s="75">
        <v>1080.0</v>
      </c>
      <c r="B1085" s="165"/>
      <c r="C1085" s="161"/>
      <c r="D1085" s="166"/>
      <c r="E1085" s="167"/>
      <c r="F1085" s="168"/>
      <c r="G1085" s="61"/>
      <c r="H1085" s="61"/>
      <c r="I1085" s="61"/>
      <c r="J1085" s="61"/>
      <c r="K1085" s="61"/>
      <c r="L1085" s="61"/>
      <c r="M1085" s="61"/>
      <c r="N1085" s="61"/>
      <c r="O1085" s="164"/>
      <c r="P1085" s="163"/>
      <c r="Q1085" s="163"/>
    </row>
    <row r="1086">
      <c r="A1086" s="75">
        <v>1081.0</v>
      </c>
      <c r="B1086" s="165"/>
      <c r="C1086" s="161"/>
      <c r="D1086" s="166"/>
      <c r="E1086" s="167"/>
      <c r="F1086" s="168"/>
      <c r="G1086" s="61"/>
      <c r="H1086" s="61"/>
      <c r="I1086" s="61"/>
      <c r="J1086" s="61"/>
      <c r="K1086" s="61"/>
      <c r="L1086" s="61"/>
      <c r="M1086" s="61"/>
      <c r="N1086" s="61"/>
      <c r="O1086" s="164"/>
      <c r="P1086" s="163"/>
      <c r="Q1086" s="163"/>
    </row>
    <row r="1087">
      <c r="A1087" s="75">
        <v>1082.0</v>
      </c>
      <c r="B1087" s="165"/>
      <c r="C1087" s="161"/>
      <c r="D1087" s="166"/>
      <c r="E1087" s="167"/>
      <c r="F1087" s="168"/>
      <c r="G1087" s="61"/>
      <c r="H1087" s="61"/>
      <c r="I1087" s="61"/>
      <c r="J1087" s="61"/>
      <c r="K1087" s="61"/>
      <c r="L1087" s="61"/>
      <c r="M1087" s="61"/>
      <c r="N1087" s="61"/>
      <c r="O1087" s="164"/>
      <c r="P1087" s="163"/>
      <c r="Q1087" s="163"/>
    </row>
    <row r="1088">
      <c r="A1088" s="75">
        <v>1083.0</v>
      </c>
      <c r="B1088" s="165"/>
      <c r="C1088" s="161"/>
      <c r="D1088" s="166"/>
      <c r="E1088" s="167"/>
      <c r="F1088" s="168"/>
      <c r="G1088" s="61"/>
      <c r="H1088" s="61"/>
      <c r="I1088" s="61"/>
      <c r="J1088" s="61"/>
      <c r="K1088" s="61"/>
      <c r="L1088" s="61"/>
      <c r="M1088" s="61"/>
      <c r="N1088" s="61"/>
      <c r="O1088" s="164"/>
      <c r="P1088" s="163"/>
      <c r="Q1088" s="163"/>
    </row>
    <row r="1089">
      <c r="A1089" s="75">
        <v>1084.0</v>
      </c>
      <c r="B1089" s="165"/>
      <c r="C1089" s="161"/>
      <c r="D1089" s="166"/>
      <c r="E1089" s="167"/>
      <c r="F1089" s="168"/>
      <c r="G1089" s="61"/>
      <c r="H1089" s="61"/>
      <c r="I1089" s="61"/>
      <c r="J1089" s="61"/>
      <c r="K1089" s="61"/>
      <c r="L1089" s="61"/>
      <c r="M1089" s="61"/>
      <c r="N1089" s="61"/>
      <c r="O1089" s="164"/>
      <c r="P1089" s="163"/>
      <c r="Q1089" s="163"/>
    </row>
    <row r="1090">
      <c r="A1090" s="75">
        <v>1085.0</v>
      </c>
      <c r="B1090" s="165"/>
      <c r="C1090" s="161"/>
      <c r="D1090" s="166"/>
      <c r="E1090" s="167"/>
      <c r="F1090" s="168"/>
      <c r="G1090" s="61"/>
      <c r="H1090" s="61"/>
      <c r="I1090" s="61"/>
      <c r="J1090" s="61"/>
      <c r="K1090" s="61"/>
      <c r="L1090" s="61"/>
      <c r="M1090" s="61"/>
      <c r="N1090" s="61"/>
      <c r="O1090" s="164"/>
      <c r="P1090" s="163"/>
      <c r="Q1090" s="163"/>
    </row>
    <row r="1091">
      <c r="A1091" s="75">
        <v>1086.0</v>
      </c>
      <c r="B1091" s="165"/>
      <c r="C1091" s="161"/>
      <c r="D1091" s="166"/>
      <c r="E1091" s="167"/>
      <c r="F1091" s="168"/>
      <c r="G1091" s="61"/>
      <c r="H1091" s="61"/>
      <c r="I1091" s="61"/>
      <c r="J1091" s="61"/>
      <c r="K1091" s="61"/>
      <c r="L1091" s="61"/>
      <c r="M1091" s="61"/>
      <c r="N1091" s="61"/>
      <c r="O1091" s="164"/>
      <c r="P1091" s="163"/>
      <c r="Q1091" s="163"/>
    </row>
    <row r="1092">
      <c r="A1092" s="75">
        <v>1087.0</v>
      </c>
      <c r="B1092" s="165"/>
      <c r="C1092" s="161"/>
      <c r="D1092" s="166"/>
      <c r="E1092" s="167"/>
      <c r="F1092" s="168"/>
      <c r="G1092" s="61"/>
      <c r="H1092" s="61"/>
      <c r="I1092" s="61"/>
      <c r="J1092" s="61"/>
      <c r="K1092" s="61"/>
      <c r="L1092" s="61"/>
      <c r="M1092" s="61"/>
      <c r="N1092" s="61"/>
      <c r="O1092" s="164"/>
      <c r="P1092" s="163"/>
      <c r="Q1092" s="163"/>
    </row>
    <row r="1093">
      <c r="A1093" s="75">
        <v>1088.0</v>
      </c>
      <c r="B1093" s="165"/>
      <c r="C1093" s="161"/>
      <c r="D1093" s="166"/>
      <c r="E1093" s="167"/>
      <c r="F1093" s="168"/>
      <c r="G1093" s="61"/>
      <c r="H1093" s="61"/>
      <c r="I1093" s="61"/>
      <c r="J1093" s="61"/>
      <c r="K1093" s="61"/>
      <c r="L1093" s="61"/>
      <c r="M1093" s="61"/>
      <c r="N1093" s="61"/>
      <c r="O1093" s="164"/>
      <c r="P1093" s="163"/>
      <c r="Q1093" s="163"/>
    </row>
    <row r="1094">
      <c r="A1094" s="75">
        <v>1089.0</v>
      </c>
      <c r="B1094" s="165"/>
      <c r="C1094" s="161"/>
      <c r="D1094" s="166"/>
      <c r="E1094" s="167"/>
      <c r="F1094" s="168"/>
      <c r="G1094" s="61"/>
      <c r="H1094" s="61"/>
      <c r="I1094" s="61"/>
      <c r="J1094" s="61"/>
      <c r="K1094" s="61"/>
      <c r="L1094" s="61"/>
      <c r="M1094" s="61"/>
      <c r="N1094" s="61"/>
      <c r="O1094" s="164"/>
      <c r="P1094" s="163"/>
      <c r="Q1094" s="163"/>
    </row>
    <row r="1095">
      <c r="A1095" s="75">
        <v>1090.0</v>
      </c>
      <c r="B1095" s="165"/>
      <c r="C1095" s="161"/>
      <c r="D1095" s="166"/>
      <c r="E1095" s="167"/>
      <c r="F1095" s="168"/>
      <c r="G1095" s="61"/>
      <c r="H1095" s="61"/>
      <c r="I1095" s="61"/>
      <c r="J1095" s="61"/>
      <c r="K1095" s="61"/>
      <c r="L1095" s="61"/>
      <c r="M1095" s="61"/>
      <c r="N1095" s="61"/>
      <c r="O1095" s="164"/>
      <c r="P1095" s="163"/>
      <c r="Q1095" s="163"/>
    </row>
    <row r="1096">
      <c r="A1096" s="75">
        <v>1091.0</v>
      </c>
      <c r="B1096" s="165"/>
      <c r="C1096" s="161"/>
      <c r="D1096" s="166"/>
      <c r="E1096" s="167"/>
      <c r="F1096" s="168"/>
      <c r="G1096" s="61"/>
      <c r="H1096" s="61"/>
      <c r="I1096" s="61"/>
      <c r="J1096" s="61"/>
      <c r="K1096" s="61"/>
      <c r="L1096" s="61"/>
      <c r="M1096" s="61"/>
      <c r="N1096" s="61"/>
      <c r="O1096" s="164"/>
      <c r="P1096" s="163"/>
      <c r="Q1096" s="163"/>
    </row>
    <row r="1097">
      <c r="A1097" s="75">
        <v>1092.0</v>
      </c>
      <c r="B1097" s="165"/>
      <c r="C1097" s="161"/>
      <c r="D1097" s="166"/>
      <c r="E1097" s="167"/>
      <c r="F1097" s="168"/>
      <c r="G1097" s="61"/>
      <c r="H1097" s="61"/>
      <c r="I1097" s="61"/>
      <c r="J1097" s="61"/>
      <c r="K1097" s="61"/>
      <c r="L1097" s="61"/>
      <c r="M1097" s="61"/>
      <c r="N1097" s="61"/>
      <c r="O1097" s="164"/>
      <c r="P1097" s="163"/>
      <c r="Q1097" s="163"/>
    </row>
    <row r="1098">
      <c r="A1098" s="75">
        <v>1093.0</v>
      </c>
      <c r="B1098" s="165"/>
      <c r="C1098" s="161"/>
      <c r="D1098" s="166"/>
      <c r="E1098" s="167"/>
      <c r="F1098" s="168"/>
      <c r="G1098" s="61"/>
      <c r="H1098" s="61"/>
      <c r="I1098" s="61"/>
      <c r="J1098" s="61"/>
      <c r="K1098" s="61"/>
      <c r="L1098" s="61"/>
      <c r="M1098" s="61"/>
      <c r="N1098" s="61"/>
      <c r="O1098" s="164"/>
      <c r="P1098" s="163"/>
      <c r="Q1098" s="163"/>
    </row>
    <row r="1099">
      <c r="A1099" s="75">
        <v>1094.0</v>
      </c>
      <c r="B1099" s="165"/>
      <c r="C1099" s="161"/>
      <c r="D1099" s="166"/>
      <c r="E1099" s="167"/>
      <c r="F1099" s="168"/>
      <c r="G1099" s="61"/>
      <c r="H1099" s="61"/>
      <c r="I1099" s="61"/>
      <c r="J1099" s="61"/>
      <c r="K1099" s="61"/>
      <c r="L1099" s="61"/>
      <c r="M1099" s="61"/>
      <c r="N1099" s="61"/>
      <c r="O1099" s="164"/>
      <c r="P1099" s="163"/>
      <c r="Q1099" s="163"/>
    </row>
    <row r="1100">
      <c r="A1100" s="75">
        <v>1095.0</v>
      </c>
      <c r="B1100" s="165"/>
      <c r="C1100" s="161"/>
      <c r="D1100" s="166"/>
      <c r="E1100" s="167"/>
      <c r="F1100" s="168"/>
      <c r="G1100" s="61"/>
      <c r="H1100" s="61"/>
      <c r="I1100" s="61"/>
      <c r="J1100" s="61"/>
      <c r="K1100" s="61"/>
      <c r="L1100" s="61"/>
      <c r="M1100" s="61"/>
      <c r="N1100" s="61"/>
      <c r="O1100" s="164"/>
      <c r="P1100" s="163"/>
      <c r="Q1100" s="163"/>
    </row>
    <row r="1101">
      <c r="A1101" s="75">
        <v>1096.0</v>
      </c>
      <c r="B1101" s="165"/>
      <c r="C1101" s="161"/>
      <c r="D1101" s="166"/>
      <c r="E1101" s="167"/>
      <c r="F1101" s="168"/>
      <c r="G1101" s="61"/>
      <c r="H1101" s="61"/>
      <c r="I1101" s="61"/>
      <c r="J1101" s="61"/>
      <c r="K1101" s="61"/>
      <c r="L1101" s="61"/>
      <c r="M1101" s="61"/>
      <c r="N1101" s="61"/>
      <c r="O1101" s="164"/>
      <c r="P1101" s="163"/>
      <c r="Q1101" s="163"/>
    </row>
    <row r="1102">
      <c r="A1102" s="75">
        <v>1097.0</v>
      </c>
      <c r="B1102" s="165"/>
      <c r="C1102" s="161"/>
      <c r="D1102" s="166"/>
      <c r="E1102" s="167"/>
      <c r="F1102" s="168"/>
      <c r="G1102" s="61"/>
      <c r="H1102" s="61"/>
      <c r="I1102" s="61"/>
      <c r="J1102" s="61"/>
      <c r="K1102" s="61"/>
      <c r="L1102" s="61"/>
      <c r="M1102" s="61"/>
      <c r="N1102" s="61"/>
      <c r="O1102" s="164"/>
      <c r="P1102" s="163"/>
      <c r="Q1102" s="163"/>
    </row>
    <row r="1103">
      <c r="A1103" s="75">
        <v>1098.0</v>
      </c>
      <c r="B1103" s="165"/>
      <c r="C1103" s="161"/>
      <c r="D1103" s="166"/>
      <c r="E1103" s="167"/>
      <c r="F1103" s="168"/>
      <c r="G1103" s="61"/>
      <c r="H1103" s="61"/>
      <c r="I1103" s="61"/>
      <c r="J1103" s="61"/>
      <c r="K1103" s="61"/>
      <c r="L1103" s="61"/>
      <c r="M1103" s="61"/>
      <c r="N1103" s="61"/>
      <c r="O1103" s="164"/>
      <c r="P1103" s="163"/>
      <c r="Q1103" s="163"/>
    </row>
    <row r="1104">
      <c r="A1104" s="75">
        <v>1099.0</v>
      </c>
      <c r="B1104" s="165"/>
      <c r="C1104" s="161"/>
      <c r="D1104" s="166"/>
      <c r="E1104" s="167"/>
      <c r="F1104" s="168"/>
      <c r="G1104" s="61"/>
      <c r="H1104" s="61"/>
      <c r="I1104" s="61"/>
      <c r="J1104" s="61"/>
      <c r="K1104" s="61"/>
      <c r="L1104" s="61"/>
      <c r="M1104" s="61"/>
      <c r="N1104" s="61"/>
      <c r="O1104" s="164"/>
      <c r="P1104" s="163"/>
      <c r="Q1104" s="163"/>
    </row>
    <row r="1105">
      <c r="A1105" s="75">
        <v>1100.0</v>
      </c>
      <c r="B1105" s="165"/>
      <c r="C1105" s="161"/>
      <c r="D1105" s="166"/>
      <c r="E1105" s="167"/>
      <c r="F1105" s="168"/>
      <c r="G1105" s="61"/>
      <c r="H1105" s="61"/>
      <c r="I1105" s="61"/>
      <c r="J1105" s="61"/>
      <c r="K1105" s="61"/>
      <c r="L1105" s="61"/>
      <c r="M1105" s="61"/>
      <c r="N1105" s="61"/>
      <c r="O1105" s="164"/>
      <c r="P1105" s="163"/>
      <c r="Q1105" s="163"/>
    </row>
    <row r="1106">
      <c r="A1106" s="75">
        <v>1101.0</v>
      </c>
      <c r="B1106" s="165"/>
      <c r="C1106" s="161"/>
      <c r="D1106" s="166"/>
      <c r="E1106" s="167"/>
      <c r="F1106" s="168"/>
      <c r="G1106" s="61"/>
      <c r="H1106" s="61"/>
      <c r="I1106" s="61"/>
      <c r="J1106" s="61"/>
      <c r="K1106" s="61"/>
      <c r="L1106" s="61"/>
      <c r="M1106" s="61"/>
      <c r="N1106" s="61"/>
      <c r="O1106" s="164"/>
      <c r="P1106" s="163"/>
      <c r="Q1106" s="163"/>
    </row>
    <row r="1107">
      <c r="A1107" s="75">
        <v>1102.0</v>
      </c>
      <c r="B1107" s="165"/>
      <c r="C1107" s="161"/>
      <c r="D1107" s="166"/>
      <c r="E1107" s="167"/>
      <c r="F1107" s="168"/>
      <c r="G1107" s="61"/>
      <c r="H1107" s="61"/>
      <c r="I1107" s="61"/>
      <c r="J1107" s="61"/>
      <c r="K1107" s="61"/>
      <c r="L1107" s="61"/>
      <c r="M1107" s="61"/>
      <c r="N1107" s="61"/>
      <c r="O1107" s="164"/>
      <c r="P1107" s="163"/>
      <c r="Q1107" s="163"/>
    </row>
    <row r="1108">
      <c r="A1108" s="75">
        <v>1103.0</v>
      </c>
      <c r="B1108" s="165"/>
      <c r="C1108" s="161"/>
      <c r="D1108" s="166"/>
      <c r="E1108" s="167"/>
      <c r="F1108" s="168"/>
      <c r="G1108" s="61"/>
      <c r="H1108" s="61"/>
      <c r="I1108" s="61"/>
      <c r="J1108" s="61"/>
      <c r="K1108" s="61"/>
      <c r="L1108" s="61"/>
      <c r="M1108" s="61"/>
      <c r="N1108" s="61"/>
      <c r="O1108" s="164"/>
      <c r="P1108" s="163"/>
      <c r="Q1108" s="163"/>
    </row>
    <row r="1109">
      <c r="A1109" s="75">
        <v>1104.0</v>
      </c>
      <c r="B1109" s="165"/>
      <c r="C1109" s="161"/>
      <c r="D1109" s="166"/>
      <c r="E1109" s="167"/>
      <c r="F1109" s="168"/>
      <c r="G1109" s="61"/>
      <c r="H1109" s="61"/>
      <c r="I1109" s="61"/>
      <c r="J1109" s="61"/>
      <c r="K1109" s="61"/>
      <c r="L1109" s="61"/>
      <c r="M1109" s="61"/>
      <c r="N1109" s="61"/>
      <c r="O1109" s="164"/>
      <c r="P1109" s="163"/>
      <c r="Q1109" s="163"/>
    </row>
    <row r="1110">
      <c r="A1110" s="75">
        <v>1105.0</v>
      </c>
      <c r="B1110" s="165"/>
      <c r="C1110" s="161"/>
      <c r="D1110" s="166"/>
      <c r="E1110" s="167"/>
      <c r="F1110" s="168"/>
      <c r="G1110" s="61"/>
      <c r="H1110" s="61"/>
      <c r="I1110" s="61"/>
      <c r="J1110" s="61"/>
      <c r="K1110" s="61"/>
      <c r="L1110" s="61"/>
      <c r="M1110" s="61"/>
      <c r="N1110" s="61"/>
      <c r="O1110" s="164"/>
      <c r="P1110" s="163"/>
      <c r="Q1110" s="163"/>
    </row>
    <row r="1111">
      <c r="A1111" s="75">
        <v>1106.0</v>
      </c>
      <c r="B1111" s="165"/>
      <c r="C1111" s="161"/>
      <c r="D1111" s="166"/>
      <c r="E1111" s="167"/>
      <c r="F1111" s="168"/>
      <c r="G1111" s="61"/>
      <c r="H1111" s="61"/>
      <c r="I1111" s="61"/>
      <c r="J1111" s="61"/>
      <c r="K1111" s="61"/>
      <c r="L1111" s="61"/>
      <c r="M1111" s="61"/>
      <c r="N1111" s="61"/>
      <c r="O1111" s="164"/>
      <c r="P1111" s="163"/>
      <c r="Q1111" s="163"/>
    </row>
    <row r="1112">
      <c r="A1112" s="75">
        <v>1107.0</v>
      </c>
      <c r="B1112" s="165"/>
      <c r="C1112" s="161"/>
      <c r="D1112" s="166"/>
      <c r="E1112" s="167"/>
      <c r="F1112" s="168"/>
      <c r="G1112" s="61"/>
      <c r="H1112" s="61"/>
      <c r="I1112" s="61"/>
      <c r="J1112" s="61"/>
      <c r="K1112" s="61"/>
      <c r="L1112" s="61"/>
      <c r="M1112" s="61"/>
      <c r="N1112" s="61"/>
      <c r="O1112" s="164"/>
      <c r="P1112" s="163"/>
      <c r="Q1112" s="163"/>
    </row>
    <row r="1113">
      <c r="A1113" s="75">
        <v>1108.0</v>
      </c>
      <c r="B1113" s="165"/>
      <c r="C1113" s="161"/>
      <c r="D1113" s="166"/>
      <c r="E1113" s="167"/>
      <c r="F1113" s="168"/>
      <c r="G1113" s="61"/>
      <c r="H1113" s="61"/>
      <c r="I1113" s="61"/>
      <c r="J1113" s="61"/>
      <c r="K1113" s="61"/>
      <c r="L1113" s="61"/>
      <c r="M1113" s="61"/>
      <c r="N1113" s="61"/>
      <c r="O1113" s="164"/>
      <c r="P1113" s="163"/>
      <c r="Q1113" s="163"/>
    </row>
    <row r="1114">
      <c r="A1114" s="75">
        <v>1109.0</v>
      </c>
      <c r="B1114" s="165"/>
      <c r="C1114" s="161"/>
      <c r="D1114" s="166"/>
      <c r="E1114" s="167"/>
      <c r="F1114" s="168"/>
      <c r="G1114" s="61"/>
      <c r="H1114" s="61"/>
      <c r="I1114" s="61"/>
      <c r="J1114" s="61"/>
      <c r="K1114" s="61"/>
      <c r="L1114" s="61"/>
      <c r="M1114" s="61"/>
      <c r="N1114" s="61"/>
      <c r="O1114" s="164"/>
      <c r="P1114" s="163"/>
      <c r="Q1114" s="163"/>
    </row>
    <row r="1115">
      <c r="A1115" s="75">
        <v>1110.0</v>
      </c>
      <c r="B1115" s="165"/>
      <c r="C1115" s="161"/>
      <c r="D1115" s="166"/>
      <c r="E1115" s="167"/>
      <c r="F1115" s="168"/>
      <c r="G1115" s="61"/>
      <c r="H1115" s="61"/>
      <c r="I1115" s="61"/>
      <c r="J1115" s="61"/>
      <c r="K1115" s="61"/>
      <c r="L1115" s="61"/>
      <c r="M1115" s="61"/>
      <c r="N1115" s="61"/>
      <c r="O1115" s="164"/>
      <c r="P1115" s="163"/>
      <c r="Q1115" s="163"/>
    </row>
    <row r="1116">
      <c r="A1116" s="75">
        <v>1111.0</v>
      </c>
      <c r="B1116" s="165"/>
      <c r="C1116" s="161"/>
      <c r="D1116" s="166"/>
      <c r="E1116" s="167"/>
      <c r="F1116" s="168"/>
      <c r="G1116" s="61"/>
      <c r="H1116" s="61"/>
      <c r="I1116" s="61"/>
      <c r="J1116" s="61"/>
      <c r="K1116" s="61"/>
      <c r="L1116" s="61"/>
      <c r="M1116" s="61"/>
      <c r="N1116" s="61"/>
      <c r="O1116" s="164"/>
      <c r="P1116" s="163"/>
      <c r="Q1116" s="163"/>
    </row>
    <row r="1117">
      <c r="A1117" s="75">
        <v>1112.0</v>
      </c>
      <c r="B1117" s="165"/>
      <c r="C1117" s="161"/>
      <c r="D1117" s="166"/>
      <c r="E1117" s="167"/>
      <c r="F1117" s="168"/>
      <c r="G1117" s="61"/>
      <c r="H1117" s="61"/>
      <c r="I1117" s="61"/>
      <c r="J1117" s="61"/>
      <c r="K1117" s="61"/>
      <c r="L1117" s="61"/>
      <c r="M1117" s="61"/>
      <c r="N1117" s="61"/>
      <c r="O1117" s="164"/>
      <c r="P1117" s="163"/>
      <c r="Q1117" s="163"/>
    </row>
    <row r="1118">
      <c r="A1118" s="75">
        <v>1113.0</v>
      </c>
      <c r="B1118" s="165"/>
      <c r="C1118" s="161"/>
      <c r="D1118" s="166"/>
      <c r="E1118" s="167"/>
      <c r="F1118" s="168"/>
      <c r="G1118" s="61"/>
      <c r="H1118" s="61"/>
      <c r="I1118" s="61"/>
      <c r="J1118" s="61"/>
      <c r="K1118" s="61"/>
      <c r="L1118" s="61"/>
      <c r="M1118" s="61"/>
      <c r="N1118" s="61"/>
      <c r="O1118" s="164"/>
      <c r="P1118" s="163"/>
      <c r="Q1118" s="163"/>
    </row>
    <row r="1119">
      <c r="A1119" s="75">
        <v>1114.0</v>
      </c>
      <c r="B1119" s="165"/>
      <c r="C1119" s="161"/>
      <c r="D1119" s="166"/>
      <c r="E1119" s="167"/>
      <c r="F1119" s="168"/>
      <c r="G1119" s="61"/>
      <c r="H1119" s="61"/>
      <c r="I1119" s="61"/>
      <c r="J1119" s="61"/>
      <c r="K1119" s="61"/>
      <c r="L1119" s="61"/>
      <c r="M1119" s="61"/>
      <c r="N1119" s="61"/>
      <c r="O1119" s="164"/>
      <c r="P1119" s="163"/>
      <c r="Q1119" s="163"/>
    </row>
    <row r="1120">
      <c r="A1120" s="75">
        <v>1115.0</v>
      </c>
      <c r="B1120" s="165"/>
      <c r="C1120" s="161"/>
      <c r="D1120" s="166"/>
      <c r="E1120" s="167"/>
      <c r="F1120" s="168"/>
      <c r="G1120" s="61"/>
      <c r="H1120" s="61"/>
      <c r="I1120" s="61"/>
      <c r="J1120" s="61"/>
      <c r="K1120" s="61"/>
      <c r="L1120" s="61"/>
      <c r="M1120" s="61"/>
      <c r="N1120" s="61"/>
      <c r="O1120" s="164"/>
      <c r="P1120" s="163"/>
      <c r="Q1120" s="163"/>
    </row>
    <row r="1121">
      <c r="A1121" s="75">
        <v>1116.0</v>
      </c>
      <c r="B1121" s="165"/>
      <c r="C1121" s="161"/>
      <c r="D1121" s="166"/>
      <c r="E1121" s="167"/>
      <c r="F1121" s="168"/>
      <c r="G1121" s="61"/>
      <c r="H1121" s="61"/>
      <c r="I1121" s="61"/>
      <c r="J1121" s="61"/>
      <c r="K1121" s="61"/>
      <c r="L1121" s="61"/>
      <c r="M1121" s="61"/>
      <c r="N1121" s="61"/>
      <c r="O1121" s="164"/>
      <c r="P1121" s="163"/>
      <c r="Q1121" s="163"/>
    </row>
    <row r="1122">
      <c r="A1122" s="75">
        <v>1117.0</v>
      </c>
      <c r="B1122" s="165"/>
      <c r="C1122" s="161"/>
      <c r="D1122" s="166"/>
      <c r="E1122" s="167"/>
      <c r="F1122" s="168"/>
      <c r="G1122" s="61"/>
      <c r="H1122" s="61"/>
      <c r="I1122" s="61"/>
      <c r="J1122" s="61"/>
      <c r="K1122" s="61"/>
      <c r="L1122" s="61"/>
      <c r="M1122" s="61"/>
      <c r="N1122" s="61"/>
      <c r="O1122" s="164"/>
      <c r="P1122" s="163"/>
      <c r="Q1122" s="163"/>
    </row>
    <row r="1123">
      <c r="A1123" s="75">
        <v>1118.0</v>
      </c>
      <c r="B1123" s="165"/>
      <c r="C1123" s="161"/>
      <c r="D1123" s="166"/>
      <c r="E1123" s="167"/>
      <c r="F1123" s="168"/>
      <c r="G1123" s="61"/>
      <c r="H1123" s="61"/>
      <c r="I1123" s="61"/>
      <c r="J1123" s="61"/>
      <c r="K1123" s="61"/>
      <c r="L1123" s="61"/>
      <c r="M1123" s="61"/>
      <c r="N1123" s="61"/>
      <c r="O1123" s="164"/>
      <c r="P1123" s="163"/>
      <c r="Q1123" s="163"/>
    </row>
    <row r="1124">
      <c r="A1124" s="75">
        <v>1119.0</v>
      </c>
      <c r="B1124" s="165"/>
      <c r="C1124" s="161"/>
      <c r="D1124" s="166"/>
      <c r="E1124" s="167"/>
      <c r="F1124" s="168"/>
      <c r="G1124" s="61"/>
      <c r="H1124" s="61"/>
      <c r="I1124" s="61"/>
      <c r="J1124" s="61"/>
      <c r="K1124" s="61"/>
      <c r="L1124" s="61"/>
      <c r="M1124" s="61"/>
      <c r="N1124" s="61"/>
      <c r="O1124" s="164"/>
      <c r="P1124" s="163"/>
      <c r="Q1124" s="163"/>
    </row>
    <row r="1125">
      <c r="A1125" s="75">
        <v>1120.0</v>
      </c>
      <c r="B1125" s="165"/>
      <c r="C1125" s="161"/>
      <c r="D1125" s="166"/>
      <c r="E1125" s="167"/>
      <c r="F1125" s="168"/>
      <c r="G1125" s="61"/>
      <c r="H1125" s="61"/>
      <c r="I1125" s="61"/>
      <c r="J1125" s="61"/>
      <c r="K1125" s="61"/>
      <c r="L1125" s="61"/>
      <c r="M1125" s="61"/>
      <c r="N1125" s="61"/>
      <c r="O1125" s="164"/>
      <c r="P1125" s="163"/>
      <c r="Q1125" s="163"/>
    </row>
    <row r="1126">
      <c r="A1126" s="75">
        <v>1121.0</v>
      </c>
      <c r="B1126" s="165"/>
      <c r="C1126" s="161"/>
      <c r="D1126" s="166"/>
      <c r="E1126" s="167"/>
      <c r="F1126" s="168"/>
      <c r="G1126" s="61"/>
      <c r="H1126" s="61"/>
      <c r="I1126" s="61"/>
      <c r="J1126" s="61"/>
      <c r="K1126" s="61"/>
      <c r="L1126" s="61"/>
      <c r="M1126" s="61"/>
      <c r="N1126" s="61"/>
      <c r="O1126" s="164"/>
      <c r="P1126" s="163"/>
      <c r="Q1126" s="163"/>
    </row>
    <row r="1127">
      <c r="A1127" s="75">
        <v>1122.0</v>
      </c>
      <c r="B1127" s="165"/>
      <c r="C1127" s="161"/>
      <c r="D1127" s="166"/>
      <c r="E1127" s="167"/>
      <c r="F1127" s="168"/>
      <c r="G1127" s="61"/>
      <c r="H1127" s="61"/>
      <c r="I1127" s="61"/>
      <c r="J1127" s="61"/>
      <c r="K1127" s="61"/>
      <c r="L1127" s="61"/>
      <c r="M1127" s="61"/>
      <c r="N1127" s="61"/>
      <c r="O1127" s="164"/>
      <c r="P1127" s="163"/>
      <c r="Q1127" s="163"/>
    </row>
    <row r="1128">
      <c r="A1128" s="75">
        <v>1123.0</v>
      </c>
      <c r="B1128" s="165"/>
      <c r="C1128" s="161"/>
      <c r="D1128" s="166"/>
      <c r="E1128" s="167"/>
      <c r="F1128" s="168"/>
      <c r="G1128" s="61"/>
      <c r="H1128" s="61"/>
      <c r="I1128" s="61"/>
      <c r="J1128" s="61"/>
      <c r="K1128" s="61"/>
      <c r="L1128" s="61"/>
      <c r="M1128" s="61"/>
      <c r="N1128" s="61"/>
      <c r="O1128" s="164"/>
      <c r="P1128" s="163"/>
      <c r="Q1128" s="163"/>
    </row>
    <row r="1129">
      <c r="A1129" s="75">
        <v>1124.0</v>
      </c>
      <c r="B1129" s="165"/>
      <c r="C1129" s="161"/>
      <c r="D1129" s="166"/>
      <c r="E1129" s="167"/>
      <c r="F1129" s="168"/>
      <c r="G1129" s="61"/>
      <c r="H1129" s="61"/>
      <c r="I1129" s="61"/>
      <c r="J1129" s="61"/>
      <c r="K1129" s="61"/>
      <c r="L1129" s="61"/>
      <c r="M1129" s="61"/>
      <c r="N1129" s="61"/>
      <c r="O1129" s="164"/>
      <c r="P1129" s="163"/>
      <c r="Q1129" s="163"/>
    </row>
    <row r="1130">
      <c r="A1130" s="75">
        <v>1125.0</v>
      </c>
      <c r="B1130" s="165"/>
      <c r="C1130" s="161"/>
      <c r="D1130" s="166"/>
      <c r="E1130" s="167"/>
      <c r="F1130" s="168"/>
      <c r="G1130" s="61"/>
      <c r="H1130" s="61"/>
      <c r="I1130" s="61"/>
      <c r="J1130" s="61"/>
      <c r="K1130" s="61"/>
      <c r="L1130" s="61"/>
      <c r="M1130" s="61"/>
      <c r="N1130" s="61"/>
      <c r="O1130" s="164"/>
      <c r="P1130" s="163"/>
      <c r="Q1130" s="163"/>
    </row>
    <row r="1131">
      <c r="A1131" s="75">
        <v>1126.0</v>
      </c>
      <c r="B1131" s="165"/>
      <c r="C1131" s="161"/>
      <c r="D1131" s="166"/>
      <c r="E1131" s="167"/>
      <c r="F1131" s="168"/>
      <c r="G1131" s="61"/>
      <c r="H1131" s="61"/>
      <c r="I1131" s="61"/>
      <c r="J1131" s="61"/>
      <c r="K1131" s="61"/>
      <c r="L1131" s="61"/>
      <c r="M1131" s="61"/>
      <c r="N1131" s="61"/>
      <c r="O1131" s="164"/>
      <c r="P1131" s="163"/>
      <c r="Q1131" s="163"/>
    </row>
    <row r="1132">
      <c r="A1132" s="75">
        <v>1127.0</v>
      </c>
      <c r="B1132" s="165"/>
      <c r="C1132" s="161"/>
      <c r="D1132" s="166"/>
      <c r="E1132" s="167"/>
      <c r="F1132" s="168"/>
      <c r="G1132" s="61"/>
      <c r="H1132" s="61"/>
      <c r="I1132" s="61"/>
      <c r="J1132" s="61"/>
      <c r="K1132" s="61"/>
      <c r="L1132" s="61"/>
      <c r="M1132" s="61"/>
      <c r="N1132" s="61"/>
      <c r="O1132" s="164"/>
      <c r="P1132" s="163"/>
      <c r="Q1132" s="163"/>
    </row>
    <row r="1133">
      <c r="A1133" s="75">
        <v>1128.0</v>
      </c>
      <c r="B1133" s="165"/>
      <c r="C1133" s="161"/>
      <c r="D1133" s="166"/>
      <c r="E1133" s="167"/>
      <c r="F1133" s="168"/>
      <c r="G1133" s="61"/>
      <c r="H1133" s="61"/>
      <c r="I1133" s="61"/>
      <c r="J1133" s="61"/>
      <c r="K1133" s="61"/>
      <c r="L1133" s="61"/>
      <c r="M1133" s="61"/>
      <c r="N1133" s="61"/>
      <c r="O1133" s="164"/>
      <c r="P1133" s="163"/>
      <c r="Q1133" s="163"/>
    </row>
    <row r="1134">
      <c r="A1134" s="75">
        <v>1129.0</v>
      </c>
      <c r="B1134" s="165"/>
      <c r="C1134" s="161"/>
      <c r="D1134" s="166"/>
      <c r="E1134" s="167"/>
      <c r="F1134" s="168"/>
      <c r="G1134" s="61"/>
      <c r="H1134" s="61"/>
      <c r="I1134" s="61"/>
      <c r="J1134" s="61"/>
      <c r="K1134" s="61"/>
      <c r="L1134" s="61"/>
      <c r="M1134" s="61"/>
      <c r="N1134" s="61"/>
      <c r="O1134" s="164"/>
      <c r="P1134" s="163"/>
      <c r="Q1134" s="163"/>
    </row>
    <row r="1135">
      <c r="A1135" s="75">
        <v>1130.0</v>
      </c>
      <c r="B1135" s="165"/>
      <c r="C1135" s="161"/>
      <c r="D1135" s="166"/>
      <c r="E1135" s="167"/>
      <c r="F1135" s="168"/>
      <c r="G1135" s="61"/>
      <c r="H1135" s="61"/>
      <c r="I1135" s="61"/>
      <c r="J1135" s="61"/>
      <c r="K1135" s="61"/>
      <c r="L1135" s="61"/>
      <c r="M1135" s="61"/>
      <c r="N1135" s="61"/>
      <c r="O1135" s="164"/>
      <c r="P1135" s="163"/>
      <c r="Q1135" s="163"/>
    </row>
    <row r="1136">
      <c r="A1136" s="75">
        <v>1131.0</v>
      </c>
      <c r="B1136" s="165"/>
      <c r="C1136" s="161"/>
      <c r="D1136" s="166"/>
      <c r="E1136" s="167"/>
      <c r="F1136" s="168"/>
      <c r="G1136" s="61"/>
      <c r="H1136" s="61"/>
      <c r="I1136" s="61"/>
      <c r="J1136" s="61"/>
      <c r="K1136" s="61"/>
      <c r="L1136" s="61"/>
      <c r="M1136" s="61"/>
      <c r="N1136" s="61"/>
      <c r="O1136" s="164"/>
      <c r="P1136" s="163"/>
      <c r="Q1136" s="163"/>
    </row>
    <row r="1137">
      <c r="A1137" s="75">
        <v>1132.0</v>
      </c>
      <c r="B1137" s="165"/>
      <c r="C1137" s="161"/>
      <c r="D1137" s="166"/>
      <c r="E1137" s="167"/>
      <c r="F1137" s="168"/>
      <c r="G1137" s="61"/>
      <c r="H1137" s="61"/>
      <c r="I1137" s="61"/>
      <c r="J1137" s="61"/>
      <c r="K1137" s="61"/>
      <c r="L1137" s="61"/>
      <c r="M1137" s="61"/>
      <c r="N1137" s="61"/>
      <c r="O1137" s="164"/>
      <c r="P1137" s="163"/>
      <c r="Q1137" s="163"/>
    </row>
    <row r="1138">
      <c r="A1138" s="75">
        <v>1133.0</v>
      </c>
      <c r="B1138" s="165"/>
      <c r="C1138" s="161"/>
      <c r="D1138" s="166"/>
      <c r="E1138" s="167"/>
      <c r="F1138" s="168"/>
      <c r="G1138" s="61"/>
      <c r="H1138" s="61"/>
      <c r="I1138" s="61"/>
      <c r="J1138" s="61"/>
      <c r="K1138" s="61"/>
      <c r="L1138" s="61"/>
      <c r="M1138" s="61"/>
      <c r="N1138" s="61"/>
      <c r="O1138" s="164"/>
      <c r="P1138" s="163"/>
      <c r="Q1138" s="163"/>
    </row>
    <row r="1139">
      <c r="A1139" s="75">
        <v>1134.0</v>
      </c>
      <c r="B1139" s="165"/>
      <c r="C1139" s="161"/>
      <c r="D1139" s="166"/>
      <c r="E1139" s="167"/>
      <c r="F1139" s="168"/>
      <c r="G1139" s="61"/>
      <c r="H1139" s="61"/>
      <c r="I1139" s="61"/>
      <c r="J1139" s="61"/>
      <c r="K1139" s="61"/>
      <c r="L1139" s="61"/>
      <c r="M1139" s="61"/>
      <c r="N1139" s="61"/>
      <c r="O1139" s="164"/>
      <c r="P1139" s="163"/>
      <c r="Q1139" s="163"/>
    </row>
    <row r="1140">
      <c r="A1140" s="75">
        <v>1135.0</v>
      </c>
      <c r="B1140" s="165"/>
      <c r="C1140" s="161"/>
      <c r="D1140" s="166"/>
      <c r="E1140" s="167"/>
      <c r="F1140" s="168"/>
      <c r="G1140" s="61"/>
      <c r="H1140" s="61"/>
      <c r="I1140" s="61"/>
      <c r="J1140" s="61"/>
      <c r="K1140" s="61"/>
      <c r="L1140" s="61"/>
      <c r="M1140" s="61"/>
      <c r="N1140" s="61"/>
      <c r="O1140" s="164"/>
      <c r="P1140" s="163"/>
      <c r="Q1140" s="163"/>
    </row>
    <row r="1141">
      <c r="A1141" s="75">
        <v>1136.0</v>
      </c>
      <c r="B1141" s="165"/>
      <c r="C1141" s="161"/>
      <c r="D1141" s="166"/>
      <c r="E1141" s="167"/>
      <c r="F1141" s="168"/>
      <c r="G1141" s="61"/>
      <c r="H1141" s="61"/>
      <c r="I1141" s="61"/>
      <c r="J1141" s="61"/>
      <c r="K1141" s="61"/>
      <c r="L1141" s="61"/>
      <c r="M1141" s="61"/>
      <c r="N1141" s="61"/>
      <c r="O1141" s="164"/>
      <c r="P1141" s="163"/>
      <c r="Q1141" s="163"/>
    </row>
    <row r="1142">
      <c r="A1142" s="75">
        <v>1137.0</v>
      </c>
      <c r="B1142" s="165"/>
      <c r="C1142" s="161"/>
      <c r="D1142" s="166"/>
      <c r="E1142" s="167"/>
      <c r="F1142" s="168"/>
      <c r="G1142" s="61"/>
      <c r="H1142" s="61"/>
      <c r="I1142" s="61"/>
      <c r="J1142" s="61"/>
      <c r="K1142" s="61"/>
      <c r="L1142" s="61"/>
      <c r="M1142" s="61"/>
      <c r="N1142" s="61"/>
      <c r="O1142" s="164"/>
      <c r="P1142" s="163"/>
      <c r="Q1142" s="163"/>
    </row>
    <row r="1143">
      <c r="A1143" s="75">
        <v>1138.0</v>
      </c>
      <c r="B1143" s="165"/>
      <c r="C1143" s="161"/>
      <c r="D1143" s="166"/>
      <c r="E1143" s="167"/>
      <c r="F1143" s="168"/>
      <c r="G1143" s="61"/>
      <c r="H1143" s="61"/>
      <c r="I1143" s="61"/>
      <c r="J1143" s="61"/>
      <c r="K1143" s="61"/>
      <c r="L1143" s="61"/>
      <c r="M1143" s="61"/>
      <c r="N1143" s="61"/>
      <c r="O1143" s="164"/>
      <c r="P1143" s="163"/>
      <c r="Q1143" s="163"/>
    </row>
    <row r="1144">
      <c r="A1144" s="75">
        <v>1139.0</v>
      </c>
      <c r="B1144" s="165"/>
      <c r="C1144" s="161"/>
      <c r="D1144" s="166"/>
      <c r="E1144" s="167"/>
      <c r="F1144" s="168"/>
      <c r="G1144" s="61"/>
      <c r="H1144" s="61"/>
      <c r="I1144" s="61"/>
      <c r="J1144" s="61"/>
      <c r="K1144" s="61"/>
      <c r="L1144" s="61"/>
      <c r="M1144" s="61"/>
      <c r="N1144" s="61"/>
      <c r="O1144" s="164"/>
      <c r="P1144" s="163"/>
      <c r="Q1144" s="163"/>
    </row>
    <row r="1145">
      <c r="A1145" s="75">
        <v>1140.0</v>
      </c>
      <c r="B1145" s="165"/>
      <c r="C1145" s="161"/>
      <c r="D1145" s="166"/>
      <c r="E1145" s="167"/>
      <c r="F1145" s="168"/>
      <c r="G1145" s="61"/>
      <c r="H1145" s="61"/>
      <c r="I1145" s="61"/>
      <c r="J1145" s="61"/>
      <c r="K1145" s="61"/>
      <c r="L1145" s="61"/>
      <c r="M1145" s="61"/>
      <c r="N1145" s="61"/>
      <c r="O1145" s="164"/>
      <c r="P1145" s="163"/>
      <c r="Q1145" s="163"/>
    </row>
    <row r="1146">
      <c r="A1146" s="75">
        <v>1141.0</v>
      </c>
      <c r="B1146" s="165"/>
      <c r="C1146" s="161"/>
      <c r="D1146" s="166"/>
      <c r="E1146" s="167"/>
      <c r="F1146" s="168"/>
      <c r="G1146" s="61"/>
      <c r="H1146" s="61"/>
      <c r="I1146" s="61"/>
      <c r="J1146" s="61"/>
      <c r="K1146" s="61"/>
      <c r="L1146" s="61"/>
      <c r="M1146" s="61"/>
      <c r="N1146" s="61"/>
      <c r="O1146" s="164"/>
      <c r="P1146" s="163"/>
      <c r="Q1146" s="163"/>
    </row>
    <row r="1147">
      <c r="A1147" s="75">
        <v>1142.0</v>
      </c>
      <c r="B1147" s="165"/>
      <c r="C1147" s="161"/>
      <c r="D1147" s="166"/>
      <c r="E1147" s="167"/>
      <c r="F1147" s="168"/>
      <c r="G1147" s="61"/>
      <c r="H1147" s="61"/>
      <c r="I1147" s="61"/>
      <c r="J1147" s="61"/>
      <c r="K1147" s="61"/>
      <c r="L1147" s="61"/>
      <c r="M1147" s="61"/>
      <c r="N1147" s="61"/>
      <c r="O1147" s="164"/>
      <c r="P1147" s="163"/>
      <c r="Q1147" s="163"/>
    </row>
    <row r="1148">
      <c r="A1148" s="75">
        <v>1143.0</v>
      </c>
      <c r="B1148" s="165"/>
      <c r="C1148" s="161"/>
      <c r="D1148" s="166"/>
      <c r="E1148" s="167"/>
      <c r="F1148" s="168"/>
      <c r="G1148" s="61"/>
      <c r="H1148" s="61"/>
      <c r="I1148" s="61"/>
      <c r="J1148" s="61"/>
      <c r="K1148" s="61"/>
      <c r="L1148" s="61"/>
      <c r="M1148" s="61"/>
      <c r="N1148" s="61"/>
      <c r="O1148" s="164"/>
      <c r="P1148" s="163"/>
      <c r="Q1148" s="163"/>
    </row>
    <row r="1149">
      <c r="A1149" s="75">
        <v>1144.0</v>
      </c>
      <c r="B1149" s="165"/>
      <c r="C1149" s="161"/>
      <c r="D1149" s="166"/>
      <c r="E1149" s="167"/>
      <c r="F1149" s="168"/>
      <c r="G1149" s="61"/>
      <c r="H1149" s="61"/>
      <c r="I1149" s="61"/>
      <c r="J1149" s="61"/>
      <c r="K1149" s="61"/>
      <c r="L1149" s="61"/>
      <c r="M1149" s="61"/>
      <c r="N1149" s="61"/>
      <c r="O1149" s="164"/>
      <c r="P1149" s="163"/>
      <c r="Q1149" s="163"/>
    </row>
    <row r="1150">
      <c r="A1150" s="75">
        <v>1145.0</v>
      </c>
      <c r="B1150" s="165"/>
      <c r="C1150" s="161"/>
      <c r="D1150" s="166"/>
      <c r="E1150" s="167"/>
      <c r="F1150" s="168"/>
      <c r="G1150" s="61"/>
      <c r="H1150" s="61"/>
      <c r="I1150" s="61"/>
      <c r="J1150" s="61"/>
      <c r="K1150" s="61"/>
      <c r="L1150" s="61"/>
      <c r="M1150" s="61"/>
      <c r="N1150" s="61"/>
      <c r="O1150" s="164"/>
      <c r="P1150" s="163"/>
      <c r="Q1150" s="163"/>
    </row>
    <row r="1151">
      <c r="A1151" s="75">
        <v>1146.0</v>
      </c>
      <c r="B1151" s="165"/>
      <c r="C1151" s="161"/>
      <c r="D1151" s="166"/>
      <c r="E1151" s="167"/>
      <c r="F1151" s="168"/>
      <c r="G1151" s="61"/>
      <c r="H1151" s="61"/>
      <c r="I1151" s="61"/>
      <c r="J1151" s="61"/>
      <c r="K1151" s="61"/>
      <c r="L1151" s="61"/>
      <c r="M1151" s="61"/>
      <c r="N1151" s="61"/>
      <c r="O1151" s="164"/>
      <c r="P1151" s="163"/>
      <c r="Q1151" s="163"/>
    </row>
    <row r="1152">
      <c r="A1152" s="75">
        <v>1147.0</v>
      </c>
      <c r="B1152" s="165"/>
      <c r="C1152" s="161"/>
      <c r="D1152" s="166"/>
      <c r="E1152" s="167"/>
      <c r="F1152" s="168"/>
      <c r="G1152" s="61"/>
      <c r="H1152" s="61"/>
      <c r="I1152" s="61"/>
      <c r="J1152" s="61"/>
      <c r="K1152" s="61"/>
      <c r="L1152" s="61"/>
      <c r="M1152" s="61"/>
      <c r="N1152" s="61"/>
      <c r="O1152" s="164"/>
      <c r="P1152" s="163"/>
      <c r="Q1152" s="163"/>
    </row>
    <row r="1153">
      <c r="A1153" s="75">
        <v>1148.0</v>
      </c>
      <c r="B1153" s="165"/>
      <c r="C1153" s="161"/>
      <c r="D1153" s="166"/>
      <c r="E1153" s="167"/>
      <c r="F1153" s="168"/>
      <c r="G1153" s="61"/>
      <c r="H1153" s="61"/>
      <c r="I1153" s="61"/>
      <c r="J1153" s="61"/>
      <c r="K1153" s="61"/>
      <c r="L1153" s="61"/>
      <c r="M1153" s="61"/>
      <c r="N1153" s="61"/>
      <c r="O1153" s="164"/>
      <c r="P1153" s="163"/>
      <c r="Q1153" s="163"/>
    </row>
    <row r="1154">
      <c r="A1154" s="75">
        <v>1149.0</v>
      </c>
      <c r="B1154" s="165"/>
      <c r="C1154" s="161"/>
      <c r="D1154" s="166"/>
      <c r="E1154" s="167"/>
      <c r="F1154" s="168"/>
      <c r="G1154" s="61"/>
      <c r="H1154" s="61"/>
      <c r="I1154" s="61"/>
      <c r="J1154" s="61"/>
      <c r="K1154" s="61"/>
      <c r="L1154" s="61"/>
      <c r="M1154" s="61"/>
      <c r="N1154" s="61"/>
      <c r="O1154" s="164"/>
      <c r="P1154" s="163"/>
      <c r="Q1154" s="163"/>
    </row>
    <row r="1155">
      <c r="A1155" s="75">
        <v>1150.0</v>
      </c>
      <c r="B1155" s="165"/>
      <c r="C1155" s="161"/>
      <c r="D1155" s="166"/>
      <c r="E1155" s="167"/>
      <c r="F1155" s="168"/>
      <c r="G1155" s="61"/>
      <c r="H1155" s="61"/>
      <c r="I1155" s="61"/>
      <c r="J1155" s="61"/>
      <c r="K1155" s="61"/>
      <c r="L1155" s="61"/>
      <c r="M1155" s="61"/>
      <c r="N1155" s="61"/>
      <c r="O1155" s="164"/>
      <c r="P1155" s="163"/>
      <c r="Q1155" s="163"/>
    </row>
    <row r="1156">
      <c r="A1156" s="75">
        <v>1151.0</v>
      </c>
      <c r="B1156" s="165"/>
      <c r="C1156" s="161"/>
      <c r="D1156" s="166"/>
      <c r="E1156" s="167"/>
      <c r="F1156" s="168"/>
      <c r="G1156" s="61"/>
      <c r="H1156" s="61"/>
      <c r="I1156" s="61"/>
      <c r="J1156" s="61"/>
      <c r="K1156" s="61"/>
      <c r="L1156" s="61"/>
      <c r="M1156" s="61"/>
      <c r="N1156" s="61"/>
      <c r="O1156" s="164"/>
      <c r="P1156" s="163"/>
      <c r="Q1156" s="163"/>
    </row>
    <row r="1157">
      <c r="A1157" s="75">
        <v>1152.0</v>
      </c>
      <c r="B1157" s="165"/>
      <c r="C1157" s="161"/>
      <c r="D1157" s="166"/>
      <c r="E1157" s="167"/>
      <c r="F1157" s="168"/>
      <c r="G1157" s="61"/>
      <c r="H1157" s="61"/>
      <c r="I1157" s="61"/>
      <c r="J1157" s="61"/>
      <c r="K1157" s="61"/>
      <c r="L1157" s="61"/>
      <c r="M1157" s="61"/>
      <c r="N1157" s="61"/>
      <c r="O1157" s="164"/>
      <c r="P1157" s="163"/>
      <c r="Q1157" s="163"/>
    </row>
    <row r="1158">
      <c r="A1158" s="75">
        <v>1153.0</v>
      </c>
      <c r="B1158" s="165"/>
      <c r="C1158" s="161"/>
      <c r="D1158" s="166"/>
      <c r="E1158" s="167"/>
      <c r="F1158" s="168"/>
      <c r="G1158" s="61"/>
      <c r="H1158" s="61"/>
      <c r="I1158" s="61"/>
      <c r="J1158" s="61"/>
      <c r="K1158" s="61"/>
      <c r="L1158" s="61"/>
      <c r="M1158" s="61"/>
      <c r="N1158" s="61"/>
      <c r="O1158" s="164"/>
      <c r="P1158" s="163"/>
      <c r="Q1158" s="163"/>
    </row>
    <row r="1159">
      <c r="A1159" s="75">
        <v>1154.0</v>
      </c>
      <c r="B1159" s="165"/>
      <c r="C1159" s="161"/>
      <c r="D1159" s="166"/>
      <c r="E1159" s="167"/>
      <c r="F1159" s="168"/>
      <c r="G1159" s="61"/>
      <c r="H1159" s="61"/>
      <c r="I1159" s="61"/>
      <c r="J1159" s="61"/>
      <c r="K1159" s="61"/>
      <c r="L1159" s="61"/>
      <c r="M1159" s="61"/>
      <c r="N1159" s="61"/>
      <c r="O1159" s="164"/>
      <c r="P1159" s="163"/>
      <c r="Q1159" s="163"/>
    </row>
    <row r="1160">
      <c r="A1160" s="75">
        <v>1155.0</v>
      </c>
      <c r="B1160" s="165"/>
      <c r="C1160" s="161"/>
      <c r="D1160" s="166"/>
      <c r="E1160" s="167"/>
      <c r="F1160" s="168"/>
      <c r="G1160" s="61"/>
      <c r="H1160" s="61"/>
      <c r="I1160" s="61"/>
      <c r="J1160" s="61"/>
      <c r="K1160" s="61"/>
      <c r="L1160" s="61"/>
      <c r="M1160" s="61"/>
      <c r="N1160" s="61"/>
      <c r="O1160" s="164"/>
      <c r="P1160" s="163"/>
      <c r="Q1160" s="163"/>
    </row>
    <row r="1161">
      <c r="A1161" s="75">
        <v>1156.0</v>
      </c>
      <c r="B1161" s="165"/>
      <c r="C1161" s="161"/>
      <c r="D1161" s="166"/>
      <c r="E1161" s="167"/>
      <c r="F1161" s="168"/>
      <c r="G1161" s="61"/>
      <c r="H1161" s="61"/>
      <c r="I1161" s="61"/>
      <c r="J1161" s="61"/>
      <c r="K1161" s="61"/>
      <c r="L1161" s="61"/>
      <c r="M1161" s="61"/>
      <c r="N1161" s="61"/>
      <c r="O1161" s="164"/>
      <c r="P1161" s="163"/>
      <c r="Q1161" s="163"/>
    </row>
    <row r="1162">
      <c r="A1162" s="75">
        <v>1157.0</v>
      </c>
      <c r="B1162" s="165"/>
      <c r="C1162" s="161"/>
      <c r="D1162" s="166"/>
      <c r="E1162" s="167"/>
      <c r="F1162" s="168"/>
      <c r="G1162" s="61"/>
      <c r="H1162" s="61"/>
      <c r="I1162" s="61"/>
      <c r="J1162" s="61"/>
      <c r="K1162" s="61"/>
      <c r="L1162" s="61"/>
      <c r="M1162" s="61"/>
      <c r="N1162" s="61"/>
      <c r="O1162" s="164"/>
      <c r="P1162" s="163"/>
      <c r="Q1162" s="163"/>
    </row>
    <row r="1163">
      <c r="A1163" s="75">
        <v>1158.0</v>
      </c>
      <c r="B1163" s="165"/>
      <c r="C1163" s="161"/>
      <c r="D1163" s="166"/>
      <c r="E1163" s="167"/>
      <c r="F1163" s="168"/>
      <c r="G1163" s="61"/>
      <c r="H1163" s="61"/>
      <c r="I1163" s="61"/>
      <c r="J1163" s="61"/>
      <c r="K1163" s="61"/>
      <c r="L1163" s="61"/>
      <c r="M1163" s="61"/>
      <c r="N1163" s="61"/>
      <c r="O1163" s="164"/>
      <c r="P1163" s="163"/>
      <c r="Q1163" s="163"/>
    </row>
    <row r="1164">
      <c r="A1164" s="75">
        <v>1159.0</v>
      </c>
      <c r="B1164" s="165"/>
      <c r="C1164" s="161"/>
      <c r="D1164" s="166"/>
      <c r="E1164" s="167"/>
      <c r="F1164" s="168"/>
      <c r="G1164" s="61"/>
      <c r="H1164" s="61"/>
      <c r="I1164" s="61"/>
      <c r="J1164" s="61"/>
      <c r="K1164" s="61"/>
      <c r="L1164" s="61"/>
      <c r="M1164" s="61"/>
      <c r="N1164" s="61"/>
      <c r="O1164" s="164"/>
      <c r="P1164" s="163"/>
      <c r="Q1164" s="163"/>
    </row>
    <row r="1165">
      <c r="A1165" s="75">
        <v>1160.0</v>
      </c>
      <c r="B1165" s="165"/>
      <c r="C1165" s="161"/>
      <c r="D1165" s="166"/>
      <c r="E1165" s="167"/>
      <c r="F1165" s="168"/>
      <c r="G1165" s="61"/>
      <c r="H1165" s="61"/>
      <c r="I1165" s="61"/>
      <c r="J1165" s="61"/>
      <c r="K1165" s="61"/>
      <c r="L1165" s="61"/>
      <c r="M1165" s="61"/>
      <c r="N1165" s="61"/>
      <c r="O1165" s="164"/>
      <c r="P1165" s="163"/>
      <c r="Q1165" s="163"/>
    </row>
    <row r="1166">
      <c r="A1166" s="75">
        <v>1161.0</v>
      </c>
      <c r="B1166" s="165"/>
      <c r="C1166" s="161"/>
      <c r="D1166" s="166"/>
      <c r="E1166" s="167"/>
      <c r="F1166" s="168"/>
      <c r="G1166" s="61"/>
      <c r="H1166" s="61"/>
      <c r="I1166" s="61"/>
      <c r="J1166" s="61"/>
      <c r="K1166" s="61"/>
      <c r="L1166" s="61"/>
      <c r="M1166" s="61"/>
      <c r="N1166" s="61"/>
      <c r="O1166" s="164"/>
      <c r="P1166" s="163"/>
      <c r="Q1166" s="163"/>
    </row>
    <row r="1167">
      <c r="A1167" s="75">
        <v>1162.0</v>
      </c>
      <c r="B1167" s="165"/>
      <c r="C1167" s="161"/>
      <c r="D1167" s="166"/>
      <c r="E1167" s="167"/>
      <c r="F1167" s="168"/>
      <c r="G1167" s="61"/>
      <c r="H1167" s="61"/>
      <c r="I1167" s="61"/>
      <c r="J1167" s="61"/>
      <c r="K1167" s="61"/>
      <c r="L1167" s="61"/>
      <c r="M1167" s="61"/>
      <c r="N1167" s="61"/>
      <c r="O1167" s="164"/>
      <c r="P1167" s="163"/>
      <c r="Q1167" s="163"/>
    </row>
    <row r="1168">
      <c r="A1168" s="75">
        <v>1163.0</v>
      </c>
      <c r="B1168" s="165"/>
      <c r="C1168" s="161"/>
      <c r="D1168" s="166"/>
      <c r="E1168" s="167"/>
      <c r="F1168" s="168"/>
      <c r="G1168" s="61"/>
      <c r="H1168" s="61"/>
      <c r="I1168" s="61"/>
      <c r="J1168" s="61"/>
      <c r="K1168" s="61"/>
      <c r="L1168" s="61"/>
      <c r="M1168" s="61"/>
      <c r="N1168" s="61"/>
      <c r="O1168" s="164"/>
      <c r="P1168" s="163"/>
      <c r="Q1168" s="163"/>
    </row>
    <row r="1169">
      <c r="A1169" s="75">
        <v>1164.0</v>
      </c>
      <c r="B1169" s="165"/>
      <c r="C1169" s="161"/>
      <c r="D1169" s="166"/>
      <c r="E1169" s="167"/>
      <c r="F1169" s="168"/>
      <c r="G1169" s="61"/>
      <c r="H1169" s="61"/>
      <c r="I1169" s="61"/>
      <c r="J1169" s="61"/>
      <c r="K1169" s="61"/>
      <c r="L1169" s="61"/>
      <c r="M1169" s="61"/>
      <c r="N1169" s="61"/>
      <c r="O1169" s="164"/>
      <c r="P1169" s="163"/>
      <c r="Q1169" s="163"/>
    </row>
    <row r="1170">
      <c r="A1170" s="75">
        <v>1165.0</v>
      </c>
      <c r="B1170" s="165"/>
      <c r="C1170" s="161"/>
      <c r="D1170" s="166"/>
      <c r="E1170" s="167"/>
      <c r="F1170" s="168"/>
      <c r="G1170" s="61"/>
      <c r="H1170" s="61"/>
      <c r="I1170" s="61"/>
      <c r="J1170" s="61"/>
      <c r="K1170" s="61"/>
      <c r="L1170" s="61"/>
      <c r="M1170" s="61"/>
      <c r="N1170" s="61"/>
      <c r="O1170" s="164"/>
      <c r="P1170" s="163"/>
      <c r="Q1170" s="163"/>
    </row>
    <row r="1171">
      <c r="A1171" s="75">
        <v>1166.0</v>
      </c>
      <c r="B1171" s="165"/>
      <c r="C1171" s="161"/>
      <c r="D1171" s="166"/>
      <c r="E1171" s="167"/>
      <c r="F1171" s="168"/>
      <c r="G1171" s="61"/>
      <c r="H1171" s="61"/>
      <c r="I1171" s="61"/>
      <c r="J1171" s="61"/>
      <c r="K1171" s="61"/>
      <c r="L1171" s="61"/>
      <c r="M1171" s="61"/>
      <c r="N1171" s="61"/>
      <c r="O1171" s="164"/>
      <c r="P1171" s="163"/>
      <c r="Q1171" s="163"/>
    </row>
    <row r="1172">
      <c r="A1172" s="75">
        <v>1167.0</v>
      </c>
      <c r="B1172" s="165"/>
      <c r="C1172" s="161"/>
      <c r="D1172" s="166"/>
      <c r="E1172" s="167"/>
      <c r="F1172" s="168"/>
      <c r="G1172" s="61"/>
      <c r="H1172" s="61"/>
      <c r="I1172" s="61"/>
      <c r="J1172" s="61"/>
      <c r="K1172" s="61"/>
      <c r="L1172" s="61"/>
      <c r="M1172" s="61"/>
      <c r="N1172" s="61"/>
      <c r="O1172" s="164"/>
      <c r="P1172" s="163"/>
      <c r="Q1172" s="163"/>
    </row>
    <row r="1173">
      <c r="A1173" s="75">
        <v>1168.0</v>
      </c>
      <c r="B1173" s="165"/>
      <c r="C1173" s="161"/>
      <c r="D1173" s="166"/>
      <c r="E1173" s="167"/>
      <c r="F1173" s="168"/>
      <c r="G1173" s="61"/>
      <c r="H1173" s="61"/>
      <c r="I1173" s="61"/>
      <c r="J1173" s="61"/>
      <c r="K1173" s="61"/>
      <c r="L1173" s="61"/>
      <c r="M1173" s="61"/>
      <c r="N1173" s="61"/>
      <c r="O1173" s="164"/>
      <c r="P1173" s="163"/>
      <c r="Q1173" s="163"/>
    </row>
    <row r="1174">
      <c r="A1174" s="75">
        <v>1169.0</v>
      </c>
      <c r="B1174" s="165"/>
      <c r="C1174" s="161"/>
      <c r="D1174" s="166"/>
      <c r="E1174" s="167"/>
      <c r="F1174" s="168"/>
      <c r="G1174" s="61"/>
      <c r="H1174" s="61"/>
      <c r="I1174" s="61"/>
      <c r="J1174" s="61"/>
      <c r="K1174" s="61"/>
      <c r="L1174" s="61"/>
      <c r="M1174" s="61"/>
      <c r="N1174" s="61"/>
      <c r="O1174" s="164"/>
      <c r="P1174" s="163"/>
      <c r="Q1174" s="163"/>
    </row>
    <row r="1175">
      <c r="A1175" s="75">
        <v>1170.0</v>
      </c>
      <c r="B1175" s="165"/>
      <c r="C1175" s="161"/>
      <c r="D1175" s="166"/>
      <c r="E1175" s="167"/>
      <c r="F1175" s="168"/>
      <c r="G1175" s="61"/>
      <c r="H1175" s="61"/>
      <c r="I1175" s="61"/>
      <c r="J1175" s="61"/>
      <c r="K1175" s="61"/>
      <c r="L1175" s="61"/>
      <c r="M1175" s="61"/>
      <c r="N1175" s="61"/>
      <c r="O1175" s="164"/>
      <c r="P1175" s="163"/>
      <c r="Q1175" s="163"/>
    </row>
    <row r="1176">
      <c r="A1176" s="75">
        <v>1171.0</v>
      </c>
      <c r="B1176" s="165"/>
      <c r="C1176" s="161"/>
      <c r="D1176" s="166"/>
      <c r="E1176" s="167"/>
      <c r="F1176" s="168"/>
      <c r="G1176" s="61"/>
      <c r="H1176" s="61"/>
      <c r="I1176" s="61"/>
      <c r="J1176" s="61"/>
      <c r="K1176" s="61"/>
      <c r="L1176" s="61"/>
      <c r="M1176" s="61"/>
      <c r="N1176" s="61"/>
      <c r="O1176" s="164"/>
      <c r="P1176" s="163"/>
      <c r="Q1176" s="163"/>
    </row>
    <row r="1177">
      <c r="A1177" s="75">
        <v>1172.0</v>
      </c>
      <c r="B1177" s="165"/>
      <c r="C1177" s="161"/>
      <c r="D1177" s="166"/>
      <c r="E1177" s="167"/>
      <c r="F1177" s="168"/>
      <c r="G1177" s="61"/>
      <c r="H1177" s="61"/>
      <c r="I1177" s="61"/>
      <c r="J1177" s="61"/>
      <c r="K1177" s="61"/>
      <c r="L1177" s="61"/>
      <c r="M1177" s="61"/>
      <c r="N1177" s="61"/>
      <c r="O1177" s="164"/>
      <c r="P1177" s="163"/>
      <c r="Q1177" s="163"/>
    </row>
    <row r="1178">
      <c r="A1178" s="75">
        <v>1173.0</v>
      </c>
      <c r="B1178" s="165"/>
      <c r="C1178" s="161"/>
      <c r="D1178" s="166"/>
      <c r="E1178" s="167"/>
      <c r="F1178" s="168"/>
      <c r="G1178" s="61"/>
      <c r="H1178" s="61"/>
      <c r="I1178" s="61"/>
      <c r="J1178" s="61"/>
      <c r="K1178" s="61"/>
      <c r="L1178" s="61"/>
      <c r="M1178" s="61"/>
      <c r="N1178" s="61"/>
      <c r="O1178" s="164"/>
      <c r="P1178" s="163"/>
      <c r="Q1178" s="163"/>
    </row>
    <row r="1179">
      <c r="A1179" s="75">
        <v>1174.0</v>
      </c>
      <c r="B1179" s="165"/>
      <c r="C1179" s="161"/>
      <c r="D1179" s="166"/>
      <c r="E1179" s="167"/>
      <c r="F1179" s="168"/>
      <c r="G1179" s="61"/>
      <c r="H1179" s="61"/>
      <c r="I1179" s="61"/>
      <c r="J1179" s="61"/>
      <c r="K1179" s="61"/>
      <c r="L1179" s="61"/>
      <c r="M1179" s="61"/>
      <c r="N1179" s="61"/>
      <c r="O1179" s="164"/>
      <c r="P1179" s="163"/>
      <c r="Q1179" s="163"/>
    </row>
    <row r="1180">
      <c r="A1180" s="75">
        <v>1175.0</v>
      </c>
      <c r="B1180" s="165"/>
      <c r="C1180" s="161"/>
      <c r="D1180" s="166"/>
      <c r="E1180" s="167"/>
      <c r="F1180" s="168"/>
      <c r="G1180" s="61"/>
      <c r="H1180" s="61"/>
      <c r="I1180" s="61"/>
      <c r="J1180" s="61"/>
      <c r="K1180" s="61"/>
      <c r="L1180" s="61"/>
      <c r="M1180" s="61"/>
      <c r="N1180" s="61"/>
      <c r="O1180" s="164"/>
      <c r="P1180" s="163"/>
      <c r="Q1180" s="163"/>
    </row>
    <row r="1181">
      <c r="A1181" s="75">
        <v>1176.0</v>
      </c>
      <c r="B1181" s="165"/>
      <c r="C1181" s="161"/>
      <c r="D1181" s="166"/>
      <c r="E1181" s="167"/>
      <c r="F1181" s="168"/>
      <c r="G1181" s="61"/>
      <c r="H1181" s="61"/>
      <c r="I1181" s="61"/>
      <c r="J1181" s="61"/>
      <c r="K1181" s="61"/>
      <c r="L1181" s="61"/>
      <c r="M1181" s="61"/>
      <c r="N1181" s="61"/>
      <c r="O1181" s="164"/>
      <c r="P1181" s="163"/>
      <c r="Q1181" s="163"/>
    </row>
    <row r="1182">
      <c r="A1182" s="75">
        <v>1177.0</v>
      </c>
      <c r="B1182" s="165"/>
      <c r="C1182" s="161"/>
      <c r="D1182" s="166"/>
      <c r="E1182" s="167"/>
      <c r="F1182" s="168"/>
      <c r="G1182" s="61"/>
      <c r="H1182" s="61"/>
      <c r="I1182" s="61"/>
      <c r="J1182" s="61"/>
      <c r="K1182" s="61"/>
      <c r="L1182" s="61"/>
      <c r="M1182" s="61"/>
      <c r="N1182" s="61"/>
      <c r="O1182" s="164"/>
      <c r="P1182" s="163"/>
      <c r="Q1182" s="163"/>
    </row>
    <row r="1183">
      <c r="A1183" s="75">
        <v>1178.0</v>
      </c>
      <c r="B1183" s="165"/>
      <c r="C1183" s="161"/>
      <c r="D1183" s="166"/>
      <c r="E1183" s="167"/>
      <c r="F1183" s="168"/>
      <c r="G1183" s="61"/>
      <c r="H1183" s="61"/>
      <c r="I1183" s="61"/>
      <c r="J1183" s="61"/>
      <c r="K1183" s="61"/>
      <c r="L1183" s="61"/>
      <c r="M1183" s="61"/>
      <c r="N1183" s="61"/>
      <c r="O1183" s="164"/>
      <c r="P1183" s="163"/>
      <c r="Q1183" s="163"/>
    </row>
    <row r="1184">
      <c r="A1184" s="75">
        <v>1179.0</v>
      </c>
      <c r="B1184" s="165"/>
      <c r="C1184" s="161"/>
      <c r="D1184" s="166"/>
      <c r="E1184" s="167"/>
      <c r="F1184" s="168"/>
      <c r="G1184" s="61"/>
      <c r="H1184" s="61"/>
      <c r="I1184" s="61"/>
      <c r="J1184" s="61"/>
      <c r="K1184" s="61"/>
      <c r="L1184" s="61"/>
      <c r="M1184" s="61"/>
      <c r="N1184" s="61"/>
      <c r="O1184" s="164"/>
      <c r="P1184" s="163"/>
      <c r="Q1184" s="163"/>
    </row>
    <row r="1185">
      <c r="A1185" s="75">
        <v>1180.0</v>
      </c>
      <c r="B1185" s="165"/>
      <c r="C1185" s="161"/>
      <c r="D1185" s="166"/>
      <c r="E1185" s="167"/>
      <c r="F1185" s="168"/>
      <c r="G1185" s="61"/>
      <c r="H1185" s="61"/>
      <c r="I1185" s="61"/>
      <c r="J1185" s="61"/>
      <c r="K1185" s="61"/>
      <c r="L1185" s="61"/>
      <c r="M1185" s="61"/>
      <c r="N1185" s="61"/>
      <c r="O1185" s="164"/>
      <c r="P1185" s="163"/>
      <c r="Q1185" s="163"/>
    </row>
    <row r="1186">
      <c r="A1186" s="75">
        <v>1181.0</v>
      </c>
      <c r="B1186" s="165"/>
      <c r="C1186" s="161"/>
      <c r="D1186" s="166"/>
      <c r="E1186" s="167"/>
      <c r="F1186" s="168"/>
      <c r="G1186" s="61"/>
      <c r="H1186" s="61"/>
      <c r="I1186" s="61"/>
      <c r="J1186" s="61"/>
      <c r="K1186" s="61"/>
      <c r="L1186" s="61"/>
      <c r="M1186" s="61"/>
      <c r="N1186" s="61"/>
      <c r="O1186" s="164"/>
      <c r="P1186" s="163"/>
      <c r="Q1186" s="163"/>
    </row>
    <row r="1187">
      <c r="A1187" s="75">
        <v>1182.0</v>
      </c>
      <c r="B1187" s="165"/>
      <c r="C1187" s="161"/>
      <c r="D1187" s="166"/>
      <c r="E1187" s="167"/>
      <c r="F1187" s="168"/>
      <c r="G1187" s="61"/>
      <c r="H1187" s="61"/>
      <c r="I1187" s="61"/>
      <c r="J1187" s="61"/>
      <c r="K1187" s="61"/>
      <c r="L1187" s="61"/>
      <c r="M1187" s="61"/>
      <c r="N1187" s="61"/>
      <c r="O1187" s="164"/>
      <c r="P1187" s="163"/>
      <c r="Q1187" s="163"/>
    </row>
    <row r="1188">
      <c r="A1188" s="75">
        <v>1183.0</v>
      </c>
      <c r="B1188" s="165"/>
      <c r="C1188" s="161"/>
      <c r="D1188" s="166"/>
      <c r="E1188" s="167"/>
      <c r="F1188" s="168"/>
      <c r="G1188" s="61"/>
      <c r="H1188" s="61"/>
      <c r="I1188" s="61"/>
      <c r="J1188" s="61"/>
      <c r="K1188" s="61"/>
      <c r="L1188" s="61"/>
      <c r="M1188" s="61"/>
      <c r="N1188" s="61"/>
      <c r="O1188" s="164"/>
      <c r="P1188" s="163"/>
      <c r="Q1188" s="163"/>
    </row>
    <row r="1189">
      <c r="A1189" s="75">
        <v>1184.0</v>
      </c>
      <c r="B1189" s="165"/>
      <c r="C1189" s="161"/>
      <c r="D1189" s="166"/>
      <c r="E1189" s="167"/>
      <c r="F1189" s="168"/>
      <c r="G1189" s="61"/>
      <c r="H1189" s="61"/>
      <c r="I1189" s="61"/>
      <c r="J1189" s="61"/>
      <c r="K1189" s="61"/>
      <c r="L1189" s="61"/>
      <c r="M1189" s="61"/>
      <c r="N1189" s="61"/>
      <c r="O1189" s="164"/>
      <c r="P1189" s="163"/>
      <c r="Q1189" s="163"/>
    </row>
    <row r="1190">
      <c r="A1190" s="75">
        <v>1185.0</v>
      </c>
      <c r="B1190" s="165"/>
      <c r="C1190" s="161"/>
      <c r="D1190" s="166"/>
      <c r="E1190" s="167"/>
      <c r="F1190" s="168"/>
      <c r="G1190" s="61"/>
      <c r="H1190" s="61"/>
      <c r="I1190" s="61"/>
      <c r="J1190" s="61"/>
      <c r="K1190" s="61"/>
      <c r="L1190" s="61"/>
      <c r="M1190" s="61"/>
      <c r="N1190" s="61"/>
      <c r="O1190" s="164"/>
      <c r="P1190" s="163"/>
      <c r="Q1190" s="163"/>
    </row>
    <row r="1191">
      <c r="A1191" s="75">
        <v>1186.0</v>
      </c>
      <c r="B1191" s="165"/>
      <c r="C1191" s="161"/>
      <c r="D1191" s="166"/>
      <c r="E1191" s="167"/>
      <c r="F1191" s="168"/>
      <c r="G1191" s="61"/>
      <c r="H1191" s="61"/>
      <c r="I1191" s="61"/>
      <c r="J1191" s="61"/>
      <c r="K1191" s="61"/>
      <c r="L1191" s="61"/>
      <c r="M1191" s="61"/>
      <c r="N1191" s="61"/>
      <c r="O1191" s="164"/>
      <c r="P1191" s="163"/>
      <c r="Q1191" s="163"/>
    </row>
    <row r="1192">
      <c r="A1192" s="75">
        <v>1187.0</v>
      </c>
      <c r="B1192" s="165"/>
      <c r="C1192" s="180"/>
      <c r="D1192" s="181"/>
      <c r="E1192" s="176"/>
      <c r="F1192" s="170"/>
      <c r="G1192" s="182"/>
      <c r="H1192" s="182"/>
      <c r="I1192" s="182"/>
      <c r="J1192" s="182"/>
      <c r="K1192" s="182"/>
      <c r="L1192" s="182"/>
      <c r="M1192" s="182"/>
      <c r="N1192" s="182"/>
      <c r="O1192" s="183"/>
      <c r="P1192" s="160"/>
      <c r="Q1192" s="160"/>
    </row>
    <row r="1193">
      <c r="A1193" s="75">
        <v>1188.0</v>
      </c>
      <c r="B1193" s="165"/>
      <c r="C1193" s="180"/>
      <c r="D1193" s="181"/>
      <c r="E1193" s="176"/>
      <c r="F1193" s="170"/>
      <c r="G1193" s="182"/>
      <c r="H1193" s="182"/>
      <c r="I1193" s="182"/>
      <c r="J1193" s="182"/>
      <c r="K1193" s="182"/>
      <c r="L1193" s="182"/>
      <c r="M1193" s="182"/>
      <c r="N1193" s="182"/>
      <c r="O1193" s="183"/>
      <c r="P1193" s="160"/>
      <c r="Q1193" s="160"/>
    </row>
    <row r="1194">
      <c r="A1194" s="75">
        <v>1189.0</v>
      </c>
      <c r="B1194" s="165"/>
      <c r="C1194" s="180"/>
      <c r="D1194" s="181"/>
      <c r="E1194" s="176"/>
      <c r="F1194" s="170"/>
      <c r="G1194" s="182"/>
      <c r="H1194" s="182"/>
      <c r="I1194" s="182"/>
      <c r="J1194" s="182"/>
      <c r="K1194" s="182"/>
      <c r="L1194" s="182"/>
      <c r="M1194" s="182"/>
      <c r="N1194" s="182"/>
      <c r="O1194" s="183"/>
      <c r="P1194" s="160"/>
      <c r="Q1194" s="160"/>
    </row>
    <row r="1195">
      <c r="A1195" s="75">
        <v>1190.0</v>
      </c>
      <c r="B1195" s="165"/>
      <c r="C1195" s="180"/>
      <c r="D1195" s="181"/>
      <c r="E1195" s="176"/>
      <c r="F1195" s="170"/>
      <c r="G1195" s="182"/>
      <c r="H1195" s="182"/>
      <c r="I1195" s="182"/>
      <c r="J1195" s="182"/>
      <c r="K1195" s="182"/>
      <c r="L1195" s="182"/>
      <c r="M1195" s="182"/>
      <c r="N1195" s="182"/>
      <c r="O1195" s="183"/>
      <c r="P1195" s="160"/>
      <c r="Q1195" s="160"/>
    </row>
    <row r="1196">
      <c r="A1196" s="75">
        <v>1191.0</v>
      </c>
      <c r="B1196" s="165"/>
      <c r="C1196" s="180"/>
      <c r="D1196" s="181"/>
      <c r="E1196" s="176"/>
      <c r="F1196" s="170"/>
      <c r="G1196" s="182"/>
      <c r="H1196" s="182"/>
      <c r="I1196" s="182"/>
      <c r="J1196" s="182"/>
      <c r="K1196" s="182"/>
      <c r="L1196" s="182"/>
      <c r="M1196" s="182"/>
      <c r="N1196" s="182"/>
      <c r="O1196" s="183"/>
      <c r="P1196" s="160"/>
      <c r="Q1196" s="160"/>
    </row>
    <row r="1197">
      <c r="A1197" s="75">
        <v>1192.0</v>
      </c>
      <c r="B1197" s="165"/>
      <c r="C1197" s="180"/>
      <c r="D1197" s="181"/>
      <c r="E1197" s="176"/>
      <c r="F1197" s="170"/>
      <c r="G1197" s="182"/>
      <c r="H1197" s="182"/>
      <c r="I1197" s="182"/>
      <c r="J1197" s="182"/>
      <c r="K1197" s="182"/>
      <c r="L1197" s="182"/>
      <c r="M1197" s="182"/>
      <c r="N1197" s="182"/>
      <c r="O1197" s="183"/>
      <c r="P1197" s="160"/>
      <c r="Q1197" s="160"/>
    </row>
    <row r="1198">
      <c r="A1198" s="75">
        <v>1193.0</v>
      </c>
      <c r="B1198" s="165"/>
      <c r="C1198" s="180"/>
      <c r="D1198" s="181"/>
      <c r="E1198" s="176"/>
      <c r="F1198" s="170"/>
      <c r="G1198" s="182"/>
      <c r="H1198" s="182"/>
      <c r="I1198" s="182"/>
      <c r="J1198" s="182"/>
      <c r="K1198" s="182"/>
      <c r="L1198" s="182"/>
      <c r="M1198" s="182"/>
      <c r="N1198" s="182"/>
      <c r="O1198" s="183"/>
      <c r="P1198" s="160"/>
      <c r="Q1198" s="160"/>
    </row>
    <row r="1199">
      <c r="A1199" s="75">
        <v>1194.0</v>
      </c>
      <c r="B1199" s="165"/>
      <c r="C1199" s="180"/>
      <c r="D1199" s="181"/>
      <c r="E1199" s="176"/>
      <c r="F1199" s="170"/>
      <c r="G1199" s="182"/>
      <c r="H1199" s="182"/>
      <c r="I1199" s="182"/>
      <c r="J1199" s="182"/>
      <c r="K1199" s="182"/>
      <c r="L1199" s="182"/>
      <c r="M1199" s="182"/>
      <c r="N1199" s="182"/>
      <c r="O1199" s="183"/>
      <c r="P1199" s="160"/>
      <c r="Q1199" s="160"/>
    </row>
    <row r="1200">
      <c r="A1200" s="75">
        <v>1195.0</v>
      </c>
      <c r="B1200" s="165"/>
      <c r="C1200" s="180"/>
      <c r="D1200" s="181"/>
      <c r="E1200" s="176"/>
      <c r="F1200" s="170"/>
      <c r="G1200" s="182"/>
      <c r="H1200" s="182"/>
      <c r="I1200" s="182"/>
      <c r="J1200" s="182"/>
      <c r="K1200" s="182"/>
      <c r="L1200" s="182"/>
      <c r="M1200" s="182"/>
      <c r="N1200" s="182"/>
      <c r="O1200" s="183"/>
      <c r="P1200" s="160"/>
      <c r="Q1200" s="160"/>
    </row>
    <row r="1201">
      <c r="A1201" s="75">
        <v>1196.0</v>
      </c>
      <c r="B1201" s="165"/>
      <c r="C1201" s="180"/>
      <c r="D1201" s="181"/>
      <c r="E1201" s="176"/>
      <c r="F1201" s="170"/>
      <c r="G1201" s="182"/>
      <c r="H1201" s="182"/>
      <c r="I1201" s="182"/>
      <c r="J1201" s="182"/>
      <c r="K1201" s="182"/>
      <c r="L1201" s="182"/>
      <c r="M1201" s="182"/>
      <c r="N1201" s="182"/>
      <c r="O1201" s="183"/>
      <c r="P1201" s="160"/>
      <c r="Q1201" s="160"/>
    </row>
    <row r="1202">
      <c r="A1202" s="75">
        <v>1197.0</v>
      </c>
      <c r="B1202" s="165"/>
      <c r="C1202" s="180"/>
      <c r="D1202" s="181"/>
      <c r="E1202" s="176"/>
      <c r="F1202" s="170"/>
      <c r="G1202" s="182"/>
      <c r="H1202" s="182"/>
      <c r="I1202" s="182"/>
      <c r="J1202" s="182"/>
      <c r="K1202" s="182"/>
      <c r="L1202" s="182"/>
      <c r="M1202" s="182"/>
      <c r="N1202" s="182"/>
      <c r="O1202" s="183"/>
      <c r="P1202" s="160"/>
      <c r="Q1202" s="160"/>
    </row>
    <row r="1203">
      <c r="A1203" s="75">
        <v>1198.0</v>
      </c>
      <c r="B1203" s="165"/>
      <c r="C1203" s="180"/>
      <c r="D1203" s="181"/>
      <c r="E1203" s="176"/>
      <c r="F1203" s="170"/>
      <c r="G1203" s="182"/>
      <c r="H1203" s="182"/>
      <c r="I1203" s="182"/>
      <c r="J1203" s="182"/>
      <c r="K1203" s="182"/>
      <c r="L1203" s="182"/>
      <c r="M1203" s="182"/>
      <c r="N1203" s="182"/>
      <c r="O1203" s="183"/>
      <c r="P1203" s="160"/>
      <c r="Q1203" s="160"/>
    </row>
    <row r="1204">
      <c r="A1204" s="75">
        <v>1199.0</v>
      </c>
      <c r="B1204" s="165"/>
      <c r="C1204" s="180"/>
      <c r="D1204" s="181"/>
      <c r="E1204" s="176"/>
      <c r="F1204" s="170"/>
      <c r="G1204" s="182"/>
      <c r="H1204" s="182"/>
      <c r="I1204" s="182"/>
      <c r="J1204" s="182"/>
      <c r="K1204" s="182"/>
      <c r="L1204" s="182"/>
      <c r="M1204" s="182"/>
      <c r="N1204" s="182"/>
      <c r="O1204" s="183"/>
      <c r="P1204" s="160"/>
      <c r="Q1204" s="160"/>
    </row>
    <row r="1205">
      <c r="A1205" s="75">
        <v>1200.0</v>
      </c>
      <c r="B1205" s="165"/>
      <c r="C1205" s="180"/>
      <c r="D1205" s="181"/>
      <c r="E1205" s="176"/>
      <c r="F1205" s="170"/>
      <c r="G1205" s="182"/>
      <c r="H1205" s="182"/>
      <c r="I1205" s="182"/>
      <c r="J1205" s="182"/>
      <c r="K1205" s="182"/>
      <c r="L1205" s="182"/>
      <c r="M1205" s="182"/>
      <c r="N1205" s="182"/>
      <c r="O1205" s="183"/>
      <c r="P1205" s="160"/>
      <c r="Q1205" s="160"/>
    </row>
    <row r="1206">
      <c r="A1206" s="75">
        <v>1201.0</v>
      </c>
      <c r="B1206" s="165"/>
      <c r="C1206" s="180"/>
      <c r="D1206" s="181"/>
      <c r="E1206" s="176"/>
      <c r="F1206" s="170"/>
      <c r="G1206" s="182"/>
      <c r="H1206" s="182"/>
      <c r="I1206" s="182"/>
      <c r="J1206" s="182"/>
      <c r="K1206" s="182"/>
      <c r="L1206" s="182"/>
      <c r="M1206" s="182"/>
      <c r="N1206" s="182"/>
      <c r="O1206" s="183"/>
      <c r="P1206" s="160"/>
      <c r="Q1206" s="160"/>
    </row>
    <row r="1207">
      <c r="A1207" s="75">
        <v>1202.0</v>
      </c>
      <c r="B1207" s="165"/>
      <c r="C1207" s="180"/>
      <c r="D1207" s="181"/>
      <c r="E1207" s="176"/>
      <c r="F1207" s="170"/>
      <c r="G1207" s="182"/>
      <c r="H1207" s="182"/>
      <c r="I1207" s="182"/>
      <c r="J1207" s="182"/>
      <c r="K1207" s="182"/>
      <c r="L1207" s="182"/>
      <c r="M1207" s="182"/>
      <c r="N1207" s="182"/>
      <c r="O1207" s="183"/>
      <c r="P1207" s="160"/>
      <c r="Q1207" s="160"/>
    </row>
    <row r="1208">
      <c r="A1208" s="75">
        <v>1203.0</v>
      </c>
      <c r="B1208" s="165"/>
      <c r="C1208" s="180"/>
      <c r="D1208" s="181"/>
      <c r="E1208" s="176"/>
      <c r="F1208" s="170"/>
      <c r="G1208" s="182"/>
      <c r="H1208" s="182"/>
      <c r="I1208" s="182"/>
      <c r="J1208" s="182"/>
      <c r="K1208" s="182"/>
      <c r="L1208" s="182"/>
      <c r="M1208" s="182"/>
      <c r="N1208" s="182"/>
      <c r="O1208" s="183"/>
      <c r="P1208" s="160"/>
      <c r="Q1208" s="160"/>
    </row>
    <row r="1209">
      <c r="A1209" s="75">
        <v>1204.0</v>
      </c>
      <c r="B1209" s="165"/>
      <c r="C1209" s="180"/>
      <c r="D1209" s="181"/>
      <c r="E1209" s="176"/>
      <c r="F1209" s="170"/>
      <c r="G1209" s="182"/>
      <c r="H1209" s="182"/>
      <c r="I1209" s="182"/>
      <c r="J1209" s="182"/>
      <c r="K1209" s="182"/>
      <c r="L1209" s="182"/>
      <c r="M1209" s="182"/>
      <c r="N1209" s="182"/>
      <c r="O1209" s="183"/>
      <c r="P1209" s="160"/>
      <c r="Q1209" s="160"/>
    </row>
    <row r="1210">
      <c r="A1210" s="75">
        <v>1205.0</v>
      </c>
      <c r="B1210" s="165"/>
      <c r="C1210" s="180"/>
      <c r="D1210" s="181"/>
      <c r="E1210" s="176"/>
      <c r="F1210" s="170"/>
      <c r="G1210" s="182"/>
      <c r="H1210" s="182"/>
      <c r="I1210" s="182"/>
      <c r="J1210" s="182"/>
      <c r="K1210" s="182"/>
      <c r="L1210" s="182"/>
      <c r="M1210" s="182"/>
      <c r="N1210" s="182"/>
      <c r="O1210" s="183"/>
      <c r="P1210" s="160"/>
      <c r="Q1210" s="160"/>
    </row>
    <row r="1211">
      <c r="A1211" s="75">
        <v>1206.0</v>
      </c>
      <c r="B1211" s="165"/>
      <c r="C1211" s="180"/>
      <c r="D1211" s="181"/>
      <c r="E1211" s="176"/>
      <c r="F1211" s="170"/>
      <c r="G1211" s="182"/>
      <c r="H1211" s="182"/>
      <c r="I1211" s="182"/>
      <c r="J1211" s="182"/>
      <c r="K1211" s="182"/>
      <c r="L1211" s="182"/>
      <c r="M1211" s="182"/>
      <c r="N1211" s="182"/>
      <c r="O1211" s="183"/>
      <c r="P1211" s="160"/>
      <c r="Q1211" s="160"/>
    </row>
    <row r="1212">
      <c r="A1212" s="75">
        <v>1207.0</v>
      </c>
      <c r="B1212" s="165"/>
      <c r="C1212" s="180"/>
      <c r="D1212" s="181"/>
      <c r="E1212" s="176"/>
      <c r="F1212" s="170"/>
      <c r="G1212" s="182"/>
      <c r="H1212" s="182"/>
      <c r="I1212" s="182"/>
      <c r="J1212" s="182"/>
      <c r="K1212" s="182"/>
      <c r="L1212" s="182"/>
      <c r="M1212" s="182"/>
      <c r="N1212" s="182"/>
      <c r="O1212" s="183"/>
      <c r="P1212" s="160"/>
      <c r="Q1212" s="160"/>
    </row>
    <row r="1213">
      <c r="A1213" s="75">
        <v>1208.0</v>
      </c>
      <c r="B1213" s="165"/>
      <c r="C1213" s="180"/>
      <c r="D1213" s="181"/>
      <c r="E1213" s="176"/>
      <c r="F1213" s="170"/>
      <c r="G1213" s="182"/>
      <c r="H1213" s="182"/>
      <c r="I1213" s="182"/>
      <c r="J1213" s="182"/>
      <c r="K1213" s="182"/>
      <c r="L1213" s="182"/>
      <c r="M1213" s="182"/>
      <c r="N1213" s="182"/>
      <c r="O1213" s="183"/>
      <c r="P1213" s="160"/>
      <c r="Q1213" s="160"/>
    </row>
    <row r="1214">
      <c r="A1214" s="75">
        <v>1209.0</v>
      </c>
      <c r="B1214" s="165"/>
      <c r="C1214" s="180"/>
      <c r="D1214" s="181"/>
      <c r="E1214" s="176"/>
      <c r="F1214" s="170"/>
      <c r="G1214" s="182"/>
      <c r="H1214" s="182"/>
      <c r="I1214" s="182"/>
      <c r="J1214" s="182"/>
      <c r="K1214" s="182"/>
      <c r="L1214" s="182"/>
      <c r="M1214" s="182"/>
      <c r="N1214" s="182"/>
      <c r="O1214" s="183"/>
      <c r="P1214" s="160"/>
      <c r="Q1214" s="160"/>
    </row>
    <row r="1215">
      <c r="A1215" s="75">
        <v>1210.0</v>
      </c>
      <c r="B1215" s="165"/>
      <c r="C1215" s="180"/>
      <c r="D1215" s="181"/>
      <c r="E1215" s="176"/>
      <c r="F1215" s="170"/>
      <c r="G1215" s="182"/>
      <c r="H1215" s="182"/>
      <c r="I1215" s="182"/>
      <c r="J1215" s="182"/>
      <c r="K1215" s="182"/>
      <c r="L1215" s="182"/>
      <c r="M1215" s="182"/>
      <c r="N1215" s="182"/>
      <c r="O1215" s="183"/>
      <c r="P1215" s="160"/>
      <c r="Q1215" s="160"/>
    </row>
    <row r="1216">
      <c r="A1216" s="75">
        <v>1211.0</v>
      </c>
      <c r="B1216" s="165"/>
      <c r="C1216" s="180"/>
      <c r="D1216" s="181"/>
      <c r="E1216" s="176"/>
      <c r="F1216" s="170"/>
      <c r="G1216" s="182"/>
      <c r="H1216" s="182"/>
      <c r="I1216" s="182"/>
      <c r="J1216" s="182"/>
      <c r="K1216" s="182"/>
      <c r="L1216" s="182"/>
      <c r="M1216" s="182"/>
      <c r="N1216" s="182"/>
      <c r="O1216" s="183"/>
      <c r="P1216" s="160"/>
      <c r="Q1216" s="160"/>
    </row>
    <row r="1217">
      <c r="A1217" s="75">
        <v>1212.0</v>
      </c>
      <c r="B1217" s="165"/>
      <c r="C1217" s="180"/>
      <c r="D1217" s="181"/>
      <c r="E1217" s="176"/>
      <c r="F1217" s="170"/>
      <c r="G1217" s="182"/>
      <c r="H1217" s="182"/>
      <c r="I1217" s="182"/>
      <c r="J1217" s="182"/>
      <c r="K1217" s="182"/>
      <c r="L1217" s="182"/>
      <c r="M1217" s="182"/>
      <c r="N1217" s="182"/>
      <c r="O1217" s="183"/>
      <c r="P1217" s="160"/>
      <c r="Q1217" s="160"/>
    </row>
    <row r="1218">
      <c r="A1218" s="75">
        <v>1213.0</v>
      </c>
      <c r="B1218" s="165"/>
      <c r="C1218" s="180"/>
      <c r="D1218" s="181"/>
      <c r="E1218" s="176"/>
      <c r="F1218" s="170"/>
      <c r="G1218" s="182"/>
      <c r="H1218" s="182"/>
      <c r="I1218" s="182"/>
      <c r="J1218" s="182"/>
      <c r="K1218" s="182"/>
      <c r="L1218" s="182"/>
      <c r="M1218" s="182"/>
      <c r="N1218" s="182"/>
      <c r="O1218" s="183"/>
      <c r="P1218" s="160"/>
      <c r="Q1218" s="160"/>
    </row>
    <row r="1219">
      <c r="A1219" s="75">
        <v>1214.0</v>
      </c>
      <c r="B1219" s="165"/>
      <c r="C1219" s="180"/>
      <c r="D1219" s="181"/>
      <c r="E1219" s="176"/>
      <c r="F1219" s="170"/>
      <c r="G1219" s="182"/>
      <c r="H1219" s="182"/>
      <c r="I1219" s="182"/>
      <c r="J1219" s="182"/>
      <c r="K1219" s="182"/>
      <c r="L1219" s="182"/>
      <c r="M1219" s="182"/>
      <c r="N1219" s="182"/>
      <c r="O1219" s="183"/>
      <c r="P1219" s="160"/>
      <c r="Q1219" s="160"/>
    </row>
    <row r="1220">
      <c r="A1220" s="75">
        <v>1215.0</v>
      </c>
      <c r="B1220" s="165"/>
      <c r="C1220" s="180"/>
      <c r="D1220" s="181"/>
      <c r="E1220" s="176"/>
      <c r="F1220" s="170"/>
      <c r="G1220" s="182"/>
      <c r="H1220" s="182"/>
      <c r="I1220" s="182"/>
      <c r="J1220" s="182"/>
      <c r="K1220" s="182"/>
      <c r="L1220" s="182"/>
      <c r="M1220" s="182"/>
      <c r="N1220" s="182"/>
      <c r="O1220" s="183"/>
      <c r="P1220" s="160"/>
      <c r="Q1220" s="160"/>
    </row>
    <row r="1221">
      <c r="A1221" s="75">
        <v>1216.0</v>
      </c>
      <c r="B1221" s="165"/>
      <c r="C1221" s="180"/>
      <c r="D1221" s="181"/>
      <c r="E1221" s="176"/>
      <c r="F1221" s="170"/>
      <c r="G1221" s="182"/>
      <c r="H1221" s="182"/>
      <c r="I1221" s="182"/>
      <c r="J1221" s="182"/>
      <c r="K1221" s="182"/>
      <c r="L1221" s="182"/>
      <c r="M1221" s="182"/>
      <c r="N1221" s="182"/>
      <c r="O1221" s="183"/>
      <c r="P1221" s="160"/>
      <c r="Q1221" s="160"/>
    </row>
    <row r="1222">
      <c r="A1222" s="75">
        <v>1217.0</v>
      </c>
      <c r="B1222" s="165"/>
      <c r="C1222" s="180"/>
      <c r="D1222" s="181"/>
      <c r="E1222" s="176"/>
      <c r="F1222" s="170"/>
      <c r="G1222" s="182"/>
      <c r="H1222" s="182"/>
      <c r="I1222" s="182"/>
      <c r="J1222" s="182"/>
      <c r="K1222" s="182"/>
      <c r="L1222" s="182"/>
      <c r="M1222" s="182"/>
      <c r="N1222" s="182"/>
      <c r="O1222" s="183"/>
      <c r="P1222" s="160"/>
      <c r="Q1222" s="160"/>
    </row>
    <row r="1223">
      <c r="A1223" s="75">
        <v>1218.0</v>
      </c>
      <c r="B1223" s="165"/>
      <c r="C1223" s="180"/>
      <c r="D1223" s="181"/>
      <c r="E1223" s="176"/>
      <c r="F1223" s="170"/>
      <c r="G1223" s="182"/>
      <c r="H1223" s="182"/>
      <c r="I1223" s="182"/>
      <c r="J1223" s="182"/>
      <c r="K1223" s="182"/>
      <c r="L1223" s="182"/>
      <c r="M1223" s="182"/>
      <c r="N1223" s="182"/>
      <c r="O1223" s="183"/>
      <c r="P1223" s="160"/>
      <c r="Q1223" s="160"/>
    </row>
    <row r="1224">
      <c r="A1224" s="75">
        <v>1219.0</v>
      </c>
      <c r="B1224" s="165"/>
      <c r="C1224" s="180"/>
      <c r="D1224" s="181"/>
      <c r="E1224" s="176"/>
      <c r="F1224" s="170"/>
      <c r="G1224" s="182"/>
      <c r="H1224" s="182"/>
      <c r="I1224" s="182"/>
      <c r="J1224" s="182"/>
      <c r="K1224" s="182"/>
      <c r="L1224" s="182"/>
      <c r="M1224" s="182"/>
      <c r="N1224" s="182"/>
      <c r="O1224" s="183"/>
      <c r="P1224" s="160"/>
      <c r="Q1224" s="160"/>
    </row>
    <row r="1225">
      <c r="A1225" s="75">
        <v>1220.0</v>
      </c>
      <c r="B1225" s="165"/>
      <c r="C1225" s="180"/>
      <c r="D1225" s="181"/>
      <c r="E1225" s="176"/>
      <c r="F1225" s="170"/>
      <c r="G1225" s="182"/>
      <c r="H1225" s="182"/>
      <c r="I1225" s="182"/>
      <c r="J1225" s="182"/>
      <c r="K1225" s="182"/>
      <c r="L1225" s="182"/>
      <c r="M1225" s="182"/>
      <c r="N1225" s="182"/>
      <c r="O1225" s="183"/>
      <c r="P1225" s="160"/>
      <c r="Q1225" s="160"/>
    </row>
    <row r="1226">
      <c r="A1226" s="75">
        <v>1221.0</v>
      </c>
      <c r="B1226" s="165"/>
      <c r="C1226" s="180"/>
      <c r="D1226" s="181"/>
      <c r="E1226" s="176"/>
      <c r="F1226" s="170"/>
      <c r="G1226" s="182"/>
      <c r="H1226" s="182"/>
      <c r="I1226" s="182"/>
      <c r="J1226" s="182"/>
      <c r="K1226" s="182"/>
      <c r="L1226" s="182"/>
      <c r="M1226" s="182"/>
      <c r="N1226" s="182"/>
      <c r="O1226" s="183"/>
      <c r="P1226" s="160"/>
      <c r="Q1226" s="160"/>
    </row>
    <row r="1227">
      <c r="A1227" s="75">
        <v>1222.0</v>
      </c>
      <c r="B1227" s="165"/>
      <c r="C1227" s="180"/>
      <c r="D1227" s="181"/>
      <c r="E1227" s="176"/>
      <c r="F1227" s="170"/>
      <c r="G1227" s="182"/>
      <c r="H1227" s="182"/>
      <c r="I1227" s="182"/>
      <c r="J1227" s="182"/>
      <c r="K1227" s="182"/>
      <c r="L1227" s="182"/>
      <c r="M1227" s="182"/>
      <c r="N1227" s="182"/>
      <c r="O1227" s="183"/>
      <c r="P1227" s="160"/>
      <c r="Q1227" s="160"/>
    </row>
    <row r="1228">
      <c r="A1228" s="75">
        <v>1223.0</v>
      </c>
      <c r="B1228" s="165"/>
      <c r="C1228" s="180"/>
      <c r="D1228" s="181"/>
      <c r="E1228" s="176"/>
      <c r="F1228" s="170"/>
      <c r="G1228" s="182"/>
      <c r="H1228" s="182"/>
      <c r="I1228" s="182"/>
      <c r="J1228" s="182"/>
      <c r="K1228" s="182"/>
      <c r="L1228" s="182"/>
      <c r="M1228" s="182"/>
      <c r="N1228" s="182"/>
      <c r="O1228" s="183"/>
      <c r="P1228" s="160"/>
      <c r="Q1228" s="160"/>
    </row>
    <row r="1229">
      <c r="A1229" s="75">
        <v>1224.0</v>
      </c>
      <c r="B1229" s="165"/>
      <c r="C1229" s="180"/>
      <c r="D1229" s="181"/>
      <c r="E1229" s="176"/>
      <c r="F1229" s="170"/>
      <c r="G1229" s="182"/>
      <c r="H1229" s="182"/>
      <c r="I1229" s="182"/>
      <c r="J1229" s="182"/>
      <c r="K1229" s="182"/>
      <c r="L1229" s="182"/>
      <c r="M1229" s="182"/>
      <c r="N1229" s="182"/>
      <c r="O1229" s="183"/>
      <c r="P1229" s="160"/>
      <c r="Q1229" s="160"/>
    </row>
    <row r="1230">
      <c r="A1230" s="75">
        <v>1225.0</v>
      </c>
      <c r="B1230" s="165"/>
      <c r="C1230" s="180"/>
      <c r="D1230" s="181"/>
      <c r="E1230" s="176"/>
      <c r="F1230" s="170"/>
      <c r="G1230" s="182"/>
      <c r="H1230" s="182"/>
      <c r="I1230" s="182"/>
      <c r="J1230" s="182"/>
      <c r="K1230" s="182"/>
      <c r="L1230" s="182"/>
      <c r="M1230" s="182"/>
      <c r="N1230" s="182"/>
      <c r="O1230" s="183"/>
      <c r="P1230" s="160"/>
      <c r="Q1230" s="160"/>
    </row>
    <row r="1231">
      <c r="A1231" s="75">
        <v>1226.0</v>
      </c>
      <c r="B1231" s="165"/>
      <c r="C1231" s="180"/>
      <c r="D1231" s="181"/>
      <c r="E1231" s="176"/>
      <c r="F1231" s="170"/>
      <c r="G1231" s="182"/>
      <c r="H1231" s="182"/>
      <c r="I1231" s="182"/>
      <c r="J1231" s="182"/>
      <c r="K1231" s="182"/>
      <c r="L1231" s="182"/>
      <c r="M1231" s="182"/>
      <c r="N1231" s="182"/>
      <c r="O1231" s="183"/>
      <c r="P1231" s="160"/>
      <c r="Q1231" s="160"/>
    </row>
    <row r="1232">
      <c r="A1232" s="75">
        <v>1227.0</v>
      </c>
      <c r="B1232" s="165"/>
      <c r="C1232" s="180"/>
      <c r="D1232" s="181"/>
      <c r="E1232" s="176"/>
      <c r="F1232" s="170"/>
      <c r="G1232" s="182"/>
      <c r="H1232" s="182"/>
      <c r="I1232" s="182"/>
      <c r="J1232" s="182"/>
      <c r="K1232" s="182"/>
      <c r="L1232" s="182"/>
      <c r="M1232" s="182"/>
      <c r="N1232" s="182"/>
      <c r="O1232" s="183"/>
      <c r="P1232" s="160"/>
      <c r="Q1232" s="160"/>
    </row>
    <row r="1233">
      <c r="A1233" s="75">
        <v>1228.0</v>
      </c>
      <c r="B1233" s="165"/>
      <c r="C1233" s="180"/>
      <c r="D1233" s="181"/>
      <c r="E1233" s="176"/>
      <c r="F1233" s="170"/>
      <c r="G1233" s="182"/>
      <c r="H1233" s="182"/>
      <c r="I1233" s="182"/>
      <c r="J1233" s="182"/>
      <c r="K1233" s="182"/>
      <c r="L1233" s="182"/>
      <c r="M1233" s="182"/>
      <c r="N1233" s="182"/>
      <c r="O1233" s="183"/>
      <c r="P1233" s="160"/>
      <c r="Q1233" s="160"/>
    </row>
    <row r="1234">
      <c r="A1234" s="75">
        <v>1229.0</v>
      </c>
      <c r="B1234" s="165"/>
      <c r="C1234" s="180"/>
      <c r="D1234" s="181"/>
      <c r="E1234" s="176"/>
      <c r="F1234" s="170"/>
      <c r="G1234" s="182"/>
      <c r="H1234" s="182"/>
      <c r="I1234" s="182"/>
      <c r="J1234" s="182"/>
      <c r="K1234" s="182"/>
      <c r="L1234" s="182"/>
      <c r="M1234" s="182"/>
      <c r="N1234" s="182"/>
      <c r="O1234" s="183"/>
      <c r="P1234" s="160"/>
      <c r="Q1234" s="160"/>
    </row>
    <row r="1235">
      <c r="A1235" s="75">
        <v>1230.0</v>
      </c>
      <c r="B1235" s="165"/>
      <c r="C1235" s="180"/>
      <c r="D1235" s="181"/>
      <c r="E1235" s="176"/>
      <c r="F1235" s="170"/>
      <c r="G1235" s="182"/>
      <c r="H1235" s="182"/>
      <c r="I1235" s="182"/>
      <c r="J1235" s="182"/>
      <c r="K1235" s="182"/>
      <c r="L1235" s="182"/>
      <c r="M1235" s="182"/>
      <c r="N1235" s="182"/>
      <c r="O1235" s="183"/>
      <c r="P1235" s="160"/>
      <c r="Q1235" s="160"/>
    </row>
    <row r="1236">
      <c r="A1236" s="75">
        <v>1231.0</v>
      </c>
      <c r="B1236" s="165"/>
      <c r="C1236" s="180"/>
      <c r="D1236" s="181"/>
      <c r="E1236" s="176"/>
      <c r="F1236" s="170"/>
      <c r="G1236" s="182"/>
      <c r="H1236" s="182"/>
      <c r="I1236" s="182"/>
      <c r="J1236" s="182"/>
      <c r="K1236" s="182"/>
      <c r="L1236" s="182"/>
      <c r="M1236" s="182"/>
      <c r="N1236" s="182"/>
      <c r="O1236" s="183"/>
      <c r="P1236" s="160"/>
      <c r="Q1236" s="160"/>
    </row>
    <row r="1237">
      <c r="A1237" s="75">
        <v>1232.0</v>
      </c>
      <c r="B1237" s="165"/>
      <c r="C1237" s="180"/>
      <c r="D1237" s="181"/>
      <c r="E1237" s="176"/>
      <c r="F1237" s="170"/>
      <c r="G1237" s="182"/>
      <c r="H1237" s="182"/>
      <c r="I1237" s="182"/>
      <c r="J1237" s="182"/>
      <c r="K1237" s="182"/>
      <c r="L1237" s="182"/>
      <c r="M1237" s="182"/>
      <c r="N1237" s="182"/>
      <c r="O1237" s="183"/>
      <c r="P1237" s="160"/>
      <c r="Q1237" s="160"/>
    </row>
    <row r="1238">
      <c r="A1238" s="75">
        <v>1233.0</v>
      </c>
      <c r="B1238" s="165"/>
      <c r="C1238" s="180"/>
      <c r="D1238" s="181"/>
      <c r="E1238" s="176"/>
      <c r="F1238" s="170"/>
      <c r="G1238" s="182"/>
      <c r="H1238" s="182"/>
      <c r="I1238" s="182"/>
      <c r="J1238" s="182"/>
      <c r="K1238" s="182"/>
      <c r="L1238" s="182"/>
      <c r="M1238" s="182"/>
      <c r="N1238" s="182"/>
      <c r="O1238" s="183"/>
      <c r="P1238" s="160"/>
      <c r="Q1238" s="160"/>
    </row>
    <row r="1239">
      <c r="A1239" s="75">
        <v>1234.0</v>
      </c>
      <c r="B1239" s="165"/>
      <c r="C1239" s="180"/>
      <c r="D1239" s="181"/>
      <c r="E1239" s="176"/>
      <c r="F1239" s="170"/>
      <c r="G1239" s="182"/>
      <c r="H1239" s="182"/>
      <c r="I1239" s="182"/>
      <c r="J1239" s="182"/>
      <c r="K1239" s="182"/>
      <c r="L1239" s="182"/>
      <c r="M1239" s="182"/>
      <c r="N1239" s="182"/>
      <c r="O1239" s="183"/>
      <c r="P1239" s="160"/>
      <c r="Q1239" s="160"/>
    </row>
    <row r="1240">
      <c r="A1240" s="75">
        <v>1235.0</v>
      </c>
      <c r="B1240" s="165"/>
      <c r="C1240" s="180"/>
      <c r="D1240" s="181"/>
      <c r="E1240" s="176"/>
      <c r="F1240" s="170"/>
      <c r="G1240" s="182"/>
      <c r="H1240" s="182"/>
      <c r="I1240" s="182"/>
      <c r="J1240" s="182"/>
      <c r="K1240" s="182"/>
      <c r="L1240" s="182"/>
      <c r="M1240" s="182"/>
      <c r="N1240" s="182"/>
      <c r="O1240" s="183"/>
      <c r="P1240" s="160"/>
      <c r="Q1240" s="160"/>
    </row>
    <row r="1241">
      <c r="A1241" s="75">
        <v>1236.0</v>
      </c>
      <c r="B1241" s="165"/>
      <c r="C1241" s="180"/>
      <c r="D1241" s="181"/>
      <c r="E1241" s="176"/>
      <c r="F1241" s="170"/>
      <c r="G1241" s="182"/>
      <c r="H1241" s="182"/>
      <c r="I1241" s="182"/>
      <c r="J1241" s="182"/>
      <c r="K1241" s="182"/>
      <c r="L1241" s="182"/>
      <c r="M1241" s="182"/>
      <c r="N1241" s="182"/>
      <c r="O1241" s="183"/>
      <c r="P1241" s="160"/>
      <c r="Q1241" s="160"/>
    </row>
    <row r="1242">
      <c r="A1242" s="75">
        <v>1237.0</v>
      </c>
      <c r="B1242" s="165"/>
      <c r="C1242" s="180"/>
      <c r="D1242" s="181"/>
      <c r="E1242" s="176"/>
      <c r="F1242" s="170"/>
      <c r="G1242" s="182"/>
      <c r="H1242" s="182"/>
      <c r="I1242" s="182"/>
      <c r="J1242" s="182"/>
      <c r="K1242" s="182"/>
      <c r="L1242" s="182"/>
      <c r="M1242" s="182"/>
      <c r="N1242" s="182"/>
      <c r="O1242" s="183"/>
      <c r="P1242" s="160"/>
      <c r="Q1242" s="160"/>
    </row>
    <row r="1243">
      <c r="A1243" s="75">
        <v>1238.0</v>
      </c>
      <c r="B1243" s="165"/>
      <c r="C1243" s="180"/>
      <c r="D1243" s="181"/>
      <c r="E1243" s="176"/>
      <c r="F1243" s="170"/>
      <c r="G1243" s="182"/>
      <c r="H1243" s="182"/>
      <c r="I1243" s="182"/>
      <c r="J1243" s="182"/>
      <c r="K1243" s="182"/>
      <c r="L1243" s="182"/>
      <c r="M1243" s="182"/>
      <c r="N1243" s="182"/>
      <c r="O1243" s="183"/>
      <c r="P1243" s="160"/>
      <c r="Q1243" s="160"/>
    </row>
    <row r="1244">
      <c r="A1244" s="75">
        <v>1239.0</v>
      </c>
      <c r="B1244" s="165"/>
      <c r="C1244" s="180"/>
      <c r="D1244" s="181"/>
      <c r="E1244" s="176"/>
      <c r="F1244" s="170"/>
      <c r="G1244" s="182"/>
      <c r="H1244" s="182"/>
      <c r="I1244" s="182"/>
      <c r="J1244" s="182"/>
      <c r="K1244" s="182"/>
      <c r="L1244" s="182"/>
      <c r="M1244" s="182"/>
      <c r="N1244" s="182"/>
      <c r="O1244" s="183"/>
      <c r="P1244" s="160"/>
      <c r="Q1244" s="160"/>
    </row>
    <row r="1245">
      <c r="A1245" s="75">
        <v>1240.0</v>
      </c>
      <c r="B1245" s="165"/>
      <c r="C1245" s="180"/>
      <c r="D1245" s="181"/>
      <c r="E1245" s="176"/>
      <c r="F1245" s="170"/>
      <c r="G1245" s="182"/>
      <c r="H1245" s="182"/>
      <c r="I1245" s="182"/>
      <c r="J1245" s="182"/>
      <c r="K1245" s="182"/>
      <c r="L1245" s="182"/>
      <c r="M1245" s="182"/>
      <c r="N1245" s="182"/>
      <c r="O1245" s="183"/>
      <c r="P1245" s="160"/>
      <c r="Q1245" s="160"/>
    </row>
    <row r="1246">
      <c r="A1246" s="182"/>
      <c r="B1246" s="165"/>
      <c r="C1246" s="180"/>
      <c r="D1246" s="181"/>
      <c r="E1246" s="176"/>
      <c r="F1246" s="170"/>
      <c r="G1246" s="182"/>
      <c r="H1246" s="182"/>
      <c r="I1246" s="182"/>
      <c r="J1246" s="182"/>
      <c r="K1246" s="182"/>
      <c r="L1246" s="182"/>
      <c r="M1246" s="182"/>
      <c r="N1246" s="182"/>
      <c r="O1246" s="183"/>
      <c r="P1246" s="160"/>
      <c r="Q1246" s="160"/>
    </row>
    <row r="1247">
      <c r="A1247" s="182"/>
      <c r="B1247" s="165"/>
      <c r="C1247" s="180"/>
      <c r="D1247" s="181"/>
      <c r="E1247" s="176"/>
      <c r="F1247" s="170"/>
      <c r="G1247" s="182"/>
      <c r="H1247" s="182"/>
      <c r="I1247" s="182"/>
      <c r="J1247" s="182"/>
      <c r="K1247" s="182"/>
      <c r="L1247" s="182"/>
      <c r="M1247" s="182"/>
      <c r="N1247" s="182"/>
      <c r="O1247" s="183"/>
      <c r="P1247" s="160"/>
      <c r="Q1247" s="160"/>
    </row>
    <row r="1248">
      <c r="A1248" s="182"/>
      <c r="B1248" s="165"/>
      <c r="C1248" s="180"/>
      <c r="D1248" s="181"/>
      <c r="E1248" s="176"/>
      <c r="F1248" s="170"/>
      <c r="G1248" s="182"/>
      <c r="H1248" s="182"/>
      <c r="I1248" s="182"/>
      <c r="J1248" s="182"/>
      <c r="K1248" s="182"/>
      <c r="L1248" s="182"/>
      <c r="M1248" s="182"/>
      <c r="N1248" s="182"/>
      <c r="O1248" s="183"/>
      <c r="P1248" s="160"/>
      <c r="Q1248" s="160"/>
    </row>
    <row r="1249">
      <c r="A1249" s="182"/>
      <c r="B1249" s="165"/>
      <c r="C1249" s="180"/>
      <c r="D1249" s="181"/>
      <c r="E1249" s="176"/>
      <c r="F1249" s="170"/>
      <c r="G1249" s="182"/>
      <c r="H1249" s="182"/>
      <c r="I1249" s="182"/>
      <c r="J1249" s="182"/>
      <c r="K1249" s="182"/>
      <c r="L1249" s="182"/>
      <c r="M1249" s="182"/>
      <c r="N1249" s="182"/>
      <c r="O1249" s="183"/>
      <c r="P1249" s="160"/>
      <c r="Q1249" s="160"/>
    </row>
    <row r="1250">
      <c r="A1250" s="182"/>
      <c r="B1250" s="165"/>
      <c r="C1250" s="180"/>
      <c r="D1250" s="181"/>
      <c r="E1250" s="176"/>
      <c r="F1250" s="170"/>
      <c r="G1250" s="182"/>
      <c r="H1250" s="182"/>
      <c r="I1250" s="182"/>
      <c r="J1250" s="182"/>
      <c r="K1250" s="182"/>
      <c r="L1250" s="182"/>
      <c r="M1250" s="182"/>
      <c r="N1250" s="182"/>
      <c r="O1250" s="183"/>
      <c r="P1250" s="160"/>
      <c r="Q1250" s="160"/>
    </row>
    <row r="1251">
      <c r="A1251" s="182"/>
      <c r="B1251" s="165"/>
      <c r="C1251" s="180"/>
      <c r="D1251" s="181"/>
      <c r="E1251" s="176"/>
      <c r="F1251" s="170"/>
      <c r="G1251" s="182"/>
      <c r="H1251" s="182"/>
      <c r="I1251" s="182"/>
      <c r="J1251" s="182"/>
      <c r="K1251" s="182"/>
      <c r="L1251" s="182"/>
      <c r="M1251" s="182"/>
      <c r="N1251" s="182"/>
      <c r="O1251" s="183"/>
      <c r="P1251" s="160"/>
      <c r="Q1251" s="160"/>
    </row>
    <row r="1252">
      <c r="A1252" s="182"/>
      <c r="B1252" s="165"/>
      <c r="C1252" s="180"/>
      <c r="D1252" s="181"/>
      <c r="E1252" s="176"/>
      <c r="F1252" s="170"/>
      <c r="G1252" s="182"/>
      <c r="H1252" s="182"/>
      <c r="I1252" s="182"/>
      <c r="J1252" s="182"/>
      <c r="K1252" s="182"/>
      <c r="L1252" s="182"/>
      <c r="M1252" s="182"/>
      <c r="N1252" s="182"/>
      <c r="O1252" s="183"/>
      <c r="P1252" s="160"/>
      <c r="Q1252" s="160"/>
    </row>
    <row r="1253">
      <c r="A1253" s="182"/>
      <c r="B1253" s="165"/>
      <c r="C1253" s="180"/>
      <c r="D1253" s="181"/>
      <c r="E1253" s="176"/>
      <c r="F1253" s="170"/>
      <c r="G1253" s="182"/>
      <c r="H1253" s="182"/>
      <c r="I1253" s="182"/>
      <c r="J1253" s="182"/>
      <c r="K1253" s="182"/>
      <c r="L1253" s="182"/>
      <c r="M1253" s="182"/>
      <c r="N1253" s="182"/>
      <c r="O1253" s="183"/>
      <c r="P1253" s="160"/>
      <c r="Q1253" s="160"/>
    </row>
    <row r="1254">
      <c r="A1254" s="182"/>
      <c r="B1254" s="165"/>
      <c r="C1254" s="180"/>
      <c r="D1254" s="181"/>
      <c r="E1254" s="176"/>
      <c r="F1254" s="170"/>
      <c r="G1254" s="182"/>
      <c r="H1254" s="182"/>
      <c r="I1254" s="182"/>
      <c r="J1254" s="182"/>
      <c r="K1254" s="182"/>
      <c r="L1254" s="182"/>
      <c r="M1254" s="182"/>
      <c r="N1254" s="182"/>
      <c r="O1254" s="183"/>
      <c r="P1254" s="160"/>
      <c r="Q1254" s="160"/>
    </row>
    <row r="1255">
      <c r="A1255" s="182"/>
      <c r="B1255" s="165"/>
      <c r="C1255" s="180"/>
      <c r="D1255" s="181"/>
      <c r="E1255" s="176"/>
      <c r="F1255" s="170"/>
      <c r="G1255" s="182"/>
      <c r="H1255" s="182"/>
      <c r="I1255" s="182"/>
      <c r="J1255" s="182"/>
      <c r="K1255" s="182"/>
      <c r="L1255" s="182"/>
      <c r="M1255" s="182"/>
      <c r="N1255" s="182"/>
      <c r="O1255" s="183"/>
      <c r="P1255" s="160"/>
      <c r="Q1255" s="160"/>
    </row>
    <row r="1256">
      <c r="A1256" s="182"/>
      <c r="B1256" s="165"/>
      <c r="C1256" s="180"/>
      <c r="D1256" s="181"/>
      <c r="E1256" s="176"/>
      <c r="F1256" s="170"/>
      <c r="G1256" s="182"/>
      <c r="H1256" s="182"/>
      <c r="I1256" s="182"/>
      <c r="J1256" s="182"/>
      <c r="K1256" s="182"/>
      <c r="L1256" s="182"/>
      <c r="M1256" s="182"/>
      <c r="N1256" s="182"/>
      <c r="O1256" s="183"/>
      <c r="P1256" s="160"/>
      <c r="Q1256" s="160"/>
    </row>
    <row r="1257">
      <c r="A1257" s="182"/>
      <c r="B1257" s="165"/>
      <c r="C1257" s="180"/>
      <c r="D1257" s="181"/>
      <c r="E1257" s="176"/>
      <c r="F1257" s="170"/>
      <c r="G1257" s="182"/>
      <c r="H1257" s="182"/>
      <c r="I1257" s="182"/>
      <c r="J1257" s="182"/>
      <c r="K1257" s="182"/>
      <c r="L1257" s="182"/>
      <c r="M1257" s="182"/>
      <c r="N1257" s="182"/>
      <c r="O1257" s="183"/>
      <c r="P1257" s="160"/>
      <c r="Q1257" s="160"/>
    </row>
    <row r="1258">
      <c r="A1258" s="182"/>
      <c r="B1258" s="165"/>
      <c r="C1258" s="180"/>
      <c r="D1258" s="181"/>
      <c r="E1258" s="176"/>
      <c r="F1258" s="170"/>
      <c r="G1258" s="182"/>
      <c r="H1258" s="182"/>
      <c r="I1258" s="182"/>
      <c r="J1258" s="182"/>
      <c r="K1258" s="182"/>
      <c r="L1258" s="182"/>
      <c r="M1258" s="182"/>
      <c r="N1258" s="182"/>
      <c r="O1258" s="183"/>
      <c r="P1258" s="160"/>
      <c r="Q1258" s="160"/>
    </row>
    <row r="1259">
      <c r="A1259" s="182"/>
      <c r="B1259" s="165"/>
      <c r="C1259" s="180"/>
      <c r="D1259" s="181"/>
      <c r="E1259" s="176"/>
      <c r="F1259" s="170"/>
      <c r="G1259" s="182"/>
      <c r="H1259" s="182"/>
      <c r="I1259" s="182"/>
      <c r="J1259" s="182"/>
      <c r="K1259" s="182"/>
      <c r="L1259" s="182"/>
      <c r="M1259" s="182"/>
      <c r="N1259" s="182"/>
      <c r="O1259" s="183"/>
      <c r="P1259" s="160"/>
      <c r="Q1259" s="160"/>
    </row>
    <row r="1260">
      <c r="A1260" s="182"/>
      <c r="B1260" s="165"/>
      <c r="C1260" s="180"/>
      <c r="D1260" s="181"/>
      <c r="E1260" s="176"/>
      <c r="F1260" s="170"/>
      <c r="G1260" s="182"/>
      <c r="H1260" s="182"/>
      <c r="I1260" s="182"/>
      <c r="J1260" s="182"/>
      <c r="K1260" s="182"/>
      <c r="L1260" s="182"/>
      <c r="M1260" s="182"/>
      <c r="N1260" s="182"/>
      <c r="O1260" s="183"/>
      <c r="P1260" s="160"/>
      <c r="Q1260" s="160"/>
    </row>
    <row r="1261">
      <c r="A1261" s="182"/>
      <c r="B1261" s="165"/>
      <c r="C1261" s="180"/>
      <c r="D1261" s="181"/>
      <c r="E1261" s="176"/>
      <c r="F1261" s="170"/>
      <c r="G1261" s="182"/>
      <c r="H1261" s="182"/>
      <c r="I1261" s="182"/>
      <c r="J1261" s="182"/>
      <c r="K1261" s="182"/>
      <c r="L1261" s="182"/>
      <c r="M1261" s="182"/>
      <c r="N1261" s="182"/>
      <c r="O1261" s="183"/>
      <c r="P1261" s="160"/>
      <c r="Q1261" s="160"/>
    </row>
    <row r="1262">
      <c r="A1262" s="182"/>
      <c r="B1262" s="165"/>
      <c r="C1262" s="180"/>
      <c r="D1262" s="181"/>
      <c r="E1262" s="176"/>
      <c r="F1262" s="170"/>
      <c r="G1262" s="182"/>
      <c r="H1262" s="182"/>
      <c r="I1262" s="182"/>
      <c r="J1262" s="182"/>
      <c r="K1262" s="182"/>
      <c r="L1262" s="182"/>
      <c r="M1262" s="182"/>
      <c r="N1262" s="182"/>
      <c r="O1262" s="183"/>
      <c r="P1262" s="160"/>
      <c r="Q1262" s="160"/>
    </row>
    <row r="1263">
      <c r="A1263" s="182"/>
      <c r="B1263" s="165"/>
      <c r="C1263" s="180"/>
      <c r="D1263" s="181"/>
      <c r="E1263" s="176"/>
      <c r="F1263" s="170"/>
      <c r="G1263" s="182"/>
      <c r="H1263" s="182"/>
      <c r="I1263" s="182"/>
      <c r="J1263" s="182"/>
      <c r="K1263" s="182"/>
      <c r="L1263" s="182"/>
      <c r="M1263" s="182"/>
      <c r="N1263" s="182"/>
      <c r="O1263" s="183"/>
      <c r="P1263" s="160"/>
      <c r="Q1263" s="160"/>
    </row>
    <row r="1264">
      <c r="A1264" s="182"/>
      <c r="B1264" s="165"/>
      <c r="C1264" s="180"/>
      <c r="D1264" s="181"/>
      <c r="E1264" s="176"/>
      <c r="F1264" s="170"/>
      <c r="G1264" s="182"/>
      <c r="H1264" s="182"/>
      <c r="I1264" s="182"/>
      <c r="J1264" s="182"/>
      <c r="K1264" s="182"/>
      <c r="L1264" s="182"/>
      <c r="M1264" s="182"/>
      <c r="N1264" s="182"/>
      <c r="O1264" s="183"/>
      <c r="P1264" s="160"/>
      <c r="Q1264" s="160"/>
    </row>
    <row r="1265">
      <c r="A1265" s="182"/>
      <c r="B1265" s="165"/>
      <c r="C1265" s="180"/>
      <c r="D1265" s="181"/>
      <c r="E1265" s="176"/>
      <c r="F1265" s="170"/>
      <c r="G1265" s="182"/>
      <c r="H1265" s="182"/>
      <c r="I1265" s="182"/>
      <c r="J1265" s="182"/>
      <c r="K1265" s="182"/>
      <c r="L1265" s="182"/>
      <c r="M1265" s="182"/>
      <c r="N1265" s="182"/>
      <c r="O1265" s="183"/>
      <c r="P1265" s="160"/>
      <c r="Q1265" s="160"/>
    </row>
    <row r="1266">
      <c r="A1266" s="182"/>
      <c r="B1266" s="165"/>
      <c r="C1266" s="180"/>
      <c r="D1266" s="181"/>
      <c r="E1266" s="176"/>
      <c r="F1266" s="170"/>
      <c r="G1266" s="182"/>
      <c r="H1266" s="182"/>
      <c r="I1266" s="182"/>
      <c r="J1266" s="182"/>
      <c r="K1266" s="182"/>
      <c r="L1266" s="182"/>
      <c r="M1266" s="182"/>
      <c r="N1266" s="182"/>
      <c r="O1266" s="183"/>
      <c r="P1266" s="160"/>
      <c r="Q1266" s="160"/>
    </row>
    <row r="1267">
      <c r="A1267" s="182"/>
      <c r="B1267" s="165"/>
      <c r="C1267" s="180"/>
      <c r="D1267" s="181"/>
      <c r="E1267" s="176"/>
      <c r="F1267" s="170"/>
      <c r="G1267" s="182"/>
      <c r="H1267" s="182"/>
      <c r="I1267" s="182"/>
      <c r="J1267" s="182"/>
      <c r="K1267" s="182"/>
      <c r="L1267" s="182"/>
      <c r="M1267" s="182"/>
      <c r="N1267" s="182"/>
      <c r="O1267" s="183"/>
      <c r="P1267" s="160"/>
      <c r="Q1267" s="160"/>
    </row>
    <row r="1268">
      <c r="A1268" s="182"/>
      <c r="B1268" s="165"/>
      <c r="C1268" s="180"/>
      <c r="D1268" s="181"/>
      <c r="E1268" s="176"/>
      <c r="F1268" s="170"/>
      <c r="G1268" s="182"/>
      <c r="H1268" s="182"/>
      <c r="I1268" s="182"/>
      <c r="J1268" s="182"/>
      <c r="K1268" s="182"/>
      <c r="L1268" s="182"/>
      <c r="M1268" s="182"/>
      <c r="N1268" s="182"/>
      <c r="O1268" s="183"/>
      <c r="P1268" s="160"/>
      <c r="Q1268" s="160"/>
    </row>
    <row r="1269">
      <c r="A1269" s="182"/>
      <c r="B1269" s="165"/>
      <c r="C1269" s="180"/>
      <c r="D1269" s="181"/>
      <c r="E1269" s="176"/>
      <c r="F1269" s="170"/>
      <c r="G1269" s="182"/>
      <c r="H1269" s="182"/>
      <c r="I1269" s="182"/>
      <c r="J1269" s="182"/>
      <c r="K1269" s="182"/>
      <c r="L1269" s="182"/>
      <c r="M1269" s="182"/>
      <c r="N1269" s="182"/>
      <c r="O1269" s="183"/>
      <c r="P1269" s="160"/>
      <c r="Q1269" s="160"/>
    </row>
    <row r="1270">
      <c r="A1270" s="182"/>
      <c r="B1270" s="165"/>
      <c r="C1270" s="180"/>
      <c r="D1270" s="181"/>
      <c r="E1270" s="176"/>
      <c r="F1270" s="170"/>
      <c r="G1270" s="182"/>
      <c r="H1270" s="182"/>
      <c r="I1270" s="182"/>
      <c r="J1270" s="182"/>
      <c r="K1270" s="182"/>
      <c r="L1270" s="182"/>
      <c r="M1270" s="182"/>
      <c r="N1270" s="182"/>
      <c r="O1270" s="183"/>
      <c r="P1270" s="160"/>
      <c r="Q1270" s="160"/>
    </row>
    <row r="1271">
      <c r="A1271" s="182"/>
      <c r="B1271" s="165"/>
      <c r="C1271" s="180"/>
      <c r="D1271" s="181"/>
      <c r="E1271" s="176"/>
      <c r="F1271" s="170"/>
      <c r="G1271" s="182"/>
      <c r="H1271" s="182"/>
      <c r="I1271" s="182"/>
      <c r="J1271" s="182"/>
      <c r="K1271" s="182"/>
      <c r="L1271" s="182"/>
      <c r="M1271" s="182"/>
      <c r="N1271" s="182"/>
      <c r="O1271" s="183"/>
      <c r="P1271" s="160"/>
      <c r="Q1271" s="160"/>
    </row>
    <row r="1272">
      <c r="A1272" s="182"/>
      <c r="B1272" s="165"/>
      <c r="C1272" s="180"/>
      <c r="D1272" s="181"/>
      <c r="E1272" s="176"/>
      <c r="F1272" s="170"/>
      <c r="G1272" s="182"/>
      <c r="H1272" s="182"/>
      <c r="I1272" s="182"/>
      <c r="J1272" s="182"/>
      <c r="K1272" s="182"/>
      <c r="L1272" s="182"/>
      <c r="M1272" s="182"/>
      <c r="N1272" s="182"/>
      <c r="O1272" s="183"/>
      <c r="P1272" s="160"/>
      <c r="Q1272" s="160"/>
    </row>
    <row r="1273">
      <c r="A1273" s="182"/>
      <c r="B1273" s="165"/>
      <c r="C1273" s="180"/>
      <c r="D1273" s="181"/>
      <c r="E1273" s="176"/>
      <c r="F1273" s="170"/>
      <c r="G1273" s="182"/>
      <c r="H1273" s="182"/>
      <c r="I1273" s="182"/>
      <c r="J1273" s="182"/>
      <c r="K1273" s="182"/>
      <c r="L1273" s="182"/>
      <c r="M1273" s="182"/>
      <c r="N1273" s="182"/>
      <c r="O1273" s="183"/>
      <c r="P1273" s="160"/>
      <c r="Q1273" s="160"/>
    </row>
    <row r="1274">
      <c r="A1274" s="182"/>
      <c r="B1274" s="165"/>
      <c r="C1274" s="180"/>
      <c r="D1274" s="181"/>
      <c r="E1274" s="176"/>
      <c r="F1274" s="170"/>
      <c r="G1274" s="182"/>
      <c r="H1274" s="182"/>
      <c r="I1274" s="182"/>
      <c r="J1274" s="182"/>
      <c r="K1274" s="182"/>
      <c r="L1274" s="182"/>
      <c r="M1274" s="182"/>
      <c r="N1274" s="182"/>
      <c r="O1274" s="183"/>
      <c r="P1274" s="160"/>
      <c r="Q1274" s="160"/>
    </row>
    <row r="1275">
      <c r="A1275" s="182"/>
      <c r="B1275" s="165"/>
      <c r="C1275" s="180"/>
      <c r="D1275" s="181"/>
      <c r="E1275" s="176"/>
      <c r="F1275" s="170"/>
      <c r="G1275" s="182"/>
      <c r="H1275" s="182"/>
      <c r="I1275" s="182"/>
      <c r="J1275" s="182"/>
      <c r="K1275" s="182"/>
      <c r="L1275" s="182"/>
      <c r="M1275" s="182"/>
      <c r="N1275" s="182"/>
      <c r="O1275" s="183"/>
      <c r="P1275" s="160"/>
      <c r="Q1275" s="160"/>
    </row>
    <row r="1276">
      <c r="A1276" s="182"/>
      <c r="B1276" s="165"/>
      <c r="C1276" s="180"/>
      <c r="D1276" s="181"/>
      <c r="E1276" s="176"/>
      <c r="F1276" s="170"/>
      <c r="G1276" s="182"/>
      <c r="H1276" s="182"/>
      <c r="I1276" s="182"/>
      <c r="J1276" s="182"/>
      <c r="K1276" s="182"/>
      <c r="L1276" s="182"/>
      <c r="M1276" s="182"/>
      <c r="N1276" s="182"/>
      <c r="O1276" s="183"/>
      <c r="P1276" s="160"/>
      <c r="Q1276" s="160"/>
    </row>
    <row r="1277">
      <c r="A1277" s="182"/>
      <c r="B1277" s="165"/>
      <c r="C1277" s="180"/>
      <c r="D1277" s="181"/>
      <c r="E1277" s="176"/>
      <c r="F1277" s="170"/>
      <c r="G1277" s="182"/>
      <c r="H1277" s="182"/>
      <c r="I1277" s="182"/>
      <c r="J1277" s="182"/>
      <c r="K1277" s="182"/>
      <c r="L1277" s="182"/>
      <c r="M1277" s="182"/>
      <c r="N1277" s="182"/>
      <c r="O1277" s="183"/>
      <c r="P1277" s="160"/>
      <c r="Q1277" s="160"/>
    </row>
    <row r="1278">
      <c r="A1278" s="182"/>
      <c r="B1278" s="165"/>
      <c r="C1278" s="180"/>
      <c r="D1278" s="181"/>
      <c r="E1278" s="176"/>
      <c r="F1278" s="170"/>
      <c r="G1278" s="182"/>
      <c r="H1278" s="182"/>
      <c r="I1278" s="182"/>
      <c r="J1278" s="182"/>
      <c r="K1278" s="182"/>
      <c r="L1278" s="182"/>
      <c r="M1278" s="182"/>
      <c r="N1278" s="182"/>
      <c r="O1278" s="183"/>
      <c r="P1278" s="160"/>
      <c r="Q1278" s="160"/>
    </row>
    <row r="1279">
      <c r="A1279" s="182"/>
      <c r="B1279" s="165"/>
      <c r="C1279" s="180"/>
      <c r="D1279" s="181"/>
      <c r="E1279" s="176"/>
      <c r="F1279" s="170"/>
      <c r="G1279" s="182"/>
      <c r="H1279" s="182"/>
      <c r="I1279" s="182"/>
      <c r="J1279" s="182"/>
      <c r="K1279" s="182"/>
      <c r="L1279" s="182"/>
      <c r="M1279" s="182"/>
      <c r="N1279" s="182"/>
      <c r="O1279" s="183"/>
      <c r="P1279" s="160"/>
      <c r="Q1279" s="160"/>
    </row>
    <row r="1280">
      <c r="A1280" s="182"/>
      <c r="B1280" s="165"/>
      <c r="C1280" s="180"/>
      <c r="D1280" s="181"/>
      <c r="E1280" s="176"/>
      <c r="F1280" s="170"/>
      <c r="G1280" s="182"/>
      <c r="H1280" s="182"/>
      <c r="I1280" s="182"/>
      <c r="J1280" s="182"/>
      <c r="K1280" s="182"/>
      <c r="L1280" s="182"/>
      <c r="M1280" s="182"/>
      <c r="N1280" s="182"/>
      <c r="O1280" s="183"/>
      <c r="P1280" s="160"/>
      <c r="Q1280" s="160"/>
    </row>
    <row r="1281">
      <c r="A1281" s="182"/>
      <c r="B1281" s="165"/>
      <c r="C1281" s="180"/>
      <c r="D1281" s="181"/>
      <c r="E1281" s="176"/>
      <c r="F1281" s="170"/>
      <c r="G1281" s="182"/>
      <c r="H1281" s="182"/>
      <c r="I1281" s="182"/>
      <c r="J1281" s="182"/>
      <c r="K1281" s="182"/>
      <c r="L1281" s="182"/>
      <c r="M1281" s="182"/>
      <c r="N1281" s="182"/>
      <c r="O1281" s="183"/>
      <c r="P1281" s="160"/>
      <c r="Q1281" s="160"/>
    </row>
    <row r="1282">
      <c r="A1282" s="182"/>
      <c r="B1282" s="165"/>
      <c r="C1282" s="180"/>
      <c r="D1282" s="181"/>
      <c r="E1282" s="176"/>
      <c r="F1282" s="170"/>
      <c r="G1282" s="182"/>
      <c r="H1282" s="182"/>
      <c r="I1282" s="182"/>
      <c r="J1282" s="182"/>
      <c r="K1282" s="182"/>
      <c r="L1282" s="182"/>
      <c r="M1282" s="182"/>
      <c r="N1282" s="182"/>
      <c r="O1282" s="183"/>
      <c r="P1282" s="160"/>
      <c r="Q1282" s="160"/>
    </row>
    <row r="1283">
      <c r="A1283" s="182"/>
      <c r="B1283" s="165"/>
      <c r="C1283" s="180"/>
      <c r="D1283" s="181"/>
      <c r="E1283" s="176"/>
      <c r="F1283" s="170"/>
      <c r="G1283" s="182"/>
      <c r="H1283" s="182"/>
      <c r="I1283" s="182"/>
      <c r="J1283" s="182"/>
      <c r="K1283" s="182"/>
      <c r="L1283" s="182"/>
      <c r="M1283" s="182"/>
      <c r="N1283" s="182"/>
      <c r="O1283" s="183"/>
      <c r="P1283" s="160"/>
      <c r="Q1283" s="160"/>
    </row>
    <row r="1284">
      <c r="A1284" s="182"/>
      <c r="B1284" s="165"/>
      <c r="C1284" s="180"/>
      <c r="D1284" s="181"/>
      <c r="E1284" s="176"/>
      <c r="F1284" s="170"/>
      <c r="G1284" s="182"/>
      <c r="H1284" s="182"/>
      <c r="I1284" s="182"/>
      <c r="J1284" s="182"/>
      <c r="K1284" s="182"/>
      <c r="L1284" s="182"/>
      <c r="M1284" s="182"/>
      <c r="N1284" s="182"/>
      <c r="O1284" s="183"/>
      <c r="P1284" s="160"/>
      <c r="Q1284" s="160"/>
    </row>
    <row r="1285">
      <c r="A1285" s="182"/>
      <c r="B1285" s="165"/>
      <c r="C1285" s="180"/>
      <c r="D1285" s="181"/>
      <c r="E1285" s="176"/>
      <c r="F1285" s="170"/>
      <c r="G1285" s="182"/>
      <c r="H1285" s="182"/>
      <c r="I1285" s="182"/>
      <c r="J1285" s="182"/>
      <c r="K1285" s="182"/>
      <c r="L1285" s="182"/>
      <c r="M1285" s="182"/>
      <c r="N1285" s="182"/>
      <c r="O1285" s="183"/>
      <c r="P1285" s="160"/>
      <c r="Q1285" s="160"/>
    </row>
    <row r="1286">
      <c r="A1286" s="182"/>
      <c r="B1286" s="165"/>
      <c r="C1286" s="180"/>
      <c r="D1286" s="181"/>
      <c r="E1286" s="176"/>
      <c r="F1286" s="170"/>
      <c r="G1286" s="182"/>
      <c r="H1286" s="182"/>
      <c r="I1286" s="182"/>
      <c r="J1286" s="182"/>
      <c r="K1286" s="182"/>
      <c r="L1286" s="182"/>
      <c r="M1286" s="182"/>
      <c r="N1286" s="182"/>
      <c r="O1286" s="183"/>
      <c r="P1286" s="160"/>
      <c r="Q1286" s="160"/>
    </row>
    <row r="1287">
      <c r="A1287" s="182"/>
      <c r="B1287" s="165"/>
      <c r="C1287" s="180"/>
      <c r="D1287" s="181"/>
      <c r="E1287" s="176"/>
      <c r="F1287" s="170"/>
      <c r="G1287" s="182"/>
      <c r="H1287" s="182"/>
      <c r="I1287" s="182"/>
      <c r="J1287" s="182"/>
      <c r="K1287" s="182"/>
      <c r="L1287" s="182"/>
      <c r="M1287" s="182"/>
      <c r="N1287" s="182"/>
      <c r="O1287" s="183"/>
      <c r="P1287" s="160"/>
      <c r="Q1287" s="160"/>
    </row>
    <row r="1288">
      <c r="A1288" s="182"/>
      <c r="B1288" s="165"/>
      <c r="C1288" s="180"/>
      <c r="D1288" s="181"/>
      <c r="E1288" s="176"/>
      <c r="F1288" s="170"/>
      <c r="G1288" s="182"/>
      <c r="H1288" s="182"/>
      <c r="I1288" s="182"/>
      <c r="J1288" s="182"/>
      <c r="K1288" s="182"/>
      <c r="L1288" s="182"/>
      <c r="M1288" s="182"/>
      <c r="N1288" s="182"/>
      <c r="O1288" s="183"/>
      <c r="P1288" s="160"/>
      <c r="Q1288" s="160"/>
    </row>
    <row r="1289">
      <c r="A1289" s="182"/>
      <c r="B1289" s="165"/>
      <c r="C1289" s="180"/>
      <c r="D1289" s="181"/>
      <c r="E1289" s="176"/>
      <c r="F1289" s="170"/>
      <c r="G1289" s="182"/>
      <c r="H1289" s="182"/>
      <c r="I1289" s="182"/>
      <c r="J1289" s="182"/>
      <c r="K1289" s="182"/>
      <c r="L1289" s="182"/>
      <c r="M1289" s="182"/>
      <c r="N1289" s="182"/>
      <c r="O1289" s="183"/>
      <c r="P1289" s="160"/>
      <c r="Q1289" s="160"/>
    </row>
    <row r="1290">
      <c r="A1290" s="182"/>
      <c r="B1290" s="165"/>
      <c r="C1290" s="180"/>
      <c r="D1290" s="181"/>
      <c r="E1290" s="176"/>
      <c r="F1290" s="170"/>
      <c r="G1290" s="182"/>
      <c r="H1290" s="182"/>
      <c r="I1290" s="182"/>
      <c r="J1290" s="182"/>
      <c r="K1290" s="182"/>
      <c r="L1290" s="182"/>
      <c r="M1290" s="182"/>
      <c r="N1290" s="182"/>
      <c r="O1290" s="183"/>
      <c r="P1290" s="160"/>
      <c r="Q1290" s="160"/>
    </row>
    <row r="1291">
      <c r="A1291" s="182"/>
      <c r="B1291" s="165"/>
      <c r="C1291" s="180"/>
      <c r="D1291" s="181"/>
      <c r="E1291" s="176"/>
      <c r="F1291" s="170"/>
      <c r="G1291" s="182"/>
      <c r="H1291" s="182"/>
      <c r="I1291" s="182"/>
      <c r="J1291" s="182"/>
      <c r="K1291" s="182"/>
      <c r="L1291" s="182"/>
      <c r="M1291" s="182"/>
      <c r="N1291" s="182"/>
      <c r="O1291" s="183"/>
      <c r="P1291" s="160"/>
      <c r="Q1291" s="160"/>
    </row>
    <row r="1292">
      <c r="A1292" s="182"/>
      <c r="B1292" s="165"/>
      <c r="C1292" s="180"/>
      <c r="D1292" s="181"/>
      <c r="E1292" s="176"/>
      <c r="F1292" s="170"/>
      <c r="G1292" s="182"/>
      <c r="H1292" s="182"/>
      <c r="I1292" s="182"/>
      <c r="J1292" s="182"/>
      <c r="K1292" s="182"/>
      <c r="L1292" s="182"/>
      <c r="M1292" s="182"/>
      <c r="N1292" s="182"/>
      <c r="O1292" s="183"/>
      <c r="P1292" s="160"/>
      <c r="Q1292" s="160"/>
    </row>
    <row r="1293">
      <c r="A1293" s="182"/>
      <c r="B1293" s="165"/>
      <c r="C1293" s="180"/>
      <c r="D1293" s="181"/>
      <c r="E1293" s="176"/>
      <c r="F1293" s="170"/>
      <c r="G1293" s="182"/>
      <c r="H1293" s="182"/>
      <c r="I1293" s="182"/>
      <c r="J1293" s="182"/>
      <c r="K1293" s="182"/>
      <c r="L1293" s="182"/>
      <c r="M1293" s="182"/>
      <c r="N1293" s="182"/>
      <c r="O1293" s="183"/>
      <c r="P1293" s="160"/>
      <c r="Q1293" s="160"/>
    </row>
    <row r="1294">
      <c r="A1294" s="182"/>
      <c r="B1294" s="165"/>
      <c r="C1294" s="180"/>
      <c r="D1294" s="181"/>
      <c r="E1294" s="176"/>
      <c r="F1294" s="170"/>
      <c r="G1294" s="182"/>
      <c r="H1294" s="182"/>
      <c r="I1294" s="182"/>
      <c r="J1294" s="182"/>
      <c r="K1294" s="182"/>
      <c r="L1294" s="182"/>
      <c r="M1294" s="182"/>
      <c r="N1294" s="182"/>
      <c r="O1294" s="183"/>
      <c r="P1294" s="160"/>
      <c r="Q1294" s="160"/>
    </row>
    <row r="1295">
      <c r="A1295" s="182"/>
      <c r="B1295" s="165"/>
      <c r="C1295" s="180"/>
      <c r="D1295" s="181"/>
      <c r="E1295" s="176"/>
      <c r="F1295" s="170"/>
      <c r="G1295" s="182"/>
      <c r="H1295" s="182"/>
      <c r="I1295" s="182"/>
      <c r="J1295" s="182"/>
      <c r="K1295" s="182"/>
      <c r="L1295" s="182"/>
      <c r="M1295" s="182"/>
      <c r="N1295" s="182"/>
      <c r="O1295" s="183"/>
      <c r="P1295" s="160"/>
      <c r="Q1295" s="160"/>
    </row>
    <row r="1296">
      <c r="A1296" s="182"/>
      <c r="B1296" s="165"/>
      <c r="C1296" s="180"/>
      <c r="D1296" s="181"/>
      <c r="E1296" s="176"/>
      <c r="F1296" s="170"/>
      <c r="G1296" s="182"/>
      <c r="H1296" s="182"/>
      <c r="I1296" s="182"/>
      <c r="J1296" s="182"/>
      <c r="K1296" s="182"/>
      <c r="L1296" s="182"/>
      <c r="M1296" s="182"/>
      <c r="N1296" s="182"/>
      <c r="O1296" s="183"/>
      <c r="P1296" s="160"/>
      <c r="Q1296" s="160"/>
    </row>
    <row r="1297">
      <c r="A1297" s="182"/>
      <c r="B1297" s="165"/>
      <c r="C1297" s="180"/>
      <c r="D1297" s="181"/>
      <c r="E1297" s="176"/>
      <c r="F1297" s="170"/>
      <c r="G1297" s="182"/>
      <c r="H1297" s="182"/>
      <c r="I1297" s="182"/>
      <c r="J1297" s="182"/>
      <c r="K1297" s="182"/>
      <c r="L1297" s="182"/>
      <c r="M1297" s="182"/>
      <c r="N1297" s="182"/>
      <c r="O1297" s="183"/>
      <c r="P1297" s="160"/>
      <c r="Q1297" s="160"/>
    </row>
    <row r="1298">
      <c r="A1298" s="182"/>
      <c r="B1298" s="165"/>
      <c r="C1298" s="180"/>
      <c r="D1298" s="181"/>
      <c r="E1298" s="176"/>
      <c r="F1298" s="170"/>
      <c r="G1298" s="182"/>
      <c r="H1298" s="182"/>
      <c r="I1298" s="182"/>
      <c r="J1298" s="182"/>
      <c r="K1298" s="182"/>
      <c r="L1298" s="182"/>
      <c r="M1298" s="182"/>
      <c r="N1298" s="182"/>
      <c r="O1298" s="183"/>
      <c r="P1298" s="160"/>
      <c r="Q1298" s="160"/>
    </row>
    <row r="1299">
      <c r="A1299" s="182"/>
      <c r="B1299" s="165"/>
      <c r="C1299" s="180"/>
      <c r="D1299" s="181"/>
      <c r="E1299" s="176"/>
      <c r="F1299" s="170"/>
      <c r="G1299" s="182"/>
      <c r="H1299" s="182"/>
      <c r="I1299" s="182"/>
      <c r="J1299" s="182"/>
      <c r="K1299" s="182"/>
      <c r="L1299" s="182"/>
      <c r="M1299" s="182"/>
      <c r="N1299" s="182"/>
      <c r="O1299" s="183"/>
      <c r="P1299" s="160"/>
      <c r="Q1299" s="160"/>
    </row>
    <row r="1300">
      <c r="A1300" s="182"/>
      <c r="B1300" s="165"/>
      <c r="C1300" s="180"/>
      <c r="D1300" s="181"/>
      <c r="E1300" s="176"/>
      <c r="F1300" s="170"/>
      <c r="G1300" s="182"/>
      <c r="H1300" s="182"/>
      <c r="I1300" s="182"/>
      <c r="J1300" s="182"/>
      <c r="K1300" s="182"/>
      <c r="L1300" s="182"/>
      <c r="M1300" s="182"/>
      <c r="N1300" s="182"/>
      <c r="O1300" s="183"/>
      <c r="P1300" s="160"/>
      <c r="Q1300" s="160"/>
    </row>
    <row r="1301">
      <c r="A1301" s="182"/>
      <c r="B1301" s="165"/>
      <c r="C1301" s="180"/>
      <c r="D1301" s="181"/>
      <c r="E1301" s="176"/>
      <c r="F1301" s="170"/>
      <c r="G1301" s="182"/>
      <c r="H1301" s="182"/>
      <c r="I1301" s="182"/>
      <c r="J1301" s="182"/>
      <c r="K1301" s="182"/>
      <c r="L1301" s="182"/>
      <c r="M1301" s="182"/>
      <c r="N1301" s="182"/>
      <c r="O1301" s="183"/>
      <c r="P1301" s="160"/>
      <c r="Q1301" s="160"/>
    </row>
    <row r="1302">
      <c r="A1302" s="182"/>
      <c r="B1302" s="165"/>
      <c r="C1302" s="180"/>
      <c r="D1302" s="181"/>
      <c r="E1302" s="176"/>
      <c r="F1302" s="170"/>
      <c r="G1302" s="182"/>
      <c r="H1302" s="182"/>
      <c r="I1302" s="182"/>
      <c r="J1302" s="182"/>
      <c r="K1302" s="182"/>
      <c r="L1302" s="182"/>
      <c r="M1302" s="182"/>
      <c r="N1302" s="182"/>
      <c r="O1302" s="183"/>
      <c r="P1302" s="160"/>
      <c r="Q1302" s="160"/>
    </row>
    <row r="1303">
      <c r="A1303" s="182"/>
      <c r="B1303" s="165"/>
      <c r="C1303" s="180"/>
      <c r="D1303" s="181"/>
      <c r="E1303" s="176"/>
      <c r="F1303" s="170"/>
      <c r="G1303" s="182"/>
      <c r="H1303" s="182"/>
      <c r="I1303" s="182"/>
      <c r="J1303" s="182"/>
      <c r="K1303" s="182"/>
      <c r="L1303" s="182"/>
      <c r="M1303" s="182"/>
      <c r="N1303" s="182"/>
      <c r="O1303" s="183"/>
      <c r="P1303" s="160"/>
      <c r="Q1303" s="160"/>
    </row>
    <row r="1304">
      <c r="A1304" s="182"/>
      <c r="B1304" s="165"/>
      <c r="C1304" s="180"/>
      <c r="D1304" s="181"/>
      <c r="E1304" s="176"/>
      <c r="F1304" s="170"/>
      <c r="G1304" s="182"/>
      <c r="H1304" s="182"/>
      <c r="I1304" s="182"/>
      <c r="J1304" s="182"/>
      <c r="K1304" s="182"/>
      <c r="L1304" s="182"/>
      <c r="M1304" s="182"/>
      <c r="N1304" s="182"/>
      <c r="O1304" s="183"/>
      <c r="P1304" s="160"/>
      <c r="Q1304" s="160"/>
    </row>
    <row r="1305">
      <c r="A1305" s="182"/>
      <c r="B1305" s="165"/>
      <c r="C1305" s="180"/>
      <c r="D1305" s="181"/>
      <c r="E1305" s="176"/>
      <c r="F1305" s="170"/>
      <c r="G1305" s="182"/>
      <c r="H1305" s="182"/>
      <c r="I1305" s="182"/>
      <c r="J1305" s="182"/>
      <c r="K1305" s="182"/>
      <c r="L1305" s="182"/>
      <c r="M1305" s="182"/>
      <c r="N1305" s="182"/>
      <c r="O1305" s="183"/>
      <c r="P1305" s="160"/>
      <c r="Q1305" s="160"/>
    </row>
    <row r="1306">
      <c r="A1306" s="182"/>
      <c r="B1306" s="165"/>
      <c r="C1306" s="180"/>
      <c r="D1306" s="181"/>
      <c r="E1306" s="176"/>
      <c r="F1306" s="170"/>
      <c r="G1306" s="182"/>
      <c r="H1306" s="182"/>
      <c r="I1306" s="182"/>
      <c r="J1306" s="182"/>
      <c r="K1306" s="182"/>
      <c r="L1306" s="182"/>
      <c r="M1306" s="182"/>
      <c r="N1306" s="182"/>
      <c r="O1306" s="183"/>
      <c r="P1306" s="160"/>
      <c r="Q1306" s="160"/>
    </row>
    <row r="1307">
      <c r="A1307" s="182"/>
      <c r="B1307" s="165"/>
      <c r="C1307" s="180"/>
      <c r="D1307" s="181"/>
      <c r="E1307" s="176"/>
      <c r="F1307" s="170"/>
      <c r="G1307" s="182"/>
      <c r="H1307" s="182"/>
      <c r="I1307" s="182"/>
      <c r="J1307" s="182"/>
      <c r="K1307" s="182"/>
      <c r="L1307" s="182"/>
      <c r="M1307" s="182"/>
      <c r="N1307" s="182"/>
      <c r="O1307" s="183"/>
      <c r="P1307" s="160"/>
      <c r="Q1307" s="160"/>
    </row>
    <row r="1308">
      <c r="A1308" s="182"/>
      <c r="B1308" s="165"/>
      <c r="C1308" s="180"/>
      <c r="D1308" s="181"/>
      <c r="E1308" s="176"/>
      <c r="F1308" s="170"/>
      <c r="G1308" s="182"/>
      <c r="H1308" s="182"/>
      <c r="I1308" s="182"/>
      <c r="J1308" s="182"/>
      <c r="K1308" s="182"/>
      <c r="L1308" s="182"/>
      <c r="M1308" s="182"/>
      <c r="N1308" s="182"/>
      <c r="O1308" s="183"/>
      <c r="P1308" s="160"/>
      <c r="Q1308" s="160"/>
    </row>
    <row r="1309">
      <c r="A1309" s="182"/>
      <c r="B1309" s="165"/>
      <c r="C1309" s="180"/>
      <c r="D1309" s="181"/>
      <c r="E1309" s="176"/>
      <c r="F1309" s="170"/>
      <c r="G1309" s="182"/>
      <c r="H1309" s="182"/>
      <c r="I1309" s="182"/>
      <c r="J1309" s="182"/>
      <c r="K1309" s="182"/>
      <c r="L1309" s="182"/>
      <c r="M1309" s="182"/>
      <c r="N1309" s="182"/>
      <c r="O1309" s="183"/>
      <c r="P1309" s="160"/>
      <c r="Q1309" s="160"/>
    </row>
    <row r="1310">
      <c r="A1310" s="182"/>
      <c r="B1310" s="165"/>
      <c r="C1310" s="180"/>
      <c r="D1310" s="181"/>
      <c r="E1310" s="176"/>
      <c r="F1310" s="170"/>
      <c r="G1310" s="182"/>
      <c r="H1310" s="182"/>
      <c r="I1310" s="182"/>
      <c r="J1310" s="182"/>
      <c r="K1310" s="182"/>
      <c r="L1310" s="182"/>
      <c r="M1310" s="182"/>
      <c r="N1310" s="182"/>
      <c r="O1310" s="183"/>
      <c r="P1310" s="160"/>
      <c r="Q1310" s="160"/>
    </row>
    <row r="1311">
      <c r="A1311" s="182"/>
      <c r="B1311" s="165"/>
      <c r="C1311" s="180"/>
      <c r="D1311" s="181"/>
      <c r="E1311" s="176"/>
      <c r="F1311" s="170"/>
      <c r="G1311" s="182"/>
      <c r="H1311" s="182"/>
      <c r="I1311" s="182"/>
      <c r="J1311" s="182"/>
      <c r="K1311" s="182"/>
      <c r="L1311" s="182"/>
      <c r="M1311" s="182"/>
      <c r="N1311" s="182"/>
      <c r="O1311" s="183"/>
      <c r="P1311" s="160"/>
      <c r="Q1311" s="160"/>
    </row>
    <row r="1312">
      <c r="A1312" s="182"/>
      <c r="B1312" s="165"/>
      <c r="C1312" s="180"/>
      <c r="D1312" s="181"/>
      <c r="E1312" s="176"/>
      <c r="F1312" s="170"/>
      <c r="G1312" s="182"/>
      <c r="H1312" s="182"/>
      <c r="I1312" s="182"/>
      <c r="J1312" s="182"/>
      <c r="K1312" s="182"/>
      <c r="L1312" s="182"/>
      <c r="M1312" s="182"/>
      <c r="N1312" s="182"/>
      <c r="O1312" s="183"/>
      <c r="P1312" s="160"/>
      <c r="Q1312" s="160"/>
    </row>
    <row r="1313">
      <c r="A1313" s="182"/>
      <c r="B1313" s="165"/>
      <c r="C1313" s="180"/>
      <c r="D1313" s="181"/>
      <c r="E1313" s="176"/>
      <c r="F1313" s="170"/>
      <c r="G1313" s="182"/>
      <c r="H1313" s="182"/>
      <c r="I1313" s="182"/>
      <c r="J1313" s="182"/>
      <c r="K1313" s="182"/>
      <c r="L1313" s="182"/>
      <c r="M1313" s="182"/>
      <c r="N1313" s="182"/>
      <c r="O1313" s="183"/>
      <c r="P1313" s="160"/>
      <c r="Q1313" s="160"/>
    </row>
    <row r="1314">
      <c r="A1314" s="182"/>
      <c r="B1314" s="165"/>
      <c r="C1314" s="180"/>
      <c r="D1314" s="181"/>
      <c r="E1314" s="176"/>
      <c r="F1314" s="170"/>
      <c r="G1314" s="182"/>
      <c r="H1314" s="182"/>
      <c r="I1314" s="182"/>
      <c r="J1314" s="182"/>
      <c r="K1314" s="182"/>
      <c r="L1314" s="182"/>
      <c r="M1314" s="182"/>
      <c r="N1314" s="182"/>
      <c r="O1314" s="183"/>
      <c r="P1314" s="160"/>
      <c r="Q1314" s="160"/>
    </row>
    <row r="1315">
      <c r="A1315" s="182"/>
      <c r="B1315" s="165"/>
      <c r="C1315" s="180"/>
      <c r="D1315" s="181"/>
      <c r="E1315" s="176"/>
      <c r="F1315" s="170"/>
      <c r="G1315" s="182"/>
      <c r="H1315" s="182"/>
      <c r="I1315" s="182"/>
      <c r="J1315" s="182"/>
      <c r="K1315" s="182"/>
      <c r="L1315" s="182"/>
      <c r="M1315" s="182"/>
      <c r="N1315" s="182"/>
      <c r="O1315" s="183"/>
      <c r="P1315" s="160"/>
      <c r="Q1315" s="160"/>
    </row>
    <row r="1316">
      <c r="A1316" s="182"/>
      <c r="B1316" s="165"/>
      <c r="C1316" s="180"/>
      <c r="D1316" s="181"/>
      <c r="E1316" s="176"/>
      <c r="F1316" s="170"/>
      <c r="G1316" s="182"/>
      <c r="H1316" s="182"/>
      <c r="I1316" s="182"/>
      <c r="J1316" s="182"/>
      <c r="K1316" s="182"/>
      <c r="L1316" s="182"/>
      <c r="M1316" s="182"/>
      <c r="N1316" s="182"/>
      <c r="O1316" s="183"/>
      <c r="P1316" s="160"/>
      <c r="Q1316" s="160"/>
    </row>
    <row r="1317">
      <c r="A1317" s="182"/>
      <c r="B1317" s="165"/>
      <c r="C1317" s="180"/>
      <c r="D1317" s="181"/>
      <c r="E1317" s="176"/>
      <c r="F1317" s="170"/>
      <c r="G1317" s="182"/>
      <c r="H1317" s="182"/>
      <c r="I1317" s="182"/>
      <c r="J1317" s="182"/>
      <c r="K1317" s="182"/>
      <c r="L1317" s="182"/>
      <c r="M1317" s="182"/>
      <c r="N1317" s="182"/>
      <c r="O1317" s="183"/>
      <c r="P1317" s="160"/>
      <c r="Q1317" s="160"/>
    </row>
    <row r="1318">
      <c r="A1318" s="182"/>
      <c r="B1318" s="165"/>
      <c r="C1318" s="180"/>
      <c r="D1318" s="181"/>
      <c r="E1318" s="176"/>
      <c r="F1318" s="170"/>
      <c r="G1318" s="182"/>
      <c r="H1318" s="182"/>
      <c r="I1318" s="182"/>
      <c r="J1318" s="182"/>
      <c r="K1318" s="182"/>
      <c r="L1318" s="182"/>
      <c r="M1318" s="182"/>
      <c r="N1318" s="182"/>
      <c r="O1318" s="183"/>
      <c r="P1318" s="160"/>
      <c r="Q1318" s="160"/>
    </row>
    <row r="1319">
      <c r="A1319" s="182"/>
      <c r="B1319" s="165"/>
      <c r="C1319" s="180"/>
      <c r="D1319" s="181"/>
      <c r="E1319" s="176"/>
      <c r="F1319" s="170"/>
      <c r="G1319" s="182"/>
      <c r="H1319" s="182"/>
      <c r="I1319" s="182"/>
      <c r="J1319" s="182"/>
      <c r="K1319" s="182"/>
      <c r="L1319" s="182"/>
      <c r="M1319" s="182"/>
      <c r="N1319" s="182"/>
      <c r="O1319" s="183"/>
      <c r="P1319" s="160"/>
      <c r="Q1319" s="160"/>
    </row>
    <row r="1320">
      <c r="A1320" s="182"/>
      <c r="B1320" s="165"/>
      <c r="C1320" s="180"/>
      <c r="D1320" s="181"/>
      <c r="E1320" s="176"/>
      <c r="F1320" s="170"/>
      <c r="G1320" s="182"/>
      <c r="H1320" s="182"/>
      <c r="I1320" s="182"/>
      <c r="J1320" s="182"/>
      <c r="K1320" s="182"/>
      <c r="L1320" s="182"/>
      <c r="M1320" s="182"/>
      <c r="N1320" s="182"/>
      <c r="O1320" s="183"/>
      <c r="P1320" s="160"/>
      <c r="Q1320" s="160"/>
    </row>
    <row r="1321">
      <c r="A1321" s="182"/>
      <c r="B1321" s="165"/>
      <c r="C1321" s="180"/>
      <c r="D1321" s="181"/>
      <c r="E1321" s="176"/>
      <c r="F1321" s="170"/>
      <c r="G1321" s="182"/>
      <c r="H1321" s="182"/>
      <c r="I1321" s="182"/>
      <c r="J1321" s="182"/>
      <c r="K1321" s="182"/>
      <c r="L1321" s="182"/>
      <c r="M1321" s="182"/>
      <c r="N1321" s="182"/>
      <c r="O1321" s="183"/>
      <c r="P1321" s="160"/>
      <c r="Q1321" s="160"/>
    </row>
    <row r="1322">
      <c r="A1322" s="182"/>
      <c r="B1322" s="165"/>
      <c r="C1322" s="180"/>
      <c r="D1322" s="181"/>
      <c r="E1322" s="176"/>
      <c r="F1322" s="170"/>
      <c r="G1322" s="182"/>
      <c r="H1322" s="182"/>
      <c r="I1322" s="182"/>
      <c r="J1322" s="182"/>
      <c r="K1322" s="182"/>
      <c r="L1322" s="182"/>
      <c r="M1322" s="182"/>
      <c r="N1322" s="182"/>
      <c r="O1322" s="183"/>
      <c r="P1322" s="160"/>
      <c r="Q1322" s="160"/>
    </row>
    <row r="1323">
      <c r="A1323" s="182"/>
      <c r="B1323" s="165"/>
      <c r="C1323" s="180"/>
      <c r="D1323" s="181"/>
      <c r="E1323" s="176"/>
      <c r="F1323" s="170"/>
      <c r="G1323" s="182"/>
      <c r="H1323" s="182"/>
      <c r="I1323" s="182"/>
      <c r="J1323" s="182"/>
      <c r="K1323" s="182"/>
      <c r="L1323" s="182"/>
      <c r="M1323" s="182"/>
      <c r="N1323" s="182"/>
      <c r="O1323" s="183"/>
      <c r="P1323" s="160"/>
      <c r="Q1323" s="160"/>
    </row>
    <row r="1324">
      <c r="A1324" s="182"/>
      <c r="B1324" s="165"/>
      <c r="C1324" s="180"/>
      <c r="D1324" s="181"/>
      <c r="E1324" s="176"/>
      <c r="F1324" s="170"/>
      <c r="G1324" s="182"/>
      <c r="H1324" s="182"/>
      <c r="I1324" s="182"/>
      <c r="J1324" s="182"/>
      <c r="K1324" s="182"/>
      <c r="L1324" s="182"/>
      <c r="M1324" s="182"/>
      <c r="N1324" s="182"/>
      <c r="O1324" s="183"/>
      <c r="P1324" s="160"/>
      <c r="Q1324" s="160"/>
    </row>
    <row r="1325">
      <c r="A1325" s="182"/>
      <c r="B1325" s="165"/>
      <c r="C1325" s="180"/>
      <c r="D1325" s="181"/>
      <c r="E1325" s="176"/>
      <c r="F1325" s="170"/>
      <c r="G1325" s="182"/>
      <c r="H1325" s="182"/>
      <c r="I1325" s="182"/>
      <c r="J1325" s="182"/>
      <c r="K1325" s="182"/>
      <c r="L1325" s="182"/>
      <c r="M1325" s="182"/>
      <c r="N1325" s="182"/>
      <c r="O1325" s="183"/>
      <c r="P1325" s="160"/>
      <c r="Q1325" s="160"/>
    </row>
    <row r="1326">
      <c r="A1326" s="182"/>
      <c r="B1326" s="165"/>
      <c r="C1326" s="180"/>
      <c r="D1326" s="181"/>
      <c r="E1326" s="176"/>
      <c r="F1326" s="170"/>
      <c r="G1326" s="182"/>
      <c r="H1326" s="182"/>
      <c r="I1326" s="182"/>
      <c r="J1326" s="182"/>
      <c r="K1326" s="182"/>
      <c r="L1326" s="182"/>
      <c r="M1326" s="182"/>
      <c r="N1326" s="182"/>
      <c r="O1326" s="183"/>
      <c r="P1326" s="160"/>
      <c r="Q1326" s="160"/>
    </row>
    <row r="1327">
      <c r="A1327" s="182"/>
      <c r="B1327" s="165"/>
      <c r="C1327" s="180"/>
      <c r="D1327" s="181"/>
      <c r="E1327" s="176"/>
      <c r="F1327" s="170"/>
      <c r="G1327" s="182"/>
      <c r="H1327" s="182"/>
      <c r="I1327" s="182"/>
      <c r="J1327" s="182"/>
      <c r="K1327" s="182"/>
      <c r="L1327" s="182"/>
      <c r="M1327" s="182"/>
      <c r="N1327" s="182"/>
      <c r="O1327" s="183"/>
      <c r="P1327" s="160"/>
      <c r="Q1327" s="160"/>
    </row>
    <row r="1328">
      <c r="A1328" s="182"/>
      <c r="B1328" s="165"/>
      <c r="C1328" s="180"/>
      <c r="D1328" s="181"/>
      <c r="E1328" s="176"/>
      <c r="F1328" s="170"/>
      <c r="G1328" s="182"/>
      <c r="H1328" s="182"/>
      <c r="I1328" s="182"/>
      <c r="J1328" s="182"/>
      <c r="K1328" s="182"/>
      <c r="L1328" s="182"/>
      <c r="M1328" s="182"/>
      <c r="N1328" s="182"/>
      <c r="O1328" s="183"/>
      <c r="P1328" s="160"/>
      <c r="Q1328" s="160"/>
    </row>
    <row r="1329">
      <c r="A1329" s="182"/>
      <c r="B1329" s="165"/>
      <c r="C1329" s="180"/>
      <c r="D1329" s="181"/>
      <c r="E1329" s="176"/>
      <c r="F1329" s="170"/>
      <c r="G1329" s="182"/>
      <c r="H1329" s="182"/>
      <c r="I1329" s="182"/>
      <c r="J1329" s="182"/>
      <c r="K1329" s="182"/>
      <c r="L1329" s="182"/>
      <c r="M1329" s="182"/>
      <c r="N1329" s="182"/>
      <c r="O1329" s="183"/>
      <c r="P1329" s="160"/>
      <c r="Q1329" s="160"/>
    </row>
    <row r="1330">
      <c r="A1330" s="182"/>
      <c r="B1330" s="165"/>
      <c r="C1330" s="180"/>
      <c r="D1330" s="181"/>
      <c r="E1330" s="176"/>
      <c r="F1330" s="170"/>
      <c r="G1330" s="182"/>
      <c r="H1330" s="182"/>
      <c r="I1330" s="182"/>
      <c r="J1330" s="182"/>
      <c r="K1330" s="182"/>
      <c r="L1330" s="182"/>
      <c r="M1330" s="182"/>
      <c r="N1330" s="182"/>
      <c r="O1330" s="183"/>
      <c r="P1330" s="160"/>
      <c r="Q1330" s="160"/>
    </row>
    <row r="1331">
      <c r="A1331" s="182"/>
      <c r="B1331" s="165"/>
      <c r="C1331" s="180"/>
      <c r="D1331" s="181"/>
      <c r="E1331" s="176"/>
      <c r="F1331" s="170"/>
      <c r="G1331" s="182"/>
      <c r="H1331" s="182"/>
      <c r="I1331" s="182"/>
      <c r="J1331" s="182"/>
      <c r="K1331" s="182"/>
      <c r="L1331" s="182"/>
      <c r="M1331" s="182"/>
      <c r="N1331" s="182"/>
      <c r="O1331" s="183"/>
      <c r="P1331" s="160"/>
      <c r="Q1331" s="160"/>
    </row>
    <row r="1332">
      <c r="A1332" s="182"/>
      <c r="B1332" s="165"/>
      <c r="C1332" s="180"/>
      <c r="D1332" s="181"/>
      <c r="E1332" s="176"/>
      <c r="F1332" s="170"/>
      <c r="G1332" s="182"/>
      <c r="H1332" s="182"/>
      <c r="I1332" s="182"/>
      <c r="J1332" s="182"/>
      <c r="K1332" s="182"/>
      <c r="L1332" s="182"/>
      <c r="M1332" s="182"/>
      <c r="N1332" s="182"/>
      <c r="O1332" s="183"/>
      <c r="P1332" s="160"/>
      <c r="Q1332" s="160"/>
    </row>
    <row r="1333">
      <c r="A1333" s="182"/>
      <c r="B1333" s="165"/>
      <c r="C1333" s="180"/>
      <c r="D1333" s="181"/>
      <c r="E1333" s="176"/>
      <c r="F1333" s="170"/>
      <c r="G1333" s="182"/>
      <c r="H1333" s="182"/>
      <c r="I1333" s="182"/>
      <c r="J1333" s="182"/>
      <c r="K1333" s="182"/>
      <c r="L1333" s="182"/>
      <c r="M1333" s="182"/>
      <c r="N1333" s="182"/>
      <c r="O1333" s="183"/>
      <c r="P1333" s="160"/>
      <c r="Q1333" s="160"/>
    </row>
    <row r="1334">
      <c r="A1334" s="182"/>
      <c r="B1334" s="165"/>
      <c r="C1334" s="180"/>
      <c r="D1334" s="181"/>
      <c r="E1334" s="176"/>
      <c r="F1334" s="170"/>
      <c r="G1334" s="182"/>
      <c r="H1334" s="182"/>
      <c r="I1334" s="182"/>
      <c r="J1334" s="182"/>
      <c r="K1334" s="182"/>
      <c r="L1334" s="182"/>
      <c r="M1334" s="182"/>
      <c r="N1334" s="182"/>
      <c r="O1334" s="183"/>
      <c r="P1334" s="160"/>
      <c r="Q1334" s="160"/>
    </row>
    <row r="1335">
      <c r="A1335" s="182"/>
      <c r="B1335" s="165"/>
      <c r="C1335" s="180"/>
      <c r="D1335" s="181"/>
      <c r="E1335" s="176"/>
      <c r="F1335" s="170"/>
      <c r="G1335" s="182"/>
      <c r="H1335" s="182"/>
      <c r="I1335" s="182"/>
      <c r="J1335" s="182"/>
      <c r="K1335" s="182"/>
      <c r="L1335" s="182"/>
      <c r="M1335" s="182"/>
      <c r="N1335" s="182"/>
      <c r="O1335" s="183"/>
      <c r="P1335" s="160"/>
      <c r="Q1335" s="160"/>
    </row>
    <row r="1336">
      <c r="A1336" s="182"/>
      <c r="B1336" s="165"/>
      <c r="C1336" s="180"/>
      <c r="D1336" s="181"/>
      <c r="E1336" s="176"/>
      <c r="F1336" s="170"/>
      <c r="G1336" s="182"/>
      <c r="H1336" s="182"/>
      <c r="I1336" s="182"/>
      <c r="J1336" s="182"/>
      <c r="K1336" s="182"/>
      <c r="L1336" s="182"/>
      <c r="M1336" s="182"/>
      <c r="N1336" s="182"/>
      <c r="O1336" s="183"/>
      <c r="P1336" s="160"/>
      <c r="Q1336" s="160"/>
    </row>
    <row r="1337">
      <c r="A1337" s="182"/>
      <c r="B1337" s="165"/>
      <c r="C1337" s="180"/>
      <c r="D1337" s="181"/>
      <c r="E1337" s="176"/>
      <c r="F1337" s="170"/>
      <c r="G1337" s="182"/>
      <c r="H1337" s="182"/>
      <c r="I1337" s="182"/>
      <c r="J1337" s="182"/>
      <c r="K1337" s="182"/>
      <c r="L1337" s="182"/>
      <c r="M1337" s="182"/>
      <c r="N1337" s="182"/>
      <c r="O1337" s="183"/>
      <c r="P1337" s="160"/>
      <c r="Q1337" s="160"/>
    </row>
    <row r="1338">
      <c r="A1338" s="182"/>
      <c r="B1338" s="165"/>
      <c r="C1338" s="180"/>
      <c r="D1338" s="181"/>
      <c r="E1338" s="176"/>
      <c r="F1338" s="170"/>
      <c r="G1338" s="182"/>
      <c r="H1338" s="182"/>
      <c r="I1338" s="182"/>
      <c r="J1338" s="182"/>
      <c r="K1338" s="182"/>
      <c r="L1338" s="182"/>
      <c r="M1338" s="182"/>
      <c r="N1338" s="182"/>
      <c r="O1338" s="183"/>
      <c r="P1338" s="160"/>
      <c r="Q1338" s="160"/>
    </row>
    <row r="1339">
      <c r="A1339" s="182"/>
      <c r="B1339" s="165"/>
      <c r="C1339" s="180"/>
      <c r="D1339" s="181"/>
      <c r="E1339" s="176"/>
      <c r="F1339" s="170"/>
      <c r="G1339" s="182"/>
      <c r="H1339" s="182"/>
      <c r="I1339" s="182"/>
      <c r="J1339" s="182"/>
      <c r="K1339" s="182"/>
      <c r="L1339" s="182"/>
      <c r="M1339" s="182"/>
      <c r="N1339" s="182"/>
      <c r="O1339" s="183"/>
      <c r="P1339" s="160"/>
      <c r="Q1339" s="160"/>
    </row>
    <row r="1340">
      <c r="A1340" s="182"/>
      <c r="B1340" s="165"/>
      <c r="C1340" s="180"/>
      <c r="D1340" s="181"/>
      <c r="E1340" s="176"/>
      <c r="F1340" s="170"/>
      <c r="G1340" s="182"/>
      <c r="H1340" s="182"/>
      <c r="I1340" s="182"/>
      <c r="J1340" s="182"/>
      <c r="K1340" s="182"/>
      <c r="L1340" s="182"/>
      <c r="M1340" s="182"/>
      <c r="N1340" s="182"/>
      <c r="O1340" s="183"/>
      <c r="P1340" s="160"/>
      <c r="Q1340" s="160"/>
    </row>
    <row r="1341">
      <c r="A1341" s="182"/>
      <c r="B1341" s="165"/>
      <c r="C1341" s="180"/>
      <c r="D1341" s="181"/>
      <c r="E1341" s="176"/>
      <c r="F1341" s="170"/>
      <c r="G1341" s="182"/>
      <c r="H1341" s="182"/>
      <c r="I1341" s="182"/>
      <c r="J1341" s="182"/>
      <c r="K1341" s="182"/>
      <c r="L1341" s="182"/>
      <c r="M1341" s="182"/>
      <c r="N1341" s="182"/>
      <c r="O1341" s="183"/>
      <c r="P1341" s="160"/>
      <c r="Q1341" s="160"/>
    </row>
    <row r="1342">
      <c r="A1342" s="182"/>
      <c r="B1342" s="165"/>
      <c r="C1342" s="180"/>
      <c r="D1342" s="181"/>
      <c r="E1342" s="176"/>
      <c r="F1342" s="170"/>
      <c r="G1342" s="182"/>
      <c r="H1342" s="182"/>
      <c r="I1342" s="182"/>
      <c r="J1342" s="182"/>
      <c r="K1342" s="182"/>
      <c r="L1342" s="182"/>
      <c r="M1342" s="182"/>
      <c r="N1342" s="182"/>
      <c r="O1342" s="183"/>
      <c r="P1342" s="160"/>
      <c r="Q1342" s="160"/>
    </row>
    <row r="1343">
      <c r="A1343" s="182"/>
      <c r="B1343" s="165"/>
      <c r="C1343" s="180"/>
      <c r="D1343" s="181"/>
      <c r="E1343" s="176"/>
      <c r="F1343" s="170"/>
      <c r="G1343" s="182"/>
      <c r="H1343" s="182"/>
      <c r="I1343" s="182"/>
      <c r="J1343" s="182"/>
      <c r="K1343" s="182"/>
      <c r="L1343" s="182"/>
      <c r="M1343" s="182"/>
      <c r="N1343" s="182"/>
      <c r="O1343" s="183"/>
      <c r="P1343" s="160"/>
      <c r="Q1343" s="160"/>
    </row>
    <row r="1344">
      <c r="A1344" s="182"/>
      <c r="B1344" s="165"/>
      <c r="C1344" s="180"/>
      <c r="D1344" s="181"/>
      <c r="E1344" s="176"/>
      <c r="F1344" s="170"/>
      <c r="G1344" s="182"/>
      <c r="H1344" s="182"/>
      <c r="I1344" s="182"/>
      <c r="J1344" s="182"/>
      <c r="K1344" s="182"/>
      <c r="L1344" s="182"/>
      <c r="M1344" s="182"/>
      <c r="N1344" s="182"/>
      <c r="O1344" s="183"/>
      <c r="P1344" s="160"/>
      <c r="Q1344" s="160"/>
    </row>
    <row r="1345">
      <c r="A1345" s="182"/>
      <c r="B1345" s="165"/>
      <c r="C1345" s="180"/>
      <c r="D1345" s="181"/>
      <c r="E1345" s="176"/>
      <c r="F1345" s="170"/>
      <c r="G1345" s="182"/>
      <c r="H1345" s="182"/>
      <c r="I1345" s="182"/>
      <c r="J1345" s="182"/>
      <c r="K1345" s="182"/>
      <c r="L1345" s="182"/>
      <c r="M1345" s="182"/>
      <c r="N1345" s="182"/>
      <c r="O1345" s="183"/>
      <c r="P1345" s="160"/>
      <c r="Q1345" s="160"/>
    </row>
    <row r="1346">
      <c r="A1346" s="182"/>
      <c r="B1346" s="165"/>
      <c r="C1346" s="180"/>
      <c r="D1346" s="181"/>
      <c r="E1346" s="176"/>
      <c r="F1346" s="170"/>
      <c r="G1346" s="182"/>
      <c r="H1346" s="182"/>
      <c r="I1346" s="182"/>
      <c r="J1346" s="182"/>
      <c r="K1346" s="182"/>
      <c r="L1346" s="182"/>
      <c r="M1346" s="182"/>
      <c r="N1346" s="182"/>
      <c r="O1346" s="183"/>
      <c r="P1346" s="160"/>
      <c r="Q1346" s="160"/>
    </row>
    <row r="1347">
      <c r="A1347" s="182"/>
      <c r="B1347" s="165"/>
      <c r="C1347" s="180"/>
      <c r="D1347" s="181"/>
      <c r="E1347" s="176"/>
      <c r="F1347" s="170"/>
      <c r="G1347" s="182"/>
      <c r="H1347" s="182"/>
      <c r="I1347" s="182"/>
      <c r="J1347" s="182"/>
      <c r="K1347" s="182"/>
      <c r="L1347" s="182"/>
      <c r="M1347" s="182"/>
      <c r="N1347" s="182"/>
      <c r="O1347" s="183"/>
      <c r="P1347" s="160"/>
      <c r="Q1347" s="160"/>
    </row>
    <row r="1348">
      <c r="A1348" s="182"/>
      <c r="B1348" s="165"/>
      <c r="C1348" s="180"/>
      <c r="D1348" s="181"/>
      <c r="E1348" s="176"/>
      <c r="F1348" s="170"/>
      <c r="G1348" s="182"/>
      <c r="H1348" s="182"/>
      <c r="I1348" s="182"/>
      <c r="J1348" s="182"/>
      <c r="K1348" s="182"/>
      <c r="L1348" s="182"/>
      <c r="M1348" s="182"/>
      <c r="N1348" s="182"/>
      <c r="O1348" s="183"/>
      <c r="P1348" s="160"/>
      <c r="Q1348" s="160"/>
    </row>
    <row r="1349">
      <c r="A1349" s="182"/>
      <c r="B1349" s="165"/>
      <c r="C1349" s="180"/>
      <c r="D1349" s="181"/>
      <c r="E1349" s="176"/>
      <c r="F1349" s="170"/>
      <c r="G1349" s="182"/>
      <c r="H1349" s="182"/>
      <c r="I1349" s="182"/>
      <c r="J1349" s="182"/>
      <c r="K1349" s="182"/>
      <c r="L1349" s="182"/>
      <c r="M1349" s="182"/>
      <c r="N1349" s="182"/>
      <c r="O1349" s="183"/>
      <c r="P1349" s="160"/>
      <c r="Q1349" s="160"/>
    </row>
    <row r="1350">
      <c r="A1350" s="182"/>
      <c r="B1350" s="165"/>
      <c r="C1350" s="180"/>
      <c r="D1350" s="181"/>
      <c r="E1350" s="176"/>
      <c r="F1350" s="170"/>
      <c r="G1350" s="182"/>
      <c r="H1350" s="182"/>
      <c r="I1350" s="182"/>
      <c r="J1350" s="182"/>
      <c r="K1350" s="182"/>
      <c r="L1350" s="182"/>
      <c r="M1350" s="182"/>
      <c r="N1350" s="182"/>
      <c r="O1350" s="183"/>
      <c r="P1350" s="160"/>
      <c r="Q1350" s="160"/>
    </row>
    <row r="1351">
      <c r="A1351" s="182"/>
      <c r="B1351" s="165"/>
      <c r="C1351" s="180"/>
      <c r="D1351" s="181"/>
      <c r="E1351" s="176"/>
      <c r="F1351" s="170"/>
      <c r="G1351" s="182"/>
      <c r="H1351" s="182"/>
      <c r="I1351" s="182"/>
      <c r="J1351" s="182"/>
      <c r="K1351" s="182"/>
      <c r="L1351" s="182"/>
      <c r="M1351" s="182"/>
      <c r="N1351" s="182"/>
      <c r="O1351" s="183"/>
      <c r="P1351" s="160"/>
      <c r="Q1351" s="160"/>
    </row>
    <row r="1352">
      <c r="A1352" s="182"/>
      <c r="B1352" s="165"/>
      <c r="C1352" s="180"/>
      <c r="D1352" s="181"/>
      <c r="E1352" s="176"/>
      <c r="F1352" s="170"/>
      <c r="G1352" s="182"/>
      <c r="H1352" s="182"/>
      <c r="I1352" s="182"/>
      <c r="J1352" s="182"/>
      <c r="K1352" s="182"/>
      <c r="L1352" s="182"/>
      <c r="M1352" s="182"/>
      <c r="N1352" s="182"/>
      <c r="O1352" s="183"/>
      <c r="P1352" s="160"/>
      <c r="Q1352" s="160"/>
    </row>
    <row r="1353">
      <c r="A1353" s="182"/>
      <c r="B1353" s="165"/>
      <c r="C1353" s="180"/>
      <c r="D1353" s="181"/>
      <c r="E1353" s="176"/>
      <c r="F1353" s="170"/>
      <c r="G1353" s="182"/>
      <c r="H1353" s="182"/>
      <c r="I1353" s="182"/>
      <c r="J1353" s="182"/>
      <c r="K1353" s="182"/>
      <c r="L1353" s="182"/>
      <c r="M1353" s="182"/>
      <c r="N1353" s="182"/>
      <c r="O1353" s="183"/>
      <c r="P1353" s="160"/>
      <c r="Q1353" s="160"/>
    </row>
    <row r="1354">
      <c r="A1354" s="182"/>
      <c r="B1354" s="165"/>
      <c r="C1354" s="180"/>
      <c r="D1354" s="181"/>
      <c r="E1354" s="176"/>
      <c r="F1354" s="170"/>
      <c r="G1354" s="182"/>
      <c r="H1354" s="182"/>
      <c r="I1354" s="182"/>
      <c r="J1354" s="182"/>
      <c r="K1354" s="182"/>
      <c r="L1354" s="182"/>
      <c r="M1354" s="182"/>
      <c r="N1354" s="182"/>
      <c r="O1354" s="183"/>
      <c r="P1354" s="160"/>
      <c r="Q1354" s="160"/>
    </row>
    <row r="1355">
      <c r="A1355" s="182"/>
      <c r="B1355" s="165"/>
      <c r="C1355" s="180"/>
      <c r="D1355" s="181"/>
      <c r="E1355" s="176"/>
      <c r="F1355" s="170"/>
      <c r="G1355" s="182"/>
      <c r="H1355" s="182"/>
      <c r="I1355" s="182"/>
      <c r="J1355" s="182"/>
      <c r="K1355" s="182"/>
      <c r="L1355" s="182"/>
      <c r="M1355" s="182"/>
      <c r="N1355" s="182"/>
      <c r="O1355" s="183"/>
      <c r="P1355" s="160"/>
      <c r="Q1355" s="160"/>
    </row>
    <row r="1356">
      <c r="A1356" s="182"/>
      <c r="B1356" s="165"/>
      <c r="C1356" s="180"/>
      <c r="D1356" s="181"/>
      <c r="E1356" s="176"/>
      <c r="F1356" s="170"/>
      <c r="G1356" s="182"/>
      <c r="H1356" s="182"/>
      <c r="I1356" s="182"/>
      <c r="J1356" s="182"/>
      <c r="K1356" s="182"/>
      <c r="L1356" s="182"/>
      <c r="M1356" s="182"/>
      <c r="N1356" s="182"/>
      <c r="O1356" s="183"/>
      <c r="P1356" s="160"/>
      <c r="Q1356" s="160"/>
    </row>
    <row r="1357">
      <c r="A1357" s="182"/>
      <c r="B1357" s="165"/>
      <c r="C1357" s="180"/>
      <c r="D1357" s="181"/>
      <c r="E1357" s="176"/>
      <c r="F1357" s="170"/>
      <c r="G1357" s="182"/>
      <c r="H1357" s="182"/>
      <c r="I1357" s="182"/>
      <c r="J1357" s="182"/>
      <c r="K1357" s="182"/>
      <c r="L1357" s="182"/>
      <c r="M1357" s="182"/>
      <c r="N1357" s="182"/>
      <c r="O1357" s="183"/>
      <c r="P1357" s="160"/>
      <c r="Q1357" s="160"/>
    </row>
    <row r="1358">
      <c r="A1358" s="182"/>
      <c r="B1358" s="165"/>
      <c r="C1358" s="180"/>
      <c r="D1358" s="181"/>
      <c r="E1358" s="176"/>
      <c r="F1358" s="170"/>
      <c r="G1358" s="182"/>
      <c r="H1358" s="182"/>
      <c r="I1358" s="182"/>
      <c r="J1358" s="182"/>
      <c r="K1358" s="182"/>
      <c r="L1358" s="182"/>
      <c r="M1358" s="182"/>
      <c r="N1358" s="182"/>
      <c r="O1358" s="183"/>
      <c r="P1358" s="160"/>
      <c r="Q1358" s="160"/>
    </row>
    <row r="1359">
      <c r="A1359" s="182"/>
      <c r="B1359" s="165"/>
      <c r="C1359" s="180"/>
      <c r="D1359" s="181"/>
      <c r="E1359" s="176"/>
      <c r="F1359" s="170"/>
      <c r="G1359" s="182"/>
      <c r="H1359" s="182"/>
      <c r="I1359" s="182"/>
      <c r="J1359" s="182"/>
      <c r="K1359" s="182"/>
      <c r="L1359" s="182"/>
      <c r="M1359" s="182"/>
      <c r="N1359" s="182"/>
      <c r="O1359" s="183"/>
      <c r="P1359" s="160"/>
      <c r="Q1359" s="160"/>
    </row>
    <row r="1360">
      <c r="A1360" s="182"/>
      <c r="B1360" s="165"/>
      <c r="C1360" s="180"/>
      <c r="D1360" s="181"/>
      <c r="E1360" s="176"/>
      <c r="F1360" s="170"/>
      <c r="G1360" s="182"/>
      <c r="H1360" s="182"/>
      <c r="I1360" s="182"/>
      <c r="J1360" s="182"/>
      <c r="K1360" s="182"/>
      <c r="L1360" s="182"/>
      <c r="M1360" s="182"/>
      <c r="N1360" s="182"/>
      <c r="O1360" s="183"/>
      <c r="P1360" s="160"/>
      <c r="Q1360" s="160"/>
    </row>
    <row r="1361">
      <c r="A1361" s="182"/>
      <c r="B1361" s="165"/>
      <c r="C1361" s="180"/>
      <c r="D1361" s="181"/>
      <c r="E1361" s="176"/>
      <c r="F1361" s="170"/>
      <c r="G1361" s="182"/>
      <c r="H1361" s="182"/>
      <c r="I1361" s="182"/>
      <c r="J1361" s="182"/>
      <c r="K1361" s="182"/>
      <c r="L1361" s="182"/>
      <c r="M1361" s="182"/>
      <c r="N1361" s="182"/>
      <c r="O1361" s="183"/>
      <c r="P1361" s="160"/>
      <c r="Q1361" s="160"/>
    </row>
    <row r="1362">
      <c r="A1362" s="182"/>
      <c r="B1362" s="165"/>
      <c r="C1362" s="180"/>
      <c r="D1362" s="181"/>
      <c r="E1362" s="176"/>
      <c r="F1362" s="170"/>
      <c r="G1362" s="182"/>
      <c r="H1362" s="182"/>
      <c r="I1362" s="182"/>
      <c r="J1362" s="182"/>
      <c r="K1362" s="182"/>
      <c r="L1362" s="182"/>
      <c r="M1362" s="182"/>
      <c r="N1362" s="182"/>
      <c r="O1362" s="183"/>
      <c r="P1362" s="160"/>
      <c r="Q1362" s="160"/>
    </row>
    <row r="1363">
      <c r="A1363" s="182"/>
      <c r="B1363" s="165"/>
      <c r="C1363" s="180"/>
      <c r="D1363" s="181"/>
      <c r="E1363" s="176"/>
      <c r="F1363" s="170"/>
      <c r="G1363" s="182"/>
      <c r="H1363" s="182"/>
      <c r="I1363" s="182"/>
      <c r="J1363" s="182"/>
      <c r="K1363" s="182"/>
      <c r="L1363" s="182"/>
      <c r="M1363" s="182"/>
      <c r="N1363" s="182"/>
      <c r="O1363" s="183"/>
      <c r="P1363" s="160"/>
      <c r="Q1363" s="160"/>
    </row>
    <row r="1364">
      <c r="A1364" s="182"/>
      <c r="B1364" s="165"/>
      <c r="C1364" s="180"/>
      <c r="D1364" s="181"/>
      <c r="E1364" s="176"/>
      <c r="F1364" s="170"/>
      <c r="G1364" s="182"/>
      <c r="H1364" s="182"/>
      <c r="I1364" s="182"/>
      <c r="J1364" s="182"/>
      <c r="K1364" s="182"/>
      <c r="L1364" s="182"/>
      <c r="M1364" s="182"/>
      <c r="N1364" s="182"/>
      <c r="O1364" s="183"/>
      <c r="P1364" s="160"/>
      <c r="Q1364" s="160"/>
    </row>
    <row r="1365">
      <c r="A1365" s="182"/>
      <c r="B1365" s="165"/>
      <c r="C1365" s="180"/>
      <c r="D1365" s="181"/>
      <c r="E1365" s="176"/>
      <c r="F1365" s="170"/>
      <c r="G1365" s="182"/>
      <c r="H1365" s="182"/>
      <c r="I1365" s="182"/>
      <c r="J1365" s="182"/>
      <c r="K1365" s="182"/>
      <c r="L1365" s="182"/>
      <c r="M1365" s="182"/>
      <c r="N1365" s="182"/>
      <c r="O1365" s="183"/>
      <c r="P1365" s="160"/>
      <c r="Q1365" s="160"/>
    </row>
    <row r="1366">
      <c r="A1366" s="182"/>
      <c r="B1366" s="165"/>
      <c r="C1366" s="180"/>
      <c r="D1366" s="181"/>
      <c r="E1366" s="176"/>
      <c r="F1366" s="170"/>
      <c r="G1366" s="182"/>
      <c r="H1366" s="182"/>
      <c r="I1366" s="182"/>
      <c r="J1366" s="182"/>
      <c r="K1366" s="182"/>
      <c r="L1366" s="182"/>
      <c r="M1366" s="182"/>
      <c r="N1366" s="182"/>
      <c r="O1366" s="183"/>
      <c r="P1366" s="160"/>
      <c r="Q1366" s="160"/>
    </row>
    <row r="1367">
      <c r="A1367" s="182"/>
      <c r="B1367" s="165"/>
      <c r="C1367" s="180"/>
      <c r="D1367" s="181"/>
      <c r="E1367" s="176"/>
      <c r="F1367" s="170"/>
      <c r="G1367" s="182"/>
      <c r="H1367" s="182"/>
      <c r="I1367" s="182"/>
      <c r="J1367" s="182"/>
      <c r="K1367" s="182"/>
      <c r="L1367" s="182"/>
      <c r="M1367" s="182"/>
      <c r="N1367" s="182"/>
      <c r="O1367" s="183"/>
      <c r="P1367" s="160"/>
      <c r="Q1367" s="160"/>
    </row>
    <row r="1368">
      <c r="A1368" s="182"/>
      <c r="B1368" s="165"/>
      <c r="C1368" s="180"/>
      <c r="D1368" s="181"/>
      <c r="E1368" s="176"/>
      <c r="F1368" s="170"/>
      <c r="G1368" s="182"/>
      <c r="H1368" s="182"/>
      <c r="I1368" s="182"/>
      <c r="J1368" s="182"/>
      <c r="K1368" s="182"/>
      <c r="L1368" s="182"/>
      <c r="M1368" s="182"/>
      <c r="N1368" s="182"/>
      <c r="O1368" s="183"/>
      <c r="P1368" s="160"/>
      <c r="Q1368" s="160"/>
    </row>
    <row r="1369">
      <c r="A1369" s="182"/>
      <c r="B1369" s="165"/>
      <c r="C1369" s="180"/>
      <c r="D1369" s="181"/>
      <c r="E1369" s="176"/>
      <c r="F1369" s="170"/>
      <c r="G1369" s="182"/>
      <c r="H1369" s="182"/>
      <c r="I1369" s="182"/>
      <c r="J1369" s="182"/>
      <c r="K1369" s="182"/>
      <c r="L1369" s="182"/>
      <c r="M1369" s="182"/>
      <c r="N1369" s="182"/>
      <c r="O1369" s="183"/>
      <c r="P1369" s="160"/>
      <c r="Q1369" s="160"/>
    </row>
    <row r="1370">
      <c r="A1370" s="182"/>
      <c r="B1370" s="165"/>
      <c r="C1370" s="180"/>
      <c r="D1370" s="181"/>
      <c r="E1370" s="176"/>
      <c r="F1370" s="170"/>
      <c r="G1370" s="182"/>
      <c r="H1370" s="182"/>
      <c r="I1370" s="182"/>
      <c r="J1370" s="182"/>
      <c r="K1370" s="182"/>
      <c r="L1370" s="182"/>
      <c r="M1370" s="182"/>
      <c r="N1370" s="182"/>
      <c r="O1370" s="183"/>
      <c r="P1370" s="160"/>
      <c r="Q1370" s="160"/>
    </row>
    <row r="1371">
      <c r="A1371" s="182"/>
      <c r="B1371" s="165"/>
      <c r="C1371" s="180"/>
      <c r="D1371" s="181"/>
      <c r="E1371" s="176"/>
      <c r="F1371" s="170"/>
      <c r="G1371" s="182"/>
      <c r="H1371" s="182"/>
      <c r="I1371" s="182"/>
      <c r="J1371" s="182"/>
      <c r="K1371" s="182"/>
      <c r="L1371" s="182"/>
      <c r="M1371" s="182"/>
      <c r="N1371" s="182"/>
      <c r="O1371" s="183"/>
      <c r="P1371" s="160"/>
      <c r="Q1371" s="160"/>
    </row>
    <row r="1372">
      <c r="A1372" s="182"/>
      <c r="B1372" s="165"/>
      <c r="C1372" s="180"/>
      <c r="D1372" s="181"/>
      <c r="E1372" s="176"/>
      <c r="F1372" s="170"/>
      <c r="G1372" s="182"/>
      <c r="H1372" s="182"/>
      <c r="I1372" s="182"/>
      <c r="J1372" s="182"/>
      <c r="K1372" s="182"/>
      <c r="L1372" s="182"/>
      <c r="M1372" s="182"/>
      <c r="N1372" s="182"/>
      <c r="O1372" s="183"/>
      <c r="P1372" s="160"/>
      <c r="Q1372" s="160"/>
    </row>
    <row r="1373">
      <c r="A1373" s="182"/>
      <c r="B1373" s="165"/>
      <c r="C1373" s="180"/>
      <c r="D1373" s="181"/>
      <c r="E1373" s="176"/>
      <c r="F1373" s="170"/>
      <c r="G1373" s="182"/>
      <c r="H1373" s="182"/>
      <c r="I1373" s="182"/>
      <c r="J1373" s="182"/>
      <c r="K1373" s="182"/>
      <c r="L1373" s="182"/>
      <c r="M1373" s="182"/>
      <c r="N1373" s="182"/>
      <c r="O1373" s="183"/>
      <c r="P1373" s="160"/>
      <c r="Q1373" s="160"/>
    </row>
    <row r="1374">
      <c r="A1374" s="182"/>
      <c r="B1374" s="165"/>
      <c r="C1374" s="180"/>
      <c r="D1374" s="181"/>
      <c r="E1374" s="176"/>
      <c r="F1374" s="170"/>
      <c r="G1374" s="182"/>
      <c r="H1374" s="182"/>
      <c r="I1374" s="182"/>
      <c r="J1374" s="182"/>
      <c r="K1374" s="182"/>
      <c r="L1374" s="182"/>
      <c r="M1374" s="182"/>
      <c r="N1374" s="182"/>
      <c r="O1374" s="183"/>
      <c r="P1374" s="160"/>
      <c r="Q1374" s="160"/>
    </row>
    <row r="1375">
      <c r="A1375" s="182"/>
      <c r="B1375" s="165"/>
      <c r="C1375" s="180"/>
      <c r="D1375" s="181"/>
      <c r="E1375" s="176"/>
      <c r="F1375" s="170"/>
      <c r="G1375" s="182"/>
      <c r="H1375" s="182"/>
      <c r="I1375" s="182"/>
      <c r="J1375" s="182"/>
      <c r="K1375" s="182"/>
      <c r="L1375" s="182"/>
      <c r="M1375" s="182"/>
      <c r="N1375" s="182"/>
      <c r="O1375" s="183"/>
      <c r="P1375" s="160"/>
      <c r="Q1375" s="160"/>
    </row>
    <row r="1376">
      <c r="A1376" s="182"/>
      <c r="B1376" s="165"/>
      <c r="C1376" s="180"/>
      <c r="D1376" s="181"/>
      <c r="E1376" s="176"/>
      <c r="F1376" s="170"/>
      <c r="G1376" s="182"/>
      <c r="H1376" s="182"/>
      <c r="I1376" s="182"/>
      <c r="J1376" s="182"/>
      <c r="K1376" s="182"/>
      <c r="L1376" s="182"/>
      <c r="M1376" s="182"/>
      <c r="N1376" s="182"/>
      <c r="O1376" s="183"/>
      <c r="P1376" s="160"/>
      <c r="Q1376" s="160"/>
    </row>
    <row r="1377">
      <c r="A1377" s="182"/>
      <c r="B1377" s="165"/>
      <c r="C1377" s="180"/>
      <c r="D1377" s="181"/>
      <c r="E1377" s="176"/>
      <c r="F1377" s="170"/>
      <c r="G1377" s="182"/>
      <c r="H1377" s="182"/>
      <c r="I1377" s="182"/>
      <c r="J1377" s="182"/>
      <c r="K1377" s="182"/>
      <c r="L1377" s="182"/>
      <c r="M1377" s="182"/>
      <c r="N1377" s="182"/>
      <c r="O1377" s="183"/>
      <c r="P1377" s="160"/>
      <c r="Q1377" s="160"/>
    </row>
    <row r="1378">
      <c r="A1378" s="182"/>
      <c r="B1378" s="165"/>
      <c r="C1378" s="180"/>
      <c r="D1378" s="181"/>
      <c r="E1378" s="176"/>
      <c r="F1378" s="170"/>
      <c r="G1378" s="182"/>
      <c r="H1378" s="182"/>
      <c r="I1378" s="182"/>
      <c r="J1378" s="182"/>
      <c r="K1378" s="182"/>
      <c r="L1378" s="182"/>
      <c r="M1378" s="182"/>
      <c r="N1378" s="182"/>
      <c r="O1378" s="183"/>
      <c r="P1378" s="160"/>
      <c r="Q1378" s="160"/>
    </row>
    <row r="1379">
      <c r="A1379" s="182"/>
      <c r="B1379" s="165"/>
      <c r="C1379" s="180"/>
      <c r="D1379" s="181"/>
      <c r="E1379" s="176"/>
      <c r="F1379" s="170"/>
      <c r="G1379" s="182"/>
      <c r="H1379" s="182"/>
      <c r="I1379" s="182"/>
      <c r="J1379" s="182"/>
      <c r="K1379" s="182"/>
      <c r="L1379" s="182"/>
      <c r="M1379" s="182"/>
      <c r="N1379" s="182"/>
      <c r="O1379" s="183"/>
      <c r="P1379" s="160"/>
      <c r="Q1379" s="160"/>
    </row>
    <row r="1380">
      <c r="A1380" s="182"/>
      <c r="B1380" s="165"/>
      <c r="C1380" s="180"/>
      <c r="D1380" s="181"/>
      <c r="E1380" s="176"/>
      <c r="F1380" s="170"/>
      <c r="G1380" s="182"/>
      <c r="H1380" s="182"/>
      <c r="I1380" s="182"/>
      <c r="J1380" s="182"/>
      <c r="K1380" s="182"/>
      <c r="L1380" s="182"/>
      <c r="M1380" s="182"/>
      <c r="N1380" s="182"/>
      <c r="O1380" s="183"/>
      <c r="P1380" s="160"/>
      <c r="Q1380" s="160"/>
    </row>
    <row r="1381">
      <c r="A1381" s="182"/>
      <c r="B1381" s="165"/>
      <c r="C1381" s="180"/>
      <c r="D1381" s="181"/>
      <c r="E1381" s="176"/>
      <c r="F1381" s="170"/>
      <c r="G1381" s="182"/>
      <c r="H1381" s="182"/>
      <c r="I1381" s="182"/>
      <c r="J1381" s="182"/>
      <c r="K1381" s="182"/>
      <c r="L1381" s="182"/>
      <c r="M1381" s="182"/>
      <c r="N1381" s="182"/>
      <c r="O1381" s="183"/>
      <c r="P1381" s="160"/>
      <c r="Q1381" s="160"/>
    </row>
    <row r="1382">
      <c r="A1382" s="182"/>
      <c r="B1382" s="165"/>
      <c r="C1382" s="180"/>
      <c r="D1382" s="181"/>
      <c r="E1382" s="176"/>
      <c r="F1382" s="170"/>
      <c r="G1382" s="182"/>
      <c r="H1382" s="182"/>
      <c r="I1382" s="182"/>
      <c r="J1382" s="182"/>
      <c r="K1382" s="182"/>
      <c r="L1382" s="182"/>
      <c r="M1382" s="182"/>
      <c r="N1382" s="182"/>
      <c r="O1382" s="183"/>
      <c r="P1382" s="160"/>
      <c r="Q1382" s="160"/>
    </row>
    <row r="1383">
      <c r="A1383" s="182"/>
      <c r="B1383" s="165"/>
      <c r="C1383" s="180"/>
      <c r="D1383" s="181"/>
      <c r="E1383" s="176"/>
      <c r="F1383" s="170"/>
      <c r="G1383" s="182"/>
      <c r="H1383" s="182"/>
      <c r="I1383" s="182"/>
      <c r="J1383" s="182"/>
      <c r="K1383" s="182"/>
      <c r="L1383" s="182"/>
      <c r="M1383" s="182"/>
      <c r="N1383" s="182"/>
      <c r="O1383" s="183"/>
      <c r="P1383" s="160"/>
      <c r="Q1383" s="160"/>
    </row>
    <row r="1384">
      <c r="A1384" s="182"/>
      <c r="B1384" s="165"/>
      <c r="C1384" s="180"/>
      <c r="D1384" s="181"/>
      <c r="E1384" s="176"/>
      <c r="F1384" s="170"/>
      <c r="G1384" s="182"/>
      <c r="H1384" s="182"/>
      <c r="I1384" s="182"/>
      <c r="J1384" s="182"/>
      <c r="K1384" s="182"/>
      <c r="L1384" s="182"/>
      <c r="M1384" s="182"/>
      <c r="N1384" s="182"/>
      <c r="O1384" s="183"/>
      <c r="P1384" s="160"/>
      <c r="Q1384" s="160"/>
    </row>
    <row r="1385">
      <c r="A1385" s="182"/>
      <c r="B1385" s="165"/>
      <c r="C1385" s="180"/>
      <c r="D1385" s="181"/>
      <c r="E1385" s="176"/>
      <c r="F1385" s="170"/>
      <c r="G1385" s="182"/>
      <c r="H1385" s="182"/>
      <c r="I1385" s="182"/>
      <c r="J1385" s="182"/>
      <c r="K1385" s="182"/>
      <c r="L1385" s="182"/>
      <c r="M1385" s="182"/>
      <c r="N1385" s="182"/>
      <c r="O1385" s="183"/>
      <c r="P1385" s="160"/>
      <c r="Q1385" s="160"/>
    </row>
    <row r="1386">
      <c r="A1386" s="182"/>
      <c r="B1386" s="165"/>
      <c r="C1386" s="180"/>
      <c r="D1386" s="181"/>
      <c r="E1386" s="176"/>
      <c r="F1386" s="170"/>
      <c r="G1386" s="182"/>
      <c r="H1386" s="182"/>
      <c r="I1386" s="182"/>
      <c r="J1386" s="182"/>
      <c r="K1386" s="182"/>
      <c r="L1386" s="182"/>
      <c r="M1386" s="182"/>
      <c r="N1386" s="182"/>
      <c r="O1386" s="183"/>
      <c r="P1386" s="160"/>
      <c r="Q1386" s="160"/>
    </row>
    <row r="1387">
      <c r="A1387" s="182"/>
      <c r="B1387" s="165"/>
      <c r="C1387" s="180"/>
      <c r="D1387" s="181"/>
      <c r="E1387" s="176"/>
      <c r="F1387" s="170"/>
      <c r="G1387" s="182"/>
      <c r="H1387" s="182"/>
      <c r="I1387" s="182"/>
      <c r="J1387" s="182"/>
      <c r="K1387" s="182"/>
      <c r="L1387" s="182"/>
      <c r="M1387" s="182"/>
      <c r="N1387" s="182"/>
      <c r="O1387" s="183"/>
      <c r="P1387" s="160"/>
      <c r="Q1387" s="160"/>
    </row>
    <row r="1388">
      <c r="A1388" s="182"/>
      <c r="B1388" s="165"/>
      <c r="C1388" s="180"/>
      <c r="D1388" s="181"/>
      <c r="E1388" s="176"/>
      <c r="F1388" s="170"/>
      <c r="G1388" s="182"/>
      <c r="H1388" s="182"/>
      <c r="I1388" s="182"/>
      <c r="J1388" s="182"/>
      <c r="K1388" s="182"/>
      <c r="L1388" s="182"/>
      <c r="M1388" s="182"/>
      <c r="N1388" s="182"/>
      <c r="O1388" s="183"/>
      <c r="P1388" s="160"/>
      <c r="Q1388" s="160"/>
    </row>
    <row r="1389">
      <c r="A1389" s="182"/>
      <c r="B1389" s="165"/>
      <c r="C1389" s="180"/>
      <c r="D1389" s="181"/>
      <c r="E1389" s="176"/>
      <c r="F1389" s="170"/>
      <c r="G1389" s="182"/>
      <c r="H1389" s="182"/>
      <c r="I1389" s="182"/>
      <c r="J1389" s="182"/>
      <c r="K1389" s="182"/>
      <c r="L1389" s="182"/>
      <c r="M1389" s="182"/>
      <c r="N1389" s="182"/>
      <c r="O1389" s="183"/>
      <c r="P1389" s="160"/>
      <c r="Q1389" s="160"/>
    </row>
    <row r="1390">
      <c r="A1390" s="182"/>
      <c r="B1390" s="165"/>
      <c r="C1390" s="180"/>
      <c r="D1390" s="181"/>
      <c r="E1390" s="176"/>
      <c r="F1390" s="170"/>
      <c r="G1390" s="182"/>
      <c r="H1390" s="182"/>
      <c r="I1390" s="182"/>
      <c r="J1390" s="182"/>
      <c r="K1390" s="182"/>
      <c r="L1390" s="182"/>
      <c r="M1390" s="182"/>
      <c r="N1390" s="182"/>
      <c r="O1390" s="183"/>
      <c r="P1390" s="160"/>
      <c r="Q1390" s="160"/>
    </row>
    <row r="1391">
      <c r="A1391" s="182"/>
      <c r="B1391" s="165"/>
      <c r="C1391" s="180"/>
      <c r="D1391" s="181"/>
      <c r="E1391" s="176"/>
      <c r="F1391" s="170"/>
      <c r="G1391" s="182"/>
      <c r="H1391" s="182"/>
      <c r="I1391" s="182"/>
      <c r="J1391" s="182"/>
      <c r="K1391" s="182"/>
      <c r="L1391" s="182"/>
      <c r="M1391" s="182"/>
      <c r="N1391" s="182"/>
      <c r="O1391" s="183"/>
      <c r="P1391" s="160"/>
      <c r="Q1391" s="160"/>
    </row>
    <row r="1392">
      <c r="A1392" s="182"/>
      <c r="B1392" s="165"/>
      <c r="C1392" s="180"/>
      <c r="D1392" s="181"/>
      <c r="E1392" s="176"/>
      <c r="F1392" s="170"/>
      <c r="G1392" s="182"/>
      <c r="H1392" s="182"/>
      <c r="I1392" s="182"/>
      <c r="J1392" s="182"/>
      <c r="K1392" s="182"/>
      <c r="L1392" s="182"/>
      <c r="M1392" s="182"/>
      <c r="N1392" s="182"/>
      <c r="O1392" s="183"/>
      <c r="P1392" s="160"/>
      <c r="Q1392" s="160"/>
    </row>
    <row r="1393">
      <c r="A1393" s="182"/>
      <c r="B1393" s="165"/>
      <c r="C1393" s="180"/>
      <c r="D1393" s="181"/>
      <c r="E1393" s="176"/>
      <c r="F1393" s="170"/>
      <c r="G1393" s="182"/>
      <c r="H1393" s="182"/>
      <c r="I1393" s="182"/>
      <c r="J1393" s="182"/>
      <c r="K1393" s="182"/>
      <c r="L1393" s="182"/>
      <c r="M1393" s="182"/>
      <c r="N1393" s="182"/>
      <c r="O1393" s="183"/>
      <c r="P1393" s="160"/>
      <c r="Q1393" s="160"/>
    </row>
    <row r="1394">
      <c r="A1394" s="182"/>
      <c r="B1394" s="165"/>
      <c r="C1394" s="180"/>
      <c r="D1394" s="181"/>
      <c r="E1394" s="176"/>
      <c r="F1394" s="170"/>
      <c r="G1394" s="182"/>
      <c r="H1394" s="182"/>
      <c r="I1394" s="182"/>
      <c r="J1394" s="182"/>
      <c r="K1394" s="182"/>
      <c r="L1394" s="182"/>
      <c r="M1394" s="182"/>
      <c r="N1394" s="182"/>
      <c r="O1394" s="183"/>
      <c r="P1394" s="160"/>
      <c r="Q1394" s="160"/>
    </row>
    <row r="1395">
      <c r="A1395" s="182"/>
      <c r="B1395" s="165"/>
      <c r="C1395" s="180"/>
      <c r="D1395" s="181"/>
      <c r="E1395" s="176"/>
      <c r="F1395" s="170"/>
      <c r="G1395" s="182"/>
      <c r="H1395" s="182"/>
      <c r="I1395" s="182"/>
      <c r="J1395" s="182"/>
      <c r="K1395" s="182"/>
      <c r="L1395" s="182"/>
      <c r="M1395" s="182"/>
      <c r="N1395" s="182"/>
      <c r="O1395" s="183"/>
      <c r="P1395" s="160"/>
      <c r="Q1395" s="160"/>
    </row>
    <row r="1396">
      <c r="A1396" s="182"/>
      <c r="B1396" s="165"/>
      <c r="C1396" s="180"/>
      <c r="D1396" s="181"/>
      <c r="E1396" s="176"/>
      <c r="F1396" s="170"/>
      <c r="G1396" s="182"/>
      <c r="H1396" s="182"/>
      <c r="I1396" s="182"/>
      <c r="J1396" s="182"/>
      <c r="K1396" s="182"/>
      <c r="L1396" s="182"/>
      <c r="M1396" s="182"/>
      <c r="N1396" s="182"/>
      <c r="O1396" s="183"/>
      <c r="P1396" s="160"/>
      <c r="Q1396" s="160"/>
    </row>
    <row r="1397">
      <c r="A1397" s="182"/>
      <c r="B1397" s="165"/>
      <c r="C1397" s="180"/>
      <c r="D1397" s="181"/>
      <c r="E1397" s="176"/>
      <c r="F1397" s="170"/>
      <c r="G1397" s="182"/>
      <c r="H1397" s="182"/>
      <c r="I1397" s="182"/>
      <c r="J1397" s="182"/>
      <c r="K1397" s="182"/>
      <c r="L1397" s="182"/>
      <c r="M1397" s="182"/>
      <c r="N1397" s="182"/>
      <c r="O1397" s="183"/>
      <c r="P1397" s="160"/>
      <c r="Q1397" s="160"/>
    </row>
    <row r="1398">
      <c r="A1398" s="182"/>
      <c r="B1398" s="165"/>
      <c r="C1398" s="180"/>
      <c r="D1398" s="181"/>
      <c r="E1398" s="176"/>
      <c r="F1398" s="170"/>
      <c r="G1398" s="182"/>
      <c r="H1398" s="182"/>
      <c r="I1398" s="182"/>
      <c r="J1398" s="182"/>
      <c r="K1398" s="182"/>
      <c r="L1398" s="182"/>
      <c r="M1398" s="182"/>
      <c r="N1398" s="182"/>
      <c r="O1398" s="183"/>
      <c r="P1398" s="160"/>
      <c r="Q1398" s="160"/>
    </row>
    <row r="1399">
      <c r="A1399" s="182"/>
      <c r="B1399" s="165"/>
      <c r="C1399" s="180"/>
      <c r="D1399" s="181"/>
      <c r="E1399" s="176"/>
      <c r="F1399" s="170"/>
      <c r="G1399" s="182"/>
      <c r="H1399" s="182"/>
      <c r="I1399" s="182"/>
      <c r="J1399" s="182"/>
      <c r="K1399" s="182"/>
      <c r="L1399" s="182"/>
      <c r="M1399" s="182"/>
      <c r="N1399" s="182"/>
      <c r="O1399" s="183"/>
      <c r="P1399" s="160"/>
      <c r="Q1399" s="160"/>
    </row>
    <row r="1400">
      <c r="A1400" s="182"/>
      <c r="B1400" s="165"/>
      <c r="C1400" s="180"/>
      <c r="D1400" s="181"/>
      <c r="E1400" s="176"/>
      <c r="F1400" s="170"/>
      <c r="G1400" s="182"/>
      <c r="H1400" s="182"/>
      <c r="I1400" s="182"/>
      <c r="J1400" s="182"/>
      <c r="K1400" s="182"/>
      <c r="L1400" s="182"/>
      <c r="M1400" s="182"/>
      <c r="N1400" s="182"/>
      <c r="O1400" s="183"/>
      <c r="P1400" s="160"/>
      <c r="Q1400" s="160"/>
    </row>
    <row r="1401">
      <c r="A1401" s="182"/>
      <c r="B1401" s="165"/>
      <c r="C1401" s="180"/>
      <c r="D1401" s="181"/>
      <c r="E1401" s="176"/>
      <c r="F1401" s="170"/>
      <c r="G1401" s="182"/>
      <c r="H1401" s="182"/>
      <c r="I1401" s="182"/>
      <c r="J1401" s="182"/>
      <c r="K1401" s="182"/>
      <c r="L1401" s="182"/>
      <c r="M1401" s="182"/>
      <c r="N1401" s="182"/>
      <c r="O1401" s="183"/>
      <c r="P1401" s="160"/>
      <c r="Q1401" s="160"/>
    </row>
    <row r="1402">
      <c r="A1402" s="182"/>
      <c r="B1402" s="165"/>
      <c r="C1402" s="180"/>
      <c r="D1402" s="181"/>
      <c r="E1402" s="176"/>
      <c r="F1402" s="170"/>
      <c r="G1402" s="182"/>
      <c r="H1402" s="182"/>
      <c r="I1402" s="182"/>
      <c r="J1402" s="182"/>
      <c r="K1402" s="182"/>
      <c r="L1402" s="182"/>
      <c r="M1402" s="182"/>
      <c r="N1402" s="182"/>
      <c r="O1402" s="183"/>
      <c r="P1402" s="160"/>
      <c r="Q1402" s="160"/>
    </row>
    <row r="1403">
      <c r="A1403" s="182"/>
      <c r="B1403" s="165"/>
      <c r="C1403" s="180"/>
      <c r="D1403" s="181"/>
      <c r="E1403" s="176"/>
      <c r="F1403" s="170"/>
      <c r="G1403" s="182"/>
      <c r="H1403" s="182"/>
      <c r="I1403" s="182"/>
      <c r="J1403" s="182"/>
      <c r="K1403" s="182"/>
      <c r="L1403" s="182"/>
      <c r="M1403" s="182"/>
      <c r="N1403" s="182"/>
      <c r="O1403" s="183"/>
      <c r="P1403" s="160"/>
      <c r="Q1403" s="160"/>
    </row>
    <row r="1404">
      <c r="A1404" s="182"/>
      <c r="B1404" s="165"/>
      <c r="C1404" s="180"/>
      <c r="D1404" s="181"/>
      <c r="E1404" s="176"/>
      <c r="F1404" s="170"/>
      <c r="G1404" s="182"/>
      <c r="H1404" s="182"/>
      <c r="I1404" s="182"/>
      <c r="J1404" s="182"/>
      <c r="K1404" s="182"/>
      <c r="L1404" s="182"/>
      <c r="M1404" s="182"/>
      <c r="N1404" s="182"/>
      <c r="O1404" s="183"/>
      <c r="P1404" s="160"/>
      <c r="Q1404" s="160"/>
    </row>
    <row r="1405">
      <c r="A1405" s="182"/>
      <c r="B1405" s="165"/>
      <c r="C1405" s="180"/>
      <c r="D1405" s="181"/>
      <c r="E1405" s="176"/>
      <c r="F1405" s="170"/>
      <c r="G1405" s="182"/>
      <c r="H1405" s="182"/>
      <c r="I1405" s="182"/>
      <c r="J1405" s="182"/>
      <c r="K1405" s="182"/>
      <c r="L1405" s="182"/>
      <c r="M1405" s="182"/>
      <c r="N1405" s="182"/>
      <c r="O1405" s="183"/>
      <c r="P1405" s="160"/>
      <c r="Q1405" s="160"/>
    </row>
    <row r="1406">
      <c r="A1406" s="182"/>
      <c r="B1406" s="165"/>
      <c r="C1406" s="180"/>
      <c r="D1406" s="181"/>
      <c r="E1406" s="176"/>
      <c r="F1406" s="170"/>
      <c r="G1406" s="182"/>
      <c r="H1406" s="182"/>
      <c r="I1406" s="182"/>
      <c r="J1406" s="182"/>
      <c r="K1406" s="182"/>
      <c r="L1406" s="182"/>
      <c r="M1406" s="182"/>
      <c r="N1406" s="182"/>
      <c r="O1406" s="183"/>
      <c r="P1406" s="160"/>
      <c r="Q1406" s="160"/>
    </row>
    <row r="1407">
      <c r="A1407" s="182"/>
      <c r="B1407" s="165"/>
      <c r="C1407" s="180"/>
      <c r="D1407" s="181"/>
      <c r="E1407" s="176"/>
      <c r="F1407" s="170"/>
      <c r="G1407" s="182"/>
      <c r="H1407" s="182"/>
      <c r="I1407" s="182"/>
      <c r="J1407" s="182"/>
      <c r="K1407" s="182"/>
      <c r="L1407" s="182"/>
      <c r="M1407" s="182"/>
      <c r="N1407" s="182"/>
      <c r="O1407" s="183"/>
      <c r="P1407" s="160"/>
      <c r="Q1407" s="160"/>
    </row>
    <row r="1408">
      <c r="A1408" s="182"/>
      <c r="B1408" s="165"/>
      <c r="C1408" s="180"/>
      <c r="D1408" s="181"/>
      <c r="E1408" s="176"/>
      <c r="F1408" s="170"/>
      <c r="G1408" s="182"/>
      <c r="H1408" s="182"/>
      <c r="I1408" s="182"/>
      <c r="J1408" s="182"/>
      <c r="K1408" s="182"/>
      <c r="L1408" s="182"/>
      <c r="M1408" s="182"/>
      <c r="N1408" s="182"/>
      <c r="O1408" s="183"/>
      <c r="P1408" s="160"/>
      <c r="Q1408" s="160"/>
    </row>
    <row r="1409">
      <c r="A1409" s="182"/>
      <c r="B1409" s="165"/>
      <c r="C1409" s="180"/>
      <c r="D1409" s="181"/>
      <c r="E1409" s="176"/>
      <c r="F1409" s="170"/>
      <c r="G1409" s="182"/>
      <c r="H1409" s="182"/>
      <c r="I1409" s="182"/>
      <c r="J1409" s="182"/>
      <c r="K1409" s="182"/>
      <c r="L1409" s="182"/>
      <c r="M1409" s="182"/>
      <c r="N1409" s="182"/>
      <c r="O1409" s="183"/>
      <c r="P1409" s="160"/>
      <c r="Q1409" s="160"/>
    </row>
    <row r="1410">
      <c r="A1410" s="182"/>
      <c r="B1410" s="165"/>
      <c r="C1410" s="180"/>
      <c r="D1410" s="181"/>
      <c r="E1410" s="176"/>
      <c r="F1410" s="170"/>
      <c r="G1410" s="182"/>
      <c r="H1410" s="182"/>
      <c r="I1410" s="182"/>
      <c r="J1410" s="182"/>
      <c r="K1410" s="182"/>
      <c r="L1410" s="182"/>
      <c r="M1410" s="182"/>
      <c r="N1410" s="182"/>
      <c r="O1410" s="183"/>
      <c r="P1410" s="160"/>
      <c r="Q1410" s="160"/>
    </row>
    <row r="1411">
      <c r="A1411" s="182"/>
      <c r="B1411" s="165"/>
      <c r="C1411" s="180"/>
      <c r="D1411" s="181"/>
      <c r="E1411" s="176"/>
      <c r="F1411" s="170"/>
      <c r="G1411" s="182"/>
      <c r="H1411" s="182"/>
      <c r="I1411" s="182"/>
      <c r="J1411" s="182"/>
      <c r="K1411" s="182"/>
      <c r="L1411" s="182"/>
      <c r="M1411" s="182"/>
      <c r="N1411" s="182"/>
      <c r="O1411" s="183"/>
      <c r="P1411" s="160"/>
      <c r="Q1411" s="160"/>
    </row>
    <row r="1412">
      <c r="A1412" s="182"/>
      <c r="B1412" s="165"/>
      <c r="C1412" s="180"/>
      <c r="D1412" s="181"/>
      <c r="E1412" s="176"/>
      <c r="F1412" s="170"/>
      <c r="G1412" s="182"/>
      <c r="H1412" s="182"/>
      <c r="I1412" s="182"/>
      <c r="J1412" s="182"/>
      <c r="K1412" s="182"/>
      <c r="L1412" s="182"/>
      <c r="M1412" s="182"/>
      <c r="N1412" s="182"/>
      <c r="O1412" s="183"/>
      <c r="P1412" s="160"/>
      <c r="Q1412" s="160"/>
    </row>
    <row r="1413">
      <c r="A1413" s="182"/>
      <c r="B1413" s="165"/>
      <c r="C1413" s="180"/>
      <c r="D1413" s="181"/>
      <c r="E1413" s="176"/>
      <c r="F1413" s="170"/>
      <c r="G1413" s="182"/>
      <c r="H1413" s="182"/>
      <c r="I1413" s="182"/>
      <c r="J1413" s="182"/>
      <c r="K1413" s="182"/>
      <c r="L1413" s="182"/>
      <c r="M1413" s="182"/>
      <c r="N1413" s="182"/>
      <c r="O1413" s="183"/>
      <c r="P1413" s="160"/>
      <c r="Q1413" s="160"/>
    </row>
    <row r="1414">
      <c r="A1414" s="182"/>
      <c r="B1414" s="165"/>
      <c r="C1414" s="180"/>
      <c r="D1414" s="181"/>
      <c r="E1414" s="176"/>
      <c r="F1414" s="170"/>
      <c r="G1414" s="182"/>
      <c r="H1414" s="182"/>
      <c r="I1414" s="182"/>
      <c r="J1414" s="182"/>
      <c r="K1414" s="182"/>
      <c r="L1414" s="182"/>
      <c r="M1414" s="182"/>
      <c r="N1414" s="182"/>
      <c r="O1414" s="183"/>
      <c r="P1414" s="160"/>
      <c r="Q1414" s="160"/>
    </row>
    <row r="1415">
      <c r="A1415" s="182"/>
      <c r="B1415" s="165"/>
      <c r="C1415" s="180"/>
      <c r="D1415" s="181"/>
      <c r="E1415" s="176"/>
      <c r="F1415" s="170"/>
      <c r="G1415" s="182"/>
      <c r="H1415" s="182"/>
      <c r="I1415" s="182"/>
      <c r="J1415" s="182"/>
      <c r="K1415" s="182"/>
      <c r="L1415" s="182"/>
      <c r="M1415" s="182"/>
      <c r="N1415" s="182"/>
      <c r="O1415" s="183"/>
      <c r="P1415" s="160"/>
      <c r="Q1415" s="160"/>
    </row>
    <row r="1416">
      <c r="A1416" s="182"/>
      <c r="B1416" s="165"/>
      <c r="C1416" s="180"/>
      <c r="D1416" s="181"/>
      <c r="E1416" s="176"/>
      <c r="F1416" s="170"/>
      <c r="G1416" s="182"/>
      <c r="H1416" s="182"/>
      <c r="I1416" s="182"/>
      <c r="J1416" s="182"/>
      <c r="K1416" s="182"/>
      <c r="L1416" s="182"/>
      <c r="M1416" s="182"/>
      <c r="N1416" s="182"/>
      <c r="O1416" s="183"/>
      <c r="P1416" s="160"/>
      <c r="Q1416" s="160"/>
    </row>
    <row r="1417">
      <c r="A1417" s="182"/>
      <c r="B1417" s="165"/>
      <c r="C1417" s="180"/>
      <c r="D1417" s="181"/>
      <c r="E1417" s="176"/>
      <c r="F1417" s="170"/>
      <c r="G1417" s="182"/>
      <c r="H1417" s="182"/>
      <c r="I1417" s="182"/>
      <c r="J1417" s="182"/>
      <c r="K1417" s="182"/>
      <c r="L1417" s="182"/>
      <c r="M1417" s="182"/>
      <c r="N1417" s="182"/>
      <c r="O1417" s="183"/>
      <c r="P1417" s="160"/>
      <c r="Q1417" s="160"/>
    </row>
    <row r="1418">
      <c r="A1418" s="182"/>
      <c r="B1418" s="165"/>
      <c r="C1418" s="180"/>
      <c r="D1418" s="181"/>
      <c r="E1418" s="176"/>
      <c r="F1418" s="170"/>
      <c r="G1418" s="182"/>
      <c r="H1418" s="182"/>
      <c r="I1418" s="182"/>
      <c r="J1418" s="182"/>
      <c r="K1418" s="182"/>
      <c r="L1418" s="182"/>
      <c r="M1418" s="182"/>
      <c r="N1418" s="182"/>
      <c r="O1418" s="183"/>
      <c r="P1418" s="160"/>
      <c r="Q1418" s="160"/>
    </row>
    <row r="1419">
      <c r="A1419" s="182"/>
      <c r="B1419" s="165"/>
      <c r="C1419" s="180"/>
      <c r="D1419" s="181"/>
      <c r="E1419" s="176"/>
      <c r="F1419" s="170"/>
      <c r="G1419" s="182"/>
      <c r="H1419" s="182"/>
      <c r="I1419" s="182"/>
      <c r="J1419" s="182"/>
      <c r="K1419" s="182"/>
      <c r="L1419" s="182"/>
      <c r="M1419" s="182"/>
      <c r="N1419" s="182"/>
      <c r="O1419" s="183"/>
      <c r="P1419" s="160"/>
      <c r="Q1419" s="160"/>
    </row>
    <row r="1420">
      <c r="A1420" s="182"/>
      <c r="B1420" s="165"/>
      <c r="C1420" s="180"/>
      <c r="D1420" s="181"/>
      <c r="E1420" s="176"/>
      <c r="F1420" s="170"/>
      <c r="G1420" s="182"/>
      <c r="H1420" s="182"/>
      <c r="I1420" s="182"/>
      <c r="J1420" s="182"/>
      <c r="K1420" s="182"/>
      <c r="L1420" s="182"/>
      <c r="M1420" s="182"/>
      <c r="N1420" s="182"/>
      <c r="O1420" s="183"/>
      <c r="P1420" s="160"/>
      <c r="Q1420" s="160"/>
    </row>
    <row r="1421">
      <c r="A1421" s="182"/>
      <c r="B1421" s="165"/>
      <c r="C1421" s="180"/>
      <c r="D1421" s="181"/>
      <c r="E1421" s="176"/>
      <c r="F1421" s="170"/>
      <c r="G1421" s="182"/>
      <c r="H1421" s="182"/>
      <c r="I1421" s="182"/>
      <c r="J1421" s="182"/>
      <c r="K1421" s="182"/>
      <c r="L1421" s="182"/>
      <c r="M1421" s="182"/>
      <c r="N1421" s="182"/>
      <c r="O1421" s="183"/>
      <c r="P1421" s="160"/>
      <c r="Q1421" s="160"/>
    </row>
    <row r="1422">
      <c r="A1422" s="182"/>
      <c r="B1422" s="165"/>
      <c r="C1422" s="180"/>
      <c r="D1422" s="181"/>
      <c r="E1422" s="176"/>
      <c r="F1422" s="170"/>
      <c r="G1422" s="182"/>
      <c r="H1422" s="182"/>
      <c r="I1422" s="182"/>
      <c r="J1422" s="182"/>
      <c r="K1422" s="182"/>
      <c r="L1422" s="182"/>
      <c r="M1422" s="182"/>
      <c r="N1422" s="182"/>
      <c r="O1422" s="183"/>
      <c r="P1422" s="160"/>
      <c r="Q1422" s="160"/>
    </row>
    <row r="1423">
      <c r="A1423" s="182"/>
      <c r="B1423" s="165"/>
      <c r="C1423" s="180"/>
      <c r="D1423" s="181"/>
      <c r="E1423" s="176"/>
      <c r="F1423" s="170"/>
      <c r="G1423" s="182"/>
      <c r="H1423" s="182"/>
      <c r="I1423" s="182"/>
      <c r="J1423" s="182"/>
      <c r="K1423" s="182"/>
      <c r="L1423" s="182"/>
      <c r="M1423" s="182"/>
      <c r="N1423" s="182"/>
      <c r="O1423" s="183"/>
      <c r="P1423" s="160"/>
      <c r="Q1423" s="160"/>
    </row>
    <row r="1424">
      <c r="A1424" s="182"/>
      <c r="B1424" s="165"/>
      <c r="C1424" s="180"/>
      <c r="D1424" s="181"/>
      <c r="E1424" s="176"/>
      <c r="F1424" s="170"/>
      <c r="G1424" s="182"/>
      <c r="H1424" s="182"/>
      <c r="I1424" s="182"/>
      <c r="J1424" s="182"/>
      <c r="K1424" s="182"/>
      <c r="L1424" s="182"/>
      <c r="M1424" s="182"/>
      <c r="N1424" s="182"/>
      <c r="O1424" s="183"/>
      <c r="P1424" s="160"/>
      <c r="Q1424" s="160"/>
    </row>
    <row r="1425">
      <c r="A1425" s="182"/>
      <c r="B1425" s="165"/>
      <c r="C1425" s="180"/>
      <c r="D1425" s="181"/>
      <c r="E1425" s="176"/>
      <c r="F1425" s="170"/>
      <c r="G1425" s="182"/>
      <c r="H1425" s="182"/>
      <c r="I1425" s="182"/>
      <c r="J1425" s="182"/>
      <c r="K1425" s="182"/>
      <c r="L1425" s="182"/>
      <c r="M1425" s="182"/>
      <c r="N1425" s="182"/>
      <c r="O1425" s="183"/>
      <c r="P1425" s="160"/>
      <c r="Q1425" s="160"/>
    </row>
    <row r="1426">
      <c r="A1426" s="182"/>
      <c r="B1426" s="165"/>
      <c r="C1426" s="180"/>
      <c r="D1426" s="181"/>
      <c r="E1426" s="176"/>
      <c r="F1426" s="170"/>
      <c r="G1426" s="182"/>
      <c r="H1426" s="182"/>
      <c r="I1426" s="182"/>
      <c r="J1426" s="182"/>
      <c r="K1426" s="182"/>
      <c r="L1426" s="182"/>
      <c r="M1426" s="182"/>
      <c r="N1426" s="182"/>
      <c r="O1426" s="183"/>
      <c r="P1426" s="160"/>
      <c r="Q1426" s="160"/>
    </row>
    <row r="1427">
      <c r="A1427" s="182"/>
      <c r="B1427" s="165"/>
      <c r="C1427" s="180"/>
      <c r="D1427" s="181"/>
      <c r="E1427" s="176"/>
      <c r="F1427" s="170"/>
      <c r="G1427" s="182"/>
      <c r="H1427" s="182"/>
      <c r="I1427" s="182"/>
      <c r="J1427" s="182"/>
      <c r="K1427" s="182"/>
      <c r="L1427" s="182"/>
      <c r="M1427" s="182"/>
      <c r="N1427" s="182"/>
      <c r="O1427" s="183"/>
      <c r="P1427" s="160"/>
      <c r="Q1427" s="160"/>
    </row>
    <row r="1428">
      <c r="A1428" s="182"/>
      <c r="B1428" s="165"/>
      <c r="C1428" s="180"/>
      <c r="D1428" s="181"/>
      <c r="E1428" s="176"/>
      <c r="F1428" s="170"/>
      <c r="G1428" s="182"/>
      <c r="H1428" s="182"/>
      <c r="I1428" s="182"/>
      <c r="J1428" s="182"/>
      <c r="K1428" s="182"/>
      <c r="L1428" s="182"/>
      <c r="M1428" s="182"/>
      <c r="N1428" s="182"/>
      <c r="O1428" s="183"/>
      <c r="P1428" s="160"/>
      <c r="Q1428" s="160"/>
    </row>
    <row r="1429">
      <c r="A1429" s="182"/>
      <c r="B1429" s="165"/>
      <c r="C1429" s="180"/>
      <c r="D1429" s="181"/>
      <c r="E1429" s="176"/>
      <c r="F1429" s="170"/>
      <c r="G1429" s="182"/>
      <c r="H1429" s="182"/>
      <c r="I1429" s="182"/>
      <c r="J1429" s="182"/>
      <c r="K1429" s="182"/>
      <c r="L1429" s="182"/>
      <c r="M1429" s="182"/>
      <c r="N1429" s="182"/>
      <c r="O1429" s="183"/>
      <c r="P1429" s="160"/>
      <c r="Q1429" s="160"/>
    </row>
    <row r="1430">
      <c r="A1430" s="182"/>
      <c r="B1430" s="165"/>
      <c r="C1430" s="180"/>
      <c r="D1430" s="181"/>
      <c r="E1430" s="176"/>
      <c r="F1430" s="170"/>
      <c r="G1430" s="182"/>
      <c r="H1430" s="182"/>
      <c r="I1430" s="182"/>
      <c r="J1430" s="182"/>
      <c r="K1430" s="182"/>
      <c r="L1430" s="182"/>
      <c r="M1430" s="182"/>
      <c r="N1430" s="182"/>
      <c r="O1430" s="183"/>
      <c r="P1430" s="160"/>
      <c r="Q1430" s="160"/>
    </row>
    <row r="1431">
      <c r="A1431" s="182"/>
      <c r="B1431" s="165"/>
      <c r="C1431" s="180"/>
      <c r="D1431" s="181"/>
      <c r="E1431" s="176"/>
      <c r="F1431" s="170"/>
      <c r="G1431" s="182"/>
      <c r="H1431" s="182"/>
      <c r="I1431" s="182"/>
      <c r="J1431" s="182"/>
      <c r="K1431" s="182"/>
      <c r="L1431" s="182"/>
      <c r="M1431" s="182"/>
      <c r="N1431" s="182"/>
      <c r="O1431" s="183"/>
      <c r="P1431" s="160"/>
      <c r="Q1431" s="160"/>
    </row>
    <row r="1432">
      <c r="A1432" s="182"/>
      <c r="B1432" s="165"/>
      <c r="C1432" s="180"/>
      <c r="D1432" s="181"/>
      <c r="E1432" s="176"/>
      <c r="F1432" s="170"/>
      <c r="G1432" s="182"/>
      <c r="H1432" s="182"/>
      <c r="I1432" s="182"/>
      <c r="J1432" s="182"/>
      <c r="K1432" s="182"/>
      <c r="L1432" s="182"/>
      <c r="M1432" s="182"/>
      <c r="N1432" s="182"/>
      <c r="O1432" s="183"/>
      <c r="P1432" s="160"/>
      <c r="Q1432" s="160"/>
    </row>
    <row r="1433">
      <c r="A1433" s="182"/>
      <c r="B1433" s="165"/>
      <c r="C1433" s="180"/>
      <c r="D1433" s="181"/>
      <c r="E1433" s="176"/>
      <c r="F1433" s="170"/>
      <c r="G1433" s="182"/>
      <c r="H1433" s="182"/>
      <c r="I1433" s="182"/>
      <c r="J1433" s="182"/>
      <c r="K1433" s="182"/>
      <c r="L1433" s="182"/>
      <c r="M1433" s="182"/>
      <c r="N1433" s="182"/>
      <c r="O1433" s="183"/>
      <c r="P1433" s="160"/>
      <c r="Q1433" s="160"/>
    </row>
    <row r="1434">
      <c r="A1434" s="182"/>
      <c r="B1434" s="165"/>
      <c r="C1434" s="180"/>
      <c r="D1434" s="181"/>
      <c r="E1434" s="176"/>
      <c r="F1434" s="170"/>
      <c r="G1434" s="182"/>
      <c r="H1434" s="182"/>
      <c r="I1434" s="182"/>
      <c r="J1434" s="182"/>
      <c r="K1434" s="182"/>
      <c r="L1434" s="182"/>
      <c r="M1434" s="182"/>
      <c r="N1434" s="182"/>
      <c r="O1434" s="183"/>
      <c r="P1434" s="160"/>
      <c r="Q1434" s="160"/>
    </row>
    <row r="1435">
      <c r="A1435" s="182"/>
      <c r="B1435" s="165"/>
      <c r="C1435" s="180"/>
      <c r="D1435" s="181"/>
      <c r="E1435" s="176"/>
      <c r="F1435" s="170"/>
      <c r="G1435" s="182"/>
      <c r="H1435" s="182"/>
      <c r="I1435" s="182"/>
      <c r="J1435" s="182"/>
      <c r="K1435" s="182"/>
      <c r="L1435" s="182"/>
      <c r="M1435" s="182"/>
      <c r="N1435" s="182"/>
      <c r="O1435" s="183"/>
      <c r="P1435" s="160"/>
      <c r="Q1435" s="160"/>
    </row>
    <row r="1436">
      <c r="A1436" s="182"/>
      <c r="B1436" s="165"/>
      <c r="C1436" s="180"/>
      <c r="D1436" s="181"/>
      <c r="E1436" s="176"/>
      <c r="F1436" s="170"/>
      <c r="G1436" s="182"/>
      <c r="H1436" s="182"/>
      <c r="I1436" s="182"/>
      <c r="J1436" s="182"/>
      <c r="K1436" s="182"/>
      <c r="L1436" s="182"/>
      <c r="M1436" s="182"/>
      <c r="N1436" s="182"/>
      <c r="O1436" s="183"/>
      <c r="P1436" s="160"/>
      <c r="Q1436" s="160"/>
    </row>
    <row r="1437">
      <c r="A1437" s="182"/>
      <c r="B1437" s="165"/>
      <c r="C1437" s="180"/>
      <c r="D1437" s="181"/>
      <c r="E1437" s="176"/>
      <c r="F1437" s="170"/>
      <c r="G1437" s="182"/>
      <c r="H1437" s="182"/>
      <c r="I1437" s="182"/>
      <c r="J1437" s="182"/>
      <c r="K1437" s="182"/>
      <c r="L1437" s="182"/>
      <c r="M1437" s="182"/>
      <c r="N1437" s="182"/>
      <c r="O1437" s="183"/>
      <c r="P1437" s="160"/>
      <c r="Q1437" s="160"/>
    </row>
    <row r="1438">
      <c r="A1438" s="182"/>
      <c r="B1438" s="165"/>
      <c r="C1438" s="180"/>
      <c r="D1438" s="181"/>
      <c r="E1438" s="176"/>
      <c r="F1438" s="170"/>
      <c r="G1438" s="182"/>
      <c r="H1438" s="182"/>
      <c r="I1438" s="182"/>
      <c r="J1438" s="182"/>
      <c r="K1438" s="182"/>
      <c r="L1438" s="182"/>
      <c r="M1438" s="182"/>
      <c r="N1438" s="182"/>
      <c r="O1438" s="183"/>
      <c r="P1438" s="160"/>
      <c r="Q1438" s="160"/>
    </row>
    <row r="1439">
      <c r="A1439" s="182"/>
      <c r="B1439" s="165"/>
      <c r="C1439" s="180"/>
      <c r="D1439" s="181"/>
      <c r="E1439" s="176"/>
      <c r="F1439" s="170"/>
      <c r="G1439" s="182"/>
      <c r="H1439" s="182"/>
      <c r="I1439" s="182"/>
      <c r="J1439" s="182"/>
      <c r="K1439" s="182"/>
      <c r="L1439" s="182"/>
      <c r="M1439" s="182"/>
      <c r="N1439" s="182"/>
      <c r="O1439" s="183"/>
      <c r="P1439" s="160"/>
      <c r="Q1439" s="160"/>
    </row>
    <row r="1440">
      <c r="A1440" s="182"/>
      <c r="B1440" s="165"/>
      <c r="C1440" s="180"/>
      <c r="D1440" s="181"/>
      <c r="E1440" s="176"/>
      <c r="F1440" s="170"/>
      <c r="G1440" s="182"/>
      <c r="H1440" s="182"/>
      <c r="I1440" s="182"/>
      <c r="J1440" s="182"/>
      <c r="K1440" s="182"/>
      <c r="L1440" s="182"/>
      <c r="M1440" s="182"/>
      <c r="N1440" s="182"/>
      <c r="O1440" s="183"/>
      <c r="P1440" s="160"/>
      <c r="Q1440" s="160"/>
    </row>
    <row r="1441">
      <c r="A1441" s="182"/>
      <c r="B1441" s="165"/>
      <c r="C1441" s="180"/>
      <c r="D1441" s="181"/>
      <c r="E1441" s="176"/>
      <c r="F1441" s="170"/>
      <c r="G1441" s="182"/>
      <c r="H1441" s="182"/>
      <c r="I1441" s="182"/>
      <c r="J1441" s="182"/>
      <c r="K1441" s="182"/>
      <c r="L1441" s="182"/>
      <c r="M1441" s="182"/>
      <c r="N1441" s="182"/>
      <c r="O1441" s="183"/>
      <c r="P1441" s="160"/>
      <c r="Q1441" s="160"/>
    </row>
    <row r="1442">
      <c r="A1442" s="182"/>
      <c r="B1442" s="165"/>
      <c r="C1442" s="180"/>
      <c r="D1442" s="181"/>
      <c r="E1442" s="176"/>
      <c r="F1442" s="170"/>
      <c r="G1442" s="182"/>
      <c r="H1442" s="182"/>
      <c r="I1442" s="182"/>
      <c r="J1442" s="182"/>
      <c r="K1442" s="182"/>
      <c r="L1442" s="182"/>
      <c r="M1442" s="182"/>
      <c r="N1442" s="182"/>
      <c r="O1442" s="183"/>
      <c r="P1442" s="160"/>
      <c r="Q1442" s="160"/>
    </row>
    <row r="1443">
      <c r="A1443" s="182"/>
      <c r="B1443" s="165"/>
      <c r="C1443" s="180"/>
      <c r="D1443" s="181"/>
      <c r="E1443" s="176"/>
      <c r="F1443" s="170"/>
      <c r="G1443" s="182"/>
      <c r="H1443" s="182"/>
      <c r="I1443" s="182"/>
      <c r="J1443" s="182"/>
      <c r="K1443" s="182"/>
      <c r="L1443" s="182"/>
      <c r="M1443" s="182"/>
      <c r="N1443" s="182"/>
      <c r="O1443" s="183"/>
      <c r="P1443" s="160"/>
      <c r="Q1443" s="160"/>
    </row>
    <row r="1444">
      <c r="A1444" s="182"/>
      <c r="B1444" s="165"/>
      <c r="C1444" s="180"/>
      <c r="D1444" s="181"/>
      <c r="E1444" s="176"/>
      <c r="F1444" s="170"/>
      <c r="G1444" s="182"/>
      <c r="H1444" s="182"/>
      <c r="I1444" s="182"/>
      <c r="J1444" s="182"/>
      <c r="K1444" s="182"/>
      <c r="L1444" s="182"/>
      <c r="M1444" s="182"/>
      <c r="N1444" s="182"/>
      <c r="O1444" s="183"/>
      <c r="P1444" s="160"/>
      <c r="Q1444" s="160"/>
    </row>
    <row r="1445">
      <c r="A1445" s="182"/>
      <c r="B1445" s="165"/>
      <c r="C1445" s="180"/>
      <c r="D1445" s="181"/>
      <c r="E1445" s="176"/>
      <c r="F1445" s="170"/>
      <c r="G1445" s="182"/>
      <c r="H1445" s="182"/>
      <c r="I1445" s="182"/>
      <c r="J1445" s="182"/>
      <c r="K1445" s="182"/>
      <c r="L1445" s="182"/>
      <c r="M1445" s="182"/>
      <c r="N1445" s="182"/>
      <c r="O1445" s="183"/>
      <c r="P1445" s="160"/>
      <c r="Q1445" s="160"/>
    </row>
    <row r="1446">
      <c r="A1446" s="182"/>
      <c r="B1446" s="165"/>
      <c r="C1446" s="180"/>
      <c r="D1446" s="181"/>
      <c r="E1446" s="176"/>
      <c r="F1446" s="170"/>
      <c r="G1446" s="182"/>
      <c r="H1446" s="182"/>
      <c r="I1446" s="182"/>
      <c r="J1446" s="182"/>
      <c r="K1446" s="182"/>
      <c r="L1446" s="182"/>
      <c r="M1446" s="182"/>
      <c r="N1446" s="182"/>
      <c r="O1446" s="183"/>
      <c r="P1446" s="160"/>
      <c r="Q1446" s="160"/>
    </row>
    <row r="1447">
      <c r="A1447" s="182"/>
      <c r="B1447" s="165"/>
      <c r="C1447" s="180"/>
      <c r="D1447" s="181"/>
      <c r="E1447" s="176"/>
      <c r="F1447" s="170"/>
      <c r="G1447" s="182"/>
      <c r="H1447" s="182"/>
      <c r="I1447" s="182"/>
      <c r="J1447" s="182"/>
      <c r="K1447" s="182"/>
      <c r="L1447" s="182"/>
      <c r="M1447" s="182"/>
      <c r="N1447" s="182"/>
      <c r="O1447" s="183"/>
      <c r="P1447" s="160"/>
      <c r="Q1447" s="160"/>
    </row>
    <row r="1448">
      <c r="A1448" s="182"/>
      <c r="B1448" s="165"/>
      <c r="C1448" s="180"/>
      <c r="D1448" s="181"/>
      <c r="E1448" s="176"/>
      <c r="F1448" s="170"/>
      <c r="G1448" s="182"/>
      <c r="H1448" s="182"/>
      <c r="I1448" s="182"/>
      <c r="J1448" s="182"/>
      <c r="K1448" s="182"/>
      <c r="L1448" s="182"/>
      <c r="M1448" s="182"/>
      <c r="N1448" s="182"/>
      <c r="O1448" s="183"/>
      <c r="P1448" s="160"/>
      <c r="Q1448" s="160"/>
    </row>
    <row r="1449">
      <c r="A1449" s="182"/>
      <c r="B1449" s="165"/>
      <c r="C1449" s="180"/>
      <c r="D1449" s="181"/>
      <c r="E1449" s="176"/>
      <c r="F1449" s="170"/>
      <c r="G1449" s="182"/>
      <c r="H1449" s="182"/>
      <c r="I1449" s="182"/>
      <c r="J1449" s="182"/>
      <c r="K1449" s="182"/>
      <c r="L1449" s="182"/>
      <c r="M1449" s="182"/>
      <c r="N1449" s="182"/>
      <c r="O1449" s="183"/>
      <c r="P1449" s="160"/>
      <c r="Q1449" s="160"/>
    </row>
    <row r="1450">
      <c r="A1450" s="182"/>
      <c r="B1450" s="165"/>
      <c r="C1450" s="180"/>
      <c r="D1450" s="181"/>
      <c r="E1450" s="176"/>
      <c r="F1450" s="170"/>
      <c r="G1450" s="182"/>
      <c r="H1450" s="182"/>
      <c r="I1450" s="182"/>
      <c r="J1450" s="182"/>
      <c r="K1450" s="182"/>
      <c r="L1450" s="182"/>
      <c r="M1450" s="182"/>
      <c r="N1450" s="182"/>
      <c r="O1450" s="183"/>
      <c r="P1450" s="160"/>
      <c r="Q1450" s="160"/>
    </row>
    <row r="1451">
      <c r="A1451" s="182"/>
      <c r="B1451" s="165"/>
      <c r="C1451" s="180"/>
      <c r="D1451" s="181"/>
      <c r="E1451" s="176"/>
      <c r="F1451" s="170"/>
      <c r="G1451" s="182"/>
      <c r="H1451" s="182"/>
      <c r="I1451" s="182"/>
      <c r="J1451" s="182"/>
      <c r="K1451" s="182"/>
      <c r="L1451" s="182"/>
      <c r="M1451" s="182"/>
      <c r="N1451" s="182"/>
      <c r="O1451" s="183"/>
      <c r="P1451" s="160"/>
      <c r="Q1451" s="160"/>
    </row>
    <row r="1452">
      <c r="A1452" s="182"/>
      <c r="B1452" s="165"/>
      <c r="C1452" s="180"/>
      <c r="D1452" s="181"/>
      <c r="E1452" s="176"/>
      <c r="F1452" s="170"/>
      <c r="G1452" s="182"/>
      <c r="H1452" s="182"/>
      <c r="I1452" s="182"/>
      <c r="J1452" s="182"/>
      <c r="K1452" s="182"/>
      <c r="L1452" s="182"/>
      <c r="M1452" s="182"/>
      <c r="N1452" s="182"/>
      <c r="O1452" s="183"/>
      <c r="P1452" s="160"/>
      <c r="Q1452" s="160"/>
    </row>
    <row r="1453">
      <c r="A1453" s="182"/>
      <c r="B1453" s="165"/>
      <c r="C1453" s="180"/>
      <c r="D1453" s="181"/>
      <c r="E1453" s="176"/>
      <c r="F1453" s="170"/>
      <c r="G1453" s="182"/>
      <c r="H1453" s="182"/>
      <c r="I1453" s="182"/>
      <c r="J1453" s="182"/>
      <c r="K1453" s="182"/>
      <c r="L1453" s="182"/>
      <c r="M1453" s="182"/>
      <c r="N1453" s="182"/>
      <c r="O1453" s="183"/>
      <c r="P1453" s="160"/>
      <c r="Q1453" s="160"/>
    </row>
    <row r="1454">
      <c r="A1454" s="182"/>
      <c r="B1454" s="165"/>
      <c r="C1454" s="180"/>
      <c r="D1454" s="181"/>
      <c r="E1454" s="176"/>
      <c r="F1454" s="170"/>
      <c r="G1454" s="182"/>
      <c r="H1454" s="182"/>
      <c r="I1454" s="182"/>
      <c r="J1454" s="182"/>
      <c r="K1454" s="182"/>
      <c r="L1454" s="182"/>
      <c r="M1454" s="182"/>
      <c r="N1454" s="182"/>
      <c r="O1454" s="183"/>
      <c r="P1454" s="160"/>
      <c r="Q1454" s="160"/>
    </row>
    <row r="1455">
      <c r="A1455" s="182"/>
      <c r="B1455" s="165"/>
      <c r="C1455" s="180"/>
      <c r="D1455" s="181"/>
      <c r="E1455" s="176"/>
      <c r="F1455" s="170"/>
      <c r="G1455" s="182"/>
      <c r="H1455" s="182"/>
      <c r="I1455" s="182"/>
      <c r="J1455" s="182"/>
      <c r="K1455" s="182"/>
      <c r="L1455" s="182"/>
      <c r="M1455" s="182"/>
      <c r="N1455" s="182"/>
      <c r="O1455" s="183"/>
      <c r="P1455" s="160"/>
      <c r="Q1455" s="160"/>
    </row>
    <row r="1456">
      <c r="A1456" s="182"/>
      <c r="B1456" s="165"/>
      <c r="C1456" s="180"/>
      <c r="D1456" s="181"/>
      <c r="E1456" s="176"/>
      <c r="F1456" s="170"/>
      <c r="G1456" s="182"/>
      <c r="H1456" s="182"/>
      <c r="I1456" s="182"/>
      <c r="J1456" s="182"/>
      <c r="K1456" s="182"/>
      <c r="L1456" s="182"/>
      <c r="M1456" s="182"/>
      <c r="N1456" s="182"/>
      <c r="O1456" s="183"/>
      <c r="P1456" s="160"/>
      <c r="Q1456" s="160"/>
    </row>
    <row r="1457">
      <c r="A1457" s="182"/>
      <c r="B1457" s="165"/>
      <c r="C1457" s="180"/>
      <c r="D1457" s="181"/>
      <c r="E1457" s="176"/>
      <c r="F1457" s="170"/>
      <c r="G1457" s="182"/>
      <c r="H1457" s="182"/>
      <c r="I1457" s="182"/>
      <c r="J1457" s="182"/>
      <c r="K1457" s="182"/>
      <c r="L1457" s="182"/>
      <c r="M1457" s="182"/>
      <c r="N1457" s="182"/>
      <c r="O1457" s="183"/>
      <c r="P1457" s="160"/>
      <c r="Q1457" s="160"/>
    </row>
    <row r="1458">
      <c r="A1458" s="182"/>
      <c r="B1458" s="165"/>
      <c r="C1458" s="180"/>
      <c r="D1458" s="181"/>
      <c r="E1458" s="176"/>
      <c r="F1458" s="170"/>
      <c r="G1458" s="182"/>
      <c r="H1458" s="182"/>
      <c r="I1458" s="182"/>
      <c r="J1458" s="182"/>
      <c r="K1458" s="182"/>
      <c r="L1458" s="182"/>
      <c r="M1458" s="182"/>
      <c r="N1458" s="182"/>
      <c r="O1458" s="183"/>
      <c r="P1458" s="160"/>
      <c r="Q1458" s="160"/>
    </row>
    <row r="1459">
      <c r="A1459" s="182"/>
      <c r="B1459" s="165"/>
      <c r="C1459" s="180"/>
      <c r="D1459" s="181"/>
      <c r="E1459" s="176"/>
      <c r="F1459" s="170"/>
      <c r="G1459" s="182"/>
      <c r="H1459" s="182"/>
      <c r="I1459" s="182"/>
      <c r="J1459" s="182"/>
      <c r="K1459" s="182"/>
      <c r="L1459" s="182"/>
      <c r="M1459" s="182"/>
      <c r="N1459" s="182"/>
      <c r="O1459" s="183"/>
      <c r="P1459" s="160"/>
      <c r="Q1459" s="160"/>
    </row>
    <row r="1460">
      <c r="A1460" s="182"/>
      <c r="B1460" s="165"/>
      <c r="C1460" s="180"/>
      <c r="D1460" s="181"/>
      <c r="E1460" s="176"/>
      <c r="F1460" s="170"/>
      <c r="G1460" s="182"/>
      <c r="H1460" s="182"/>
      <c r="I1460" s="182"/>
      <c r="J1460" s="182"/>
      <c r="K1460" s="182"/>
      <c r="L1460" s="182"/>
      <c r="M1460" s="182"/>
      <c r="N1460" s="182"/>
      <c r="O1460" s="183"/>
      <c r="P1460" s="160"/>
      <c r="Q1460" s="160"/>
    </row>
    <row r="1461">
      <c r="A1461" s="182"/>
      <c r="B1461" s="165"/>
      <c r="C1461" s="180"/>
      <c r="D1461" s="181"/>
      <c r="E1461" s="176"/>
      <c r="F1461" s="170"/>
      <c r="G1461" s="182"/>
      <c r="H1461" s="182"/>
      <c r="I1461" s="182"/>
      <c r="J1461" s="182"/>
      <c r="K1461" s="182"/>
      <c r="L1461" s="182"/>
      <c r="M1461" s="182"/>
      <c r="N1461" s="182"/>
      <c r="O1461" s="183"/>
      <c r="P1461" s="160"/>
      <c r="Q1461" s="160"/>
    </row>
    <row r="1462">
      <c r="A1462" s="182"/>
      <c r="B1462" s="165"/>
      <c r="C1462" s="180"/>
      <c r="D1462" s="181"/>
      <c r="E1462" s="176"/>
      <c r="F1462" s="170"/>
      <c r="G1462" s="182"/>
      <c r="H1462" s="182"/>
      <c r="I1462" s="182"/>
      <c r="J1462" s="182"/>
      <c r="K1462" s="182"/>
      <c r="L1462" s="182"/>
      <c r="M1462" s="182"/>
      <c r="N1462" s="182"/>
      <c r="O1462" s="183"/>
      <c r="P1462" s="160"/>
      <c r="Q1462" s="160"/>
    </row>
    <row r="1463">
      <c r="A1463" s="182"/>
      <c r="B1463" s="165"/>
      <c r="C1463" s="180"/>
      <c r="D1463" s="181"/>
      <c r="E1463" s="176"/>
      <c r="F1463" s="170"/>
      <c r="G1463" s="182"/>
      <c r="H1463" s="182"/>
      <c r="I1463" s="182"/>
      <c r="J1463" s="182"/>
      <c r="K1463" s="182"/>
      <c r="L1463" s="182"/>
      <c r="M1463" s="182"/>
      <c r="N1463" s="182"/>
      <c r="O1463" s="183"/>
      <c r="P1463" s="160"/>
      <c r="Q1463" s="160"/>
    </row>
    <row r="1464">
      <c r="A1464" s="182"/>
      <c r="B1464" s="165"/>
      <c r="C1464" s="180"/>
      <c r="D1464" s="181"/>
      <c r="E1464" s="176"/>
      <c r="F1464" s="170"/>
      <c r="G1464" s="182"/>
      <c r="H1464" s="182"/>
      <c r="I1464" s="182"/>
      <c r="J1464" s="182"/>
      <c r="K1464" s="182"/>
      <c r="L1464" s="182"/>
      <c r="M1464" s="182"/>
      <c r="N1464" s="182"/>
      <c r="O1464" s="183"/>
      <c r="P1464" s="160"/>
      <c r="Q1464" s="160"/>
    </row>
    <row r="1465">
      <c r="A1465" s="182"/>
      <c r="B1465" s="165"/>
      <c r="C1465" s="180"/>
      <c r="D1465" s="181"/>
      <c r="E1465" s="176"/>
      <c r="F1465" s="170"/>
      <c r="G1465" s="182"/>
      <c r="H1465" s="182"/>
      <c r="I1465" s="182"/>
      <c r="J1465" s="182"/>
      <c r="K1465" s="182"/>
      <c r="L1465" s="182"/>
      <c r="M1465" s="182"/>
      <c r="N1465" s="182"/>
      <c r="O1465" s="183"/>
      <c r="P1465" s="160"/>
      <c r="Q1465" s="160"/>
    </row>
    <row r="1466">
      <c r="A1466" s="182"/>
      <c r="B1466" s="165"/>
      <c r="C1466" s="180"/>
      <c r="D1466" s="181"/>
      <c r="E1466" s="176"/>
      <c r="F1466" s="170"/>
      <c r="G1466" s="182"/>
      <c r="H1466" s="182"/>
      <c r="I1466" s="182"/>
      <c r="J1466" s="182"/>
      <c r="K1466" s="182"/>
      <c r="L1466" s="182"/>
      <c r="M1466" s="182"/>
      <c r="N1466" s="182"/>
      <c r="O1466" s="183"/>
      <c r="P1466" s="160"/>
      <c r="Q1466" s="160"/>
    </row>
    <row r="1467">
      <c r="A1467" s="182"/>
      <c r="B1467" s="165"/>
      <c r="C1467" s="180"/>
      <c r="D1467" s="181"/>
      <c r="E1467" s="176"/>
      <c r="F1467" s="170"/>
      <c r="G1467" s="182"/>
      <c r="H1467" s="182"/>
      <c r="I1467" s="182"/>
      <c r="J1467" s="182"/>
      <c r="K1467" s="182"/>
      <c r="L1467" s="182"/>
      <c r="M1467" s="182"/>
      <c r="N1467" s="182"/>
      <c r="O1467" s="183"/>
      <c r="P1467" s="160"/>
      <c r="Q1467" s="160"/>
    </row>
    <row r="1468">
      <c r="A1468" s="182"/>
      <c r="B1468" s="165"/>
      <c r="C1468" s="180"/>
      <c r="D1468" s="181"/>
      <c r="E1468" s="176"/>
      <c r="F1468" s="170"/>
      <c r="G1468" s="182"/>
      <c r="H1468" s="182"/>
      <c r="I1468" s="182"/>
      <c r="J1468" s="182"/>
      <c r="K1468" s="182"/>
      <c r="L1468" s="182"/>
      <c r="M1468" s="182"/>
      <c r="N1468" s="182"/>
      <c r="O1468" s="183"/>
      <c r="P1468" s="160"/>
      <c r="Q1468" s="160"/>
    </row>
    <row r="1469">
      <c r="A1469" s="182"/>
      <c r="B1469" s="165"/>
      <c r="C1469" s="180"/>
      <c r="D1469" s="181"/>
      <c r="E1469" s="176"/>
      <c r="F1469" s="170"/>
      <c r="G1469" s="182"/>
      <c r="H1469" s="182"/>
      <c r="I1469" s="182"/>
      <c r="J1469" s="182"/>
      <c r="K1469" s="182"/>
      <c r="L1469" s="182"/>
      <c r="M1469" s="182"/>
      <c r="N1469" s="182"/>
      <c r="O1469" s="183"/>
      <c r="P1469" s="160"/>
      <c r="Q1469" s="160"/>
    </row>
    <row r="1470">
      <c r="A1470" s="182"/>
      <c r="B1470" s="165"/>
      <c r="C1470" s="180"/>
      <c r="D1470" s="181"/>
      <c r="E1470" s="176"/>
      <c r="F1470" s="170"/>
      <c r="G1470" s="182"/>
      <c r="H1470" s="182"/>
      <c r="I1470" s="182"/>
      <c r="J1470" s="182"/>
      <c r="K1470" s="182"/>
      <c r="L1470" s="182"/>
      <c r="M1470" s="182"/>
      <c r="N1470" s="182"/>
      <c r="O1470" s="183"/>
      <c r="P1470" s="160"/>
      <c r="Q1470" s="160"/>
    </row>
    <row r="1471">
      <c r="A1471" s="182"/>
      <c r="B1471" s="165"/>
      <c r="C1471" s="180"/>
      <c r="D1471" s="181"/>
      <c r="E1471" s="176"/>
      <c r="F1471" s="170"/>
      <c r="G1471" s="182"/>
      <c r="H1471" s="182"/>
      <c r="I1471" s="182"/>
      <c r="J1471" s="182"/>
      <c r="K1471" s="182"/>
      <c r="L1471" s="182"/>
      <c r="M1471" s="182"/>
      <c r="N1471" s="182"/>
      <c r="O1471" s="183"/>
      <c r="P1471" s="160"/>
      <c r="Q1471" s="160"/>
    </row>
    <row r="1472">
      <c r="A1472" s="182"/>
      <c r="B1472" s="165"/>
      <c r="C1472" s="180"/>
      <c r="D1472" s="181"/>
      <c r="E1472" s="176"/>
      <c r="F1472" s="170"/>
      <c r="G1472" s="182"/>
      <c r="H1472" s="182"/>
      <c r="I1472" s="182"/>
      <c r="J1472" s="182"/>
      <c r="K1472" s="182"/>
      <c r="L1472" s="182"/>
      <c r="M1472" s="182"/>
      <c r="N1472" s="182"/>
      <c r="O1472" s="183"/>
      <c r="P1472" s="160"/>
      <c r="Q1472" s="160"/>
    </row>
    <row r="1473">
      <c r="A1473" s="182"/>
      <c r="B1473" s="165"/>
      <c r="C1473" s="180"/>
      <c r="D1473" s="181"/>
      <c r="E1473" s="176"/>
      <c r="F1473" s="170"/>
      <c r="G1473" s="182"/>
      <c r="H1473" s="182"/>
      <c r="I1473" s="182"/>
      <c r="J1473" s="182"/>
      <c r="K1473" s="182"/>
      <c r="L1473" s="182"/>
      <c r="M1473" s="182"/>
      <c r="N1473" s="182"/>
      <c r="O1473" s="183"/>
      <c r="P1473" s="160"/>
      <c r="Q1473" s="160"/>
    </row>
    <row r="1474">
      <c r="A1474" s="182"/>
      <c r="B1474" s="165"/>
      <c r="C1474" s="180"/>
      <c r="D1474" s="181"/>
      <c r="E1474" s="176"/>
      <c r="F1474" s="170"/>
      <c r="G1474" s="182"/>
      <c r="H1474" s="182"/>
      <c r="I1474" s="182"/>
      <c r="J1474" s="182"/>
      <c r="K1474" s="182"/>
      <c r="L1474" s="182"/>
      <c r="M1474" s="182"/>
      <c r="N1474" s="182"/>
      <c r="O1474" s="183"/>
      <c r="P1474" s="160"/>
      <c r="Q1474" s="160"/>
    </row>
    <row r="1475">
      <c r="A1475" s="182"/>
      <c r="B1475" s="165"/>
      <c r="C1475" s="180"/>
      <c r="D1475" s="181"/>
      <c r="E1475" s="176"/>
      <c r="F1475" s="170"/>
      <c r="G1475" s="182"/>
      <c r="H1475" s="182"/>
      <c r="I1475" s="182"/>
      <c r="J1475" s="182"/>
      <c r="K1475" s="182"/>
      <c r="L1475" s="182"/>
      <c r="M1475" s="182"/>
      <c r="N1475" s="182"/>
      <c r="O1475" s="183"/>
      <c r="P1475" s="160"/>
      <c r="Q1475" s="160"/>
    </row>
    <row r="1476">
      <c r="A1476" s="182"/>
      <c r="B1476" s="165"/>
      <c r="C1476" s="180"/>
      <c r="D1476" s="181"/>
      <c r="E1476" s="176"/>
      <c r="F1476" s="170"/>
      <c r="G1476" s="182"/>
      <c r="H1476" s="182"/>
      <c r="I1476" s="182"/>
      <c r="J1476" s="182"/>
      <c r="K1476" s="182"/>
      <c r="L1476" s="182"/>
      <c r="M1476" s="182"/>
      <c r="N1476" s="182"/>
      <c r="O1476" s="183"/>
      <c r="P1476" s="160"/>
      <c r="Q1476" s="160"/>
    </row>
    <row r="1477">
      <c r="A1477" s="182"/>
      <c r="B1477" s="165"/>
      <c r="C1477" s="180"/>
      <c r="D1477" s="181"/>
      <c r="E1477" s="176"/>
      <c r="F1477" s="170"/>
      <c r="G1477" s="182"/>
      <c r="H1477" s="182"/>
      <c r="I1477" s="182"/>
      <c r="J1477" s="182"/>
      <c r="K1477" s="182"/>
      <c r="L1477" s="182"/>
      <c r="M1477" s="182"/>
      <c r="N1477" s="182"/>
      <c r="O1477" s="183"/>
      <c r="P1477" s="160"/>
      <c r="Q1477" s="160"/>
    </row>
    <row r="1478">
      <c r="A1478" s="182"/>
      <c r="B1478" s="165"/>
      <c r="C1478" s="180"/>
      <c r="D1478" s="181"/>
      <c r="E1478" s="176"/>
      <c r="F1478" s="170"/>
      <c r="G1478" s="182"/>
      <c r="H1478" s="182"/>
      <c r="I1478" s="182"/>
      <c r="J1478" s="182"/>
      <c r="K1478" s="182"/>
      <c r="L1478" s="182"/>
      <c r="M1478" s="182"/>
      <c r="N1478" s="182"/>
      <c r="O1478" s="183"/>
      <c r="P1478" s="160"/>
      <c r="Q1478" s="160"/>
    </row>
    <row r="1479">
      <c r="A1479" s="182"/>
      <c r="B1479" s="165"/>
      <c r="C1479" s="180"/>
      <c r="D1479" s="181"/>
      <c r="E1479" s="176"/>
      <c r="F1479" s="170"/>
      <c r="G1479" s="182"/>
      <c r="H1479" s="182"/>
      <c r="I1479" s="182"/>
      <c r="J1479" s="182"/>
      <c r="K1479" s="182"/>
      <c r="L1479" s="182"/>
      <c r="M1479" s="182"/>
      <c r="N1479" s="182"/>
      <c r="O1479" s="183"/>
      <c r="P1479" s="160"/>
      <c r="Q1479" s="160"/>
    </row>
    <row r="1480">
      <c r="A1480" s="182"/>
      <c r="B1480" s="165"/>
      <c r="C1480" s="180"/>
      <c r="D1480" s="181"/>
      <c r="E1480" s="176"/>
      <c r="F1480" s="170"/>
      <c r="G1480" s="182"/>
      <c r="H1480" s="182"/>
      <c r="I1480" s="182"/>
      <c r="J1480" s="182"/>
      <c r="K1480" s="182"/>
      <c r="L1480" s="182"/>
      <c r="M1480" s="182"/>
      <c r="N1480" s="182"/>
      <c r="O1480" s="183"/>
      <c r="P1480" s="160"/>
      <c r="Q1480" s="160"/>
    </row>
    <row r="1481">
      <c r="A1481" s="182"/>
      <c r="B1481" s="165"/>
      <c r="C1481" s="180"/>
      <c r="D1481" s="181"/>
      <c r="E1481" s="176"/>
      <c r="F1481" s="170"/>
      <c r="G1481" s="182"/>
      <c r="H1481" s="182"/>
      <c r="I1481" s="182"/>
      <c r="J1481" s="182"/>
      <c r="K1481" s="182"/>
      <c r="L1481" s="182"/>
      <c r="M1481" s="182"/>
      <c r="N1481" s="182"/>
      <c r="O1481" s="183"/>
      <c r="P1481" s="160"/>
      <c r="Q1481" s="160"/>
    </row>
    <row r="1482">
      <c r="A1482" s="182"/>
      <c r="B1482" s="165"/>
      <c r="C1482" s="180"/>
      <c r="D1482" s="181"/>
      <c r="E1482" s="176"/>
      <c r="F1482" s="170"/>
      <c r="G1482" s="182"/>
      <c r="H1482" s="182"/>
      <c r="I1482" s="182"/>
      <c r="J1482" s="182"/>
      <c r="K1482" s="182"/>
      <c r="L1482" s="182"/>
      <c r="M1482" s="182"/>
      <c r="N1482" s="182"/>
      <c r="O1482" s="183"/>
      <c r="P1482" s="160"/>
      <c r="Q1482" s="160"/>
    </row>
    <row r="1483">
      <c r="A1483" s="182"/>
      <c r="B1483" s="165"/>
      <c r="C1483" s="180"/>
      <c r="D1483" s="181"/>
      <c r="E1483" s="176"/>
      <c r="F1483" s="170"/>
      <c r="G1483" s="182"/>
      <c r="H1483" s="182"/>
      <c r="I1483" s="182"/>
      <c r="J1483" s="182"/>
      <c r="K1483" s="182"/>
      <c r="L1483" s="182"/>
      <c r="M1483" s="182"/>
      <c r="N1483" s="182"/>
      <c r="O1483" s="183"/>
      <c r="P1483" s="160"/>
      <c r="Q1483" s="160"/>
    </row>
    <row r="1484">
      <c r="A1484" s="182"/>
      <c r="B1484" s="165"/>
      <c r="C1484" s="180"/>
      <c r="D1484" s="181"/>
      <c r="E1484" s="176"/>
      <c r="F1484" s="170"/>
      <c r="G1484" s="182"/>
      <c r="H1484" s="182"/>
      <c r="I1484" s="182"/>
      <c r="J1484" s="182"/>
      <c r="K1484" s="182"/>
      <c r="L1484" s="182"/>
      <c r="M1484" s="182"/>
      <c r="N1484" s="182"/>
      <c r="O1484" s="183"/>
      <c r="P1484" s="160"/>
      <c r="Q1484" s="160"/>
    </row>
    <row r="1485">
      <c r="A1485" s="182"/>
      <c r="B1485" s="165"/>
      <c r="C1485" s="180"/>
      <c r="D1485" s="181"/>
      <c r="E1485" s="176"/>
      <c r="F1485" s="170"/>
      <c r="G1485" s="182"/>
      <c r="H1485" s="182"/>
      <c r="I1485" s="182"/>
      <c r="J1485" s="182"/>
      <c r="K1485" s="182"/>
      <c r="L1485" s="182"/>
      <c r="M1485" s="182"/>
      <c r="N1485" s="182"/>
      <c r="O1485" s="183"/>
      <c r="P1485" s="160"/>
      <c r="Q1485" s="160"/>
    </row>
    <row r="1486">
      <c r="A1486" s="182"/>
      <c r="B1486" s="165"/>
      <c r="C1486" s="180"/>
      <c r="D1486" s="181"/>
      <c r="E1486" s="176"/>
      <c r="F1486" s="170"/>
      <c r="G1486" s="182"/>
      <c r="H1486" s="182"/>
      <c r="I1486" s="182"/>
      <c r="J1486" s="182"/>
      <c r="K1486" s="182"/>
      <c r="L1486" s="182"/>
      <c r="M1486" s="182"/>
      <c r="N1486" s="182"/>
      <c r="O1486" s="183"/>
      <c r="P1486" s="160"/>
      <c r="Q1486" s="160"/>
    </row>
    <row r="1487">
      <c r="A1487" s="182"/>
      <c r="B1487" s="165"/>
      <c r="C1487" s="180"/>
      <c r="D1487" s="181"/>
      <c r="E1487" s="176"/>
      <c r="F1487" s="170"/>
      <c r="G1487" s="182"/>
      <c r="H1487" s="182"/>
      <c r="I1487" s="182"/>
      <c r="J1487" s="182"/>
      <c r="K1487" s="182"/>
      <c r="L1487" s="182"/>
      <c r="M1487" s="182"/>
      <c r="N1487" s="182"/>
      <c r="O1487" s="183"/>
      <c r="P1487" s="160"/>
      <c r="Q1487" s="160"/>
    </row>
    <row r="1488">
      <c r="A1488" s="182"/>
      <c r="B1488" s="165"/>
      <c r="C1488" s="180"/>
      <c r="D1488" s="181"/>
      <c r="E1488" s="176"/>
      <c r="F1488" s="170"/>
      <c r="G1488" s="182"/>
      <c r="H1488" s="182"/>
      <c r="I1488" s="182"/>
      <c r="J1488" s="182"/>
      <c r="K1488" s="182"/>
      <c r="L1488" s="182"/>
      <c r="M1488" s="182"/>
      <c r="N1488" s="182"/>
      <c r="O1488" s="183"/>
      <c r="P1488" s="160"/>
      <c r="Q1488" s="160"/>
    </row>
    <row r="1489">
      <c r="A1489" s="182"/>
      <c r="B1489" s="165"/>
      <c r="C1489" s="180"/>
      <c r="D1489" s="181"/>
      <c r="E1489" s="176"/>
      <c r="F1489" s="170"/>
      <c r="G1489" s="182"/>
      <c r="H1489" s="182"/>
      <c r="I1489" s="182"/>
      <c r="J1489" s="182"/>
      <c r="K1489" s="182"/>
      <c r="L1489" s="182"/>
      <c r="M1489" s="182"/>
      <c r="N1489" s="182"/>
      <c r="O1489" s="183"/>
      <c r="P1489" s="160"/>
      <c r="Q1489" s="160"/>
    </row>
    <row r="1490">
      <c r="A1490" s="182"/>
      <c r="B1490" s="165"/>
      <c r="C1490" s="180"/>
      <c r="D1490" s="181"/>
      <c r="E1490" s="176"/>
      <c r="F1490" s="170"/>
      <c r="G1490" s="182"/>
      <c r="H1490" s="182"/>
      <c r="I1490" s="182"/>
      <c r="J1490" s="182"/>
      <c r="K1490" s="182"/>
      <c r="L1490" s="182"/>
      <c r="M1490" s="182"/>
      <c r="N1490" s="182"/>
      <c r="O1490" s="183"/>
      <c r="P1490" s="160"/>
      <c r="Q1490" s="160"/>
    </row>
    <row r="1491">
      <c r="A1491" s="182"/>
      <c r="B1491" s="165"/>
      <c r="C1491" s="180"/>
      <c r="D1491" s="181"/>
      <c r="E1491" s="176"/>
      <c r="F1491" s="170"/>
      <c r="G1491" s="182"/>
      <c r="H1491" s="182"/>
      <c r="I1491" s="182"/>
      <c r="J1491" s="182"/>
      <c r="K1491" s="182"/>
      <c r="L1491" s="182"/>
      <c r="M1491" s="182"/>
      <c r="N1491" s="182"/>
      <c r="O1491" s="183"/>
      <c r="P1491" s="160"/>
      <c r="Q1491" s="160"/>
    </row>
    <row r="1492">
      <c r="A1492" s="182"/>
      <c r="B1492" s="165"/>
      <c r="C1492" s="180"/>
      <c r="D1492" s="181"/>
      <c r="E1492" s="176"/>
      <c r="F1492" s="170"/>
      <c r="G1492" s="182"/>
      <c r="H1492" s="182"/>
      <c r="I1492" s="182"/>
      <c r="J1492" s="182"/>
      <c r="K1492" s="182"/>
      <c r="L1492" s="182"/>
      <c r="M1492" s="182"/>
      <c r="N1492" s="182"/>
      <c r="O1492" s="183"/>
      <c r="P1492" s="160"/>
      <c r="Q1492" s="160"/>
    </row>
    <row r="1493">
      <c r="A1493" s="182"/>
      <c r="B1493" s="165"/>
      <c r="C1493" s="180"/>
      <c r="D1493" s="181"/>
      <c r="E1493" s="176"/>
      <c r="F1493" s="170"/>
      <c r="G1493" s="182"/>
      <c r="H1493" s="182"/>
      <c r="I1493" s="182"/>
      <c r="J1493" s="182"/>
      <c r="K1493" s="182"/>
      <c r="L1493" s="182"/>
      <c r="M1493" s="182"/>
      <c r="N1493" s="182"/>
      <c r="O1493" s="183"/>
      <c r="P1493" s="160"/>
      <c r="Q1493" s="160"/>
    </row>
    <row r="1494">
      <c r="A1494" s="182"/>
      <c r="B1494" s="165"/>
      <c r="C1494" s="180"/>
      <c r="D1494" s="181"/>
      <c r="E1494" s="176"/>
      <c r="F1494" s="170"/>
      <c r="G1494" s="182"/>
      <c r="H1494" s="182"/>
      <c r="I1494" s="182"/>
      <c r="J1494" s="182"/>
      <c r="K1494" s="182"/>
      <c r="L1494" s="182"/>
      <c r="M1494" s="182"/>
      <c r="N1494" s="182"/>
      <c r="O1494" s="183"/>
      <c r="P1494" s="160"/>
      <c r="Q1494" s="160"/>
    </row>
    <row r="1495">
      <c r="A1495" s="182"/>
      <c r="B1495" s="165"/>
      <c r="C1495" s="180"/>
      <c r="D1495" s="181"/>
      <c r="E1495" s="176"/>
      <c r="F1495" s="170"/>
      <c r="G1495" s="182"/>
      <c r="H1495" s="182"/>
      <c r="I1495" s="182"/>
      <c r="J1495" s="182"/>
      <c r="K1495" s="182"/>
      <c r="L1495" s="182"/>
      <c r="M1495" s="182"/>
      <c r="N1495" s="182"/>
      <c r="O1495" s="183"/>
      <c r="P1495" s="160"/>
      <c r="Q1495" s="160"/>
    </row>
    <row r="1496">
      <c r="A1496" s="182"/>
      <c r="B1496" s="165"/>
      <c r="C1496" s="180"/>
      <c r="D1496" s="181"/>
      <c r="E1496" s="176"/>
      <c r="F1496" s="170"/>
      <c r="G1496" s="182"/>
      <c r="H1496" s="182"/>
      <c r="I1496" s="182"/>
      <c r="J1496" s="182"/>
      <c r="K1496" s="182"/>
      <c r="L1496" s="182"/>
      <c r="M1496" s="182"/>
      <c r="N1496" s="182"/>
      <c r="O1496" s="183"/>
      <c r="P1496" s="160"/>
      <c r="Q1496" s="160"/>
    </row>
    <row r="1497">
      <c r="A1497" s="182"/>
      <c r="B1497" s="165"/>
      <c r="C1497" s="180"/>
      <c r="D1497" s="181"/>
      <c r="E1497" s="176"/>
      <c r="F1497" s="170"/>
      <c r="G1497" s="182"/>
      <c r="H1497" s="182"/>
      <c r="I1497" s="182"/>
      <c r="J1497" s="182"/>
      <c r="K1497" s="182"/>
      <c r="L1497" s="182"/>
      <c r="M1497" s="182"/>
      <c r="N1497" s="182"/>
      <c r="O1497" s="183"/>
      <c r="P1497" s="160"/>
      <c r="Q1497" s="160"/>
    </row>
    <row r="1498">
      <c r="A1498" s="182"/>
      <c r="B1498" s="165"/>
      <c r="C1498" s="180"/>
      <c r="D1498" s="181"/>
      <c r="E1498" s="176"/>
      <c r="F1498" s="170"/>
      <c r="G1498" s="182"/>
      <c r="H1498" s="182"/>
      <c r="I1498" s="182"/>
      <c r="J1498" s="182"/>
      <c r="K1498" s="182"/>
      <c r="L1498" s="182"/>
      <c r="M1498" s="182"/>
      <c r="N1498" s="182"/>
      <c r="O1498" s="183"/>
      <c r="P1498" s="160"/>
      <c r="Q1498" s="160"/>
    </row>
    <row r="1499">
      <c r="A1499" s="182"/>
      <c r="B1499" s="165"/>
      <c r="C1499" s="180"/>
      <c r="D1499" s="181"/>
      <c r="E1499" s="176"/>
      <c r="F1499" s="170"/>
      <c r="G1499" s="182"/>
      <c r="H1499" s="182"/>
      <c r="I1499" s="182"/>
      <c r="J1499" s="182"/>
      <c r="K1499" s="182"/>
      <c r="L1499" s="182"/>
      <c r="M1499" s="182"/>
      <c r="N1499" s="182"/>
      <c r="O1499" s="183"/>
      <c r="P1499" s="160"/>
      <c r="Q1499" s="160"/>
    </row>
    <row r="1500">
      <c r="A1500" s="182"/>
      <c r="B1500" s="165"/>
      <c r="C1500" s="180"/>
      <c r="D1500" s="181"/>
      <c r="E1500" s="176"/>
      <c r="F1500" s="170"/>
      <c r="G1500" s="182"/>
      <c r="H1500" s="182"/>
      <c r="I1500" s="182"/>
      <c r="J1500" s="182"/>
      <c r="K1500" s="182"/>
      <c r="L1500" s="182"/>
      <c r="M1500" s="182"/>
      <c r="N1500" s="182"/>
      <c r="O1500" s="183"/>
      <c r="P1500" s="160"/>
      <c r="Q1500" s="160"/>
    </row>
    <row r="1501">
      <c r="A1501" s="182"/>
      <c r="B1501" s="165"/>
      <c r="C1501" s="180"/>
      <c r="D1501" s="181"/>
      <c r="E1501" s="176"/>
      <c r="F1501" s="170"/>
      <c r="G1501" s="182"/>
      <c r="H1501" s="182"/>
      <c r="I1501" s="182"/>
      <c r="J1501" s="182"/>
      <c r="K1501" s="182"/>
      <c r="L1501" s="182"/>
      <c r="M1501" s="182"/>
      <c r="N1501" s="182"/>
      <c r="O1501" s="183"/>
      <c r="P1501" s="160"/>
      <c r="Q1501" s="160"/>
    </row>
    <row r="1502">
      <c r="A1502" s="182"/>
      <c r="B1502" s="165"/>
      <c r="C1502" s="180"/>
      <c r="D1502" s="181"/>
      <c r="E1502" s="176"/>
      <c r="F1502" s="170"/>
      <c r="G1502" s="182"/>
      <c r="H1502" s="182"/>
      <c r="I1502" s="182"/>
      <c r="J1502" s="182"/>
      <c r="K1502" s="182"/>
      <c r="L1502" s="182"/>
      <c r="M1502" s="182"/>
      <c r="N1502" s="182"/>
      <c r="O1502" s="183"/>
      <c r="P1502" s="160"/>
      <c r="Q1502" s="160"/>
    </row>
    <row r="1503">
      <c r="A1503" s="182"/>
      <c r="B1503" s="165"/>
      <c r="C1503" s="180"/>
      <c r="D1503" s="181"/>
      <c r="E1503" s="176"/>
      <c r="F1503" s="170"/>
      <c r="G1503" s="182"/>
      <c r="H1503" s="182"/>
      <c r="I1503" s="182"/>
      <c r="J1503" s="182"/>
      <c r="K1503" s="182"/>
      <c r="L1503" s="182"/>
      <c r="M1503" s="182"/>
      <c r="N1503" s="182"/>
      <c r="O1503" s="183"/>
      <c r="P1503" s="160"/>
      <c r="Q1503" s="160"/>
    </row>
    <row r="1504">
      <c r="A1504" s="182"/>
      <c r="B1504" s="165"/>
      <c r="C1504" s="180"/>
      <c r="D1504" s="181"/>
      <c r="E1504" s="176"/>
      <c r="F1504" s="170"/>
      <c r="G1504" s="182"/>
      <c r="H1504" s="182"/>
      <c r="I1504" s="182"/>
      <c r="J1504" s="182"/>
      <c r="K1504" s="182"/>
      <c r="L1504" s="182"/>
      <c r="M1504" s="182"/>
      <c r="N1504" s="182"/>
      <c r="O1504" s="183"/>
      <c r="P1504" s="160"/>
      <c r="Q1504" s="160"/>
    </row>
    <row r="1505">
      <c r="A1505" s="182"/>
      <c r="B1505" s="165"/>
      <c r="C1505" s="180"/>
      <c r="D1505" s="181"/>
      <c r="E1505" s="176"/>
      <c r="F1505" s="170"/>
      <c r="G1505" s="182"/>
      <c r="H1505" s="182"/>
      <c r="I1505" s="182"/>
      <c r="J1505" s="182"/>
      <c r="K1505" s="182"/>
      <c r="L1505" s="182"/>
      <c r="M1505" s="182"/>
      <c r="N1505" s="182"/>
      <c r="O1505" s="183"/>
      <c r="P1505" s="160"/>
      <c r="Q1505" s="160"/>
    </row>
    <row r="1506">
      <c r="A1506" s="182"/>
      <c r="B1506" s="165"/>
      <c r="C1506" s="180"/>
      <c r="D1506" s="181"/>
      <c r="E1506" s="176"/>
      <c r="F1506" s="170"/>
      <c r="G1506" s="182"/>
      <c r="H1506" s="182"/>
      <c r="I1506" s="182"/>
      <c r="J1506" s="182"/>
      <c r="K1506" s="182"/>
      <c r="L1506" s="182"/>
      <c r="M1506" s="182"/>
      <c r="N1506" s="182"/>
      <c r="O1506" s="183"/>
      <c r="P1506" s="160"/>
      <c r="Q1506" s="160"/>
    </row>
    <row r="1507">
      <c r="A1507" s="182"/>
      <c r="B1507" s="165"/>
      <c r="C1507" s="180"/>
      <c r="D1507" s="181"/>
      <c r="E1507" s="176"/>
      <c r="F1507" s="170"/>
      <c r="G1507" s="182"/>
      <c r="H1507" s="182"/>
      <c r="I1507" s="182"/>
      <c r="J1507" s="182"/>
      <c r="K1507" s="182"/>
      <c r="L1507" s="182"/>
      <c r="M1507" s="182"/>
      <c r="N1507" s="182"/>
      <c r="O1507" s="183"/>
      <c r="P1507" s="160"/>
      <c r="Q1507" s="160"/>
    </row>
    <row r="1508">
      <c r="A1508" s="182"/>
      <c r="B1508" s="165"/>
      <c r="C1508" s="180"/>
      <c r="D1508" s="181"/>
      <c r="E1508" s="176"/>
      <c r="F1508" s="170"/>
      <c r="G1508" s="182"/>
      <c r="H1508" s="182"/>
      <c r="I1508" s="182"/>
      <c r="J1508" s="182"/>
      <c r="K1508" s="182"/>
      <c r="L1508" s="182"/>
      <c r="M1508" s="182"/>
      <c r="N1508" s="182"/>
      <c r="O1508" s="183"/>
      <c r="P1508" s="160"/>
      <c r="Q1508" s="160"/>
    </row>
    <row r="1509">
      <c r="A1509" s="182"/>
      <c r="B1509" s="165"/>
      <c r="C1509" s="180"/>
      <c r="D1509" s="181"/>
      <c r="E1509" s="176"/>
      <c r="F1509" s="170"/>
      <c r="G1509" s="182"/>
      <c r="H1509" s="182"/>
      <c r="I1509" s="182"/>
      <c r="J1509" s="182"/>
      <c r="K1509" s="182"/>
      <c r="L1509" s="182"/>
      <c r="M1509" s="182"/>
      <c r="N1509" s="182"/>
      <c r="O1509" s="183"/>
      <c r="P1509" s="160"/>
      <c r="Q1509" s="160"/>
    </row>
    <row r="1510">
      <c r="A1510" s="182"/>
      <c r="B1510" s="165"/>
      <c r="C1510" s="180"/>
      <c r="D1510" s="181"/>
      <c r="E1510" s="176"/>
      <c r="F1510" s="170"/>
      <c r="G1510" s="182"/>
      <c r="H1510" s="182"/>
      <c r="I1510" s="182"/>
      <c r="J1510" s="182"/>
      <c r="K1510" s="182"/>
      <c r="L1510" s="182"/>
      <c r="M1510" s="182"/>
      <c r="N1510" s="182"/>
      <c r="O1510" s="183"/>
      <c r="P1510" s="160"/>
      <c r="Q1510" s="160"/>
    </row>
    <row r="1511">
      <c r="A1511" s="182"/>
      <c r="B1511" s="165"/>
      <c r="C1511" s="180"/>
      <c r="D1511" s="181"/>
      <c r="E1511" s="176"/>
      <c r="F1511" s="170"/>
      <c r="G1511" s="182"/>
      <c r="H1511" s="182"/>
      <c r="I1511" s="182"/>
      <c r="J1511" s="182"/>
      <c r="K1511" s="182"/>
      <c r="L1511" s="182"/>
      <c r="M1511" s="182"/>
      <c r="N1511" s="182"/>
      <c r="O1511" s="183"/>
      <c r="P1511" s="160"/>
      <c r="Q1511" s="160"/>
    </row>
    <row r="1512">
      <c r="A1512" s="182"/>
      <c r="B1512" s="165"/>
      <c r="C1512" s="180"/>
      <c r="D1512" s="181"/>
      <c r="E1512" s="176"/>
      <c r="F1512" s="170"/>
      <c r="G1512" s="182"/>
      <c r="H1512" s="182"/>
      <c r="I1512" s="182"/>
      <c r="J1512" s="182"/>
      <c r="K1512" s="182"/>
      <c r="L1512" s="182"/>
      <c r="M1512" s="182"/>
      <c r="N1512" s="182"/>
      <c r="O1512" s="183"/>
      <c r="P1512" s="160"/>
      <c r="Q1512" s="160"/>
    </row>
    <row r="1513">
      <c r="A1513" s="182"/>
      <c r="B1513" s="165"/>
      <c r="C1513" s="180"/>
      <c r="D1513" s="181"/>
      <c r="E1513" s="176"/>
      <c r="F1513" s="170"/>
      <c r="G1513" s="182"/>
      <c r="H1513" s="182"/>
      <c r="I1513" s="182"/>
      <c r="J1513" s="182"/>
      <c r="K1513" s="182"/>
      <c r="L1513" s="182"/>
      <c r="M1513" s="182"/>
      <c r="N1513" s="182"/>
      <c r="O1513" s="183"/>
      <c r="P1513" s="160"/>
      <c r="Q1513" s="160"/>
    </row>
    <row r="1514">
      <c r="A1514" s="182"/>
      <c r="B1514" s="165"/>
      <c r="C1514" s="180"/>
      <c r="D1514" s="181"/>
      <c r="E1514" s="176"/>
      <c r="F1514" s="170"/>
      <c r="G1514" s="182"/>
      <c r="H1514" s="182"/>
      <c r="I1514" s="182"/>
      <c r="J1514" s="182"/>
      <c r="K1514" s="182"/>
      <c r="L1514" s="182"/>
      <c r="M1514" s="182"/>
      <c r="N1514" s="182"/>
      <c r="O1514" s="183"/>
      <c r="P1514" s="160"/>
      <c r="Q1514" s="160"/>
    </row>
    <row r="1515">
      <c r="A1515" s="182"/>
      <c r="B1515" s="165"/>
      <c r="C1515" s="180"/>
      <c r="D1515" s="181"/>
      <c r="E1515" s="176"/>
      <c r="F1515" s="170"/>
      <c r="G1515" s="182"/>
      <c r="H1515" s="182"/>
      <c r="I1515" s="182"/>
      <c r="J1515" s="182"/>
      <c r="K1515" s="182"/>
      <c r="L1515" s="182"/>
      <c r="M1515" s="182"/>
      <c r="N1515" s="182"/>
      <c r="O1515" s="183"/>
      <c r="P1515" s="160"/>
      <c r="Q1515" s="160"/>
    </row>
    <row r="1516">
      <c r="A1516" s="182"/>
      <c r="B1516" s="165"/>
      <c r="C1516" s="180"/>
      <c r="D1516" s="181"/>
      <c r="E1516" s="176"/>
      <c r="F1516" s="170"/>
      <c r="G1516" s="182"/>
      <c r="H1516" s="182"/>
      <c r="I1516" s="182"/>
      <c r="J1516" s="182"/>
      <c r="K1516" s="182"/>
      <c r="L1516" s="182"/>
      <c r="M1516" s="182"/>
      <c r="N1516" s="182"/>
      <c r="O1516" s="183"/>
      <c r="P1516" s="160"/>
      <c r="Q1516" s="160"/>
    </row>
    <row r="1517">
      <c r="A1517" s="182"/>
      <c r="B1517" s="165"/>
      <c r="C1517" s="180"/>
      <c r="D1517" s="181"/>
      <c r="E1517" s="176"/>
      <c r="F1517" s="170"/>
      <c r="G1517" s="182"/>
      <c r="H1517" s="182"/>
      <c r="I1517" s="182"/>
      <c r="J1517" s="182"/>
      <c r="K1517" s="182"/>
      <c r="L1517" s="182"/>
      <c r="M1517" s="182"/>
      <c r="N1517" s="182"/>
      <c r="O1517" s="183"/>
      <c r="P1517" s="160"/>
      <c r="Q1517" s="160"/>
    </row>
    <row r="1518">
      <c r="A1518" s="182"/>
      <c r="B1518" s="165"/>
      <c r="C1518" s="180"/>
      <c r="D1518" s="181"/>
      <c r="E1518" s="176"/>
      <c r="F1518" s="170"/>
      <c r="G1518" s="182"/>
      <c r="H1518" s="182"/>
      <c r="I1518" s="182"/>
      <c r="J1518" s="182"/>
      <c r="K1518" s="182"/>
      <c r="L1518" s="182"/>
      <c r="M1518" s="182"/>
      <c r="N1518" s="182"/>
      <c r="O1518" s="183"/>
      <c r="P1518" s="160"/>
      <c r="Q1518" s="160"/>
    </row>
    <row r="1519">
      <c r="A1519" s="182"/>
      <c r="B1519" s="165"/>
      <c r="C1519" s="180"/>
      <c r="D1519" s="181"/>
      <c r="E1519" s="176"/>
      <c r="F1519" s="170"/>
      <c r="G1519" s="182"/>
      <c r="H1519" s="182"/>
      <c r="I1519" s="182"/>
      <c r="J1519" s="182"/>
      <c r="K1519" s="182"/>
      <c r="L1519" s="182"/>
      <c r="M1519" s="182"/>
      <c r="N1519" s="182"/>
      <c r="O1519" s="183"/>
      <c r="P1519" s="160"/>
      <c r="Q1519" s="160"/>
    </row>
    <row r="1520">
      <c r="A1520" s="182"/>
      <c r="B1520" s="165"/>
      <c r="C1520" s="180"/>
      <c r="D1520" s="181"/>
      <c r="E1520" s="176"/>
      <c r="F1520" s="170"/>
      <c r="G1520" s="182"/>
      <c r="H1520" s="182"/>
      <c r="I1520" s="182"/>
      <c r="J1520" s="182"/>
      <c r="K1520" s="182"/>
      <c r="L1520" s="182"/>
      <c r="M1520" s="182"/>
      <c r="N1520" s="182"/>
      <c r="O1520" s="183"/>
      <c r="P1520" s="160"/>
      <c r="Q1520" s="160"/>
    </row>
    <row r="1521">
      <c r="A1521" s="182"/>
      <c r="B1521" s="165"/>
      <c r="C1521" s="180"/>
      <c r="D1521" s="181"/>
      <c r="E1521" s="176"/>
      <c r="F1521" s="170"/>
      <c r="G1521" s="182"/>
      <c r="H1521" s="182"/>
      <c r="I1521" s="182"/>
      <c r="J1521" s="182"/>
      <c r="K1521" s="182"/>
      <c r="L1521" s="182"/>
      <c r="M1521" s="182"/>
      <c r="N1521" s="182"/>
      <c r="O1521" s="183"/>
      <c r="P1521" s="160"/>
      <c r="Q1521" s="160"/>
    </row>
    <row r="1522">
      <c r="A1522" s="182"/>
      <c r="B1522" s="165"/>
      <c r="C1522" s="180"/>
      <c r="D1522" s="181"/>
      <c r="E1522" s="176"/>
      <c r="F1522" s="170"/>
      <c r="G1522" s="182"/>
      <c r="H1522" s="182"/>
      <c r="I1522" s="182"/>
      <c r="J1522" s="182"/>
      <c r="K1522" s="182"/>
      <c r="L1522" s="182"/>
      <c r="M1522" s="182"/>
      <c r="N1522" s="182"/>
      <c r="O1522" s="183"/>
      <c r="P1522" s="160"/>
      <c r="Q1522" s="160"/>
    </row>
    <row r="1523">
      <c r="A1523" s="182"/>
      <c r="B1523" s="165"/>
      <c r="C1523" s="180"/>
      <c r="D1523" s="181"/>
      <c r="E1523" s="176"/>
      <c r="F1523" s="170"/>
      <c r="G1523" s="182"/>
      <c r="H1523" s="182"/>
      <c r="I1523" s="182"/>
      <c r="J1523" s="182"/>
      <c r="K1523" s="182"/>
      <c r="L1523" s="182"/>
      <c r="M1523" s="182"/>
      <c r="N1523" s="182"/>
      <c r="O1523" s="183"/>
      <c r="P1523" s="160"/>
      <c r="Q1523" s="160"/>
    </row>
    <row r="1524">
      <c r="A1524" s="182"/>
      <c r="B1524" s="165"/>
      <c r="C1524" s="180"/>
      <c r="D1524" s="181"/>
      <c r="E1524" s="176"/>
      <c r="F1524" s="170"/>
      <c r="G1524" s="182"/>
      <c r="H1524" s="182"/>
      <c r="I1524" s="182"/>
      <c r="J1524" s="182"/>
      <c r="K1524" s="182"/>
      <c r="L1524" s="182"/>
      <c r="M1524" s="182"/>
      <c r="N1524" s="182"/>
      <c r="O1524" s="183"/>
      <c r="P1524" s="160"/>
      <c r="Q1524" s="160"/>
    </row>
    <row r="1525">
      <c r="A1525" s="182"/>
      <c r="B1525" s="165"/>
      <c r="C1525" s="180"/>
      <c r="D1525" s="181"/>
      <c r="E1525" s="176"/>
      <c r="F1525" s="170"/>
      <c r="G1525" s="182"/>
      <c r="H1525" s="182"/>
      <c r="I1525" s="182"/>
      <c r="J1525" s="182"/>
      <c r="K1525" s="182"/>
      <c r="L1525" s="182"/>
      <c r="M1525" s="182"/>
      <c r="N1525" s="182"/>
      <c r="O1525" s="183"/>
      <c r="P1525" s="160"/>
      <c r="Q1525" s="160"/>
    </row>
    <row r="1526">
      <c r="A1526" s="182"/>
      <c r="B1526" s="165"/>
      <c r="C1526" s="180"/>
      <c r="D1526" s="181"/>
      <c r="E1526" s="176"/>
      <c r="F1526" s="170"/>
      <c r="G1526" s="182"/>
      <c r="H1526" s="182"/>
      <c r="I1526" s="182"/>
      <c r="J1526" s="182"/>
      <c r="K1526" s="182"/>
      <c r="L1526" s="182"/>
      <c r="M1526" s="182"/>
      <c r="N1526" s="182"/>
      <c r="O1526" s="183"/>
      <c r="P1526" s="160"/>
      <c r="Q1526" s="160"/>
    </row>
    <row r="1527">
      <c r="A1527" s="182"/>
      <c r="B1527" s="165"/>
      <c r="C1527" s="180"/>
      <c r="D1527" s="181"/>
      <c r="E1527" s="176"/>
      <c r="F1527" s="170"/>
      <c r="G1527" s="182"/>
      <c r="H1527" s="182"/>
      <c r="I1527" s="182"/>
      <c r="J1527" s="182"/>
      <c r="K1527" s="182"/>
      <c r="L1527" s="182"/>
      <c r="M1527" s="182"/>
      <c r="N1527" s="182"/>
      <c r="O1527" s="183"/>
      <c r="P1527" s="160"/>
      <c r="Q1527" s="160"/>
    </row>
    <row r="1528">
      <c r="A1528" s="182"/>
      <c r="B1528" s="165"/>
      <c r="C1528" s="180"/>
      <c r="D1528" s="181"/>
      <c r="E1528" s="176"/>
      <c r="F1528" s="170"/>
      <c r="G1528" s="182"/>
      <c r="H1528" s="182"/>
      <c r="I1528" s="182"/>
      <c r="J1528" s="182"/>
      <c r="K1528" s="182"/>
      <c r="L1528" s="182"/>
      <c r="M1528" s="182"/>
      <c r="N1528" s="182"/>
      <c r="O1528" s="183"/>
      <c r="P1528" s="160"/>
      <c r="Q1528" s="160"/>
    </row>
    <row r="1529">
      <c r="A1529" s="182"/>
      <c r="B1529" s="165"/>
      <c r="C1529" s="180"/>
      <c r="D1529" s="181"/>
      <c r="E1529" s="176"/>
      <c r="F1529" s="170"/>
      <c r="G1529" s="182"/>
      <c r="H1529" s="182"/>
      <c r="I1529" s="182"/>
      <c r="J1529" s="182"/>
      <c r="K1529" s="182"/>
      <c r="L1529" s="182"/>
      <c r="M1529" s="182"/>
      <c r="N1529" s="182"/>
      <c r="O1529" s="183"/>
      <c r="P1529" s="160"/>
      <c r="Q1529" s="160"/>
    </row>
    <row r="1530">
      <c r="A1530" s="182"/>
      <c r="B1530" s="165"/>
      <c r="C1530" s="180"/>
      <c r="D1530" s="181"/>
      <c r="E1530" s="176"/>
      <c r="F1530" s="170"/>
      <c r="G1530" s="182"/>
      <c r="H1530" s="182"/>
      <c r="I1530" s="182"/>
      <c r="J1530" s="182"/>
      <c r="K1530" s="182"/>
      <c r="L1530" s="182"/>
      <c r="M1530" s="182"/>
      <c r="N1530" s="182"/>
      <c r="O1530" s="183"/>
      <c r="P1530" s="160"/>
      <c r="Q1530" s="160"/>
    </row>
    <row r="1531">
      <c r="A1531" s="182"/>
      <c r="B1531" s="165"/>
      <c r="C1531" s="180"/>
      <c r="D1531" s="181"/>
      <c r="E1531" s="176"/>
      <c r="F1531" s="170"/>
      <c r="G1531" s="182"/>
      <c r="H1531" s="182"/>
      <c r="I1531" s="182"/>
      <c r="J1531" s="182"/>
      <c r="K1531" s="182"/>
      <c r="L1531" s="182"/>
      <c r="M1531" s="182"/>
      <c r="N1531" s="182"/>
      <c r="O1531" s="183"/>
      <c r="P1531" s="160"/>
      <c r="Q1531" s="160"/>
    </row>
    <row r="1532">
      <c r="A1532" s="182"/>
      <c r="B1532" s="165"/>
      <c r="C1532" s="180"/>
      <c r="D1532" s="181"/>
      <c r="E1532" s="176"/>
      <c r="F1532" s="170"/>
      <c r="G1532" s="182"/>
      <c r="H1532" s="182"/>
      <c r="I1532" s="182"/>
      <c r="J1532" s="182"/>
      <c r="K1532" s="182"/>
      <c r="L1532" s="182"/>
      <c r="M1532" s="182"/>
      <c r="N1532" s="182"/>
      <c r="O1532" s="183"/>
      <c r="P1532" s="160"/>
      <c r="Q1532" s="160"/>
    </row>
    <row r="1533">
      <c r="A1533" s="182"/>
      <c r="B1533" s="165"/>
      <c r="C1533" s="180"/>
      <c r="D1533" s="181"/>
      <c r="E1533" s="176"/>
      <c r="F1533" s="170"/>
      <c r="G1533" s="182"/>
      <c r="H1533" s="182"/>
      <c r="I1533" s="182"/>
      <c r="J1533" s="182"/>
      <c r="K1533" s="182"/>
      <c r="L1533" s="182"/>
      <c r="M1533" s="182"/>
      <c r="N1533" s="182"/>
      <c r="O1533" s="183"/>
      <c r="P1533" s="160"/>
      <c r="Q1533" s="160"/>
    </row>
    <row r="1534">
      <c r="A1534" s="182"/>
      <c r="B1534" s="165"/>
      <c r="C1534" s="180"/>
      <c r="D1534" s="181"/>
      <c r="E1534" s="176"/>
      <c r="F1534" s="170"/>
      <c r="G1534" s="182"/>
      <c r="H1534" s="182"/>
      <c r="I1534" s="182"/>
      <c r="J1534" s="182"/>
      <c r="K1534" s="182"/>
      <c r="L1534" s="182"/>
      <c r="M1534" s="182"/>
      <c r="N1534" s="182"/>
      <c r="O1534" s="183"/>
      <c r="P1534" s="160"/>
      <c r="Q1534" s="160"/>
    </row>
    <row r="1535">
      <c r="A1535" s="182"/>
      <c r="B1535" s="165"/>
      <c r="C1535" s="180"/>
      <c r="D1535" s="181"/>
      <c r="E1535" s="176"/>
      <c r="F1535" s="170"/>
      <c r="G1535" s="182"/>
      <c r="H1535" s="182"/>
      <c r="I1535" s="182"/>
      <c r="J1535" s="182"/>
      <c r="K1535" s="182"/>
      <c r="L1535" s="182"/>
      <c r="M1535" s="182"/>
      <c r="N1535" s="182"/>
      <c r="O1535" s="183"/>
      <c r="P1535" s="160"/>
      <c r="Q1535" s="160"/>
    </row>
    <row r="1536">
      <c r="A1536" s="182"/>
      <c r="B1536" s="165"/>
      <c r="C1536" s="180"/>
      <c r="D1536" s="181"/>
      <c r="E1536" s="176"/>
      <c r="F1536" s="170"/>
      <c r="G1536" s="182"/>
      <c r="H1536" s="182"/>
      <c r="I1536" s="182"/>
      <c r="J1536" s="182"/>
      <c r="K1536" s="182"/>
      <c r="L1536" s="182"/>
      <c r="M1536" s="182"/>
      <c r="N1536" s="182"/>
      <c r="O1536" s="183"/>
      <c r="P1536" s="160"/>
      <c r="Q1536" s="160"/>
    </row>
    <row r="1537">
      <c r="A1537" s="182"/>
      <c r="B1537" s="165"/>
      <c r="C1537" s="180"/>
      <c r="D1537" s="181"/>
      <c r="E1537" s="176"/>
      <c r="F1537" s="170"/>
      <c r="G1537" s="182"/>
      <c r="H1537" s="182"/>
      <c r="I1537" s="182"/>
      <c r="J1537" s="182"/>
      <c r="K1537" s="182"/>
      <c r="L1537" s="182"/>
      <c r="M1537" s="182"/>
      <c r="N1537" s="182"/>
      <c r="O1537" s="183"/>
      <c r="P1537" s="160"/>
      <c r="Q1537" s="160"/>
    </row>
    <row r="1538">
      <c r="A1538" s="182"/>
      <c r="B1538" s="165"/>
      <c r="C1538" s="180"/>
      <c r="D1538" s="181"/>
      <c r="E1538" s="176"/>
      <c r="F1538" s="170"/>
      <c r="G1538" s="182"/>
      <c r="H1538" s="182"/>
      <c r="I1538" s="182"/>
      <c r="J1538" s="182"/>
      <c r="K1538" s="182"/>
      <c r="L1538" s="182"/>
      <c r="M1538" s="182"/>
      <c r="N1538" s="182"/>
      <c r="O1538" s="183"/>
      <c r="P1538" s="160"/>
      <c r="Q1538" s="160"/>
    </row>
    <row r="1539">
      <c r="A1539" s="182"/>
      <c r="B1539" s="165"/>
      <c r="C1539" s="180"/>
      <c r="D1539" s="181"/>
      <c r="E1539" s="176"/>
      <c r="F1539" s="170"/>
      <c r="G1539" s="182"/>
      <c r="H1539" s="182"/>
      <c r="I1539" s="182"/>
      <c r="J1539" s="182"/>
      <c r="K1539" s="182"/>
      <c r="L1539" s="182"/>
      <c r="M1539" s="182"/>
      <c r="N1539" s="182"/>
      <c r="O1539" s="183"/>
      <c r="P1539" s="160"/>
      <c r="Q1539" s="160"/>
    </row>
    <row r="1540">
      <c r="A1540" s="182"/>
      <c r="B1540" s="165"/>
      <c r="C1540" s="180"/>
      <c r="D1540" s="181"/>
      <c r="E1540" s="176"/>
      <c r="F1540" s="170"/>
      <c r="G1540" s="182"/>
      <c r="H1540" s="182"/>
      <c r="I1540" s="182"/>
      <c r="J1540" s="182"/>
      <c r="K1540" s="182"/>
      <c r="L1540" s="182"/>
      <c r="M1540" s="182"/>
      <c r="N1540" s="182"/>
      <c r="O1540" s="183"/>
      <c r="P1540" s="160"/>
      <c r="Q1540" s="160"/>
    </row>
    <row r="1541">
      <c r="A1541" s="182"/>
      <c r="B1541" s="165"/>
      <c r="C1541" s="180"/>
      <c r="D1541" s="181"/>
      <c r="E1541" s="176"/>
      <c r="F1541" s="170"/>
      <c r="G1541" s="182"/>
      <c r="H1541" s="182"/>
      <c r="I1541" s="182"/>
      <c r="J1541" s="182"/>
      <c r="K1541" s="182"/>
      <c r="L1541" s="182"/>
      <c r="M1541" s="182"/>
      <c r="N1541" s="182"/>
      <c r="O1541" s="183"/>
      <c r="P1541" s="160"/>
      <c r="Q1541" s="160"/>
    </row>
    <row r="1542">
      <c r="A1542" s="182"/>
      <c r="B1542" s="165"/>
      <c r="C1542" s="180"/>
      <c r="D1542" s="181"/>
      <c r="E1542" s="176"/>
      <c r="F1542" s="170"/>
      <c r="G1542" s="182"/>
      <c r="H1542" s="182"/>
      <c r="I1542" s="182"/>
      <c r="J1542" s="182"/>
      <c r="K1542" s="182"/>
      <c r="L1542" s="182"/>
      <c r="M1542" s="182"/>
      <c r="N1542" s="182"/>
      <c r="O1542" s="183"/>
      <c r="P1542" s="160"/>
      <c r="Q1542" s="160"/>
    </row>
    <row r="1543">
      <c r="A1543" s="182"/>
      <c r="B1543" s="165"/>
      <c r="C1543" s="180"/>
      <c r="D1543" s="181"/>
      <c r="E1543" s="176"/>
      <c r="F1543" s="170"/>
      <c r="G1543" s="182"/>
      <c r="H1543" s="182"/>
      <c r="I1543" s="182"/>
      <c r="J1543" s="182"/>
      <c r="K1543" s="182"/>
      <c r="L1543" s="182"/>
      <c r="M1543" s="182"/>
      <c r="N1543" s="182"/>
      <c r="O1543" s="183"/>
      <c r="P1543" s="160"/>
      <c r="Q1543" s="160"/>
    </row>
    <row r="1544">
      <c r="A1544" s="182"/>
      <c r="B1544" s="165"/>
      <c r="C1544" s="180"/>
      <c r="D1544" s="181"/>
      <c r="E1544" s="176"/>
      <c r="F1544" s="170"/>
      <c r="G1544" s="182"/>
      <c r="H1544" s="182"/>
      <c r="I1544" s="182"/>
      <c r="J1544" s="182"/>
      <c r="K1544" s="182"/>
      <c r="L1544" s="182"/>
      <c r="M1544" s="182"/>
      <c r="N1544" s="182"/>
      <c r="O1544" s="183"/>
      <c r="P1544" s="160"/>
      <c r="Q1544" s="160"/>
    </row>
    <row r="1545">
      <c r="A1545" s="182"/>
      <c r="B1545" s="165"/>
      <c r="C1545" s="180"/>
      <c r="D1545" s="181"/>
      <c r="E1545" s="176"/>
      <c r="F1545" s="170"/>
      <c r="G1545" s="182"/>
      <c r="H1545" s="182"/>
      <c r="I1545" s="182"/>
      <c r="J1545" s="182"/>
      <c r="K1545" s="182"/>
      <c r="L1545" s="182"/>
      <c r="M1545" s="182"/>
      <c r="N1545" s="182"/>
      <c r="O1545" s="183"/>
      <c r="P1545" s="160"/>
      <c r="Q1545" s="160"/>
    </row>
    <row r="1546">
      <c r="A1546" s="182"/>
      <c r="B1546" s="165"/>
      <c r="C1546" s="180"/>
      <c r="D1546" s="181"/>
      <c r="E1546" s="176"/>
      <c r="F1546" s="170"/>
      <c r="G1546" s="182"/>
      <c r="H1546" s="182"/>
      <c r="I1546" s="182"/>
      <c r="J1546" s="182"/>
      <c r="K1546" s="182"/>
      <c r="L1546" s="182"/>
      <c r="M1546" s="182"/>
      <c r="N1546" s="182"/>
      <c r="O1546" s="183"/>
      <c r="P1546" s="160"/>
      <c r="Q1546" s="160"/>
    </row>
    <row r="1547">
      <c r="A1547" s="182"/>
      <c r="B1547" s="165"/>
      <c r="C1547" s="180"/>
      <c r="D1547" s="181"/>
      <c r="E1547" s="176"/>
      <c r="F1547" s="170"/>
      <c r="G1547" s="182"/>
      <c r="H1547" s="182"/>
      <c r="I1547" s="182"/>
      <c r="J1547" s="182"/>
      <c r="K1547" s="182"/>
      <c r="L1547" s="182"/>
      <c r="M1547" s="182"/>
      <c r="N1547" s="182"/>
      <c r="O1547" s="183"/>
      <c r="P1547" s="160"/>
      <c r="Q1547" s="160"/>
    </row>
    <row r="1548">
      <c r="A1548" s="182"/>
      <c r="B1548" s="165"/>
      <c r="C1548" s="180"/>
      <c r="D1548" s="181"/>
      <c r="E1548" s="176"/>
      <c r="F1548" s="170"/>
      <c r="G1548" s="182"/>
      <c r="H1548" s="182"/>
      <c r="I1548" s="182"/>
      <c r="J1548" s="182"/>
      <c r="K1548" s="182"/>
      <c r="L1548" s="182"/>
      <c r="M1548" s="182"/>
      <c r="N1548" s="182"/>
      <c r="O1548" s="183"/>
      <c r="P1548" s="160"/>
      <c r="Q1548" s="160"/>
    </row>
    <row r="1549">
      <c r="A1549" s="182"/>
      <c r="B1549" s="165"/>
      <c r="C1549" s="180"/>
      <c r="D1549" s="181"/>
      <c r="E1549" s="176"/>
      <c r="F1549" s="170"/>
      <c r="G1549" s="182"/>
      <c r="H1549" s="182"/>
      <c r="I1549" s="182"/>
      <c r="J1549" s="182"/>
      <c r="K1549" s="182"/>
      <c r="L1549" s="182"/>
      <c r="M1549" s="182"/>
      <c r="N1549" s="182"/>
      <c r="O1549" s="183"/>
      <c r="P1549" s="160"/>
      <c r="Q1549" s="160"/>
    </row>
    <row r="1550">
      <c r="A1550" s="182"/>
      <c r="B1550" s="165"/>
      <c r="C1550" s="180"/>
      <c r="D1550" s="181"/>
      <c r="E1550" s="176"/>
      <c r="F1550" s="170"/>
      <c r="G1550" s="182"/>
      <c r="H1550" s="182"/>
      <c r="I1550" s="182"/>
      <c r="J1550" s="182"/>
      <c r="K1550" s="182"/>
      <c r="L1550" s="182"/>
      <c r="M1550" s="182"/>
      <c r="N1550" s="182"/>
      <c r="O1550" s="183"/>
      <c r="P1550" s="160"/>
      <c r="Q1550" s="160"/>
    </row>
    <row r="1551">
      <c r="A1551" s="182"/>
      <c r="B1551" s="165"/>
      <c r="C1551" s="180"/>
      <c r="D1551" s="181"/>
      <c r="E1551" s="176"/>
      <c r="F1551" s="170"/>
      <c r="G1551" s="182"/>
      <c r="H1551" s="182"/>
      <c r="I1551" s="182"/>
      <c r="J1551" s="182"/>
      <c r="K1551" s="182"/>
      <c r="L1551" s="182"/>
      <c r="M1551" s="182"/>
      <c r="N1551" s="182"/>
      <c r="O1551" s="183"/>
      <c r="P1551" s="160"/>
      <c r="Q1551" s="160"/>
    </row>
    <row r="1552">
      <c r="A1552" s="182"/>
      <c r="B1552" s="165"/>
      <c r="C1552" s="180"/>
      <c r="D1552" s="181"/>
      <c r="E1552" s="176"/>
      <c r="F1552" s="170"/>
      <c r="G1552" s="182"/>
      <c r="H1552" s="182"/>
      <c r="I1552" s="182"/>
      <c r="J1552" s="182"/>
      <c r="K1552" s="182"/>
      <c r="L1552" s="182"/>
      <c r="M1552" s="182"/>
      <c r="N1552" s="182"/>
      <c r="O1552" s="183"/>
      <c r="P1552" s="160"/>
      <c r="Q1552" s="160"/>
    </row>
    <row r="1553">
      <c r="A1553" s="182"/>
      <c r="B1553" s="165"/>
      <c r="C1553" s="180"/>
      <c r="D1553" s="181"/>
      <c r="E1553" s="176"/>
      <c r="F1553" s="170"/>
      <c r="G1553" s="182"/>
      <c r="H1553" s="182"/>
      <c r="I1553" s="182"/>
      <c r="J1553" s="182"/>
      <c r="K1553" s="182"/>
      <c r="L1553" s="182"/>
      <c r="M1553" s="182"/>
      <c r="N1553" s="182"/>
      <c r="O1553" s="183"/>
      <c r="P1553" s="160"/>
      <c r="Q1553" s="160"/>
    </row>
    <row r="1554">
      <c r="A1554" s="182"/>
      <c r="B1554" s="165"/>
      <c r="C1554" s="180"/>
      <c r="D1554" s="181"/>
      <c r="E1554" s="176"/>
      <c r="F1554" s="170"/>
      <c r="G1554" s="182"/>
      <c r="H1554" s="182"/>
      <c r="I1554" s="182"/>
      <c r="J1554" s="182"/>
      <c r="K1554" s="182"/>
      <c r="L1554" s="182"/>
      <c r="M1554" s="182"/>
      <c r="N1554" s="182"/>
      <c r="O1554" s="183"/>
      <c r="P1554" s="160"/>
      <c r="Q1554" s="160"/>
    </row>
    <row r="1555">
      <c r="A1555" s="182"/>
      <c r="B1555" s="165"/>
      <c r="C1555" s="180"/>
      <c r="D1555" s="181"/>
      <c r="E1555" s="176"/>
      <c r="F1555" s="170"/>
      <c r="G1555" s="182"/>
      <c r="H1555" s="182"/>
      <c r="I1555" s="182"/>
      <c r="J1555" s="182"/>
      <c r="K1555" s="182"/>
      <c r="L1555" s="182"/>
      <c r="M1555" s="182"/>
      <c r="N1555" s="182"/>
      <c r="O1555" s="183"/>
      <c r="P1555" s="160"/>
      <c r="Q1555" s="160"/>
    </row>
    <row r="1556">
      <c r="A1556" s="182"/>
      <c r="B1556" s="165"/>
      <c r="C1556" s="180"/>
      <c r="D1556" s="181"/>
      <c r="E1556" s="176"/>
      <c r="F1556" s="170"/>
      <c r="G1556" s="182"/>
      <c r="H1556" s="182"/>
      <c r="I1556" s="182"/>
      <c r="J1556" s="182"/>
      <c r="K1556" s="182"/>
      <c r="L1556" s="182"/>
      <c r="M1556" s="182"/>
      <c r="N1556" s="182"/>
      <c r="O1556" s="183"/>
      <c r="P1556" s="160"/>
      <c r="Q1556" s="160"/>
    </row>
    <row r="1557">
      <c r="A1557" s="182"/>
      <c r="B1557" s="165"/>
      <c r="C1557" s="180"/>
      <c r="D1557" s="181"/>
      <c r="E1557" s="176"/>
      <c r="F1557" s="170"/>
      <c r="G1557" s="182"/>
      <c r="H1557" s="182"/>
      <c r="I1557" s="182"/>
      <c r="J1557" s="182"/>
      <c r="K1557" s="182"/>
      <c r="L1557" s="182"/>
      <c r="M1557" s="182"/>
      <c r="N1557" s="182"/>
      <c r="O1557" s="183"/>
      <c r="P1557" s="160"/>
      <c r="Q1557" s="160"/>
    </row>
    <row r="1558">
      <c r="A1558" s="182"/>
      <c r="B1558" s="165"/>
      <c r="C1558" s="180"/>
      <c r="D1558" s="181"/>
      <c r="E1558" s="176"/>
      <c r="F1558" s="170"/>
      <c r="G1558" s="182"/>
      <c r="H1558" s="182"/>
      <c r="I1558" s="182"/>
      <c r="J1558" s="182"/>
      <c r="K1558" s="182"/>
      <c r="L1558" s="182"/>
      <c r="M1558" s="182"/>
      <c r="N1558" s="182"/>
      <c r="O1558" s="183"/>
      <c r="P1558" s="160"/>
      <c r="Q1558" s="160"/>
    </row>
    <row r="1559">
      <c r="A1559" s="182"/>
      <c r="B1559" s="165"/>
      <c r="C1559" s="180"/>
      <c r="D1559" s="181"/>
      <c r="E1559" s="176"/>
      <c r="F1559" s="170"/>
      <c r="G1559" s="182"/>
      <c r="H1559" s="182"/>
      <c r="I1559" s="182"/>
      <c r="J1559" s="182"/>
      <c r="K1559" s="182"/>
      <c r="L1559" s="182"/>
      <c r="M1559" s="182"/>
      <c r="N1559" s="182"/>
      <c r="O1559" s="183"/>
      <c r="P1559" s="160"/>
      <c r="Q1559" s="160"/>
    </row>
    <row r="1560">
      <c r="A1560" s="182"/>
      <c r="B1560" s="165"/>
      <c r="C1560" s="180"/>
      <c r="D1560" s="181"/>
      <c r="E1560" s="176"/>
      <c r="F1560" s="170"/>
      <c r="G1560" s="182"/>
      <c r="H1560" s="182"/>
      <c r="I1560" s="182"/>
      <c r="J1560" s="182"/>
      <c r="K1560" s="182"/>
      <c r="L1560" s="182"/>
      <c r="M1560" s="182"/>
      <c r="N1560" s="182"/>
      <c r="O1560" s="183"/>
      <c r="P1560" s="160"/>
      <c r="Q1560" s="160"/>
    </row>
    <row r="1561">
      <c r="A1561" s="182"/>
      <c r="B1561" s="165"/>
      <c r="C1561" s="180"/>
      <c r="D1561" s="181"/>
      <c r="E1561" s="176"/>
      <c r="F1561" s="170"/>
      <c r="G1561" s="182"/>
      <c r="H1561" s="182"/>
      <c r="I1561" s="182"/>
      <c r="J1561" s="182"/>
      <c r="K1561" s="182"/>
      <c r="L1561" s="182"/>
      <c r="M1561" s="182"/>
      <c r="N1561" s="182"/>
      <c r="O1561" s="183"/>
      <c r="P1561" s="160"/>
      <c r="Q1561" s="160"/>
    </row>
    <row r="1562">
      <c r="A1562" s="182"/>
      <c r="B1562" s="165"/>
      <c r="C1562" s="180"/>
      <c r="D1562" s="181"/>
      <c r="E1562" s="176"/>
      <c r="F1562" s="170"/>
      <c r="G1562" s="182"/>
      <c r="H1562" s="182"/>
      <c r="I1562" s="182"/>
      <c r="J1562" s="182"/>
      <c r="K1562" s="182"/>
      <c r="L1562" s="182"/>
      <c r="M1562" s="182"/>
      <c r="N1562" s="182"/>
      <c r="O1562" s="183"/>
      <c r="P1562" s="160"/>
      <c r="Q1562" s="160"/>
    </row>
    <row r="1563">
      <c r="A1563" s="182"/>
      <c r="B1563" s="165"/>
      <c r="C1563" s="180"/>
      <c r="D1563" s="181"/>
      <c r="E1563" s="176"/>
      <c r="F1563" s="170"/>
      <c r="G1563" s="182"/>
      <c r="H1563" s="182"/>
      <c r="I1563" s="182"/>
      <c r="J1563" s="182"/>
      <c r="K1563" s="182"/>
      <c r="L1563" s="182"/>
      <c r="M1563" s="182"/>
      <c r="N1563" s="182"/>
      <c r="O1563" s="183"/>
      <c r="P1563" s="160"/>
      <c r="Q1563" s="160"/>
    </row>
    <row r="1564">
      <c r="A1564" s="182"/>
      <c r="B1564" s="165"/>
      <c r="C1564" s="180"/>
      <c r="D1564" s="181"/>
      <c r="E1564" s="176"/>
      <c r="F1564" s="170"/>
      <c r="G1564" s="182"/>
      <c r="H1564" s="182"/>
      <c r="I1564" s="182"/>
      <c r="J1564" s="182"/>
      <c r="K1564" s="182"/>
      <c r="L1564" s="182"/>
      <c r="M1564" s="182"/>
      <c r="N1564" s="182"/>
      <c r="O1564" s="183"/>
      <c r="P1564" s="160"/>
      <c r="Q1564" s="160"/>
    </row>
    <row r="1565">
      <c r="A1565" s="182"/>
      <c r="B1565" s="165"/>
      <c r="C1565" s="180"/>
      <c r="D1565" s="181"/>
      <c r="E1565" s="176"/>
      <c r="F1565" s="170"/>
      <c r="G1565" s="182"/>
      <c r="H1565" s="182"/>
      <c r="I1565" s="182"/>
      <c r="J1565" s="182"/>
      <c r="K1565" s="182"/>
      <c r="L1565" s="182"/>
      <c r="M1565" s="182"/>
      <c r="N1565" s="182"/>
      <c r="O1565" s="183"/>
      <c r="P1565" s="160"/>
      <c r="Q1565" s="160"/>
    </row>
  </sheetData>
  <autoFilter ref="$A$1:$AB$1245">
    <sortState ref="A1:AB1245">
      <sortCondition ref="O1:O1245"/>
      <sortCondition ref="C1:C1245"/>
      <sortCondition ref="A1:A1245"/>
      <sortCondition ref="M1:M1245"/>
      <sortCondition ref="P1:P1245"/>
      <sortCondition ref="I1:I1245"/>
    </sortState>
  </autoFilter>
  <conditionalFormatting sqref="B1:B1565 D1:D1565">
    <cfRule type="colorScale" priority="1">
      <colorScale>
        <cfvo type="min"/>
        <cfvo type="max"/>
        <color rgb="FF57BB8A"/>
        <color rgb="FFFFFFFF"/>
      </colorScale>
    </cfRule>
  </conditionalFormatting>
  <conditionalFormatting sqref="P1:P1565 Q6">
    <cfRule type="colorScale" priority="2">
      <colorScale>
        <cfvo type="min"/>
        <cfvo type="max"/>
        <color rgb="FF57BB8A"/>
        <color rgb="FFFFFFFF"/>
      </colorScale>
    </cfRule>
  </conditionalFormatting>
  <conditionalFormatting sqref="M1">
    <cfRule type="notContainsBlanks" dxfId="0" priority="3">
      <formula>LEN(TRIM(M1))&gt;0</formula>
    </cfRule>
  </conditionalFormatting>
  <dataValidations>
    <dataValidation type="list" allowBlank="1" showErrorMessage="1" sqref="M2:M1565">
      <formula1>"입원중,퇴원"</formula1>
    </dataValidation>
    <dataValidation type="list" allowBlank="1" showErrorMessage="1" sqref="H3 H5:H9 H11 H13 H16:H17 H21:H22 H24 H27:H30 H35:H37 H39 H43 H45 H47 H51:H52 H57:H60 H62:H63 H68 H70 H72:H76 H78 H82 H84:H85 H89:H90 H92 H97 H100 H102 H107 H109:H113 H119 H125 H130:H133 H136:H138 H145:H147 H149 H151 H157 H164:H165 H171:H173 H176 H179 H185 H189 H193 H195 H202 H206 H210:H211 H215 H219:H226 H229:H230 H236 H238 H242 H244:H245 H247:H248 H255 H260 H263 H265 H267 H273 H275 H277 H280 H284 H286 H288 H292 H294 H305:H309 H313:H318 H320 H325 H328:H329 H332 H334:H335 H337:H338 H340 H342:H344 H346:H347 H355 H360 H363:H364 H366:H367 H371 H376 H379 H382 H385:H387 H391 H396 H399 H405:H407 H411:H412 H416 H423:H424 H427:H428 H434 H436 H445:H450 H463 H465:H466 H468 H470 H483:H485 H488 H490:H492 H494:H497 H499:H500 H505 H507:H510 H514:H520 H522:H523 H527 H531:H535 H537 H540 H542 H545 H547:H551 H553 H555:H556 H559:H560 H566:H569 H571 H573 H575:H579 H582 H584:H586 H588 H591:H592 H594 H596 H600 H602:H604 H606 H608 H611 H613:H614 H617 H619 H621 H625:H626 H630:H632 H634:H635 H637 H639 H644 H647:H649 H651:H652 H654 H656:H657 H660 H664 H669:H670 H673:H675 H677 H680 H685 H687 H691:H693 H696 H704 H709:H710 H714:H715">
      <formula1>"정신,알코올"</formula1>
    </dataValidation>
    <dataValidation type="list" allowBlank="1" showErrorMessage="1" sqref="G3 G5:G11 G13 G16:G17 G21:G22 G24 G27:G30 G35:G37 G39 G43 G45 G47 G51:G52 G57:G60 G62:G63 G68 G70 G72:G76 G78 G82 G84:G85 G89:G90 G92 G97 G100 G102 G107 G109:G113 G119 G121 G125 G130:G133 G136:G138 G145:G147 G149 G151 G157 G160 G164:G165 G171:G173 G176 G179 G185 G189 G193 G195 G202 G206 G208 G210:G211 G215 G219:G226 G229:G230 G236 G238 G242 G244:G245 G247:G248 G255 G260 G263 G265 G267 G269 G273 G275 G277 G280 G284 G286 G288 G292 G294:G295 G300:G302 G305:G309 G311 G313:G318 G320 G325 G328:G329 G332 G334:G335 G337:G338 G340 G342:G344 G346:G347 G355 G360 G363:G364 G366:G367 G371 G376 G379 G382 G385:G387 G391 G396 G399 G405:G407 G411:G412 G416 G423:G424 G427:G428 G434 G436 G445:G450 G463 G465:G466 G468 G470 G483:G485 G488 G490:G492 G494:G497 G499:G500 G505 G507:G510 G514:G520 G522:G523 G527 G530:G535 G537 G539:G540 G542:G543 G545 G547:G551 G553 G555:G556 G559:G562 G566:G569 G571:G573 G575:G579 G582 G584:G586 G588:G589 G591:G592 G594 G596 G600 G602:G604 G606 G608 G611 G613:G614 G617 G619 G621 G625:G626 G630:G632 G634:G635 G637:G639 G642 G644 G647:G649 G651:G652 G654 G656:G657 G660 G664 G669:G670 G673:G675 G677:G678 G680 G685 G687 G691:G693 G696 G704 G709:G710 G714:G715">
      <formula1>"자의입원,보호진단,응급입원,보호입원,동의입원"</formula1>
    </dataValidation>
    <dataValidation type="list" allowBlank="1" showErrorMessage="1" sqref="P2:P295 P296:Q296 P297:P1565">
      <formula1>"시설연계,재노숙,연락두절,주거지원,귀가,사망,재입원,일자리지원,체포 및 수감,귀환,전원"</formula1>
    </dataValidation>
    <dataValidation type="list" allowBlank="1" showErrorMessage="1" sqref="D3 D5:D9 D11 D13 D16:D17 D21:D22 D24 D27:D30 D35:D37 D39 D43 D45 D47 D51:D52 D57:D60 D62:D63 D68 D70 D72:D76 D78 D82 D84:D85 D89:D90 D92 D97 D100 D102 D107 D109:D113 D119 D125 D130:D133 D136:D138 D145:D147 D149 D151 D157 D164:D165 D171:D173 D176 D179 D185 D189 D193 D195 D202 D206 D210:D211 D215 D219:D226 D229:D230 D236 D238 D242 D244:D245 D247:D248 D255 D260 D263 D265 D267 D273 D275 D277 D280 D284 D286 D288 D292 D294 D305:D309 D313:D318 D320 D325 D328:D329 D332 D334:D335 D337:D338 D340 D342:D344 D346:D347 D355 D360 D363:D364 D366:D367 D371 D376 D379 D382 D385:D387 D391 D396 D399 D405:D407 D411:D412 D416 D423:D424 D427:D428 D434 D436 D445:D450 D463 D465:D466 D468 D470 D483:D485 D488 D490:D492 D494:D497 D499:D500 D505 D507:D510 D514:D520 D522:D523 D527 D531:D535 D537 D540 D542 D545 D547:D551 D553 D555:D556 D559:D560 D566:D569 D571 D573 D575:D579 D582 D584:D586 D588 D591:D592 D594 D596 D600 D602:D604 D606 D608 D611 D613:D614 D617 D619 D621 D625:D626 D630:D632 D634:D635 D637 D639 D644 D647:D649 D651:D652 D654 D656:D657 D660 D664 D669:D670 D673:D675 D677 D680 D685 D687 D691:D693 D696 D704 D709:D710 D714:D715">
      <formula1>"남,여"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hidden="1" min="2" max="2" width="7.5"/>
    <col customWidth="1" min="3" max="3" width="14.25"/>
    <col customWidth="1" min="5" max="5" width="16.25"/>
    <col customWidth="1" min="6" max="6" width="10.88"/>
    <col customWidth="1" min="7" max="7" width="14.88"/>
    <col customWidth="1" min="8" max="8" width="11.63"/>
    <col customWidth="1" min="9" max="9" width="23.0"/>
    <col customWidth="1" min="10" max="10" width="9.88"/>
    <col customWidth="1" min="11" max="11" width="8.63"/>
    <col customWidth="1" min="12" max="12" width="25.88"/>
    <col customWidth="1" min="15" max="15" width="15.38"/>
    <col customWidth="1" min="16" max="16" width="22.75"/>
    <col customWidth="1" min="17" max="17" width="7.25"/>
    <col customWidth="1" min="18" max="18" width="9.0"/>
    <col customWidth="1" min="19" max="19" width="47.38"/>
  </cols>
  <sheetData>
    <row r="1" ht="16.5" customHeight="1">
      <c r="A1" s="143" t="s">
        <v>1461</v>
      </c>
      <c r="B1" s="144" t="s">
        <v>184</v>
      </c>
      <c r="C1" s="145" t="s">
        <v>185</v>
      </c>
      <c r="D1" s="146" t="s">
        <v>186</v>
      </c>
      <c r="E1" s="144" t="s">
        <v>187</v>
      </c>
      <c r="F1" s="144" t="s">
        <v>188</v>
      </c>
      <c r="G1" s="144" t="s">
        <v>189</v>
      </c>
      <c r="H1" s="144" t="s">
        <v>190</v>
      </c>
      <c r="I1" s="144" t="s">
        <v>1462</v>
      </c>
      <c r="J1" s="144" t="s">
        <v>192</v>
      </c>
      <c r="K1" s="144" t="s">
        <v>193</v>
      </c>
      <c r="L1" s="144" t="s">
        <v>194</v>
      </c>
      <c r="M1" s="144" t="s">
        <v>195</v>
      </c>
      <c r="N1" s="144" t="s">
        <v>196</v>
      </c>
      <c r="O1" s="144" t="s">
        <v>197</v>
      </c>
      <c r="P1" s="144" t="s">
        <v>198</v>
      </c>
      <c r="Q1" s="144" t="s">
        <v>1463</v>
      </c>
      <c r="R1" s="144" t="s">
        <v>1464</v>
      </c>
      <c r="S1" s="144" t="s">
        <v>199</v>
      </c>
    </row>
    <row r="2" hidden="1">
      <c r="A2" s="75">
        <v>8.0</v>
      </c>
      <c r="B2" s="149">
        <f t="shared" ref="B2:B300" si="1">MONTH(C2)</f>
        <v>1</v>
      </c>
      <c r="C2" s="147">
        <v>46031.0</v>
      </c>
      <c r="D2" s="149" t="s">
        <v>200</v>
      </c>
      <c r="E2" s="149" t="s">
        <v>932</v>
      </c>
      <c r="F2" s="149" t="s">
        <v>933</v>
      </c>
      <c r="G2" s="76" t="s">
        <v>13</v>
      </c>
      <c r="H2" s="76" t="s">
        <v>203</v>
      </c>
      <c r="I2" s="150" t="s">
        <v>210</v>
      </c>
      <c r="J2" s="76" t="s">
        <v>29</v>
      </c>
      <c r="K2" s="76" t="s">
        <v>30</v>
      </c>
      <c r="L2" s="76" t="s">
        <v>205</v>
      </c>
      <c r="M2" s="76" t="s">
        <v>206</v>
      </c>
      <c r="N2" s="76">
        <f t="shared" ref="N2:N300" si="2">O2-C2</f>
        <v>5</v>
      </c>
      <c r="O2" s="147">
        <v>46036.0</v>
      </c>
      <c r="P2" s="76" t="s">
        <v>162</v>
      </c>
      <c r="Q2" s="94"/>
      <c r="R2" s="76"/>
      <c r="S2" s="76"/>
    </row>
    <row r="3" hidden="1">
      <c r="A3" s="75">
        <v>12.0</v>
      </c>
      <c r="B3" s="149">
        <f t="shared" si="1"/>
        <v>1</v>
      </c>
      <c r="C3" s="147">
        <v>46038.0</v>
      </c>
      <c r="D3" s="149" t="s">
        <v>200</v>
      </c>
      <c r="E3" s="149" t="s">
        <v>498</v>
      </c>
      <c r="F3" s="149" t="s">
        <v>499</v>
      </c>
      <c r="G3" s="76" t="s">
        <v>13</v>
      </c>
      <c r="H3" s="76" t="s">
        <v>209</v>
      </c>
      <c r="I3" s="150" t="s">
        <v>227</v>
      </c>
      <c r="J3" s="76" t="s">
        <v>29</v>
      </c>
      <c r="K3" s="76" t="s">
        <v>29</v>
      </c>
      <c r="L3" s="76" t="s">
        <v>1013</v>
      </c>
      <c r="M3" s="76" t="s">
        <v>206</v>
      </c>
      <c r="N3" s="76">
        <f t="shared" si="2"/>
        <v>6</v>
      </c>
      <c r="O3" s="147">
        <v>46044.0</v>
      </c>
      <c r="P3" s="76" t="s">
        <v>160</v>
      </c>
      <c r="Q3" s="94"/>
      <c r="R3" s="76"/>
      <c r="S3" s="76"/>
    </row>
    <row r="4" hidden="1">
      <c r="A4" s="75">
        <v>10.0</v>
      </c>
      <c r="B4" s="149">
        <f t="shared" si="1"/>
        <v>1</v>
      </c>
      <c r="C4" s="147">
        <v>46036.0</v>
      </c>
      <c r="D4" s="149" t="s">
        <v>200</v>
      </c>
      <c r="E4" s="149" t="s">
        <v>932</v>
      </c>
      <c r="F4" s="149" t="s">
        <v>933</v>
      </c>
      <c r="G4" s="76" t="s">
        <v>13</v>
      </c>
      <c r="H4" s="76" t="s">
        <v>203</v>
      </c>
      <c r="I4" s="150" t="s">
        <v>227</v>
      </c>
      <c r="J4" s="76" t="s">
        <v>30</v>
      </c>
      <c r="K4" s="76" t="s">
        <v>30</v>
      </c>
      <c r="L4" s="76" t="s">
        <v>1007</v>
      </c>
      <c r="M4" s="76" t="s">
        <v>206</v>
      </c>
      <c r="N4" s="76">
        <f t="shared" si="2"/>
        <v>20</v>
      </c>
      <c r="O4" s="147">
        <v>46056.0</v>
      </c>
      <c r="P4" s="76" t="s">
        <v>162</v>
      </c>
      <c r="Q4" s="94"/>
      <c r="R4" s="76"/>
      <c r="S4" s="76"/>
    </row>
    <row r="5">
      <c r="A5" s="75">
        <v>11.0</v>
      </c>
      <c r="B5" s="149">
        <f t="shared" si="1"/>
        <v>1</v>
      </c>
      <c r="C5" s="147">
        <v>46038.0</v>
      </c>
      <c r="D5" s="149" t="s">
        <v>200</v>
      </c>
      <c r="E5" s="149" t="s">
        <v>1015</v>
      </c>
      <c r="F5" s="149" t="s">
        <v>1016</v>
      </c>
      <c r="G5" s="76" t="s">
        <v>14</v>
      </c>
      <c r="H5" s="76" t="s">
        <v>203</v>
      </c>
      <c r="I5" s="150" t="s">
        <v>261</v>
      </c>
      <c r="J5" s="76" t="s">
        <v>34</v>
      </c>
      <c r="K5" s="76" t="s">
        <v>35</v>
      </c>
      <c r="L5" s="76" t="s">
        <v>217</v>
      </c>
      <c r="M5" s="76" t="s">
        <v>206</v>
      </c>
      <c r="N5" s="76">
        <f t="shared" si="2"/>
        <v>19</v>
      </c>
      <c r="O5" s="147">
        <v>46057.0</v>
      </c>
      <c r="P5" s="76" t="s">
        <v>155</v>
      </c>
      <c r="Q5" s="94"/>
      <c r="R5" s="76"/>
      <c r="S5" s="76"/>
    </row>
    <row r="6" hidden="1">
      <c r="A6" s="75">
        <v>14.0</v>
      </c>
      <c r="B6" s="149">
        <f t="shared" si="1"/>
        <v>1</v>
      </c>
      <c r="C6" s="147">
        <v>46044.0</v>
      </c>
      <c r="D6" s="149" t="s">
        <v>200</v>
      </c>
      <c r="E6" s="149" t="s">
        <v>702</v>
      </c>
      <c r="F6" s="149" t="s">
        <v>703</v>
      </c>
      <c r="G6" s="76" t="s">
        <v>13</v>
      </c>
      <c r="H6" s="76" t="s">
        <v>209</v>
      </c>
      <c r="I6" s="150" t="s">
        <v>239</v>
      </c>
      <c r="J6" s="76" t="s">
        <v>30</v>
      </c>
      <c r="K6" s="76" t="s">
        <v>30</v>
      </c>
      <c r="L6" s="76" t="s">
        <v>211</v>
      </c>
      <c r="M6" s="76" t="s">
        <v>206</v>
      </c>
      <c r="N6" s="76">
        <f t="shared" si="2"/>
        <v>13</v>
      </c>
      <c r="O6" s="147">
        <v>46057.0</v>
      </c>
      <c r="P6" s="76" t="s">
        <v>164</v>
      </c>
      <c r="Q6" s="94"/>
      <c r="R6" s="76"/>
      <c r="S6" s="76"/>
    </row>
    <row r="7" hidden="1">
      <c r="A7" s="75">
        <v>3.0</v>
      </c>
      <c r="B7" s="149">
        <f t="shared" si="1"/>
        <v>1</v>
      </c>
      <c r="C7" s="147">
        <v>46029.0</v>
      </c>
      <c r="D7" s="149" t="s">
        <v>200</v>
      </c>
      <c r="E7" s="149" t="s">
        <v>930</v>
      </c>
      <c r="F7" s="149" t="s">
        <v>931</v>
      </c>
      <c r="G7" s="76" t="s">
        <v>14</v>
      </c>
      <c r="H7" s="76" t="s">
        <v>209</v>
      </c>
      <c r="I7" s="150" t="s">
        <v>224</v>
      </c>
      <c r="J7" s="76" t="s">
        <v>30</v>
      </c>
      <c r="K7" s="76" t="s">
        <v>30</v>
      </c>
      <c r="L7" s="76" t="s">
        <v>211</v>
      </c>
      <c r="M7" s="76" t="s">
        <v>206</v>
      </c>
      <c r="N7" s="76">
        <f t="shared" si="2"/>
        <v>30</v>
      </c>
      <c r="O7" s="147">
        <v>46059.0</v>
      </c>
      <c r="P7" s="76" t="s">
        <v>164</v>
      </c>
      <c r="Q7" s="94"/>
      <c r="R7" s="76"/>
      <c r="S7" s="76"/>
    </row>
    <row r="8" hidden="1">
      <c r="A8" s="75">
        <v>30.0</v>
      </c>
      <c r="B8" s="149">
        <f t="shared" si="1"/>
        <v>2</v>
      </c>
      <c r="C8" s="147">
        <v>46058.0</v>
      </c>
      <c r="D8" s="149" t="s">
        <v>200</v>
      </c>
      <c r="E8" s="149" t="s">
        <v>1017</v>
      </c>
      <c r="F8" s="149" t="s">
        <v>1018</v>
      </c>
      <c r="G8" s="76" t="s">
        <v>13</v>
      </c>
      <c r="H8" s="76" t="s">
        <v>203</v>
      </c>
      <c r="I8" s="150" t="s">
        <v>224</v>
      </c>
      <c r="J8" s="76" t="s">
        <v>33</v>
      </c>
      <c r="K8" s="76" t="s">
        <v>33</v>
      </c>
      <c r="L8" s="76" t="s">
        <v>1019</v>
      </c>
      <c r="M8" s="76" t="s">
        <v>206</v>
      </c>
      <c r="N8" s="76">
        <f t="shared" si="2"/>
        <v>1</v>
      </c>
      <c r="O8" s="147">
        <v>46059.0</v>
      </c>
      <c r="P8" s="76" t="s">
        <v>164</v>
      </c>
      <c r="Q8" s="94"/>
      <c r="R8" s="76"/>
      <c r="S8" s="76"/>
    </row>
    <row r="9" hidden="1">
      <c r="A9" s="75">
        <v>22.0</v>
      </c>
      <c r="B9" s="149">
        <f t="shared" si="1"/>
        <v>1</v>
      </c>
      <c r="C9" s="147">
        <v>46049.0</v>
      </c>
      <c r="D9" s="149" t="s">
        <v>200</v>
      </c>
      <c r="E9" s="149" t="s">
        <v>983</v>
      </c>
      <c r="F9" s="149" t="s">
        <v>984</v>
      </c>
      <c r="G9" s="76" t="s">
        <v>13</v>
      </c>
      <c r="H9" s="76" t="s">
        <v>209</v>
      </c>
      <c r="I9" s="150" t="s">
        <v>1022</v>
      </c>
      <c r="J9" s="76" t="s">
        <v>34</v>
      </c>
      <c r="K9" s="76" t="s">
        <v>34</v>
      </c>
      <c r="L9" s="76" t="s">
        <v>211</v>
      </c>
      <c r="M9" s="76" t="s">
        <v>206</v>
      </c>
      <c r="N9" s="76">
        <f t="shared" si="2"/>
        <v>24</v>
      </c>
      <c r="O9" s="147">
        <v>46073.0</v>
      </c>
      <c r="P9" s="76" t="s">
        <v>152</v>
      </c>
      <c r="Q9" s="94"/>
      <c r="R9" s="76"/>
      <c r="S9" s="76"/>
    </row>
    <row r="10" hidden="1">
      <c r="A10" s="75">
        <v>15.0</v>
      </c>
      <c r="B10" s="149">
        <f t="shared" si="1"/>
        <v>1</v>
      </c>
      <c r="C10" s="147">
        <v>46045.0</v>
      </c>
      <c r="D10" s="149" t="s">
        <v>200</v>
      </c>
      <c r="E10" s="149" t="s">
        <v>1031</v>
      </c>
      <c r="F10" s="149" t="s">
        <v>1032</v>
      </c>
      <c r="G10" s="76" t="s">
        <v>13</v>
      </c>
      <c r="H10" s="76" t="s">
        <v>209</v>
      </c>
      <c r="I10" s="150" t="s">
        <v>204</v>
      </c>
      <c r="J10" s="76" t="s">
        <v>34</v>
      </c>
      <c r="K10" s="76"/>
      <c r="L10" s="76" t="s">
        <v>269</v>
      </c>
      <c r="M10" s="76" t="s">
        <v>206</v>
      </c>
      <c r="N10" s="76">
        <f t="shared" si="2"/>
        <v>41</v>
      </c>
      <c r="O10" s="147">
        <v>46086.0</v>
      </c>
      <c r="P10" s="76" t="s">
        <v>168</v>
      </c>
      <c r="Q10" s="94"/>
      <c r="R10" s="184"/>
      <c r="S10" s="76" t="s">
        <v>1465</v>
      </c>
    </row>
    <row r="11" hidden="1">
      <c r="A11" s="75">
        <v>33.0</v>
      </c>
      <c r="B11" s="149">
        <f t="shared" si="1"/>
        <v>2</v>
      </c>
      <c r="C11" s="147">
        <v>46058.0</v>
      </c>
      <c r="D11" s="149" t="s">
        <v>200</v>
      </c>
      <c r="E11" s="149" t="s">
        <v>1033</v>
      </c>
      <c r="F11" s="149" t="s">
        <v>1034</v>
      </c>
      <c r="G11" s="76" t="s">
        <v>13</v>
      </c>
      <c r="H11" s="76" t="s">
        <v>203</v>
      </c>
      <c r="I11" s="150" t="s">
        <v>227</v>
      </c>
      <c r="J11" s="76" t="s">
        <v>31</v>
      </c>
      <c r="K11" s="76" t="s">
        <v>31</v>
      </c>
      <c r="L11" s="76" t="s">
        <v>343</v>
      </c>
      <c r="M11" s="76" t="s">
        <v>206</v>
      </c>
      <c r="N11" s="76">
        <f t="shared" si="2"/>
        <v>32</v>
      </c>
      <c r="O11" s="147">
        <v>46090.0</v>
      </c>
      <c r="P11" s="76"/>
      <c r="Q11" s="94"/>
      <c r="R11" s="76"/>
      <c r="S11" s="76"/>
    </row>
    <row r="12" hidden="1">
      <c r="A12" s="75">
        <v>48.0</v>
      </c>
      <c r="B12" s="149">
        <f t="shared" si="1"/>
        <v>3</v>
      </c>
      <c r="C12" s="147">
        <v>46085.0</v>
      </c>
      <c r="D12" s="149" t="s">
        <v>200</v>
      </c>
      <c r="E12" s="149" t="s">
        <v>1038</v>
      </c>
      <c r="F12" s="149" t="s">
        <v>1039</v>
      </c>
      <c r="G12" s="76" t="s">
        <v>13</v>
      </c>
      <c r="H12" s="76" t="s">
        <v>203</v>
      </c>
      <c r="I12" s="150" t="s">
        <v>210</v>
      </c>
      <c r="J12" s="76" t="s">
        <v>34</v>
      </c>
      <c r="K12" s="76" t="s">
        <v>34</v>
      </c>
      <c r="L12" s="76" t="s">
        <v>558</v>
      </c>
      <c r="M12" s="76" t="s">
        <v>1043</v>
      </c>
      <c r="N12" s="76">
        <f t="shared" si="2"/>
        <v>8</v>
      </c>
      <c r="O12" s="147">
        <v>46093.0</v>
      </c>
      <c r="P12" s="76" t="s">
        <v>162</v>
      </c>
      <c r="Q12" s="94"/>
      <c r="R12" s="76"/>
      <c r="S12" s="76" t="s">
        <v>1466</v>
      </c>
    </row>
    <row r="13" hidden="1">
      <c r="A13" s="75">
        <v>1.0</v>
      </c>
      <c r="B13" s="149">
        <f t="shared" si="1"/>
        <v>1</v>
      </c>
      <c r="C13" s="147">
        <v>46024.0</v>
      </c>
      <c r="D13" s="149" t="s">
        <v>200</v>
      </c>
      <c r="E13" s="149" t="s">
        <v>941</v>
      </c>
      <c r="F13" s="149" t="s">
        <v>942</v>
      </c>
      <c r="G13" s="76" t="s">
        <v>13</v>
      </c>
      <c r="H13" s="76" t="s">
        <v>203</v>
      </c>
      <c r="I13" s="150" t="s">
        <v>239</v>
      </c>
      <c r="J13" s="76" t="s">
        <v>28</v>
      </c>
      <c r="K13" s="76" t="s">
        <v>28</v>
      </c>
      <c r="L13" s="76" t="s">
        <v>205</v>
      </c>
      <c r="M13" s="76" t="s">
        <v>1043</v>
      </c>
      <c r="N13" s="76">
        <f t="shared" si="2"/>
        <v>-46024</v>
      </c>
      <c r="O13" s="147"/>
      <c r="P13" s="76"/>
      <c r="Q13" s="94"/>
      <c r="R13" s="76"/>
      <c r="S13" s="76"/>
    </row>
    <row r="14" hidden="1">
      <c r="A14" s="75">
        <v>2.0</v>
      </c>
      <c r="B14" s="149">
        <f t="shared" si="1"/>
        <v>1</v>
      </c>
      <c r="C14" s="147">
        <v>46027.0</v>
      </c>
      <c r="D14" s="149" t="s">
        <v>200</v>
      </c>
      <c r="E14" s="149" t="s">
        <v>1417</v>
      </c>
      <c r="F14" s="149" t="s">
        <v>1418</v>
      </c>
      <c r="G14" s="76" t="s">
        <v>14</v>
      </c>
      <c r="H14" s="76" t="s">
        <v>203</v>
      </c>
      <c r="I14" s="150" t="s">
        <v>864</v>
      </c>
      <c r="J14" s="76" t="s">
        <v>28</v>
      </c>
      <c r="K14" s="76" t="s">
        <v>28</v>
      </c>
      <c r="L14" s="76" t="s">
        <v>205</v>
      </c>
      <c r="M14" s="76" t="s">
        <v>1043</v>
      </c>
      <c r="N14" s="76">
        <f t="shared" si="2"/>
        <v>-46027</v>
      </c>
      <c r="O14" s="147"/>
      <c r="P14" s="76"/>
      <c r="Q14" s="94"/>
      <c r="R14" s="76"/>
      <c r="S14" s="76"/>
    </row>
    <row r="15" hidden="1">
      <c r="A15" s="75">
        <v>4.0</v>
      </c>
      <c r="B15" s="149">
        <f t="shared" si="1"/>
        <v>1</v>
      </c>
      <c r="C15" s="147">
        <v>46029.0</v>
      </c>
      <c r="D15" s="149" t="s">
        <v>200</v>
      </c>
      <c r="E15" s="149" t="s">
        <v>1467</v>
      </c>
      <c r="F15" s="149" t="s">
        <v>1468</v>
      </c>
      <c r="G15" s="76" t="s">
        <v>13</v>
      </c>
      <c r="H15" s="76" t="s">
        <v>209</v>
      </c>
      <c r="I15" s="150" t="s">
        <v>210</v>
      </c>
      <c r="J15" s="76" t="s">
        <v>34</v>
      </c>
      <c r="K15" s="76" t="s">
        <v>34</v>
      </c>
      <c r="L15" s="76" t="s">
        <v>211</v>
      </c>
      <c r="M15" s="76" t="s">
        <v>1043</v>
      </c>
      <c r="N15" s="76">
        <f t="shared" si="2"/>
        <v>-46029</v>
      </c>
      <c r="O15" s="147"/>
      <c r="P15" s="76"/>
      <c r="Q15" s="94"/>
      <c r="R15" s="76"/>
      <c r="S15" s="76"/>
    </row>
    <row r="16" hidden="1">
      <c r="A16" s="75">
        <v>5.0</v>
      </c>
      <c r="B16" s="149">
        <f t="shared" si="1"/>
        <v>1</v>
      </c>
      <c r="C16" s="147">
        <v>46029.0</v>
      </c>
      <c r="D16" s="149" t="s">
        <v>200</v>
      </c>
      <c r="E16" s="149" t="s">
        <v>1419</v>
      </c>
      <c r="F16" s="149" t="s">
        <v>1420</v>
      </c>
      <c r="G16" s="76" t="s">
        <v>13</v>
      </c>
      <c r="H16" s="76" t="s">
        <v>209</v>
      </c>
      <c r="I16" s="150" t="s">
        <v>210</v>
      </c>
      <c r="J16" s="76" t="s">
        <v>34</v>
      </c>
      <c r="K16" s="76" t="s">
        <v>35</v>
      </c>
      <c r="L16" s="76" t="s">
        <v>211</v>
      </c>
      <c r="M16" s="76" t="s">
        <v>1043</v>
      </c>
      <c r="N16" s="76">
        <f t="shared" si="2"/>
        <v>-46029</v>
      </c>
      <c r="O16" s="147"/>
      <c r="P16" s="76"/>
      <c r="Q16" s="94"/>
      <c r="R16" s="182"/>
      <c r="S16" s="76"/>
    </row>
    <row r="17" hidden="1">
      <c r="A17" s="75">
        <v>6.0</v>
      </c>
      <c r="B17" s="149">
        <f t="shared" si="1"/>
        <v>1</v>
      </c>
      <c r="C17" s="147">
        <v>46029.0</v>
      </c>
      <c r="D17" s="149" t="s">
        <v>200</v>
      </c>
      <c r="E17" s="149" t="s">
        <v>1421</v>
      </c>
      <c r="F17" s="149" t="s">
        <v>1422</v>
      </c>
      <c r="G17" s="76" t="s">
        <v>13</v>
      </c>
      <c r="H17" s="76" t="s">
        <v>209</v>
      </c>
      <c r="I17" s="150" t="s">
        <v>204</v>
      </c>
      <c r="J17" s="76" t="s">
        <v>28</v>
      </c>
      <c r="K17" s="76" t="s">
        <v>28</v>
      </c>
      <c r="L17" s="76" t="s">
        <v>211</v>
      </c>
      <c r="M17" s="76" t="s">
        <v>1043</v>
      </c>
      <c r="N17" s="76">
        <f t="shared" si="2"/>
        <v>-46029</v>
      </c>
      <c r="O17" s="147"/>
      <c r="P17" s="76"/>
      <c r="Q17" s="94"/>
      <c r="R17" s="76"/>
      <c r="S17" s="76"/>
    </row>
    <row r="18" hidden="1">
      <c r="A18" s="75">
        <v>7.0</v>
      </c>
      <c r="B18" s="149">
        <f t="shared" si="1"/>
        <v>1</v>
      </c>
      <c r="C18" s="147">
        <v>46030.0</v>
      </c>
      <c r="D18" s="149" t="s">
        <v>228</v>
      </c>
      <c r="E18" s="149" t="s">
        <v>1423</v>
      </c>
      <c r="F18" s="149" t="s">
        <v>1424</v>
      </c>
      <c r="G18" s="76" t="s">
        <v>15</v>
      </c>
      <c r="H18" s="76" t="s">
        <v>203</v>
      </c>
      <c r="I18" s="150" t="s">
        <v>227</v>
      </c>
      <c r="J18" s="76" t="s">
        <v>30</v>
      </c>
      <c r="K18" s="76" t="s">
        <v>29</v>
      </c>
      <c r="L18" s="76" t="s">
        <v>205</v>
      </c>
      <c r="M18" s="76" t="s">
        <v>1043</v>
      </c>
      <c r="N18" s="76">
        <f t="shared" si="2"/>
        <v>-46030</v>
      </c>
      <c r="O18" s="147"/>
      <c r="P18" s="76"/>
      <c r="Q18" s="94"/>
      <c r="R18" s="76"/>
      <c r="S18" s="76"/>
    </row>
    <row r="19" hidden="1">
      <c r="A19" s="75">
        <v>9.0</v>
      </c>
      <c r="B19" s="149">
        <f t="shared" si="1"/>
        <v>1</v>
      </c>
      <c r="C19" s="147">
        <v>46035.0</v>
      </c>
      <c r="D19" s="149" t="s">
        <v>200</v>
      </c>
      <c r="E19" s="149" t="s">
        <v>225</v>
      </c>
      <c r="F19" s="149" t="s">
        <v>226</v>
      </c>
      <c r="G19" s="76" t="s">
        <v>15</v>
      </c>
      <c r="H19" s="76" t="s">
        <v>209</v>
      </c>
      <c r="I19" s="150" t="s">
        <v>224</v>
      </c>
      <c r="J19" s="76" t="s">
        <v>29</v>
      </c>
      <c r="K19" s="76" t="s">
        <v>29</v>
      </c>
      <c r="L19" s="76" t="s">
        <v>211</v>
      </c>
      <c r="M19" s="76" t="s">
        <v>1043</v>
      </c>
      <c r="N19" s="76">
        <f t="shared" si="2"/>
        <v>-46035</v>
      </c>
      <c r="O19" s="147"/>
      <c r="P19" s="76"/>
      <c r="Q19" s="94"/>
      <c r="R19" s="76"/>
      <c r="S19" s="76"/>
    </row>
    <row r="20" hidden="1">
      <c r="A20" s="75">
        <v>13.0</v>
      </c>
      <c r="B20" s="149">
        <f t="shared" si="1"/>
        <v>1</v>
      </c>
      <c r="C20" s="147">
        <v>46042.0</v>
      </c>
      <c r="D20" s="149" t="s">
        <v>200</v>
      </c>
      <c r="E20" s="149" t="s">
        <v>333</v>
      </c>
      <c r="F20" s="149" t="s">
        <v>334</v>
      </c>
      <c r="G20" s="76" t="s">
        <v>14</v>
      </c>
      <c r="H20" s="76" t="s">
        <v>209</v>
      </c>
      <c r="I20" s="150" t="s">
        <v>239</v>
      </c>
      <c r="J20" s="76" t="s">
        <v>30</v>
      </c>
      <c r="K20" s="76" t="s">
        <v>30</v>
      </c>
      <c r="L20" s="76" t="s">
        <v>211</v>
      </c>
      <c r="M20" s="76" t="s">
        <v>1043</v>
      </c>
      <c r="N20" s="76">
        <f t="shared" si="2"/>
        <v>-46042</v>
      </c>
      <c r="O20" s="147"/>
      <c r="P20" s="76"/>
      <c r="Q20" s="94"/>
      <c r="R20" s="76"/>
      <c r="S20" s="76"/>
    </row>
    <row r="21" hidden="1">
      <c r="A21" s="75">
        <v>16.0</v>
      </c>
      <c r="B21" s="149">
        <f t="shared" si="1"/>
        <v>1</v>
      </c>
      <c r="C21" s="147">
        <v>46048.0</v>
      </c>
      <c r="D21" s="149" t="s">
        <v>200</v>
      </c>
      <c r="E21" s="149" t="s">
        <v>1005</v>
      </c>
      <c r="F21" s="149" t="s">
        <v>1006</v>
      </c>
      <c r="G21" s="76" t="s">
        <v>14</v>
      </c>
      <c r="H21" s="76" t="s">
        <v>203</v>
      </c>
      <c r="I21" s="150" t="s">
        <v>839</v>
      </c>
      <c r="J21" s="76" t="s">
        <v>30</v>
      </c>
      <c r="K21" s="76" t="s">
        <v>28</v>
      </c>
      <c r="L21" s="76" t="s">
        <v>595</v>
      </c>
      <c r="M21" s="76" t="s">
        <v>1043</v>
      </c>
      <c r="N21" s="76">
        <f t="shared" si="2"/>
        <v>-46048</v>
      </c>
      <c r="O21" s="147"/>
      <c r="P21" s="76"/>
      <c r="Q21" s="94"/>
      <c r="R21" s="76"/>
      <c r="S21" s="76"/>
    </row>
    <row r="22" hidden="1">
      <c r="A22" s="75">
        <v>25.0</v>
      </c>
      <c r="B22" s="149">
        <f t="shared" si="1"/>
        <v>1</v>
      </c>
      <c r="C22" s="147">
        <v>46049.0</v>
      </c>
      <c r="D22" s="149" t="s">
        <v>200</v>
      </c>
      <c r="E22" s="185" t="s">
        <v>304</v>
      </c>
      <c r="F22" s="185" t="s">
        <v>305</v>
      </c>
      <c r="G22" s="76" t="s">
        <v>14</v>
      </c>
      <c r="H22" s="76" t="s">
        <v>209</v>
      </c>
      <c r="I22" s="150" t="s">
        <v>239</v>
      </c>
      <c r="J22" s="76" t="s">
        <v>30</v>
      </c>
      <c r="K22" s="76" t="s">
        <v>28</v>
      </c>
      <c r="L22" s="76" t="s">
        <v>211</v>
      </c>
      <c r="M22" s="76" t="s">
        <v>1043</v>
      </c>
      <c r="N22" s="76">
        <f t="shared" si="2"/>
        <v>-46049</v>
      </c>
      <c r="O22" s="147"/>
      <c r="P22" s="76"/>
      <c r="Q22" s="94"/>
      <c r="R22" s="76"/>
      <c r="S22" s="76"/>
    </row>
    <row r="23">
      <c r="A23" s="75">
        <v>17.0</v>
      </c>
      <c r="B23" s="149">
        <f t="shared" si="1"/>
        <v>1</v>
      </c>
      <c r="C23" s="147">
        <v>46050.0</v>
      </c>
      <c r="D23" s="149" t="s">
        <v>200</v>
      </c>
      <c r="E23" s="149" t="s">
        <v>1425</v>
      </c>
      <c r="F23" s="149" t="s">
        <v>1426</v>
      </c>
      <c r="G23" s="76" t="s">
        <v>15</v>
      </c>
      <c r="H23" s="76" t="s">
        <v>209</v>
      </c>
      <c r="I23" s="150" t="s">
        <v>261</v>
      </c>
      <c r="J23" s="76" t="s">
        <v>33</v>
      </c>
      <c r="K23" s="76" t="s">
        <v>33</v>
      </c>
      <c r="L23" s="76" t="s">
        <v>211</v>
      </c>
      <c r="M23" s="76" t="s">
        <v>1043</v>
      </c>
      <c r="N23" s="76">
        <f t="shared" si="2"/>
        <v>-46050</v>
      </c>
      <c r="O23" s="147"/>
      <c r="P23" s="76"/>
      <c r="Q23" s="94"/>
      <c r="R23" s="76"/>
      <c r="S23" s="76"/>
    </row>
    <row r="24">
      <c r="A24" s="75">
        <v>18.0</v>
      </c>
      <c r="B24" s="149">
        <f t="shared" si="1"/>
        <v>1</v>
      </c>
      <c r="C24" s="147">
        <v>46050.0</v>
      </c>
      <c r="D24" s="149" t="s">
        <v>200</v>
      </c>
      <c r="E24" s="149" t="s">
        <v>1427</v>
      </c>
      <c r="F24" s="149" t="s">
        <v>1428</v>
      </c>
      <c r="G24" s="76" t="s">
        <v>13</v>
      </c>
      <c r="H24" s="76" t="s">
        <v>203</v>
      </c>
      <c r="I24" s="150" t="s">
        <v>261</v>
      </c>
      <c r="J24" s="76" t="s">
        <v>34</v>
      </c>
      <c r="K24" s="76"/>
      <c r="L24" s="76" t="s">
        <v>595</v>
      </c>
      <c r="M24" s="76" t="s">
        <v>1043</v>
      </c>
      <c r="N24" s="76">
        <f t="shared" si="2"/>
        <v>-46050</v>
      </c>
      <c r="O24" s="147"/>
      <c r="P24" s="76"/>
      <c r="Q24" s="94"/>
      <c r="R24" s="76"/>
      <c r="S24" s="76"/>
    </row>
    <row r="25" hidden="1">
      <c r="A25" s="75">
        <v>19.0</v>
      </c>
      <c r="B25" s="149">
        <f t="shared" si="1"/>
        <v>1</v>
      </c>
      <c r="C25" s="147">
        <v>46050.0</v>
      </c>
      <c r="D25" s="149" t="s">
        <v>200</v>
      </c>
      <c r="E25" s="149" t="s">
        <v>395</v>
      </c>
      <c r="F25" s="149" t="s">
        <v>396</v>
      </c>
      <c r="G25" s="76" t="s">
        <v>15</v>
      </c>
      <c r="H25" s="76" t="s">
        <v>209</v>
      </c>
      <c r="I25" s="150" t="s">
        <v>239</v>
      </c>
      <c r="J25" s="76" t="s">
        <v>29</v>
      </c>
      <c r="K25" s="76" t="s">
        <v>31</v>
      </c>
      <c r="L25" s="76" t="s">
        <v>211</v>
      </c>
      <c r="M25" s="76" t="s">
        <v>1043</v>
      </c>
      <c r="N25" s="76">
        <f t="shared" si="2"/>
        <v>-46050</v>
      </c>
      <c r="O25" s="147"/>
      <c r="P25" s="76"/>
      <c r="Q25" s="94"/>
      <c r="R25" s="76"/>
      <c r="S25" s="76"/>
    </row>
    <row r="26" hidden="1">
      <c r="A26" s="75">
        <v>20.0</v>
      </c>
      <c r="B26" s="149">
        <f t="shared" si="1"/>
        <v>1</v>
      </c>
      <c r="C26" s="147">
        <v>46050.0</v>
      </c>
      <c r="D26" s="149" t="s">
        <v>200</v>
      </c>
      <c r="E26" s="149" t="s">
        <v>1429</v>
      </c>
      <c r="F26" s="149" t="s">
        <v>1430</v>
      </c>
      <c r="G26" s="76" t="s">
        <v>13</v>
      </c>
      <c r="H26" s="76" t="s">
        <v>209</v>
      </c>
      <c r="I26" s="150" t="s">
        <v>210</v>
      </c>
      <c r="J26" s="76" t="s">
        <v>34</v>
      </c>
      <c r="K26" s="76"/>
      <c r="L26" s="76" t="s">
        <v>211</v>
      </c>
      <c r="M26" s="76" t="s">
        <v>1043</v>
      </c>
      <c r="N26" s="76">
        <f t="shared" si="2"/>
        <v>-46050</v>
      </c>
      <c r="O26" s="147"/>
      <c r="P26" s="76"/>
      <c r="Q26" s="94"/>
      <c r="R26" s="76"/>
      <c r="S26" s="76"/>
    </row>
    <row r="27" hidden="1">
      <c r="A27" s="75">
        <v>21.0</v>
      </c>
      <c r="B27" s="149">
        <f t="shared" si="1"/>
        <v>1</v>
      </c>
      <c r="C27" s="147">
        <v>46052.0</v>
      </c>
      <c r="D27" s="149" t="s">
        <v>200</v>
      </c>
      <c r="E27" s="149" t="s">
        <v>1431</v>
      </c>
      <c r="F27" s="149" t="s">
        <v>1432</v>
      </c>
      <c r="G27" s="76" t="s">
        <v>14</v>
      </c>
      <c r="H27" s="76" t="s">
        <v>209</v>
      </c>
      <c r="I27" s="150" t="s">
        <v>239</v>
      </c>
      <c r="J27" s="76" t="s">
        <v>33</v>
      </c>
      <c r="K27" s="76" t="s">
        <v>33</v>
      </c>
      <c r="L27" s="76" t="s">
        <v>269</v>
      </c>
      <c r="M27" s="76" t="s">
        <v>1043</v>
      </c>
      <c r="N27" s="76">
        <f t="shared" si="2"/>
        <v>-46052</v>
      </c>
      <c r="O27" s="147"/>
      <c r="P27" s="76"/>
      <c r="Q27" s="94"/>
      <c r="R27" s="76"/>
      <c r="S27" s="76"/>
    </row>
    <row r="28" hidden="1">
      <c r="A28" s="75">
        <v>23.0</v>
      </c>
      <c r="B28" s="149">
        <f t="shared" si="1"/>
        <v>1</v>
      </c>
      <c r="C28" s="147">
        <v>46052.0</v>
      </c>
      <c r="D28" s="149" t="s">
        <v>200</v>
      </c>
      <c r="E28" s="149" t="s">
        <v>415</v>
      </c>
      <c r="F28" s="149" t="s">
        <v>416</v>
      </c>
      <c r="G28" s="76" t="s">
        <v>15</v>
      </c>
      <c r="H28" s="76" t="s">
        <v>209</v>
      </c>
      <c r="I28" s="150" t="s">
        <v>204</v>
      </c>
      <c r="J28" s="76" t="s">
        <v>34</v>
      </c>
      <c r="K28" s="76" t="s">
        <v>34</v>
      </c>
      <c r="L28" s="76" t="s">
        <v>1433</v>
      </c>
      <c r="M28" s="76" t="s">
        <v>1043</v>
      </c>
      <c r="N28" s="76">
        <f t="shared" si="2"/>
        <v>-46052</v>
      </c>
      <c r="O28" s="147"/>
      <c r="P28" s="76"/>
      <c r="Q28" s="94"/>
      <c r="R28" s="76"/>
      <c r="S28" s="76"/>
    </row>
    <row r="29" hidden="1">
      <c r="A29" s="75">
        <v>24.0</v>
      </c>
      <c r="B29" s="149">
        <f t="shared" si="1"/>
        <v>1</v>
      </c>
      <c r="C29" s="147">
        <v>46052.0</v>
      </c>
      <c r="D29" s="149" t="s">
        <v>200</v>
      </c>
      <c r="E29" s="149" t="s">
        <v>1389</v>
      </c>
      <c r="F29" s="149" t="s">
        <v>1390</v>
      </c>
      <c r="G29" s="76" t="s">
        <v>15</v>
      </c>
      <c r="H29" s="76" t="s">
        <v>209</v>
      </c>
      <c r="I29" s="150" t="s">
        <v>204</v>
      </c>
      <c r="J29" s="76" t="s">
        <v>34</v>
      </c>
      <c r="K29" s="76" t="s">
        <v>34</v>
      </c>
      <c r="L29" s="76" t="s">
        <v>1433</v>
      </c>
      <c r="M29" s="76" t="s">
        <v>1043</v>
      </c>
      <c r="N29" s="76">
        <f t="shared" si="2"/>
        <v>-46052</v>
      </c>
      <c r="O29" s="147"/>
      <c r="P29" s="76"/>
      <c r="Q29" s="94"/>
      <c r="R29" s="76"/>
      <c r="S29" s="76"/>
    </row>
    <row r="30" hidden="1">
      <c r="A30" s="75">
        <v>27.0</v>
      </c>
      <c r="B30" s="149">
        <f t="shared" si="1"/>
        <v>1</v>
      </c>
      <c r="C30" s="147">
        <v>46053.0</v>
      </c>
      <c r="D30" s="149" t="s">
        <v>200</v>
      </c>
      <c r="E30" s="149" t="s">
        <v>1242</v>
      </c>
      <c r="F30" s="149" t="s">
        <v>1243</v>
      </c>
      <c r="G30" s="76" t="s">
        <v>14</v>
      </c>
      <c r="H30" s="76" t="s">
        <v>203</v>
      </c>
      <c r="I30" s="150" t="s">
        <v>694</v>
      </c>
      <c r="J30" s="76" t="s">
        <v>33</v>
      </c>
      <c r="K30" s="76" t="s">
        <v>33</v>
      </c>
      <c r="L30" s="76" t="s">
        <v>205</v>
      </c>
      <c r="M30" s="76" t="s">
        <v>1043</v>
      </c>
      <c r="N30" s="76">
        <f t="shared" si="2"/>
        <v>-46053</v>
      </c>
      <c r="O30" s="147"/>
      <c r="P30" s="76"/>
      <c r="Q30" s="94"/>
      <c r="R30" s="76"/>
      <c r="S30" s="76"/>
    </row>
    <row r="31" hidden="1">
      <c r="A31" s="75">
        <v>26.0</v>
      </c>
      <c r="B31" s="149">
        <f t="shared" si="1"/>
        <v>2</v>
      </c>
      <c r="C31" s="147">
        <v>46056.0</v>
      </c>
      <c r="D31" s="149" t="s">
        <v>200</v>
      </c>
      <c r="E31" s="149" t="s">
        <v>932</v>
      </c>
      <c r="F31" s="149" t="s">
        <v>933</v>
      </c>
      <c r="G31" s="76" t="s">
        <v>13</v>
      </c>
      <c r="H31" s="76" t="s">
        <v>203</v>
      </c>
      <c r="I31" s="150" t="s">
        <v>1434</v>
      </c>
      <c r="J31" s="76" t="s">
        <v>30</v>
      </c>
      <c r="K31" s="76" t="s">
        <v>30</v>
      </c>
      <c r="L31" s="186" t="s">
        <v>1435</v>
      </c>
      <c r="M31" s="76" t="s">
        <v>1043</v>
      </c>
      <c r="N31" s="76">
        <f t="shared" si="2"/>
        <v>-46056</v>
      </c>
      <c r="O31" s="147"/>
      <c r="P31" s="76"/>
      <c r="Q31" s="94"/>
      <c r="R31" s="76"/>
      <c r="S31" s="76"/>
    </row>
    <row r="32" hidden="1">
      <c r="A32" s="75">
        <v>28.0</v>
      </c>
      <c r="B32" s="149">
        <f t="shared" si="1"/>
        <v>2</v>
      </c>
      <c r="C32" s="147">
        <v>46056.0</v>
      </c>
      <c r="D32" s="149" t="s">
        <v>228</v>
      </c>
      <c r="E32" s="149" t="s">
        <v>1436</v>
      </c>
      <c r="F32" s="149" t="s">
        <v>1437</v>
      </c>
      <c r="G32" s="76" t="s">
        <v>133</v>
      </c>
      <c r="H32" s="76" t="s">
        <v>203</v>
      </c>
      <c r="I32" s="150" t="s">
        <v>227</v>
      </c>
      <c r="J32" s="76" t="s">
        <v>33</v>
      </c>
      <c r="K32" s="76" t="s">
        <v>33</v>
      </c>
      <c r="L32" s="76" t="s">
        <v>205</v>
      </c>
      <c r="M32" s="76" t="s">
        <v>1043</v>
      </c>
      <c r="N32" s="76">
        <f t="shared" si="2"/>
        <v>-46056</v>
      </c>
      <c r="O32" s="147"/>
      <c r="P32" s="76"/>
      <c r="Q32" s="94"/>
      <c r="R32" s="76"/>
      <c r="S32" s="76"/>
    </row>
    <row r="33" hidden="1">
      <c r="A33" s="75">
        <v>29.0</v>
      </c>
      <c r="B33" s="149">
        <f t="shared" si="1"/>
        <v>2</v>
      </c>
      <c r="C33" s="147">
        <v>46058.0</v>
      </c>
      <c r="D33" s="149" t="s">
        <v>200</v>
      </c>
      <c r="E33" s="149" t="s">
        <v>1438</v>
      </c>
      <c r="F33" s="149" t="s">
        <v>1439</v>
      </c>
      <c r="G33" s="76" t="s">
        <v>13</v>
      </c>
      <c r="H33" s="76" t="s">
        <v>209</v>
      </c>
      <c r="I33" s="150" t="s">
        <v>227</v>
      </c>
      <c r="J33" s="76" t="s">
        <v>29</v>
      </c>
      <c r="K33" s="76" t="s">
        <v>29</v>
      </c>
      <c r="L33" s="76" t="s">
        <v>211</v>
      </c>
      <c r="M33" s="76" t="s">
        <v>1043</v>
      </c>
      <c r="N33" s="76">
        <f t="shared" si="2"/>
        <v>-46058</v>
      </c>
      <c r="O33" s="147"/>
      <c r="P33" s="76"/>
      <c r="Q33" s="94"/>
      <c r="R33" s="76"/>
      <c r="S33" s="76"/>
    </row>
    <row r="34" hidden="1">
      <c r="A34" s="75">
        <v>31.0</v>
      </c>
      <c r="B34" s="149">
        <f t="shared" si="1"/>
        <v>2</v>
      </c>
      <c r="C34" s="147">
        <v>46059.0</v>
      </c>
      <c r="D34" s="149" t="s">
        <v>200</v>
      </c>
      <c r="E34" s="149" t="s">
        <v>1440</v>
      </c>
      <c r="F34" s="149" t="s">
        <v>1441</v>
      </c>
      <c r="G34" s="76" t="s">
        <v>13</v>
      </c>
      <c r="H34" s="76" t="s">
        <v>209</v>
      </c>
      <c r="I34" s="150" t="s">
        <v>227</v>
      </c>
      <c r="J34" s="76" t="s">
        <v>30</v>
      </c>
      <c r="K34" s="76"/>
      <c r="L34" s="76" t="s">
        <v>211</v>
      </c>
      <c r="M34" s="76" t="s">
        <v>1043</v>
      </c>
      <c r="N34" s="76">
        <f t="shared" si="2"/>
        <v>-46059</v>
      </c>
      <c r="O34" s="147"/>
      <c r="P34" s="76"/>
      <c r="Q34" s="94"/>
      <c r="R34" s="76"/>
      <c r="S34" s="76"/>
    </row>
    <row r="35" hidden="1">
      <c r="A35" s="75">
        <v>32.0</v>
      </c>
      <c r="B35" s="149">
        <f t="shared" si="1"/>
        <v>2</v>
      </c>
      <c r="C35" s="147">
        <v>46059.0</v>
      </c>
      <c r="D35" s="149" t="s">
        <v>200</v>
      </c>
      <c r="E35" s="149" t="s">
        <v>1442</v>
      </c>
      <c r="F35" s="149" t="s">
        <v>1443</v>
      </c>
      <c r="G35" s="76" t="s">
        <v>14</v>
      </c>
      <c r="H35" s="76" t="s">
        <v>209</v>
      </c>
      <c r="I35" s="150" t="s">
        <v>204</v>
      </c>
      <c r="J35" s="76" t="s">
        <v>34</v>
      </c>
      <c r="K35" s="76" t="s">
        <v>1444</v>
      </c>
      <c r="L35" s="76" t="s">
        <v>274</v>
      </c>
      <c r="M35" s="76" t="s">
        <v>1043</v>
      </c>
      <c r="N35" s="76">
        <f t="shared" si="2"/>
        <v>-46059</v>
      </c>
      <c r="O35" s="147"/>
      <c r="P35" s="76"/>
      <c r="Q35" s="94"/>
      <c r="R35" s="76"/>
      <c r="S35" s="76"/>
    </row>
    <row r="36" hidden="1">
      <c r="A36" s="75">
        <v>34.0</v>
      </c>
      <c r="B36" s="149">
        <f t="shared" si="1"/>
        <v>2</v>
      </c>
      <c r="C36" s="147">
        <v>46063.0</v>
      </c>
      <c r="D36" s="149" t="s">
        <v>200</v>
      </c>
      <c r="E36" s="149" t="s">
        <v>1445</v>
      </c>
      <c r="F36" s="149" t="s">
        <v>1446</v>
      </c>
      <c r="G36" s="76" t="s">
        <v>14</v>
      </c>
      <c r="H36" s="76" t="s">
        <v>209</v>
      </c>
      <c r="I36" s="150" t="s">
        <v>224</v>
      </c>
      <c r="J36" s="76" t="s">
        <v>35</v>
      </c>
      <c r="K36" s="76" t="s">
        <v>1447</v>
      </c>
      <c r="L36" s="76" t="s">
        <v>1448</v>
      </c>
      <c r="M36" s="76" t="s">
        <v>1043</v>
      </c>
      <c r="N36" s="76">
        <f t="shared" si="2"/>
        <v>-46063</v>
      </c>
      <c r="O36" s="147"/>
      <c r="P36" s="76"/>
      <c r="Q36" s="94"/>
      <c r="R36" s="76"/>
      <c r="S36" s="76"/>
    </row>
    <row r="37" hidden="1">
      <c r="A37" s="75">
        <v>35.0</v>
      </c>
      <c r="B37" s="149">
        <f t="shared" si="1"/>
        <v>2</v>
      </c>
      <c r="C37" s="147">
        <v>46064.0</v>
      </c>
      <c r="D37" s="149" t="s">
        <v>200</v>
      </c>
      <c r="E37" s="149" t="s">
        <v>930</v>
      </c>
      <c r="F37" s="149" t="s">
        <v>931</v>
      </c>
      <c r="G37" s="76" t="s">
        <v>14</v>
      </c>
      <c r="H37" s="76" t="s">
        <v>209</v>
      </c>
      <c r="I37" s="150" t="s">
        <v>239</v>
      </c>
      <c r="J37" s="76" t="s">
        <v>30</v>
      </c>
      <c r="K37" s="76"/>
      <c r="L37" s="76" t="s">
        <v>211</v>
      </c>
      <c r="M37" s="76" t="s">
        <v>1043</v>
      </c>
      <c r="N37" s="76">
        <f t="shared" si="2"/>
        <v>-46064</v>
      </c>
      <c r="O37" s="147"/>
      <c r="P37" s="76"/>
      <c r="Q37" s="94"/>
      <c r="R37" s="76"/>
      <c r="S37" s="76"/>
    </row>
    <row r="38" hidden="1">
      <c r="A38" s="75">
        <v>36.0</v>
      </c>
      <c r="B38" s="149">
        <f t="shared" si="1"/>
        <v>2</v>
      </c>
      <c r="C38" s="147">
        <v>46066.0</v>
      </c>
      <c r="D38" s="149" t="s">
        <v>200</v>
      </c>
      <c r="E38" s="149" t="s">
        <v>895</v>
      </c>
      <c r="F38" s="149" t="s">
        <v>896</v>
      </c>
      <c r="G38" s="76" t="s">
        <v>13</v>
      </c>
      <c r="H38" s="76" t="s">
        <v>203</v>
      </c>
      <c r="I38" s="150" t="s">
        <v>204</v>
      </c>
      <c r="J38" s="76" t="s">
        <v>34</v>
      </c>
      <c r="K38" s="76" t="s">
        <v>1449</v>
      </c>
      <c r="L38" s="76" t="s">
        <v>289</v>
      </c>
      <c r="M38" s="76" t="s">
        <v>1043</v>
      </c>
      <c r="N38" s="76">
        <f t="shared" si="2"/>
        <v>-46066</v>
      </c>
      <c r="O38" s="147"/>
      <c r="P38" s="76"/>
      <c r="Q38" s="94"/>
      <c r="R38" s="76"/>
      <c r="S38" s="76"/>
    </row>
    <row r="39" hidden="1">
      <c r="A39" s="75">
        <v>38.0</v>
      </c>
      <c r="B39" s="149">
        <f t="shared" si="1"/>
        <v>2</v>
      </c>
      <c r="C39" s="147">
        <v>46072.0</v>
      </c>
      <c r="D39" s="149" t="s">
        <v>200</v>
      </c>
      <c r="E39" s="149" t="s">
        <v>1397</v>
      </c>
      <c r="F39" s="149" t="s">
        <v>1398</v>
      </c>
      <c r="G39" s="76" t="s">
        <v>14</v>
      </c>
      <c r="H39" s="76" t="s">
        <v>203</v>
      </c>
      <c r="I39" s="150" t="s">
        <v>224</v>
      </c>
      <c r="J39" s="76" t="s">
        <v>34</v>
      </c>
      <c r="K39" s="76" t="s">
        <v>1449</v>
      </c>
      <c r="L39" s="76" t="s">
        <v>1450</v>
      </c>
      <c r="M39" s="76" t="s">
        <v>1043</v>
      </c>
      <c r="N39" s="76">
        <f t="shared" si="2"/>
        <v>-46072</v>
      </c>
      <c r="O39" s="147"/>
      <c r="P39" s="76"/>
      <c r="Q39" s="94"/>
      <c r="R39" s="76"/>
      <c r="S39" s="76"/>
    </row>
    <row r="40" hidden="1">
      <c r="A40" s="75">
        <v>37.0</v>
      </c>
      <c r="B40" s="149">
        <f t="shared" si="1"/>
        <v>2</v>
      </c>
      <c r="C40" s="147">
        <v>46073.0</v>
      </c>
      <c r="D40" s="149" t="s">
        <v>200</v>
      </c>
      <c r="E40" s="149" t="s">
        <v>1451</v>
      </c>
      <c r="F40" s="149" t="s">
        <v>1452</v>
      </c>
      <c r="G40" s="76" t="s">
        <v>13</v>
      </c>
      <c r="H40" s="76" t="s">
        <v>203</v>
      </c>
      <c r="I40" s="150" t="s">
        <v>204</v>
      </c>
      <c r="J40" s="76" t="s">
        <v>34</v>
      </c>
      <c r="K40" s="76" t="s">
        <v>34</v>
      </c>
      <c r="L40" s="76" t="s">
        <v>205</v>
      </c>
      <c r="M40" s="76" t="s">
        <v>1043</v>
      </c>
      <c r="N40" s="76">
        <f t="shared" si="2"/>
        <v>-46073</v>
      </c>
      <c r="O40" s="147"/>
      <c r="P40" s="76"/>
      <c r="Q40" s="94"/>
      <c r="R40" s="76"/>
      <c r="S40" s="76"/>
    </row>
    <row r="41" hidden="1">
      <c r="A41" s="75">
        <v>39.0</v>
      </c>
      <c r="B41" s="149">
        <f t="shared" si="1"/>
        <v>2</v>
      </c>
      <c r="C41" s="147">
        <v>46076.0</v>
      </c>
      <c r="D41" s="149" t="s">
        <v>228</v>
      </c>
      <c r="E41" s="149" t="s">
        <v>514</v>
      </c>
      <c r="F41" s="149" t="s">
        <v>515</v>
      </c>
      <c r="G41" s="76" t="s">
        <v>15</v>
      </c>
      <c r="H41" s="76" t="s">
        <v>209</v>
      </c>
      <c r="I41" s="150" t="s">
        <v>204</v>
      </c>
      <c r="J41" s="76" t="s">
        <v>34</v>
      </c>
      <c r="K41" s="76" t="s">
        <v>1449</v>
      </c>
      <c r="L41" s="76" t="s">
        <v>1453</v>
      </c>
      <c r="M41" s="76" t="s">
        <v>1043</v>
      </c>
      <c r="N41" s="76">
        <f t="shared" si="2"/>
        <v>-46076</v>
      </c>
      <c r="O41" s="147"/>
      <c r="P41" s="76"/>
      <c r="Q41" s="94"/>
      <c r="R41" s="76"/>
      <c r="S41" s="76"/>
    </row>
    <row r="42" hidden="1">
      <c r="A42" s="75">
        <v>42.0</v>
      </c>
      <c r="B42" s="149">
        <f t="shared" si="1"/>
        <v>2</v>
      </c>
      <c r="C42" s="147">
        <v>46076.0</v>
      </c>
      <c r="D42" s="149" t="s">
        <v>200</v>
      </c>
      <c r="E42" s="149" t="s">
        <v>496</v>
      </c>
      <c r="F42" s="149" t="s">
        <v>497</v>
      </c>
      <c r="G42" s="76" t="s">
        <v>13</v>
      </c>
      <c r="H42" s="76" t="s">
        <v>209</v>
      </c>
      <c r="I42" s="150" t="s">
        <v>227</v>
      </c>
      <c r="J42" s="76" t="s">
        <v>29</v>
      </c>
      <c r="K42" s="76"/>
      <c r="L42" s="76" t="s">
        <v>211</v>
      </c>
      <c r="M42" s="76" t="s">
        <v>1043</v>
      </c>
      <c r="N42" s="76">
        <f t="shared" si="2"/>
        <v>-46076</v>
      </c>
      <c r="O42" s="147"/>
      <c r="P42" s="76"/>
      <c r="Q42" s="94"/>
      <c r="R42" s="76"/>
      <c r="S42" s="76"/>
    </row>
    <row r="43" hidden="1">
      <c r="A43" s="75">
        <v>40.0</v>
      </c>
      <c r="B43" s="149">
        <f t="shared" si="1"/>
        <v>2</v>
      </c>
      <c r="C43" s="147">
        <v>46077.0</v>
      </c>
      <c r="D43" s="149" t="s">
        <v>200</v>
      </c>
      <c r="E43" s="149" t="s">
        <v>382</v>
      </c>
      <c r="F43" s="149" t="s">
        <v>487</v>
      </c>
      <c r="G43" s="76" t="s">
        <v>13</v>
      </c>
      <c r="H43" s="76" t="s">
        <v>209</v>
      </c>
      <c r="I43" s="150" t="s">
        <v>204</v>
      </c>
      <c r="J43" s="76" t="s">
        <v>30</v>
      </c>
      <c r="K43" s="76"/>
      <c r="L43" s="76" t="s">
        <v>211</v>
      </c>
      <c r="M43" s="76" t="s">
        <v>1043</v>
      </c>
      <c r="N43" s="76">
        <f t="shared" si="2"/>
        <v>-46077</v>
      </c>
      <c r="O43" s="147"/>
      <c r="P43" s="76"/>
      <c r="Q43" s="94"/>
      <c r="R43" s="76"/>
      <c r="S43" s="76"/>
    </row>
    <row r="44" hidden="1">
      <c r="A44" s="75">
        <v>41.0</v>
      </c>
      <c r="B44" s="149">
        <f t="shared" si="1"/>
        <v>2</v>
      </c>
      <c r="C44" s="147">
        <v>46078.0</v>
      </c>
      <c r="D44" s="149" t="s">
        <v>200</v>
      </c>
      <c r="E44" s="149" t="s">
        <v>1454</v>
      </c>
      <c r="F44" s="149" t="s">
        <v>1455</v>
      </c>
      <c r="G44" s="76" t="s">
        <v>13</v>
      </c>
      <c r="H44" s="76" t="s">
        <v>203</v>
      </c>
      <c r="I44" s="150" t="s">
        <v>864</v>
      </c>
      <c r="J44" s="76" t="s">
        <v>29</v>
      </c>
      <c r="K44" s="76"/>
      <c r="L44" s="76" t="s">
        <v>205</v>
      </c>
      <c r="M44" s="76" t="s">
        <v>1043</v>
      </c>
      <c r="N44" s="76">
        <f t="shared" si="2"/>
        <v>-46078</v>
      </c>
      <c r="O44" s="147"/>
      <c r="P44" s="76"/>
      <c r="Q44" s="94"/>
      <c r="R44" s="76"/>
      <c r="S44" s="76"/>
    </row>
    <row r="45" hidden="1">
      <c r="A45" s="75">
        <v>43.0</v>
      </c>
      <c r="B45" s="149">
        <f t="shared" si="1"/>
        <v>3</v>
      </c>
      <c r="C45" s="147">
        <v>46085.0</v>
      </c>
      <c r="D45" s="149" t="s">
        <v>200</v>
      </c>
      <c r="E45" s="149" t="s">
        <v>688</v>
      </c>
      <c r="F45" s="149" t="s">
        <v>689</v>
      </c>
      <c r="G45" s="76" t="s">
        <v>13</v>
      </c>
      <c r="H45" s="76" t="s">
        <v>209</v>
      </c>
      <c r="I45" s="150" t="s">
        <v>227</v>
      </c>
      <c r="J45" s="76" t="s">
        <v>35</v>
      </c>
      <c r="K45" s="76"/>
      <c r="L45" s="76" t="s">
        <v>1020</v>
      </c>
      <c r="M45" s="76" t="s">
        <v>1043</v>
      </c>
      <c r="N45" s="76">
        <f t="shared" si="2"/>
        <v>-46085</v>
      </c>
      <c r="O45" s="147"/>
      <c r="P45" s="76"/>
      <c r="Q45" s="94"/>
      <c r="R45" s="76"/>
      <c r="S45" s="76"/>
    </row>
    <row r="46" hidden="1">
      <c r="A46" s="75">
        <v>44.0</v>
      </c>
      <c r="B46" s="149">
        <f t="shared" si="1"/>
        <v>3</v>
      </c>
      <c r="C46" s="147">
        <v>46085.0</v>
      </c>
      <c r="D46" s="149" t="s">
        <v>200</v>
      </c>
      <c r="E46" s="149" t="s">
        <v>862</v>
      </c>
      <c r="F46" s="149" t="s">
        <v>863</v>
      </c>
      <c r="G46" s="76" t="s">
        <v>13</v>
      </c>
      <c r="H46" s="76" t="s">
        <v>209</v>
      </c>
      <c r="I46" s="150" t="s">
        <v>1022</v>
      </c>
      <c r="J46" s="76" t="s">
        <v>30</v>
      </c>
      <c r="K46" s="76"/>
      <c r="L46" s="76" t="s">
        <v>211</v>
      </c>
      <c r="M46" s="76" t="s">
        <v>1043</v>
      </c>
      <c r="N46" s="76">
        <f t="shared" si="2"/>
        <v>-46085</v>
      </c>
      <c r="O46" s="147"/>
      <c r="P46" s="76"/>
      <c r="Q46" s="94"/>
      <c r="R46" s="76"/>
      <c r="S46" s="76"/>
    </row>
    <row r="47" hidden="1">
      <c r="A47" s="75">
        <v>45.0</v>
      </c>
      <c r="B47" s="149">
        <f t="shared" si="1"/>
        <v>3</v>
      </c>
      <c r="C47" s="147">
        <v>46085.0</v>
      </c>
      <c r="D47" s="149" t="s">
        <v>200</v>
      </c>
      <c r="E47" s="149" t="s">
        <v>1456</v>
      </c>
      <c r="F47" s="149" t="s">
        <v>1457</v>
      </c>
      <c r="G47" s="76" t="s">
        <v>13</v>
      </c>
      <c r="H47" s="76" t="s">
        <v>203</v>
      </c>
      <c r="I47" s="150" t="s">
        <v>227</v>
      </c>
      <c r="J47" s="76" t="s">
        <v>29</v>
      </c>
      <c r="K47" s="76"/>
      <c r="L47" s="76" t="s">
        <v>205</v>
      </c>
      <c r="M47" s="76" t="s">
        <v>1043</v>
      </c>
      <c r="N47" s="76">
        <f t="shared" si="2"/>
        <v>-46085</v>
      </c>
      <c r="O47" s="147"/>
      <c r="P47" s="76"/>
      <c r="Q47" s="94"/>
      <c r="R47" s="76"/>
      <c r="S47" s="76"/>
    </row>
    <row r="48">
      <c r="A48" s="75">
        <v>46.0</v>
      </c>
      <c r="B48" s="149">
        <f t="shared" si="1"/>
        <v>3</v>
      </c>
      <c r="C48" s="147">
        <v>46086.0</v>
      </c>
      <c r="D48" s="149" t="s">
        <v>200</v>
      </c>
      <c r="E48" s="149" t="s">
        <v>1458</v>
      </c>
      <c r="F48" s="149" t="s">
        <v>1459</v>
      </c>
      <c r="G48" s="76" t="s">
        <v>15</v>
      </c>
      <c r="H48" s="76" t="s">
        <v>209</v>
      </c>
      <c r="I48" s="150" t="s">
        <v>261</v>
      </c>
      <c r="J48" s="76" t="s">
        <v>30</v>
      </c>
      <c r="K48" s="76"/>
      <c r="L48" s="76" t="s">
        <v>1460</v>
      </c>
      <c r="M48" s="76" t="s">
        <v>1043</v>
      </c>
      <c r="N48" s="76">
        <f t="shared" si="2"/>
        <v>-46086</v>
      </c>
      <c r="O48" s="147"/>
      <c r="P48" s="76"/>
      <c r="Q48" s="94"/>
      <c r="R48" s="76"/>
      <c r="S48" s="76"/>
    </row>
    <row r="49" hidden="1">
      <c r="A49" s="75">
        <v>49.0</v>
      </c>
      <c r="B49" s="149">
        <f t="shared" si="1"/>
        <v>3</v>
      </c>
      <c r="C49" s="147">
        <v>46086.0</v>
      </c>
      <c r="D49" s="149" t="s">
        <v>200</v>
      </c>
      <c r="E49" s="149" t="s">
        <v>871</v>
      </c>
      <c r="F49" s="149" t="s">
        <v>872</v>
      </c>
      <c r="G49" s="76" t="s">
        <v>13</v>
      </c>
      <c r="H49" s="76" t="s">
        <v>209</v>
      </c>
      <c r="I49" s="150" t="s">
        <v>210</v>
      </c>
      <c r="J49" s="76" t="s">
        <v>34</v>
      </c>
      <c r="K49" s="76" t="s">
        <v>18</v>
      </c>
      <c r="L49" s="76" t="s">
        <v>211</v>
      </c>
      <c r="M49" s="76" t="s">
        <v>1043</v>
      </c>
      <c r="N49" s="76">
        <f t="shared" si="2"/>
        <v>-46086</v>
      </c>
      <c r="O49" s="147"/>
      <c r="P49" s="76"/>
      <c r="Q49" s="94"/>
      <c r="R49" s="76"/>
      <c r="S49" s="76"/>
    </row>
    <row r="50" hidden="1">
      <c r="A50" s="75">
        <v>47.0</v>
      </c>
      <c r="B50" s="149">
        <f t="shared" si="1"/>
        <v>3</v>
      </c>
      <c r="C50" s="147">
        <v>46087.0</v>
      </c>
      <c r="D50" s="149" t="s">
        <v>200</v>
      </c>
      <c r="E50" s="149" t="s">
        <v>1035</v>
      </c>
      <c r="F50" s="149" t="s">
        <v>1036</v>
      </c>
      <c r="G50" s="76" t="s">
        <v>13</v>
      </c>
      <c r="H50" s="76" t="s">
        <v>209</v>
      </c>
      <c r="I50" s="150" t="s">
        <v>1037</v>
      </c>
      <c r="J50" s="76" t="s">
        <v>28</v>
      </c>
      <c r="K50" s="76"/>
      <c r="L50" s="76" t="s">
        <v>211</v>
      </c>
      <c r="M50" s="76" t="s">
        <v>1043</v>
      </c>
      <c r="N50" s="76">
        <f t="shared" si="2"/>
        <v>-46087</v>
      </c>
      <c r="O50" s="147"/>
      <c r="P50" s="76"/>
      <c r="Q50" s="94"/>
      <c r="R50" s="76"/>
      <c r="S50" s="76"/>
    </row>
    <row r="51" hidden="1">
      <c r="A51" s="75">
        <v>51.0</v>
      </c>
      <c r="B51" s="149">
        <f t="shared" si="1"/>
        <v>3</v>
      </c>
      <c r="C51" s="147">
        <v>46091.0</v>
      </c>
      <c r="D51" s="149" t="s">
        <v>228</v>
      </c>
      <c r="E51" s="149" t="s">
        <v>1469</v>
      </c>
      <c r="F51" s="149" t="s">
        <v>1470</v>
      </c>
      <c r="G51" s="76" t="s">
        <v>14</v>
      </c>
      <c r="H51" s="76" t="s">
        <v>203</v>
      </c>
      <c r="I51" s="150" t="s">
        <v>714</v>
      </c>
      <c r="J51" s="76" t="s">
        <v>34</v>
      </c>
      <c r="K51" s="76" t="s">
        <v>1471</v>
      </c>
      <c r="L51" s="76" t="s">
        <v>205</v>
      </c>
      <c r="M51" s="76" t="s">
        <v>1043</v>
      </c>
      <c r="N51" s="76">
        <f t="shared" si="2"/>
        <v>-46091</v>
      </c>
      <c r="O51" s="147"/>
      <c r="P51" s="76"/>
      <c r="Q51" s="94"/>
      <c r="R51" s="76"/>
      <c r="S51" s="76"/>
    </row>
    <row r="52" hidden="1">
      <c r="A52" s="75">
        <v>50.0</v>
      </c>
      <c r="B52" s="149">
        <f t="shared" si="1"/>
        <v>3</v>
      </c>
      <c r="C52" s="147">
        <v>46092.0</v>
      </c>
      <c r="D52" s="149" t="s">
        <v>200</v>
      </c>
      <c r="E52" s="149" t="s">
        <v>1000</v>
      </c>
      <c r="F52" s="149" t="s">
        <v>1001</v>
      </c>
      <c r="G52" s="76" t="s">
        <v>15</v>
      </c>
      <c r="H52" s="76" t="s">
        <v>203</v>
      </c>
      <c r="I52" s="150" t="s">
        <v>239</v>
      </c>
      <c r="J52" s="76" t="s">
        <v>30</v>
      </c>
      <c r="K52" s="76"/>
      <c r="L52" s="76" t="s">
        <v>205</v>
      </c>
      <c r="M52" s="76" t="s">
        <v>1043</v>
      </c>
      <c r="N52" s="76">
        <f t="shared" si="2"/>
        <v>-46092</v>
      </c>
      <c r="O52" s="147"/>
      <c r="P52" s="76"/>
      <c r="Q52" s="94"/>
      <c r="R52" s="76"/>
      <c r="S52" s="76"/>
    </row>
    <row r="53" hidden="1">
      <c r="A53" s="75">
        <v>52.0</v>
      </c>
      <c r="B53" s="149">
        <f t="shared" si="1"/>
        <v>3</v>
      </c>
      <c r="C53" s="147">
        <v>46094.0</v>
      </c>
      <c r="D53" s="149" t="s">
        <v>200</v>
      </c>
      <c r="E53" s="149" t="s">
        <v>1038</v>
      </c>
      <c r="F53" s="149" t="s">
        <v>1039</v>
      </c>
      <c r="G53" s="76" t="s">
        <v>14</v>
      </c>
      <c r="H53" s="76" t="s">
        <v>203</v>
      </c>
      <c r="I53" s="150" t="s">
        <v>204</v>
      </c>
      <c r="J53" s="76" t="s">
        <v>34</v>
      </c>
      <c r="K53" s="76"/>
      <c r="L53" s="76" t="s">
        <v>231</v>
      </c>
      <c r="M53" s="76" t="s">
        <v>1043</v>
      </c>
      <c r="N53" s="76">
        <f t="shared" si="2"/>
        <v>-46094</v>
      </c>
      <c r="O53" s="147"/>
      <c r="P53" s="76"/>
      <c r="Q53" s="94"/>
      <c r="R53" s="76"/>
      <c r="S53" s="76"/>
    </row>
    <row r="54" hidden="1">
      <c r="A54" s="75">
        <v>53.0</v>
      </c>
      <c r="B54" s="149">
        <f t="shared" si="1"/>
        <v>3</v>
      </c>
      <c r="C54" s="147">
        <v>46097.0</v>
      </c>
      <c r="D54" s="149" t="s">
        <v>200</v>
      </c>
      <c r="E54" s="149" t="s">
        <v>1472</v>
      </c>
      <c r="F54" s="149" t="s">
        <v>1473</v>
      </c>
      <c r="G54" s="76" t="s">
        <v>14</v>
      </c>
      <c r="H54" s="76" t="s">
        <v>203</v>
      </c>
      <c r="I54" s="150" t="s">
        <v>224</v>
      </c>
      <c r="J54" s="76" t="s">
        <v>34</v>
      </c>
      <c r="K54" s="76"/>
      <c r="L54" s="76" t="s">
        <v>1474</v>
      </c>
      <c r="M54" s="76" t="s">
        <v>1043</v>
      </c>
      <c r="N54" s="76">
        <f t="shared" si="2"/>
        <v>-46097</v>
      </c>
      <c r="O54" s="147"/>
      <c r="P54" s="76"/>
      <c r="Q54" s="94"/>
      <c r="R54" s="76"/>
      <c r="S54" s="76"/>
    </row>
    <row r="55" hidden="1">
      <c r="A55" s="75">
        <v>54.0</v>
      </c>
      <c r="B55" s="149">
        <f t="shared" si="1"/>
        <v>3</v>
      </c>
      <c r="C55" s="147">
        <v>46099.0</v>
      </c>
      <c r="D55" s="149" t="s">
        <v>200</v>
      </c>
      <c r="E55" s="149" t="s">
        <v>1475</v>
      </c>
      <c r="F55" s="149" t="s">
        <v>1476</v>
      </c>
      <c r="G55" s="76" t="s">
        <v>13</v>
      </c>
      <c r="H55" s="76" t="s">
        <v>203</v>
      </c>
      <c r="I55" s="150" t="s">
        <v>1477</v>
      </c>
      <c r="J55" s="76" t="s">
        <v>33</v>
      </c>
      <c r="K55" s="76" t="s">
        <v>33</v>
      </c>
      <c r="L55" s="76" t="s">
        <v>205</v>
      </c>
      <c r="M55" s="76" t="s">
        <v>1043</v>
      </c>
      <c r="N55" s="76">
        <f t="shared" si="2"/>
        <v>-46099</v>
      </c>
      <c r="O55" s="147"/>
      <c r="P55" s="76"/>
      <c r="Q55" s="94"/>
      <c r="R55" s="76"/>
      <c r="S55" s="76" t="s">
        <v>1478</v>
      </c>
    </row>
    <row r="56" hidden="1">
      <c r="A56" s="75">
        <v>55.0</v>
      </c>
      <c r="B56" s="149">
        <f t="shared" si="1"/>
        <v>12</v>
      </c>
      <c r="C56" s="147"/>
      <c r="D56" s="149"/>
      <c r="E56" s="149"/>
      <c r="F56" s="149"/>
      <c r="G56" s="76"/>
      <c r="H56" s="76"/>
      <c r="I56" s="150"/>
      <c r="J56" s="76"/>
      <c r="K56" s="76"/>
      <c r="L56" s="76"/>
      <c r="M56" s="76"/>
      <c r="N56" s="76">
        <f t="shared" si="2"/>
        <v>0</v>
      </c>
      <c r="O56" s="147"/>
      <c r="P56" s="76"/>
      <c r="Q56" s="94"/>
      <c r="R56" s="76"/>
      <c r="S56" s="76"/>
    </row>
    <row r="57" hidden="1">
      <c r="A57" s="75">
        <v>56.0</v>
      </c>
      <c r="B57" s="149">
        <f t="shared" si="1"/>
        <v>12</v>
      </c>
      <c r="C57" s="147"/>
      <c r="D57" s="149"/>
      <c r="E57" s="149"/>
      <c r="F57" s="149"/>
      <c r="G57" s="76"/>
      <c r="H57" s="76"/>
      <c r="I57" s="150"/>
      <c r="J57" s="76"/>
      <c r="K57" s="76"/>
      <c r="L57" s="76"/>
      <c r="M57" s="76"/>
      <c r="N57" s="76">
        <f t="shared" si="2"/>
        <v>0</v>
      </c>
      <c r="O57" s="147"/>
      <c r="P57" s="76"/>
      <c r="Q57" s="94"/>
      <c r="R57" s="76"/>
      <c r="S57" s="76"/>
    </row>
    <row r="58" hidden="1">
      <c r="A58" s="75">
        <v>57.0</v>
      </c>
      <c r="B58" s="149">
        <f t="shared" si="1"/>
        <v>12</v>
      </c>
      <c r="C58" s="147"/>
      <c r="D58" s="149"/>
      <c r="E58" s="149"/>
      <c r="F58" s="149"/>
      <c r="G58" s="76"/>
      <c r="H58" s="76"/>
      <c r="I58" s="150"/>
      <c r="J58" s="76"/>
      <c r="K58" s="76"/>
      <c r="L58" s="76"/>
      <c r="M58" s="76"/>
      <c r="N58" s="76">
        <f t="shared" si="2"/>
        <v>0</v>
      </c>
      <c r="O58" s="147"/>
      <c r="P58" s="76"/>
      <c r="Q58" s="94"/>
      <c r="R58" s="76"/>
      <c r="S58" s="76"/>
    </row>
    <row r="59" hidden="1">
      <c r="A59" s="75">
        <v>58.0</v>
      </c>
      <c r="B59" s="149">
        <f t="shared" si="1"/>
        <v>12</v>
      </c>
      <c r="C59" s="147"/>
      <c r="D59" s="149"/>
      <c r="E59" s="149"/>
      <c r="F59" s="149"/>
      <c r="G59" s="76"/>
      <c r="H59" s="76"/>
      <c r="I59" s="150"/>
      <c r="J59" s="76"/>
      <c r="K59" s="76"/>
      <c r="L59" s="76"/>
      <c r="M59" s="76"/>
      <c r="N59" s="76">
        <f t="shared" si="2"/>
        <v>0</v>
      </c>
      <c r="O59" s="147"/>
      <c r="P59" s="76"/>
      <c r="Q59" s="94"/>
      <c r="R59" s="76"/>
      <c r="S59" s="76"/>
    </row>
    <row r="60" hidden="1">
      <c r="A60" s="75">
        <v>59.0</v>
      </c>
      <c r="B60" s="149">
        <f t="shared" si="1"/>
        <v>12</v>
      </c>
      <c r="C60" s="147"/>
      <c r="D60" s="149"/>
      <c r="E60" s="149"/>
      <c r="F60" s="149"/>
      <c r="G60" s="76"/>
      <c r="H60" s="76"/>
      <c r="I60" s="150"/>
      <c r="J60" s="76"/>
      <c r="K60" s="76"/>
      <c r="L60" s="76"/>
      <c r="M60" s="76"/>
      <c r="N60" s="76">
        <f t="shared" si="2"/>
        <v>0</v>
      </c>
      <c r="O60" s="147"/>
      <c r="P60" s="76"/>
      <c r="Q60" s="94"/>
      <c r="R60" s="76"/>
      <c r="S60" s="76"/>
    </row>
    <row r="61" hidden="1">
      <c r="A61" s="75">
        <v>60.0</v>
      </c>
      <c r="B61" s="149">
        <f t="shared" si="1"/>
        <v>12</v>
      </c>
      <c r="C61" s="147"/>
      <c r="D61" s="149"/>
      <c r="E61" s="149"/>
      <c r="F61" s="149"/>
      <c r="G61" s="76"/>
      <c r="H61" s="76"/>
      <c r="I61" s="150"/>
      <c r="J61" s="76"/>
      <c r="K61" s="76"/>
      <c r="L61" s="76"/>
      <c r="M61" s="76"/>
      <c r="N61" s="76">
        <f t="shared" si="2"/>
        <v>0</v>
      </c>
      <c r="O61" s="147"/>
      <c r="P61" s="76"/>
      <c r="Q61" s="94"/>
      <c r="R61" s="76"/>
      <c r="S61" s="76"/>
    </row>
    <row r="62" hidden="1">
      <c r="A62" s="75">
        <v>61.0</v>
      </c>
      <c r="B62" s="149">
        <f t="shared" si="1"/>
        <v>12</v>
      </c>
      <c r="C62" s="147"/>
      <c r="D62" s="149"/>
      <c r="E62" s="149"/>
      <c r="F62" s="149"/>
      <c r="G62" s="76"/>
      <c r="H62" s="76"/>
      <c r="I62" s="150"/>
      <c r="J62" s="76"/>
      <c r="K62" s="76"/>
      <c r="L62" s="76"/>
      <c r="M62" s="76"/>
      <c r="N62" s="76">
        <f t="shared" si="2"/>
        <v>0</v>
      </c>
      <c r="O62" s="147"/>
      <c r="P62" s="76"/>
      <c r="Q62" s="94"/>
      <c r="R62" s="76"/>
      <c r="S62" s="76"/>
    </row>
    <row r="63" hidden="1">
      <c r="A63" s="75">
        <v>62.0</v>
      </c>
      <c r="B63" s="149">
        <f t="shared" si="1"/>
        <v>12</v>
      </c>
      <c r="C63" s="147"/>
      <c r="D63" s="149"/>
      <c r="E63" s="149"/>
      <c r="F63" s="149"/>
      <c r="G63" s="76"/>
      <c r="H63" s="76"/>
      <c r="I63" s="150"/>
      <c r="J63" s="76"/>
      <c r="K63" s="76"/>
      <c r="L63" s="76"/>
      <c r="M63" s="76"/>
      <c r="N63" s="76">
        <f t="shared" si="2"/>
        <v>0</v>
      </c>
      <c r="O63" s="147"/>
      <c r="P63" s="76"/>
      <c r="Q63" s="94"/>
      <c r="R63" s="76"/>
      <c r="S63" s="76"/>
    </row>
    <row r="64" hidden="1">
      <c r="A64" s="75">
        <v>63.0</v>
      </c>
      <c r="B64" s="149">
        <f t="shared" si="1"/>
        <v>12</v>
      </c>
      <c r="C64" s="147"/>
      <c r="D64" s="149"/>
      <c r="E64" s="149"/>
      <c r="F64" s="149"/>
      <c r="G64" s="76"/>
      <c r="H64" s="76"/>
      <c r="I64" s="150"/>
      <c r="J64" s="76"/>
      <c r="K64" s="76"/>
      <c r="L64" s="76"/>
      <c r="M64" s="76"/>
      <c r="N64" s="76">
        <f t="shared" si="2"/>
        <v>0</v>
      </c>
      <c r="O64" s="147"/>
      <c r="P64" s="76"/>
      <c r="Q64" s="94"/>
      <c r="R64" s="76"/>
      <c r="S64" s="76"/>
    </row>
    <row r="65" hidden="1">
      <c r="A65" s="75">
        <v>64.0</v>
      </c>
      <c r="B65" s="149">
        <f t="shared" si="1"/>
        <v>12</v>
      </c>
      <c r="C65" s="147"/>
      <c r="D65" s="149"/>
      <c r="E65" s="149"/>
      <c r="F65" s="149"/>
      <c r="G65" s="76"/>
      <c r="H65" s="76"/>
      <c r="I65" s="150"/>
      <c r="J65" s="76"/>
      <c r="K65" s="76"/>
      <c r="L65" s="76"/>
      <c r="M65" s="76"/>
      <c r="N65" s="76">
        <f t="shared" si="2"/>
        <v>0</v>
      </c>
      <c r="O65" s="147"/>
      <c r="P65" s="76"/>
      <c r="Q65" s="94"/>
      <c r="R65" s="76"/>
      <c r="S65" s="76"/>
    </row>
    <row r="66" hidden="1">
      <c r="A66" s="75">
        <v>65.0</v>
      </c>
      <c r="B66" s="149">
        <f t="shared" si="1"/>
        <v>12</v>
      </c>
      <c r="C66" s="147"/>
      <c r="D66" s="149"/>
      <c r="E66" s="149"/>
      <c r="F66" s="149"/>
      <c r="G66" s="76"/>
      <c r="H66" s="76"/>
      <c r="I66" s="150"/>
      <c r="J66" s="76"/>
      <c r="K66" s="76"/>
      <c r="L66" s="76"/>
      <c r="M66" s="76"/>
      <c r="N66" s="76">
        <f t="shared" si="2"/>
        <v>0</v>
      </c>
      <c r="O66" s="147"/>
      <c r="P66" s="76"/>
      <c r="Q66" s="94"/>
      <c r="R66" s="76"/>
      <c r="S66" s="76"/>
    </row>
    <row r="67" hidden="1">
      <c r="A67" s="75">
        <v>66.0</v>
      </c>
      <c r="B67" s="149">
        <f t="shared" si="1"/>
        <v>12</v>
      </c>
      <c r="C67" s="147"/>
      <c r="D67" s="149"/>
      <c r="E67" s="149"/>
      <c r="F67" s="149"/>
      <c r="G67" s="76"/>
      <c r="H67" s="76"/>
      <c r="I67" s="150"/>
      <c r="J67" s="76"/>
      <c r="K67" s="76"/>
      <c r="L67" s="76"/>
      <c r="M67" s="76"/>
      <c r="N67" s="76">
        <f t="shared" si="2"/>
        <v>0</v>
      </c>
      <c r="O67" s="147"/>
      <c r="P67" s="76"/>
      <c r="Q67" s="94"/>
      <c r="R67" s="76"/>
      <c r="S67" s="76"/>
    </row>
    <row r="68" hidden="1">
      <c r="A68" s="75">
        <v>67.0</v>
      </c>
      <c r="B68" s="149">
        <f t="shared" si="1"/>
        <v>12</v>
      </c>
      <c r="C68" s="147"/>
      <c r="D68" s="149"/>
      <c r="E68" s="149"/>
      <c r="F68" s="149"/>
      <c r="G68" s="76"/>
      <c r="H68" s="76"/>
      <c r="I68" s="150"/>
      <c r="J68" s="76"/>
      <c r="K68" s="76"/>
      <c r="L68" s="76"/>
      <c r="M68" s="76"/>
      <c r="N68" s="76">
        <f t="shared" si="2"/>
        <v>0</v>
      </c>
      <c r="O68" s="147"/>
      <c r="P68" s="76"/>
      <c r="Q68" s="94"/>
      <c r="R68" s="76"/>
      <c r="S68" s="76"/>
    </row>
    <row r="69" hidden="1">
      <c r="A69" s="75">
        <v>68.0</v>
      </c>
      <c r="B69" s="149">
        <f t="shared" si="1"/>
        <v>12</v>
      </c>
      <c r="C69" s="147"/>
      <c r="D69" s="149"/>
      <c r="E69" s="149"/>
      <c r="F69" s="149"/>
      <c r="G69" s="76"/>
      <c r="H69" s="76"/>
      <c r="I69" s="150"/>
      <c r="J69" s="76"/>
      <c r="K69" s="76"/>
      <c r="L69" s="76"/>
      <c r="M69" s="76"/>
      <c r="N69" s="76">
        <f t="shared" si="2"/>
        <v>0</v>
      </c>
      <c r="O69" s="147"/>
      <c r="P69" s="76"/>
      <c r="Q69" s="94"/>
      <c r="R69" s="76"/>
      <c r="S69" s="76"/>
    </row>
    <row r="70" hidden="1">
      <c r="A70" s="75">
        <v>69.0</v>
      </c>
      <c r="B70" s="149">
        <f t="shared" si="1"/>
        <v>12</v>
      </c>
      <c r="C70" s="147"/>
      <c r="D70" s="149"/>
      <c r="E70" s="149"/>
      <c r="F70" s="149"/>
      <c r="G70" s="76"/>
      <c r="H70" s="76"/>
      <c r="I70" s="150"/>
      <c r="J70" s="76"/>
      <c r="K70" s="76"/>
      <c r="L70" s="76"/>
      <c r="M70" s="76"/>
      <c r="N70" s="76">
        <f t="shared" si="2"/>
        <v>0</v>
      </c>
      <c r="O70" s="147"/>
      <c r="P70" s="76"/>
      <c r="Q70" s="94"/>
      <c r="R70" s="76"/>
      <c r="S70" s="76"/>
    </row>
    <row r="71" hidden="1">
      <c r="A71" s="75">
        <v>70.0</v>
      </c>
      <c r="B71" s="149">
        <f t="shared" si="1"/>
        <v>12</v>
      </c>
      <c r="C71" s="147"/>
      <c r="D71" s="149"/>
      <c r="E71" s="149"/>
      <c r="F71" s="149"/>
      <c r="G71" s="76"/>
      <c r="H71" s="76"/>
      <c r="I71" s="150"/>
      <c r="J71" s="76"/>
      <c r="K71" s="76"/>
      <c r="L71" s="76"/>
      <c r="M71" s="76"/>
      <c r="N71" s="76">
        <f t="shared" si="2"/>
        <v>0</v>
      </c>
      <c r="O71" s="147"/>
      <c r="P71" s="76"/>
      <c r="Q71" s="94"/>
      <c r="R71" s="76"/>
      <c r="S71" s="76"/>
    </row>
    <row r="72" hidden="1">
      <c r="A72" s="75">
        <v>71.0</v>
      </c>
      <c r="B72" s="149">
        <f t="shared" si="1"/>
        <v>12</v>
      </c>
      <c r="C72" s="147"/>
      <c r="D72" s="149"/>
      <c r="E72" s="149"/>
      <c r="F72" s="149"/>
      <c r="G72" s="76"/>
      <c r="H72" s="76"/>
      <c r="I72" s="150"/>
      <c r="J72" s="76"/>
      <c r="K72" s="76"/>
      <c r="L72" s="76"/>
      <c r="M72" s="76"/>
      <c r="N72" s="76">
        <f t="shared" si="2"/>
        <v>0</v>
      </c>
      <c r="O72" s="147"/>
      <c r="P72" s="76"/>
      <c r="Q72" s="94"/>
      <c r="R72" s="76"/>
      <c r="S72" s="76"/>
    </row>
    <row r="73" hidden="1">
      <c r="A73" s="75">
        <v>72.0</v>
      </c>
      <c r="B73" s="149">
        <f t="shared" si="1"/>
        <v>12</v>
      </c>
      <c r="C73" s="147"/>
      <c r="D73" s="149"/>
      <c r="E73" s="149"/>
      <c r="F73" s="149"/>
      <c r="G73" s="76"/>
      <c r="H73" s="76"/>
      <c r="I73" s="150"/>
      <c r="J73" s="76"/>
      <c r="K73" s="76"/>
      <c r="L73" s="76"/>
      <c r="M73" s="76"/>
      <c r="N73" s="76">
        <f t="shared" si="2"/>
        <v>0</v>
      </c>
      <c r="O73" s="147"/>
      <c r="P73" s="76"/>
      <c r="Q73" s="94"/>
      <c r="R73" s="76"/>
      <c r="S73" s="76"/>
    </row>
    <row r="74" hidden="1">
      <c r="A74" s="75">
        <v>73.0</v>
      </c>
      <c r="B74" s="149">
        <f t="shared" si="1"/>
        <v>12</v>
      </c>
      <c r="C74" s="147"/>
      <c r="D74" s="149"/>
      <c r="E74" s="149"/>
      <c r="F74" s="149"/>
      <c r="G74" s="76"/>
      <c r="H74" s="76"/>
      <c r="I74" s="150"/>
      <c r="J74" s="76"/>
      <c r="K74" s="76"/>
      <c r="L74" s="76"/>
      <c r="M74" s="76"/>
      <c r="N74" s="76">
        <f t="shared" si="2"/>
        <v>0</v>
      </c>
      <c r="O74" s="147"/>
      <c r="P74" s="76"/>
      <c r="Q74" s="94"/>
      <c r="R74" s="76"/>
      <c r="S74" s="76"/>
    </row>
    <row r="75" hidden="1">
      <c r="A75" s="75">
        <v>74.0</v>
      </c>
      <c r="B75" s="149">
        <f t="shared" si="1"/>
        <v>12</v>
      </c>
      <c r="C75" s="147"/>
      <c r="D75" s="149"/>
      <c r="E75" s="149"/>
      <c r="F75" s="149"/>
      <c r="G75" s="76"/>
      <c r="H75" s="76"/>
      <c r="I75" s="150"/>
      <c r="J75" s="76"/>
      <c r="K75" s="76"/>
      <c r="L75" s="76"/>
      <c r="M75" s="76"/>
      <c r="N75" s="76">
        <f t="shared" si="2"/>
        <v>0</v>
      </c>
      <c r="O75" s="147"/>
      <c r="P75" s="76"/>
      <c r="Q75" s="94"/>
      <c r="R75" s="76"/>
      <c r="S75" s="76"/>
    </row>
    <row r="76" hidden="1">
      <c r="A76" s="75">
        <v>75.0</v>
      </c>
      <c r="B76" s="149">
        <f t="shared" si="1"/>
        <v>12</v>
      </c>
      <c r="C76" s="147"/>
      <c r="D76" s="149"/>
      <c r="E76" s="149"/>
      <c r="F76" s="149"/>
      <c r="G76" s="76"/>
      <c r="H76" s="76"/>
      <c r="I76" s="150"/>
      <c r="J76" s="76"/>
      <c r="K76" s="76"/>
      <c r="L76" s="76"/>
      <c r="M76" s="76"/>
      <c r="N76" s="76">
        <f t="shared" si="2"/>
        <v>0</v>
      </c>
      <c r="O76" s="147"/>
      <c r="P76" s="76"/>
      <c r="Q76" s="94"/>
      <c r="R76" s="76"/>
      <c r="S76" s="76"/>
    </row>
    <row r="77" hidden="1">
      <c r="A77" s="75">
        <v>76.0</v>
      </c>
      <c r="B77" s="149">
        <f t="shared" si="1"/>
        <v>12</v>
      </c>
      <c r="C77" s="147"/>
      <c r="D77" s="149"/>
      <c r="E77" s="149"/>
      <c r="F77" s="149"/>
      <c r="G77" s="76"/>
      <c r="H77" s="76"/>
      <c r="I77" s="150"/>
      <c r="J77" s="76"/>
      <c r="K77" s="76"/>
      <c r="L77" s="76"/>
      <c r="M77" s="76"/>
      <c r="N77" s="76">
        <f t="shared" si="2"/>
        <v>0</v>
      </c>
      <c r="O77" s="147"/>
      <c r="P77" s="76"/>
      <c r="Q77" s="94"/>
      <c r="R77" s="76"/>
      <c r="S77" s="76"/>
    </row>
    <row r="78" hidden="1">
      <c r="A78" s="75">
        <v>77.0</v>
      </c>
      <c r="B78" s="149">
        <f t="shared" si="1"/>
        <v>12</v>
      </c>
      <c r="C78" s="147"/>
      <c r="D78" s="149"/>
      <c r="E78" s="149"/>
      <c r="F78" s="149"/>
      <c r="G78" s="76"/>
      <c r="H78" s="76"/>
      <c r="I78" s="150"/>
      <c r="J78" s="76"/>
      <c r="K78" s="76"/>
      <c r="L78" s="76"/>
      <c r="M78" s="76"/>
      <c r="N78" s="76">
        <f t="shared" si="2"/>
        <v>0</v>
      </c>
      <c r="O78" s="147"/>
      <c r="P78" s="76"/>
      <c r="Q78" s="94"/>
      <c r="R78" s="76"/>
      <c r="S78" s="76"/>
    </row>
    <row r="79" hidden="1">
      <c r="A79" s="75">
        <v>78.0</v>
      </c>
      <c r="B79" s="149">
        <f t="shared" si="1"/>
        <v>12</v>
      </c>
      <c r="C79" s="147"/>
      <c r="D79" s="149"/>
      <c r="E79" s="149"/>
      <c r="F79" s="149"/>
      <c r="G79" s="76"/>
      <c r="H79" s="76"/>
      <c r="I79" s="150"/>
      <c r="J79" s="76"/>
      <c r="K79" s="76"/>
      <c r="L79" s="76"/>
      <c r="M79" s="76"/>
      <c r="N79" s="76">
        <f t="shared" si="2"/>
        <v>0</v>
      </c>
      <c r="O79" s="147"/>
      <c r="P79" s="76"/>
      <c r="Q79" s="94"/>
      <c r="R79" s="76"/>
      <c r="S79" s="76"/>
    </row>
    <row r="80" hidden="1">
      <c r="A80" s="75">
        <v>79.0</v>
      </c>
      <c r="B80" s="149">
        <f t="shared" si="1"/>
        <v>12</v>
      </c>
      <c r="C80" s="147"/>
      <c r="D80" s="149"/>
      <c r="E80" s="149"/>
      <c r="F80" s="149"/>
      <c r="G80" s="76"/>
      <c r="H80" s="76"/>
      <c r="I80" s="150"/>
      <c r="J80" s="76"/>
      <c r="K80" s="76"/>
      <c r="L80" s="76"/>
      <c r="M80" s="76"/>
      <c r="N80" s="76">
        <f t="shared" si="2"/>
        <v>0</v>
      </c>
      <c r="O80" s="147"/>
      <c r="P80" s="76"/>
      <c r="Q80" s="94"/>
      <c r="R80" s="76"/>
      <c r="S80" s="76"/>
    </row>
    <row r="81" hidden="1">
      <c r="A81" s="75">
        <v>80.0</v>
      </c>
      <c r="B81" s="149">
        <f t="shared" si="1"/>
        <v>12</v>
      </c>
      <c r="C81" s="147"/>
      <c r="D81" s="149"/>
      <c r="E81" s="149"/>
      <c r="F81" s="149"/>
      <c r="G81" s="76"/>
      <c r="H81" s="76"/>
      <c r="I81" s="150"/>
      <c r="J81" s="76"/>
      <c r="K81" s="76"/>
      <c r="L81" s="76"/>
      <c r="M81" s="76"/>
      <c r="N81" s="76">
        <f t="shared" si="2"/>
        <v>0</v>
      </c>
      <c r="O81" s="147"/>
      <c r="P81" s="76"/>
      <c r="Q81" s="94"/>
      <c r="R81" s="76"/>
      <c r="S81" s="76"/>
    </row>
    <row r="82" hidden="1">
      <c r="A82" s="75">
        <v>81.0</v>
      </c>
      <c r="B82" s="149">
        <f t="shared" si="1"/>
        <v>12</v>
      </c>
      <c r="C82" s="147"/>
      <c r="D82" s="149"/>
      <c r="E82" s="149"/>
      <c r="F82" s="149"/>
      <c r="G82" s="76"/>
      <c r="H82" s="76"/>
      <c r="I82" s="150"/>
      <c r="J82" s="76"/>
      <c r="K82" s="76"/>
      <c r="L82" s="76"/>
      <c r="M82" s="76"/>
      <c r="N82" s="76">
        <f t="shared" si="2"/>
        <v>0</v>
      </c>
      <c r="O82" s="147"/>
      <c r="P82" s="76"/>
      <c r="Q82" s="94"/>
      <c r="R82" s="76"/>
      <c r="S82" s="76"/>
    </row>
    <row r="83" hidden="1">
      <c r="A83" s="75">
        <v>82.0</v>
      </c>
      <c r="B83" s="149">
        <f t="shared" si="1"/>
        <v>12</v>
      </c>
      <c r="C83" s="147"/>
      <c r="D83" s="149"/>
      <c r="E83" s="149"/>
      <c r="F83" s="149"/>
      <c r="G83" s="76"/>
      <c r="H83" s="76"/>
      <c r="I83" s="150"/>
      <c r="J83" s="76"/>
      <c r="K83" s="76"/>
      <c r="L83" s="76"/>
      <c r="M83" s="76"/>
      <c r="N83" s="76">
        <f t="shared" si="2"/>
        <v>0</v>
      </c>
      <c r="O83" s="147"/>
      <c r="P83" s="76"/>
      <c r="Q83" s="94"/>
      <c r="R83" s="76"/>
      <c r="S83" s="76"/>
    </row>
    <row r="84" hidden="1">
      <c r="A84" s="75">
        <v>83.0</v>
      </c>
      <c r="B84" s="149">
        <f t="shared" si="1"/>
        <v>12</v>
      </c>
      <c r="C84" s="147"/>
      <c r="D84" s="149"/>
      <c r="E84" s="149"/>
      <c r="F84" s="149"/>
      <c r="G84" s="76"/>
      <c r="H84" s="76"/>
      <c r="I84" s="150"/>
      <c r="J84" s="76"/>
      <c r="K84" s="76"/>
      <c r="L84" s="76"/>
      <c r="M84" s="76"/>
      <c r="N84" s="76">
        <f t="shared" si="2"/>
        <v>0</v>
      </c>
      <c r="O84" s="147"/>
      <c r="P84" s="76"/>
      <c r="Q84" s="94"/>
      <c r="R84" s="76"/>
      <c r="S84" s="76"/>
    </row>
    <row r="85" hidden="1">
      <c r="A85" s="75">
        <v>84.0</v>
      </c>
      <c r="B85" s="149">
        <f t="shared" si="1"/>
        <v>12</v>
      </c>
      <c r="C85" s="147"/>
      <c r="D85" s="149"/>
      <c r="E85" s="149"/>
      <c r="F85" s="149"/>
      <c r="G85" s="76"/>
      <c r="H85" s="76"/>
      <c r="I85" s="150"/>
      <c r="J85" s="76"/>
      <c r="K85" s="76"/>
      <c r="L85" s="76"/>
      <c r="M85" s="76"/>
      <c r="N85" s="76">
        <f t="shared" si="2"/>
        <v>0</v>
      </c>
      <c r="O85" s="147"/>
      <c r="P85" s="76"/>
      <c r="Q85" s="94"/>
      <c r="R85" s="76"/>
      <c r="S85" s="76"/>
    </row>
    <row r="86" hidden="1">
      <c r="A86" s="75">
        <v>85.0</v>
      </c>
      <c r="B86" s="149">
        <f t="shared" si="1"/>
        <v>12</v>
      </c>
      <c r="C86" s="147"/>
      <c r="D86" s="149"/>
      <c r="E86" s="149"/>
      <c r="F86" s="149"/>
      <c r="G86" s="76"/>
      <c r="H86" s="76"/>
      <c r="I86" s="150"/>
      <c r="J86" s="76"/>
      <c r="K86" s="76"/>
      <c r="L86" s="76"/>
      <c r="M86" s="76"/>
      <c r="N86" s="76">
        <f t="shared" si="2"/>
        <v>0</v>
      </c>
      <c r="O86" s="147"/>
      <c r="P86" s="76"/>
      <c r="Q86" s="94"/>
      <c r="R86" s="76"/>
      <c r="S86" s="76"/>
    </row>
    <row r="87" hidden="1">
      <c r="A87" s="75">
        <v>86.0</v>
      </c>
      <c r="B87" s="149">
        <f t="shared" si="1"/>
        <v>12</v>
      </c>
      <c r="C87" s="147"/>
      <c r="D87" s="149"/>
      <c r="E87" s="149"/>
      <c r="F87" s="149"/>
      <c r="G87" s="76"/>
      <c r="H87" s="76"/>
      <c r="I87" s="150"/>
      <c r="J87" s="76"/>
      <c r="K87" s="76"/>
      <c r="L87" s="76"/>
      <c r="M87" s="76"/>
      <c r="N87" s="76">
        <f t="shared" si="2"/>
        <v>0</v>
      </c>
      <c r="O87" s="147"/>
      <c r="P87" s="76"/>
      <c r="Q87" s="94"/>
      <c r="R87" s="76"/>
      <c r="S87" s="76"/>
    </row>
    <row r="88" hidden="1">
      <c r="A88" s="75">
        <v>87.0</v>
      </c>
      <c r="B88" s="149">
        <f t="shared" si="1"/>
        <v>12</v>
      </c>
      <c r="C88" s="147"/>
      <c r="D88" s="149"/>
      <c r="E88" s="149"/>
      <c r="F88" s="149"/>
      <c r="G88" s="76"/>
      <c r="H88" s="76"/>
      <c r="I88" s="150"/>
      <c r="J88" s="76"/>
      <c r="K88" s="76"/>
      <c r="L88" s="76"/>
      <c r="M88" s="76"/>
      <c r="N88" s="76">
        <f t="shared" si="2"/>
        <v>0</v>
      </c>
      <c r="O88" s="147"/>
      <c r="P88" s="76"/>
      <c r="Q88" s="94"/>
      <c r="R88" s="76"/>
      <c r="S88" s="76"/>
    </row>
    <row r="89" hidden="1">
      <c r="A89" s="75">
        <v>88.0</v>
      </c>
      <c r="B89" s="149">
        <f t="shared" si="1"/>
        <v>12</v>
      </c>
      <c r="C89" s="147"/>
      <c r="D89" s="149"/>
      <c r="E89" s="149"/>
      <c r="F89" s="149"/>
      <c r="G89" s="76"/>
      <c r="H89" s="76"/>
      <c r="I89" s="150"/>
      <c r="J89" s="76"/>
      <c r="K89" s="76"/>
      <c r="L89" s="76"/>
      <c r="M89" s="76"/>
      <c r="N89" s="76">
        <f t="shared" si="2"/>
        <v>0</v>
      </c>
      <c r="O89" s="147"/>
      <c r="P89" s="76"/>
      <c r="Q89" s="94"/>
      <c r="R89" s="76"/>
      <c r="S89" s="76"/>
    </row>
    <row r="90" hidden="1">
      <c r="A90" s="75">
        <v>89.0</v>
      </c>
      <c r="B90" s="149">
        <f t="shared" si="1"/>
        <v>12</v>
      </c>
      <c r="C90" s="147"/>
      <c r="D90" s="149"/>
      <c r="E90" s="149"/>
      <c r="F90" s="149"/>
      <c r="G90" s="76"/>
      <c r="H90" s="76"/>
      <c r="I90" s="150"/>
      <c r="J90" s="76"/>
      <c r="K90" s="76"/>
      <c r="L90" s="76"/>
      <c r="M90" s="76"/>
      <c r="N90" s="76">
        <f t="shared" si="2"/>
        <v>0</v>
      </c>
      <c r="O90" s="147"/>
      <c r="P90" s="76"/>
      <c r="Q90" s="94"/>
      <c r="R90" s="76"/>
      <c r="S90" s="76"/>
    </row>
    <row r="91" hidden="1">
      <c r="A91" s="75">
        <v>90.0</v>
      </c>
      <c r="B91" s="149">
        <f t="shared" si="1"/>
        <v>12</v>
      </c>
      <c r="C91" s="147"/>
      <c r="D91" s="149"/>
      <c r="E91" s="149"/>
      <c r="F91" s="149"/>
      <c r="G91" s="76"/>
      <c r="H91" s="76"/>
      <c r="I91" s="150"/>
      <c r="J91" s="76"/>
      <c r="K91" s="76"/>
      <c r="L91" s="76"/>
      <c r="M91" s="76"/>
      <c r="N91" s="76">
        <f t="shared" si="2"/>
        <v>0</v>
      </c>
      <c r="O91" s="147"/>
      <c r="P91" s="76"/>
      <c r="Q91" s="94"/>
      <c r="R91" s="76"/>
      <c r="S91" s="76"/>
    </row>
    <row r="92" hidden="1">
      <c r="A92" s="75">
        <v>91.0</v>
      </c>
      <c r="B92" s="149">
        <f t="shared" si="1"/>
        <v>12</v>
      </c>
      <c r="C92" s="147"/>
      <c r="D92" s="149"/>
      <c r="E92" s="149"/>
      <c r="F92" s="149"/>
      <c r="G92" s="76"/>
      <c r="H92" s="76"/>
      <c r="I92" s="150"/>
      <c r="J92" s="76"/>
      <c r="K92" s="76"/>
      <c r="L92" s="76"/>
      <c r="M92" s="76"/>
      <c r="N92" s="76">
        <f t="shared" si="2"/>
        <v>0</v>
      </c>
      <c r="O92" s="147"/>
      <c r="P92" s="76"/>
      <c r="Q92" s="94"/>
      <c r="R92" s="76"/>
      <c r="S92" s="76"/>
    </row>
    <row r="93" hidden="1">
      <c r="A93" s="75">
        <v>92.0</v>
      </c>
      <c r="B93" s="149">
        <f t="shared" si="1"/>
        <v>12</v>
      </c>
      <c r="C93" s="147"/>
      <c r="D93" s="149"/>
      <c r="E93" s="149"/>
      <c r="F93" s="149"/>
      <c r="G93" s="76"/>
      <c r="H93" s="76"/>
      <c r="I93" s="150"/>
      <c r="J93" s="76"/>
      <c r="K93" s="76"/>
      <c r="L93" s="76"/>
      <c r="M93" s="76"/>
      <c r="N93" s="76">
        <f t="shared" si="2"/>
        <v>0</v>
      </c>
      <c r="O93" s="147"/>
      <c r="P93" s="76"/>
      <c r="Q93" s="94"/>
      <c r="R93" s="76"/>
      <c r="S93" s="76"/>
    </row>
    <row r="94" hidden="1">
      <c r="A94" s="75">
        <v>93.0</v>
      </c>
      <c r="B94" s="149">
        <f t="shared" si="1"/>
        <v>12</v>
      </c>
      <c r="C94" s="147"/>
      <c r="D94" s="149"/>
      <c r="E94" s="149"/>
      <c r="F94" s="149"/>
      <c r="G94" s="76"/>
      <c r="H94" s="76"/>
      <c r="I94" s="150"/>
      <c r="J94" s="76"/>
      <c r="K94" s="76"/>
      <c r="L94" s="76"/>
      <c r="M94" s="76"/>
      <c r="N94" s="76">
        <f t="shared" si="2"/>
        <v>0</v>
      </c>
      <c r="O94" s="147"/>
      <c r="P94" s="76"/>
      <c r="Q94" s="94"/>
      <c r="R94" s="76"/>
      <c r="S94" s="76"/>
    </row>
    <row r="95" hidden="1">
      <c r="A95" s="75">
        <v>94.0</v>
      </c>
      <c r="B95" s="149">
        <f t="shared" si="1"/>
        <v>12</v>
      </c>
      <c r="C95" s="147"/>
      <c r="D95" s="149"/>
      <c r="E95" s="149"/>
      <c r="F95" s="149"/>
      <c r="G95" s="76"/>
      <c r="H95" s="76"/>
      <c r="I95" s="150"/>
      <c r="J95" s="76"/>
      <c r="K95" s="76"/>
      <c r="L95" s="76"/>
      <c r="M95" s="76"/>
      <c r="N95" s="76">
        <f t="shared" si="2"/>
        <v>0</v>
      </c>
      <c r="O95" s="147"/>
      <c r="P95" s="76"/>
      <c r="Q95" s="94"/>
      <c r="R95" s="76"/>
      <c r="S95" s="76"/>
    </row>
    <row r="96" hidden="1">
      <c r="A96" s="75">
        <v>95.0</v>
      </c>
      <c r="B96" s="149">
        <f t="shared" si="1"/>
        <v>12</v>
      </c>
      <c r="C96" s="147"/>
      <c r="D96" s="149"/>
      <c r="E96" s="149"/>
      <c r="F96" s="149"/>
      <c r="G96" s="76"/>
      <c r="H96" s="76"/>
      <c r="I96" s="150"/>
      <c r="J96" s="76"/>
      <c r="K96" s="76"/>
      <c r="L96" s="76"/>
      <c r="M96" s="76"/>
      <c r="N96" s="76">
        <f t="shared" si="2"/>
        <v>0</v>
      </c>
      <c r="O96" s="147"/>
      <c r="P96" s="76"/>
      <c r="Q96" s="94"/>
      <c r="R96" s="76"/>
      <c r="S96" s="76"/>
    </row>
    <row r="97" hidden="1">
      <c r="A97" s="75">
        <v>96.0</v>
      </c>
      <c r="B97" s="149">
        <f t="shared" si="1"/>
        <v>12</v>
      </c>
      <c r="C97" s="147"/>
      <c r="D97" s="149"/>
      <c r="E97" s="149"/>
      <c r="F97" s="149"/>
      <c r="G97" s="76"/>
      <c r="H97" s="76"/>
      <c r="I97" s="150"/>
      <c r="J97" s="76"/>
      <c r="K97" s="76"/>
      <c r="L97" s="76"/>
      <c r="M97" s="76"/>
      <c r="N97" s="76">
        <f t="shared" si="2"/>
        <v>0</v>
      </c>
      <c r="O97" s="147"/>
      <c r="P97" s="76"/>
      <c r="Q97" s="94"/>
      <c r="R97" s="76"/>
      <c r="S97" s="76"/>
    </row>
    <row r="98" hidden="1">
      <c r="A98" s="75">
        <v>97.0</v>
      </c>
      <c r="B98" s="149">
        <f t="shared" si="1"/>
        <v>12</v>
      </c>
      <c r="C98" s="147"/>
      <c r="D98" s="149"/>
      <c r="E98" s="149"/>
      <c r="F98" s="149"/>
      <c r="G98" s="76"/>
      <c r="H98" s="76"/>
      <c r="I98" s="150"/>
      <c r="J98" s="76"/>
      <c r="K98" s="76"/>
      <c r="L98" s="76"/>
      <c r="M98" s="76"/>
      <c r="N98" s="76">
        <f t="shared" si="2"/>
        <v>0</v>
      </c>
      <c r="O98" s="147"/>
      <c r="P98" s="76"/>
      <c r="Q98" s="94"/>
      <c r="R98" s="76"/>
      <c r="S98" s="76"/>
    </row>
    <row r="99" hidden="1">
      <c r="A99" s="75">
        <v>98.0</v>
      </c>
      <c r="B99" s="149">
        <f t="shared" si="1"/>
        <v>12</v>
      </c>
      <c r="C99" s="147"/>
      <c r="D99" s="149"/>
      <c r="E99" s="149"/>
      <c r="F99" s="149"/>
      <c r="G99" s="76"/>
      <c r="H99" s="76"/>
      <c r="I99" s="150"/>
      <c r="J99" s="76"/>
      <c r="K99" s="76"/>
      <c r="L99" s="76"/>
      <c r="M99" s="76"/>
      <c r="N99" s="76">
        <f t="shared" si="2"/>
        <v>0</v>
      </c>
      <c r="O99" s="147"/>
      <c r="P99" s="76"/>
      <c r="Q99" s="94"/>
      <c r="R99" s="76"/>
      <c r="S99" s="76"/>
    </row>
    <row r="100" hidden="1">
      <c r="A100" s="75">
        <v>99.0</v>
      </c>
      <c r="B100" s="149">
        <f t="shared" si="1"/>
        <v>12</v>
      </c>
      <c r="C100" s="147"/>
      <c r="D100" s="149"/>
      <c r="E100" s="149"/>
      <c r="F100" s="149"/>
      <c r="G100" s="76"/>
      <c r="H100" s="76"/>
      <c r="I100" s="150"/>
      <c r="J100" s="76"/>
      <c r="K100" s="76"/>
      <c r="L100" s="76"/>
      <c r="M100" s="76"/>
      <c r="N100" s="76">
        <f t="shared" si="2"/>
        <v>0</v>
      </c>
      <c r="O100" s="147"/>
      <c r="P100" s="76"/>
      <c r="Q100" s="94"/>
      <c r="R100" s="76"/>
      <c r="S100" s="76"/>
    </row>
    <row r="101" hidden="1">
      <c r="A101" s="75">
        <v>100.0</v>
      </c>
      <c r="B101" s="149">
        <f t="shared" si="1"/>
        <v>12</v>
      </c>
      <c r="C101" s="147"/>
      <c r="D101" s="149"/>
      <c r="E101" s="149"/>
      <c r="F101" s="149"/>
      <c r="G101" s="76"/>
      <c r="H101" s="76"/>
      <c r="I101" s="150"/>
      <c r="J101" s="76"/>
      <c r="K101" s="76"/>
      <c r="L101" s="76"/>
      <c r="M101" s="76"/>
      <c r="N101" s="76">
        <f t="shared" si="2"/>
        <v>0</v>
      </c>
      <c r="O101" s="147"/>
      <c r="P101" s="76"/>
      <c r="Q101" s="94"/>
      <c r="R101" s="76"/>
      <c r="S101" s="76"/>
    </row>
    <row r="102" hidden="1">
      <c r="A102" s="75">
        <v>101.0</v>
      </c>
      <c r="B102" s="149">
        <f t="shared" si="1"/>
        <v>12</v>
      </c>
      <c r="C102" s="147"/>
      <c r="D102" s="149"/>
      <c r="E102" s="149"/>
      <c r="F102" s="149"/>
      <c r="G102" s="76"/>
      <c r="H102" s="76"/>
      <c r="I102" s="150"/>
      <c r="J102" s="76"/>
      <c r="K102" s="76"/>
      <c r="L102" s="76"/>
      <c r="M102" s="76"/>
      <c r="N102" s="76">
        <f t="shared" si="2"/>
        <v>0</v>
      </c>
      <c r="O102" s="147"/>
      <c r="P102" s="76"/>
      <c r="Q102" s="94"/>
      <c r="R102" s="76"/>
      <c r="S102" s="76"/>
    </row>
    <row r="103" hidden="1">
      <c r="A103" s="75">
        <v>102.0</v>
      </c>
      <c r="B103" s="149">
        <f t="shared" si="1"/>
        <v>12</v>
      </c>
      <c r="C103" s="147"/>
      <c r="D103" s="149"/>
      <c r="E103" s="149"/>
      <c r="F103" s="149"/>
      <c r="G103" s="76"/>
      <c r="H103" s="76"/>
      <c r="I103" s="150"/>
      <c r="J103" s="76"/>
      <c r="K103" s="76"/>
      <c r="L103" s="76"/>
      <c r="M103" s="76"/>
      <c r="N103" s="76">
        <f t="shared" si="2"/>
        <v>0</v>
      </c>
      <c r="O103" s="147"/>
      <c r="P103" s="76"/>
      <c r="Q103" s="94"/>
      <c r="R103" s="76"/>
      <c r="S103" s="76"/>
    </row>
    <row r="104" hidden="1">
      <c r="A104" s="75">
        <v>103.0</v>
      </c>
      <c r="B104" s="149">
        <f t="shared" si="1"/>
        <v>12</v>
      </c>
      <c r="C104" s="147"/>
      <c r="D104" s="149"/>
      <c r="E104" s="149"/>
      <c r="F104" s="149"/>
      <c r="G104" s="76"/>
      <c r="H104" s="76"/>
      <c r="I104" s="150"/>
      <c r="J104" s="76"/>
      <c r="K104" s="76"/>
      <c r="L104" s="76"/>
      <c r="M104" s="76"/>
      <c r="N104" s="76">
        <f t="shared" si="2"/>
        <v>0</v>
      </c>
      <c r="O104" s="147"/>
      <c r="P104" s="76"/>
      <c r="Q104" s="94"/>
      <c r="R104" s="76"/>
      <c r="S104" s="76"/>
    </row>
    <row r="105" hidden="1">
      <c r="A105" s="75">
        <v>104.0</v>
      </c>
      <c r="B105" s="149">
        <f t="shared" si="1"/>
        <v>12</v>
      </c>
      <c r="C105" s="147"/>
      <c r="D105" s="149"/>
      <c r="E105" s="149"/>
      <c r="F105" s="149"/>
      <c r="G105" s="76"/>
      <c r="H105" s="76"/>
      <c r="I105" s="150"/>
      <c r="J105" s="76"/>
      <c r="K105" s="76"/>
      <c r="L105" s="76"/>
      <c r="M105" s="76"/>
      <c r="N105" s="76">
        <f t="shared" si="2"/>
        <v>0</v>
      </c>
      <c r="O105" s="147"/>
      <c r="P105" s="76"/>
      <c r="Q105" s="94"/>
      <c r="R105" s="76"/>
      <c r="S105" s="76"/>
    </row>
    <row r="106" hidden="1">
      <c r="A106" s="75">
        <v>105.0</v>
      </c>
      <c r="B106" s="149">
        <f t="shared" si="1"/>
        <v>12</v>
      </c>
      <c r="C106" s="147"/>
      <c r="D106" s="149"/>
      <c r="E106" s="149"/>
      <c r="F106" s="149"/>
      <c r="G106" s="76"/>
      <c r="H106" s="76"/>
      <c r="I106" s="150"/>
      <c r="J106" s="76"/>
      <c r="K106" s="76"/>
      <c r="L106" s="76"/>
      <c r="M106" s="76"/>
      <c r="N106" s="76">
        <f t="shared" si="2"/>
        <v>0</v>
      </c>
      <c r="O106" s="147"/>
      <c r="P106" s="76"/>
      <c r="Q106" s="94"/>
      <c r="R106" s="76"/>
      <c r="S106" s="76"/>
    </row>
    <row r="107" hidden="1">
      <c r="A107" s="75">
        <v>106.0</v>
      </c>
      <c r="B107" s="149">
        <f t="shared" si="1"/>
        <v>12</v>
      </c>
      <c r="C107" s="147"/>
      <c r="D107" s="149"/>
      <c r="E107" s="149"/>
      <c r="F107" s="149"/>
      <c r="G107" s="76"/>
      <c r="H107" s="76"/>
      <c r="I107" s="150"/>
      <c r="J107" s="76"/>
      <c r="K107" s="76"/>
      <c r="L107" s="76"/>
      <c r="M107" s="76"/>
      <c r="N107" s="76">
        <f t="shared" si="2"/>
        <v>0</v>
      </c>
      <c r="O107" s="147"/>
      <c r="P107" s="76"/>
      <c r="Q107" s="94"/>
      <c r="R107" s="76"/>
      <c r="S107" s="76"/>
    </row>
    <row r="108" hidden="1">
      <c r="A108" s="75">
        <v>107.0</v>
      </c>
      <c r="B108" s="149">
        <f t="shared" si="1"/>
        <v>12</v>
      </c>
      <c r="C108" s="147"/>
      <c r="D108" s="149"/>
      <c r="E108" s="149"/>
      <c r="F108" s="149"/>
      <c r="G108" s="76"/>
      <c r="H108" s="76"/>
      <c r="I108" s="150"/>
      <c r="J108" s="76"/>
      <c r="K108" s="76"/>
      <c r="L108" s="76"/>
      <c r="M108" s="76"/>
      <c r="N108" s="76">
        <f t="shared" si="2"/>
        <v>0</v>
      </c>
      <c r="O108" s="147"/>
      <c r="P108" s="76"/>
      <c r="Q108" s="94"/>
      <c r="R108" s="76"/>
      <c r="S108" s="76"/>
    </row>
    <row r="109" hidden="1">
      <c r="A109" s="75">
        <v>108.0</v>
      </c>
      <c r="B109" s="149">
        <f t="shared" si="1"/>
        <v>12</v>
      </c>
      <c r="C109" s="147"/>
      <c r="D109" s="149"/>
      <c r="E109" s="149"/>
      <c r="F109" s="149"/>
      <c r="G109" s="76"/>
      <c r="H109" s="76"/>
      <c r="I109" s="150"/>
      <c r="J109" s="76"/>
      <c r="K109" s="76"/>
      <c r="L109" s="76"/>
      <c r="M109" s="76"/>
      <c r="N109" s="76">
        <f t="shared" si="2"/>
        <v>0</v>
      </c>
      <c r="O109" s="147"/>
      <c r="P109" s="76"/>
      <c r="Q109" s="94"/>
      <c r="R109" s="76"/>
      <c r="S109" s="76"/>
    </row>
    <row r="110" hidden="1">
      <c r="A110" s="75">
        <v>109.0</v>
      </c>
      <c r="B110" s="149">
        <f t="shared" si="1"/>
        <v>12</v>
      </c>
      <c r="C110" s="147"/>
      <c r="D110" s="149"/>
      <c r="E110" s="149"/>
      <c r="F110" s="149"/>
      <c r="G110" s="76"/>
      <c r="H110" s="76"/>
      <c r="I110" s="150"/>
      <c r="J110" s="76"/>
      <c r="K110" s="76"/>
      <c r="L110" s="76"/>
      <c r="M110" s="76"/>
      <c r="N110" s="76">
        <f t="shared" si="2"/>
        <v>0</v>
      </c>
      <c r="O110" s="147"/>
      <c r="P110" s="76"/>
      <c r="Q110" s="94"/>
      <c r="R110" s="76"/>
      <c r="S110" s="76"/>
    </row>
    <row r="111" hidden="1">
      <c r="A111" s="75">
        <v>110.0</v>
      </c>
      <c r="B111" s="149">
        <f t="shared" si="1"/>
        <v>12</v>
      </c>
      <c r="C111" s="147"/>
      <c r="D111" s="149"/>
      <c r="E111" s="149"/>
      <c r="F111" s="149"/>
      <c r="G111" s="76"/>
      <c r="H111" s="76"/>
      <c r="I111" s="150"/>
      <c r="J111" s="76"/>
      <c r="K111" s="76"/>
      <c r="L111" s="76"/>
      <c r="M111" s="76"/>
      <c r="N111" s="76">
        <f t="shared" si="2"/>
        <v>0</v>
      </c>
      <c r="O111" s="147"/>
      <c r="P111" s="76"/>
      <c r="Q111" s="94"/>
      <c r="R111" s="76"/>
      <c r="S111" s="76"/>
    </row>
    <row r="112" hidden="1">
      <c r="A112" s="75">
        <v>111.0</v>
      </c>
      <c r="B112" s="149">
        <f t="shared" si="1"/>
        <v>12</v>
      </c>
      <c r="C112" s="147"/>
      <c r="D112" s="149"/>
      <c r="E112" s="149"/>
      <c r="F112" s="149"/>
      <c r="G112" s="76"/>
      <c r="H112" s="76"/>
      <c r="I112" s="150"/>
      <c r="J112" s="76"/>
      <c r="K112" s="76"/>
      <c r="L112" s="76"/>
      <c r="M112" s="76"/>
      <c r="N112" s="76">
        <f t="shared" si="2"/>
        <v>0</v>
      </c>
      <c r="O112" s="147"/>
      <c r="P112" s="76"/>
      <c r="Q112" s="94"/>
      <c r="R112" s="76"/>
      <c r="S112" s="76"/>
    </row>
    <row r="113" hidden="1">
      <c r="A113" s="75">
        <v>112.0</v>
      </c>
      <c r="B113" s="149">
        <f t="shared" si="1"/>
        <v>12</v>
      </c>
      <c r="C113" s="147"/>
      <c r="D113" s="149"/>
      <c r="E113" s="149"/>
      <c r="F113" s="149"/>
      <c r="G113" s="76"/>
      <c r="H113" s="76"/>
      <c r="I113" s="150"/>
      <c r="J113" s="76"/>
      <c r="K113" s="76"/>
      <c r="L113" s="76"/>
      <c r="M113" s="76"/>
      <c r="N113" s="76">
        <f t="shared" si="2"/>
        <v>0</v>
      </c>
      <c r="O113" s="147"/>
      <c r="P113" s="76"/>
      <c r="Q113" s="94"/>
      <c r="R113" s="76"/>
      <c r="S113" s="76"/>
    </row>
    <row r="114" hidden="1">
      <c r="A114" s="75">
        <v>113.0</v>
      </c>
      <c r="B114" s="149">
        <f t="shared" si="1"/>
        <v>12</v>
      </c>
      <c r="C114" s="147"/>
      <c r="D114" s="149"/>
      <c r="E114" s="149"/>
      <c r="F114" s="149"/>
      <c r="G114" s="76"/>
      <c r="H114" s="76"/>
      <c r="I114" s="150"/>
      <c r="J114" s="76"/>
      <c r="K114" s="76"/>
      <c r="L114" s="76"/>
      <c r="M114" s="76"/>
      <c r="N114" s="76">
        <f t="shared" si="2"/>
        <v>0</v>
      </c>
      <c r="O114" s="147"/>
      <c r="P114" s="76"/>
      <c r="Q114" s="94"/>
      <c r="R114" s="76"/>
      <c r="S114" s="76"/>
    </row>
    <row r="115" hidden="1">
      <c r="A115" s="75">
        <v>114.0</v>
      </c>
      <c r="B115" s="149">
        <f t="shared" si="1"/>
        <v>12</v>
      </c>
      <c r="C115" s="147"/>
      <c r="D115" s="149"/>
      <c r="E115" s="149"/>
      <c r="F115" s="149"/>
      <c r="G115" s="76"/>
      <c r="H115" s="76"/>
      <c r="I115" s="150"/>
      <c r="J115" s="76"/>
      <c r="K115" s="76"/>
      <c r="L115" s="76"/>
      <c r="M115" s="76"/>
      <c r="N115" s="76">
        <f t="shared" si="2"/>
        <v>0</v>
      </c>
      <c r="O115" s="147"/>
      <c r="P115" s="76"/>
      <c r="Q115" s="94"/>
      <c r="R115" s="76"/>
      <c r="S115" s="76"/>
    </row>
    <row r="116" hidden="1">
      <c r="A116" s="75">
        <v>115.0</v>
      </c>
      <c r="B116" s="149">
        <f t="shared" si="1"/>
        <v>12</v>
      </c>
      <c r="C116" s="147"/>
      <c r="D116" s="149"/>
      <c r="E116" s="149"/>
      <c r="F116" s="149"/>
      <c r="G116" s="76"/>
      <c r="H116" s="76"/>
      <c r="I116" s="150"/>
      <c r="J116" s="76"/>
      <c r="K116" s="76"/>
      <c r="L116" s="76"/>
      <c r="M116" s="76"/>
      <c r="N116" s="76">
        <f t="shared" si="2"/>
        <v>0</v>
      </c>
      <c r="O116" s="147"/>
      <c r="P116" s="76"/>
      <c r="Q116" s="94"/>
      <c r="R116" s="76"/>
      <c r="S116" s="76"/>
    </row>
    <row r="117" hidden="1">
      <c r="A117" s="75">
        <v>116.0</v>
      </c>
      <c r="B117" s="149">
        <f t="shared" si="1"/>
        <v>12</v>
      </c>
      <c r="C117" s="147"/>
      <c r="D117" s="149"/>
      <c r="E117" s="149"/>
      <c r="F117" s="149"/>
      <c r="G117" s="76"/>
      <c r="H117" s="76"/>
      <c r="I117" s="150"/>
      <c r="J117" s="76"/>
      <c r="K117" s="76"/>
      <c r="L117" s="76"/>
      <c r="M117" s="76"/>
      <c r="N117" s="76">
        <f t="shared" si="2"/>
        <v>0</v>
      </c>
      <c r="O117" s="147"/>
      <c r="P117" s="76"/>
      <c r="Q117" s="94"/>
      <c r="R117" s="76"/>
      <c r="S117" s="76"/>
    </row>
    <row r="118" hidden="1">
      <c r="A118" s="75">
        <v>117.0</v>
      </c>
      <c r="B118" s="149">
        <f t="shared" si="1"/>
        <v>12</v>
      </c>
      <c r="C118" s="147"/>
      <c r="D118" s="149"/>
      <c r="E118" s="149"/>
      <c r="F118" s="149"/>
      <c r="G118" s="76"/>
      <c r="H118" s="76"/>
      <c r="I118" s="150"/>
      <c r="J118" s="76"/>
      <c r="K118" s="76"/>
      <c r="L118" s="76"/>
      <c r="M118" s="76"/>
      <c r="N118" s="76">
        <f t="shared" si="2"/>
        <v>0</v>
      </c>
      <c r="O118" s="147"/>
      <c r="P118" s="76"/>
      <c r="Q118" s="94"/>
      <c r="R118" s="76"/>
      <c r="S118" s="76"/>
    </row>
    <row r="119" hidden="1">
      <c r="A119" s="75">
        <v>118.0</v>
      </c>
      <c r="B119" s="149">
        <f t="shared" si="1"/>
        <v>12</v>
      </c>
      <c r="C119" s="147"/>
      <c r="D119" s="149"/>
      <c r="E119" s="149"/>
      <c r="F119" s="149"/>
      <c r="G119" s="76"/>
      <c r="H119" s="76"/>
      <c r="I119" s="150"/>
      <c r="J119" s="76"/>
      <c r="K119" s="76"/>
      <c r="L119" s="76"/>
      <c r="M119" s="76"/>
      <c r="N119" s="76">
        <f t="shared" si="2"/>
        <v>0</v>
      </c>
      <c r="O119" s="147"/>
      <c r="P119" s="76"/>
      <c r="Q119" s="94"/>
      <c r="R119" s="76"/>
      <c r="S119" s="76"/>
    </row>
    <row r="120" hidden="1">
      <c r="A120" s="75">
        <v>119.0</v>
      </c>
      <c r="B120" s="149">
        <f t="shared" si="1"/>
        <v>12</v>
      </c>
      <c r="C120" s="147"/>
      <c r="D120" s="149"/>
      <c r="E120" s="149"/>
      <c r="F120" s="149"/>
      <c r="G120" s="76"/>
      <c r="H120" s="76"/>
      <c r="I120" s="150"/>
      <c r="J120" s="76"/>
      <c r="K120" s="76"/>
      <c r="L120" s="76"/>
      <c r="M120" s="76"/>
      <c r="N120" s="76">
        <f t="shared" si="2"/>
        <v>0</v>
      </c>
      <c r="O120" s="147"/>
      <c r="P120" s="76"/>
      <c r="Q120" s="94"/>
      <c r="R120" s="76"/>
      <c r="S120" s="76"/>
    </row>
    <row r="121" hidden="1">
      <c r="A121" s="75">
        <v>120.0</v>
      </c>
      <c r="B121" s="149">
        <f t="shared" si="1"/>
        <v>12</v>
      </c>
      <c r="C121" s="147"/>
      <c r="D121" s="149"/>
      <c r="E121" s="149"/>
      <c r="F121" s="149"/>
      <c r="G121" s="76"/>
      <c r="H121" s="76"/>
      <c r="I121" s="150"/>
      <c r="J121" s="76"/>
      <c r="K121" s="76"/>
      <c r="L121" s="76"/>
      <c r="M121" s="76"/>
      <c r="N121" s="76">
        <f t="shared" si="2"/>
        <v>0</v>
      </c>
      <c r="O121" s="147"/>
      <c r="P121" s="76"/>
      <c r="Q121" s="94"/>
      <c r="R121" s="76"/>
      <c r="S121" s="76"/>
    </row>
    <row r="122" hidden="1">
      <c r="A122" s="75">
        <v>121.0</v>
      </c>
      <c r="B122" s="149">
        <f t="shared" si="1"/>
        <v>12</v>
      </c>
      <c r="C122" s="147"/>
      <c r="D122" s="149"/>
      <c r="E122" s="149"/>
      <c r="F122" s="149"/>
      <c r="G122" s="76"/>
      <c r="H122" s="76"/>
      <c r="I122" s="150"/>
      <c r="J122" s="76"/>
      <c r="K122" s="76"/>
      <c r="L122" s="76"/>
      <c r="M122" s="76"/>
      <c r="N122" s="76">
        <f t="shared" si="2"/>
        <v>0</v>
      </c>
      <c r="O122" s="147"/>
      <c r="P122" s="76"/>
      <c r="Q122" s="94"/>
      <c r="R122" s="76"/>
      <c r="S122" s="76"/>
    </row>
    <row r="123" hidden="1">
      <c r="A123" s="75">
        <v>122.0</v>
      </c>
      <c r="B123" s="149">
        <f t="shared" si="1"/>
        <v>12</v>
      </c>
      <c r="C123" s="147"/>
      <c r="D123" s="149"/>
      <c r="E123" s="149"/>
      <c r="F123" s="149"/>
      <c r="G123" s="76"/>
      <c r="H123" s="76"/>
      <c r="I123" s="150"/>
      <c r="J123" s="76"/>
      <c r="K123" s="76"/>
      <c r="L123" s="76"/>
      <c r="M123" s="76"/>
      <c r="N123" s="76">
        <f t="shared" si="2"/>
        <v>0</v>
      </c>
      <c r="O123" s="147"/>
      <c r="P123" s="76"/>
      <c r="Q123" s="94"/>
      <c r="R123" s="76"/>
      <c r="S123" s="76"/>
    </row>
    <row r="124" hidden="1">
      <c r="A124" s="75">
        <v>123.0</v>
      </c>
      <c r="B124" s="149">
        <f t="shared" si="1"/>
        <v>12</v>
      </c>
      <c r="C124" s="147"/>
      <c r="D124" s="149"/>
      <c r="E124" s="149"/>
      <c r="F124" s="149"/>
      <c r="G124" s="76"/>
      <c r="H124" s="76"/>
      <c r="I124" s="150"/>
      <c r="J124" s="76"/>
      <c r="K124" s="76"/>
      <c r="L124" s="76"/>
      <c r="M124" s="76"/>
      <c r="N124" s="76">
        <f t="shared" si="2"/>
        <v>0</v>
      </c>
      <c r="O124" s="147"/>
      <c r="P124" s="76"/>
      <c r="Q124" s="94"/>
      <c r="R124" s="76"/>
      <c r="S124" s="76"/>
    </row>
    <row r="125" hidden="1">
      <c r="A125" s="75">
        <v>124.0</v>
      </c>
      <c r="B125" s="149">
        <f t="shared" si="1"/>
        <v>12</v>
      </c>
      <c r="C125" s="147"/>
      <c r="D125" s="149"/>
      <c r="E125" s="149"/>
      <c r="F125" s="149"/>
      <c r="G125" s="76"/>
      <c r="H125" s="76"/>
      <c r="I125" s="150"/>
      <c r="J125" s="76"/>
      <c r="K125" s="76"/>
      <c r="L125" s="76"/>
      <c r="M125" s="76"/>
      <c r="N125" s="76">
        <f t="shared" si="2"/>
        <v>0</v>
      </c>
      <c r="O125" s="147"/>
      <c r="P125" s="76"/>
      <c r="Q125" s="94"/>
      <c r="R125" s="76"/>
      <c r="S125" s="76"/>
    </row>
    <row r="126" hidden="1">
      <c r="A126" s="75">
        <v>125.0</v>
      </c>
      <c r="B126" s="149">
        <f t="shared" si="1"/>
        <v>12</v>
      </c>
      <c r="C126" s="147"/>
      <c r="D126" s="149"/>
      <c r="E126" s="149"/>
      <c r="F126" s="149"/>
      <c r="G126" s="76"/>
      <c r="H126" s="76"/>
      <c r="I126" s="150"/>
      <c r="J126" s="76"/>
      <c r="K126" s="76"/>
      <c r="L126" s="76"/>
      <c r="M126" s="76"/>
      <c r="N126" s="76">
        <f t="shared" si="2"/>
        <v>0</v>
      </c>
      <c r="O126" s="147"/>
      <c r="P126" s="76"/>
      <c r="Q126" s="94"/>
      <c r="R126" s="76"/>
      <c r="S126" s="76"/>
    </row>
    <row r="127" hidden="1">
      <c r="A127" s="75">
        <v>126.0</v>
      </c>
      <c r="B127" s="149">
        <f t="shared" si="1"/>
        <v>12</v>
      </c>
      <c r="C127" s="147"/>
      <c r="D127" s="149"/>
      <c r="E127" s="149"/>
      <c r="F127" s="149"/>
      <c r="G127" s="76"/>
      <c r="H127" s="76"/>
      <c r="I127" s="150"/>
      <c r="J127" s="76"/>
      <c r="K127" s="76"/>
      <c r="L127" s="76"/>
      <c r="M127" s="76"/>
      <c r="N127" s="76">
        <f t="shared" si="2"/>
        <v>0</v>
      </c>
      <c r="O127" s="147"/>
      <c r="P127" s="76"/>
      <c r="Q127" s="94"/>
      <c r="R127" s="76"/>
      <c r="S127" s="76"/>
    </row>
    <row r="128" hidden="1">
      <c r="A128" s="75">
        <v>127.0</v>
      </c>
      <c r="B128" s="149">
        <f t="shared" si="1"/>
        <v>12</v>
      </c>
      <c r="C128" s="147"/>
      <c r="D128" s="149"/>
      <c r="E128" s="149"/>
      <c r="F128" s="149"/>
      <c r="G128" s="76"/>
      <c r="H128" s="76"/>
      <c r="I128" s="150"/>
      <c r="J128" s="76"/>
      <c r="K128" s="76"/>
      <c r="L128" s="76"/>
      <c r="M128" s="76"/>
      <c r="N128" s="76">
        <f t="shared" si="2"/>
        <v>0</v>
      </c>
      <c r="O128" s="147"/>
      <c r="P128" s="76"/>
      <c r="Q128" s="94"/>
      <c r="R128" s="76"/>
      <c r="S128" s="76"/>
    </row>
    <row r="129" hidden="1">
      <c r="A129" s="75">
        <v>128.0</v>
      </c>
      <c r="B129" s="149">
        <f t="shared" si="1"/>
        <v>12</v>
      </c>
      <c r="C129" s="147"/>
      <c r="D129" s="149"/>
      <c r="E129" s="149"/>
      <c r="F129" s="149"/>
      <c r="G129" s="76"/>
      <c r="H129" s="76"/>
      <c r="I129" s="150"/>
      <c r="J129" s="76"/>
      <c r="K129" s="76"/>
      <c r="L129" s="76"/>
      <c r="M129" s="76"/>
      <c r="N129" s="76">
        <f t="shared" si="2"/>
        <v>0</v>
      </c>
      <c r="O129" s="147"/>
      <c r="P129" s="76"/>
      <c r="Q129" s="94"/>
      <c r="R129" s="76"/>
      <c r="S129" s="76"/>
    </row>
    <row r="130" hidden="1">
      <c r="A130" s="75">
        <v>129.0</v>
      </c>
      <c r="B130" s="149">
        <f t="shared" si="1"/>
        <v>12</v>
      </c>
      <c r="C130" s="147"/>
      <c r="D130" s="149"/>
      <c r="E130" s="149"/>
      <c r="F130" s="149"/>
      <c r="G130" s="76"/>
      <c r="H130" s="76"/>
      <c r="I130" s="150"/>
      <c r="J130" s="76"/>
      <c r="K130" s="76"/>
      <c r="L130" s="76"/>
      <c r="M130" s="76"/>
      <c r="N130" s="76">
        <f t="shared" si="2"/>
        <v>0</v>
      </c>
      <c r="O130" s="147"/>
      <c r="P130" s="76"/>
      <c r="Q130" s="94"/>
      <c r="R130" s="76"/>
      <c r="S130" s="76"/>
    </row>
    <row r="131" hidden="1">
      <c r="A131" s="75">
        <v>130.0</v>
      </c>
      <c r="B131" s="149">
        <f t="shared" si="1"/>
        <v>12</v>
      </c>
      <c r="C131" s="147"/>
      <c r="D131" s="149"/>
      <c r="E131" s="149"/>
      <c r="F131" s="149"/>
      <c r="G131" s="76"/>
      <c r="H131" s="76"/>
      <c r="I131" s="150"/>
      <c r="J131" s="76"/>
      <c r="K131" s="76"/>
      <c r="L131" s="76"/>
      <c r="M131" s="76"/>
      <c r="N131" s="76">
        <f t="shared" si="2"/>
        <v>0</v>
      </c>
      <c r="O131" s="147"/>
      <c r="P131" s="76"/>
      <c r="Q131" s="94"/>
      <c r="R131" s="76"/>
      <c r="S131" s="76"/>
    </row>
    <row r="132" hidden="1">
      <c r="A132" s="75">
        <v>131.0</v>
      </c>
      <c r="B132" s="149">
        <f t="shared" si="1"/>
        <v>12</v>
      </c>
      <c r="C132" s="147"/>
      <c r="D132" s="149"/>
      <c r="E132" s="149"/>
      <c r="F132" s="149"/>
      <c r="G132" s="76"/>
      <c r="H132" s="76"/>
      <c r="I132" s="150"/>
      <c r="J132" s="76"/>
      <c r="K132" s="76"/>
      <c r="L132" s="76"/>
      <c r="M132" s="76"/>
      <c r="N132" s="76">
        <f t="shared" si="2"/>
        <v>0</v>
      </c>
      <c r="O132" s="147"/>
      <c r="P132" s="76"/>
      <c r="Q132" s="94"/>
      <c r="R132" s="76"/>
      <c r="S132" s="76"/>
    </row>
    <row r="133" hidden="1">
      <c r="A133" s="75">
        <v>132.0</v>
      </c>
      <c r="B133" s="149">
        <f t="shared" si="1"/>
        <v>12</v>
      </c>
      <c r="C133" s="147"/>
      <c r="D133" s="149"/>
      <c r="E133" s="149"/>
      <c r="F133" s="149"/>
      <c r="G133" s="76"/>
      <c r="H133" s="76"/>
      <c r="I133" s="150"/>
      <c r="J133" s="76"/>
      <c r="K133" s="76"/>
      <c r="L133" s="76"/>
      <c r="M133" s="76"/>
      <c r="N133" s="76">
        <f t="shared" si="2"/>
        <v>0</v>
      </c>
      <c r="O133" s="147"/>
      <c r="P133" s="76"/>
      <c r="Q133" s="94"/>
      <c r="R133" s="76"/>
      <c r="S133" s="76"/>
    </row>
    <row r="134" hidden="1">
      <c r="A134" s="75">
        <v>133.0</v>
      </c>
      <c r="B134" s="149">
        <f t="shared" si="1"/>
        <v>12</v>
      </c>
      <c r="C134" s="147"/>
      <c r="D134" s="149"/>
      <c r="E134" s="149"/>
      <c r="F134" s="149"/>
      <c r="G134" s="76"/>
      <c r="H134" s="76"/>
      <c r="I134" s="150"/>
      <c r="J134" s="76"/>
      <c r="K134" s="76"/>
      <c r="L134" s="76"/>
      <c r="M134" s="76"/>
      <c r="N134" s="76">
        <f t="shared" si="2"/>
        <v>0</v>
      </c>
      <c r="O134" s="147"/>
      <c r="P134" s="76"/>
      <c r="Q134" s="94"/>
      <c r="R134" s="76"/>
      <c r="S134" s="76"/>
    </row>
    <row r="135" hidden="1">
      <c r="A135" s="75">
        <v>134.0</v>
      </c>
      <c r="B135" s="149">
        <f t="shared" si="1"/>
        <v>12</v>
      </c>
      <c r="C135" s="147"/>
      <c r="D135" s="149"/>
      <c r="E135" s="149"/>
      <c r="F135" s="149"/>
      <c r="G135" s="76"/>
      <c r="H135" s="76"/>
      <c r="I135" s="150"/>
      <c r="J135" s="76"/>
      <c r="K135" s="76"/>
      <c r="L135" s="76"/>
      <c r="M135" s="76"/>
      <c r="N135" s="76">
        <f t="shared" si="2"/>
        <v>0</v>
      </c>
      <c r="O135" s="147"/>
      <c r="P135" s="76"/>
      <c r="Q135" s="94"/>
      <c r="R135" s="76"/>
      <c r="S135" s="76"/>
    </row>
    <row r="136" hidden="1">
      <c r="A136" s="75">
        <v>135.0</v>
      </c>
      <c r="B136" s="149">
        <f t="shared" si="1"/>
        <v>12</v>
      </c>
      <c r="C136" s="147"/>
      <c r="D136" s="149"/>
      <c r="E136" s="149"/>
      <c r="F136" s="149"/>
      <c r="G136" s="76"/>
      <c r="H136" s="76"/>
      <c r="I136" s="150"/>
      <c r="J136" s="76"/>
      <c r="K136" s="76"/>
      <c r="L136" s="76"/>
      <c r="M136" s="76"/>
      <c r="N136" s="76">
        <f t="shared" si="2"/>
        <v>0</v>
      </c>
      <c r="O136" s="147"/>
      <c r="P136" s="76"/>
      <c r="Q136" s="94"/>
      <c r="R136" s="76"/>
      <c r="S136" s="76"/>
    </row>
    <row r="137" hidden="1">
      <c r="A137" s="75">
        <v>136.0</v>
      </c>
      <c r="B137" s="149">
        <f t="shared" si="1"/>
        <v>12</v>
      </c>
      <c r="C137" s="147"/>
      <c r="D137" s="149"/>
      <c r="E137" s="149"/>
      <c r="F137" s="149"/>
      <c r="G137" s="76"/>
      <c r="H137" s="76"/>
      <c r="I137" s="150"/>
      <c r="J137" s="76"/>
      <c r="K137" s="76"/>
      <c r="L137" s="76"/>
      <c r="M137" s="76"/>
      <c r="N137" s="76">
        <f t="shared" si="2"/>
        <v>0</v>
      </c>
      <c r="O137" s="147"/>
      <c r="P137" s="76"/>
      <c r="Q137" s="94"/>
      <c r="R137" s="76"/>
      <c r="S137" s="76"/>
    </row>
    <row r="138" hidden="1">
      <c r="A138" s="75">
        <v>137.0</v>
      </c>
      <c r="B138" s="149">
        <f t="shared" si="1"/>
        <v>12</v>
      </c>
      <c r="C138" s="147"/>
      <c r="D138" s="149"/>
      <c r="E138" s="149"/>
      <c r="F138" s="149"/>
      <c r="G138" s="76"/>
      <c r="H138" s="76"/>
      <c r="I138" s="150"/>
      <c r="J138" s="76"/>
      <c r="K138" s="76"/>
      <c r="L138" s="76"/>
      <c r="M138" s="76"/>
      <c r="N138" s="76">
        <f t="shared" si="2"/>
        <v>0</v>
      </c>
      <c r="O138" s="147"/>
      <c r="P138" s="76"/>
      <c r="Q138" s="94"/>
      <c r="R138" s="76"/>
      <c r="S138" s="76"/>
    </row>
    <row r="139" hidden="1">
      <c r="A139" s="75">
        <v>138.0</v>
      </c>
      <c r="B139" s="149">
        <f t="shared" si="1"/>
        <v>12</v>
      </c>
      <c r="C139" s="147"/>
      <c r="D139" s="149"/>
      <c r="E139" s="149"/>
      <c r="F139" s="149"/>
      <c r="G139" s="76"/>
      <c r="H139" s="76"/>
      <c r="I139" s="150"/>
      <c r="J139" s="76"/>
      <c r="K139" s="76"/>
      <c r="L139" s="76"/>
      <c r="M139" s="76"/>
      <c r="N139" s="76">
        <f t="shared" si="2"/>
        <v>0</v>
      </c>
      <c r="O139" s="147"/>
      <c r="P139" s="76"/>
      <c r="Q139" s="94"/>
      <c r="R139" s="76"/>
      <c r="S139" s="76"/>
    </row>
    <row r="140" hidden="1">
      <c r="A140" s="75">
        <v>139.0</v>
      </c>
      <c r="B140" s="149">
        <f t="shared" si="1"/>
        <v>12</v>
      </c>
      <c r="C140" s="147"/>
      <c r="D140" s="149"/>
      <c r="E140" s="149"/>
      <c r="F140" s="149"/>
      <c r="G140" s="76"/>
      <c r="H140" s="76"/>
      <c r="I140" s="150"/>
      <c r="J140" s="76"/>
      <c r="K140" s="76"/>
      <c r="L140" s="76"/>
      <c r="M140" s="76"/>
      <c r="N140" s="76">
        <f t="shared" si="2"/>
        <v>0</v>
      </c>
      <c r="O140" s="147"/>
      <c r="P140" s="76"/>
      <c r="Q140" s="94"/>
      <c r="R140" s="76"/>
      <c r="S140" s="76"/>
    </row>
    <row r="141" hidden="1">
      <c r="A141" s="75">
        <v>140.0</v>
      </c>
      <c r="B141" s="149">
        <f t="shared" si="1"/>
        <v>12</v>
      </c>
      <c r="C141" s="147"/>
      <c r="D141" s="149"/>
      <c r="E141" s="149"/>
      <c r="F141" s="149"/>
      <c r="G141" s="76"/>
      <c r="H141" s="76"/>
      <c r="I141" s="150"/>
      <c r="J141" s="76"/>
      <c r="K141" s="76"/>
      <c r="L141" s="76"/>
      <c r="M141" s="76"/>
      <c r="N141" s="76">
        <f t="shared" si="2"/>
        <v>0</v>
      </c>
      <c r="O141" s="147"/>
      <c r="P141" s="76"/>
      <c r="Q141" s="94"/>
      <c r="R141" s="76"/>
      <c r="S141" s="76"/>
    </row>
    <row r="142" hidden="1">
      <c r="A142" s="75">
        <v>141.0</v>
      </c>
      <c r="B142" s="149">
        <f t="shared" si="1"/>
        <v>12</v>
      </c>
      <c r="C142" s="147"/>
      <c r="D142" s="149"/>
      <c r="E142" s="149"/>
      <c r="F142" s="149"/>
      <c r="G142" s="76"/>
      <c r="H142" s="76"/>
      <c r="I142" s="150"/>
      <c r="J142" s="76"/>
      <c r="K142" s="76"/>
      <c r="L142" s="76"/>
      <c r="M142" s="76"/>
      <c r="N142" s="76">
        <f t="shared" si="2"/>
        <v>0</v>
      </c>
      <c r="O142" s="147"/>
      <c r="P142" s="76"/>
      <c r="Q142" s="94"/>
      <c r="R142" s="76"/>
      <c r="S142" s="76"/>
    </row>
    <row r="143" hidden="1">
      <c r="A143" s="75">
        <v>142.0</v>
      </c>
      <c r="B143" s="149">
        <f t="shared" si="1"/>
        <v>12</v>
      </c>
      <c r="C143" s="147"/>
      <c r="D143" s="149"/>
      <c r="E143" s="149"/>
      <c r="F143" s="149"/>
      <c r="G143" s="76"/>
      <c r="H143" s="76"/>
      <c r="I143" s="150"/>
      <c r="J143" s="76"/>
      <c r="K143" s="76"/>
      <c r="L143" s="76"/>
      <c r="M143" s="76"/>
      <c r="N143" s="76">
        <f t="shared" si="2"/>
        <v>0</v>
      </c>
      <c r="O143" s="147"/>
      <c r="P143" s="76"/>
      <c r="Q143" s="94"/>
      <c r="R143" s="76"/>
      <c r="S143" s="76"/>
    </row>
    <row r="144" hidden="1">
      <c r="A144" s="75">
        <v>143.0</v>
      </c>
      <c r="B144" s="149">
        <f t="shared" si="1"/>
        <v>12</v>
      </c>
      <c r="C144" s="147"/>
      <c r="D144" s="149"/>
      <c r="E144" s="149"/>
      <c r="F144" s="149"/>
      <c r="G144" s="76"/>
      <c r="H144" s="76"/>
      <c r="I144" s="150"/>
      <c r="J144" s="76"/>
      <c r="K144" s="76"/>
      <c r="L144" s="76"/>
      <c r="M144" s="76"/>
      <c r="N144" s="76">
        <f t="shared" si="2"/>
        <v>0</v>
      </c>
      <c r="O144" s="147"/>
      <c r="P144" s="76"/>
      <c r="Q144" s="94"/>
      <c r="R144" s="76"/>
      <c r="S144" s="76"/>
    </row>
    <row r="145" hidden="1">
      <c r="A145" s="75">
        <v>144.0</v>
      </c>
      <c r="B145" s="149">
        <f t="shared" si="1"/>
        <v>12</v>
      </c>
      <c r="C145" s="147"/>
      <c r="D145" s="149"/>
      <c r="E145" s="149"/>
      <c r="F145" s="149"/>
      <c r="G145" s="76"/>
      <c r="H145" s="76"/>
      <c r="I145" s="150"/>
      <c r="J145" s="76"/>
      <c r="K145" s="76"/>
      <c r="L145" s="76"/>
      <c r="M145" s="76"/>
      <c r="N145" s="76">
        <f t="shared" si="2"/>
        <v>0</v>
      </c>
      <c r="O145" s="147"/>
      <c r="P145" s="76"/>
      <c r="Q145" s="94"/>
      <c r="R145" s="76"/>
      <c r="S145" s="76"/>
    </row>
    <row r="146" hidden="1">
      <c r="A146" s="75">
        <v>145.0</v>
      </c>
      <c r="B146" s="149">
        <f t="shared" si="1"/>
        <v>12</v>
      </c>
      <c r="C146" s="147"/>
      <c r="D146" s="149"/>
      <c r="E146" s="149"/>
      <c r="F146" s="149"/>
      <c r="G146" s="76"/>
      <c r="H146" s="76"/>
      <c r="I146" s="150"/>
      <c r="J146" s="76"/>
      <c r="K146" s="76"/>
      <c r="L146" s="76"/>
      <c r="M146" s="76"/>
      <c r="N146" s="76">
        <f t="shared" si="2"/>
        <v>0</v>
      </c>
      <c r="O146" s="147"/>
      <c r="P146" s="76"/>
      <c r="Q146" s="94"/>
      <c r="R146" s="76"/>
      <c r="S146" s="76"/>
    </row>
    <row r="147" hidden="1">
      <c r="A147" s="75">
        <v>146.0</v>
      </c>
      <c r="B147" s="149">
        <f t="shared" si="1"/>
        <v>12</v>
      </c>
      <c r="C147" s="147"/>
      <c r="D147" s="149"/>
      <c r="E147" s="149"/>
      <c r="F147" s="149"/>
      <c r="G147" s="76"/>
      <c r="H147" s="76"/>
      <c r="I147" s="150"/>
      <c r="J147" s="76"/>
      <c r="K147" s="76"/>
      <c r="L147" s="76"/>
      <c r="M147" s="76"/>
      <c r="N147" s="76">
        <f t="shared" si="2"/>
        <v>0</v>
      </c>
      <c r="O147" s="147"/>
      <c r="P147" s="76"/>
      <c r="Q147" s="94"/>
      <c r="R147" s="76"/>
      <c r="S147" s="76"/>
    </row>
    <row r="148" hidden="1">
      <c r="A148" s="75">
        <v>147.0</v>
      </c>
      <c r="B148" s="149">
        <f t="shared" si="1"/>
        <v>12</v>
      </c>
      <c r="C148" s="147"/>
      <c r="D148" s="149"/>
      <c r="E148" s="149"/>
      <c r="F148" s="149"/>
      <c r="G148" s="76"/>
      <c r="H148" s="76"/>
      <c r="I148" s="150"/>
      <c r="J148" s="76"/>
      <c r="K148" s="76"/>
      <c r="L148" s="76"/>
      <c r="M148" s="76"/>
      <c r="N148" s="76">
        <f t="shared" si="2"/>
        <v>0</v>
      </c>
      <c r="O148" s="147"/>
      <c r="P148" s="76"/>
      <c r="Q148" s="94"/>
      <c r="R148" s="76"/>
      <c r="S148" s="76"/>
    </row>
    <row r="149" hidden="1">
      <c r="A149" s="75">
        <v>148.0</v>
      </c>
      <c r="B149" s="149">
        <f t="shared" si="1"/>
        <v>12</v>
      </c>
      <c r="C149" s="147"/>
      <c r="D149" s="149"/>
      <c r="E149" s="149"/>
      <c r="F149" s="149"/>
      <c r="G149" s="76"/>
      <c r="H149" s="76"/>
      <c r="I149" s="150"/>
      <c r="J149" s="76"/>
      <c r="K149" s="76"/>
      <c r="L149" s="76"/>
      <c r="M149" s="76"/>
      <c r="N149" s="76">
        <f t="shared" si="2"/>
        <v>0</v>
      </c>
      <c r="O149" s="147"/>
      <c r="P149" s="76"/>
      <c r="Q149" s="94"/>
      <c r="R149" s="76"/>
      <c r="S149" s="76"/>
    </row>
    <row r="150" hidden="1">
      <c r="A150" s="75">
        <v>149.0</v>
      </c>
      <c r="B150" s="149">
        <f t="shared" si="1"/>
        <v>12</v>
      </c>
      <c r="C150" s="147"/>
      <c r="D150" s="149"/>
      <c r="E150" s="149"/>
      <c r="F150" s="149"/>
      <c r="G150" s="76"/>
      <c r="H150" s="76"/>
      <c r="I150" s="150"/>
      <c r="J150" s="76"/>
      <c r="K150" s="76"/>
      <c r="L150" s="76"/>
      <c r="M150" s="76"/>
      <c r="N150" s="76">
        <f t="shared" si="2"/>
        <v>0</v>
      </c>
      <c r="O150" s="147"/>
      <c r="P150" s="76"/>
      <c r="Q150" s="94"/>
      <c r="R150" s="76"/>
      <c r="S150" s="76"/>
    </row>
    <row r="151" hidden="1">
      <c r="A151" s="75">
        <v>150.0</v>
      </c>
      <c r="B151" s="149">
        <f t="shared" si="1"/>
        <v>12</v>
      </c>
      <c r="C151" s="147"/>
      <c r="D151" s="149"/>
      <c r="E151" s="149"/>
      <c r="F151" s="149"/>
      <c r="G151" s="76"/>
      <c r="H151" s="76"/>
      <c r="I151" s="150"/>
      <c r="J151" s="76"/>
      <c r="K151" s="76"/>
      <c r="L151" s="76"/>
      <c r="M151" s="76"/>
      <c r="N151" s="76">
        <f t="shared" si="2"/>
        <v>0</v>
      </c>
      <c r="O151" s="147"/>
      <c r="P151" s="76"/>
      <c r="Q151" s="94"/>
      <c r="R151" s="76"/>
      <c r="S151" s="76"/>
    </row>
    <row r="152" hidden="1">
      <c r="A152" s="75">
        <v>151.0</v>
      </c>
      <c r="B152" s="149">
        <f t="shared" si="1"/>
        <v>12</v>
      </c>
      <c r="C152" s="147"/>
      <c r="D152" s="149"/>
      <c r="E152" s="149"/>
      <c r="F152" s="149"/>
      <c r="G152" s="76"/>
      <c r="H152" s="76"/>
      <c r="I152" s="150"/>
      <c r="J152" s="76"/>
      <c r="K152" s="76"/>
      <c r="L152" s="76"/>
      <c r="M152" s="76"/>
      <c r="N152" s="76">
        <f t="shared" si="2"/>
        <v>0</v>
      </c>
      <c r="O152" s="147"/>
      <c r="P152" s="76"/>
      <c r="Q152" s="94"/>
      <c r="R152" s="76"/>
      <c r="S152" s="76"/>
    </row>
    <row r="153" hidden="1">
      <c r="A153" s="75">
        <v>152.0</v>
      </c>
      <c r="B153" s="149">
        <f t="shared" si="1"/>
        <v>12</v>
      </c>
      <c r="C153" s="147"/>
      <c r="D153" s="149"/>
      <c r="E153" s="149"/>
      <c r="F153" s="149"/>
      <c r="G153" s="76"/>
      <c r="H153" s="76"/>
      <c r="I153" s="150"/>
      <c r="J153" s="76"/>
      <c r="K153" s="76"/>
      <c r="L153" s="76"/>
      <c r="M153" s="76"/>
      <c r="N153" s="76">
        <f t="shared" si="2"/>
        <v>0</v>
      </c>
      <c r="O153" s="147"/>
      <c r="P153" s="76"/>
      <c r="Q153" s="94"/>
      <c r="R153" s="76"/>
      <c r="S153" s="76"/>
    </row>
    <row r="154" hidden="1">
      <c r="A154" s="75">
        <v>153.0</v>
      </c>
      <c r="B154" s="149">
        <f t="shared" si="1"/>
        <v>12</v>
      </c>
      <c r="C154" s="147"/>
      <c r="D154" s="149"/>
      <c r="E154" s="149"/>
      <c r="F154" s="149"/>
      <c r="G154" s="76"/>
      <c r="H154" s="76"/>
      <c r="I154" s="150"/>
      <c r="J154" s="76"/>
      <c r="K154" s="76"/>
      <c r="L154" s="76"/>
      <c r="M154" s="76"/>
      <c r="N154" s="76">
        <f t="shared" si="2"/>
        <v>0</v>
      </c>
      <c r="O154" s="147"/>
      <c r="P154" s="76"/>
      <c r="Q154" s="94"/>
      <c r="R154" s="76"/>
      <c r="S154" s="76"/>
    </row>
    <row r="155" hidden="1">
      <c r="A155" s="75">
        <v>154.0</v>
      </c>
      <c r="B155" s="149">
        <f t="shared" si="1"/>
        <v>12</v>
      </c>
      <c r="C155" s="147"/>
      <c r="D155" s="149"/>
      <c r="E155" s="149"/>
      <c r="F155" s="149"/>
      <c r="G155" s="76"/>
      <c r="H155" s="76"/>
      <c r="I155" s="150"/>
      <c r="J155" s="76"/>
      <c r="K155" s="76"/>
      <c r="L155" s="76"/>
      <c r="M155" s="76"/>
      <c r="N155" s="76">
        <f t="shared" si="2"/>
        <v>0</v>
      </c>
      <c r="O155" s="147"/>
      <c r="P155" s="76"/>
      <c r="Q155" s="94"/>
      <c r="R155" s="76"/>
      <c r="S155" s="76"/>
    </row>
    <row r="156" hidden="1">
      <c r="A156" s="75">
        <v>155.0</v>
      </c>
      <c r="B156" s="149">
        <f t="shared" si="1"/>
        <v>12</v>
      </c>
      <c r="C156" s="147"/>
      <c r="D156" s="149"/>
      <c r="E156" s="149"/>
      <c r="F156" s="149"/>
      <c r="G156" s="76"/>
      <c r="H156" s="76"/>
      <c r="I156" s="150"/>
      <c r="J156" s="76"/>
      <c r="K156" s="76"/>
      <c r="L156" s="76"/>
      <c r="M156" s="76"/>
      <c r="N156" s="76">
        <f t="shared" si="2"/>
        <v>0</v>
      </c>
      <c r="O156" s="147"/>
      <c r="P156" s="76"/>
      <c r="Q156" s="94"/>
      <c r="R156" s="76"/>
      <c r="S156" s="76"/>
    </row>
    <row r="157" hidden="1">
      <c r="A157" s="75">
        <v>156.0</v>
      </c>
      <c r="B157" s="149">
        <f t="shared" si="1"/>
        <v>12</v>
      </c>
      <c r="C157" s="147"/>
      <c r="D157" s="149"/>
      <c r="E157" s="149"/>
      <c r="F157" s="149"/>
      <c r="G157" s="76"/>
      <c r="H157" s="76"/>
      <c r="I157" s="150"/>
      <c r="J157" s="76"/>
      <c r="K157" s="76"/>
      <c r="L157" s="76"/>
      <c r="M157" s="76"/>
      <c r="N157" s="76">
        <f t="shared" si="2"/>
        <v>0</v>
      </c>
      <c r="O157" s="147"/>
      <c r="P157" s="76"/>
      <c r="Q157" s="94"/>
      <c r="R157" s="76"/>
      <c r="S157" s="76"/>
    </row>
    <row r="158" hidden="1">
      <c r="A158" s="75">
        <v>157.0</v>
      </c>
      <c r="B158" s="149">
        <f t="shared" si="1"/>
        <v>12</v>
      </c>
      <c r="C158" s="147"/>
      <c r="D158" s="149"/>
      <c r="E158" s="149"/>
      <c r="F158" s="149"/>
      <c r="G158" s="76"/>
      <c r="H158" s="76"/>
      <c r="I158" s="150"/>
      <c r="J158" s="76"/>
      <c r="K158" s="76"/>
      <c r="L158" s="76"/>
      <c r="M158" s="76"/>
      <c r="N158" s="76">
        <f t="shared" si="2"/>
        <v>0</v>
      </c>
      <c r="O158" s="147"/>
      <c r="P158" s="76"/>
      <c r="Q158" s="94"/>
      <c r="R158" s="76"/>
      <c r="S158" s="76"/>
    </row>
    <row r="159" hidden="1">
      <c r="A159" s="75">
        <v>158.0</v>
      </c>
      <c r="B159" s="149">
        <f t="shared" si="1"/>
        <v>12</v>
      </c>
      <c r="C159" s="147"/>
      <c r="D159" s="149"/>
      <c r="E159" s="149"/>
      <c r="F159" s="149"/>
      <c r="G159" s="76"/>
      <c r="H159" s="76"/>
      <c r="I159" s="150"/>
      <c r="J159" s="76"/>
      <c r="K159" s="76"/>
      <c r="L159" s="76"/>
      <c r="M159" s="76"/>
      <c r="N159" s="76">
        <f t="shared" si="2"/>
        <v>0</v>
      </c>
      <c r="O159" s="147"/>
      <c r="P159" s="76"/>
      <c r="Q159" s="94"/>
      <c r="R159" s="76"/>
      <c r="S159" s="76"/>
    </row>
    <row r="160" hidden="1">
      <c r="A160" s="75">
        <v>159.0</v>
      </c>
      <c r="B160" s="149">
        <f t="shared" si="1"/>
        <v>12</v>
      </c>
      <c r="C160" s="147"/>
      <c r="D160" s="149"/>
      <c r="E160" s="149"/>
      <c r="F160" s="149"/>
      <c r="G160" s="76"/>
      <c r="H160" s="76"/>
      <c r="I160" s="150"/>
      <c r="J160" s="76"/>
      <c r="K160" s="76"/>
      <c r="L160" s="76"/>
      <c r="M160" s="76"/>
      <c r="N160" s="76">
        <f t="shared" si="2"/>
        <v>0</v>
      </c>
      <c r="O160" s="147"/>
      <c r="P160" s="76"/>
      <c r="Q160" s="94"/>
      <c r="R160" s="76"/>
      <c r="S160" s="76"/>
    </row>
    <row r="161" hidden="1">
      <c r="A161" s="75">
        <v>160.0</v>
      </c>
      <c r="B161" s="149">
        <f t="shared" si="1"/>
        <v>12</v>
      </c>
      <c r="C161" s="147"/>
      <c r="D161" s="149"/>
      <c r="E161" s="149"/>
      <c r="F161" s="149"/>
      <c r="G161" s="76"/>
      <c r="H161" s="76"/>
      <c r="I161" s="150"/>
      <c r="J161" s="76"/>
      <c r="K161" s="76"/>
      <c r="L161" s="76"/>
      <c r="M161" s="76"/>
      <c r="N161" s="76">
        <f t="shared" si="2"/>
        <v>0</v>
      </c>
      <c r="O161" s="147"/>
      <c r="P161" s="76"/>
      <c r="Q161" s="94"/>
      <c r="R161" s="76"/>
      <c r="S161" s="76"/>
    </row>
    <row r="162" hidden="1">
      <c r="A162" s="75">
        <v>161.0</v>
      </c>
      <c r="B162" s="149">
        <f t="shared" si="1"/>
        <v>12</v>
      </c>
      <c r="C162" s="147"/>
      <c r="D162" s="149"/>
      <c r="E162" s="149"/>
      <c r="F162" s="149"/>
      <c r="G162" s="76"/>
      <c r="H162" s="76"/>
      <c r="I162" s="150"/>
      <c r="J162" s="76"/>
      <c r="K162" s="76"/>
      <c r="L162" s="76"/>
      <c r="M162" s="76"/>
      <c r="N162" s="76">
        <f t="shared" si="2"/>
        <v>0</v>
      </c>
      <c r="O162" s="147"/>
      <c r="P162" s="76"/>
      <c r="Q162" s="94"/>
      <c r="R162" s="76"/>
      <c r="S162" s="76"/>
    </row>
    <row r="163" hidden="1">
      <c r="A163" s="75">
        <v>162.0</v>
      </c>
      <c r="B163" s="149">
        <f t="shared" si="1"/>
        <v>12</v>
      </c>
      <c r="C163" s="147"/>
      <c r="D163" s="149"/>
      <c r="E163" s="149"/>
      <c r="F163" s="149"/>
      <c r="G163" s="76"/>
      <c r="H163" s="76"/>
      <c r="I163" s="150"/>
      <c r="J163" s="76"/>
      <c r="K163" s="76"/>
      <c r="L163" s="76"/>
      <c r="M163" s="76"/>
      <c r="N163" s="76">
        <f t="shared" si="2"/>
        <v>0</v>
      </c>
      <c r="O163" s="147"/>
      <c r="P163" s="76"/>
      <c r="Q163" s="94"/>
      <c r="R163" s="76"/>
      <c r="S163" s="76"/>
    </row>
    <row r="164" hidden="1">
      <c r="A164" s="75">
        <v>163.0</v>
      </c>
      <c r="B164" s="149">
        <f t="shared" si="1"/>
        <v>12</v>
      </c>
      <c r="C164" s="147"/>
      <c r="D164" s="149"/>
      <c r="E164" s="149"/>
      <c r="F164" s="149"/>
      <c r="G164" s="76"/>
      <c r="H164" s="76"/>
      <c r="I164" s="150"/>
      <c r="J164" s="76"/>
      <c r="K164" s="76"/>
      <c r="L164" s="76"/>
      <c r="M164" s="76"/>
      <c r="N164" s="76">
        <f t="shared" si="2"/>
        <v>0</v>
      </c>
      <c r="O164" s="147"/>
      <c r="P164" s="76"/>
      <c r="Q164" s="94"/>
      <c r="R164" s="76"/>
      <c r="S164" s="76"/>
    </row>
    <row r="165" hidden="1">
      <c r="A165" s="75">
        <v>164.0</v>
      </c>
      <c r="B165" s="149">
        <f t="shared" si="1"/>
        <v>12</v>
      </c>
      <c r="C165" s="147"/>
      <c r="D165" s="149"/>
      <c r="E165" s="149"/>
      <c r="F165" s="149"/>
      <c r="G165" s="76"/>
      <c r="H165" s="76"/>
      <c r="I165" s="150"/>
      <c r="J165" s="76"/>
      <c r="K165" s="76"/>
      <c r="L165" s="76"/>
      <c r="M165" s="76"/>
      <c r="N165" s="76">
        <f t="shared" si="2"/>
        <v>0</v>
      </c>
      <c r="O165" s="147"/>
      <c r="P165" s="76"/>
      <c r="Q165" s="94"/>
      <c r="R165" s="76"/>
      <c r="S165" s="76"/>
    </row>
    <row r="166" hidden="1">
      <c r="A166" s="75">
        <v>165.0</v>
      </c>
      <c r="B166" s="149">
        <f t="shared" si="1"/>
        <v>12</v>
      </c>
      <c r="C166" s="147"/>
      <c r="D166" s="149"/>
      <c r="E166" s="149"/>
      <c r="F166" s="149"/>
      <c r="G166" s="76"/>
      <c r="H166" s="76"/>
      <c r="I166" s="150"/>
      <c r="J166" s="76"/>
      <c r="K166" s="76"/>
      <c r="L166" s="76"/>
      <c r="M166" s="76"/>
      <c r="N166" s="76">
        <f t="shared" si="2"/>
        <v>0</v>
      </c>
      <c r="O166" s="147"/>
      <c r="P166" s="76"/>
      <c r="Q166" s="94"/>
      <c r="R166" s="76"/>
      <c r="S166" s="76"/>
    </row>
    <row r="167" hidden="1">
      <c r="A167" s="75">
        <v>166.0</v>
      </c>
      <c r="B167" s="149">
        <f t="shared" si="1"/>
        <v>12</v>
      </c>
      <c r="C167" s="147"/>
      <c r="D167" s="149"/>
      <c r="E167" s="149"/>
      <c r="F167" s="149"/>
      <c r="G167" s="76"/>
      <c r="H167" s="76"/>
      <c r="I167" s="150"/>
      <c r="J167" s="76"/>
      <c r="K167" s="76"/>
      <c r="L167" s="76"/>
      <c r="M167" s="76"/>
      <c r="N167" s="76">
        <f t="shared" si="2"/>
        <v>0</v>
      </c>
      <c r="O167" s="147"/>
      <c r="P167" s="76"/>
      <c r="Q167" s="94"/>
      <c r="R167" s="76"/>
      <c r="S167" s="76"/>
    </row>
    <row r="168" hidden="1">
      <c r="A168" s="75">
        <v>167.0</v>
      </c>
      <c r="B168" s="149">
        <f t="shared" si="1"/>
        <v>12</v>
      </c>
      <c r="C168" s="147"/>
      <c r="D168" s="149"/>
      <c r="E168" s="149"/>
      <c r="F168" s="149"/>
      <c r="G168" s="76"/>
      <c r="H168" s="76"/>
      <c r="I168" s="150"/>
      <c r="J168" s="76"/>
      <c r="K168" s="76"/>
      <c r="L168" s="76"/>
      <c r="M168" s="76"/>
      <c r="N168" s="76">
        <f t="shared" si="2"/>
        <v>0</v>
      </c>
      <c r="O168" s="147"/>
      <c r="P168" s="76"/>
      <c r="Q168" s="94"/>
      <c r="R168" s="76"/>
      <c r="S168" s="76"/>
    </row>
    <row r="169" hidden="1">
      <c r="A169" s="75">
        <v>168.0</v>
      </c>
      <c r="B169" s="149">
        <f t="shared" si="1"/>
        <v>12</v>
      </c>
      <c r="C169" s="147"/>
      <c r="D169" s="149"/>
      <c r="E169" s="149"/>
      <c r="F169" s="149"/>
      <c r="G169" s="76"/>
      <c r="H169" s="76"/>
      <c r="I169" s="150"/>
      <c r="J169" s="76"/>
      <c r="K169" s="76"/>
      <c r="L169" s="76"/>
      <c r="M169" s="76"/>
      <c r="N169" s="76">
        <f t="shared" si="2"/>
        <v>0</v>
      </c>
      <c r="O169" s="147"/>
      <c r="P169" s="76"/>
      <c r="Q169" s="94"/>
      <c r="R169" s="76"/>
      <c r="S169" s="76"/>
    </row>
    <row r="170" hidden="1">
      <c r="A170" s="75">
        <v>169.0</v>
      </c>
      <c r="B170" s="149">
        <f t="shared" si="1"/>
        <v>12</v>
      </c>
      <c r="C170" s="147"/>
      <c r="D170" s="149"/>
      <c r="E170" s="149"/>
      <c r="F170" s="149"/>
      <c r="G170" s="76"/>
      <c r="H170" s="76"/>
      <c r="I170" s="150"/>
      <c r="J170" s="76"/>
      <c r="K170" s="76"/>
      <c r="L170" s="76"/>
      <c r="M170" s="76"/>
      <c r="N170" s="76">
        <f t="shared" si="2"/>
        <v>0</v>
      </c>
      <c r="O170" s="147"/>
      <c r="P170" s="76"/>
      <c r="Q170" s="94"/>
      <c r="R170" s="76"/>
      <c r="S170" s="76"/>
    </row>
    <row r="171" hidden="1">
      <c r="A171" s="75">
        <v>170.0</v>
      </c>
      <c r="B171" s="149">
        <f t="shared" si="1"/>
        <v>12</v>
      </c>
      <c r="C171" s="147"/>
      <c r="D171" s="149"/>
      <c r="E171" s="149"/>
      <c r="F171" s="149"/>
      <c r="G171" s="76"/>
      <c r="H171" s="76"/>
      <c r="I171" s="150"/>
      <c r="J171" s="76"/>
      <c r="K171" s="76"/>
      <c r="L171" s="76"/>
      <c r="M171" s="76"/>
      <c r="N171" s="76">
        <f t="shared" si="2"/>
        <v>0</v>
      </c>
      <c r="O171" s="147"/>
      <c r="P171" s="76"/>
      <c r="Q171" s="94"/>
      <c r="R171" s="76"/>
      <c r="S171" s="76"/>
    </row>
    <row r="172" hidden="1">
      <c r="A172" s="75">
        <v>171.0</v>
      </c>
      <c r="B172" s="149">
        <f t="shared" si="1"/>
        <v>12</v>
      </c>
      <c r="C172" s="147"/>
      <c r="D172" s="149"/>
      <c r="E172" s="149"/>
      <c r="F172" s="149"/>
      <c r="G172" s="76"/>
      <c r="H172" s="76"/>
      <c r="I172" s="150"/>
      <c r="J172" s="76"/>
      <c r="K172" s="76"/>
      <c r="L172" s="76"/>
      <c r="M172" s="76"/>
      <c r="N172" s="76">
        <f t="shared" si="2"/>
        <v>0</v>
      </c>
      <c r="O172" s="147"/>
      <c r="P172" s="76"/>
      <c r="Q172" s="94"/>
      <c r="R172" s="76"/>
      <c r="S172" s="76"/>
    </row>
    <row r="173" hidden="1">
      <c r="A173" s="75">
        <v>172.0</v>
      </c>
      <c r="B173" s="149">
        <f t="shared" si="1"/>
        <v>12</v>
      </c>
      <c r="C173" s="147"/>
      <c r="D173" s="149"/>
      <c r="E173" s="149"/>
      <c r="F173" s="149"/>
      <c r="G173" s="76"/>
      <c r="H173" s="76"/>
      <c r="I173" s="150"/>
      <c r="J173" s="76"/>
      <c r="K173" s="76"/>
      <c r="L173" s="76"/>
      <c r="M173" s="76"/>
      <c r="N173" s="76">
        <f t="shared" si="2"/>
        <v>0</v>
      </c>
      <c r="O173" s="147"/>
      <c r="P173" s="76"/>
      <c r="Q173" s="94"/>
      <c r="R173" s="76"/>
      <c r="S173" s="76"/>
    </row>
    <row r="174" hidden="1">
      <c r="A174" s="75">
        <v>173.0</v>
      </c>
      <c r="B174" s="149">
        <f t="shared" si="1"/>
        <v>12</v>
      </c>
      <c r="C174" s="147"/>
      <c r="D174" s="149"/>
      <c r="E174" s="149"/>
      <c r="F174" s="149"/>
      <c r="G174" s="76"/>
      <c r="H174" s="76"/>
      <c r="I174" s="150"/>
      <c r="J174" s="76"/>
      <c r="K174" s="76"/>
      <c r="L174" s="76"/>
      <c r="M174" s="76"/>
      <c r="N174" s="76">
        <f t="shared" si="2"/>
        <v>0</v>
      </c>
      <c r="O174" s="147"/>
      <c r="P174" s="76"/>
      <c r="Q174" s="94"/>
      <c r="R174" s="76"/>
      <c r="S174" s="76"/>
    </row>
    <row r="175" hidden="1">
      <c r="A175" s="75">
        <v>174.0</v>
      </c>
      <c r="B175" s="149">
        <f t="shared" si="1"/>
        <v>12</v>
      </c>
      <c r="C175" s="147"/>
      <c r="D175" s="149"/>
      <c r="E175" s="149"/>
      <c r="F175" s="149"/>
      <c r="G175" s="76"/>
      <c r="H175" s="76"/>
      <c r="I175" s="150"/>
      <c r="J175" s="76"/>
      <c r="K175" s="76"/>
      <c r="L175" s="76"/>
      <c r="M175" s="76"/>
      <c r="N175" s="76">
        <f t="shared" si="2"/>
        <v>0</v>
      </c>
      <c r="O175" s="147"/>
      <c r="P175" s="76"/>
      <c r="Q175" s="94"/>
      <c r="R175" s="76"/>
      <c r="S175" s="76"/>
    </row>
    <row r="176" hidden="1">
      <c r="A176" s="75">
        <v>175.0</v>
      </c>
      <c r="B176" s="149">
        <f t="shared" si="1"/>
        <v>12</v>
      </c>
      <c r="C176" s="147"/>
      <c r="D176" s="149"/>
      <c r="E176" s="149"/>
      <c r="F176" s="149"/>
      <c r="G176" s="76"/>
      <c r="H176" s="76"/>
      <c r="I176" s="150"/>
      <c r="J176" s="76"/>
      <c r="K176" s="76"/>
      <c r="L176" s="76"/>
      <c r="M176" s="76"/>
      <c r="N176" s="76">
        <f t="shared" si="2"/>
        <v>0</v>
      </c>
      <c r="O176" s="147"/>
      <c r="P176" s="76"/>
      <c r="Q176" s="94"/>
      <c r="R176" s="76"/>
      <c r="S176" s="76"/>
    </row>
    <row r="177" hidden="1">
      <c r="A177" s="75">
        <v>176.0</v>
      </c>
      <c r="B177" s="149">
        <f t="shared" si="1"/>
        <v>12</v>
      </c>
      <c r="C177" s="147"/>
      <c r="D177" s="149"/>
      <c r="E177" s="149"/>
      <c r="F177" s="149"/>
      <c r="G177" s="76"/>
      <c r="H177" s="76"/>
      <c r="I177" s="150"/>
      <c r="J177" s="76"/>
      <c r="K177" s="76"/>
      <c r="L177" s="76"/>
      <c r="M177" s="76"/>
      <c r="N177" s="76">
        <f t="shared" si="2"/>
        <v>0</v>
      </c>
      <c r="O177" s="147"/>
      <c r="P177" s="76"/>
      <c r="Q177" s="94"/>
      <c r="R177" s="76"/>
      <c r="S177" s="76"/>
    </row>
    <row r="178" hidden="1">
      <c r="A178" s="75">
        <v>177.0</v>
      </c>
      <c r="B178" s="149">
        <f t="shared" si="1"/>
        <v>12</v>
      </c>
      <c r="C178" s="147"/>
      <c r="D178" s="149"/>
      <c r="E178" s="149"/>
      <c r="F178" s="149"/>
      <c r="G178" s="76"/>
      <c r="H178" s="76"/>
      <c r="I178" s="150"/>
      <c r="J178" s="76"/>
      <c r="K178" s="76"/>
      <c r="L178" s="76"/>
      <c r="M178" s="76"/>
      <c r="N178" s="76">
        <f t="shared" si="2"/>
        <v>0</v>
      </c>
      <c r="O178" s="147"/>
      <c r="P178" s="76"/>
      <c r="Q178" s="94"/>
      <c r="R178" s="76"/>
      <c r="S178" s="76"/>
    </row>
    <row r="179" hidden="1">
      <c r="A179" s="75">
        <v>178.0</v>
      </c>
      <c r="B179" s="149">
        <f t="shared" si="1"/>
        <v>12</v>
      </c>
      <c r="C179" s="147"/>
      <c r="D179" s="149"/>
      <c r="E179" s="149"/>
      <c r="F179" s="149"/>
      <c r="G179" s="76"/>
      <c r="H179" s="76"/>
      <c r="I179" s="150"/>
      <c r="J179" s="76"/>
      <c r="K179" s="76"/>
      <c r="L179" s="76"/>
      <c r="M179" s="76"/>
      <c r="N179" s="76">
        <f t="shared" si="2"/>
        <v>0</v>
      </c>
      <c r="O179" s="147"/>
      <c r="P179" s="76"/>
      <c r="Q179" s="94"/>
      <c r="R179" s="76"/>
      <c r="S179" s="76"/>
    </row>
    <row r="180" hidden="1">
      <c r="A180" s="75">
        <v>179.0</v>
      </c>
      <c r="B180" s="149">
        <f t="shared" si="1"/>
        <v>12</v>
      </c>
      <c r="C180" s="147"/>
      <c r="D180" s="149"/>
      <c r="E180" s="149"/>
      <c r="F180" s="149"/>
      <c r="G180" s="76"/>
      <c r="H180" s="76"/>
      <c r="I180" s="150"/>
      <c r="J180" s="76"/>
      <c r="K180" s="76"/>
      <c r="L180" s="76"/>
      <c r="M180" s="76"/>
      <c r="N180" s="76">
        <f t="shared" si="2"/>
        <v>0</v>
      </c>
      <c r="O180" s="147"/>
      <c r="P180" s="76"/>
      <c r="Q180" s="94"/>
      <c r="R180" s="76"/>
      <c r="S180" s="76"/>
    </row>
    <row r="181" hidden="1">
      <c r="A181" s="75">
        <v>180.0</v>
      </c>
      <c r="B181" s="149">
        <f t="shared" si="1"/>
        <v>12</v>
      </c>
      <c r="C181" s="147"/>
      <c r="D181" s="149"/>
      <c r="E181" s="149"/>
      <c r="F181" s="149"/>
      <c r="G181" s="76"/>
      <c r="H181" s="76"/>
      <c r="I181" s="150"/>
      <c r="J181" s="76"/>
      <c r="K181" s="76"/>
      <c r="L181" s="76"/>
      <c r="M181" s="76"/>
      <c r="N181" s="76">
        <f t="shared" si="2"/>
        <v>0</v>
      </c>
      <c r="O181" s="147"/>
      <c r="P181" s="76"/>
      <c r="Q181" s="94"/>
      <c r="R181" s="76"/>
      <c r="S181" s="76"/>
    </row>
    <row r="182" hidden="1">
      <c r="A182" s="75">
        <v>181.0</v>
      </c>
      <c r="B182" s="149">
        <f t="shared" si="1"/>
        <v>12</v>
      </c>
      <c r="C182" s="147"/>
      <c r="D182" s="149"/>
      <c r="E182" s="149"/>
      <c r="F182" s="149"/>
      <c r="G182" s="76"/>
      <c r="H182" s="76"/>
      <c r="I182" s="150"/>
      <c r="J182" s="76"/>
      <c r="K182" s="76"/>
      <c r="L182" s="76"/>
      <c r="M182" s="76"/>
      <c r="N182" s="76">
        <f t="shared" si="2"/>
        <v>0</v>
      </c>
      <c r="O182" s="147"/>
      <c r="P182" s="76"/>
      <c r="Q182" s="94"/>
      <c r="R182" s="76"/>
      <c r="S182" s="76"/>
    </row>
    <row r="183" hidden="1">
      <c r="A183" s="75">
        <v>182.0</v>
      </c>
      <c r="B183" s="149">
        <f t="shared" si="1"/>
        <v>12</v>
      </c>
      <c r="C183" s="147"/>
      <c r="D183" s="149"/>
      <c r="E183" s="149"/>
      <c r="F183" s="149"/>
      <c r="G183" s="76"/>
      <c r="H183" s="76"/>
      <c r="I183" s="150"/>
      <c r="J183" s="76"/>
      <c r="K183" s="76"/>
      <c r="L183" s="76"/>
      <c r="M183" s="76"/>
      <c r="N183" s="76">
        <f t="shared" si="2"/>
        <v>0</v>
      </c>
      <c r="O183" s="147"/>
      <c r="P183" s="76"/>
      <c r="Q183" s="94"/>
      <c r="R183" s="76"/>
      <c r="S183" s="76"/>
    </row>
    <row r="184" hidden="1">
      <c r="A184" s="75">
        <v>183.0</v>
      </c>
      <c r="B184" s="149">
        <f t="shared" si="1"/>
        <v>12</v>
      </c>
      <c r="C184" s="147"/>
      <c r="D184" s="149"/>
      <c r="E184" s="149"/>
      <c r="F184" s="149"/>
      <c r="G184" s="76"/>
      <c r="H184" s="76"/>
      <c r="I184" s="150"/>
      <c r="J184" s="76"/>
      <c r="K184" s="76"/>
      <c r="L184" s="76"/>
      <c r="M184" s="76"/>
      <c r="N184" s="76">
        <f t="shared" si="2"/>
        <v>0</v>
      </c>
      <c r="O184" s="147"/>
      <c r="P184" s="76"/>
      <c r="Q184" s="94"/>
      <c r="R184" s="76"/>
      <c r="S184" s="76"/>
    </row>
    <row r="185" hidden="1">
      <c r="A185" s="75">
        <v>184.0</v>
      </c>
      <c r="B185" s="149">
        <f t="shared" si="1"/>
        <v>12</v>
      </c>
      <c r="C185" s="147"/>
      <c r="D185" s="149"/>
      <c r="E185" s="149"/>
      <c r="F185" s="149"/>
      <c r="G185" s="76"/>
      <c r="H185" s="76"/>
      <c r="I185" s="150"/>
      <c r="J185" s="76"/>
      <c r="K185" s="76"/>
      <c r="L185" s="76"/>
      <c r="M185" s="76"/>
      <c r="N185" s="76">
        <f t="shared" si="2"/>
        <v>0</v>
      </c>
      <c r="O185" s="147"/>
      <c r="P185" s="76"/>
      <c r="Q185" s="94"/>
      <c r="R185" s="76"/>
      <c r="S185" s="76"/>
    </row>
    <row r="186" hidden="1">
      <c r="A186" s="75">
        <v>185.0</v>
      </c>
      <c r="B186" s="149">
        <f t="shared" si="1"/>
        <v>12</v>
      </c>
      <c r="C186" s="147"/>
      <c r="D186" s="149"/>
      <c r="E186" s="149"/>
      <c r="F186" s="149"/>
      <c r="G186" s="76"/>
      <c r="H186" s="76"/>
      <c r="I186" s="150"/>
      <c r="J186" s="76"/>
      <c r="K186" s="76"/>
      <c r="L186" s="76"/>
      <c r="M186" s="76"/>
      <c r="N186" s="76">
        <f t="shared" si="2"/>
        <v>0</v>
      </c>
      <c r="O186" s="147"/>
      <c r="P186" s="76"/>
      <c r="Q186" s="94"/>
      <c r="R186" s="76"/>
      <c r="S186" s="76"/>
    </row>
    <row r="187" hidden="1">
      <c r="A187" s="75">
        <v>186.0</v>
      </c>
      <c r="B187" s="149">
        <f t="shared" si="1"/>
        <v>12</v>
      </c>
      <c r="C187" s="147"/>
      <c r="D187" s="149"/>
      <c r="E187" s="149"/>
      <c r="F187" s="149"/>
      <c r="G187" s="76"/>
      <c r="H187" s="76"/>
      <c r="I187" s="150"/>
      <c r="J187" s="76"/>
      <c r="K187" s="76"/>
      <c r="L187" s="76"/>
      <c r="M187" s="76"/>
      <c r="N187" s="76">
        <f t="shared" si="2"/>
        <v>0</v>
      </c>
      <c r="O187" s="147"/>
      <c r="P187" s="76"/>
      <c r="Q187" s="94"/>
      <c r="R187" s="76"/>
      <c r="S187" s="76"/>
    </row>
    <row r="188" hidden="1">
      <c r="A188" s="75">
        <v>187.0</v>
      </c>
      <c r="B188" s="149">
        <f t="shared" si="1"/>
        <v>12</v>
      </c>
      <c r="C188" s="147"/>
      <c r="D188" s="149"/>
      <c r="E188" s="149"/>
      <c r="F188" s="149"/>
      <c r="G188" s="76"/>
      <c r="H188" s="76"/>
      <c r="I188" s="150"/>
      <c r="J188" s="76"/>
      <c r="K188" s="76"/>
      <c r="L188" s="76"/>
      <c r="M188" s="76"/>
      <c r="N188" s="76">
        <f t="shared" si="2"/>
        <v>0</v>
      </c>
      <c r="O188" s="147"/>
      <c r="P188" s="76"/>
      <c r="Q188" s="94"/>
      <c r="R188" s="76"/>
      <c r="S188" s="76"/>
    </row>
    <row r="189" hidden="1">
      <c r="A189" s="75">
        <v>188.0</v>
      </c>
      <c r="B189" s="149">
        <f t="shared" si="1"/>
        <v>12</v>
      </c>
      <c r="C189" s="147"/>
      <c r="D189" s="149"/>
      <c r="E189" s="149"/>
      <c r="F189" s="149"/>
      <c r="G189" s="76"/>
      <c r="H189" s="76"/>
      <c r="I189" s="150"/>
      <c r="J189" s="76"/>
      <c r="K189" s="76"/>
      <c r="L189" s="76"/>
      <c r="M189" s="76"/>
      <c r="N189" s="76">
        <f t="shared" si="2"/>
        <v>0</v>
      </c>
      <c r="O189" s="147"/>
      <c r="P189" s="76"/>
      <c r="Q189" s="94"/>
      <c r="R189" s="76"/>
      <c r="S189" s="76"/>
    </row>
    <row r="190" hidden="1">
      <c r="A190" s="75">
        <v>189.0</v>
      </c>
      <c r="B190" s="149">
        <f t="shared" si="1"/>
        <v>12</v>
      </c>
      <c r="C190" s="147"/>
      <c r="D190" s="149"/>
      <c r="E190" s="149"/>
      <c r="F190" s="149"/>
      <c r="G190" s="76"/>
      <c r="H190" s="76"/>
      <c r="I190" s="150"/>
      <c r="J190" s="76"/>
      <c r="K190" s="76"/>
      <c r="L190" s="76"/>
      <c r="M190" s="76"/>
      <c r="N190" s="76">
        <f t="shared" si="2"/>
        <v>0</v>
      </c>
      <c r="O190" s="147"/>
      <c r="P190" s="76"/>
      <c r="Q190" s="94"/>
      <c r="R190" s="76"/>
      <c r="S190" s="76"/>
    </row>
    <row r="191" hidden="1">
      <c r="A191" s="75">
        <v>190.0</v>
      </c>
      <c r="B191" s="149">
        <f t="shared" si="1"/>
        <v>12</v>
      </c>
      <c r="C191" s="147"/>
      <c r="D191" s="149"/>
      <c r="E191" s="149"/>
      <c r="F191" s="149"/>
      <c r="G191" s="76"/>
      <c r="H191" s="76"/>
      <c r="I191" s="150"/>
      <c r="J191" s="76"/>
      <c r="K191" s="76"/>
      <c r="L191" s="76"/>
      <c r="M191" s="76"/>
      <c r="N191" s="76">
        <f t="shared" si="2"/>
        <v>0</v>
      </c>
      <c r="O191" s="147"/>
      <c r="P191" s="76"/>
      <c r="Q191" s="94"/>
      <c r="R191" s="76"/>
      <c r="S191" s="76"/>
    </row>
    <row r="192" hidden="1">
      <c r="A192" s="75">
        <v>191.0</v>
      </c>
      <c r="B192" s="149">
        <f t="shared" si="1"/>
        <v>12</v>
      </c>
      <c r="C192" s="147"/>
      <c r="D192" s="149"/>
      <c r="E192" s="149"/>
      <c r="F192" s="149"/>
      <c r="G192" s="76"/>
      <c r="H192" s="76"/>
      <c r="I192" s="150"/>
      <c r="J192" s="76"/>
      <c r="K192" s="76"/>
      <c r="L192" s="76"/>
      <c r="M192" s="76"/>
      <c r="N192" s="76">
        <f t="shared" si="2"/>
        <v>0</v>
      </c>
      <c r="O192" s="147"/>
      <c r="P192" s="76"/>
      <c r="Q192" s="94"/>
      <c r="R192" s="76"/>
      <c r="S192" s="76"/>
    </row>
    <row r="193" hidden="1">
      <c r="A193" s="75">
        <v>192.0</v>
      </c>
      <c r="B193" s="149">
        <f t="shared" si="1"/>
        <v>12</v>
      </c>
      <c r="C193" s="147"/>
      <c r="D193" s="149"/>
      <c r="E193" s="149"/>
      <c r="F193" s="149"/>
      <c r="G193" s="76"/>
      <c r="H193" s="76"/>
      <c r="I193" s="150"/>
      <c r="J193" s="76"/>
      <c r="K193" s="76"/>
      <c r="L193" s="76"/>
      <c r="M193" s="76"/>
      <c r="N193" s="76">
        <f t="shared" si="2"/>
        <v>0</v>
      </c>
      <c r="O193" s="147"/>
      <c r="P193" s="76"/>
      <c r="Q193" s="94"/>
      <c r="R193" s="76"/>
      <c r="S193" s="76"/>
    </row>
    <row r="194" hidden="1">
      <c r="A194" s="75">
        <v>193.0</v>
      </c>
      <c r="B194" s="149">
        <f t="shared" si="1"/>
        <v>12</v>
      </c>
      <c r="C194" s="147"/>
      <c r="D194" s="149"/>
      <c r="E194" s="149"/>
      <c r="F194" s="149"/>
      <c r="G194" s="76"/>
      <c r="H194" s="76"/>
      <c r="I194" s="150"/>
      <c r="J194" s="76"/>
      <c r="K194" s="76"/>
      <c r="L194" s="76"/>
      <c r="M194" s="76"/>
      <c r="N194" s="76">
        <f t="shared" si="2"/>
        <v>0</v>
      </c>
      <c r="O194" s="147"/>
      <c r="P194" s="76"/>
      <c r="Q194" s="94"/>
      <c r="R194" s="76"/>
      <c r="S194" s="76"/>
    </row>
    <row r="195" hidden="1">
      <c r="A195" s="75">
        <v>194.0</v>
      </c>
      <c r="B195" s="149">
        <f t="shared" si="1"/>
        <v>12</v>
      </c>
      <c r="C195" s="147"/>
      <c r="D195" s="149"/>
      <c r="E195" s="149"/>
      <c r="F195" s="149"/>
      <c r="G195" s="76"/>
      <c r="H195" s="76"/>
      <c r="I195" s="150"/>
      <c r="J195" s="76"/>
      <c r="K195" s="76"/>
      <c r="L195" s="76"/>
      <c r="M195" s="76"/>
      <c r="N195" s="76">
        <f t="shared" si="2"/>
        <v>0</v>
      </c>
      <c r="O195" s="147"/>
      <c r="P195" s="76"/>
      <c r="Q195" s="94"/>
      <c r="R195" s="76"/>
      <c r="S195" s="76"/>
    </row>
    <row r="196" hidden="1">
      <c r="A196" s="75">
        <v>195.0</v>
      </c>
      <c r="B196" s="149">
        <f t="shared" si="1"/>
        <v>12</v>
      </c>
      <c r="C196" s="147"/>
      <c r="D196" s="149"/>
      <c r="E196" s="149"/>
      <c r="F196" s="149"/>
      <c r="G196" s="76"/>
      <c r="H196" s="76"/>
      <c r="I196" s="150"/>
      <c r="J196" s="76"/>
      <c r="K196" s="76"/>
      <c r="L196" s="76"/>
      <c r="M196" s="76"/>
      <c r="N196" s="76">
        <f t="shared" si="2"/>
        <v>0</v>
      </c>
      <c r="O196" s="147"/>
      <c r="P196" s="76"/>
      <c r="Q196" s="94"/>
      <c r="R196" s="76"/>
      <c r="S196" s="76"/>
    </row>
    <row r="197" hidden="1">
      <c r="A197" s="75">
        <v>196.0</v>
      </c>
      <c r="B197" s="149">
        <f t="shared" si="1"/>
        <v>12</v>
      </c>
      <c r="C197" s="147"/>
      <c r="D197" s="149"/>
      <c r="E197" s="149"/>
      <c r="F197" s="149"/>
      <c r="G197" s="76"/>
      <c r="H197" s="76"/>
      <c r="I197" s="150"/>
      <c r="J197" s="76"/>
      <c r="K197" s="76"/>
      <c r="L197" s="76"/>
      <c r="M197" s="76"/>
      <c r="N197" s="76">
        <f t="shared" si="2"/>
        <v>0</v>
      </c>
      <c r="O197" s="147"/>
      <c r="P197" s="76"/>
      <c r="Q197" s="94"/>
      <c r="R197" s="76"/>
      <c r="S197" s="76"/>
    </row>
    <row r="198" hidden="1">
      <c r="A198" s="75">
        <v>197.0</v>
      </c>
      <c r="B198" s="149">
        <f t="shared" si="1"/>
        <v>12</v>
      </c>
      <c r="C198" s="147"/>
      <c r="D198" s="149"/>
      <c r="E198" s="149"/>
      <c r="F198" s="149"/>
      <c r="G198" s="76"/>
      <c r="H198" s="76"/>
      <c r="I198" s="150"/>
      <c r="J198" s="76"/>
      <c r="K198" s="76"/>
      <c r="L198" s="76"/>
      <c r="M198" s="76"/>
      <c r="N198" s="76">
        <f t="shared" si="2"/>
        <v>0</v>
      </c>
      <c r="O198" s="147"/>
      <c r="P198" s="76"/>
      <c r="Q198" s="94"/>
      <c r="R198" s="76"/>
      <c r="S198" s="76"/>
    </row>
    <row r="199" hidden="1">
      <c r="A199" s="75">
        <v>198.0</v>
      </c>
      <c r="B199" s="149">
        <f t="shared" si="1"/>
        <v>12</v>
      </c>
      <c r="C199" s="147"/>
      <c r="D199" s="149"/>
      <c r="E199" s="149"/>
      <c r="F199" s="149"/>
      <c r="G199" s="76"/>
      <c r="H199" s="76"/>
      <c r="I199" s="150"/>
      <c r="J199" s="76"/>
      <c r="K199" s="76"/>
      <c r="L199" s="76"/>
      <c r="M199" s="76"/>
      <c r="N199" s="76">
        <f t="shared" si="2"/>
        <v>0</v>
      </c>
      <c r="O199" s="147"/>
      <c r="P199" s="76"/>
      <c r="Q199" s="94"/>
      <c r="R199" s="76"/>
      <c r="S199" s="76"/>
    </row>
    <row r="200" hidden="1">
      <c r="A200" s="75">
        <v>199.0</v>
      </c>
      <c r="B200" s="149">
        <f t="shared" si="1"/>
        <v>12</v>
      </c>
      <c r="C200" s="147"/>
      <c r="D200" s="149"/>
      <c r="E200" s="149"/>
      <c r="F200" s="149"/>
      <c r="G200" s="76"/>
      <c r="H200" s="76"/>
      <c r="I200" s="150"/>
      <c r="J200" s="76"/>
      <c r="K200" s="76"/>
      <c r="L200" s="76"/>
      <c r="M200" s="76"/>
      <c r="N200" s="76">
        <f t="shared" si="2"/>
        <v>0</v>
      </c>
      <c r="O200" s="147"/>
      <c r="P200" s="76"/>
      <c r="Q200" s="94"/>
      <c r="R200" s="76"/>
      <c r="S200" s="76"/>
    </row>
    <row r="201" hidden="1">
      <c r="A201" s="75">
        <v>200.0</v>
      </c>
      <c r="B201" s="149">
        <f t="shared" si="1"/>
        <v>12</v>
      </c>
      <c r="C201" s="147"/>
      <c r="D201" s="149"/>
      <c r="E201" s="149"/>
      <c r="F201" s="149"/>
      <c r="G201" s="76"/>
      <c r="H201" s="76"/>
      <c r="I201" s="150"/>
      <c r="J201" s="76"/>
      <c r="K201" s="76"/>
      <c r="L201" s="76"/>
      <c r="M201" s="76"/>
      <c r="N201" s="76">
        <f t="shared" si="2"/>
        <v>0</v>
      </c>
      <c r="O201" s="147"/>
      <c r="P201" s="76"/>
      <c r="Q201" s="94"/>
      <c r="R201" s="76"/>
      <c r="S201" s="76"/>
    </row>
    <row r="202" hidden="1">
      <c r="A202" s="75">
        <v>201.0</v>
      </c>
      <c r="B202" s="149">
        <f t="shared" si="1"/>
        <v>12</v>
      </c>
      <c r="C202" s="147"/>
      <c r="D202" s="149"/>
      <c r="E202" s="149"/>
      <c r="F202" s="149"/>
      <c r="G202" s="76"/>
      <c r="H202" s="76"/>
      <c r="I202" s="150"/>
      <c r="J202" s="76"/>
      <c r="K202" s="76"/>
      <c r="L202" s="76"/>
      <c r="M202" s="76"/>
      <c r="N202" s="76">
        <f t="shared" si="2"/>
        <v>0</v>
      </c>
      <c r="O202" s="147"/>
      <c r="P202" s="76"/>
      <c r="Q202" s="94"/>
      <c r="R202" s="76"/>
      <c r="S202" s="76"/>
    </row>
    <row r="203" hidden="1">
      <c r="A203" s="75">
        <v>202.0</v>
      </c>
      <c r="B203" s="149">
        <f t="shared" si="1"/>
        <v>12</v>
      </c>
      <c r="C203" s="147"/>
      <c r="D203" s="149"/>
      <c r="E203" s="149"/>
      <c r="F203" s="149"/>
      <c r="G203" s="76"/>
      <c r="H203" s="76"/>
      <c r="I203" s="150"/>
      <c r="J203" s="76"/>
      <c r="K203" s="76"/>
      <c r="L203" s="76"/>
      <c r="M203" s="76"/>
      <c r="N203" s="76">
        <f t="shared" si="2"/>
        <v>0</v>
      </c>
      <c r="O203" s="147"/>
      <c r="P203" s="76"/>
      <c r="Q203" s="94"/>
      <c r="R203" s="76"/>
      <c r="S203" s="76"/>
    </row>
    <row r="204" hidden="1">
      <c r="A204" s="75">
        <v>203.0</v>
      </c>
      <c r="B204" s="149">
        <f t="shared" si="1"/>
        <v>12</v>
      </c>
      <c r="C204" s="147"/>
      <c r="D204" s="149"/>
      <c r="E204" s="149"/>
      <c r="F204" s="149"/>
      <c r="G204" s="76"/>
      <c r="H204" s="76"/>
      <c r="I204" s="150"/>
      <c r="J204" s="76"/>
      <c r="K204" s="76"/>
      <c r="L204" s="76"/>
      <c r="M204" s="76"/>
      <c r="N204" s="76">
        <f t="shared" si="2"/>
        <v>0</v>
      </c>
      <c r="O204" s="147"/>
      <c r="P204" s="76"/>
      <c r="Q204" s="94"/>
      <c r="R204" s="76"/>
      <c r="S204" s="76"/>
    </row>
    <row r="205" hidden="1">
      <c r="A205" s="75">
        <v>204.0</v>
      </c>
      <c r="B205" s="149">
        <f t="shared" si="1"/>
        <v>12</v>
      </c>
      <c r="C205" s="147"/>
      <c r="D205" s="149"/>
      <c r="E205" s="149"/>
      <c r="F205" s="149"/>
      <c r="G205" s="76"/>
      <c r="H205" s="76"/>
      <c r="I205" s="150"/>
      <c r="J205" s="76"/>
      <c r="K205" s="76"/>
      <c r="L205" s="76"/>
      <c r="M205" s="76"/>
      <c r="N205" s="76">
        <f t="shared" si="2"/>
        <v>0</v>
      </c>
      <c r="O205" s="147"/>
      <c r="P205" s="76"/>
      <c r="Q205" s="94"/>
      <c r="R205" s="76"/>
      <c r="S205" s="76"/>
    </row>
    <row r="206" hidden="1">
      <c r="A206" s="75">
        <v>205.0</v>
      </c>
      <c r="B206" s="149">
        <f t="shared" si="1"/>
        <v>12</v>
      </c>
      <c r="C206" s="147"/>
      <c r="D206" s="149"/>
      <c r="E206" s="149"/>
      <c r="F206" s="149"/>
      <c r="G206" s="76"/>
      <c r="H206" s="76"/>
      <c r="I206" s="150"/>
      <c r="J206" s="76"/>
      <c r="K206" s="76"/>
      <c r="L206" s="76"/>
      <c r="M206" s="76"/>
      <c r="N206" s="76">
        <f t="shared" si="2"/>
        <v>0</v>
      </c>
      <c r="O206" s="147"/>
      <c r="P206" s="76"/>
      <c r="Q206" s="94"/>
      <c r="R206" s="76"/>
      <c r="S206" s="76"/>
    </row>
    <row r="207" hidden="1">
      <c r="A207" s="75">
        <v>206.0</v>
      </c>
      <c r="B207" s="149">
        <f t="shared" si="1"/>
        <v>12</v>
      </c>
      <c r="C207" s="147"/>
      <c r="D207" s="149"/>
      <c r="E207" s="149"/>
      <c r="F207" s="149"/>
      <c r="G207" s="76"/>
      <c r="H207" s="76"/>
      <c r="I207" s="150"/>
      <c r="J207" s="76"/>
      <c r="K207" s="76"/>
      <c r="L207" s="76"/>
      <c r="M207" s="76"/>
      <c r="N207" s="76">
        <f t="shared" si="2"/>
        <v>0</v>
      </c>
      <c r="O207" s="147"/>
      <c r="P207" s="76"/>
      <c r="Q207" s="94"/>
      <c r="R207" s="76"/>
      <c r="S207" s="76"/>
    </row>
    <row r="208" hidden="1">
      <c r="A208" s="75">
        <v>207.0</v>
      </c>
      <c r="B208" s="149">
        <f t="shared" si="1"/>
        <v>12</v>
      </c>
      <c r="C208" s="147"/>
      <c r="D208" s="149"/>
      <c r="E208" s="149"/>
      <c r="F208" s="149"/>
      <c r="G208" s="76"/>
      <c r="H208" s="76"/>
      <c r="I208" s="150"/>
      <c r="J208" s="76"/>
      <c r="K208" s="76"/>
      <c r="L208" s="76"/>
      <c r="M208" s="76"/>
      <c r="N208" s="76">
        <f t="shared" si="2"/>
        <v>0</v>
      </c>
      <c r="O208" s="147"/>
      <c r="P208" s="76"/>
      <c r="Q208" s="94"/>
      <c r="R208" s="76"/>
      <c r="S208" s="76"/>
    </row>
    <row r="209" hidden="1">
      <c r="A209" s="75">
        <v>208.0</v>
      </c>
      <c r="B209" s="149">
        <f t="shared" si="1"/>
        <v>12</v>
      </c>
      <c r="C209" s="147"/>
      <c r="D209" s="149"/>
      <c r="E209" s="149"/>
      <c r="F209" s="149"/>
      <c r="G209" s="76"/>
      <c r="H209" s="76"/>
      <c r="I209" s="150"/>
      <c r="J209" s="76"/>
      <c r="K209" s="76"/>
      <c r="L209" s="76"/>
      <c r="M209" s="76"/>
      <c r="N209" s="76">
        <f t="shared" si="2"/>
        <v>0</v>
      </c>
      <c r="O209" s="147"/>
      <c r="P209" s="76"/>
      <c r="Q209" s="94"/>
      <c r="R209" s="76"/>
      <c r="S209" s="76"/>
    </row>
    <row r="210" hidden="1">
      <c r="A210" s="75">
        <v>209.0</v>
      </c>
      <c r="B210" s="149">
        <f t="shared" si="1"/>
        <v>12</v>
      </c>
      <c r="C210" s="147"/>
      <c r="D210" s="149"/>
      <c r="E210" s="149"/>
      <c r="F210" s="149"/>
      <c r="G210" s="76"/>
      <c r="H210" s="76"/>
      <c r="I210" s="150"/>
      <c r="J210" s="76"/>
      <c r="K210" s="76"/>
      <c r="L210" s="76"/>
      <c r="M210" s="76"/>
      <c r="N210" s="76">
        <f t="shared" si="2"/>
        <v>0</v>
      </c>
      <c r="O210" s="147"/>
      <c r="P210" s="76"/>
      <c r="Q210" s="94"/>
      <c r="R210" s="76"/>
      <c r="S210" s="76"/>
    </row>
    <row r="211" hidden="1">
      <c r="A211" s="75">
        <v>210.0</v>
      </c>
      <c r="B211" s="149">
        <f t="shared" si="1"/>
        <v>12</v>
      </c>
      <c r="C211" s="147"/>
      <c r="D211" s="149"/>
      <c r="E211" s="149"/>
      <c r="F211" s="149"/>
      <c r="G211" s="76"/>
      <c r="H211" s="76"/>
      <c r="I211" s="150"/>
      <c r="J211" s="76"/>
      <c r="K211" s="76"/>
      <c r="L211" s="76"/>
      <c r="M211" s="76"/>
      <c r="N211" s="76">
        <f t="shared" si="2"/>
        <v>0</v>
      </c>
      <c r="O211" s="147"/>
      <c r="P211" s="76"/>
      <c r="Q211" s="94"/>
      <c r="R211" s="76"/>
      <c r="S211" s="76"/>
    </row>
    <row r="212" hidden="1">
      <c r="A212" s="75">
        <v>211.0</v>
      </c>
      <c r="B212" s="149">
        <f t="shared" si="1"/>
        <v>12</v>
      </c>
      <c r="C212" s="147"/>
      <c r="D212" s="149"/>
      <c r="E212" s="149"/>
      <c r="F212" s="149"/>
      <c r="G212" s="76"/>
      <c r="H212" s="76"/>
      <c r="I212" s="150"/>
      <c r="J212" s="76"/>
      <c r="K212" s="76"/>
      <c r="L212" s="76"/>
      <c r="M212" s="76"/>
      <c r="N212" s="76">
        <f t="shared" si="2"/>
        <v>0</v>
      </c>
      <c r="O212" s="147"/>
      <c r="P212" s="76"/>
      <c r="Q212" s="94"/>
      <c r="R212" s="76"/>
      <c r="S212" s="76"/>
    </row>
    <row r="213" hidden="1">
      <c r="A213" s="75">
        <v>212.0</v>
      </c>
      <c r="B213" s="149">
        <f t="shared" si="1"/>
        <v>12</v>
      </c>
      <c r="C213" s="147"/>
      <c r="D213" s="149"/>
      <c r="E213" s="149"/>
      <c r="F213" s="149"/>
      <c r="G213" s="76"/>
      <c r="H213" s="76"/>
      <c r="I213" s="150"/>
      <c r="J213" s="76"/>
      <c r="K213" s="76"/>
      <c r="L213" s="76"/>
      <c r="M213" s="76"/>
      <c r="N213" s="76">
        <f t="shared" si="2"/>
        <v>0</v>
      </c>
      <c r="O213" s="147"/>
      <c r="P213" s="76"/>
      <c r="Q213" s="94"/>
      <c r="R213" s="76"/>
      <c r="S213" s="76"/>
    </row>
    <row r="214" hidden="1">
      <c r="A214" s="75">
        <v>213.0</v>
      </c>
      <c r="B214" s="149">
        <f t="shared" si="1"/>
        <v>12</v>
      </c>
      <c r="C214" s="147"/>
      <c r="D214" s="149"/>
      <c r="E214" s="149"/>
      <c r="F214" s="149"/>
      <c r="G214" s="76"/>
      <c r="H214" s="76"/>
      <c r="I214" s="150"/>
      <c r="J214" s="76"/>
      <c r="K214" s="76"/>
      <c r="L214" s="76"/>
      <c r="M214" s="76"/>
      <c r="N214" s="76">
        <f t="shared" si="2"/>
        <v>0</v>
      </c>
      <c r="O214" s="147"/>
      <c r="P214" s="76"/>
      <c r="Q214" s="94"/>
      <c r="R214" s="76"/>
      <c r="S214" s="76"/>
    </row>
    <row r="215" hidden="1">
      <c r="A215" s="75">
        <v>214.0</v>
      </c>
      <c r="B215" s="149">
        <f t="shared" si="1"/>
        <v>12</v>
      </c>
      <c r="C215" s="147"/>
      <c r="D215" s="149"/>
      <c r="E215" s="149"/>
      <c r="F215" s="149"/>
      <c r="G215" s="76"/>
      <c r="H215" s="76"/>
      <c r="I215" s="150"/>
      <c r="J215" s="76"/>
      <c r="K215" s="76"/>
      <c r="L215" s="76"/>
      <c r="M215" s="76"/>
      <c r="N215" s="76">
        <f t="shared" si="2"/>
        <v>0</v>
      </c>
      <c r="O215" s="147"/>
      <c r="P215" s="76"/>
      <c r="Q215" s="94"/>
      <c r="R215" s="76"/>
      <c r="S215" s="76"/>
    </row>
    <row r="216" hidden="1">
      <c r="A216" s="75">
        <v>215.0</v>
      </c>
      <c r="B216" s="149">
        <f t="shared" si="1"/>
        <v>12</v>
      </c>
      <c r="C216" s="147"/>
      <c r="D216" s="149"/>
      <c r="E216" s="149"/>
      <c r="F216" s="149"/>
      <c r="G216" s="76"/>
      <c r="H216" s="76"/>
      <c r="I216" s="150"/>
      <c r="J216" s="76"/>
      <c r="K216" s="76"/>
      <c r="L216" s="76"/>
      <c r="M216" s="76"/>
      <c r="N216" s="76">
        <f t="shared" si="2"/>
        <v>0</v>
      </c>
      <c r="O216" s="147"/>
      <c r="P216" s="76"/>
      <c r="Q216" s="94"/>
      <c r="R216" s="76"/>
      <c r="S216" s="76"/>
    </row>
    <row r="217" hidden="1">
      <c r="A217" s="75">
        <v>216.0</v>
      </c>
      <c r="B217" s="149">
        <f t="shared" si="1"/>
        <v>12</v>
      </c>
      <c r="C217" s="147"/>
      <c r="D217" s="149"/>
      <c r="E217" s="149"/>
      <c r="F217" s="149"/>
      <c r="G217" s="76"/>
      <c r="H217" s="76"/>
      <c r="I217" s="150"/>
      <c r="J217" s="76"/>
      <c r="K217" s="76"/>
      <c r="L217" s="76"/>
      <c r="M217" s="76"/>
      <c r="N217" s="76">
        <f t="shared" si="2"/>
        <v>0</v>
      </c>
      <c r="O217" s="147"/>
      <c r="P217" s="76"/>
      <c r="Q217" s="94"/>
      <c r="R217" s="76"/>
      <c r="S217" s="76"/>
    </row>
    <row r="218" hidden="1">
      <c r="A218" s="75">
        <v>217.0</v>
      </c>
      <c r="B218" s="149">
        <f t="shared" si="1"/>
        <v>12</v>
      </c>
      <c r="C218" s="147"/>
      <c r="D218" s="149"/>
      <c r="E218" s="149"/>
      <c r="F218" s="149"/>
      <c r="G218" s="76"/>
      <c r="H218" s="76"/>
      <c r="I218" s="150"/>
      <c r="J218" s="76"/>
      <c r="K218" s="76"/>
      <c r="L218" s="76"/>
      <c r="M218" s="76"/>
      <c r="N218" s="76">
        <f t="shared" si="2"/>
        <v>0</v>
      </c>
      <c r="O218" s="147"/>
      <c r="P218" s="76"/>
      <c r="Q218" s="94"/>
      <c r="R218" s="76"/>
      <c r="S218" s="76"/>
    </row>
    <row r="219" hidden="1">
      <c r="A219" s="75">
        <v>218.0</v>
      </c>
      <c r="B219" s="149">
        <f t="shared" si="1"/>
        <v>12</v>
      </c>
      <c r="C219" s="147"/>
      <c r="D219" s="149"/>
      <c r="E219" s="149"/>
      <c r="F219" s="149"/>
      <c r="G219" s="76"/>
      <c r="H219" s="76"/>
      <c r="I219" s="150"/>
      <c r="J219" s="76"/>
      <c r="K219" s="76"/>
      <c r="L219" s="76"/>
      <c r="M219" s="76"/>
      <c r="N219" s="76">
        <f t="shared" si="2"/>
        <v>0</v>
      </c>
      <c r="O219" s="147"/>
      <c r="P219" s="76"/>
      <c r="Q219" s="94"/>
      <c r="R219" s="76"/>
      <c r="S219" s="76"/>
    </row>
    <row r="220" hidden="1">
      <c r="A220" s="75">
        <v>219.0</v>
      </c>
      <c r="B220" s="149">
        <f t="shared" si="1"/>
        <v>12</v>
      </c>
      <c r="C220" s="147"/>
      <c r="D220" s="149"/>
      <c r="E220" s="149"/>
      <c r="F220" s="149"/>
      <c r="G220" s="76"/>
      <c r="H220" s="76"/>
      <c r="I220" s="150"/>
      <c r="J220" s="76"/>
      <c r="K220" s="76"/>
      <c r="L220" s="76"/>
      <c r="M220" s="76"/>
      <c r="N220" s="76">
        <f t="shared" si="2"/>
        <v>0</v>
      </c>
      <c r="O220" s="147"/>
      <c r="P220" s="76"/>
      <c r="Q220" s="94"/>
      <c r="R220" s="76"/>
      <c r="S220" s="76"/>
    </row>
    <row r="221" hidden="1">
      <c r="A221" s="75">
        <v>220.0</v>
      </c>
      <c r="B221" s="149">
        <f t="shared" si="1"/>
        <v>12</v>
      </c>
      <c r="C221" s="147"/>
      <c r="D221" s="149"/>
      <c r="E221" s="149"/>
      <c r="F221" s="149"/>
      <c r="G221" s="76"/>
      <c r="H221" s="76"/>
      <c r="I221" s="150"/>
      <c r="J221" s="76"/>
      <c r="K221" s="76"/>
      <c r="L221" s="76"/>
      <c r="M221" s="76"/>
      <c r="N221" s="76">
        <f t="shared" si="2"/>
        <v>0</v>
      </c>
      <c r="O221" s="147"/>
      <c r="P221" s="76"/>
      <c r="Q221" s="94"/>
      <c r="R221" s="76"/>
      <c r="S221" s="76"/>
    </row>
    <row r="222" hidden="1">
      <c r="A222" s="75">
        <v>221.0</v>
      </c>
      <c r="B222" s="149">
        <f t="shared" si="1"/>
        <v>12</v>
      </c>
      <c r="C222" s="147"/>
      <c r="D222" s="149"/>
      <c r="E222" s="149"/>
      <c r="F222" s="149"/>
      <c r="G222" s="76"/>
      <c r="H222" s="76"/>
      <c r="I222" s="150"/>
      <c r="J222" s="76"/>
      <c r="K222" s="76"/>
      <c r="L222" s="76"/>
      <c r="M222" s="76"/>
      <c r="N222" s="76">
        <f t="shared" si="2"/>
        <v>0</v>
      </c>
      <c r="O222" s="147"/>
      <c r="P222" s="76"/>
      <c r="Q222" s="94"/>
      <c r="R222" s="76"/>
      <c r="S222" s="76"/>
    </row>
    <row r="223" hidden="1">
      <c r="A223" s="75">
        <v>222.0</v>
      </c>
      <c r="B223" s="149">
        <f t="shared" si="1"/>
        <v>12</v>
      </c>
      <c r="C223" s="147"/>
      <c r="D223" s="149"/>
      <c r="E223" s="149"/>
      <c r="F223" s="149"/>
      <c r="G223" s="76"/>
      <c r="H223" s="76"/>
      <c r="I223" s="150"/>
      <c r="J223" s="76"/>
      <c r="K223" s="76"/>
      <c r="L223" s="76"/>
      <c r="M223" s="76"/>
      <c r="N223" s="76">
        <f t="shared" si="2"/>
        <v>0</v>
      </c>
      <c r="O223" s="147"/>
      <c r="P223" s="76"/>
      <c r="Q223" s="94"/>
      <c r="R223" s="76"/>
      <c r="S223" s="76"/>
    </row>
    <row r="224" hidden="1">
      <c r="A224" s="75">
        <v>223.0</v>
      </c>
      <c r="B224" s="149">
        <f t="shared" si="1"/>
        <v>12</v>
      </c>
      <c r="C224" s="147"/>
      <c r="D224" s="149"/>
      <c r="E224" s="149"/>
      <c r="F224" s="149"/>
      <c r="G224" s="76"/>
      <c r="H224" s="76"/>
      <c r="I224" s="150"/>
      <c r="J224" s="76"/>
      <c r="K224" s="76"/>
      <c r="L224" s="76"/>
      <c r="M224" s="76"/>
      <c r="N224" s="76">
        <f t="shared" si="2"/>
        <v>0</v>
      </c>
      <c r="O224" s="147"/>
      <c r="P224" s="76"/>
      <c r="Q224" s="94"/>
      <c r="R224" s="76"/>
      <c r="S224" s="76"/>
    </row>
    <row r="225" hidden="1">
      <c r="A225" s="75">
        <v>224.0</v>
      </c>
      <c r="B225" s="149">
        <f t="shared" si="1"/>
        <v>12</v>
      </c>
      <c r="C225" s="147"/>
      <c r="D225" s="149"/>
      <c r="E225" s="149"/>
      <c r="F225" s="149"/>
      <c r="G225" s="76"/>
      <c r="H225" s="76"/>
      <c r="I225" s="150"/>
      <c r="J225" s="76"/>
      <c r="K225" s="76"/>
      <c r="L225" s="76"/>
      <c r="M225" s="76"/>
      <c r="N225" s="76">
        <f t="shared" si="2"/>
        <v>0</v>
      </c>
      <c r="O225" s="147"/>
      <c r="P225" s="76"/>
      <c r="Q225" s="94"/>
      <c r="R225" s="76"/>
      <c r="S225" s="76"/>
    </row>
    <row r="226" hidden="1">
      <c r="A226" s="75">
        <v>225.0</v>
      </c>
      <c r="B226" s="149">
        <f t="shared" si="1"/>
        <v>12</v>
      </c>
      <c r="C226" s="147"/>
      <c r="D226" s="149"/>
      <c r="E226" s="149"/>
      <c r="F226" s="149"/>
      <c r="G226" s="76"/>
      <c r="H226" s="76"/>
      <c r="I226" s="150"/>
      <c r="J226" s="76"/>
      <c r="K226" s="76"/>
      <c r="L226" s="76"/>
      <c r="M226" s="76"/>
      <c r="N226" s="76">
        <f t="shared" si="2"/>
        <v>0</v>
      </c>
      <c r="O226" s="147"/>
      <c r="P226" s="76"/>
      <c r="Q226" s="94"/>
      <c r="R226" s="76"/>
      <c r="S226" s="76"/>
    </row>
    <row r="227" hidden="1">
      <c r="A227" s="75">
        <v>226.0</v>
      </c>
      <c r="B227" s="149">
        <f t="shared" si="1"/>
        <v>12</v>
      </c>
      <c r="C227" s="147"/>
      <c r="D227" s="149"/>
      <c r="E227" s="149"/>
      <c r="F227" s="149"/>
      <c r="G227" s="76"/>
      <c r="H227" s="76"/>
      <c r="I227" s="150"/>
      <c r="J227" s="76"/>
      <c r="K227" s="76"/>
      <c r="L227" s="76"/>
      <c r="M227" s="76"/>
      <c r="N227" s="76">
        <f t="shared" si="2"/>
        <v>0</v>
      </c>
      <c r="O227" s="147"/>
      <c r="P227" s="76"/>
      <c r="Q227" s="94"/>
      <c r="R227" s="76"/>
      <c r="S227" s="76"/>
    </row>
    <row r="228" hidden="1">
      <c r="A228" s="75">
        <v>227.0</v>
      </c>
      <c r="B228" s="149">
        <f t="shared" si="1"/>
        <v>12</v>
      </c>
      <c r="C228" s="147"/>
      <c r="D228" s="149"/>
      <c r="E228" s="149"/>
      <c r="F228" s="149"/>
      <c r="G228" s="76"/>
      <c r="H228" s="76"/>
      <c r="I228" s="150"/>
      <c r="J228" s="76"/>
      <c r="K228" s="76"/>
      <c r="L228" s="76"/>
      <c r="M228" s="76"/>
      <c r="N228" s="76">
        <f t="shared" si="2"/>
        <v>0</v>
      </c>
      <c r="O228" s="147"/>
      <c r="P228" s="76"/>
      <c r="Q228" s="94"/>
      <c r="R228" s="76"/>
      <c r="S228" s="76"/>
    </row>
    <row r="229" hidden="1">
      <c r="A229" s="75">
        <v>228.0</v>
      </c>
      <c r="B229" s="149">
        <f t="shared" si="1"/>
        <v>12</v>
      </c>
      <c r="C229" s="147"/>
      <c r="D229" s="149"/>
      <c r="E229" s="149"/>
      <c r="F229" s="149"/>
      <c r="G229" s="76"/>
      <c r="H229" s="76"/>
      <c r="I229" s="150"/>
      <c r="J229" s="76"/>
      <c r="K229" s="76"/>
      <c r="L229" s="76"/>
      <c r="M229" s="76"/>
      <c r="N229" s="76">
        <f t="shared" si="2"/>
        <v>0</v>
      </c>
      <c r="O229" s="147"/>
      <c r="P229" s="76"/>
      <c r="Q229" s="94"/>
      <c r="R229" s="76"/>
      <c r="S229" s="76"/>
    </row>
    <row r="230" hidden="1">
      <c r="A230" s="75">
        <v>229.0</v>
      </c>
      <c r="B230" s="149">
        <f t="shared" si="1"/>
        <v>12</v>
      </c>
      <c r="C230" s="147"/>
      <c r="D230" s="149"/>
      <c r="E230" s="149"/>
      <c r="F230" s="149"/>
      <c r="G230" s="76"/>
      <c r="H230" s="76"/>
      <c r="I230" s="150"/>
      <c r="J230" s="76"/>
      <c r="K230" s="76"/>
      <c r="L230" s="76"/>
      <c r="M230" s="76"/>
      <c r="N230" s="76">
        <f t="shared" si="2"/>
        <v>0</v>
      </c>
      <c r="O230" s="147"/>
      <c r="P230" s="76"/>
      <c r="Q230" s="94"/>
      <c r="R230" s="76"/>
      <c r="S230" s="76"/>
    </row>
    <row r="231" hidden="1">
      <c r="A231" s="75">
        <v>230.0</v>
      </c>
      <c r="B231" s="149">
        <f t="shared" si="1"/>
        <v>12</v>
      </c>
      <c r="C231" s="147"/>
      <c r="D231" s="149"/>
      <c r="E231" s="149"/>
      <c r="F231" s="149"/>
      <c r="G231" s="76"/>
      <c r="H231" s="76"/>
      <c r="I231" s="150"/>
      <c r="J231" s="76"/>
      <c r="K231" s="76"/>
      <c r="L231" s="76"/>
      <c r="M231" s="76"/>
      <c r="N231" s="76">
        <f t="shared" si="2"/>
        <v>0</v>
      </c>
      <c r="O231" s="147"/>
      <c r="P231" s="76"/>
      <c r="Q231" s="94"/>
      <c r="R231" s="76"/>
      <c r="S231" s="76"/>
    </row>
    <row r="232" hidden="1">
      <c r="A232" s="75">
        <v>231.0</v>
      </c>
      <c r="B232" s="149">
        <f t="shared" si="1"/>
        <v>12</v>
      </c>
      <c r="C232" s="147"/>
      <c r="D232" s="149"/>
      <c r="E232" s="149"/>
      <c r="F232" s="149"/>
      <c r="G232" s="76"/>
      <c r="H232" s="76"/>
      <c r="I232" s="150"/>
      <c r="J232" s="76"/>
      <c r="K232" s="76"/>
      <c r="L232" s="76"/>
      <c r="M232" s="76"/>
      <c r="N232" s="76">
        <f t="shared" si="2"/>
        <v>0</v>
      </c>
      <c r="O232" s="147"/>
      <c r="P232" s="76"/>
      <c r="Q232" s="94"/>
      <c r="R232" s="76"/>
      <c r="S232" s="76"/>
    </row>
    <row r="233" hidden="1">
      <c r="A233" s="75">
        <v>232.0</v>
      </c>
      <c r="B233" s="149">
        <f t="shared" si="1"/>
        <v>12</v>
      </c>
      <c r="C233" s="147"/>
      <c r="D233" s="149"/>
      <c r="E233" s="149"/>
      <c r="F233" s="149"/>
      <c r="G233" s="76"/>
      <c r="H233" s="76"/>
      <c r="I233" s="150"/>
      <c r="J233" s="76"/>
      <c r="K233" s="76"/>
      <c r="L233" s="76"/>
      <c r="M233" s="76"/>
      <c r="N233" s="76">
        <f t="shared" si="2"/>
        <v>0</v>
      </c>
      <c r="O233" s="147"/>
      <c r="P233" s="76"/>
      <c r="Q233" s="94"/>
      <c r="R233" s="76"/>
      <c r="S233" s="76"/>
    </row>
    <row r="234" hidden="1">
      <c r="A234" s="75">
        <v>233.0</v>
      </c>
      <c r="B234" s="149">
        <f t="shared" si="1"/>
        <v>12</v>
      </c>
      <c r="C234" s="147"/>
      <c r="D234" s="149"/>
      <c r="E234" s="149"/>
      <c r="F234" s="149"/>
      <c r="G234" s="76"/>
      <c r="H234" s="76"/>
      <c r="I234" s="150"/>
      <c r="J234" s="76"/>
      <c r="K234" s="76"/>
      <c r="L234" s="76"/>
      <c r="M234" s="76"/>
      <c r="N234" s="76">
        <f t="shared" si="2"/>
        <v>0</v>
      </c>
      <c r="O234" s="147"/>
      <c r="P234" s="76"/>
      <c r="Q234" s="94"/>
      <c r="R234" s="76"/>
      <c r="S234" s="76"/>
    </row>
    <row r="235" hidden="1">
      <c r="A235" s="75">
        <v>234.0</v>
      </c>
      <c r="B235" s="149">
        <f t="shared" si="1"/>
        <v>12</v>
      </c>
      <c r="C235" s="147"/>
      <c r="D235" s="149"/>
      <c r="E235" s="149"/>
      <c r="F235" s="149"/>
      <c r="G235" s="76"/>
      <c r="H235" s="76"/>
      <c r="I235" s="150"/>
      <c r="J235" s="76"/>
      <c r="K235" s="76"/>
      <c r="L235" s="76"/>
      <c r="M235" s="76"/>
      <c r="N235" s="76">
        <f t="shared" si="2"/>
        <v>0</v>
      </c>
      <c r="O235" s="147"/>
      <c r="P235" s="76"/>
      <c r="Q235" s="94"/>
      <c r="R235" s="76"/>
      <c r="S235" s="76"/>
    </row>
    <row r="236" hidden="1">
      <c r="A236" s="75">
        <v>235.0</v>
      </c>
      <c r="B236" s="149">
        <f t="shared" si="1"/>
        <v>12</v>
      </c>
      <c r="C236" s="147"/>
      <c r="D236" s="149"/>
      <c r="E236" s="149"/>
      <c r="F236" s="149"/>
      <c r="G236" s="76"/>
      <c r="H236" s="76"/>
      <c r="I236" s="150"/>
      <c r="J236" s="76"/>
      <c r="K236" s="76"/>
      <c r="L236" s="76"/>
      <c r="M236" s="76"/>
      <c r="N236" s="76">
        <f t="shared" si="2"/>
        <v>0</v>
      </c>
      <c r="O236" s="147"/>
      <c r="P236" s="76"/>
      <c r="Q236" s="94"/>
      <c r="R236" s="76"/>
      <c r="S236" s="76"/>
    </row>
    <row r="237" hidden="1">
      <c r="A237" s="75">
        <v>236.0</v>
      </c>
      <c r="B237" s="149">
        <f t="shared" si="1"/>
        <v>12</v>
      </c>
      <c r="C237" s="147"/>
      <c r="D237" s="149"/>
      <c r="E237" s="149"/>
      <c r="F237" s="149"/>
      <c r="G237" s="76"/>
      <c r="H237" s="76"/>
      <c r="I237" s="150"/>
      <c r="J237" s="76"/>
      <c r="K237" s="76"/>
      <c r="L237" s="76"/>
      <c r="M237" s="76"/>
      <c r="N237" s="76">
        <f t="shared" si="2"/>
        <v>0</v>
      </c>
      <c r="O237" s="147"/>
      <c r="P237" s="76"/>
      <c r="Q237" s="94"/>
      <c r="R237" s="76"/>
      <c r="S237" s="76"/>
    </row>
    <row r="238" hidden="1">
      <c r="A238" s="75">
        <v>237.0</v>
      </c>
      <c r="B238" s="149">
        <f t="shared" si="1"/>
        <v>12</v>
      </c>
      <c r="C238" s="147"/>
      <c r="D238" s="149"/>
      <c r="E238" s="149"/>
      <c r="F238" s="149"/>
      <c r="G238" s="76"/>
      <c r="H238" s="76"/>
      <c r="I238" s="150"/>
      <c r="J238" s="76"/>
      <c r="K238" s="76"/>
      <c r="L238" s="76"/>
      <c r="M238" s="76"/>
      <c r="N238" s="76">
        <f t="shared" si="2"/>
        <v>0</v>
      </c>
      <c r="O238" s="147"/>
      <c r="P238" s="76"/>
      <c r="Q238" s="94"/>
      <c r="R238" s="76"/>
      <c r="S238" s="76"/>
    </row>
    <row r="239" hidden="1">
      <c r="A239" s="75">
        <v>238.0</v>
      </c>
      <c r="B239" s="149">
        <f t="shared" si="1"/>
        <v>12</v>
      </c>
      <c r="C239" s="147"/>
      <c r="D239" s="149"/>
      <c r="E239" s="149"/>
      <c r="F239" s="149"/>
      <c r="G239" s="76"/>
      <c r="H239" s="76"/>
      <c r="I239" s="150"/>
      <c r="J239" s="76"/>
      <c r="K239" s="76"/>
      <c r="L239" s="76"/>
      <c r="M239" s="76"/>
      <c r="N239" s="76">
        <f t="shared" si="2"/>
        <v>0</v>
      </c>
      <c r="O239" s="147"/>
      <c r="P239" s="76"/>
      <c r="Q239" s="94"/>
      <c r="R239" s="76"/>
      <c r="S239" s="76"/>
    </row>
    <row r="240" hidden="1">
      <c r="A240" s="75">
        <v>239.0</v>
      </c>
      <c r="B240" s="149">
        <f t="shared" si="1"/>
        <v>12</v>
      </c>
      <c r="C240" s="147"/>
      <c r="D240" s="149"/>
      <c r="E240" s="149"/>
      <c r="F240" s="149"/>
      <c r="G240" s="76"/>
      <c r="H240" s="76"/>
      <c r="I240" s="150"/>
      <c r="J240" s="76"/>
      <c r="K240" s="76"/>
      <c r="L240" s="76"/>
      <c r="M240" s="76"/>
      <c r="N240" s="76">
        <f t="shared" si="2"/>
        <v>0</v>
      </c>
      <c r="O240" s="147"/>
      <c r="P240" s="76"/>
      <c r="Q240" s="94"/>
      <c r="R240" s="76"/>
      <c r="S240" s="76"/>
    </row>
    <row r="241" hidden="1">
      <c r="A241" s="75">
        <v>240.0</v>
      </c>
      <c r="B241" s="149">
        <f t="shared" si="1"/>
        <v>12</v>
      </c>
      <c r="C241" s="147"/>
      <c r="D241" s="149"/>
      <c r="E241" s="149"/>
      <c r="F241" s="149"/>
      <c r="G241" s="76"/>
      <c r="H241" s="76"/>
      <c r="I241" s="150"/>
      <c r="J241" s="76"/>
      <c r="K241" s="76"/>
      <c r="L241" s="76"/>
      <c r="M241" s="76"/>
      <c r="N241" s="76">
        <f t="shared" si="2"/>
        <v>0</v>
      </c>
      <c r="O241" s="147"/>
      <c r="P241" s="76"/>
      <c r="Q241" s="94"/>
      <c r="R241" s="76"/>
      <c r="S241" s="76"/>
    </row>
    <row r="242" hidden="1">
      <c r="A242" s="75">
        <v>241.0</v>
      </c>
      <c r="B242" s="149">
        <f t="shared" si="1"/>
        <v>12</v>
      </c>
      <c r="C242" s="147"/>
      <c r="D242" s="149"/>
      <c r="E242" s="149"/>
      <c r="F242" s="149"/>
      <c r="G242" s="76"/>
      <c r="H242" s="76"/>
      <c r="I242" s="150"/>
      <c r="J242" s="76"/>
      <c r="K242" s="76"/>
      <c r="L242" s="76"/>
      <c r="M242" s="76"/>
      <c r="N242" s="76">
        <f t="shared" si="2"/>
        <v>0</v>
      </c>
      <c r="O242" s="147"/>
      <c r="P242" s="76"/>
      <c r="Q242" s="94"/>
      <c r="R242" s="76"/>
      <c r="S242" s="76"/>
    </row>
    <row r="243" hidden="1">
      <c r="A243" s="75">
        <v>242.0</v>
      </c>
      <c r="B243" s="149">
        <f t="shared" si="1"/>
        <v>12</v>
      </c>
      <c r="C243" s="147"/>
      <c r="D243" s="149"/>
      <c r="E243" s="149"/>
      <c r="F243" s="149"/>
      <c r="G243" s="76"/>
      <c r="H243" s="76"/>
      <c r="I243" s="150"/>
      <c r="J243" s="76"/>
      <c r="K243" s="76"/>
      <c r="L243" s="76"/>
      <c r="M243" s="76"/>
      <c r="N243" s="76">
        <f t="shared" si="2"/>
        <v>0</v>
      </c>
      <c r="O243" s="147"/>
      <c r="P243" s="76"/>
      <c r="Q243" s="94"/>
      <c r="R243" s="76"/>
      <c r="S243" s="76"/>
    </row>
    <row r="244" hidden="1">
      <c r="A244" s="75">
        <v>243.0</v>
      </c>
      <c r="B244" s="149">
        <f t="shared" si="1"/>
        <v>12</v>
      </c>
      <c r="C244" s="147"/>
      <c r="D244" s="149"/>
      <c r="E244" s="149"/>
      <c r="F244" s="149"/>
      <c r="G244" s="76"/>
      <c r="H244" s="76"/>
      <c r="I244" s="150"/>
      <c r="J244" s="76"/>
      <c r="K244" s="76"/>
      <c r="L244" s="76"/>
      <c r="M244" s="76"/>
      <c r="N244" s="76">
        <f t="shared" si="2"/>
        <v>0</v>
      </c>
      <c r="O244" s="147"/>
      <c r="P244" s="76"/>
      <c r="Q244" s="94"/>
      <c r="R244" s="76"/>
      <c r="S244" s="76"/>
    </row>
    <row r="245" hidden="1">
      <c r="A245" s="75">
        <v>244.0</v>
      </c>
      <c r="B245" s="149">
        <f t="shared" si="1"/>
        <v>12</v>
      </c>
      <c r="C245" s="147"/>
      <c r="D245" s="149"/>
      <c r="E245" s="149"/>
      <c r="F245" s="149"/>
      <c r="G245" s="76"/>
      <c r="H245" s="76"/>
      <c r="I245" s="150"/>
      <c r="J245" s="76"/>
      <c r="K245" s="76"/>
      <c r="L245" s="76"/>
      <c r="M245" s="76"/>
      <c r="N245" s="76">
        <f t="shared" si="2"/>
        <v>0</v>
      </c>
      <c r="O245" s="147"/>
      <c r="P245" s="76"/>
      <c r="Q245" s="94"/>
      <c r="R245" s="76"/>
      <c r="S245" s="76"/>
    </row>
    <row r="246" hidden="1">
      <c r="A246" s="75">
        <v>245.0</v>
      </c>
      <c r="B246" s="149">
        <f t="shared" si="1"/>
        <v>12</v>
      </c>
      <c r="C246" s="147"/>
      <c r="D246" s="149"/>
      <c r="E246" s="149"/>
      <c r="F246" s="149"/>
      <c r="G246" s="76"/>
      <c r="H246" s="76"/>
      <c r="I246" s="150"/>
      <c r="J246" s="76"/>
      <c r="K246" s="76"/>
      <c r="L246" s="76"/>
      <c r="M246" s="76"/>
      <c r="N246" s="76">
        <f t="shared" si="2"/>
        <v>0</v>
      </c>
      <c r="O246" s="147"/>
      <c r="P246" s="76"/>
      <c r="Q246" s="94"/>
      <c r="R246" s="76"/>
      <c r="S246" s="76"/>
    </row>
    <row r="247" hidden="1">
      <c r="A247" s="75">
        <v>246.0</v>
      </c>
      <c r="B247" s="149">
        <f t="shared" si="1"/>
        <v>12</v>
      </c>
      <c r="C247" s="147"/>
      <c r="D247" s="149"/>
      <c r="E247" s="149"/>
      <c r="F247" s="149"/>
      <c r="G247" s="76"/>
      <c r="H247" s="76"/>
      <c r="I247" s="150"/>
      <c r="J247" s="76"/>
      <c r="K247" s="76"/>
      <c r="L247" s="76"/>
      <c r="M247" s="76"/>
      <c r="N247" s="76">
        <f t="shared" si="2"/>
        <v>0</v>
      </c>
      <c r="O247" s="147"/>
      <c r="P247" s="76"/>
      <c r="Q247" s="94"/>
      <c r="R247" s="76"/>
      <c r="S247" s="76"/>
    </row>
    <row r="248" hidden="1">
      <c r="A248" s="75">
        <v>247.0</v>
      </c>
      <c r="B248" s="149">
        <f t="shared" si="1"/>
        <v>12</v>
      </c>
      <c r="C248" s="147"/>
      <c r="D248" s="149"/>
      <c r="E248" s="149"/>
      <c r="F248" s="149"/>
      <c r="G248" s="76"/>
      <c r="H248" s="76"/>
      <c r="I248" s="150"/>
      <c r="J248" s="76"/>
      <c r="K248" s="76"/>
      <c r="L248" s="76"/>
      <c r="M248" s="76"/>
      <c r="N248" s="76">
        <f t="shared" si="2"/>
        <v>0</v>
      </c>
      <c r="O248" s="147"/>
      <c r="P248" s="76"/>
      <c r="Q248" s="94"/>
      <c r="R248" s="76"/>
      <c r="S248" s="76"/>
    </row>
    <row r="249" hidden="1">
      <c r="A249" s="75">
        <v>248.0</v>
      </c>
      <c r="B249" s="149">
        <f t="shared" si="1"/>
        <v>12</v>
      </c>
      <c r="C249" s="147"/>
      <c r="D249" s="149"/>
      <c r="E249" s="149"/>
      <c r="F249" s="149"/>
      <c r="G249" s="76"/>
      <c r="H249" s="76"/>
      <c r="I249" s="150"/>
      <c r="J249" s="76"/>
      <c r="K249" s="76"/>
      <c r="L249" s="76"/>
      <c r="M249" s="76"/>
      <c r="N249" s="76">
        <f t="shared" si="2"/>
        <v>0</v>
      </c>
      <c r="O249" s="147"/>
      <c r="P249" s="76"/>
      <c r="Q249" s="94"/>
      <c r="R249" s="76"/>
      <c r="S249" s="76"/>
    </row>
    <row r="250" hidden="1">
      <c r="A250" s="75">
        <v>249.0</v>
      </c>
      <c r="B250" s="149">
        <f t="shared" si="1"/>
        <v>12</v>
      </c>
      <c r="C250" s="147"/>
      <c r="D250" s="149"/>
      <c r="E250" s="149"/>
      <c r="F250" s="149"/>
      <c r="G250" s="76"/>
      <c r="H250" s="76"/>
      <c r="I250" s="150"/>
      <c r="J250" s="76"/>
      <c r="K250" s="76"/>
      <c r="L250" s="76"/>
      <c r="M250" s="76"/>
      <c r="N250" s="76">
        <f t="shared" si="2"/>
        <v>0</v>
      </c>
      <c r="O250" s="147"/>
      <c r="P250" s="76"/>
      <c r="Q250" s="94"/>
      <c r="R250" s="76"/>
      <c r="S250" s="76"/>
    </row>
    <row r="251" hidden="1">
      <c r="A251" s="75">
        <v>250.0</v>
      </c>
      <c r="B251" s="149">
        <f t="shared" si="1"/>
        <v>12</v>
      </c>
      <c r="C251" s="147"/>
      <c r="D251" s="149"/>
      <c r="E251" s="149"/>
      <c r="F251" s="149"/>
      <c r="G251" s="76"/>
      <c r="H251" s="76"/>
      <c r="I251" s="150"/>
      <c r="J251" s="76"/>
      <c r="K251" s="76"/>
      <c r="L251" s="76"/>
      <c r="M251" s="76"/>
      <c r="N251" s="76">
        <f t="shared" si="2"/>
        <v>0</v>
      </c>
      <c r="O251" s="147"/>
      <c r="P251" s="76"/>
      <c r="Q251" s="94"/>
      <c r="R251" s="76"/>
      <c r="S251" s="76"/>
    </row>
    <row r="252" hidden="1">
      <c r="A252" s="75">
        <v>251.0</v>
      </c>
      <c r="B252" s="149">
        <f t="shared" si="1"/>
        <v>12</v>
      </c>
      <c r="C252" s="147"/>
      <c r="D252" s="149"/>
      <c r="E252" s="149"/>
      <c r="F252" s="149"/>
      <c r="G252" s="76"/>
      <c r="H252" s="76"/>
      <c r="I252" s="150"/>
      <c r="J252" s="76"/>
      <c r="K252" s="76"/>
      <c r="L252" s="76"/>
      <c r="M252" s="76"/>
      <c r="N252" s="76">
        <f t="shared" si="2"/>
        <v>0</v>
      </c>
      <c r="O252" s="147"/>
      <c r="P252" s="76"/>
      <c r="Q252" s="94"/>
      <c r="R252" s="76"/>
      <c r="S252" s="76"/>
    </row>
    <row r="253" hidden="1">
      <c r="A253" s="75">
        <v>252.0</v>
      </c>
      <c r="B253" s="149">
        <f t="shared" si="1"/>
        <v>12</v>
      </c>
      <c r="C253" s="147"/>
      <c r="D253" s="149"/>
      <c r="E253" s="149"/>
      <c r="F253" s="149"/>
      <c r="G253" s="76"/>
      <c r="H253" s="76"/>
      <c r="I253" s="150"/>
      <c r="J253" s="76"/>
      <c r="K253" s="76"/>
      <c r="L253" s="76"/>
      <c r="M253" s="76"/>
      <c r="N253" s="76">
        <f t="shared" si="2"/>
        <v>0</v>
      </c>
      <c r="O253" s="147"/>
      <c r="P253" s="76"/>
      <c r="Q253" s="94"/>
      <c r="R253" s="76"/>
      <c r="S253" s="76"/>
    </row>
    <row r="254" hidden="1">
      <c r="A254" s="75">
        <v>253.0</v>
      </c>
      <c r="B254" s="149">
        <f t="shared" si="1"/>
        <v>12</v>
      </c>
      <c r="C254" s="147"/>
      <c r="D254" s="149"/>
      <c r="E254" s="149"/>
      <c r="F254" s="149"/>
      <c r="G254" s="76"/>
      <c r="H254" s="76"/>
      <c r="I254" s="150"/>
      <c r="J254" s="76"/>
      <c r="K254" s="76"/>
      <c r="L254" s="76"/>
      <c r="M254" s="76"/>
      <c r="N254" s="76">
        <f t="shared" si="2"/>
        <v>0</v>
      </c>
      <c r="O254" s="147"/>
      <c r="P254" s="76"/>
      <c r="Q254" s="94"/>
      <c r="R254" s="76"/>
      <c r="S254" s="76"/>
    </row>
    <row r="255" hidden="1">
      <c r="A255" s="75">
        <v>254.0</v>
      </c>
      <c r="B255" s="149">
        <f t="shared" si="1"/>
        <v>12</v>
      </c>
      <c r="C255" s="147"/>
      <c r="D255" s="149"/>
      <c r="E255" s="149"/>
      <c r="F255" s="149"/>
      <c r="G255" s="76"/>
      <c r="H255" s="76"/>
      <c r="I255" s="150"/>
      <c r="J255" s="76"/>
      <c r="K255" s="76"/>
      <c r="L255" s="76"/>
      <c r="M255" s="76"/>
      <c r="N255" s="76">
        <f t="shared" si="2"/>
        <v>0</v>
      </c>
      <c r="O255" s="147"/>
      <c r="P255" s="76"/>
      <c r="Q255" s="94"/>
      <c r="R255" s="76"/>
      <c r="S255" s="76"/>
    </row>
    <row r="256" hidden="1">
      <c r="A256" s="75">
        <v>255.0</v>
      </c>
      <c r="B256" s="149">
        <f t="shared" si="1"/>
        <v>12</v>
      </c>
      <c r="C256" s="147"/>
      <c r="D256" s="149"/>
      <c r="E256" s="149"/>
      <c r="F256" s="149"/>
      <c r="G256" s="76"/>
      <c r="H256" s="76"/>
      <c r="I256" s="150"/>
      <c r="J256" s="76"/>
      <c r="K256" s="76"/>
      <c r="L256" s="76"/>
      <c r="M256" s="76"/>
      <c r="N256" s="76">
        <f t="shared" si="2"/>
        <v>0</v>
      </c>
      <c r="O256" s="147"/>
      <c r="P256" s="76"/>
      <c r="Q256" s="94"/>
      <c r="R256" s="76"/>
      <c r="S256" s="76"/>
    </row>
    <row r="257" hidden="1">
      <c r="A257" s="75">
        <v>256.0</v>
      </c>
      <c r="B257" s="149">
        <f t="shared" si="1"/>
        <v>12</v>
      </c>
      <c r="C257" s="147"/>
      <c r="D257" s="149"/>
      <c r="E257" s="149"/>
      <c r="F257" s="149"/>
      <c r="G257" s="76"/>
      <c r="H257" s="76"/>
      <c r="I257" s="150"/>
      <c r="J257" s="76"/>
      <c r="K257" s="76"/>
      <c r="L257" s="76"/>
      <c r="M257" s="76"/>
      <c r="N257" s="76">
        <f t="shared" si="2"/>
        <v>0</v>
      </c>
      <c r="O257" s="147"/>
      <c r="P257" s="76"/>
      <c r="Q257" s="94"/>
      <c r="R257" s="76"/>
      <c r="S257" s="76"/>
    </row>
    <row r="258" hidden="1">
      <c r="A258" s="75">
        <v>257.0</v>
      </c>
      <c r="B258" s="149">
        <f t="shared" si="1"/>
        <v>12</v>
      </c>
      <c r="C258" s="147"/>
      <c r="D258" s="149"/>
      <c r="E258" s="149"/>
      <c r="F258" s="149"/>
      <c r="G258" s="76"/>
      <c r="H258" s="76"/>
      <c r="I258" s="150"/>
      <c r="J258" s="76"/>
      <c r="K258" s="76"/>
      <c r="L258" s="76"/>
      <c r="M258" s="76"/>
      <c r="N258" s="76">
        <f t="shared" si="2"/>
        <v>0</v>
      </c>
      <c r="O258" s="147"/>
      <c r="P258" s="76"/>
      <c r="Q258" s="94"/>
      <c r="R258" s="76"/>
      <c r="S258" s="76"/>
    </row>
    <row r="259" hidden="1">
      <c r="A259" s="75">
        <v>258.0</v>
      </c>
      <c r="B259" s="149">
        <f t="shared" si="1"/>
        <v>12</v>
      </c>
      <c r="C259" s="147"/>
      <c r="D259" s="149"/>
      <c r="E259" s="149"/>
      <c r="F259" s="149"/>
      <c r="G259" s="76"/>
      <c r="H259" s="76"/>
      <c r="I259" s="150"/>
      <c r="J259" s="76"/>
      <c r="K259" s="76"/>
      <c r="L259" s="76"/>
      <c r="M259" s="76"/>
      <c r="N259" s="76">
        <f t="shared" si="2"/>
        <v>0</v>
      </c>
      <c r="O259" s="147"/>
      <c r="P259" s="76"/>
      <c r="Q259" s="94"/>
      <c r="R259" s="76"/>
      <c r="S259" s="76"/>
    </row>
    <row r="260" hidden="1">
      <c r="A260" s="75">
        <v>259.0</v>
      </c>
      <c r="B260" s="149">
        <f t="shared" si="1"/>
        <v>12</v>
      </c>
      <c r="C260" s="147"/>
      <c r="D260" s="149"/>
      <c r="E260" s="149"/>
      <c r="F260" s="149"/>
      <c r="G260" s="76"/>
      <c r="H260" s="76"/>
      <c r="I260" s="150"/>
      <c r="J260" s="76"/>
      <c r="K260" s="76"/>
      <c r="L260" s="76"/>
      <c r="M260" s="76"/>
      <c r="N260" s="76">
        <f t="shared" si="2"/>
        <v>0</v>
      </c>
      <c r="O260" s="147"/>
      <c r="P260" s="76"/>
      <c r="Q260" s="94"/>
      <c r="R260" s="76"/>
      <c r="S260" s="76"/>
    </row>
    <row r="261" hidden="1">
      <c r="A261" s="75">
        <v>260.0</v>
      </c>
      <c r="B261" s="149">
        <f t="shared" si="1"/>
        <v>12</v>
      </c>
      <c r="C261" s="147"/>
      <c r="D261" s="149"/>
      <c r="E261" s="149"/>
      <c r="F261" s="149"/>
      <c r="G261" s="76"/>
      <c r="H261" s="76"/>
      <c r="I261" s="150"/>
      <c r="J261" s="76"/>
      <c r="K261" s="76"/>
      <c r="L261" s="76"/>
      <c r="M261" s="76"/>
      <c r="N261" s="76">
        <f t="shared" si="2"/>
        <v>0</v>
      </c>
      <c r="O261" s="147"/>
      <c r="P261" s="76"/>
      <c r="Q261" s="94"/>
      <c r="R261" s="76"/>
      <c r="S261" s="76"/>
    </row>
    <row r="262" hidden="1">
      <c r="A262" s="75">
        <v>261.0</v>
      </c>
      <c r="B262" s="149">
        <f t="shared" si="1"/>
        <v>12</v>
      </c>
      <c r="C262" s="147"/>
      <c r="D262" s="149"/>
      <c r="E262" s="149"/>
      <c r="F262" s="149"/>
      <c r="G262" s="76"/>
      <c r="H262" s="76"/>
      <c r="I262" s="150"/>
      <c r="J262" s="76"/>
      <c r="K262" s="76"/>
      <c r="L262" s="76"/>
      <c r="M262" s="76"/>
      <c r="N262" s="76">
        <f t="shared" si="2"/>
        <v>0</v>
      </c>
      <c r="O262" s="147"/>
      <c r="P262" s="76"/>
      <c r="Q262" s="94"/>
      <c r="R262" s="76"/>
      <c r="S262" s="76"/>
    </row>
    <row r="263" hidden="1">
      <c r="A263" s="75">
        <v>262.0</v>
      </c>
      <c r="B263" s="149">
        <f t="shared" si="1"/>
        <v>12</v>
      </c>
      <c r="C263" s="147"/>
      <c r="D263" s="149"/>
      <c r="E263" s="149"/>
      <c r="F263" s="149"/>
      <c r="G263" s="76"/>
      <c r="H263" s="76"/>
      <c r="I263" s="150"/>
      <c r="J263" s="76"/>
      <c r="K263" s="76"/>
      <c r="L263" s="76"/>
      <c r="M263" s="76"/>
      <c r="N263" s="76">
        <f t="shared" si="2"/>
        <v>0</v>
      </c>
      <c r="O263" s="147"/>
      <c r="P263" s="76"/>
      <c r="Q263" s="94"/>
      <c r="R263" s="76"/>
      <c r="S263" s="76"/>
    </row>
    <row r="264" hidden="1">
      <c r="A264" s="75">
        <v>263.0</v>
      </c>
      <c r="B264" s="149">
        <f t="shared" si="1"/>
        <v>12</v>
      </c>
      <c r="C264" s="147"/>
      <c r="D264" s="149"/>
      <c r="E264" s="149"/>
      <c r="F264" s="149"/>
      <c r="G264" s="76"/>
      <c r="H264" s="76"/>
      <c r="I264" s="150"/>
      <c r="J264" s="76"/>
      <c r="K264" s="76"/>
      <c r="L264" s="76"/>
      <c r="M264" s="76"/>
      <c r="N264" s="76">
        <f t="shared" si="2"/>
        <v>0</v>
      </c>
      <c r="O264" s="147"/>
      <c r="P264" s="76"/>
      <c r="Q264" s="94"/>
      <c r="R264" s="76"/>
      <c r="S264" s="76"/>
    </row>
    <row r="265" hidden="1">
      <c r="A265" s="75">
        <v>264.0</v>
      </c>
      <c r="B265" s="149">
        <f t="shared" si="1"/>
        <v>12</v>
      </c>
      <c r="C265" s="147"/>
      <c r="D265" s="149"/>
      <c r="E265" s="149"/>
      <c r="F265" s="149"/>
      <c r="G265" s="76"/>
      <c r="H265" s="76"/>
      <c r="I265" s="150"/>
      <c r="J265" s="76"/>
      <c r="K265" s="76"/>
      <c r="L265" s="76"/>
      <c r="M265" s="76"/>
      <c r="N265" s="76">
        <f t="shared" si="2"/>
        <v>0</v>
      </c>
      <c r="O265" s="147"/>
      <c r="P265" s="76"/>
      <c r="Q265" s="94"/>
      <c r="R265" s="76"/>
      <c r="S265" s="76"/>
    </row>
    <row r="266" hidden="1">
      <c r="A266" s="75">
        <v>265.0</v>
      </c>
      <c r="B266" s="149">
        <f t="shared" si="1"/>
        <v>12</v>
      </c>
      <c r="C266" s="147"/>
      <c r="D266" s="149"/>
      <c r="E266" s="149"/>
      <c r="F266" s="149"/>
      <c r="G266" s="76"/>
      <c r="H266" s="76"/>
      <c r="I266" s="150"/>
      <c r="J266" s="76"/>
      <c r="K266" s="76"/>
      <c r="L266" s="76"/>
      <c r="M266" s="76"/>
      <c r="N266" s="76">
        <f t="shared" si="2"/>
        <v>0</v>
      </c>
      <c r="O266" s="147"/>
      <c r="P266" s="76"/>
      <c r="Q266" s="94"/>
      <c r="R266" s="76"/>
      <c r="S266" s="76"/>
    </row>
    <row r="267" hidden="1">
      <c r="A267" s="75">
        <v>266.0</v>
      </c>
      <c r="B267" s="149">
        <f t="shared" si="1"/>
        <v>12</v>
      </c>
      <c r="C267" s="147"/>
      <c r="D267" s="149"/>
      <c r="E267" s="149"/>
      <c r="F267" s="149"/>
      <c r="G267" s="76"/>
      <c r="H267" s="76"/>
      <c r="I267" s="150"/>
      <c r="J267" s="76"/>
      <c r="K267" s="76"/>
      <c r="L267" s="76"/>
      <c r="M267" s="76"/>
      <c r="N267" s="76">
        <f t="shared" si="2"/>
        <v>0</v>
      </c>
      <c r="O267" s="147"/>
      <c r="P267" s="76"/>
      <c r="Q267" s="94"/>
      <c r="R267" s="76"/>
      <c r="S267" s="76"/>
    </row>
    <row r="268" hidden="1">
      <c r="A268" s="75">
        <v>267.0</v>
      </c>
      <c r="B268" s="149">
        <f t="shared" si="1"/>
        <v>12</v>
      </c>
      <c r="C268" s="147"/>
      <c r="D268" s="149"/>
      <c r="E268" s="149"/>
      <c r="F268" s="149"/>
      <c r="G268" s="76"/>
      <c r="H268" s="76"/>
      <c r="I268" s="150"/>
      <c r="J268" s="76"/>
      <c r="K268" s="76"/>
      <c r="L268" s="76"/>
      <c r="M268" s="76"/>
      <c r="N268" s="76">
        <f t="shared" si="2"/>
        <v>0</v>
      </c>
      <c r="O268" s="147"/>
      <c r="P268" s="76"/>
      <c r="Q268" s="94"/>
      <c r="R268" s="76"/>
      <c r="S268" s="76"/>
    </row>
    <row r="269" hidden="1">
      <c r="A269" s="75">
        <v>268.0</v>
      </c>
      <c r="B269" s="149">
        <f t="shared" si="1"/>
        <v>12</v>
      </c>
      <c r="C269" s="147"/>
      <c r="D269" s="149"/>
      <c r="E269" s="149"/>
      <c r="F269" s="149"/>
      <c r="G269" s="76"/>
      <c r="H269" s="76"/>
      <c r="I269" s="150"/>
      <c r="J269" s="76"/>
      <c r="K269" s="76"/>
      <c r="L269" s="76"/>
      <c r="M269" s="76"/>
      <c r="N269" s="76">
        <f t="shared" si="2"/>
        <v>0</v>
      </c>
      <c r="O269" s="147"/>
      <c r="P269" s="76"/>
      <c r="Q269" s="94"/>
      <c r="R269" s="76"/>
      <c r="S269" s="76"/>
    </row>
    <row r="270" hidden="1">
      <c r="A270" s="75">
        <v>269.0</v>
      </c>
      <c r="B270" s="149">
        <f t="shared" si="1"/>
        <v>12</v>
      </c>
      <c r="C270" s="147"/>
      <c r="D270" s="149"/>
      <c r="E270" s="149"/>
      <c r="F270" s="149"/>
      <c r="G270" s="76"/>
      <c r="H270" s="76"/>
      <c r="I270" s="150"/>
      <c r="J270" s="76"/>
      <c r="K270" s="76"/>
      <c r="L270" s="76"/>
      <c r="M270" s="76"/>
      <c r="N270" s="76">
        <f t="shared" si="2"/>
        <v>0</v>
      </c>
      <c r="O270" s="147"/>
      <c r="P270" s="76"/>
      <c r="Q270" s="94"/>
      <c r="R270" s="76"/>
      <c r="S270" s="76"/>
    </row>
    <row r="271" hidden="1">
      <c r="A271" s="75">
        <v>270.0</v>
      </c>
      <c r="B271" s="149">
        <f t="shared" si="1"/>
        <v>12</v>
      </c>
      <c r="C271" s="147"/>
      <c r="D271" s="149"/>
      <c r="E271" s="149"/>
      <c r="F271" s="149"/>
      <c r="G271" s="76"/>
      <c r="H271" s="76"/>
      <c r="I271" s="150"/>
      <c r="J271" s="76"/>
      <c r="K271" s="76"/>
      <c r="L271" s="76"/>
      <c r="M271" s="76"/>
      <c r="N271" s="76">
        <f t="shared" si="2"/>
        <v>0</v>
      </c>
      <c r="O271" s="147"/>
      <c r="P271" s="76"/>
      <c r="Q271" s="94"/>
      <c r="R271" s="76"/>
      <c r="S271" s="76"/>
    </row>
    <row r="272" hidden="1">
      <c r="A272" s="75">
        <v>271.0</v>
      </c>
      <c r="B272" s="149">
        <f t="shared" si="1"/>
        <v>12</v>
      </c>
      <c r="C272" s="147"/>
      <c r="D272" s="149"/>
      <c r="E272" s="149"/>
      <c r="F272" s="149"/>
      <c r="G272" s="76"/>
      <c r="H272" s="76"/>
      <c r="I272" s="150"/>
      <c r="J272" s="76"/>
      <c r="K272" s="76"/>
      <c r="L272" s="76"/>
      <c r="M272" s="76"/>
      <c r="N272" s="76">
        <f t="shared" si="2"/>
        <v>0</v>
      </c>
      <c r="O272" s="147"/>
      <c r="P272" s="76"/>
      <c r="Q272" s="94"/>
      <c r="R272" s="76"/>
      <c r="S272" s="76"/>
    </row>
    <row r="273" hidden="1">
      <c r="A273" s="75">
        <v>272.0</v>
      </c>
      <c r="B273" s="149">
        <f t="shared" si="1"/>
        <v>12</v>
      </c>
      <c r="C273" s="147"/>
      <c r="D273" s="149"/>
      <c r="E273" s="149"/>
      <c r="F273" s="149"/>
      <c r="G273" s="76"/>
      <c r="H273" s="76"/>
      <c r="I273" s="150"/>
      <c r="J273" s="76"/>
      <c r="K273" s="76"/>
      <c r="L273" s="76"/>
      <c r="M273" s="76"/>
      <c r="N273" s="76">
        <f t="shared" si="2"/>
        <v>0</v>
      </c>
      <c r="O273" s="147"/>
      <c r="P273" s="76"/>
      <c r="Q273" s="94"/>
      <c r="R273" s="76"/>
      <c r="S273" s="76"/>
    </row>
    <row r="274" hidden="1">
      <c r="A274" s="75">
        <v>273.0</v>
      </c>
      <c r="B274" s="149">
        <f t="shared" si="1"/>
        <v>12</v>
      </c>
      <c r="C274" s="147"/>
      <c r="D274" s="149"/>
      <c r="E274" s="149"/>
      <c r="F274" s="149"/>
      <c r="G274" s="76"/>
      <c r="H274" s="76"/>
      <c r="I274" s="150"/>
      <c r="J274" s="76"/>
      <c r="K274" s="76"/>
      <c r="L274" s="76"/>
      <c r="M274" s="76"/>
      <c r="N274" s="76">
        <f t="shared" si="2"/>
        <v>0</v>
      </c>
      <c r="O274" s="147"/>
      <c r="P274" s="76"/>
      <c r="Q274" s="94"/>
      <c r="R274" s="76"/>
      <c r="S274" s="76"/>
    </row>
    <row r="275" hidden="1">
      <c r="A275" s="75">
        <v>274.0</v>
      </c>
      <c r="B275" s="149">
        <f t="shared" si="1"/>
        <v>12</v>
      </c>
      <c r="C275" s="147"/>
      <c r="D275" s="149"/>
      <c r="E275" s="149"/>
      <c r="F275" s="149"/>
      <c r="G275" s="76"/>
      <c r="H275" s="76"/>
      <c r="I275" s="150"/>
      <c r="J275" s="76"/>
      <c r="K275" s="76"/>
      <c r="L275" s="76"/>
      <c r="M275" s="76"/>
      <c r="N275" s="76">
        <f t="shared" si="2"/>
        <v>0</v>
      </c>
      <c r="O275" s="147"/>
      <c r="P275" s="76"/>
      <c r="Q275" s="94"/>
      <c r="R275" s="76"/>
      <c r="S275" s="76"/>
    </row>
    <row r="276" hidden="1">
      <c r="A276" s="75">
        <v>275.0</v>
      </c>
      <c r="B276" s="149">
        <f t="shared" si="1"/>
        <v>12</v>
      </c>
      <c r="C276" s="147"/>
      <c r="D276" s="149"/>
      <c r="E276" s="149"/>
      <c r="F276" s="149"/>
      <c r="G276" s="76"/>
      <c r="H276" s="76"/>
      <c r="I276" s="150"/>
      <c r="J276" s="76"/>
      <c r="K276" s="76"/>
      <c r="L276" s="76"/>
      <c r="M276" s="76"/>
      <c r="N276" s="76">
        <f t="shared" si="2"/>
        <v>0</v>
      </c>
      <c r="O276" s="147"/>
      <c r="P276" s="76"/>
      <c r="Q276" s="94"/>
      <c r="R276" s="76"/>
      <c r="S276" s="76"/>
    </row>
    <row r="277" hidden="1">
      <c r="A277" s="75">
        <v>276.0</v>
      </c>
      <c r="B277" s="149">
        <f t="shared" si="1"/>
        <v>12</v>
      </c>
      <c r="C277" s="147"/>
      <c r="D277" s="149"/>
      <c r="E277" s="149"/>
      <c r="F277" s="149"/>
      <c r="G277" s="76"/>
      <c r="H277" s="76"/>
      <c r="I277" s="150"/>
      <c r="J277" s="76"/>
      <c r="K277" s="76"/>
      <c r="L277" s="76"/>
      <c r="M277" s="76"/>
      <c r="N277" s="76">
        <f t="shared" si="2"/>
        <v>0</v>
      </c>
      <c r="O277" s="147"/>
      <c r="P277" s="76"/>
      <c r="Q277" s="94"/>
      <c r="R277" s="76"/>
      <c r="S277" s="76"/>
    </row>
    <row r="278" hidden="1">
      <c r="A278" s="75">
        <v>277.0</v>
      </c>
      <c r="B278" s="149">
        <f t="shared" si="1"/>
        <v>12</v>
      </c>
      <c r="C278" s="147"/>
      <c r="D278" s="149"/>
      <c r="E278" s="149"/>
      <c r="F278" s="149"/>
      <c r="G278" s="76"/>
      <c r="H278" s="76"/>
      <c r="I278" s="150"/>
      <c r="J278" s="76"/>
      <c r="K278" s="76"/>
      <c r="L278" s="76"/>
      <c r="M278" s="76"/>
      <c r="N278" s="76">
        <f t="shared" si="2"/>
        <v>0</v>
      </c>
      <c r="O278" s="147"/>
      <c r="P278" s="76"/>
      <c r="Q278" s="94"/>
      <c r="R278" s="76"/>
      <c r="S278" s="76"/>
    </row>
    <row r="279" hidden="1">
      <c r="A279" s="75">
        <v>278.0</v>
      </c>
      <c r="B279" s="149">
        <f t="shared" si="1"/>
        <v>12</v>
      </c>
      <c r="C279" s="147"/>
      <c r="D279" s="149"/>
      <c r="E279" s="149"/>
      <c r="F279" s="149"/>
      <c r="G279" s="76"/>
      <c r="H279" s="76"/>
      <c r="I279" s="150"/>
      <c r="J279" s="76"/>
      <c r="K279" s="76"/>
      <c r="L279" s="76"/>
      <c r="M279" s="76"/>
      <c r="N279" s="76">
        <f t="shared" si="2"/>
        <v>0</v>
      </c>
      <c r="O279" s="147"/>
      <c r="P279" s="76"/>
      <c r="Q279" s="94"/>
      <c r="R279" s="76"/>
      <c r="S279" s="76"/>
    </row>
    <row r="280" hidden="1">
      <c r="A280" s="75">
        <v>279.0</v>
      </c>
      <c r="B280" s="149">
        <f t="shared" si="1"/>
        <v>12</v>
      </c>
      <c r="C280" s="147"/>
      <c r="D280" s="149"/>
      <c r="E280" s="149"/>
      <c r="F280" s="149"/>
      <c r="G280" s="76"/>
      <c r="H280" s="76"/>
      <c r="I280" s="150"/>
      <c r="J280" s="76"/>
      <c r="K280" s="76"/>
      <c r="L280" s="76"/>
      <c r="M280" s="76"/>
      <c r="N280" s="76">
        <f t="shared" si="2"/>
        <v>0</v>
      </c>
      <c r="O280" s="147"/>
      <c r="P280" s="76"/>
      <c r="Q280" s="94"/>
      <c r="R280" s="76"/>
      <c r="S280" s="76"/>
    </row>
    <row r="281" hidden="1">
      <c r="A281" s="75">
        <v>280.0</v>
      </c>
      <c r="B281" s="149">
        <f t="shared" si="1"/>
        <v>12</v>
      </c>
      <c r="C281" s="147"/>
      <c r="D281" s="149"/>
      <c r="E281" s="149"/>
      <c r="F281" s="149"/>
      <c r="G281" s="76"/>
      <c r="H281" s="76"/>
      <c r="I281" s="150"/>
      <c r="J281" s="76"/>
      <c r="K281" s="76"/>
      <c r="L281" s="76"/>
      <c r="M281" s="76"/>
      <c r="N281" s="76">
        <f t="shared" si="2"/>
        <v>0</v>
      </c>
      <c r="O281" s="147"/>
      <c r="P281" s="76"/>
      <c r="Q281" s="94"/>
      <c r="R281" s="76"/>
      <c r="S281" s="76"/>
    </row>
    <row r="282" hidden="1">
      <c r="A282" s="75">
        <v>281.0</v>
      </c>
      <c r="B282" s="149">
        <f t="shared" si="1"/>
        <v>12</v>
      </c>
      <c r="C282" s="147"/>
      <c r="D282" s="149"/>
      <c r="E282" s="149"/>
      <c r="F282" s="149"/>
      <c r="G282" s="76"/>
      <c r="H282" s="76"/>
      <c r="I282" s="150"/>
      <c r="J282" s="76"/>
      <c r="K282" s="76"/>
      <c r="L282" s="76"/>
      <c r="M282" s="76"/>
      <c r="N282" s="76">
        <f t="shared" si="2"/>
        <v>0</v>
      </c>
      <c r="O282" s="147"/>
      <c r="P282" s="76"/>
      <c r="Q282" s="94"/>
      <c r="R282" s="76"/>
      <c r="S282" s="76"/>
    </row>
    <row r="283" hidden="1">
      <c r="A283" s="75">
        <v>282.0</v>
      </c>
      <c r="B283" s="149">
        <f t="shared" si="1"/>
        <v>12</v>
      </c>
      <c r="C283" s="147"/>
      <c r="D283" s="149"/>
      <c r="E283" s="149"/>
      <c r="F283" s="149"/>
      <c r="G283" s="76"/>
      <c r="H283" s="76"/>
      <c r="I283" s="150"/>
      <c r="J283" s="76"/>
      <c r="K283" s="76"/>
      <c r="L283" s="76"/>
      <c r="M283" s="76"/>
      <c r="N283" s="76">
        <f t="shared" si="2"/>
        <v>0</v>
      </c>
      <c r="O283" s="147"/>
      <c r="P283" s="76"/>
      <c r="Q283" s="94"/>
      <c r="R283" s="76"/>
      <c r="S283" s="76"/>
    </row>
    <row r="284" hidden="1">
      <c r="A284" s="75">
        <v>283.0</v>
      </c>
      <c r="B284" s="149">
        <f t="shared" si="1"/>
        <v>12</v>
      </c>
      <c r="C284" s="147"/>
      <c r="D284" s="149"/>
      <c r="E284" s="149"/>
      <c r="F284" s="149"/>
      <c r="G284" s="76"/>
      <c r="H284" s="76"/>
      <c r="I284" s="150"/>
      <c r="J284" s="76"/>
      <c r="K284" s="76"/>
      <c r="L284" s="76"/>
      <c r="M284" s="76"/>
      <c r="N284" s="76">
        <f t="shared" si="2"/>
        <v>0</v>
      </c>
      <c r="O284" s="147"/>
      <c r="P284" s="76"/>
      <c r="Q284" s="94"/>
      <c r="R284" s="76"/>
      <c r="S284" s="76"/>
    </row>
    <row r="285" hidden="1">
      <c r="A285" s="75">
        <v>284.0</v>
      </c>
      <c r="B285" s="149">
        <f t="shared" si="1"/>
        <v>12</v>
      </c>
      <c r="C285" s="147"/>
      <c r="D285" s="149"/>
      <c r="E285" s="149"/>
      <c r="F285" s="149"/>
      <c r="G285" s="76"/>
      <c r="H285" s="76"/>
      <c r="I285" s="150"/>
      <c r="J285" s="76"/>
      <c r="K285" s="76"/>
      <c r="L285" s="76"/>
      <c r="M285" s="76"/>
      <c r="N285" s="76">
        <f t="shared" si="2"/>
        <v>0</v>
      </c>
      <c r="O285" s="147"/>
      <c r="P285" s="76"/>
      <c r="Q285" s="94"/>
      <c r="R285" s="76"/>
      <c r="S285" s="76"/>
    </row>
    <row r="286" hidden="1">
      <c r="A286" s="75">
        <v>285.0</v>
      </c>
      <c r="B286" s="149">
        <f t="shared" si="1"/>
        <v>12</v>
      </c>
      <c r="C286" s="147"/>
      <c r="D286" s="149"/>
      <c r="E286" s="149"/>
      <c r="F286" s="149"/>
      <c r="G286" s="76"/>
      <c r="H286" s="76"/>
      <c r="I286" s="150"/>
      <c r="J286" s="76"/>
      <c r="K286" s="76"/>
      <c r="L286" s="76"/>
      <c r="M286" s="76"/>
      <c r="N286" s="76">
        <f t="shared" si="2"/>
        <v>0</v>
      </c>
      <c r="O286" s="147"/>
      <c r="P286" s="76"/>
      <c r="Q286" s="94"/>
      <c r="R286" s="76"/>
      <c r="S286" s="76"/>
    </row>
    <row r="287" hidden="1">
      <c r="A287" s="75">
        <v>286.0</v>
      </c>
      <c r="B287" s="149">
        <f t="shared" si="1"/>
        <v>12</v>
      </c>
      <c r="C287" s="147"/>
      <c r="D287" s="149"/>
      <c r="E287" s="149"/>
      <c r="F287" s="149"/>
      <c r="G287" s="76"/>
      <c r="H287" s="76"/>
      <c r="I287" s="150"/>
      <c r="J287" s="76"/>
      <c r="K287" s="76"/>
      <c r="L287" s="76"/>
      <c r="M287" s="76"/>
      <c r="N287" s="76">
        <f t="shared" si="2"/>
        <v>0</v>
      </c>
      <c r="O287" s="147"/>
      <c r="P287" s="76"/>
      <c r="Q287" s="94"/>
      <c r="R287" s="76"/>
      <c r="S287" s="76"/>
    </row>
    <row r="288" hidden="1">
      <c r="A288" s="75">
        <v>287.0</v>
      </c>
      <c r="B288" s="149">
        <f t="shared" si="1"/>
        <v>12</v>
      </c>
      <c r="C288" s="147"/>
      <c r="D288" s="149"/>
      <c r="E288" s="149"/>
      <c r="F288" s="149"/>
      <c r="G288" s="76"/>
      <c r="H288" s="76"/>
      <c r="I288" s="150"/>
      <c r="J288" s="76"/>
      <c r="K288" s="76"/>
      <c r="L288" s="76"/>
      <c r="M288" s="76"/>
      <c r="N288" s="76">
        <f t="shared" si="2"/>
        <v>0</v>
      </c>
      <c r="O288" s="147"/>
      <c r="P288" s="76"/>
      <c r="Q288" s="94"/>
      <c r="R288" s="76"/>
      <c r="S288" s="76"/>
    </row>
    <row r="289" hidden="1">
      <c r="A289" s="75">
        <v>288.0</v>
      </c>
      <c r="B289" s="149">
        <f t="shared" si="1"/>
        <v>12</v>
      </c>
      <c r="C289" s="147"/>
      <c r="D289" s="149"/>
      <c r="E289" s="149"/>
      <c r="F289" s="149"/>
      <c r="G289" s="76"/>
      <c r="H289" s="76"/>
      <c r="I289" s="150"/>
      <c r="J289" s="76"/>
      <c r="K289" s="76"/>
      <c r="L289" s="76"/>
      <c r="M289" s="76"/>
      <c r="N289" s="76">
        <f t="shared" si="2"/>
        <v>0</v>
      </c>
      <c r="O289" s="147"/>
      <c r="P289" s="76"/>
      <c r="Q289" s="94"/>
      <c r="R289" s="76"/>
      <c r="S289" s="76"/>
    </row>
    <row r="290" hidden="1">
      <c r="A290" s="75">
        <v>289.0</v>
      </c>
      <c r="B290" s="149">
        <f t="shared" si="1"/>
        <v>12</v>
      </c>
      <c r="C290" s="147"/>
      <c r="D290" s="149"/>
      <c r="E290" s="149"/>
      <c r="F290" s="149"/>
      <c r="G290" s="76"/>
      <c r="H290" s="76"/>
      <c r="I290" s="150"/>
      <c r="J290" s="76"/>
      <c r="K290" s="76"/>
      <c r="L290" s="76"/>
      <c r="M290" s="76"/>
      <c r="N290" s="76">
        <f t="shared" si="2"/>
        <v>0</v>
      </c>
      <c r="O290" s="147"/>
      <c r="P290" s="76"/>
      <c r="Q290" s="94"/>
      <c r="R290" s="76"/>
      <c r="S290" s="76"/>
    </row>
    <row r="291" hidden="1">
      <c r="A291" s="75">
        <v>290.0</v>
      </c>
      <c r="B291" s="149">
        <f t="shared" si="1"/>
        <v>12</v>
      </c>
      <c r="C291" s="147"/>
      <c r="D291" s="149"/>
      <c r="E291" s="149"/>
      <c r="F291" s="149"/>
      <c r="G291" s="76"/>
      <c r="H291" s="76"/>
      <c r="I291" s="150"/>
      <c r="J291" s="76"/>
      <c r="K291" s="76"/>
      <c r="L291" s="76"/>
      <c r="M291" s="76"/>
      <c r="N291" s="76">
        <f t="shared" si="2"/>
        <v>0</v>
      </c>
      <c r="O291" s="147"/>
      <c r="P291" s="76"/>
      <c r="Q291" s="94"/>
      <c r="R291" s="76"/>
      <c r="S291" s="76"/>
    </row>
    <row r="292" hidden="1">
      <c r="A292" s="75">
        <v>291.0</v>
      </c>
      <c r="B292" s="149">
        <f t="shared" si="1"/>
        <v>12</v>
      </c>
      <c r="C292" s="147"/>
      <c r="D292" s="149"/>
      <c r="E292" s="149"/>
      <c r="F292" s="149"/>
      <c r="G292" s="76"/>
      <c r="H292" s="76"/>
      <c r="I292" s="150"/>
      <c r="J292" s="76"/>
      <c r="K292" s="76"/>
      <c r="L292" s="76"/>
      <c r="M292" s="76"/>
      <c r="N292" s="76">
        <f t="shared" si="2"/>
        <v>0</v>
      </c>
      <c r="O292" s="147"/>
      <c r="P292" s="76"/>
      <c r="Q292" s="94"/>
      <c r="R292" s="76"/>
      <c r="S292" s="76"/>
    </row>
    <row r="293" hidden="1">
      <c r="A293" s="75">
        <v>292.0</v>
      </c>
      <c r="B293" s="149">
        <f t="shared" si="1"/>
        <v>12</v>
      </c>
      <c r="C293" s="147"/>
      <c r="D293" s="149"/>
      <c r="E293" s="149"/>
      <c r="F293" s="149"/>
      <c r="G293" s="76"/>
      <c r="H293" s="76"/>
      <c r="I293" s="150"/>
      <c r="J293" s="76"/>
      <c r="K293" s="76"/>
      <c r="L293" s="76"/>
      <c r="M293" s="76"/>
      <c r="N293" s="76">
        <f t="shared" si="2"/>
        <v>0</v>
      </c>
      <c r="O293" s="147"/>
      <c r="P293" s="76"/>
      <c r="Q293" s="94"/>
      <c r="R293" s="76"/>
      <c r="S293" s="76"/>
    </row>
    <row r="294" hidden="1">
      <c r="A294" s="75">
        <v>293.0</v>
      </c>
      <c r="B294" s="149">
        <f t="shared" si="1"/>
        <v>12</v>
      </c>
      <c r="C294" s="147"/>
      <c r="D294" s="149"/>
      <c r="E294" s="149"/>
      <c r="F294" s="149"/>
      <c r="G294" s="76"/>
      <c r="H294" s="76"/>
      <c r="I294" s="150"/>
      <c r="J294" s="76"/>
      <c r="K294" s="76"/>
      <c r="L294" s="76"/>
      <c r="M294" s="76"/>
      <c r="N294" s="76">
        <f t="shared" si="2"/>
        <v>0</v>
      </c>
      <c r="O294" s="147"/>
      <c r="P294" s="76"/>
      <c r="Q294" s="94"/>
      <c r="R294" s="76"/>
      <c r="S294" s="76"/>
    </row>
    <row r="295" hidden="1">
      <c r="A295" s="75">
        <v>294.0</v>
      </c>
      <c r="B295" s="149">
        <f t="shared" si="1"/>
        <v>12</v>
      </c>
      <c r="C295" s="147"/>
      <c r="D295" s="149"/>
      <c r="E295" s="149"/>
      <c r="F295" s="149"/>
      <c r="G295" s="76"/>
      <c r="H295" s="76"/>
      <c r="I295" s="150"/>
      <c r="J295" s="76"/>
      <c r="K295" s="76"/>
      <c r="L295" s="76"/>
      <c r="M295" s="76"/>
      <c r="N295" s="76">
        <f t="shared" si="2"/>
        <v>0</v>
      </c>
      <c r="O295" s="147"/>
      <c r="P295" s="76"/>
      <c r="Q295" s="94"/>
      <c r="R295" s="76"/>
      <c r="S295" s="76"/>
    </row>
    <row r="296" hidden="1">
      <c r="A296" s="75">
        <v>295.0</v>
      </c>
      <c r="B296" s="149">
        <f t="shared" si="1"/>
        <v>12</v>
      </c>
      <c r="C296" s="147"/>
      <c r="D296" s="149"/>
      <c r="E296" s="149"/>
      <c r="F296" s="149"/>
      <c r="G296" s="76"/>
      <c r="H296" s="76"/>
      <c r="I296" s="150"/>
      <c r="J296" s="76"/>
      <c r="K296" s="76"/>
      <c r="L296" s="76"/>
      <c r="M296" s="76"/>
      <c r="N296" s="76">
        <f t="shared" si="2"/>
        <v>0</v>
      </c>
      <c r="O296" s="147"/>
      <c r="P296" s="76"/>
      <c r="Q296" s="94"/>
      <c r="R296" s="76"/>
      <c r="S296" s="76"/>
    </row>
    <row r="297" hidden="1">
      <c r="A297" s="75">
        <v>296.0</v>
      </c>
      <c r="B297" s="149">
        <f t="shared" si="1"/>
        <v>12</v>
      </c>
      <c r="C297" s="147"/>
      <c r="D297" s="149"/>
      <c r="E297" s="149"/>
      <c r="F297" s="149"/>
      <c r="G297" s="76"/>
      <c r="H297" s="76"/>
      <c r="I297" s="150"/>
      <c r="J297" s="76"/>
      <c r="K297" s="76"/>
      <c r="L297" s="76"/>
      <c r="M297" s="76"/>
      <c r="N297" s="76">
        <f t="shared" si="2"/>
        <v>0</v>
      </c>
      <c r="O297" s="147"/>
      <c r="P297" s="76"/>
      <c r="Q297" s="94"/>
      <c r="R297" s="76"/>
      <c r="S297" s="76"/>
    </row>
    <row r="298" hidden="1">
      <c r="A298" s="75">
        <v>297.0</v>
      </c>
      <c r="B298" s="149">
        <f t="shared" si="1"/>
        <v>12</v>
      </c>
      <c r="C298" s="147"/>
      <c r="D298" s="149"/>
      <c r="E298" s="149"/>
      <c r="F298" s="149"/>
      <c r="G298" s="76"/>
      <c r="H298" s="76"/>
      <c r="I298" s="150"/>
      <c r="J298" s="76"/>
      <c r="K298" s="76"/>
      <c r="L298" s="76"/>
      <c r="M298" s="76"/>
      <c r="N298" s="76">
        <f t="shared" si="2"/>
        <v>0</v>
      </c>
      <c r="O298" s="147"/>
      <c r="P298" s="76"/>
      <c r="Q298" s="94"/>
      <c r="R298" s="76"/>
      <c r="S298" s="76"/>
    </row>
    <row r="299" hidden="1">
      <c r="A299" s="75">
        <v>298.0</v>
      </c>
      <c r="B299" s="149">
        <f t="shared" si="1"/>
        <v>12</v>
      </c>
      <c r="C299" s="147"/>
      <c r="D299" s="149"/>
      <c r="E299" s="149"/>
      <c r="F299" s="149"/>
      <c r="G299" s="76"/>
      <c r="H299" s="76"/>
      <c r="I299" s="150"/>
      <c r="J299" s="76"/>
      <c r="K299" s="76"/>
      <c r="L299" s="76"/>
      <c r="M299" s="76"/>
      <c r="N299" s="76">
        <f t="shared" si="2"/>
        <v>0</v>
      </c>
      <c r="O299" s="147"/>
      <c r="P299" s="76"/>
      <c r="Q299" s="94"/>
      <c r="R299" s="76"/>
      <c r="S299" s="76"/>
    </row>
    <row r="300" hidden="1">
      <c r="A300" s="75">
        <v>299.0</v>
      </c>
      <c r="B300" s="149">
        <f t="shared" si="1"/>
        <v>12</v>
      </c>
      <c r="C300" s="147"/>
      <c r="D300" s="149"/>
      <c r="E300" s="149"/>
      <c r="F300" s="149"/>
      <c r="G300" s="76"/>
      <c r="H300" s="76"/>
      <c r="I300" s="150"/>
      <c r="J300" s="76"/>
      <c r="K300" s="76"/>
      <c r="L300" s="76"/>
      <c r="M300" s="76"/>
      <c r="N300" s="76">
        <f t="shared" si="2"/>
        <v>0</v>
      </c>
      <c r="O300" s="147"/>
      <c r="P300" s="76"/>
      <c r="Q300" s="94"/>
      <c r="R300" s="76"/>
      <c r="S300" s="76"/>
    </row>
    <row r="301" hidden="1">
      <c r="A301" s="75">
        <v>300.0</v>
      </c>
      <c r="B301" s="94"/>
      <c r="C301" s="158"/>
      <c r="D301" s="187"/>
      <c r="E301" s="94"/>
      <c r="F301" s="94"/>
      <c r="G301" s="94"/>
      <c r="H301" s="94"/>
      <c r="I301" s="94"/>
      <c r="J301" s="94"/>
      <c r="K301" s="94"/>
      <c r="L301" s="94"/>
      <c r="M301" s="94"/>
      <c r="N301" s="76"/>
      <c r="O301" s="158"/>
      <c r="P301" s="94"/>
      <c r="Q301" s="94"/>
      <c r="R301" s="94"/>
      <c r="S301" s="94"/>
    </row>
    <row r="302" hidden="1">
      <c r="A302" s="75">
        <v>301.0</v>
      </c>
      <c r="B302" s="94"/>
      <c r="C302" s="158"/>
      <c r="D302" s="187"/>
      <c r="E302" s="94"/>
      <c r="F302" s="94"/>
      <c r="G302" s="94"/>
      <c r="H302" s="94"/>
      <c r="I302" s="94"/>
      <c r="J302" s="94"/>
      <c r="K302" s="94"/>
      <c r="L302" s="94"/>
      <c r="M302" s="94"/>
      <c r="N302" s="76"/>
      <c r="O302" s="158"/>
      <c r="P302" s="94"/>
      <c r="Q302" s="94"/>
      <c r="R302" s="94"/>
      <c r="S302" s="94"/>
    </row>
    <row r="303" hidden="1">
      <c r="A303" s="75">
        <v>302.0</v>
      </c>
      <c r="B303" s="94"/>
      <c r="C303" s="158"/>
      <c r="D303" s="187"/>
      <c r="E303" s="94"/>
      <c r="F303" s="94"/>
      <c r="G303" s="94"/>
      <c r="H303" s="94"/>
      <c r="I303" s="94"/>
      <c r="J303" s="94"/>
      <c r="K303" s="94"/>
      <c r="L303" s="94"/>
      <c r="M303" s="94"/>
      <c r="N303" s="76"/>
      <c r="O303" s="158"/>
      <c r="P303" s="94"/>
      <c r="Q303" s="94"/>
      <c r="R303" s="94"/>
      <c r="S303" s="94"/>
    </row>
    <row r="304" hidden="1">
      <c r="A304" s="75">
        <v>303.0</v>
      </c>
      <c r="B304" s="94"/>
      <c r="C304" s="158"/>
      <c r="D304" s="187"/>
      <c r="E304" s="94"/>
      <c r="F304" s="94"/>
      <c r="G304" s="94"/>
      <c r="H304" s="94"/>
      <c r="I304" s="94"/>
      <c r="J304" s="94"/>
      <c r="K304" s="94"/>
      <c r="L304" s="94"/>
      <c r="M304" s="94"/>
      <c r="N304" s="76"/>
      <c r="O304" s="158"/>
      <c r="P304" s="94"/>
      <c r="Q304" s="94"/>
      <c r="R304" s="94"/>
      <c r="S304" s="94"/>
    </row>
    <row r="305" hidden="1">
      <c r="A305" s="75">
        <v>304.0</v>
      </c>
      <c r="B305" s="94"/>
      <c r="C305" s="158"/>
      <c r="D305" s="187"/>
      <c r="E305" s="94"/>
      <c r="F305" s="94"/>
      <c r="G305" s="94"/>
      <c r="H305" s="94"/>
      <c r="I305" s="94"/>
      <c r="J305" s="94"/>
      <c r="K305" s="94"/>
      <c r="L305" s="94"/>
      <c r="M305" s="94"/>
      <c r="N305" s="76"/>
      <c r="O305" s="158"/>
      <c r="P305" s="94"/>
      <c r="Q305" s="94"/>
      <c r="R305" s="94"/>
      <c r="S305" s="94"/>
    </row>
    <row r="306" hidden="1">
      <c r="A306" s="75">
        <v>305.0</v>
      </c>
      <c r="B306" s="94"/>
      <c r="C306" s="158"/>
      <c r="D306" s="187"/>
      <c r="E306" s="94"/>
      <c r="F306" s="94"/>
      <c r="G306" s="94"/>
      <c r="H306" s="94"/>
      <c r="I306" s="94"/>
      <c r="J306" s="94"/>
      <c r="K306" s="94"/>
      <c r="L306" s="94"/>
      <c r="M306" s="94"/>
      <c r="N306" s="76"/>
      <c r="O306" s="158"/>
      <c r="P306" s="94"/>
      <c r="Q306" s="94"/>
      <c r="R306" s="94"/>
      <c r="S306" s="94"/>
    </row>
    <row r="307" hidden="1">
      <c r="A307" s="75">
        <v>306.0</v>
      </c>
      <c r="B307" s="94"/>
      <c r="C307" s="158"/>
      <c r="D307" s="187"/>
      <c r="E307" s="94"/>
      <c r="F307" s="94"/>
      <c r="G307" s="94"/>
      <c r="H307" s="94"/>
      <c r="I307" s="94"/>
      <c r="J307" s="94"/>
      <c r="K307" s="94"/>
      <c r="L307" s="94"/>
      <c r="M307" s="94"/>
      <c r="N307" s="76"/>
      <c r="O307" s="158"/>
      <c r="P307" s="94"/>
      <c r="Q307" s="94"/>
      <c r="R307" s="94"/>
      <c r="S307" s="94"/>
    </row>
    <row r="308" hidden="1">
      <c r="A308" s="75">
        <v>307.0</v>
      </c>
      <c r="B308" s="94"/>
      <c r="C308" s="158"/>
      <c r="D308" s="187"/>
      <c r="E308" s="94"/>
      <c r="F308" s="94"/>
      <c r="G308" s="94"/>
      <c r="H308" s="94"/>
      <c r="I308" s="94"/>
      <c r="J308" s="94"/>
      <c r="K308" s="94"/>
      <c r="L308" s="94"/>
      <c r="M308" s="94"/>
      <c r="N308" s="76"/>
      <c r="O308" s="158"/>
      <c r="P308" s="94"/>
      <c r="Q308" s="94"/>
      <c r="R308" s="94"/>
      <c r="S308" s="94"/>
    </row>
    <row r="309" hidden="1">
      <c r="A309" s="75">
        <v>308.0</v>
      </c>
      <c r="B309" s="94"/>
      <c r="C309" s="158"/>
      <c r="D309" s="187"/>
      <c r="E309" s="94"/>
      <c r="F309" s="94"/>
      <c r="G309" s="94"/>
      <c r="H309" s="94"/>
      <c r="I309" s="94"/>
      <c r="J309" s="94"/>
      <c r="K309" s="94"/>
      <c r="L309" s="94"/>
      <c r="M309" s="94"/>
      <c r="N309" s="76"/>
      <c r="O309" s="158"/>
      <c r="P309" s="94"/>
      <c r="Q309" s="94"/>
      <c r="R309" s="94"/>
      <c r="S309" s="94"/>
    </row>
    <row r="310" hidden="1">
      <c r="A310" s="75">
        <v>309.0</v>
      </c>
      <c r="B310" s="94"/>
      <c r="C310" s="158"/>
      <c r="D310" s="187"/>
      <c r="E310" s="94"/>
      <c r="F310" s="94"/>
      <c r="G310" s="94"/>
      <c r="H310" s="94"/>
      <c r="I310" s="94"/>
      <c r="J310" s="94"/>
      <c r="K310" s="94"/>
      <c r="L310" s="94"/>
      <c r="M310" s="94"/>
      <c r="N310" s="76"/>
      <c r="O310" s="158"/>
      <c r="P310" s="94"/>
      <c r="Q310" s="94"/>
      <c r="R310" s="94"/>
      <c r="S310" s="94"/>
    </row>
    <row r="311" hidden="1">
      <c r="A311" s="75">
        <v>310.0</v>
      </c>
      <c r="B311" s="94"/>
      <c r="C311" s="158"/>
      <c r="D311" s="187"/>
      <c r="E311" s="94"/>
      <c r="F311" s="94"/>
      <c r="G311" s="94"/>
      <c r="H311" s="94"/>
      <c r="I311" s="94"/>
      <c r="J311" s="94"/>
      <c r="K311" s="94"/>
      <c r="L311" s="94"/>
      <c r="M311" s="94"/>
      <c r="N311" s="76"/>
      <c r="O311" s="158"/>
      <c r="P311" s="94"/>
      <c r="Q311" s="94"/>
      <c r="R311" s="94"/>
      <c r="S311" s="94"/>
    </row>
    <row r="312" hidden="1">
      <c r="A312" s="75">
        <v>311.0</v>
      </c>
      <c r="B312" s="94"/>
      <c r="C312" s="158"/>
      <c r="D312" s="187"/>
      <c r="E312" s="94"/>
      <c r="F312" s="94"/>
      <c r="G312" s="94"/>
      <c r="H312" s="94"/>
      <c r="I312" s="94"/>
      <c r="J312" s="94"/>
      <c r="K312" s="94"/>
      <c r="L312" s="94"/>
      <c r="M312" s="94"/>
      <c r="N312" s="76"/>
      <c r="O312" s="158"/>
      <c r="P312" s="94"/>
      <c r="Q312" s="94"/>
      <c r="R312" s="94"/>
      <c r="S312" s="94"/>
    </row>
    <row r="313" hidden="1">
      <c r="A313" s="75">
        <v>312.0</v>
      </c>
      <c r="B313" s="94"/>
      <c r="C313" s="158"/>
      <c r="D313" s="187"/>
      <c r="E313" s="94"/>
      <c r="F313" s="94"/>
      <c r="G313" s="94"/>
      <c r="H313" s="94"/>
      <c r="I313" s="94"/>
      <c r="J313" s="94"/>
      <c r="K313" s="94"/>
      <c r="L313" s="94"/>
      <c r="M313" s="94"/>
      <c r="N313" s="76"/>
      <c r="O313" s="158"/>
      <c r="P313" s="94"/>
      <c r="Q313" s="94"/>
      <c r="R313" s="94"/>
      <c r="S313" s="94"/>
    </row>
    <row r="314" hidden="1">
      <c r="A314" s="75">
        <v>313.0</v>
      </c>
      <c r="B314" s="94"/>
      <c r="C314" s="158"/>
      <c r="D314" s="187"/>
      <c r="E314" s="94"/>
      <c r="F314" s="94"/>
      <c r="G314" s="94"/>
      <c r="H314" s="94"/>
      <c r="I314" s="94"/>
      <c r="J314" s="94"/>
      <c r="K314" s="94"/>
      <c r="L314" s="94"/>
      <c r="M314" s="94"/>
      <c r="N314" s="76"/>
      <c r="O314" s="158"/>
      <c r="P314" s="94"/>
      <c r="Q314" s="94"/>
      <c r="R314" s="94"/>
      <c r="S314" s="94"/>
    </row>
    <row r="315" hidden="1">
      <c r="A315" s="75">
        <v>314.0</v>
      </c>
      <c r="B315" s="94"/>
      <c r="C315" s="158"/>
      <c r="D315" s="187"/>
      <c r="E315" s="94"/>
      <c r="F315" s="94"/>
      <c r="G315" s="94"/>
      <c r="H315" s="94"/>
      <c r="I315" s="94"/>
      <c r="J315" s="94"/>
      <c r="K315" s="94"/>
      <c r="L315" s="94"/>
      <c r="M315" s="94"/>
      <c r="N315" s="76"/>
      <c r="O315" s="158"/>
      <c r="P315" s="94"/>
      <c r="Q315" s="94"/>
      <c r="R315" s="94"/>
      <c r="S315" s="94"/>
    </row>
    <row r="316" hidden="1">
      <c r="A316" s="75">
        <v>315.0</v>
      </c>
      <c r="B316" s="94"/>
      <c r="C316" s="158"/>
      <c r="D316" s="187"/>
      <c r="E316" s="94"/>
      <c r="F316" s="94"/>
      <c r="G316" s="94"/>
      <c r="H316" s="94"/>
      <c r="I316" s="94"/>
      <c r="J316" s="94"/>
      <c r="K316" s="94"/>
      <c r="L316" s="94"/>
      <c r="M316" s="94"/>
      <c r="N316" s="76"/>
      <c r="O316" s="158"/>
      <c r="P316" s="94"/>
      <c r="Q316" s="94"/>
      <c r="R316" s="94"/>
      <c r="S316" s="94"/>
    </row>
    <row r="317" hidden="1">
      <c r="A317" s="75">
        <v>316.0</v>
      </c>
      <c r="B317" s="94"/>
      <c r="C317" s="158"/>
      <c r="D317" s="187"/>
      <c r="E317" s="94"/>
      <c r="F317" s="94"/>
      <c r="G317" s="94"/>
      <c r="H317" s="94"/>
      <c r="I317" s="94"/>
      <c r="J317" s="94"/>
      <c r="K317" s="94"/>
      <c r="L317" s="94"/>
      <c r="M317" s="94"/>
      <c r="N317" s="76"/>
      <c r="O317" s="158"/>
      <c r="P317" s="94"/>
      <c r="Q317" s="94"/>
      <c r="R317" s="94"/>
      <c r="S317" s="94"/>
    </row>
    <row r="318" hidden="1">
      <c r="A318" s="75">
        <v>317.0</v>
      </c>
      <c r="B318" s="94"/>
      <c r="C318" s="158"/>
      <c r="D318" s="187"/>
      <c r="E318" s="94"/>
      <c r="F318" s="94"/>
      <c r="G318" s="94"/>
      <c r="H318" s="94"/>
      <c r="I318" s="94"/>
      <c r="J318" s="94"/>
      <c r="K318" s="94"/>
      <c r="L318" s="94"/>
      <c r="M318" s="94"/>
      <c r="N318" s="76"/>
      <c r="O318" s="158"/>
      <c r="P318" s="94"/>
      <c r="Q318" s="94"/>
      <c r="R318" s="94"/>
      <c r="S318" s="94"/>
    </row>
    <row r="319" hidden="1">
      <c r="A319" s="75">
        <v>318.0</v>
      </c>
      <c r="B319" s="94"/>
      <c r="C319" s="158"/>
      <c r="D319" s="187"/>
      <c r="E319" s="94"/>
      <c r="F319" s="94"/>
      <c r="G319" s="94"/>
      <c r="H319" s="94"/>
      <c r="I319" s="94"/>
      <c r="J319" s="94"/>
      <c r="K319" s="94"/>
      <c r="L319" s="94"/>
      <c r="M319" s="94"/>
      <c r="N319" s="76"/>
      <c r="O319" s="158"/>
      <c r="P319" s="94"/>
      <c r="Q319" s="94"/>
      <c r="R319" s="94"/>
      <c r="S319" s="94"/>
    </row>
    <row r="320" hidden="1">
      <c r="A320" s="75">
        <v>319.0</v>
      </c>
      <c r="B320" s="94"/>
      <c r="C320" s="158"/>
      <c r="D320" s="187"/>
      <c r="E320" s="94"/>
      <c r="F320" s="94"/>
      <c r="G320" s="94"/>
      <c r="H320" s="94"/>
      <c r="I320" s="94"/>
      <c r="J320" s="94"/>
      <c r="K320" s="94"/>
      <c r="L320" s="94"/>
      <c r="M320" s="94"/>
      <c r="N320" s="76"/>
      <c r="O320" s="158"/>
      <c r="P320" s="94"/>
      <c r="Q320" s="94"/>
      <c r="R320" s="94"/>
      <c r="S320" s="94"/>
    </row>
    <row r="321" hidden="1">
      <c r="A321" s="75">
        <v>320.0</v>
      </c>
      <c r="B321" s="94"/>
      <c r="C321" s="158"/>
      <c r="D321" s="187"/>
      <c r="E321" s="94"/>
      <c r="F321" s="94"/>
      <c r="G321" s="94"/>
      <c r="H321" s="94"/>
      <c r="I321" s="94"/>
      <c r="J321" s="94"/>
      <c r="K321" s="94"/>
      <c r="L321" s="94"/>
      <c r="M321" s="94"/>
      <c r="N321" s="76"/>
      <c r="O321" s="158"/>
      <c r="P321" s="94"/>
      <c r="Q321" s="94"/>
      <c r="R321" s="94"/>
      <c r="S321" s="94"/>
    </row>
    <row r="322" hidden="1">
      <c r="A322" s="75">
        <v>321.0</v>
      </c>
      <c r="B322" s="94"/>
      <c r="C322" s="158"/>
      <c r="D322" s="187"/>
      <c r="E322" s="94"/>
      <c r="F322" s="94"/>
      <c r="G322" s="94"/>
      <c r="H322" s="94"/>
      <c r="I322" s="94"/>
      <c r="J322" s="94"/>
      <c r="K322" s="94"/>
      <c r="L322" s="94"/>
      <c r="M322" s="94"/>
      <c r="N322" s="76"/>
      <c r="O322" s="158"/>
      <c r="P322" s="94"/>
      <c r="Q322" s="94"/>
      <c r="R322" s="94"/>
      <c r="S322" s="94"/>
    </row>
    <row r="323" hidden="1">
      <c r="A323" s="75">
        <v>322.0</v>
      </c>
      <c r="B323" s="94"/>
      <c r="C323" s="158"/>
      <c r="D323" s="187"/>
      <c r="E323" s="94"/>
      <c r="F323" s="94"/>
      <c r="G323" s="94"/>
      <c r="H323" s="94"/>
      <c r="I323" s="94"/>
      <c r="J323" s="94"/>
      <c r="K323" s="94"/>
      <c r="L323" s="94"/>
      <c r="M323" s="94"/>
      <c r="N323" s="76"/>
      <c r="O323" s="158"/>
      <c r="P323" s="94"/>
      <c r="Q323" s="94"/>
      <c r="R323" s="94"/>
      <c r="S323" s="94"/>
    </row>
    <row r="324" hidden="1">
      <c r="A324" s="75">
        <v>323.0</v>
      </c>
      <c r="B324" s="94"/>
      <c r="C324" s="158"/>
      <c r="D324" s="187"/>
      <c r="E324" s="94"/>
      <c r="F324" s="94"/>
      <c r="G324" s="94"/>
      <c r="H324" s="94"/>
      <c r="I324" s="94"/>
      <c r="J324" s="94"/>
      <c r="K324" s="94"/>
      <c r="L324" s="94"/>
      <c r="M324" s="94"/>
      <c r="N324" s="76"/>
      <c r="O324" s="158"/>
      <c r="P324" s="94"/>
      <c r="Q324" s="94"/>
      <c r="R324" s="94"/>
      <c r="S324" s="94"/>
    </row>
    <row r="325" hidden="1">
      <c r="A325" s="75">
        <v>324.0</v>
      </c>
      <c r="B325" s="94"/>
      <c r="C325" s="158"/>
      <c r="D325" s="187"/>
      <c r="E325" s="94"/>
      <c r="F325" s="94"/>
      <c r="G325" s="94"/>
      <c r="H325" s="94"/>
      <c r="I325" s="94"/>
      <c r="J325" s="94"/>
      <c r="K325" s="94"/>
      <c r="L325" s="94"/>
      <c r="M325" s="94"/>
      <c r="N325" s="76"/>
      <c r="O325" s="158"/>
      <c r="P325" s="94"/>
      <c r="Q325" s="94"/>
      <c r="R325" s="94"/>
      <c r="S325" s="94"/>
    </row>
    <row r="326" hidden="1">
      <c r="A326" s="75">
        <v>325.0</v>
      </c>
      <c r="B326" s="94"/>
      <c r="C326" s="158"/>
      <c r="D326" s="187"/>
      <c r="E326" s="94"/>
      <c r="F326" s="94"/>
      <c r="G326" s="94"/>
      <c r="H326" s="94"/>
      <c r="I326" s="94"/>
      <c r="J326" s="94"/>
      <c r="K326" s="94"/>
      <c r="L326" s="94"/>
      <c r="M326" s="94"/>
      <c r="N326" s="76"/>
      <c r="O326" s="158"/>
      <c r="P326" s="94"/>
      <c r="Q326" s="94"/>
      <c r="R326" s="94"/>
      <c r="S326" s="94"/>
    </row>
    <row r="327" hidden="1">
      <c r="A327" s="75">
        <v>326.0</v>
      </c>
      <c r="B327" s="94"/>
      <c r="C327" s="158"/>
      <c r="D327" s="187"/>
      <c r="E327" s="94"/>
      <c r="F327" s="94"/>
      <c r="G327" s="94"/>
      <c r="H327" s="94"/>
      <c r="I327" s="94"/>
      <c r="J327" s="94"/>
      <c r="K327" s="94"/>
      <c r="L327" s="94"/>
      <c r="M327" s="94"/>
      <c r="N327" s="76"/>
      <c r="O327" s="158"/>
      <c r="P327" s="94"/>
      <c r="Q327" s="94"/>
      <c r="R327" s="94"/>
      <c r="S327" s="94"/>
    </row>
    <row r="328" hidden="1">
      <c r="A328" s="75">
        <v>327.0</v>
      </c>
      <c r="B328" s="94"/>
      <c r="C328" s="158"/>
      <c r="D328" s="187"/>
      <c r="E328" s="94"/>
      <c r="F328" s="94"/>
      <c r="G328" s="94"/>
      <c r="H328" s="94"/>
      <c r="I328" s="94"/>
      <c r="J328" s="94"/>
      <c r="K328" s="94"/>
      <c r="L328" s="94"/>
      <c r="M328" s="94"/>
      <c r="N328" s="76"/>
      <c r="O328" s="158"/>
      <c r="P328" s="94"/>
      <c r="Q328" s="94"/>
      <c r="R328" s="94"/>
      <c r="S328" s="94"/>
    </row>
    <row r="329" hidden="1">
      <c r="A329" s="75">
        <v>328.0</v>
      </c>
      <c r="B329" s="94"/>
      <c r="C329" s="158"/>
      <c r="D329" s="187"/>
      <c r="E329" s="94"/>
      <c r="F329" s="94"/>
      <c r="G329" s="94"/>
      <c r="H329" s="94"/>
      <c r="I329" s="94"/>
      <c r="J329" s="94"/>
      <c r="K329" s="94"/>
      <c r="L329" s="94"/>
      <c r="M329" s="94"/>
      <c r="N329" s="76"/>
      <c r="O329" s="158"/>
      <c r="P329" s="94"/>
      <c r="Q329" s="94"/>
      <c r="R329" s="94"/>
      <c r="S329" s="94"/>
    </row>
    <row r="330" hidden="1">
      <c r="A330" s="75">
        <v>329.0</v>
      </c>
      <c r="B330" s="94"/>
      <c r="C330" s="158"/>
      <c r="D330" s="187"/>
      <c r="E330" s="94"/>
      <c r="F330" s="94"/>
      <c r="G330" s="94"/>
      <c r="H330" s="94"/>
      <c r="I330" s="94"/>
      <c r="J330" s="94"/>
      <c r="K330" s="94"/>
      <c r="L330" s="94"/>
      <c r="M330" s="94"/>
      <c r="N330" s="76"/>
      <c r="O330" s="158"/>
      <c r="P330" s="94"/>
      <c r="Q330" s="94"/>
      <c r="R330" s="94"/>
      <c r="S330" s="94"/>
    </row>
    <row r="331" hidden="1">
      <c r="A331" s="75">
        <v>330.0</v>
      </c>
      <c r="B331" s="94"/>
      <c r="C331" s="158"/>
      <c r="D331" s="187"/>
      <c r="E331" s="94"/>
      <c r="F331" s="94"/>
      <c r="G331" s="94"/>
      <c r="H331" s="94"/>
      <c r="I331" s="94"/>
      <c r="J331" s="94"/>
      <c r="K331" s="94"/>
      <c r="L331" s="94"/>
      <c r="M331" s="94"/>
      <c r="N331" s="76"/>
      <c r="O331" s="158"/>
      <c r="P331" s="94"/>
      <c r="Q331" s="94"/>
      <c r="R331" s="94"/>
      <c r="S331" s="94"/>
    </row>
    <row r="332" hidden="1">
      <c r="A332" s="75">
        <v>331.0</v>
      </c>
      <c r="B332" s="94"/>
      <c r="C332" s="158"/>
      <c r="D332" s="187"/>
      <c r="E332" s="94"/>
      <c r="F332" s="94"/>
      <c r="G332" s="94"/>
      <c r="H332" s="94"/>
      <c r="I332" s="94"/>
      <c r="J332" s="94"/>
      <c r="K332" s="94"/>
      <c r="L332" s="94"/>
      <c r="M332" s="94"/>
      <c r="N332" s="76"/>
      <c r="O332" s="158"/>
      <c r="P332" s="94"/>
      <c r="Q332" s="94"/>
      <c r="R332" s="94"/>
      <c r="S332" s="94"/>
    </row>
    <row r="333" hidden="1">
      <c r="A333" s="75">
        <v>332.0</v>
      </c>
      <c r="B333" s="94"/>
      <c r="C333" s="158"/>
      <c r="D333" s="187"/>
      <c r="E333" s="94"/>
      <c r="F333" s="94"/>
      <c r="G333" s="94"/>
      <c r="H333" s="94"/>
      <c r="I333" s="94"/>
      <c r="J333" s="94"/>
      <c r="K333" s="94"/>
      <c r="L333" s="94"/>
      <c r="M333" s="94"/>
      <c r="N333" s="76"/>
      <c r="O333" s="158"/>
      <c r="P333" s="94"/>
      <c r="Q333" s="94"/>
      <c r="R333" s="94"/>
      <c r="S333" s="94"/>
    </row>
    <row r="334" hidden="1">
      <c r="A334" s="75">
        <v>333.0</v>
      </c>
      <c r="B334" s="94"/>
      <c r="C334" s="158"/>
      <c r="D334" s="187"/>
      <c r="E334" s="94"/>
      <c r="F334" s="94"/>
      <c r="G334" s="94"/>
      <c r="H334" s="94"/>
      <c r="I334" s="94"/>
      <c r="J334" s="94"/>
      <c r="K334" s="94"/>
      <c r="L334" s="94"/>
      <c r="M334" s="94"/>
      <c r="N334" s="76"/>
      <c r="O334" s="158"/>
      <c r="P334" s="94"/>
      <c r="Q334" s="94"/>
      <c r="R334" s="94"/>
      <c r="S334" s="94"/>
    </row>
    <row r="335" hidden="1">
      <c r="A335" s="75">
        <v>334.0</v>
      </c>
      <c r="B335" s="94"/>
      <c r="C335" s="158"/>
      <c r="D335" s="187"/>
      <c r="E335" s="94"/>
      <c r="F335" s="94"/>
      <c r="G335" s="94"/>
      <c r="H335" s="94"/>
      <c r="I335" s="94"/>
      <c r="J335" s="94"/>
      <c r="K335" s="94"/>
      <c r="L335" s="94"/>
      <c r="M335" s="94"/>
      <c r="N335" s="76"/>
      <c r="O335" s="158"/>
      <c r="P335" s="94"/>
      <c r="Q335" s="94"/>
      <c r="R335" s="94"/>
      <c r="S335" s="94"/>
    </row>
    <row r="336" hidden="1">
      <c r="A336" s="75">
        <v>335.0</v>
      </c>
      <c r="B336" s="94"/>
      <c r="C336" s="158"/>
      <c r="D336" s="187"/>
      <c r="E336" s="94"/>
      <c r="F336" s="94"/>
      <c r="G336" s="94"/>
      <c r="H336" s="94"/>
      <c r="I336" s="94"/>
      <c r="J336" s="94"/>
      <c r="K336" s="94"/>
      <c r="L336" s="94"/>
      <c r="M336" s="94"/>
      <c r="N336" s="76"/>
      <c r="O336" s="158"/>
      <c r="P336" s="94"/>
      <c r="Q336" s="94"/>
      <c r="R336" s="94"/>
      <c r="S336" s="94"/>
    </row>
    <row r="337" hidden="1">
      <c r="A337" s="75">
        <v>336.0</v>
      </c>
      <c r="B337" s="94"/>
      <c r="C337" s="158"/>
      <c r="D337" s="187"/>
      <c r="E337" s="94"/>
      <c r="F337" s="94"/>
      <c r="G337" s="94"/>
      <c r="H337" s="94"/>
      <c r="I337" s="94"/>
      <c r="J337" s="94"/>
      <c r="K337" s="94"/>
      <c r="L337" s="94"/>
      <c r="M337" s="94"/>
      <c r="N337" s="76"/>
      <c r="O337" s="158"/>
      <c r="P337" s="94"/>
      <c r="Q337" s="94"/>
      <c r="R337" s="94"/>
      <c r="S337" s="94"/>
    </row>
    <row r="338" hidden="1">
      <c r="A338" s="75">
        <v>337.0</v>
      </c>
      <c r="B338" s="94"/>
      <c r="C338" s="158"/>
      <c r="D338" s="187"/>
      <c r="E338" s="94"/>
      <c r="F338" s="94"/>
      <c r="G338" s="94"/>
      <c r="H338" s="94"/>
      <c r="I338" s="94"/>
      <c r="J338" s="94"/>
      <c r="K338" s="94"/>
      <c r="L338" s="94"/>
      <c r="M338" s="94"/>
      <c r="N338" s="76"/>
      <c r="O338" s="158"/>
      <c r="P338" s="94"/>
      <c r="Q338" s="94"/>
      <c r="R338" s="94"/>
      <c r="S338" s="94"/>
    </row>
    <row r="339" hidden="1">
      <c r="A339" s="75">
        <v>338.0</v>
      </c>
      <c r="B339" s="94"/>
      <c r="C339" s="158"/>
      <c r="D339" s="187"/>
      <c r="E339" s="94"/>
      <c r="F339" s="94"/>
      <c r="G339" s="94"/>
      <c r="H339" s="94"/>
      <c r="I339" s="94"/>
      <c r="J339" s="94"/>
      <c r="K339" s="94"/>
      <c r="L339" s="94"/>
      <c r="M339" s="94"/>
      <c r="N339" s="76"/>
      <c r="O339" s="158"/>
      <c r="P339" s="94"/>
      <c r="Q339" s="94"/>
      <c r="R339" s="94"/>
      <c r="S339" s="94"/>
    </row>
    <row r="340" hidden="1">
      <c r="A340" s="75">
        <v>339.0</v>
      </c>
      <c r="B340" s="94"/>
      <c r="C340" s="158"/>
      <c r="D340" s="187"/>
      <c r="E340" s="94"/>
      <c r="F340" s="94"/>
      <c r="G340" s="94"/>
      <c r="H340" s="94"/>
      <c r="I340" s="94"/>
      <c r="J340" s="94"/>
      <c r="K340" s="94"/>
      <c r="L340" s="94"/>
      <c r="M340" s="94"/>
      <c r="N340" s="76"/>
      <c r="O340" s="158"/>
      <c r="P340" s="94"/>
      <c r="Q340" s="94"/>
      <c r="R340" s="94"/>
      <c r="S340" s="94"/>
    </row>
    <row r="341" hidden="1">
      <c r="A341" s="75">
        <v>340.0</v>
      </c>
      <c r="B341" s="94"/>
      <c r="C341" s="158"/>
      <c r="D341" s="187"/>
      <c r="E341" s="94"/>
      <c r="F341" s="94"/>
      <c r="G341" s="94"/>
      <c r="H341" s="94"/>
      <c r="I341" s="94"/>
      <c r="J341" s="94"/>
      <c r="K341" s="94"/>
      <c r="L341" s="94"/>
      <c r="M341" s="94"/>
      <c r="N341" s="76"/>
      <c r="O341" s="158"/>
      <c r="P341" s="94"/>
      <c r="Q341" s="94"/>
      <c r="R341" s="94"/>
      <c r="S341" s="94"/>
    </row>
    <row r="342" hidden="1">
      <c r="A342" s="75">
        <v>341.0</v>
      </c>
      <c r="B342" s="94"/>
      <c r="C342" s="158"/>
      <c r="D342" s="187"/>
      <c r="E342" s="94"/>
      <c r="F342" s="94"/>
      <c r="G342" s="94"/>
      <c r="H342" s="94"/>
      <c r="I342" s="94"/>
      <c r="J342" s="94"/>
      <c r="K342" s="94"/>
      <c r="L342" s="94"/>
      <c r="M342" s="94"/>
      <c r="N342" s="76"/>
      <c r="O342" s="158"/>
      <c r="P342" s="94"/>
      <c r="Q342" s="94"/>
      <c r="R342" s="94"/>
      <c r="S342" s="94"/>
    </row>
    <row r="343" hidden="1">
      <c r="A343" s="75">
        <v>342.0</v>
      </c>
      <c r="B343" s="94"/>
      <c r="C343" s="158"/>
      <c r="D343" s="187"/>
      <c r="E343" s="94"/>
      <c r="F343" s="94"/>
      <c r="G343" s="94"/>
      <c r="H343" s="94"/>
      <c r="I343" s="94"/>
      <c r="J343" s="94"/>
      <c r="K343" s="94"/>
      <c r="L343" s="94"/>
      <c r="M343" s="94"/>
      <c r="N343" s="76"/>
      <c r="O343" s="158"/>
      <c r="P343" s="94"/>
      <c r="Q343" s="94"/>
      <c r="R343" s="94"/>
      <c r="S343" s="94"/>
    </row>
    <row r="344" hidden="1">
      <c r="A344" s="75">
        <v>343.0</v>
      </c>
      <c r="B344" s="94"/>
      <c r="C344" s="158"/>
      <c r="D344" s="187"/>
      <c r="E344" s="94"/>
      <c r="F344" s="94"/>
      <c r="G344" s="94"/>
      <c r="H344" s="94"/>
      <c r="I344" s="94"/>
      <c r="J344" s="94"/>
      <c r="K344" s="94"/>
      <c r="L344" s="94"/>
      <c r="M344" s="94"/>
      <c r="N344" s="76"/>
      <c r="O344" s="158"/>
      <c r="P344" s="94"/>
      <c r="Q344" s="94"/>
      <c r="R344" s="94"/>
      <c r="S344" s="94"/>
    </row>
    <row r="345" hidden="1">
      <c r="A345" s="75">
        <v>344.0</v>
      </c>
      <c r="B345" s="94"/>
      <c r="C345" s="158"/>
      <c r="D345" s="187"/>
      <c r="E345" s="94"/>
      <c r="F345" s="94"/>
      <c r="G345" s="94"/>
      <c r="H345" s="94"/>
      <c r="I345" s="94"/>
      <c r="J345" s="94"/>
      <c r="K345" s="94"/>
      <c r="L345" s="94"/>
      <c r="M345" s="94"/>
      <c r="N345" s="76"/>
      <c r="O345" s="158"/>
      <c r="P345" s="94"/>
      <c r="Q345" s="94"/>
      <c r="R345" s="94"/>
      <c r="S345" s="94"/>
    </row>
    <row r="346" hidden="1">
      <c r="A346" s="75">
        <v>345.0</v>
      </c>
      <c r="B346" s="94"/>
      <c r="C346" s="158"/>
      <c r="D346" s="187"/>
      <c r="E346" s="94"/>
      <c r="F346" s="94"/>
      <c r="G346" s="94"/>
      <c r="H346" s="94"/>
      <c r="I346" s="94"/>
      <c r="J346" s="94"/>
      <c r="K346" s="94"/>
      <c r="L346" s="94"/>
      <c r="M346" s="94"/>
      <c r="N346" s="76"/>
      <c r="O346" s="158"/>
      <c r="P346" s="94"/>
      <c r="Q346" s="94"/>
      <c r="R346" s="94"/>
      <c r="S346" s="94"/>
    </row>
    <row r="347" hidden="1">
      <c r="A347" s="75">
        <v>346.0</v>
      </c>
      <c r="B347" s="94"/>
      <c r="C347" s="158"/>
      <c r="D347" s="187"/>
      <c r="E347" s="94"/>
      <c r="F347" s="94"/>
      <c r="G347" s="94"/>
      <c r="H347" s="94"/>
      <c r="I347" s="94"/>
      <c r="J347" s="94"/>
      <c r="K347" s="94"/>
      <c r="L347" s="94"/>
      <c r="M347" s="94"/>
      <c r="N347" s="76"/>
      <c r="O347" s="158"/>
      <c r="P347" s="94"/>
      <c r="Q347" s="94"/>
      <c r="R347" s="94"/>
      <c r="S347" s="94"/>
    </row>
    <row r="348" hidden="1">
      <c r="A348" s="75">
        <v>347.0</v>
      </c>
      <c r="B348" s="94"/>
      <c r="C348" s="158"/>
      <c r="D348" s="187"/>
      <c r="E348" s="94"/>
      <c r="F348" s="94"/>
      <c r="G348" s="94"/>
      <c r="H348" s="94"/>
      <c r="I348" s="94"/>
      <c r="J348" s="94"/>
      <c r="K348" s="94"/>
      <c r="L348" s="94"/>
      <c r="M348" s="94"/>
      <c r="N348" s="76"/>
      <c r="O348" s="158"/>
      <c r="P348" s="94"/>
      <c r="Q348" s="94"/>
      <c r="R348" s="94"/>
      <c r="S348" s="94"/>
    </row>
    <row r="349" hidden="1">
      <c r="A349" s="75">
        <v>348.0</v>
      </c>
      <c r="B349" s="94"/>
      <c r="C349" s="158"/>
      <c r="D349" s="187"/>
      <c r="E349" s="94"/>
      <c r="F349" s="94"/>
      <c r="G349" s="94"/>
      <c r="H349" s="94"/>
      <c r="I349" s="94"/>
      <c r="J349" s="94"/>
      <c r="K349" s="94"/>
      <c r="L349" s="94"/>
      <c r="M349" s="94"/>
      <c r="N349" s="76"/>
      <c r="O349" s="158"/>
      <c r="P349" s="94"/>
      <c r="Q349" s="94"/>
      <c r="R349" s="94"/>
      <c r="S349" s="94"/>
    </row>
    <row r="350" hidden="1">
      <c r="A350" s="75">
        <v>349.0</v>
      </c>
      <c r="B350" s="94"/>
      <c r="C350" s="158"/>
      <c r="D350" s="187"/>
      <c r="E350" s="94"/>
      <c r="F350" s="94"/>
      <c r="G350" s="94"/>
      <c r="H350" s="94"/>
      <c r="I350" s="94"/>
      <c r="J350" s="94"/>
      <c r="K350" s="94"/>
      <c r="L350" s="94"/>
      <c r="M350" s="94"/>
      <c r="N350" s="76"/>
      <c r="O350" s="158"/>
      <c r="P350" s="94"/>
      <c r="Q350" s="94"/>
      <c r="R350" s="94"/>
      <c r="S350" s="94"/>
    </row>
    <row r="351" hidden="1">
      <c r="A351" s="75">
        <v>350.0</v>
      </c>
      <c r="B351" s="94"/>
      <c r="C351" s="158"/>
      <c r="D351" s="187"/>
      <c r="E351" s="94"/>
      <c r="F351" s="94"/>
      <c r="G351" s="94"/>
      <c r="H351" s="94"/>
      <c r="I351" s="94"/>
      <c r="J351" s="94"/>
      <c r="K351" s="94"/>
      <c r="L351" s="94"/>
      <c r="M351" s="94"/>
      <c r="N351" s="76"/>
      <c r="O351" s="158"/>
      <c r="P351" s="94"/>
      <c r="Q351" s="94"/>
      <c r="R351" s="94"/>
      <c r="S351" s="94"/>
    </row>
    <row r="352" hidden="1">
      <c r="A352" s="75">
        <v>351.0</v>
      </c>
      <c r="B352" s="94"/>
      <c r="C352" s="158"/>
      <c r="D352" s="187"/>
      <c r="E352" s="94"/>
      <c r="F352" s="94"/>
      <c r="G352" s="94"/>
      <c r="H352" s="94"/>
      <c r="I352" s="94"/>
      <c r="J352" s="94"/>
      <c r="K352" s="94"/>
      <c r="L352" s="94"/>
      <c r="M352" s="94"/>
      <c r="N352" s="76"/>
      <c r="O352" s="158"/>
      <c r="P352" s="94"/>
      <c r="Q352" s="94"/>
      <c r="R352" s="94"/>
      <c r="S352" s="94"/>
    </row>
    <row r="353" hidden="1">
      <c r="A353" s="75">
        <v>352.0</v>
      </c>
      <c r="B353" s="94"/>
      <c r="C353" s="158"/>
      <c r="D353" s="187"/>
      <c r="E353" s="94"/>
      <c r="F353" s="94"/>
      <c r="G353" s="94"/>
      <c r="H353" s="94"/>
      <c r="I353" s="94"/>
      <c r="J353" s="94"/>
      <c r="K353" s="94"/>
      <c r="L353" s="94"/>
      <c r="M353" s="94"/>
      <c r="N353" s="76"/>
      <c r="O353" s="158"/>
      <c r="P353" s="94"/>
      <c r="Q353" s="94"/>
      <c r="R353" s="94"/>
      <c r="S353" s="94"/>
    </row>
    <row r="354" hidden="1">
      <c r="A354" s="75">
        <v>353.0</v>
      </c>
      <c r="B354" s="94"/>
      <c r="C354" s="158"/>
      <c r="D354" s="187"/>
      <c r="E354" s="94"/>
      <c r="F354" s="94"/>
      <c r="G354" s="94"/>
      <c r="H354" s="94"/>
      <c r="I354" s="94"/>
      <c r="J354" s="94"/>
      <c r="K354" s="94"/>
      <c r="L354" s="94"/>
      <c r="M354" s="94"/>
      <c r="N354" s="76"/>
      <c r="O354" s="158"/>
      <c r="P354" s="94"/>
      <c r="Q354" s="94"/>
      <c r="R354" s="94"/>
      <c r="S354" s="94"/>
    </row>
    <row r="355" hidden="1">
      <c r="A355" s="75">
        <v>354.0</v>
      </c>
      <c r="B355" s="94"/>
      <c r="C355" s="158"/>
      <c r="D355" s="187"/>
      <c r="E355" s="94"/>
      <c r="F355" s="94"/>
      <c r="G355" s="94"/>
      <c r="H355" s="94"/>
      <c r="I355" s="94"/>
      <c r="J355" s="94"/>
      <c r="K355" s="94"/>
      <c r="L355" s="94"/>
      <c r="M355" s="94"/>
      <c r="N355" s="76"/>
      <c r="O355" s="158"/>
      <c r="P355" s="94"/>
      <c r="Q355" s="94"/>
      <c r="R355" s="94"/>
      <c r="S355" s="94"/>
    </row>
    <row r="356" hidden="1">
      <c r="A356" s="75">
        <v>355.0</v>
      </c>
      <c r="B356" s="94"/>
      <c r="C356" s="158"/>
      <c r="D356" s="187"/>
      <c r="E356" s="94"/>
      <c r="F356" s="94"/>
      <c r="G356" s="94"/>
      <c r="H356" s="94"/>
      <c r="I356" s="94"/>
      <c r="J356" s="94"/>
      <c r="K356" s="94"/>
      <c r="L356" s="94"/>
      <c r="M356" s="94"/>
      <c r="N356" s="76"/>
      <c r="O356" s="158"/>
      <c r="P356" s="94"/>
      <c r="Q356" s="94"/>
      <c r="R356" s="94"/>
      <c r="S356" s="94"/>
    </row>
    <row r="357" hidden="1">
      <c r="A357" s="75">
        <v>356.0</v>
      </c>
      <c r="B357" s="94"/>
      <c r="C357" s="158"/>
      <c r="D357" s="187"/>
      <c r="E357" s="94"/>
      <c r="F357" s="94"/>
      <c r="G357" s="94"/>
      <c r="H357" s="94"/>
      <c r="I357" s="94"/>
      <c r="J357" s="94"/>
      <c r="K357" s="94"/>
      <c r="L357" s="94"/>
      <c r="M357" s="94"/>
      <c r="N357" s="76"/>
      <c r="O357" s="158"/>
      <c r="P357" s="94"/>
      <c r="Q357" s="94"/>
      <c r="R357" s="94"/>
      <c r="S357" s="94"/>
    </row>
    <row r="358" hidden="1">
      <c r="A358" s="75">
        <v>357.0</v>
      </c>
      <c r="B358" s="94"/>
      <c r="C358" s="158"/>
      <c r="D358" s="187"/>
      <c r="E358" s="94"/>
      <c r="F358" s="94"/>
      <c r="G358" s="94"/>
      <c r="H358" s="94"/>
      <c r="I358" s="94"/>
      <c r="J358" s="94"/>
      <c r="K358" s="94"/>
      <c r="L358" s="94"/>
      <c r="M358" s="94"/>
      <c r="N358" s="76"/>
      <c r="O358" s="158"/>
      <c r="P358" s="94"/>
      <c r="Q358" s="94"/>
      <c r="R358" s="94"/>
      <c r="S358" s="94"/>
    </row>
    <row r="359" hidden="1">
      <c r="A359" s="75">
        <v>358.0</v>
      </c>
      <c r="B359" s="94"/>
      <c r="C359" s="158"/>
      <c r="D359" s="187"/>
      <c r="E359" s="94"/>
      <c r="F359" s="94"/>
      <c r="G359" s="94"/>
      <c r="H359" s="94"/>
      <c r="I359" s="94"/>
      <c r="J359" s="94"/>
      <c r="K359" s="94"/>
      <c r="L359" s="94"/>
      <c r="M359" s="94"/>
      <c r="N359" s="76"/>
      <c r="O359" s="158"/>
      <c r="P359" s="94"/>
      <c r="Q359" s="94"/>
      <c r="R359" s="94"/>
      <c r="S359" s="94"/>
    </row>
    <row r="360" hidden="1">
      <c r="A360" s="75">
        <v>359.0</v>
      </c>
      <c r="B360" s="94"/>
      <c r="C360" s="158"/>
      <c r="D360" s="187"/>
      <c r="E360" s="94"/>
      <c r="F360" s="94"/>
      <c r="G360" s="94"/>
      <c r="H360" s="94"/>
      <c r="I360" s="94"/>
      <c r="J360" s="94"/>
      <c r="K360" s="94"/>
      <c r="L360" s="94"/>
      <c r="M360" s="94"/>
      <c r="N360" s="76"/>
      <c r="O360" s="158"/>
      <c r="P360" s="94"/>
      <c r="Q360" s="94"/>
      <c r="R360" s="94"/>
      <c r="S360" s="94"/>
    </row>
    <row r="361" hidden="1">
      <c r="A361" s="75">
        <v>360.0</v>
      </c>
      <c r="B361" s="94"/>
      <c r="C361" s="158"/>
      <c r="D361" s="187"/>
      <c r="E361" s="94"/>
      <c r="F361" s="94"/>
      <c r="G361" s="94"/>
      <c r="H361" s="94"/>
      <c r="I361" s="94"/>
      <c r="J361" s="94"/>
      <c r="K361" s="94"/>
      <c r="L361" s="94"/>
      <c r="M361" s="94"/>
      <c r="N361" s="76"/>
      <c r="O361" s="158"/>
      <c r="P361" s="94"/>
      <c r="Q361" s="94"/>
      <c r="R361" s="94"/>
      <c r="S361" s="94"/>
    </row>
    <row r="362" hidden="1">
      <c r="A362" s="75">
        <v>361.0</v>
      </c>
      <c r="B362" s="94"/>
      <c r="C362" s="158"/>
      <c r="D362" s="187"/>
      <c r="E362" s="94"/>
      <c r="F362" s="94"/>
      <c r="G362" s="94"/>
      <c r="H362" s="94"/>
      <c r="I362" s="94"/>
      <c r="J362" s="94"/>
      <c r="K362" s="94"/>
      <c r="L362" s="94"/>
      <c r="M362" s="94"/>
      <c r="N362" s="76"/>
      <c r="O362" s="158"/>
      <c r="P362" s="94"/>
      <c r="Q362" s="94"/>
      <c r="R362" s="94"/>
      <c r="S362" s="94"/>
    </row>
    <row r="363" hidden="1">
      <c r="A363" s="75">
        <v>362.0</v>
      </c>
      <c r="B363" s="94"/>
      <c r="C363" s="158"/>
      <c r="D363" s="187"/>
      <c r="E363" s="94"/>
      <c r="F363" s="94"/>
      <c r="G363" s="94"/>
      <c r="H363" s="94"/>
      <c r="I363" s="94"/>
      <c r="J363" s="94"/>
      <c r="K363" s="94"/>
      <c r="L363" s="94"/>
      <c r="M363" s="94"/>
      <c r="N363" s="76"/>
      <c r="O363" s="158"/>
      <c r="P363" s="94"/>
      <c r="Q363" s="94"/>
      <c r="R363" s="94"/>
      <c r="S363" s="94"/>
    </row>
    <row r="364" hidden="1">
      <c r="A364" s="75">
        <v>363.0</v>
      </c>
      <c r="B364" s="94"/>
      <c r="C364" s="158"/>
      <c r="D364" s="187"/>
      <c r="E364" s="94"/>
      <c r="F364" s="94"/>
      <c r="G364" s="94"/>
      <c r="H364" s="94"/>
      <c r="I364" s="94"/>
      <c r="J364" s="94"/>
      <c r="K364" s="94"/>
      <c r="L364" s="94"/>
      <c r="M364" s="94"/>
      <c r="N364" s="76"/>
      <c r="O364" s="158"/>
      <c r="P364" s="94"/>
      <c r="Q364" s="94"/>
      <c r="R364" s="94"/>
      <c r="S364" s="94"/>
    </row>
    <row r="365" hidden="1">
      <c r="A365" s="75">
        <v>364.0</v>
      </c>
      <c r="B365" s="94"/>
      <c r="C365" s="158"/>
      <c r="D365" s="187"/>
      <c r="E365" s="94"/>
      <c r="F365" s="94"/>
      <c r="G365" s="94"/>
      <c r="H365" s="94"/>
      <c r="I365" s="94"/>
      <c r="J365" s="94"/>
      <c r="K365" s="94"/>
      <c r="L365" s="94"/>
      <c r="M365" s="94"/>
      <c r="N365" s="76"/>
      <c r="O365" s="158"/>
      <c r="P365" s="94"/>
      <c r="Q365" s="94"/>
      <c r="R365" s="94"/>
      <c r="S365" s="94"/>
    </row>
    <row r="366" hidden="1">
      <c r="A366" s="75">
        <v>365.0</v>
      </c>
      <c r="B366" s="94"/>
      <c r="C366" s="158"/>
      <c r="D366" s="187"/>
      <c r="E366" s="94"/>
      <c r="F366" s="94"/>
      <c r="G366" s="94"/>
      <c r="H366" s="94"/>
      <c r="I366" s="94"/>
      <c r="J366" s="94"/>
      <c r="K366" s="94"/>
      <c r="L366" s="94"/>
      <c r="M366" s="94"/>
      <c r="N366" s="76"/>
      <c r="O366" s="158"/>
      <c r="P366" s="94"/>
      <c r="Q366" s="94"/>
      <c r="R366" s="94"/>
      <c r="S366" s="94"/>
    </row>
    <row r="367" hidden="1">
      <c r="A367" s="75">
        <v>366.0</v>
      </c>
      <c r="B367" s="94"/>
      <c r="C367" s="158"/>
      <c r="D367" s="187"/>
      <c r="E367" s="94"/>
      <c r="F367" s="94"/>
      <c r="G367" s="94"/>
      <c r="H367" s="94"/>
      <c r="I367" s="94"/>
      <c r="J367" s="94"/>
      <c r="K367" s="94"/>
      <c r="L367" s="94"/>
      <c r="M367" s="94"/>
      <c r="N367" s="76"/>
      <c r="O367" s="158"/>
      <c r="P367" s="94"/>
      <c r="Q367" s="94"/>
      <c r="R367" s="94"/>
      <c r="S367" s="94"/>
    </row>
    <row r="368" hidden="1">
      <c r="A368" s="75">
        <v>367.0</v>
      </c>
      <c r="B368" s="94"/>
      <c r="C368" s="158"/>
      <c r="D368" s="187"/>
      <c r="E368" s="94"/>
      <c r="F368" s="94"/>
      <c r="G368" s="94"/>
      <c r="H368" s="94"/>
      <c r="I368" s="94"/>
      <c r="J368" s="94"/>
      <c r="K368" s="94"/>
      <c r="L368" s="94"/>
      <c r="M368" s="94"/>
      <c r="N368" s="76"/>
      <c r="O368" s="158"/>
      <c r="P368" s="94"/>
      <c r="Q368" s="94"/>
      <c r="R368" s="94"/>
      <c r="S368" s="94"/>
    </row>
    <row r="369" hidden="1">
      <c r="A369" s="75">
        <v>368.0</v>
      </c>
      <c r="B369" s="94"/>
      <c r="C369" s="158"/>
      <c r="D369" s="187"/>
      <c r="E369" s="94"/>
      <c r="F369" s="94"/>
      <c r="G369" s="94"/>
      <c r="H369" s="94"/>
      <c r="I369" s="94"/>
      <c r="J369" s="94"/>
      <c r="K369" s="94"/>
      <c r="L369" s="94"/>
      <c r="M369" s="94"/>
      <c r="N369" s="76"/>
      <c r="O369" s="158"/>
      <c r="P369" s="94"/>
      <c r="Q369" s="94"/>
      <c r="R369" s="94"/>
      <c r="S369" s="94"/>
    </row>
    <row r="370" hidden="1">
      <c r="A370" s="75">
        <v>369.0</v>
      </c>
      <c r="B370" s="94"/>
      <c r="C370" s="158"/>
      <c r="D370" s="187"/>
      <c r="E370" s="94"/>
      <c r="F370" s="94"/>
      <c r="G370" s="94"/>
      <c r="H370" s="94"/>
      <c r="I370" s="94"/>
      <c r="J370" s="94"/>
      <c r="K370" s="94"/>
      <c r="L370" s="94"/>
      <c r="M370" s="94"/>
      <c r="N370" s="76"/>
      <c r="O370" s="158"/>
      <c r="P370" s="94"/>
      <c r="Q370" s="94"/>
      <c r="R370" s="94"/>
      <c r="S370" s="94"/>
    </row>
    <row r="371">
      <c r="A371" s="188"/>
      <c r="B371" s="94"/>
      <c r="C371" s="158"/>
      <c r="D371" s="187"/>
      <c r="E371" s="94"/>
      <c r="F371" s="94"/>
      <c r="G371" s="94"/>
      <c r="H371" s="94"/>
      <c r="I371" s="94"/>
      <c r="J371" s="94"/>
      <c r="K371" s="94"/>
      <c r="L371" s="94"/>
      <c r="M371" s="94"/>
      <c r="N371" s="76"/>
      <c r="O371" s="158"/>
      <c r="P371" s="94"/>
      <c r="Q371" s="94"/>
      <c r="R371" s="94"/>
      <c r="S371" s="94"/>
    </row>
    <row r="372">
      <c r="A372" s="188"/>
      <c r="B372" s="94"/>
      <c r="C372" s="158"/>
      <c r="D372" s="187"/>
      <c r="E372" s="94"/>
      <c r="F372" s="94"/>
      <c r="G372" s="94"/>
      <c r="H372" s="94"/>
      <c r="I372" s="94"/>
      <c r="J372" s="94"/>
      <c r="K372" s="94"/>
      <c r="L372" s="94"/>
      <c r="M372" s="94"/>
      <c r="N372" s="76"/>
      <c r="O372" s="158"/>
      <c r="P372" s="94"/>
      <c r="Q372" s="94"/>
      <c r="R372" s="94"/>
      <c r="S372" s="94"/>
    </row>
    <row r="373">
      <c r="A373" s="188"/>
      <c r="B373" s="94"/>
      <c r="C373" s="158"/>
      <c r="D373" s="187"/>
      <c r="E373" s="94"/>
      <c r="F373" s="94"/>
      <c r="G373" s="94"/>
      <c r="H373" s="94"/>
      <c r="I373" s="94"/>
      <c r="J373" s="94"/>
      <c r="K373" s="94"/>
      <c r="L373" s="94"/>
      <c r="M373" s="94"/>
      <c r="N373" s="76"/>
      <c r="O373" s="158"/>
      <c r="P373" s="94"/>
      <c r="Q373" s="94"/>
      <c r="R373" s="94"/>
      <c r="S373" s="94"/>
    </row>
    <row r="374">
      <c r="A374" s="188"/>
      <c r="B374" s="94"/>
      <c r="C374" s="158"/>
      <c r="D374" s="187"/>
      <c r="E374" s="94"/>
      <c r="F374" s="94"/>
      <c r="G374" s="94"/>
      <c r="H374" s="94"/>
      <c r="I374" s="94"/>
      <c r="J374" s="94"/>
      <c r="K374" s="94"/>
      <c r="L374" s="94"/>
      <c r="M374" s="94"/>
      <c r="N374" s="76"/>
      <c r="O374" s="158"/>
      <c r="P374" s="94"/>
      <c r="Q374" s="94"/>
      <c r="R374" s="94"/>
      <c r="S374" s="94"/>
    </row>
    <row r="375">
      <c r="A375" s="188"/>
      <c r="B375" s="94"/>
      <c r="C375" s="158"/>
      <c r="D375" s="187"/>
      <c r="E375" s="94"/>
      <c r="F375" s="94"/>
      <c r="G375" s="94"/>
      <c r="H375" s="94"/>
      <c r="I375" s="94"/>
      <c r="J375" s="94"/>
      <c r="K375" s="94"/>
      <c r="L375" s="94"/>
      <c r="M375" s="94"/>
      <c r="N375" s="76"/>
      <c r="O375" s="158"/>
      <c r="P375" s="94"/>
      <c r="Q375" s="94"/>
      <c r="R375" s="94"/>
      <c r="S375" s="94"/>
    </row>
    <row r="376">
      <c r="A376" s="188"/>
      <c r="B376" s="94"/>
      <c r="C376" s="158"/>
      <c r="D376" s="187"/>
      <c r="E376" s="94"/>
      <c r="F376" s="94"/>
      <c r="G376" s="94"/>
      <c r="H376" s="94"/>
      <c r="I376" s="94"/>
      <c r="J376" s="94"/>
      <c r="K376" s="94"/>
      <c r="L376" s="94"/>
      <c r="M376" s="94"/>
      <c r="N376" s="76"/>
      <c r="O376" s="158"/>
      <c r="P376" s="94"/>
      <c r="Q376" s="94"/>
      <c r="R376" s="94"/>
      <c r="S376" s="94"/>
    </row>
    <row r="377">
      <c r="A377" s="188"/>
      <c r="B377" s="94"/>
      <c r="C377" s="158"/>
      <c r="D377" s="187"/>
      <c r="E377" s="94"/>
      <c r="F377" s="94"/>
      <c r="G377" s="94"/>
      <c r="H377" s="94"/>
      <c r="I377" s="94"/>
      <c r="J377" s="94"/>
      <c r="K377" s="94"/>
      <c r="L377" s="94"/>
      <c r="M377" s="94"/>
      <c r="N377" s="76"/>
      <c r="O377" s="158"/>
      <c r="P377" s="94"/>
      <c r="Q377" s="94"/>
      <c r="R377" s="94"/>
      <c r="S377" s="94"/>
    </row>
    <row r="378">
      <c r="A378" s="188"/>
      <c r="B378" s="94"/>
      <c r="C378" s="158"/>
      <c r="D378" s="187"/>
      <c r="E378" s="94"/>
      <c r="F378" s="94"/>
      <c r="G378" s="94"/>
      <c r="H378" s="94"/>
      <c r="I378" s="94"/>
      <c r="J378" s="94"/>
      <c r="K378" s="94"/>
      <c r="L378" s="94"/>
      <c r="M378" s="94"/>
      <c r="N378" s="76"/>
      <c r="O378" s="158"/>
      <c r="P378" s="94"/>
      <c r="Q378" s="94"/>
      <c r="R378" s="94"/>
      <c r="S378" s="94"/>
    </row>
    <row r="379">
      <c r="A379" s="188"/>
      <c r="B379" s="94"/>
      <c r="C379" s="158"/>
      <c r="D379" s="187"/>
      <c r="E379" s="94"/>
      <c r="F379" s="94"/>
      <c r="G379" s="94"/>
      <c r="H379" s="94"/>
      <c r="I379" s="94"/>
      <c r="J379" s="94"/>
      <c r="K379" s="94"/>
      <c r="L379" s="94"/>
      <c r="M379" s="94"/>
      <c r="N379" s="76"/>
      <c r="O379" s="158"/>
      <c r="P379" s="94"/>
      <c r="Q379" s="94"/>
      <c r="R379" s="94"/>
      <c r="S379" s="94"/>
    </row>
    <row r="380">
      <c r="A380" s="188"/>
      <c r="B380" s="94"/>
      <c r="C380" s="158"/>
      <c r="D380" s="187"/>
      <c r="E380" s="94"/>
      <c r="F380" s="94"/>
      <c r="G380" s="94"/>
      <c r="H380" s="94"/>
      <c r="I380" s="94"/>
      <c r="J380" s="94"/>
      <c r="K380" s="94"/>
      <c r="L380" s="94"/>
      <c r="M380" s="94"/>
      <c r="N380" s="76"/>
      <c r="O380" s="158"/>
      <c r="P380" s="94"/>
      <c r="Q380" s="94"/>
      <c r="R380" s="94"/>
      <c r="S380" s="94"/>
    </row>
    <row r="381">
      <c r="A381" s="188"/>
      <c r="B381" s="94"/>
      <c r="C381" s="158"/>
      <c r="D381" s="187"/>
      <c r="E381" s="94"/>
      <c r="F381" s="94"/>
      <c r="G381" s="94"/>
      <c r="H381" s="94"/>
      <c r="I381" s="94"/>
      <c r="J381" s="94"/>
      <c r="K381" s="94"/>
      <c r="L381" s="94"/>
      <c r="M381" s="94"/>
      <c r="N381" s="76"/>
      <c r="O381" s="158"/>
      <c r="P381" s="94"/>
      <c r="Q381" s="94"/>
      <c r="R381" s="94"/>
      <c r="S381" s="94"/>
    </row>
    <row r="382">
      <c r="A382" s="188"/>
      <c r="B382" s="94"/>
      <c r="C382" s="158"/>
      <c r="D382" s="187"/>
      <c r="E382" s="94"/>
      <c r="F382" s="94"/>
      <c r="G382" s="94"/>
      <c r="H382" s="94"/>
      <c r="I382" s="94"/>
      <c r="J382" s="94"/>
      <c r="K382" s="94"/>
      <c r="L382" s="94"/>
      <c r="M382" s="94"/>
      <c r="N382" s="76"/>
      <c r="O382" s="158"/>
      <c r="P382" s="94"/>
      <c r="Q382" s="94"/>
      <c r="R382" s="94"/>
      <c r="S382" s="94"/>
    </row>
    <row r="383">
      <c r="A383" s="188"/>
      <c r="B383" s="94"/>
      <c r="C383" s="158"/>
      <c r="D383" s="187"/>
      <c r="E383" s="94"/>
      <c r="F383" s="94"/>
      <c r="G383" s="94"/>
      <c r="H383" s="94"/>
      <c r="I383" s="94"/>
      <c r="J383" s="94"/>
      <c r="K383" s="94"/>
      <c r="L383" s="94"/>
      <c r="M383" s="94"/>
      <c r="N383" s="76"/>
      <c r="O383" s="158"/>
      <c r="P383" s="94"/>
      <c r="Q383" s="94"/>
      <c r="R383" s="94"/>
      <c r="S383" s="94"/>
    </row>
    <row r="384">
      <c r="A384" s="188"/>
      <c r="B384" s="94"/>
      <c r="C384" s="158"/>
      <c r="D384" s="187"/>
      <c r="E384" s="94"/>
      <c r="F384" s="94"/>
      <c r="G384" s="94"/>
      <c r="H384" s="94"/>
      <c r="I384" s="94"/>
      <c r="J384" s="94"/>
      <c r="K384" s="94"/>
      <c r="L384" s="94"/>
      <c r="M384" s="94"/>
      <c r="N384" s="76"/>
      <c r="O384" s="158"/>
      <c r="P384" s="94"/>
      <c r="Q384" s="94"/>
      <c r="R384" s="94"/>
      <c r="S384" s="94"/>
    </row>
    <row r="385">
      <c r="A385" s="188"/>
      <c r="B385" s="94"/>
      <c r="C385" s="158"/>
      <c r="D385" s="187"/>
      <c r="E385" s="94"/>
      <c r="F385" s="94"/>
      <c r="G385" s="94"/>
      <c r="H385" s="94"/>
      <c r="I385" s="94"/>
      <c r="J385" s="94"/>
      <c r="K385" s="94"/>
      <c r="L385" s="94"/>
      <c r="M385" s="94"/>
      <c r="N385" s="76"/>
      <c r="O385" s="158"/>
      <c r="P385" s="94"/>
      <c r="Q385" s="94"/>
      <c r="R385" s="94"/>
      <c r="S385" s="94"/>
    </row>
    <row r="386">
      <c r="A386" s="188"/>
      <c r="B386" s="94"/>
      <c r="C386" s="158"/>
      <c r="D386" s="187"/>
      <c r="E386" s="94"/>
      <c r="F386" s="94"/>
      <c r="G386" s="94"/>
      <c r="H386" s="94"/>
      <c r="I386" s="94"/>
      <c r="J386" s="94"/>
      <c r="K386" s="94"/>
      <c r="L386" s="94"/>
      <c r="M386" s="94"/>
      <c r="N386" s="76"/>
      <c r="O386" s="158"/>
      <c r="P386" s="94"/>
      <c r="Q386" s="94"/>
      <c r="R386" s="94"/>
      <c r="S386" s="94"/>
    </row>
    <row r="387">
      <c r="A387" s="188"/>
      <c r="B387" s="94"/>
      <c r="C387" s="158"/>
      <c r="D387" s="187"/>
      <c r="E387" s="94"/>
      <c r="F387" s="94"/>
      <c r="G387" s="94"/>
      <c r="H387" s="94"/>
      <c r="I387" s="94"/>
      <c r="J387" s="94"/>
      <c r="K387" s="94"/>
      <c r="L387" s="94"/>
      <c r="M387" s="94"/>
      <c r="N387" s="76"/>
      <c r="O387" s="158"/>
      <c r="P387" s="94"/>
      <c r="Q387" s="94"/>
      <c r="R387" s="94"/>
      <c r="S387" s="94"/>
    </row>
    <row r="388">
      <c r="A388" s="188"/>
      <c r="B388" s="94"/>
      <c r="C388" s="158"/>
      <c r="D388" s="187"/>
      <c r="E388" s="94"/>
      <c r="F388" s="94"/>
      <c r="G388" s="94"/>
      <c r="H388" s="94"/>
      <c r="I388" s="94"/>
      <c r="J388" s="94"/>
      <c r="K388" s="94"/>
      <c r="L388" s="94"/>
      <c r="M388" s="94"/>
      <c r="N388" s="76"/>
      <c r="O388" s="158"/>
      <c r="P388" s="94"/>
      <c r="Q388" s="94"/>
      <c r="R388" s="94"/>
      <c r="S388" s="94"/>
    </row>
    <row r="389">
      <c r="A389" s="188"/>
      <c r="B389" s="94"/>
      <c r="C389" s="158"/>
      <c r="D389" s="187"/>
      <c r="E389" s="94"/>
      <c r="F389" s="94"/>
      <c r="G389" s="94"/>
      <c r="H389" s="94"/>
      <c r="I389" s="94"/>
      <c r="J389" s="94"/>
      <c r="K389" s="94"/>
      <c r="L389" s="94"/>
      <c r="M389" s="94"/>
      <c r="N389" s="76"/>
      <c r="O389" s="158"/>
      <c r="P389" s="94"/>
      <c r="Q389" s="94"/>
      <c r="R389" s="94"/>
      <c r="S389" s="94"/>
    </row>
    <row r="390">
      <c r="A390" s="188"/>
      <c r="B390" s="94"/>
      <c r="C390" s="158"/>
      <c r="D390" s="187"/>
      <c r="E390" s="94"/>
      <c r="F390" s="94"/>
      <c r="G390" s="94"/>
      <c r="H390" s="94"/>
      <c r="I390" s="94"/>
      <c r="J390" s="94"/>
      <c r="K390" s="94"/>
      <c r="L390" s="94"/>
      <c r="M390" s="94"/>
      <c r="N390" s="76"/>
      <c r="O390" s="158"/>
      <c r="P390" s="94"/>
      <c r="Q390" s="94"/>
      <c r="R390" s="94"/>
      <c r="S390" s="94"/>
    </row>
    <row r="391">
      <c r="A391" s="188"/>
      <c r="B391" s="94"/>
      <c r="C391" s="158"/>
      <c r="D391" s="187"/>
      <c r="E391" s="94"/>
      <c r="F391" s="94"/>
      <c r="G391" s="94"/>
      <c r="H391" s="94"/>
      <c r="I391" s="94"/>
      <c r="J391" s="94"/>
      <c r="K391" s="94"/>
      <c r="L391" s="94"/>
      <c r="M391" s="94"/>
      <c r="N391" s="76"/>
      <c r="O391" s="158"/>
      <c r="P391" s="94"/>
      <c r="Q391" s="94"/>
      <c r="R391" s="94"/>
      <c r="S391" s="94"/>
    </row>
    <row r="392">
      <c r="A392" s="188"/>
      <c r="B392" s="94"/>
      <c r="C392" s="158"/>
      <c r="D392" s="187"/>
      <c r="E392" s="94"/>
      <c r="F392" s="94"/>
      <c r="G392" s="94"/>
      <c r="H392" s="94"/>
      <c r="I392" s="94"/>
      <c r="J392" s="94"/>
      <c r="K392" s="94"/>
      <c r="L392" s="94"/>
      <c r="M392" s="94"/>
      <c r="N392" s="76"/>
      <c r="O392" s="158"/>
      <c r="P392" s="94"/>
      <c r="Q392" s="94"/>
      <c r="R392" s="94"/>
      <c r="S392" s="94"/>
    </row>
    <row r="393">
      <c r="A393" s="188"/>
      <c r="B393" s="94"/>
      <c r="C393" s="158"/>
      <c r="D393" s="187"/>
      <c r="E393" s="94"/>
      <c r="F393" s="94"/>
      <c r="G393" s="94"/>
      <c r="H393" s="94"/>
      <c r="I393" s="94"/>
      <c r="J393" s="94"/>
      <c r="K393" s="94"/>
      <c r="L393" s="94"/>
      <c r="M393" s="94"/>
      <c r="N393" s="76"/>
      <c r="O393" s="158"/>
      <c r="P393" s="94"/>
      <c r="Q393" s="94"/>
      <c r="R393" s="94"/>
      <c r="S393" s="94"/>
    </row>
    <row r="394">
      <c r="A394" s="188"/>
      <c r="B394" s="94"/>
      <c r="C394" s="158"/>
      <c r="D394" s="187"/>
      <c r="E394" s="94"/>
      <c r="F394" s="94"/>
      <c r="G394" s="94"/>
      <c r="H394" s="94"/>
      <c r="I394" s="94"/>
      <c r="J394" s="94"/>
      <c r="K394" s="94"/>
      <c r="L394" s="94"/>
      <c r="M394" s="94"/>
      <c r="N394" s="76"/>
      <c r="O394" s="158"/>
      <c r="P394" s="94"/>
      <c r="Q394" s="94"/>
      <c r="R394" s="94"/>
      <c r="S394" s="94"/>
    </row>
    <row r="395">
      <c r="A395" s="188"/>
      <c r="B395" s="94"/>
      <c r="C395" s="158"/>
      <c r="D395" s="187"/>
      <c r="E395" s="94"/>
      <c r="F395" s="94"/>
      <c r="G395" s="94"/>
      <c r="H395" s="94"/>
      <c r="I395" s="94"/>
      <c r="J395" s="94"/>
      <c r="K395" s="94"/>
      <c r="L395" s="94"/>
      <c r="M395" s="94"/>
      <c r="N395" s="76"/>
      <c r="O395" s="158"/>
      <c r="P395" s="94"/>
      <c r="Q395" s="94"/>
      <c r="R395" s="94"/>
      <c r="S395" s="94"/>
    </row>
    <row r="396">
      <c r="A396" s="188"/>
      <c r="B396" s="94"/>
      <c r="C396" s="158"/>
      <c r="D396" s="187"/>
      <c r="E396" s="94"/>
      <c r="F396" s="94"/>
      <c r="G396" s="94"/>
      <c r="H396" s="94"/>
      <c r="I396" s="94"/>
      <c r="J396" s="94"/>
      <c r="K396" s="94"/>
      <c r="L396" s="94"/>
      <c r="M396" s="94"/>
      <c r="N396" s="76"/>
      <c r="O396" s="158"/>
      <c r="P396" s="94"/>
      <c r="Q396" s="94"/>
      <c r="R396" s="94"/>
      <c r="S396" s="94"/>
    </row>
    <row r="397">
      <c r="A397" s="188"/>
      <c r="B397" s="94"/>
      <c r="C397" s="158"/>
      <c r="D397" s="187"/>
      <c r="E397" s="94"/>
      <c r="F397" s="94"/>
      <c r="G397" s="94"/>
      <c r="H397" s="94"/>
      <c r="I397" s="94"/>
      <c r="J397" s="94"/>
      <c r="K397" s="94"/>
      <c r="L397" s="94"/>
      <c r="M397" s="94"/>
      <c r="N397" s="76"/>
      <c r="O397" s="158"/>
      <c r="P397" s="94"/>
      <c r="Q397" s="94"/>
      <c r="R397" s="94"/>
      <c r="S397" s="94"/>
    </row>
    <row r="398">
      <c r="A398" s="188"/>
      <c r="B398" s="94"/>
      <c r="C398" s="158"/>
      <c r="D398" s="187"/>
      <c r="E398" s="94"/>
      <c r="F398" s="94"/>
      <c r="G398" s="94"/>
      <c r="H398" s="94"/>
      <c r="I398" s="94"/>
      <c r="J398" s="94"/>
      <c r="K398" s="94"/>
      <c r="L398" s="94"/>
      <c r="M398" s="94"/>
      <c r="N398" s="76"/>
      <c r="O398" s="158"/>
      <c r="P398" s="94"/>
      <c r="Q398" s="94"/>
      <c r="R398" s="94"/>
      <c r="S398" s="94"/>
    </row>
    <row r="399">
      <c r="A399" s="188"/>
      <c r="B399" s="94"/>
      <c r="C399" s="158"/>
      <c r="D399" s="187"/>
      <c r="E399" s="94"/>
      <c r="F399" s="94"/>
      <c r="G399" s="94"/>
      <c r="H399" s="94"/>
      <c r="I399" s="94"/>
      <c r="J399" s="94"/>
      <c r="K399" s="94"/>
      <c r="L399" s="94"/>
      <c r="M399" s="94"/>
      <c r="N399" s="76"/>
      <c r="O399" s="158"/>
      <c r="P399" s="94"/>
      <c r="Q399" s="94"/>
      <c r="R399" s="94"/>
      <c r="S399" s="94"/>
    </row>
    <row r="400">
      <c r="A400" s="188"/>
      <c r="B400" s="94"/>
      <c r="C400" s="158"/>
      <c r="D400" s="187"/>
      <c r="E400" s="94"/>
      <c r="F400" s="94"/>
      <c r="G400" s="94"/>
      <c r="H400" s="94"/>
      <c r="I400" s="94"/>
      <c r="J400" s="94"/>
      <c r="K400" s="94"/>
      <c r="L400" s="94"/>
      <c r="M400" s="94"/>
      <c r="N400" s="76"/>
      <c r="O400" s="158"/>
      <c r="P400" s="94"/>
      <c r="Q400" s="94"/>
      <c r="R400" s="94"/>
      <c r="S400" s="94"/>
    </row>
    <row r="401">
      <c r="A401" s="188"/>
      <c r="B401" s="94"/>
      <c r="C401" s="158"/>
      <c r="D401" s="187"/>
      <c r="E401" s="94"/>
      <c r="F401" s="94"/>
      <c r="G401" s="94"/>
      <c r="H401" s="94"/>
      <c r="I401" s="94"/>
      <c r="J401" s="94"/>
      <c r="K401" s="94"/>
      <c r="L401" s="94"/>
      <c r="M401" s="94"/>
      <c r="N401" s="76"/>
      <c r="O401" s="158"/>
      <c r="P401" s="94"/>
      <c r="Q401" s="94"/>
      <c r="R401" s="94"/>
      <c r="S401" s="94"/>
    </row>
    <row r="402">
      <c r="A402" s="188"/>
      <c r="B402" s="94"/>
      <c r="C402" s="158"/>
      <c r="D402" s="187"/>
      <c r="E402" s="94"/>
      <c r="F402" s="94"/>
      <c r="G402" s="94"/>
      <c r="H402" s="94"/>
      <c r="I402" s="94"/>
      <c r="J402" s="94"/>
      <c r="K402" s="94"/>
      <c r="L402" s="94"/>
      <c r="M402" s="94"/>
      <c r="N402" s="76"/>
      <c r="O402" s="158"/>
      <c r="P402" s="94"/>
      <c r="Q402" s="94"/>
      <c r="R402" s="94"/>
      <c r="S402" s="94"/>
    </row>
    <row r="403">
      <c r="A403" s="188"/>
      <c r="B403" s="94"/>
      <c r="C403" s="158"/>
      <c r="D403" s="187"/>
      <c r="E403" s="94"/>
      <c r="F403" s="94"/>
      <c r="G403" s="94"/>
      <c r="H403" s="94"/>
      <c r="I403" s="94"/>
      <c r="J403" s="94"/>
      <c r="K403" s="94"/>
      <c r="L403" s="94"/>
      <c r="M403" s="94"/>
      <c r="N403" s="76"/>
      <c r="O403" s="158"/>
      <c r="P403" s="94"/>
      <c r="Q403" s="94"/>
      <c r="R403" s="94"/>
      <c r="S403" s="94"/>
    </row>
    <row r="404">
      <c r="A404" s="188"/>
      <c r="B404" s="94"/>
      <c r="C404" s="158"/>
      <c r="D404" s="187"/>
      <c r="E404" s="94"/>
      <c r="F404" s="94"/>
      <c r="G404" s="94"/>
      <c r="H404" s="94"/>
      <c r="I404" s="94"/>
      <c r="J404" s="94"/>
      <c r="K404" s="94"/>
      <c r="L404" s="94"/>
      <c r="M404" s="94"/>
      <c r="N404" s="76"/>
      <c r="O404" s="158"/>
      <c r="P404" s="94"/>
      <c r="Q404" s="94"/>
      <c r="R404" s="94"/>
      <c r="S404" s="94"/>
    </row>
    <row r="405">
      <c r="A405" s="188"/>
      <c r="B405" s="94"/>
      <c r="C405" s="158"/>
      <c r="D405" s="187"/>
      <c r="E405" s="94"/>
      <c r="F405" s="94"/>
      <c r="G405" s="94"/>
      <c r="H405" s="94"/>
      <c r="I405" s="94"/>
      <c r="J405" s="94"/>
      <c r="K405" s="94"/>
      <c r="L405" s="94"/>
      <c r="M405" s="94"/>
      <c r="N405" s="76"/>
      <c r="O405" s="158"/>
      <c r="P405" s="94"/>
      <c r="Q405" s="94"/>
      <c r="R405" s="94"/>
      <c r="S405" s="94"/>
    </row>
    <row r="406">
      <c r="A406" s="188"/>
      <c r="B406" s="94"/>
      <c r="C406" s="158"/>
      <c r="D406" s="187"/>
      <c r="E406" s="94"/>
      <c r="F406" s="94"/>
      <c r="G406" s="94"/>
      <c r="H406" s="94"/>
      <c r="I406" s="94"/>
      <c r="J406" s="94"/>
      <c r="K406" s="94"/>
      <c r="L406" s="94"/>
      <c r="M406" s="94"/>
      <c r="N406" s="76"/>
      <c r="O406" s="158"/>
      <c r="P406" s="94"/>
      <c r="Q406" s="94"/>
      <c r="R406" s="94"/>
      <c r="S406" s="94"/>
    </row>
    <row r="407">
      <c r="A407" s="188"/>
      <c r="B407" s="94"/>
      <c r="C407" s="158"/>
      <c r="D407" s="187"/>
      <c r="E407" s="94"/>
      <c r="F407" s="94"/>
      <c r="G407" s="94"/>
      <c r="H407" s="94"/>
      <c r="I407" s="94"/>
      <c r="J407" s="94"/>
      <c r="K407" s="94"/>
      <c r="L407" s="94"/>
      <c r="M407" s="94"/>
      <c r="N407" s="76"/>
      <c r="O407" s="158"/>
      <c r="P407" s="94"/>
      <c r="Q407" s="94"/>
      <c r="R407" s="94"/>
      <c r="S407" s="94"/>
    </row>
    <row r="408">
      <c r="A408" s="188"/>
      <c r="B408" s="94"/>
      <c r="C408" s="158"/>
      <c r="D408" s="187"/>
      <c r="E408" s="94"/>
      <c r="F408" s="94"/>
      <c r="G408" s="94"/>
      <c r="H408" s="94"/>
      <c r="I408" s="94"/>
      <c r="J408" s="94"/>
      <c r="K408" s="94"/>
      <c r="L408" s="94"/>
      <c r="M408" s="94"/>
      <c r="N408" s="76"/>
      <c r="O408" s="158"/>
      <c r="P408" s="94"/>
      <c r="Q408" s="94"/>
      <c r="R408" s="94"/>
      <c r="S408" s="94"/>
    </row>
    <row r="409">
      <c r="A409" s="188"/>
      <c r="B409" s="94"/>
      <c r="C409" s="158"/>
      <c r="D409" s="187"/>
      <c r="E409" s="94"/>
      <c r="F409" s="94"/>
      <c r="G409" s="94"/>
      <c r="H409" s="94"/>
      <c r="I409" s="94"/>
      <c r="J409" s="94"/>
      <c r="K409" s="94"/>
      <c r="L409" s="94"/>
      <c r="M409" s="94"/>
      <c r="N409" s="76"/>
      <c r="O409" s="158"/>
      <c r="P409" s="94"/>
      <c r="Q409" s="94"/>
      <c r="R409" s="94"/>
      <c r="S409" s="94"/>
    </row>
    <row r="410">
      <c r="A410" s="188"/>
      <c r="B410" s="94"/>
      <c r="C410" s="158"/>
      <c r="D410" s="187"/>
      <c r="E410" s="94"/>
      <c r="F410" s="94"/>
      <c r="G410" s="94"/>
      <c r="H410" s="94"/>
      <c r="I410" s="94"/>
      <c r="J410" s="94"/>
      <c r="K410" s="94"/>
      <c r="L410" s="94"/>
      <c r="M410" s="94"/>
      <c r="N410" s="76"/>
      <c r="O410" s="158"/>
      <c r="P410" s="94"/>
      <c r="Q410" s="94"/>
      <c r="R410" s="94"/>
      <c r="S410" s="94"/>
    </row>
    <row r="411">
      <c r="A411" s="188"/>
      <c r="B411" s="94"/>
      <c r="C411" s="158"/>
      <c r="D411" s="187"/>
      <c r="E411" s="94"/>
      <c r="F411" s="94"/>
      <c r="G411" s="94"/>
      <c r="H411" s="94"/>
      <c r="I411" s="94"/>
      <c r="J411" s="94"/>
      <c r="K411" s="94"/>
      <c r="L411" s="94"/>
      <c r="M411" s="94"/>
      <c r="N411" s="76"/>
      <c r="O411" s="158"/>
      <c r="P411" s="94"/>
      <c r="Q411" s="94"/>
      <c r="R411" s="94"/>
      <c r="S411" s="94"/>
    </row>
    <row r="412">
      <c r="A412" s="188"/>
      <c r="B412" s="94"/>
      <c r="C412" s="158"/>
      <c r="D412" s="187"/>
      <c r="E412" s="94"/>
      <c r="F412" s="94"/>
      <c r="G412" s="94"/>
      <c r="H412" s="94"/>
      <c r="I412" s="94"/>
      <c r="J412" s="94"/>
      <c r="K412" s="94"/>
      <c r="L412" s="94"/>
      <c r="M412" s="94"/>
      <c r="N412" s="76"/>
      <c r="O412" s="158"/>
      <c r="P412" s="94"/>
      <c r="Q412" s="94"/>
      <c r="R412" s="94"/>
      <c r="S412" s="94"/>
    </row>
    <row r="413">
      <c r="A413" s="188"/>
      <c r="B413" s="94"/>
      <c r="C413" s="158"/>
      <c r="D413" s="187"/>
      <c r="E413" s="94"/>
      <c r="F413" s="94"/>
      <c r="G413" s="94"/>
      <c r="H413" s="94"/>
      <c r="I413" s="94"/>
      <c r="J413" s="94"/>
      <c r="K413" s="94"/>
      <c r="L413" s="94"/>
      <c r="M413" s="94"/>
      <c r="N413" s="76"/>
      <c r="O413" s="158"/>
      <c r="P413" s="94"/>
      <c r="Q413" s="94"/>
      <c r="R413" s="94"/>
      <c r="S413" s="94"/>
    </row>
    <row r="414">
      <c r="A414" s="188"/>
      <c r="B414" s="94"/>
      <c r="C414" s="158"/>
      <c r="D414" s="187"/>
      <c r="E414" s="94"/>
      <c r="F414" s="94"/>
      <c r="G414" s="94"/>
      <c r="H414" s="94"/>
      <c r="I414" s="94"/>
      <c r="J414" s="94"/>
      <c r="K414" s="94"/>
      <c r="L414" s="94"/>
      <c r="M414" s="94"/>
      <c r="N414" s="76"/>
      <c r="O414" s="158"/>
      <c r="P414" s="94"/>
      <c r="Q414" s="94"/>
      <c r="R414" s="94"/>
      <c r="S414" s="94"/>
    </row>
    <row r="415">
      <c r="A415" s="188"/>
      <c r="B415" s="94"/>
      <c r="C415" s="158"/>
      <c r="D415" s="187"/>
      <c r="E415" s="94"/>
      <c r="F415" s="94"/>
      <c r="G415" s="94"/>
      <c r="H415" s="94"/>
      <c r="I415" s="94"/>
      <c r="J415" s="94"/>
      <c r="K415" s="94"/>
      <c r="L415" s="94"/>
      <c r="M415" s="94"/>
      <c r="N415" s="76"/>
      <c r="O415" s="158"/>
      <c r="P415" s="94"/>
      <c r="Q415" s="94"/>
      <c r="R415" s="94"/>
      <c r="S415" s="94"/>
    </row>
    <row r="416">
      <c r="A416" s="188"/>
      <c r="B416" s="94"/>
      <c r="C416" s="158"/>
      <c r="D416" s="187"/>
      <c r="E416" s="94"/>
      <c r="F416" s="94"/>
      <c r="G416" s="94"/>
      <c r="H416" s="94"/>
      <c r="I416" s="94"/>
      <c r="J416" s="94"/>
      <c r="K416" s="94"/>
      <c r="L416" s="94"/>
      <c r="M416" s="94"/>
      <c r="N416" s="76"/>
      <c r="O416" s="158"/>
      <c r="P416" s="94"/>
      <c r="Q416" s="94"/>
      <c r="R416" s="94"/>
      <c r="S416" s="94"/>
    </row>
    <row r="417">
      <c r="A417" s="188"/>
      <c r="B417" s="94"/>
      <c r="C417" s="158"/>
      <c r="D417" s="187"/>
      <c r="E417" s="94"/>
      <c r="F417" s="94"/>
      <c r="G417" s="94"/>
      <c r="H417" s="94"/>
      <c r="I417" s="94"/>
      <c r="J417" s="94"/>
      <c r="K417" s="94"/>
      <c r="L417" s="94"/>
      <c r="M417" s="94"/>
      <c r="N417" s="76"/>
      <c r="O417" s="158"/>
      <c r="P417" s="94"/>
      <c r="Q417" s="94"/>
      <c r="R417" s="94"/>
      <c r="S417" s="94"/>
    </row>
    <row r="418">
      <c r="A418" s="188"/>
      <c r="B418" s="94"/>
      <c r="C418" s="158"/>
      <c r="D418" s="187"/>
      <c r="E418" s="94"/>
      <c r="F418" s="94"/>
      <c r="G418" s="94"/>
      <c r="H418" s="94"/>
      <c r="I418" s="94"/>
      <c r="J418" s="94"/>
      <c r="K418" s="94"/>
      <c r="L418" s="94"/>
      <c r="M418" s="94"/>
      <c r="N418" s="76"/>
      <c r="O418" s="158"/>
      <c r="P418" s="94"/>
      <c r="Q418" s="94"/>
      <c r="R418" s="94"/>
      <c r="S418" s="94"/>
    </row>
    <row r="419">
      <c r="A419" s="188"/>
      <c r="B419" s="94"/>
      <c r="C419" s="158"/>
      <c r="D419" s="187"/>
      <c r="E419" s="94"/>
      <c r="F419" s="94"/>
      <c r="G419" s="94"/>
      <c r="H419" s="94"/>
      <c r="I419" s="94"/>
      <c r="J419" s="94"/>
      <c r="K419" s="94"/>
      <c r="L419" s="94"/>
      <c r="M419" s="94"/>
      <c r="N419" s="76"/>
      <c r="O419" s="158"/>
      <c r="P419" s="94"/>
      <c r="Q419" s="94"/>
      <c r="R419" s="94"/>
      <c r="S419" s="94"/>
    </row>
    <row r="420">
      <c r="A420" s="188"/>
      <c r="B420" s="94"/>
      <c r="C420" s="158"/>
      <c r="D420" s="187"/>
      <c r="E420" s="94"/>
      <c r="F420" s="94"/>
      <c r="G420" s="94"/>
      <c r="H420" s="94"/>
      <c r="I420" s="94"/>
      <c r="J420" s="94"/>
      <c r="K420" s="94"/>
      <c r="L420" s="94"/>
      <c r="M420" s="94"/>
      <c r="N420" s="76"/>
      <c r="O420" s="158"/>
      <c r="P420" s="94"/>
      <c r="Q420" s="94"/>
      <c r="R420" s="94"/>
      <c r="S420" s="94"/>
    </row>
    <row r="421">
      <c r="A421" s="188"/>
      <c r="B421" s="94"/>
      <c r="C421" s="158"/>
      <c r="D421" s="187"/>
      <c r="E421" s="94"/>
      <c r="F421" s="94"/>
      <c r="G421" s="94"/>
      <c r="H421" s="94"/>
      <c r="I421" s="94"/>
      <c r="J421" s="94"/>
      <c r="K421" s="94"/>
      <c r="L421" s="94"/>
      <c r="M421" s="94"/>
      <c r="N421" s="76"/>
      <c r="O421" s="158"/>
      <c r="P421" s="94"/>
      <c r="Q421" s="94"/>
      <c r="R421" s="94"/>
      <c r="S421" s="94"/>
    </row>
    <row r="422">
      <c r="A422" s="188"/>
      <c r="B422" s="94"/>
      <c r="C422" s="158"/>
      <c r="D422" s="187"/>
      <c r="E422" s="94"/>
      <c r="F422" s="94"/>
      <c r="G422" s="94"/>
      <c r="H422" s="94"/>
      <c r="I422" s="94"/>
      <c r="J422" s="94"/>
      <c r="K422" s="94"/>
      <c r="L422" s="94"/>
      <c r="M422" s="94"/>
      <c r="N422" s="76"/>
      <c r="O422" s="158"/>
      <c r="P422" s="94"/>
      <c r="Q422" s="94"/>
      <c r="R422" s="94"/>
      <c r="S422" s="94"/>
    </row>
    <row r="423">
      <c r="A423" s="188"/>
      <c r="B423" s="94"/>
      <c r="C423" s="158"/>
      <c r="D423" s="187"/>
      <c r="E423" s="94"/>
      <c r="F423" s="94"/>
      <c r="G423" s="94"/>
      <c r="H423" s="94"/>
      <c r="I423" s="94"/>
      <c r="J423" s="94"/>
      <c r="K423" s="94"/>
      <c r="L423" s="94"/>
      <c r="M423" s="94"/>
      <c r="N423" s="76"/>
      <c r="O423" s="158"/>
      <c r="P423" s="94"/>
      <c r="Q423" s="94"/>
      <c r="R423" s="94"/>
      <c r="S423" s="94"/>
    </row>
    <row r="424">
      <c r="A424" s="188"/>
      <c r="B424" s="94"/>
      <c r="C424" s="158"/>
      <c r="D424" s="187"/>
      <c r="E424" s="94"/>
      <c r="F424" s="94"/>
      <c r="G424" s="94"/>
      <c r="H424" s="94"/>
      <c r="I424" s="94"/>
      <c r="J424" s="94"/>
      <c r="K424" s="94"/>
      <c r="L424" s="94"/>
      <c r="M424" s="94"/>
      <c r="N424" s="76"/>
      <c r="O424" s="158"/>
      <c r="P424" s="94"/>
      <c r="Q424" s="94"/>
      <c r="R424" s="94"/>
      <c r="S424" s="94"/>
    </row>
    <row r="425">
      <c r="A425" s="188"/>
      <c r="B425" s="94"/>
      <c r="C425" s="158"/>
      <c r="D425" s="187"/>
      <c r="E425" s="94"/>
      <c r="F425" s="94"/>
      <c r="G425" s="94"/>
      <c r="H425" s="94"/>
      <c r="I425" s="94"/>
      <c r="J425" s="94"/>
      <c r="K425" s="94"/>
      <c r="L425" s="94"/>
      <c r="M425" s="94"/>
      <c r="N425" s="76"/>
      <c r="O425" s="158"/>
      <c r="P425" s="94"/>
      <c r="Q425" s="94"/>
      <c r="R425" s="94"/>
      <c r="S425" s="94"/>
    </row>
    <row r="426">
      <c r="A426" s="188"/>
      <c r="B426" s="94"/>
      <c r="C426" s="158"/>
      <c r="D426" s="187"/>
      <c r="E426" s="94"/>
      <c r="F426" s="94"/>
      <c r="G426" s="94"/>
      <c r="H426" s="94"/>
      <c r="I426" s="94"/>
      <c r="J426" s="94"/>
      <c r="K426" s="94"/>
      <c r="L426" s="94"/>
      <c r="M426" s="94"/>
      <c r="N426" s="76"/>
      <c r="O426" s="158"/>
      <c r="P426" s="94"/>
      <c r="Q426" s="94"/>
      <c r="R426" s="94"/>
      <c r="S426" s="94"/>
    </row>
    <row r="427">
      <c r="A427" s="188"/>
      <c r="B427" s="94"/>
      <c r="C427" s="158"/>
      <c r="D427" s="187"/>
      <c r="E427" s="94"/>
      <c r="F427" s="94"/>
      <c r="G427" s="94"/>
      <c r="H427" s="94"/>
      <c r="I427" s="94"/>
      <c r="J427" s="94"/>
      <c r="K427" s="94"/>
      <c r="L427" s="94"/>
      <c r="M427" s="94"/>
      <c r="N427" s="76"/>
      <c r="O427" s="158"/>
      <c r="P427" s="94"/>
      <c r="Q427" s="94"/>
      <c r="R427" s="94"/>
      <c r="S427" s="94"/>
    </row>
    <row r="428">
      <c r="A428" s="188"/>
      <c r="B428" s="94"/>
      <c r="C428" s="158"/>
      <c r="D428" s="187"/>
      <c r="E428" s="94"/>
      <c r="F428" s="94"/>
      <c r="G428" s="94"/>
      <c r="H428" s="94"/>
      <c r="I428" s="94"/>
      <c r="J428" s="94"/>
      <c r="K428" s="94"/>
      <c r="L428" s="94"/>
      <c r="M428" s="94"/>
      <c r="N428" s="76"/>
      <c r="O428" s="158"/>
      <c r="P428" s="94"/>
      <c r="Q428" s="94"/>
      <c r="R428" s="94"/>
      <c r="S428" s="94"/>
    </row>
    <row r="429">
      <c r="A429" s="188"/>
      <c r="B429" s="94"/>
      <c r="C429" s="158"/>
      <c r="D429" s="187"/>
      <c r="E429" s="94"/>
      <c r="F429" s="94"/>
      <c r="G429" s="94"/>
      <c r="H429" s="94"/>
      <c r="I429" s="94"/>
      <c r="J429" s="94"/>
      <c r="K429" s="94"/>
      <c r="L429" s="94"/>
      <c r="M429" s="94"/>
      <c r="N429" s="76"/>
      <c r="O429" s="158"/>
      <c r="P429" s="94"/>
      <c r="Q429" s="94"/>
      <c r="R429" s="94"/>
      <c r="S429" s="94"/>
    </row>
    <row r="430">
      <c r="A430" s="188"/>
      <c r="B430" s="94"/>
      <c r="C430" s="158"/>
      <c r="D430" s="187"/>
      <c r="E430" s="94"/>
      <c r="F430" s="94"/>
      <c r="G430" s="94"/>
      <c r="H430" s="94"/>
      <c r="I430" s="94"/>
      <c r="J430" s="94"/>
      <c r="K430" s="94"/>
      <c r="L430" s="94"/>
      <c r="M430" s="94"/>
      <c r="N430" s="76"/>
      <c r="O430" s="158"/>
      <c r="P430" s="94"/>
      <c r="Q430" s="94"/>
      <c r="R430" s="94"/>
      <c r="S430" s="94"/>
    </row>
    <row r="431">
      <c r="A431" s="188"/>
      <c r="B431" s="94"/>
      <c r="C431" s="158"/>
      <c r="D431" s="187"/>
      <c r="E431" s="94"/>
      <c r="F431" s="94"/>
      <c r="G431" s="94"/>
      <c r="H431" s="94"/>
      <c r="I431" s="94"/>
      <c r="J431" s="94"/>
      <c r="K431" s="94"/>
      <c r="L431" s="94"/>
      <c r="M431" s="94"/>
      <c r="N431" s="76"/>
      <c r="O431" s="158"/>
      <c r="P431" s="94"/>
      <c r="Q431" s="94"/>
      <c r="R431" s="94"/>
      <c r="S431" s="94"/>
    </row>
    <row r="432">
      <c r="A432" s="188"/>
      <c r="B432" s="94"/>
      <c r="C432" s="158"/>
      <c r="D432" s="187"/>
      <c r="E432" s="94"/>
      <c r="F432" s="94"/>
      <c r="G432" s="94"/>
      <c r="H432" s="94"/>
      <c r="I432" s="94"/>
      <c r="J432" s="94"/>
      <c r="K432" s="94"/>
      <c r="L432" s="94"/>
      <c r="M432" s="94"/>
      <c r="N432" s="76"/>
      <c r="O432" s="158"/>
      <c r="P432" s="94"/>
      <c r="Q432" s="94"/>
      <c r="R432" s="94"/>
      <c r="S432" s="94"/>
    </row>
    <row r="433">
      <c r="A433" s="188"/>
      <c r="B433" s="94"/>
      <c r="C433" s="158"/>
      <c r="D433" s="187"/>
      <c r="E433" s="94"/>
      <c r="F433" s="94"/>
      <c r="G433" s="94"/>
      <c r="H433" s="94"/>
      <c r="I433" s="94"/>
      <c r="J433" s="94"/>
      <c r="K433" s="94"/>
      <c r="L433" s="94"/>
      <c r="M433" s="94"/>
      <c r="N433" s="76"/>
      <c r="O433" s="158"/>
      <c r="P433" s="94"/>
      <c r="Q433" s="94"/>
      <c r="R433" s="94"/>
      <c r="S433" s="94"/>
    </row>
    <row r="434">
      <c r="A434" s="188"/>
      <c r="B434" s="94"/>
      <c r="C434" s="158"/>
      <c r="D434" s="187"/>
      <c r="E434" s="94"/>
      <c r="F434" s="94"/>
      <c r="G434" s="94"/>
      <c r="H434" s="94"/>
      <c r="I434" s="94"/>
      <c r="J434" s="94"/>
      <c r="K434" s="94"/>
      <c r="L434" s="94"/>
      <c r="M434" s="94"/>
      <c r="N434" s="76"/>
      <c r="O434" s="158"/>
      <c r="P434" s="94"/>
      <c r="Q434" s="94"/>
      <c r="R434" s="94"/>
      <c r="S434" s="94"/>
    </row>
    <row r="435">
      <c r="A435" s="188"/>
      <c r="B435" s="94"/>
      <c r="C435" s="158"/>
      <c r="D435" s="187"/>
      <c r="E435" s="94"/>
      <c r="F435" s="94"/>
      <c r="G435" s="94"/>
      <c r="H435" s="94"/>
      <c r="I435" s="94"/>
      <c r="J435" s="94"/>
      <c r="K435" s="94"/>
      <c r="L435" s="94"/>
      <c r="M435" s="94"/>
      <c r="N435" s="76"/>
      <c r="O435" s="158"/>
      <c r="P435" s="94"/>
      <c r="Q435" s="94"/>
      <c r="R435" s="94"/>
      <c r="S435" s="94"/>
    </row>
    <row r="436">
      <c r="A436" s="188"/>
      <c r="B436" s="94"/>
      <c r="C436" s="158"/>
      <c r="D436" s="187"/>
      <c r="E436" s="94"/>
      <c r="F436" s="94"/>
      <c r="G436" s="94"/>
      <c r="H436" s="94"/>
      <c r="I436" s="94"/>
      <c r="J436" s="94"/>
      <c r="K436" s="94"/>
      <c r="L436" s="94"/>
      <c r="M436" s="94"/>
      <c r="N436" s="76"/>
      <c r="O436" s="158"/>
      <c r="P436" s="94"/>
      <c r="Q436" s="94"/>
      <c r="R436" s="94"/>
      <c r="S436" s="94"/>
    </row>
    <row r="437">
      <c r="A437" s="188"/>
      <c r="B437" s="94"/>
      <c r="C437" s="158"/>
      <c r="D437" s="187"/>
      <c r="E437" s="94"/>
      <c r="F437" s="94"/>
      <c r="G437" s="94"/>
      <c r="H437" s="94"/>
      <c r="I437" s="94"/>
      <c r="J437" s="94"/>
      <c r="K437" s="94"/>
      <c r="L437" s="94"/>
      <c r="M437" s="94"/>
      <c r="N437" s="76"/>
      <c r="O437" s="158"/>
      <c r="P437" s="94"/>
      <c r="Q437" s="94"/>
      <c r="R437" s="94"/>
      <c r="S437" s="94"/>
    </row>
    <row r="438">
      <c r="A438" s="188"/>
      <c r="B438" s="94"/>
      <c r="C438" s="158"/>
      <c r="D438" s="187"/>
      <c r="E438" s="94"/>
      <c r="F438" s="94"/>
      <c r="G438" s="94"/>
      <c r="H438" s="94"/>
      <c r="I438" s="94"/>
      <c r="J438" s="94"/>
      <c r="K438" s="94"/>
      <c r="L438" s="94"/>
      <c r="M438" s="94"/>
      <c r="N438" s="76"/>
      <c r="O438" s="158"/>
      <c r="P438" s="94"/>
      <c r="Q438" s="94"/>
      <c r="R438" s="94"/>
      <c r="S438" s="94"/>
    </row>
    <row r="439">
      <c r="A439" s="188"/>
      <c r="B439" s="94"/>
      <c r="C439" s="158"/>
      <c r="D439" s="187"/>
      <c r="E439" s="94"/>
      <c r="F439" s="94"/>
      <c r="G439" s="94"/>
      <c r="H439" s="94"/>
      <c r="I439" s="94"/>
      <c r="J439" s="94"/>
      <c r="K439" s="94"/>
      <c r="L439" s="94"/>
      <c r="M439" s="94"/>
      <c r="N439" s="76"/>
      <c r="O439" s="158"/>
      <c r="P439" s="94"/>
      <c r="Q439" s="94"/>
      <c r="R439" s="94"/>
      <c r="S439" s="94"/>
    </row>
    <row r="440">
      <c r="A440" s="188"/>
      <c r="B440" s="94"/>
      <c r="C440" s="158"/>
      <c r="D440" s="187"/>
      <c r="E440" s="94"/>
      <c r="F440" s="94"/>
      <c r="G440" s="94"/>
      <c r="H440" s="94"/>
      <c r="I440" s="94"/>
      <c r="J440" s="94"/>
      <c r="K440" s="94"/>
      <c r="L440" s="94"/>
      <c r="M440" s="94"/>
      <c r="N440" s="76"/>
      <c r="O440" s="158"/>
      <c r="P440" s="94"/>
      <c r="Q440" s="94"/>
      <c r="R440" s="94"/>
      <c r="S440" s="94"/>
    </row>
    <row r="441">
      <c r="A441" s="188"/>
      <c r="B441" s="94"/>
      <c r="C441" s="158"/>
      <c r="D441" s="187"/>
      <c r="E441" s="94"/>
      <c r="F441" s="94"/>
      <c r="G441" s="94"/>
      <c r="H441" s="94"/>
      <c r="I441" s="94"/>
      <c r="J441" s="94"/>
      <c r="K441" s="94"/>
      <c r="L441" s="94"/>
      <c r="M441" s="94"/>
      <c r="N441" s="76"/>
      <c r="O441" s="158"/>
      <c r="P441" s="94"/>
      <c r="Q441" s="94"/>
      <c r="R441" s="94"/>
      <c r="S441" s="94"/>
    </row>
    <row r="442">
      <c r="A442" s="188"/>
      <c r="B442" s="94"/>
      <c r="C442" s="158"/>
      <c r="D442" s="187"/>
      <c r="E442" s="94"/>
      <c r="F442" s="94"/>
      <c r="G442" s="94"/>
      <c r="H442" s="94"/>
      <c r="I442" s="94"/>
      <c r="J442" s="94"/>
      <c r="K442" s="94"/>
      <c r="L442" s="94"/>
      <c r="M442" s="94"/>
      <c r="N442" s="76"/>
      <c r="O442" s="158"/>
      <c r="P442" s="94"/>
      <c r="Q442" s="94"/>
      <c r="R442" s="94"/>
      <c r="S442" s="94"/>
    </row>
    <row r="443">
      <c r="A443" s="188"/>
      <c r="B443" s="94"/>
      <c r="C443" s="158"/>
      <c r="D443" s="187"/>
      <c r="E443" s="94"/>
      <c r="F443" s="94"/>
      <c r="G443" s="94"/>
      <c r="H443" s="94"/>
      <c r="I443" s="94"/>
      <c r="J443" s="94"/>
      <c r="K443" s="94"/>
      <c r="L443" s="94"/>
      <c r="M443" s="94"/>
      <c r="N443" s="76"/>
      <c r="O443" s="158"/>
      <c r="P443" s="94"/>
      <c r="Q443" s="94"/>
      <c r="R443" s="94"/>
      <c r="S443" s="94"/>
    </row>
    <row r="444">
      <c r="A444" s="188"/>
      <c r="B444" s="154"/>
      <c r="C444" s="158"/>
      <c r="D444" s="189"/>
      <c r="E444" s="154"/>
      <c r="F444" s="154"/>
      <c r="G444" s="94"/>
      <c r="H444" s="94"/>
      <c r="I444" s="94"/>
      <c r="J444" s="94"/>
      <c r="K444" s="94"/>
      <c r="L444" s="94"/>
      <c r="M444" s="94"/>
      <c r="N444" s="76"/>
      <c r="O444" s="158"/>
      <c r="P444" s="94"/>
      <c r="Q444" s="94"/>
      <c r="R444" s="94"/>
      <c r="S444" s="94"/>
    </row>
    <row r="445">
      <c r="A445" s="188"/>
      <c r="B445" s="154"/>
      <c r="C445" s="158"/>
      <c r="D445" s="189"/>
      <c r="E445" s="154"/>
      <c r="F445" s="154"/>
      <c r="G445" s="94"/>
      <c r="H445" s="94"/>
      <c r="I445" s="94"/>
      <c r="J445" s="94"/>
      <c r="K445" s="94"/>
      <c r="L445" s="94"/>
      <c r="M445" s="94"/>
      <c r="N445" s="76"/>
      <c r="O445" s="158"/>
      <c r="P445" s="94"/>
      <c r="Q445" s="94"/>
      <c r="R445" s="94"/>
      <c r="S445" s="94"/>
    </row>
    <row r="446">
      <c r="A446" s="188"/>
      <c r="B446" s="154"/>
      <c r="C446" s="158"/>
      <c r="D446" s="189"/>
      <c r="E446" s="154"/>
      <c r="F446" s="154"/>
      <c r="G446" s="94"/>
      <c r="H446" s="94"/>
      <c r="I446" s="94"/>
      <c r="J446" s="94"/>
      <c r="K446" s="94"/>
      <c r="L446" s="94"/>
      <c r="M446" s="94"/>
      <c r="N446" s="76"/>
      <c r="O446" s="158"/>
      <c r="P446" s="94"/>
      <c r="Q446" s="94"/>
      <c r="R446" s="94"/>
      <c r="S446" s="94"/>
    </row>
    <row r="447">
      <c r="A447" s="188"/>
      <c r="B447" s="154"/>
      <c r="C447" s="158"/>
      <c r="D447" s="189"/>
      <c r="E447" s="154"/>
      <c r="F447" s="154"/>
      <c r="G447" s="94"/>
      <c r="H447" s="94"/>
      <c r="I447" s="94"/>
      <c r="J447" s="94"/>
      <c r="K447" s="94"/>
      <c r="L447" s="94"/>
      <c r="M447" s="94"/>
      <c r="N447" s="76"/>
      <c r="O447" s="158"/>
      <c r="P447" s="94"/>
      <c r="Q447" s="94"/>
      <c r="R447" s="94"/>
      <c r="S447" s="94"/>
    </row>
    <row r="448">
      <c r="A448" s="188"/>
      <c r="B448" s="154"/>
      <c r="C448" s="158"/>
      <c r="D448" s="189"/>
      <c r="E448" s="154"/>
      <c r="F448" s="154"/>
      <c r="G448" s="94"/>
      <c r="H448" s="94"/>
      <c r="I448" s="94"/>
      <c r="J448" s="94"/>
      <c r="K448" s="94"/>
      <c r="L448" s="94"/>
      <c r="M448" s="94"/>
      <c r="N448" s="76"/>
      <c r="O448" s="158"/>
      <c r="P448" s="94"/>
      <c r="Q448" s="94"/>
      <c r="R448" s="94"/>
      <c r="S448" s="94"/>
    </row>
    <row r="449">
      <c r="A449" s="188"/>
      <c r="B449" s="154"/>
      <c r="C449" s="158"/>
      <c r="D449" s="189"/>
      <c r="E449" s="154"/>
      <c r="F449" s="154"/>
      <c r="G449" s="94"/>
      <c r="H449" s="94"/>
      <c r="I449" s="94"/>
      <c r="J449" s="94"/>
      <c r="K449" s="94"/>
      <c r="L449" s="94"/>
      <c r="M449" s="94"/>
      <c r="N449" s="76"/>
      <c r="O449" s="158"/>
      <c r="P449" s="94"/>
      <c r="Q449" s="94"/>
      <c r="R449" s="94"/>
      <c r="S449" s="94"/>
    </row>
    <row r="450">
      <c r="A450" s="188"/>
      <c r="B450" s="154"/>
      <c r="C450" s="158"/>
      <c r="D450" s="189"/>
      <c r="E450" s="154"/>
      <c r="F450" s="154"/>
      <c r="G450" s="94"/>
      <c r="H450" s="94"/>
      <c r="I450" s="94"/>
      <c r="J450" s="94"/>
      <c r="K450" s="94"/>
      <c r="L450" s="94"/>
      <c r="M450" s="94"/>
      <c r="N450" s="76"/>
      <c r="O450" s="158"/>
      <c r="P450" s="94"/>
      <c r="Q450" s="94"/>
      <c r="R450" s="94"/>
      <c r="S450" s="94"/>
    </row>
    <row r="451">
      <c r="A451" s="188"/>
      <c r="B451" s="154"/>
      <c r="C451" s="158"/>
      <c r="D451" s="189"/>
      <c r="E451" s="154"/>
      <c r="F451" s="154"/>
      <c r="G451" s="94"/>
      <c r="H451" s="94"/>
      <c r="I451" s="94"/>
      <c r="J451" s="94"/>
      <c r="K451" s="94"/>
      <c r="L451" s="94"/>
      <c r="M451" s="94"/>
      <c r="N451" s="76"/>
      <c r="O451" s="158"/>
      <c r="P451" s="94"/>
      <c r="Q451" s="94"/>
      <c r="R451" s="94"/>
      <c r="S451" s="94"/>
    </row>
    <row r="452">
      <c r="A452" s="188"/>
      <c r="B452" s="154"/>
      <c r="C452" s="158"/>
      <c r="D452" s="189"/>
      <c r="E452" s="154"/>
      <c r="F452" s="154"/>
      <c r="G452" s="94"/>
      <c r="H452" s="94"/>
      <c r="I452" s="94"/>
      <c r="J452" s="94"/>
      <c r="K452" s="94"/>
      <c r="L452" s="94"/>
      <c r="M452" s="94"/>
      <c r="N452" s="76"/>
      <c r="O452" s="158"/>
      <c r="P452" s="94"/>
      <c r="Q452" s="94"/>
      <c r="R452" s="94"/>
      <c r="S452" s="94"/>
    </row>
    <row r="453">
      <c r="A453" s="188"/>
      <c r="B453" s="154"/>
      <c r="C453" s="158"/>
      <c r="D453" s="189"/>
      <c r="E453" s="154"/>
      <c r="F453" s="154"/>
      <c r="G453" s="94"/>
      <c r="H453" s="94"/>
      <c r="I453" s="94"/>
      <c r="J453" s="94"/>
      <c r="K453" s="94"/>
      <c r="L453" s="94"/>
      <c r="M453" s="94"/>
      <c r="N453" s="76"/>
      <c r="O453" s="158"/>
      <c r="P453" s="94"/>
      <c r="Q453" s="94"/>
      <c r="R453" s="94"/>
      <c r="S453" s="94"/>
    </row>
    <row r="454">
      <c r="A454" s="188"/>
      <c r="B454" s="154"/>
      <c r="C454" s="158"/>
      <c r="D454" s="189"/>
      <c r="E454" s="154"/>
      <c r="F454" s="154"/>
      <c r="G454" s="94"/>
      <c r="H454" s="94"/>
      <c r="I454" s="94"/>
      <c r="J454" s="94"/>
      <c r="K454" s="94"/>
      <c r="L454" s="94"/>
      <c r="M454" s="94"/>
      <c r="N454" s="76"/>
      <c r="O454" s="158"/>
      <c r="P454" s="94"/>
      <c r="Q454" s="94"/>
      <c r="R454" s="94"/>
      <c r="S454" s="94"/>
    </row>
    <row r="455">
      <c r="A455" s="188"/>
      <c r="B455" s="154"/>
      <c r="C455" s="158"/>
      <c r="D455" s="189"/>
      <c r="E455" s="154"/>
      <c r="F455" s="154"/>
      <c r="G455" s="94"/>
      <c r="H455" s="94"/>
      <c r="I455" s="94"/>
      <c r="J455" s="94"/>
      <c r="K455" s="94"/>
      <c r="L455" s="94"/>
      <c r="M455" s="94"/>
      <c r="N455" s="76"/>
      <c r="O455" s="158"/>
      <c r="P455" s="94"/>
      <c r="Q455" s="94"/>
      <c r="R455" s="94"/>
      <c r="S455" s="94"/>
    </row>
    <row r="456">
      <c r="A456" s="188"/>
      <c r="B456" s="154"/>
      <c r="C456" s="158"/>
      <c r="D456" s="189"/>
      <c r="E456" s="154"/>
      <c r="F456" s="154"/>
      <c r="G456" s="94"/>
      <c r="H456" s="94"/>
      <c r="I456" s="94"/>
      <c r="J456" s="94"/>
      <c r="K456" s="94"/>
      <c r="L456" s="94"/>
      <c r="M456" s="94"/>
      <c r="N456" s="76"/>
      <c r="O456" s="158"/>
      <c r="P456" s="94"/>
      <c r="Q456" s="94"/>
      <c r="R456" s="94"/>
      <c r="S456" s="94"/>
    </row>
    <row r="457">
      <c r="A457" s="188"/>
      <c r="B457" s="154"/>
      <c r="C457" s="158"/>
      <c r="D457" s="189"/>
      <c r="E457" s="154"/>
      <c r="F457" s="154"/>
      <c r="G457" s="94"/>
      <c r="H457" s="94"/>
      <c r="I457" s="94"/>
      <c r="J457" s="94"/>
      <c r="K457" s="94"/>
      <c r="L457" s="94"/>
      <c r="M457" s="94"/>
      <c r="N457" s="76"/>
      <c r="O457" s="158"/>
      <c r="P457" s="94"/>
      <c r="Q457" s="94"/>
      <c r="R457" s="94"/>
      <c r="S457" s="94"/>
    </row>
    <row r="458">
      <c r="A458" s="188"/>
      <c r="B458" s="154"/>
      <c r="C458" s="158"/>
      <c r="D458" s="189"/>
      <c r="E458" s="154"/>
      <c r="F458" s="154"/>
      <c r="G458" s="94"/>
      <c r="H458" s="94"/>
      <c r="I458" s="94"/>
      <c r="J458" s="94"/>
      <c r="K458" s="94"/>
      <c r="L458" s="94"/>
      <c r="M458" s="94"/>
      <c r="N458" s="76"/>
      <c r="O458" s="158"/>
      <c r="P458" s="94"/>
      <c r="Q458" s="94"/>
      <c r="R458" s="94"/>
      <c r="S458" s="94"/>
    </row>
    <row r="459">
      <c r="A459" s="188"/>
      <c r="B459" s="154"/>
      <c r="C459" s="158"/>
      <c r="D459" s="189"/>
      <c r="E459" s="154"/>
      <c r="F459" s="154"/>
      <c r="G459" s="94"/>
      <c r="H459" s="94"/>
      <c r="I459" s="94"/>
      <c r="J459" s="94"/>
      <c r="K459" s="94"/>
      <c r="L459" s="94"/>
      <c r="M459" s="94"/>
      <c r="N459" s="76"/>
      <c r="O459" s="158"/>
      <c r="P459" s="94"/>
      <c r="Q459" s="94"/>
      <c r="R459" s="94"/>
      <c r="S459" s="94"/>
    </row>
    <row r="460">
      <c r="A460" s="188"/>
      <c r="B460" s="154"/>
      <c r="C460" s="158"/>
      <c r="D460" s="189"/>
      <c r="E460" s="154"/>
      <c r="F460" s="154"/>
      <c r="G460" s="94"/>
      <c r="H460" s="94"/>
      <c r="I460" s="94"/>
      <c r="J460" s="94"/>
      <c r="K460" s="94"/>
      <c r="L460" s="94"/>
      <c r="M460" s="94"/>
      <c r="N460" s="76"/>
      <c r="O460" s="158"/>
      <c r="P460" s="94"/>
      <c r="Q460" s="94"/>
      <c r="R460" s="94"/>
      <c r="S460" s="94"/>
    </row>
    <row r="461">
      <c r="A461" s="188"/>
      <c r="B461" s="94"/>
      <c r="C461" s="158"/>
      <c r="D461" s="187"/>
      <c r="E461" s="94"/>
      <c r="F461" s="154"/>
      <c r="G461" s="94"/>
      <c r="H461" s="94"/>
      <c r="I461" s="94"/>
      <c r="J461" s="94"/>
      <c r="K461" s="94"/>
      <c r="L461" s="94"/>
      <c r="M461" s="94"/>
      <c r="N461" s="76"/>
      <c r="O461" s="158"/>
      <c r="P461" s="94"/>
      <c r="Q461" s="94"/>
      <c r="R461" s="94"/>
      <c r="S461" s="94"/>
    </row>
    <row r="462">
      <c r="A462" s="188"/>
      <c r="B462" s="154"/>
      <c r="C462" s="158"/>
      <c r="D462" s="189"/>
      <c r="E462" s="154"/>
      <c r="F462" s="154"/>
      <c r="G462" s="94"/>
      <c r="H462" s="94"/>
      <c r="I462" s="94"/>
      <c r="J462" s="94"/>
      <c r="K462" s="94"/>
      <c r="L462" s="94"/>
      <c r="M462" s="94"/>
      <c r="N462" s="76"/>
      <c r="O462" s="158"/>
      <c r="P462" s="94"/>
      <c r="Q462" s="94"/>
      <c r="R462" s="94"/>
      <c r="S462" s="94"/>
    </row>
    <row r="463">
      <c r="A463" s="188"/>
      <c r="B463" s="94"/>
      <c r="C463" s="158"/>
      <c r="D463" s="187"/>
      <c r="E463" s="94"/>
      <c r="F463" s="94"/>
      <c r="G463" s="94"/>
      <c r="H463" s="94"/>
      <c r="I463" s="94"/>
      <c r="J463" s="94"/>
      <c r="K463" s="94"/>
      <c r="L463" s="94"/>
      <c r="M463" s="94"/>
      <c r="N463" s="76"/>
      <c r="O463" s="158"/>
      <c r="P463" s="94"/>
      <c r="Q463" s="94"/>
      <c r="R463" s="94"/>
      <c r="S463" s="94"/>
    </row>
    <row r="464">
      <c r="A464" s="188"/>
      <c r="B464" s="154"/>
      <c r="C464" s="158"/>
      <c r="D464" s="189"/>
      <c r="E464" s="154"/>
      <c r="F464" s="154"/>
      <c r="G464" s="94"/>
      <c r="H464" s="94"/>
      <c r="I464" s="94"/>
      <c r="J464" s="94"/>
      <c r="K464" s="94"/>
      <c r="L464" s="94"/>
      <c r="M464" s="94"/>
      <c r="N464" s="76"/>
      <c r="O464" s="158"/>
      <c r="P464" s="94"/>
      <c r="Q464" s="94"/>
      <c r="R464" s="94"/>
      <c r="S464" s="94"/>
    </row>
    <row r="465">
      <c r="A465" s="188"/>
      <c r="B465" s="94"/>
      <c r="C465" s="158"/>
      <c r="D465" s="187"/>
      <c r="E465" s="94"/>
      <c r="F465" s="94"/>
      <c r="G465" s="94"/>
      <c r="H465" s="94"/>
      <c r="I465" s="94"/>
      <c r="J465" s="94"/>
      <c r="K465" s="94"/>
      <c r="L465" s="94"/>
      <c r="M465" s="94"/>
      <c r="N465" s="76"/>
      <c r="O465" s="158"/>
      <c r="P465" s="94"/>
      <c r="Q465" s="94"/>
      <c r="R465" s="94"/>
      <c r="S465" s="94"/>
    </row>
    <row r="466">
      <c r="A466" s="188"/>
      <c r="B466" s="154"/>
      <c r="C466" s="158"/>
      <c r="D466" s="189"/>
      <c r="E466" s="154"/>
      <c r="F466" s="94"/>
      <c r="G466" s="94"/>
      <c r="H466" s="94"/>
      <c r="I466" s="94"/>
      <c r="J466" s="94"/>
      <c r="K466" s="94"/>
      <c r="L466" s="94"/>
      <c r="M466" s="94"/>
      <c r="N466" s="76"/>
      <c r="O466" s="158"/>
      <c r="P466" s="94"/>
      <c r="Q466" s="94"/>
      <c r="R466" s="94"/>
      <c r="S466" s="94"/>
    </row>
    <row r="467">
      <c r="A467" s="188"/>
      <c r="B467" s="154"/>
      <c r="C467" s="158"/>
      <c r="D467" s="189"/>
      <c r="E467" s="154"/>
      <c r="F467" s="94"/>
      <c r="G467" s="94"/>
      <c r="H467" s="94"/>
      <c r="I467" s="94"/>
      <c r="J467" s="94"/>
      <c r="K467" s="94"/>
      <c r="L467" s="94"/>
      <c r="M467" s="94"/>
      <c r="N467" s="76"/>
      <c r="O467" s="158"/>
      <c r="P467" s="94"/>
      <c r="Q467" s="94"/>
      <c r="R467" s="94"/>
      <c r="S467" s="94"/>
    </row>
    <row r="468">
      <c r="A468" s="188"/>
      <c r="B468" s="94"/>
      <c r="C468" s="158"/>
      <c r="D468" s="187"/>
      <c r="E468" s="94"/>
      <c r="F468" s="94"/>
      <c r="G468" s="94"/>
      <c r="H468" s="94"/>
      <c r="I468" s="94"/>
      <c r="J468" s="94"/>
      <c r="K468" s="94"/>
      <c r="L468" s="94"/>
      <c r="M468" s="94"/>
      <c r="N468" s="76"/>
      <c r="O468" s="158"/>
      <c r="P468" s="94"/>
      <c r="Q468" s="94"/>
      <c r="R468" s="94"/>
      <c r="S468" s="94"/>
    </row>
    <row r="469">
      <c r="A469" s="188"/>
      <c r="B469" s="94"/>
      <c r="C469" s="158"/>
      <c r="D469" s="187"/>
      <c r="E469" s="94"/>
      <c r="F469" s="94"/>
      <c r="G469" s="94"/>
      <c r="H469" s="94"/>
      <c r="I469" s="94"/>
      <c r="J469" s="94"/>
      <c r="K469" s="94"/>
      <c r="L469" s="94"/>
      <c r="M469" s="94"/>
      <c r="N469" s="76"/>
      <c r="O469" s="158"/>
      <c r="P469" s="94"/>
      <c r="Q469" s="94"/>
      <c r="R469" s="94"/>
      <c r="S469" s="94"/>
    </row>
    <row r="470">
      <c r="A470" s="188"/>
      <c r="B470" s="94"/>
      <c r="C470" s="158"/>
      <c r="D470" s="187"/>
      <c r="E470" s="94"/>
      <c r="F470" s="94"/>
      <c r="G470" s="94"/>
      <c r="H470" s="94"/>
      <c r="I470" s="94"/>
      <c r="J470" s="94"/>
      <c r="K470" s="94"/>
      <c r="L470" s="94"/>
      <c r="M470" s="94"/>
      <c r="N470" s="76"/>
      <c r="O470" s="158"/>
      <c r="P470" s="94"/>
      <c r="Q470" s="94"/>
      <c r="R470" s="94"/>
      <c r="S470" s="94"/>
    </row>
    <row r="471">
      <c r="A471" s="188"/>
      <c r="B471" s="94"/>
      <c r="C471" s="158"/>
      <c r="D471" s="187"/>
      <c r="E471" s="94"/>
      <c r="F471" s="94"/>
      <c r="G471" s="94"/>
      <c r="H471" s="94"/>
      <c r="I471" s="94"/>
      <c r="J471" s="94"/>
      <c r="K471" s="94"/>
      <c r="L471" s="94"/>
      <c r="M471" s="94"/>
      <c r="N471" s="76"/>
      <c r="O471" s="158"/>
      <c r="P471" s="94"/>
      <c r="Q471" s="94"/>
      <c r="R471" s="94"/>
      <c r="S471" s="94"/>
    </row>
    <row r="472">
      <c r="A472" s="188"/>
      <c r="B472" s="94"/>
      <c r="C472" s="158"/>
      <c r="D472" s="187"/>
      <c r="E472" s="94"/>
      <c r="F472" s="94"/>
      <c r="G472" s="94"/>
      <c r="H472" s="94"/>
      <c r="I472" s="94"/>
      <c r="J472" s="94"/>
      <c r="K472" s="94"/>
      <c r="L472" s="94"/>
      <c r="M472" s="94"/>
      <c r="N472" s="76"/>
      <c r="O472" s="158"/>
      <c r="P472" s="94"/>
      <c r="Q472" s="94"/>
      <c r="R472" s="94"/>
      <c r="S472" s="94"/>
    </row>
    <row r="473">
      <c r="A473" s="188"/>
      <c r="B473" s="154"/>
      <c r="C473" s="158"/>
      <c r="D473" s="189"/>
      <c r="E473" s="154"/>
      <c r="F473" s="190"/>
      <c r="G473" s="154"/>
      <c r="H473" s="94"/>
      <c r="I473" s="94"/>
      <c r="J473" s="154"/>
      <c r="K473" s="94"/>
      <c r="L473" s="94"/>
      <c r="M473" s="94"/>
      <c r="N473" s="76"/>
      <c r="O473" s="158"/>
      <c r="P473" s="94"/>
      <c r="Q473" s="94"/>
      <c r="R473" s="94"/>
      <c r="S473" s="94"/>
    </row>
    <row r="474">
      <c r="A474" s="188"/>
      <c r="B474" s="154"/>
      <c r="C474" s="158"/>
      <c r="D474" s="189"/>
      <c r="E474" s="154"/>
      <c r="F474" s="190"/>
      <c r="G474" s="154"/>
      <c r="H474" s="94"/>
      <c r="I474" s="94"/>
      <c r="J474" s="154"/>
      <c r="K474" s="94"/>
      <c r="L474" s="94"/>
      <c r="M474" s="94"/>
      <c r="N474" s="76"/>
      <c r="O474" s="158"/>
      <c r="P474" s="94"/>
      <c r="Q474" s="94"/>
      <c r="R474" s="94"/>
      <c r="S474" s="94"/>
    </row>
    <row r="475">
      <c r="A475" s="188"/>
      <c r="B475" s="154"/>
      <c r="C475" s="158"/>
      <c r="D475" s="189"/>
      <c r="E475" s="154"/>
      <c r="F475" s="190"/>
      <c r="G475" s="154"/>
      <c r="H475" s="94"/>
      <c r="I475" s="94"/>
      <c r="J475" s="154"/>
      <c r="K475" s="94"/>
      <c r="L475" s="94"/>
      <c r="M475" s="94"/>
      <c r="N475" s="76"/>
      <c r="O475" s="158"/>
      <c r="P475" s="94"/>
      <c r="Q475" s="94"/>
      <c r="R475" s="94"/>
      <c r="S475" s="94"/>
    </row>
    <row r="476">
      <c r="A476" s="188"/>
      <c r="B476" s="154"/>
      <c r="C476" s="158"/>
      <c r="D476" s="189"/>
      <c r="E476" s="154"/>
      <c r="F476" s="154"/>
      <c r="G476" s="154"/>
      <c r="H476" s="94"/>
      <c r="I476" s="154"/>
      <c r="J476" s="154"/>
      <c r="K476" s="94"/>
      <c r="L476" s="94"/>
      <c r="M476" s="94"/>
      <c r="N476" s="76"/>
      <c r="O476" s="158"/>
      <c r="P476" s="94"/>
      <c r="Q476" s="94"/>
      <c r="R476" s="154"/>
      <c r="S476" s="94"/>
    </row>
    <row r="477">
      <c r="A477" s="188"/>
      <c r="B477" s="94"/>
      <c r="C477" s="158"/>
      <c r="D477" s="187"/>
      <c r="E477" s="94"/>
      <c r="F477" s="94"/>
      <c r="G477" s="94"/>
      <c r="H477" s="94"/>
      <c r="I477" s="94"/>
      <c r="J477" s="94"/>
      <c r="K477" s="94"/>
      <c r="L477" s="94"/>
      <c r="M477" s="94"/>
      <c r="N477" s="76"/>
      <c r="O477" s="158"/>
      <c r="P477" s="94"/>
      <c r="Q477" s="94"/>
      <c r="R477" s="94"/>
      <c r="S477" s="94"/>
    </row>
    <row r="478">
      <c r="A478" s="188"/>
      <c r="B478" s="94"/>
      <c r="C478" s="158"/>
      <c r="D478" s="187"/>
      <c r="E478" s="94"/>
      <c r="F478" s="94"/>
      <c r="G478" s="94"/>
      <c r="H478" s="94"/>
      <c r="I478" s="94"/>
      <c r="J478" s="94"/>
      <c r="K478" s="94"/>
      <c r="L478" s="94"/>
      <c r="M478" s="94"/>
      <c r="N478" s="76"/>
      <c r="O478" s="158"/>
      <c r="P478" s="94"/>
      <c r="Q478" s="94"/>
      <c r="R478" s="94"/>
      <c r="S478" s="94"/>
    </row>
    <row r="479">
      <c r="A479" s="188"/>
      <c r="B479" s="94"/>
      <c r="C479" s="158"/>
      <c r="D479" s="187"/>
      <c r="E479" s="94"/>
      <c r="F479" s="94"/>
      <c r="G479" s="94"/>
      <c r="H479" s="94"/>
      <c r="I479" s="94"/>
      <c r="J479" s="94"/>
      <c r="K479" s="94"/>
      <c r="L479" s="94"/>
      <c r="M479" s="94"/>
      <c r="N479" s="76"/>
      <c r="O479" s="158"/>
      <c r="P479" s="94"/>
      <c r="Q479" s="94"/>
      <c r="R479" s="94"/>
      <c r="S479" s="94"/>
    </row>
    <row r="480">
      <c r="A480" s="188"/>
      <c r="B480" s="94"/>
      <c r="C480" s="158"/>
      <c r="D480" s="187"/>
      <c r="E480" s="94"/>
      <c r="F480" s="94"/>
      <c r="G480" s="94"/>
      <c r="H480" s="94"/>
      <c r="I480" s="94"/>
      <c r="J480" s="94"/>
      <c r="K480" s="94"/>
      <c r="L480" s="94"/>
      <c r="M480" s="94"/>
      <c r="N480" s="76"/>
      <c r="O480" s="158"/>
      <c r="P480" s="94"/>
      <c r="Q480" s="94"/>
      <c r="R480" s="94"/>
      <c r="S480" s="94"/>
    </row>
    <row r="481">
      <c r="A481" s="188"/>
      <c r="B481" s="154"/>
      <c r="C481" s="158"/>
      <c r="D481" s="189"/>
      <c r="E481" s="154"/>
      <c r="F481" s="154"/>
      <c r="G481" s="94"/>
      <c r="H481" s="94"/>
      <c r="I481" s="94"/>
      <c r="J481" s="94"/>
      <c r="K481" s="94"/>
      <c r="L481" s="94"/>
      <c r="M481" s="94"/>
      <c r="N481" s="76"/>
      <c r="O481" s="158"/>
      <c r="P481" s="94"/>
      <c r="Q481" s="94"/>
      <c r="R481" s="94"/>
      <c r="S481" s="94"/>
    </row>
    <row r="482">
      <c r="A482" s="188"/>
      <c r="B482" s="94"/>
      <c r="C482" s="158"/>
      <c r="D482" s="187"/>
      <c r="E482" s="94"/>
      <c r="F482" s="94"/>
      <c r="G482" s="94"/>
      <c r="H482" s="94"/>
      <c r="I482" s="94"/>
      <c r="J482" s="94"/>
      <c r="K482" s="94"/>
      <c r="L482" s="94"/>
      <c r="M482" s="94"/>
      <c r="N482" s="76"/>
      <c r="O482" s="158"/>
      <c r="P482" s="94"/>
      <c r="Q482" s="94"/>
      <c r="R482" s="94"/>
      <c r="S482" s="94"/>
    </row>
    <row r="483">
      <c r="A483" s="188"/>
      <c r="B483" s="154"/>
      <c r="C483" s="158"/>
      <c r="D483" s="189"/>
      <c r="E483" s="154"/>
      <c r="F483" s="154"/>
      <c r="G483" s="94"/>
      <c r="H483" s="94"/>
      <c r="I483" s="94"/>
      <c r="J483" s="94"/>
      <c r="K483" s="94"/>
      <c r="L483" s="94"/>
      <c r="M483" s="94"/>
      <c r="N483" s="76"/>
      <c r="O483" s="158"/>
      <c r="P483" s="94"/>
      <c r="Q483" s="94"/>
      <c r="R483" s="94"/>
      <c r="S483" s="94"/>
    </row>
    <row r="484">
      <c r="A484" s="188"/>
      <c r="B484" s="154"/>
      <c r="C484" s="158"/>
      <c r="D484" s="189"/>
      <c r="E484" s="154"/>
      <c r="F484" s="154"/>
      <c r="G484" s="94"/>
      <c r="H484" s="94"/>
      <c r="I484" s="94"/>
      <c r="J484" s="94"/>
      <c r="K484" s="94"/>
      <c r="L484" s="94"/>
      <c r="M484" s="94"/>
      <c r="N484" s="76"/>
      <c r="O484" s="158"/>
      <c r="P484" s="94"/>
      <c r="Q484" s="94"/>
      <c r="R484" s="94"/>
      <c r="S484" s="94"/>
    </row>
    <row r="485">
      <c r="A485" s="188"/>
      <c r="B485" s="154"/>
      <c r="C485" s="158"/>
      <c r="D485" s="189"/>
      <c r="E485" s="154"/>
      <c r="F485" s="154"/>
      <c r="G485" s="94"/>
      <c r="H485" s="94"/>
      <c r="I485" s="94"/>
      <c r="J485" s="94"/>
      <c r="K485" s="94"/>
      <c r="L485" s="94"/>
      <c r="M485" s="94"/>
      <c r="N485" s="76"/>
      <c r="O485" s="158"/>
      <c r="P485" s="94"/>
      <c r="Q485" s="94"/>
      <c r="R485" s="94"/>
      <c r="S485" s="94"/>
    </row>
    <row r="486">
      <c r="A486" s="188"/>
      <c r="B486" s="151"/>
      <c r="C486" s="158"/>
      <c r="D486" s="191"/>
      <c r="E486" s="151"/>
      <c r="F486" s="154"/>
      <c r="G486" s="94"/>
      <c r="H486" s="94"/>
      <c r="I486" s="94"/>
      <c r="J486" s="94"/>
      <c r="K486" s="94"/>
      <c r="L486" s="94"/>
      <c r="M486" s="94"/>
      <c r="N486" s="76"/>
      <c r="O486" s="158"/>
      <c r="P486" s="94"/>
      <c r="Q486" s="94"/>
      <c r="R486" s="94"/>
      <c r="S486" s="94"/>
    </row>
    <row r="487">
      <c r="A487" s="188"/>
      <c r="B487" s="151"/>
      <c r="C487" s="158"/>
      <c r="D487" s="191"/>
      <c r="E487" s="151"/>
      <c r="F487" s="190"/>
      <c r="G487" s="154"/>
      <c r="H487" s="94"/>
      <c r="I487" s="154"/>
      <c r="J487" s="154"/>
      <c r="K487" s="94"/>
      <c r="L487" s="94"/>
      <c r="M487" s="94"/>
      <c r="N487" s="76"/>
      <c r="O487" s="158"/>
      <c r="P487" s="94"/>
      <c r="Q487" s="94"/>
      <c r="R487" s="154"/>
      <c r="S487" s="94"/>
    </row>
    <row r="488">
      <c r="A488" s="188"/>
      <c r="B488" s="151"/>
      <c r="C488" s="158"/>
      <c r="D488" s="191"/>
      <c r="E488" s="151"/>
      <c r="F488" s="154"/>
      <c r="G488" s="94"/>
      <c r="H488" s="94"/>
      <c r="I488" s="94"/>
      <c r="J488" s="94"/>
      <c r="K488" s="94"/>
      <c r="L488" s="94"/>
      <c r="M488" s="94"/>
      <c r="N488" s="76"/>
      <c r="O488" s="158"/>
      <c r="P488" s="94"/>
      <c r="Q488" s="94"/>
      <c r="R488" s="94"/>
      <c r="S488" s="94"/>
    </row>
    <row r="489">
      <c r="A489" s="188"/>
      <c r="B489" s="154"/>
      <c r="C489" s="158"/>
      <c r="D489" s="189"/>
      <c r="E489" s="154"/>
      <c r="F489" s="190"/>
      <c r="G489" s="154"/>
      <c r="H489" s="94"/>
      <c r="I489" s="154"/>
      <c r="J489" s="154"/>
      <c r="K489" s="94"/>
      <c r="L489" s="94"/>
      <c r="M489" s="94"/>
      <c r="N489" s="76"/>
      <c r="O489" s="158"/>
      <c r="P489" s="94"/>
      <c r="Q489" s="94"/>
      <c r="R489" s="154"/>
      <c r="S489" s="94"/>
    </row>
    <row r="490">
      <c r="A490" s="188"/>
      <c r="B490" s="154"/>
      <c r="C490" s="158"/>
      <c r="D490" s="189"/>
      <c r="E490" s="154"/>
      <c r="F490" s="190"/>
      <c r="G490" s="154"/>
      <c r="H490" s="94"/>
      <c r="I490" s="154"/>
      <c r="J490" s="154"/>
      <c r="K490" s="94"/>
      <c r="L490" s="94"/>
      <c r="M490" s="94"/>
      <c r="N490" s="76"/>
      <c r="O490" s="158"/>
      <c r="P490" s="94"/>
      <c r="Q490" s="94"/>
      <c r="R490" s="154"/>
      <c r="S490" s="94"/>
    </row>
    <row r="491">
      <c r="A491" s="188"/>
      <c r="B491" s="154"/>
      <c r="C491" s="158"/>
      <c r="D491" s="189"/>
      <c r="E491" s="154"/>
      <c r="F491" s="154"/>
      <c r="G491" s="94"/>
      <c r="H491" s="94"/>
      <c r="I491" s="94"/>
      <c r="J491" s="94"/>
      <c r="K491" s="94"/>
      <c r="L491" s="94"/>
      <c r="M491" s="94"/>
      <c r="N491" s="76"/>
      <c r="O491" s="158"/>
      <c r="P491" s="94"/>
      <c r="Q491" s="94"/>
      <c r="R491" s="94"/>
      <c r="S491" s="94"/>
    </row>
    <row r="492">
      <c r="A492" s="188"/>
      <c r="B492" s="154"/>
      <c r="C492" s="158"/>
      <c r="D492" s="189"/>
      <c r="E492" s="154"/>
      <c r="F492" s="154"/>
      <c r="G492" s="94"/>
      <c r="H492" s="94"/>
      <c r="I492" s="94"/>
      <c r="J492" s="94"/>
      <c r="K492" s="94"/>
      <c r="L492" s="94"/>
      <c r="M492" s="94"/>
      <c r="N492" s="76"/>
      <c r="O492" s="158"/>
      <c r="P492" s="94"/>
      <c r="Q492" s="94"/>
      <c r="R492" s="94"/>
      <c r="S492" s="94"/>
    </row>
    <row r="493">
      <c r="A493" s="188"/>
      <c r="B493" s="154"/>
      <c r="C493" s="158"/>
      <c r="D493" s="189"/>
      <c r="E493" s="154"/>
      <c r="F493" s="154"/>
      <c r="G493" s="94"/>
      <c r="H493" s="94"/>
      <c r="I493" s="94"/>
      <c r="J493" s="94"/>
      <c r="K493" s="94"/>
      <c r="L493" s="94"/>
      <c r="M493" s="94"/>
      <c r="N493" s="76"/>
      <c r="O493" s="158"/>
      <c r="P493" s="94"/>
      <c r="Q493" s="94"/>
      <c r="R493" s="94"/>
      <c r="S493" s="94"/>
    </row>
    <row r="494">
      <c r="A494" s="188"/>
      <c r="B494" s="154"/>
      <c r="C494" s="158"/>
      <c r="D494" s="189"/>
      <c r="E494" s="154"/>
      <c r="F494" s="154"/>
      <c r="G494" s="94"/>
      <c r="H494" s="94"/>
      <c r="I494" s="94"/>
      <c r="J494" s="94"/>
      <c r="K494" s="94"/>
      <c r="L494" s="94"/>
      <c r="M494" s="94"/>
      <c r="N494" s="76"/>
      <c r="O494" s="158"/>
      <c r="P494" s="94"/>
      <c r="Q494" s="94"/>
      <c r="R494" s="94"/>
      <c r="S494" s="94"/>
    </row>
    <row r="495">
      <c r="A495" s="188"/>
      <c r="B495" s="154"/>
      <c r="C495" s="158"/>
      <c r="D495" s="189"/>
      <c r="E495" s="154"/>
      <c r="F495" s="154"/>
      <c r="G495" s="94"/>
      <c r="H495" s="94"/>
      <c r="I495" s="94"/>
      <c r="J495" s="94"/>
      <c r="K495" s="94"/>
      <c r="L495" s="94"/>
      <c r="M495" s="94"/>
      <c r="N495" s="76"/>
      <c r="O495" s="158"/>
      <c r="P495" s="94"/>
      <c r="Q495" s="94"/>
      <c r="R495" s="94"/>
      <c r="S495" s="94"/>
    </row>
    <row r="496">
      <c r="A496" s="188"/>
      <c r="B496" s="154"/>
      <c r="C496" s="158"/>
      <c r="D496" s="189"/>
      <c r="E496" s="154"/>
      <c r="F496" s="190"/>
      <c r="G496" s="154"/>
      <c r="H496" s="94"/>
      <c r="I496" s="154"/>
      <c r="J496" s="154"/>
      <c r="K496" s="94"/>
      <c r="L496" s="94"/>
      <c r="M496" s="94"/>
      <c r="N496" s="76"/>
      <c r="O496" s="158"/>
      <c r="P496" s="94"/>
      <c r="Q496" s="94"/>
      <c r="R496" s="154"/>
      <c r="S496" s="94"/>
    </row>
    <row r="497">
      <c r="A497" s="188"/>
      <c r="B497" s="154"/>
      <c r="C497" s="158"/>
      <c r="D497" s="189"/>
      <c r="E497" s="154"/>
      <c r="F497" s="154"/>
      <c r="G497" s="94"/>
      <c r="H497" s="94"/>
      <c r="I497" s="94"/>
      <c r="J497" s="94"/>
      <c r="K497" s="94"/>
      <c r="L497" s="94"/>
      <c r="M497" s="94"/>
      <c r="N497" s="76"/>
      <c r="O497" s="158"/>
      <c r="P497" s="94"/>
      <c r="Q497" s="94"/>
      <c r="R497" s="94"/>
      <c r="S497" s="94"/>
    </row>
    <row r="498">
      <c r="A498" s="188"/>
      <c r="B498" s="154"/>
      <c r="C498" s="158"/>
      <c r="D498" s="189"/>
      <c r="E498" s="154"/>
      <c r="F498" s="154"/>
      <c r="G498" s="94"/>
      <c r="H498" s="94"/>
      <c r="I498" s="94"/>
      <c r="J498" s="94"/>
      <c r="K498" s="94"/>
      <c r="L498" s="94"/>
      <c r="M498" s="94"/>
      <c r="N498" s="76"/>
      <c r="O498" s="158"/>
      <c r="P498" s="94"/>
      <c r="Q498" s="94"/>
      <c r="R498" s="94"/>
      <c r="S498" s="94"/>
    </row>
    <row r="499">
      <c r="A499" s="188"/>
      <c r="B499" s="154"/>
      <c r="C499" s="158"/>
      <c r="D499" s="189"/>
      <c r="E499" s="154"/>
      <c r="F499" s="154"/>
      <c r="G499" s="94"/>
      <c r="H499" s="94"/>
      <c r="I499" s="94"/>
      <c r="J499" s="94"/>
      <c r="K499" s="94"/>
      <c r="L499" s="94"/>
      <c r="M499" s="94"/>
      <c r="N499" s="76"/>
      <c r="O499" s="158"/>
      <c r="P499" s="94"/>
      <c r="Q499" s="94"/>
      <c r="R499" s="94"/>
      <c r="S499" s="94"/>
    </row>
    <row r="500">
      <c r="A500" s="188"/>
      <c r="B500" s="154"/>
      <c r="C500" s="158"/>
      <c r="D500" s="189"/>
      <c r="E500" s="154"/>
      <c r="F500" s="154"/>
      <c r="G500" s="94"/>
      <c r="H500" s="94"/>
      <c r="I500" s="94"/>
      <c r="J500" s="94"/>
      <c r="K500" s="94"/>
      <c r="L500" s="94"/>
      <c r="M500" s="94"/>
      <c r="N500" s="76"/>
      <c r="O500" s="158"/>
      <c r="P500" s="94"/>
      <c r="Q500" s="94"/>
      <c r="R500" s="94"/>
      <c r="S500" s="94"/>
    </row>
    <row r="501">
      <c r="A501" s="188"/>
      <c r="B501" s="151"/>
      <c r="C501" s="158"/>
      <c r="D501" s="191"/>
      <c r="E501" s="151"/>
      <c r="F501" s="154"/>
      <c r="G501" s="94"/>
      <c r="H501" s="94"/>
      <c r="I501" s="94"/>
      <c r="J501" s="94"/>
      <c r="K501" s="94"/>
      <c r="L501" s="94"/>
      <c r="M501" s="94"/>
      <c r="N501" s="76"/>
      <c r="O501" s="158"/>
      <c r="P501" s="94"/>
      <c r="Q501" s="94"/>
      <c r="R501" s="94"/>
      <c r="S501" s="94"/>
    </row>
  </sheetData>
  <autoFilter ref="$A$1:$AD$370">
    <filterColumn colId="8">
      <filters>
        <filter val="도은병원"/>
      </filters>
    </filterColumn>
    <sortState ref="A1:AD370">
      <sortCondition ref="O1:O370"/>
      <sortCondition ref="C1:C370"/>
    </sortState>
  </autoFilter>
  <conditionalFormatting sqref="B1:B501 D1:D501">
    <cfRule type="colorScale" priority="1">
      <colorScale>
        <cfvo type="min"/>
        <cfvo type="max"/>
        <color rgb="FF57BB8A"/>
        <color rgb="FFFFFFFF"/>
      </colorScale>
    </cfRule>
  </conditionalFormatting>
  <conditionalFormatting sqref="P1:P501">
    <cfRule type="colorScale" priority="2">
      <colorScale>
        <cfvo type="min"/>
        <cfvo type="max"/>
        <color rgb="FF57BB8A"/>
        <color rgb="FFFFFFFF"/>
      </colorScale>
    </cfRule>
  </conditionalFormatting>
  <conditionalFormatting sqref="M1">
    <cfRule type="notContainsBlanks" dxfId="0" priority="3">
      <formula>LEN(TRIM(M1))&gt;0</formula>
    </cfRule>
  </conditionalFormatting>
  <dataValidations>
    <dataValidation type="list" allowBlank="1" showErrorMessage="1" sqref="M2:M501">
      <formula1>"입원중,퇴원"</formula1>
    </dataValidation>
    <dataValidation type="list" allowBlank="1" showErrorMessage="1" sqref="H2:H300">
      <formula1>"정신,알코올"</formula1>
    </dataValidation>
    <dataValidation type="list" allowBlank="1" showErrorMessage="1" sqref="G2:G300">
      <formula1>"자의입원,보호진단,응급입원,보호입원,동의입원"</formula1>
    </dataValidation>
    <dataValidation type="list" allowBlank="1" showErrorMessage="1" sqref="D2:D300">
      <formula1>"남,여"</formula1>
    </dataValidation>
    <dataValidation type="list" allowBlank="1" showErrorMessage="1" sqref="P2:P501">
      <formula1>"시설연계,재노숙,연락두절,주거지원,귀가,사망,재입원,일자리지원,체포 및 수감,귀환,전원"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18.5"/>
    <col customWidth="1" min="5" max="5" width="21.75"/>
    <col customWidth="1" min="8" max="8" width="35.75"/>
    <col customWidth="1" min="9" max="9" width="31.0"/>
  </cols>
  <sheetData>
    <row r="1">
      <c r="A1" s="192" t="s">
        <v>183</v>
      </c>
      <c r="B1" s="193" t="s">
        <v>3</v>
      </c>
      <c r="C1" s="192" t="s">
        <v>8</v>
      </c>
      <c r="D1" s="192" t="s">
        <v>188</v>
      </c>
      <c r="E1" s="192" t="s">
        <v>1479</v>
      </c>
      <c r="F1" s="192" t="s">
        <v>1480</v>
      </c>
      <c r="G1" s="192" t="s">
        <v>4</v>
      </c>
      <c r="H1" s="192" t="s">
        <v>1481</v>
      </c>
      <c r="I1" s="192" t="s">
        <v>199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</row>
    <row r="2">
      <c r="A2" s="8">
        <v>1.0</v>
      </c>
      <c r="B2" s="195">
        <v>46034.0</v>
      </c>
      <c r="C2" s="8" t="s">
        <v>1482</v>
      </c>
      <c r="D2" s="8" t="s">
        <v>1483</v>
      </c>
      <c r="E2" s="8" t="s">
        <v>1037</v>
      </c>
      <c r="F2" s="8" t="s">
        <v>1484</v>
      </c>
      <c r="G2" s="8" t="s">
        <v>31</v>
      </c>
      <c r="H2" s="196" t="s">
        <v>1485</v>
      </c>
      <c r="I2" s="12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</row>
    <row r="3">
      <c r="A3" s="8">
        <v>2.0</v>
      </c>
      <c r="B3" s="195">
        <v>46057.0</v>
      </c>
      <c r="C3" s="8" t="s">
        <v>1486</v>
      </c>
      <c r="D3" s="8" t="s">
        <v>1487</v>
      </c>
      <c r="E3" s="8" t="s">
        <v>1465</v>
      </c>
      <c r="F3" s="8" t="s">
        <v>1484</v>
      </c>
      <c r="G3" s="8" t="s">
        <v>33</v>
      </c>
      <c r="H3" s="8" t="s">
        <v>1488</v>
      </c>
      <c r="I3" s="12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</row>
    <row r="4">
      <c r="A4" s="8">
        <v>3.0</v>
      </c>
      <c r="B4" s="195">
        <v>46059.0</v>
      </c>
      <c r="C4" s="8" t="s">
        <v>569</v>
      </c>
      <c r="D4" s="8" t="s">
        <v>570</v>
      </c>
      <c r="E4" s="8" t="s">
        <v>1489</v>
      </c>
      <c r="F4" s="8" t="s">
        <v>1484</v>
      </c>
      <c r="G4" s="8" t="s">
        <v>30</v>
      </c>
      <c r="H4" s="8" t="s">
        <v>1490</v>
      </c>
      <c r="I4" s="197" t="s">
        <v>1491</v>
      </c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</row>
    <row r="5">
      <c r="A5" s="8">
        <v>4.0</v>
      </c>
      <c r="B5" s="195">
        <v>46058.0</v>
      </c>
      <c r="C5" s="8" t="s">
        <v>766</v>
      </c>
      <c r="D5" s="8" t="s">
        <v>767</v>
      </c>
      <c r="E5" s="8" t="s">
        <v>1489</v>
      </c>
      <c r="F5" s="8" t="s">
        <v>1484</v>
      </c>
      <c r="G5" s="8" t="s">
        <v>34</v>
      </c>
      <c r="H5" s="8" t="s">
        <v>1492</v>
      </c>
      <c r="I5" s="12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>
      <c r="A6" s="8">
        <v>5.0</v>
      </c>
      <c r="B6" s="195">
        <v>46063.0</v>
      </c>
      <c r="C6" s="8" t="s">
        <v>1482</v>
      </c>
      <c r="D6" s="8" t="s">
        <v>1483</v>
      </c>
      <c r="E6" s="8" t="s">
        <v>1037</v>
      </c>
      <c r="F6" s="8" t="s">
        <v>1493</v>
      </c>
      <c r="G6" s="8" t="s">
        <v>31</v>
      </c>
      <c r="H6" s="8" t="s">
        <v>1494</v>
      </c>
      <c r="I6" s="12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</row>
    <row r="7">
      <c r="A7" s="8">
        <v>6.0</v>
      </c>
      <c r="B7" s="195">
        <v>46087.0</v>
      </c>
      <c r="C7" s="8" t="s">
        <v>1495</v>
      </c>
      <c r="D7" s="8" t="s">
        <v>1496</v>
      </c>
      <c r="E7" s="8" t="s">
        <v>1497</v>
      </c>
      <c r="F7" s="8" t="s">
        <v>1484</v>
      </c>
      <c r="G7" s="8" t="s">
        <v>30</v>
      </c>
      <c r="H7" s="8" t="s">
        <v>1498</v>
      </c>
      <c r="I7" s="197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>
      <c r="A8" s="8">
        <v>7.0</v>
      </c>
      <c r="B8" s="195"/>
      <c r="C8" s="8"/>
      <c r="D8" s="8"/>
      <c r="E8" s="8"/>
      <c r="F8" s="8"/>
      <c r="G8" s="8"/>
      <c r="H8" s="8"/>
      <c r="I8" s="8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</row>
    <row r="9">
      <c r="A9" s="8">
        <v>8.0</v>
      </c>
      <c r="B9" s="195"/>
      <c r="C9" s="8"/>
      <c r="D9" s="8"/>
      <c r="E9" s="8"/>
      <c r="F9" s="8"/>
      <c r="G9" s="8"/>
      <c r="H9" s="8"/>
      <c r="I9" s="12"/>
      <c r="J9" s="194"/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</row>
    <row r="10">
      <c r="A10" s="8">
        <v>9.0</v>
      </c>
      <c r="B10" s="195"/>
      <c r="C10" s="8"/>
      <c r="D10" s="8"/>
      <c r="E10" s="8"/>
      <c r="F10" s="8"/>
      <c r="G10" s="8"/>
      <c r="H10" s="13"/>
      <c r="I10" s="12"/>
      <c r="J10" s="194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</row>
    <row r="11">
      <c r="A11" s="8">
        <v>10.0</v>
      </c>
      <c r="B11" s="195"/>
      <c r="C11" s="8"/>
      <c r="D11" s="8"/>
      <c r="E11" s="8"/>
      <c r="F11" s="8"/>
      <c r="G11" s="8"/>
      <c r="H11" s="8"/>
      <c r="I11" s="12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</row>
    <row r="12">
      <c r="A12" s="8">
        <v>11.0</v>
      </c>
      <c r="B12" s="195"/>
      <c r="C12" s="8"/>
      <c r="D12" s="8"/>
      <c r="E12" s="8"/>
      <c r="F12" s="8"/>
      <c r="G12" s="8"/>
      <c r="H12" s="8"/>
      <c r="I12" s="12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</row>
    <row r="13">
      <c r="A13" s="8">
        <v>12.0</v>
      </c>
      <c r="B13" s="195"/>
      <c r="C13" s="8"/>
      <c r="D13" s="8"/>
      <c r="E13" s="8"/>
      <c r="F13" s="8"/>
      <c r="G13" s="8"/>
      <c r="H13" s="8"/>
      <c r="I13" s="12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</row>
    <row r="14">
      <c r="A14" s="8">
        <v>13.0</v>
      </c>
      <c r="B14" s="195"/>
      <c r="C14" s="8"/>
      <c r="D14" s="13"/>
      <c r="E14" s="8"/>
      <c r="F14" s="8"/>
      <c r="G14" s="8"/>
      <c r="H14" s="8"/>
      <c r="I14" s="12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</row>
    <row r="15">
      <c r="A15" s="8">
        <v>14.0</v>
      </c>
      <c r="B15" s="195"/>
      <c r="C15" s="8"/>
      <c r="D15" s="8"/>
      <c r="E15" s="8"/>
      <c r="F15" s="8"/>
      <c r="G15" s="8"/>
      <c r="H15" s="8"/>
      <c r="I15" s="12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</row>
    <row r="16">
      <c r="A16" s="8">
        <v>15.0</v>
      </c>
      <c r="B16" s="195"/>
      <c r="C16" s="8"/>
      <c r="D16" s="8"/>
      <c r="E16" s="8"/>
      <c r="F16" s="8"/>
      <c r="G16" s="8"/>
      <c r="H16" s="8"/>
      <c r="I16" s="12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</row>
    <row r="17">
      <c r="A17" s="8">
        <v>16.0</v>
      </c>
      <c r="B17" s="195"/>
      <c r="C17" s="8"/>
      <c r="D17" s="8"/>
      <c r="E17" s="8"/>
      <c r="F17" s="8"/>
      <c r="G17" s="8"/>
      <c r="H17" s="8"/>
      <c r="I17" s="197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</row>
    <row r="18">
      <c r="A18" s="8">
        <v>17.0</v>
      </c>
      <c r="B18" s="195"/>
      <c r="C18" s="8"/>
      <c r="D18" s="8"/>
      <c r="E18" s="8"/>
      <c r="F18" s="8"/>
      <c r="G18" s="8"/>
      <c r="H18" s="8"/>
      <c r="I18" s="12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</row>
    <row r="19">
      <c r="A19" s="8">
        <v>18.0</v>
      </c>
      <c r="B19" s="195"/>
      <c r="C19" s="8"/>
      <c r="D19" s="8"/>
      <c r="E19" s="8"/>
      <c r="F19" s="8"/>
      <c r="G19" s="8"/>
      <c r="H19" s="8"/>
      <c r="I19" s="12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</row>
    <row r="20">
      <c r="A20" s="8">
        <v>19.0</v>
      </c>
      <c r="B20" s="195"/>
      <c r="C20" s="8"/>
      <c r="D20" s="8"/>
      <c r="E20" s="8"/>
      <c r="F20" s="8"/>
      <c r="G20" s="8"/>
      <c r="H20" s="8"/>
      <c r="I20" s="197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</row>
    <row r="21">
      <c r="A21" s="8">
        <v>20.0</v>
      </c>
      <c r="B21" s="195"/>
      <c r="C21" s="8"/>
      <c r="D21" s="8"/>
      <c r="E21" s="8"/>
      <c r="F21" s="8"/>
      <c r="G21" s="8"/>
      <c r="H21" s="8"/>
      <c r="I21" s="197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</row>
    <row r="22">
      <c r="A22" s="8">
        <v>21.0</v>
      </c>
      <c r="B22" s="195"/>
      <c r="C22" s="8"/>
      <c r="D22" s="8"/>
      <c r="E22" s="8"/>
      <c r="F22" s="8"/>
      <c r="G22" s="8"/>
      <c r="H22" s="8"/>
      <c r="I22" s="12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</row>
    <row r="23">
      <c r="A23" s="8">
        <v>22.0</v>
      </c>
      <c r="B23" s="195"/>
      <c r="C23" s="8"/>
      <c r="D23" s="8"/>
      <c r="E23" s="8"/>
      <c r="F23" s="8"/>
      <c r="G23" s="8"/>
      <c r="H23" s="8"/>
      <c r="I23" s="12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</row>
    <row r="24">
      <c r="A24" s="8">
        <v>23.0</v>
      </c>
      <c r="B24" s="195"/>
      <c r="C24" s="8"/>
      <c r="D24" s="8"/>
      <c r="E24" s="8"/>
      <c r="F24" s="8"/>
      <c r="G24" s="8"/>
      <c r="H24" s="8"/>
      <c r="I24" s="12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</row>
    <row r="25">
      <c r="A25" s="8">
        <v>24.0</v>
      </c>
      <c r="B25" s="195"/>
      <c r="C25" s="8"/>
      <c r="D25" s="8"/>
      <c r="E25" s="8"/>
      <c r="F25" s="8"/>
      <c r="G25" s="8"/>
      <c r="H25" s="8"/>
      <c r="I25" s="197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</row>
    <row r="26">
      <c r="A26" s="8">
        <v>25.0</v>
      </c>
      <c r="B26" s="195"/>
      <c r="C26" s="8"/>
      <c r="D26" s="8"/>
      <c r="E26" s="8"/>
      <c r="F26" s="8"/>
      <c r="G26" s="8"/>
      <c r="H26" s="8"/>
      <c r="I26" s="12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</row>
    <row r="27">
      <c r="A27" s="8">
        <v>26.0</v>
      </c>
      <c r="B27" s="195"/>
      <c r="C27" s="8"/>
      <c r="D27" s="8"/>
      <c r="E27" s="8"/>
      <c r="F27" s="8"/>
      <c r="G27" s="8"/>
      <c r="H27" s="8"/>
      <c r="I27" s="197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</row>
    <row r="28">
      <c r="A28" s="8">
        <v>27.0</v>
      </c>
      <c r="B28" s="195"/>
      <c r="C28" s="8"/>
      <c r="D28" s="8"/>
      <c r="E28" s="8"/>
      <c r="F28" s="8"/>
      <c r="G28" s="8"/>
      <c r="H28" s="8"/>
      <c r="I28" s="12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</row>
    <row r="29">
      <c r="A29" s="8">
        <v>28.0</v>
      </c>
      <c r="B29" s="195"/>
      <c r="C29" s="8"/>
      <c r="D29" s="8"/>
      <c r="E29" s="8"/>
      <c r="F29" s="8"/>
      <c r="G29" s="8"/>
      <c r="H29" s="8"/>
      <c r="I29" s="12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</row>
    <row r="30">
      <c r="A30" s="8">
        <v>29.0</v>
      </c>
      <c r="B30" s="195"/>
      <c r="C30" s="8"/>
      <c r="D30" s="8"/>
      <c r="E30" s="8"/>
      <c r="F30" s="8"/>
      <c r="G30" s="8"/>
      <c r="H30" s="8"/>
      <c r="I30" s="197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</row>
    <row r="31">
      <c r="A31" s="8">
        <v>30.0</v>
      </c>
      <c r="B31" s="195"/>
      <c r="C31" s="8"/>
      <c r="D31" s="8"/>
      <c r="E31" s="8"/>
      <c r="F31" s="8"/>
      <c r="G31" s="8"/>
      <c r="H31" s="8"/>
      <c r="I31" s="12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</row>
    <row r="32">
      <c r="A32" s="8">
        <v>31.0</v>
      </c>
      <c r="B32" s="195"/>
      <c r="C32" s="8"/>
      <c r="D32" s="8"/>
      <c r="E32" s="8"/>
      <c r="F32" s="8"/>
      <c r="G32" s="8"/>
      <c r="H32" s="8"/>
      <c r="I32" s="12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</row>
    <row r="33">
      <c r="A33" s="8">
        <v>32.0</v>
      </c>
      <c r="B33" s="195"/>
      <c r="C33" s="8"/>
      <c r="D33" s="8"/>
      <c r="E33" s="8"/>
      <c r="F33" s="8"/>
      <c r="G33" s="8"/>
      <c r="H33" s="8"/>
      <c r="I33" s="12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</row>
    <row r="34">
      <c r="A34" s="8">
        <v>33.0</v>
      </c>
      <c r="B34" s="195"/>
      <c r="C34" s="8"/>
      <c r="D34" s="8"/>
      <c r="E34" s="8"/>
      <c r="F34" s="8"/>
      <c r="G34" s="8"/>
      <c r="H34" s="8"/>
      <c r="I34" s="12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>
      <c r="A35" s="8">
        <v>34.0</v>
      </c>
      <c r="B35" s="195"/>
      <c r="C35" s="8"/>
      <c r="D35" s="8"/>
      <c r="E35" s="8"/>
      <c r="F35" s="8"/>
      <c r="G35" s="8"/>
      <c r="H35" s="8"/>
      <c r="I35" s="12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>
      <c r="A36" s="8">
        <v>35.0</v>
      </c>
      <c r="B36" s="195"/>
      <c r="C36" s="8"/>
      <c r="D36" s="8"/>
      <c r="E36" s="8"/>
      <c r="F36" s="8"/>
      <c r="G36" s="8"/>
      <c r="H36" s="8"/>
      <c r="I36" s="12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>
      <c r="A37" s="8">
        <v>36.0</v>
      </c>
      <c r="B37" s="195"/>
      <c r="C37" s="8"/>
      <c r="D37" s="8"/>
      <c r="E37" s="8"/>
      <c r="F37" s="8"/>
      <c r="G37" s="8"/>
      <c r="H37" s="8"/>
      <c r="I37" s="197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</row>
    <row r="38">
      <c r="A38" s="8">
        <v>37.0</v>
      </c>
      <c r="B38" s="195"/>
      <c r="C38" s="8"/>
      <c r="D38" s="8"/>
      <c r="E38" s="8"/>
      <c r="F38" s="8"/>
      <c r="G38" s="8"/>
      <c r="H38" s="8"/>
      <c r="I38" s="12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</row>
    <row r="39">
      <c r="A39" s="8">
        <v>38.0</v>
      </c>
      <c r="B39" s="195"/>
      <c r="C39" s="8"/>
      <c r="D39" s="8"/>
      <c r="E39" s="8"/>
      <c r="F39" s="8"/>
      <c r="G39" s="8"/>
      <c r="H39" s="8"/>
      <c r="I39" s="12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</row>
    <row r="40">
      <c r="A40" s="8">
        <v>39.0</v>
      </c>
      <c r="B40" s="195"/>
      <c r="C40" s="61"/>
      <c r="D40" s="168"/>
      <c r="E40" s="8"/>
      <c r="F40" s="8"/>
      <c r="G40" s="8"/>
      <c r="H40" s="8"/>
      <c r="I40" s="12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</row>
    <row r="41">
      <c r="A41" s="8">
        <v>40.0</v>
      </c>
      <c r="B41" s="195"/>
      <c r="C41" s="8"/>
      <c r="D41" s="8"/>
      <c r="E41" s="8"/>
      <c r="F41" s="8"/>
      <c r="G41" s="8"/>
      <c r="H41" s="8"/>
      <c r="I41" s="12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</row>
    <row r="42">
      <c r="A42" s="8">
        <v>41.0</v>
      </c>
      <c r="B42" s="195"/>
      <c r="C42" s="8"/>
      <c r="D42" s="8"/>
      <c r="E42" s="8"/>
      <c r="F42" s="8"/>
      <c r="G42" s="8"/>
      <c r="H42" s="8"/>
      <c r="I42" s="12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</row>
    <row r="43">
      <c r="A43" s="8">
        <v>42.0</v>
      </c>
      <c r="B43" s="195"/>
      <c r="C43" s="8"/>
      <c r="D43" s="8"/>
      <c r="E43" s="8"/>
      <c r="F43" s="8"/>
      <c r="G43" s="8"/>
      <c r="H43" s="8"/>
      <c r="I43" s="12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</row>
    <row r="44">
      <c r="A44" s="8">
        <v>43.0</v>
      </c>
      <c r="B44" s="195"/>
      <c r="C44" s="8"/>
      <c r="D44" s="8"/>
      <c r="E44" s="8"/>
      <c r="F44" s="8"/>
      <c r="G44" s="8"/>
      <c r="H44" s="8"/>
      <c r="I44" s="12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</row>
    <row r="45">
      <c r="A45" s="8">
        <v>44.0</v>
      </c>
      <c r="B45" s="195"/>
      <c r="C45" s="8"/>
      <c r="D45" s="8"/>
      <c r="E45" s="8"/>
      <c r="F45" s="8"/>
      <c r="G45" s="8"/>
      <c r="H45" s="8"/>
      <c r="I45" s="197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</row>
    <row r="46">
      <c r="A46" s="8">
        <v>45.0</v>
      </c>
      <c r="B46" s="195"/>
      <c r="C46" s="8"/>
      <c r="D46" s="8"/>
      <c r="E46" s="8"/>
      <c r="F46" s="8"/>
      <c r="G46" s="8"/>
      <c r="H46" s="8"/>
      <c r="I46" s="12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</row>
    <row r="47">
      <c r="A47" s="8">
        <v>46.0</v>
      </c>
      <c r="B47" s="195"/>
      <c r="C47" s="8"/>
      <c r="D47" s="8"/>
      <c r="E47" s="8"/>
      <c r="F47" s="8"/>
      <c r="G47" s="8"/>
      <c r="H47" s="8"/>
      <c r="I47" s="12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</row>
    <row r="48">
      <c r="A48" s="8">
        <v>47.0</v>
      </c>
      <c r="B48" s="195"/>
      <c r="C48" s="8"/>
      <c r="D48" s="8"/>
      <c r="E48" s="8"/>
      <c r="F48" s="8"/>
      <c r="G48" s="8"/>
      <c r="H48" s="8"/>
      <c r="I48" s="12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</row>
    <row r="49">
      <c r="A49" s="8">
        <v>48.0</v>
      </c>
      <c r="B49" s="195"/>
      <c r="C49" s="8"/>
      <c r="D49" s="8"/>
      <c r="E49" s="8"/>
      <c r="F49" s="8"/>
      <c r="G49" s="8"/>
      <c r="H49" s="8"/>
      <c r="I49" s="12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</row>
    <row r="50">
      <c r="A50" s="8">
        <v>49.0</v>
      </c>
      <c r="B50" s="195"/>
      <c r="C50" s="8"/>
      <c r="D50" s="8"/>
      <c r="E50" s="8"/>
      <c r="F50" s="8"/>
      <c r="G50" s="8"/>
      <c r="H50" s="8"/>
      <c r="I50" s="12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</row>
    <row r="51">
      <c r="A51" s="8">
        <v>50.0</v>
      </c>
      <c r="B51" s="195"/>
      <c r="C51" s="8"/>
      <c r="D51" s="8"/>
      <c r="E51" s="8"/>
      <c r="F51" s="8"/>
      <c r="G51" s="8"/>
      <c r="H51" s="8"/>
      <c r="I51" s="12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</row>
    <row r="52">
      <c r="A52" s="8">
        <v>51.0</v>
      </c>
      <c r="B52" s="195"/>
      <c r="C52" s="8"/>
      <c r="D52" s="8"/>
      <c r="E52" s="8"/>
      <c r="F52" s="8"/>
      <c r="G52" s="8"/>
      <c r="H52" s="8"/>
      <c r="I52" s="12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</row>
    <row r="53">
      <c r="A53" s="8">
        <v>52.0</v>
      </c>
      <c r="B53" s="195"/>
      <c r="C53" s="8"/>
      <c r="D53" s="8"/>
      <c r="E53" s="8"/>
      <c r="F53" s="8"/>
      <c r="G53" s="8"/>
      <c r="H53" s="8"/>
      <c r="I53" s="197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</row>
    <row r="54">
      <c r="A54" s="8">
        <v>53.0</v>
      </c>
      <c r="B54" s="195"/>
      <c r="C54" s="8"/>
      <c r="D54" s="8"/>
      <c r="E54" s="8"/>
      <c r="F54" s="8"/>
      <c r="G54" s="8"/>
      <c r="H54" s="8"/>
      <c r="I54" s="12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</row>
    <row r="55">
      <c r="A55" s="8">
        <v>54.0</v>
      </c>
      <c r="B55" s="195"/>
      <c r="C55" s="8"/>
      <c r="D55" s="8"/>
      <c r="E55" s="8"/>
      <c r="F55" s="8"/>
      <c r="G55" s="8"/>
      <c r="H55" s="8"/>
      <c r="I55" s="12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</row>
    <row r="56">
      <c r="A56" s="8">
        <v>55.0</v>
      </c>
      <c r="B56" s="195"/>
      <c r="C56" s="8"/>
      <c r="D56" s="8"/>
      <c r="E56" s="8"/>
      <c r="F56" s="8"/>
      <c r="G56" s="8"/>
      <c r="H56" s="8"/>
      <c r="I56" s="12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</row>
    <row r="57">
      <c r="A57" s="8">
        <v>56.0</v>
      </c>
      <c r="B57" s="195"/>
      <c r="C57" s="8"/>
      <c r="D57" s="8"/>
      <c r="E57" s="8"/>
      <c r="F57" s="8"/>
      <c r="G57" s="8"/>
      <c r="H57" s="8"/>
      <c r="I57" s="12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</row>
    <row r="58">
      <c r="A58" s="8">
        <v>57.0</v>
      </c>
      <c r="B58" s="195"/>
      <c r="C58" s="8"/>
      <c r="D58" s="8"/>
      <c r="E58" s="8"/>
      <c r="F58" s="8"/>
      <c r="G58" s="8"/>
      <c r="H58" s="8"/>
      <c r="I58" s="12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</row>
    <row r="59">
      <c r="A59" s="8">
        <v>58.0</v>
      </c>
      <c r="B59" s="195"/>
      <c r="C59" s="8"/>
      <c r="D59" s="8"/>
      <c r="E59" s="8"/>
      <c r="F59" s="8"/>
      <c r="G59" s="8"/>
      <c r="H59" s="8"/>
      <c r="I59" s="12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</row>
    <row r="60">
      <c r="A60" s="8">
        <v>59.0</v>
      </c>
      <c r="B60" s="195"/>
      <c r="C60" s="8"/>
      <c r="D60" s="8"/>
      <c r="E60" s="8"/>
      <c r="F60" s="8"/>
      <c r="G60" s="8"/>
      <c r="H60" s="8"/>
      <c r="I60" s="12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</row>
    <row r="61">
      <c r="A61" s="8">
        <v>60.0</v>
      </c>
      <c r="B61" s="195"/>
      <c r="C61" s="8"/>
      <c r="D61" s="8"/>
      <c r="E61" s="8"/>
      <c r="F61" s="8"/>
      <c r="G61" s="8"/>
      <c r="H61" s="8"/>
      <c r="I61" s="12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</row>
    <row r="62">
      <c r="A62" s="8">
        <v>61.0</v>
      </c>
      <c r="B62" s="195"/>
      <c r="C62" s="8"/>
      <c r="D62" s="8"/>
      <c r="E62" s="8"/>
      <c r="F62" s="8"/>
      <c r="G62" s="8"/>
      <c r="H62" s="8"/>
      <c r="I62" s="12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</row>
    <row r="63">
      <c r="A63" s="8">
        <v>62.0</v>
      </c>
      <c r="B63" s="195"/>
      <c r="C63" s="8"/>
      <c r="D63" s="8"/>
      <c r="E63" s="8"/>
      <c r="F63" s="8"/>
      <c r="G63" s="8"/>
      <c r="H63" s="8"/>
      <c r="I63" s="197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</row>
    <row r="64">
      <c r="A64" s="8">
        <v>63.0</v>
      </c>
      <c r="B64" s="195"/>
      <c r="C64" s="8"/>
      <c r="D64" s="8"/>
      <c r="E64" s="8"/>
      <c r="F64" s="8"/>
      <c r="G64" s="8"/>
      <c r="H64" s="8"/>
      <c r="I64" s="12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</row>
    <row r="65">
      <c r="A65" s="8">
        <v>64.0</v>
      </c>
      <c r="B65" s="195"/>
      <c r="C65" s="8"/>
      <c r="D65" s="8"/>
      <c r="E65" s="8"/>
      <c r="F65" s="8"/>
      <c r="G65" s="8"/>
      <c r="H65" s="8"/>
      <c r="I65" s="12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</row>
    <row r="66">
      <c r="A66" s="8">
        <v>65.0</v>
      </c>
      <c r="B66" s="195"/>
      <c r="C66" s="61"/>
      <c r="D66" s="168"/>
      <c r="E66" s="8"/>
      <c r="F66" s="8"/>
      <c r="G66" s="8"/>
      <c r="H66" s="8"/>
      <c r="I66" s="12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</row>
    <row r="67">
      <c r="A67" s="8">
        <v>66.0</v>
      </c>
      <c r="B67" s="195"/>
      <c r="C67" s="8"/>
      <c r="D67" s="8"/>
      <c r="E67" s="8"/>
      <c r="F67" s="8"/>
      <c r="G67" s="8"/>
      <c r="H67" s="8"/>
      <c r="I67" s="12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</row>
    <row r="68">
      <c r="A68" s="8">
        <v>67.0</v>
      </c>
      <c r="B68" s="195"/>
      <c r="C68" s="8"/>
      <c r="D68" s="8"/>
      <c r="E68" s="8"/>
      <c r="F68" s="8"/>
      <c r="G68" s="8"/>
      <c r="H68" s="8"/>
      <c r="I68" s="12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</row>
    <row r="69">
      <c r="A69" s="8">
        <v>68.0</v>
      </c>
      <c r="B69" s="195"/>
      <c r="C69" s="8"/>
      <c r="D69" s="8"/>
      <c r="E69" s="8"/>
      <c r="F69" s="8"/>
      <c r="G69" s="8"/>
      <c r="H69" s="8"/>
      <c r="I69" s="12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</row>
    <row r="70">
      <c r="A70" s="8">
        <v>69.0</v>
      </c>
      <c r="B70" s="195"/>
      <c r="C70" s="8"/>
      <c r="D70" s="8"/>
      <c r="E70" s="8"/>
      <c r="F70" s="8"/>
      <c r="G70" s="8"/>
      <c r="H70" s="8"/>
      <c r="I70" s="12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</row>
    <row r="71">
      <c r="A71" s="8">
        <v>70.0</v>
      </c>
      <c r="B71" s="195"/>
      <c r="C71" s="8"/>
      <c r="D71" s="8"/>
      <c r="E71" s="8"/>
      <c r="F71" s="8"/>
      <c r="G71" s="8"/>
      <c r="H71" s="8"/>
      <c r="I71" s="197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</row>
    <row r="72">
      <c r="A72" s="8">
        <v>71.0</v>
      </c>
      <c r="B72" s="195"/>
      <c r="C72" s="8"/>
      <c r="D72" s="8"/>
      <c r="E72" s="8"/>
      <c r="F72" s="8"/>
      <c r="G72" s="8"/>
      <c r="H72" s="8"/>
      <c r="I72" s="12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</row>
    <row r="73">
      <c r="A73" s="8">
        <v>72.0</v>
      </c>
      <c r="B73" s="195"/>
      <c r="C73" s="8"/>
      <c r="D73" s="8"/>
      <c r="E73" s="8"/>
      <c r="F73" s="8"/>
      <c r="G73" s="8"/>
      <c r="H73" s="8"/>
      <c r="I73" s="12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</row>
    <row r="74">
      <c r="A74" s="194"/>
      <c r="B74" s="198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</row>
    <row r="75">
      <c r="A75" s="194"/>
      <c r="B75" s="198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</row>
    <row r="76">
      <c r="A76" s="194"/>
      <c r="B76" s="198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</row>
    <row r="77">
      <c r="A77" s="194"/>
      <c r="B77" s="198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</row>
    <row r="78">
      <c r="A78" s="194"/>
      <c r="B78" s="198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</row>
    <row r="79">
      <c r="A79" s="194"/>
      <c r="B79" s="198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</row>
    <row r="80">
      <c r="A80" s="194"/>
      <c r="B80" s="198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</row>
    <row r="81">
      <c r="A81" s="194"/>
      <c r="B81" s="198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</row>
    <row r="82">
      <c r="A82" s="194"/>
      <c r="B82" s="198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</row>
    <row r="83">
      <c r="A83" s="194"/>
      <c r="B83" s="198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</row>
    <row r="84">
      <c r="A84" s="194"/>
      <c r="B84" s="198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</row>
    <row r="85">
      <c r="A85" s="194"/>
      <c r="B85" s="198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</row>
    <row r="86">
      <c r="A86" s="194"/>
      <c r="B86" s="198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</row>
    <row r="87">
      <c r="A87" s="194"/>
      <c r="B87" s="198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</row>
    <row r="88">
      <c r="A88" s="194"/>
      <c r="B88" s="198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</row>
    <row r="89">
      <c r="A89" s="194"/>
      <c r="B89" s="198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</row>
    <row r="90">
      <c r="A90" s="194"/>
      <c r="B90" s="198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</row>
    <row r="91">
      <c r="A91" s="194"/>
      <c r="B91" s="198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</row>
    <row r="92">
      <c r="A92" s="194"/>
      <c r="B92" s="198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</row>
    <row r="93">
      <c r="A93" s="194"/>
      <c r="B93" s="198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</row>
    <row r="94">
      <c r="A94" s="194"/>
      <c r="B94" s="198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</row>
    <row r="95">
      <c r="A95" s="194"/>
      <c r="B95" s="198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</row>
    <row r="96">
      <c r="A96" s="194"/>
      <c r="B96" s="198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</row>
    <row r="97">
      <c r="A97" s="194"/>
      <c r="B97" s="198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</row>
    <row r="98">
      <c r="A98" s="194"/>
      <c r="B98" s="198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</row>
    <row r="99">
      <c r="A99" s="194"/>
      <c r="B99" s="198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</row>
    <row r="100">
      <c r="A100" s="194"/>
      <c r="B100" s="198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</row>
    <row r="101">
      <c r="A101" s="194"/>
      <c r="B101" s="198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</row>
    <row r="102">
      <c r="A102" s="194"/>
      <c r="B102" s="198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</row>
    <row r="103">
      <c r="A103" s="194"/>
      <c r="B103" s="198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</row>
    <row r="104">
      <c r="A104" s="194"/>
      <c r="B104" s="198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</row>
    <row r="105">
      <c r="A105" s="194"/>
      <c r="B105" s="198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</row>
    <row r="106">
      <c r="A106" s="194"/>
      <c r="B106" s="198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</row>
    <row r="107">
      <c r="A107" s="194"/>
      <c r="B107" s="198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</row>
    <row r="108">
      <c r="A108" s="194"/>
      <c r="B108" s="198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</row>
    <row r="109">
      <c r="A109" s="194"/>
      <c r="B109" s="198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</row>
    <row r="110">
      <c r="A110" s="194"/>
      <c r="B110" s="198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</row>
    <row r="111">
      <c r="A111" s="194"/>
      <c r="B111" s="198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</row>
    <row r="112">
      <c r="A112" s="194"/>
      <c r="B112" s="198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</row>
    <row r="113">
      <c r="A113" s="194"/>
      <c r="B113" s="198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</row>
    <row r="114">
      <c r="A114" s="194"/>
      <c r="B114" s="198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</row>
    <row r="115">
      <c r="A115" s="194"/>
      <c r="B115" s="198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>
      <c r="A116" s="194"/>
      <c r="B116" s="198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>
      <c r="A117" s="194"/>
      <c r="B117" s="198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</row>
    <row r="118">
      <c r="A118" s="194"/>
      <c r="B118" s="198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</row>
    <row r="119">
      <c r="A119" s="194"/>
      <c r="B119" s="198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</row>
    <row r="120">
      <c r="A120" s="194"/>
      <c r="B120" s="198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</row>
    <row r="121">
      <c r="A121" s="194"/>
      <c r="B121" s="198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</row>
    <row r="122">
      <c r="A122" s="194"/>
      <c r="B122" s="198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</row>
    <row r="123">
      <c r="A123" s="194"/>
      <c r="B123" s="198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</row>
    <row r="124">
      <c r="A124" s="194"/>
      <c r="B124" s="198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</row>
    <row r="125">
      <c r="A125" s="194"/>
      <c r="B125" s="198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</row>
    <row r="126">
      <c r="A126" s="194"/>
      <c r="B126" s="198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</row>
    <row r="127">
      <c r="A127" s="194"/>
      <c r="B127" s="198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</row>
    <row r="128">
      <c r="A128" s="194"/>
      <c r="B128" s="198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</row>
    <row r="129">
      <c r="A129" s="194"/>
      <c r="B129" s="198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</row>
    <row r="130">
      <c r="A130" s="194"/>
      <c r="B130" s="198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</row>
    <row r="131">
      <c r="A131" s="194"/>
      <c r="B131" s="198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</row>
    <row r="132">
      <c r="A132" s="194"/>
      <c r="B132" s="198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</row>
    <row r="133">
      <c r="A133" s="194"/>
      <c r="B133" s="198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</row>
    <row r="134">
      <c r="A134" s="194"/>
      <c r="B134" s="198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</row>
    <row r="135">
      <c r="A135" s="194"/>
      <c r="B135" s="198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</row>
    <row r="136">
      <c r="A136" s="194"/>
      <c r="B136" s="198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</row>
    <row r="137">
      <c r="A137" s="194"/>
      <c r="B137" s="198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</row>
    <row r="138">
      <c r="A138" s="194"/>
      <c r="B138" s="198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</row>
    <row r="139">
      <c r="A139" s="194"/>
      <c r="B139" s="198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</row>
    <row r="140">
      <c r="A140" s="194"/>
      <c r="B140" s="198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</row>
    <row r="141">
      <c r="A141" s="194"/>
      <c r="B141" s="198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</row>
    <row r="142">
      <c r="A142" s="194"/>
      <c r="B142" s="198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</row>
    <row r="143">
      <c r="A143" s="194"/>
      <c r="B143" s="198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</row>
    <row r="144">
      <c r="A144" s="194"/>
      <c r="B144" s="198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>
      <c r="A145" s="194"/>
      <c r="B145" s="198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</row>
    <row r="146">
      <c r="A146" s="194"/>
      <c r="B146" s="198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</row>
    <row r="147">
      <c r="A147" s="194"/>
      <c r="B147" s="198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</row>
    <row r="148">
      <c r="A148" s="194"/>
      <c r="B148" s="198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</row>
    <row r="149">
      <c r="A149" s="194"/>
      <c r="B149" s="198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</row>
    <row r="150">
      <c r="A150" s="194"/>
      <c r="B150" s="198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</row>
    <row r="151">
      <c r="A151" s="194"/>
      <c r="B151" s="198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</row>
    <row r="152">
      <c r="A152" s="194"/>
      <c r="B152" s="198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</row>
    <row r="153">
      <c r="A153" s="194"/>
      <c r="B153" s="198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</row>
    <row r="154">
      <c r="A154" s="194"/>
      <c r="B154" s="198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</row>
    <row r="155">
      <c r="A155" s="194"/>
      <c r="B155" s="198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</row>
    <row r="156">
      <c r="A156" s="194"/>
      <c r="B156" s="198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</row>
    <row r="157">
      <c r="A157" s="194"/>
      <c r="B157" s="198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</row>
    <row r="158">
      <c r="A158" s="194"/>
      <c r="B158" s="198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</row>
    <row r="159">
      <c r="A159" s="194"/>
      <c r="B159" s="198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</row>
    <row r="160">
      <c r="A160" s="194"/>
      <c r="B160" s="198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</row>
    <row r="161">
      <c r="A161" s="194"/>
      <c r="B161" s="198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</row>
    <row r="162">
      <c r="A162" s="194"/>
      <c r="B162" s="198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</row>
    <row r="163">
      <c r="A163" s="194"/>
      <c r="B163" s="198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</row>
    <row r="164">
      <c r="A164" s="194"/>
      <c r="B164" s="198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</row>
    <row r="165">
      <c r="A165" s="194"/>
      <c r="B165" s="198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</row>
    <row r="166">
      <c r="A166" s="194"/>
      <c r="B166" s="198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</row>
    <row r="167">
      <c r="A167" s="194"/>
      <c r="B167" s="198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</row>
    <row r="168">
      <c r="A168" s="194"/>
      <c r="B168" s="198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</row>
    <row r="169">
      <c r="A169" s="194"/>
      <c r="B169" s="198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</row>
    <row r="170">
      <c r="A170" s="194"/>
      <c r="B170" s="198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</row>
    <row r="171">
      <c r="A171" s="194"/>
      <c r="B171" s="198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</row>
    <row r="172">
      <c r="A172" s="194"/>
      <c r="B172" s="198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</row>
    <row r="173">
      <c r="A173" s="194"/>
      <c r="B173" s="198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</row>
    <row r="174">
      <c r="A174" s="194"/>
      <c r="B174" s="198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</row>
    <row r="175">
      <c r="A175" s="194"/>
      <c r="B175" s="198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</row>
    <row r="176">
      <c r="A176" s="194"/>
      <c r="B176" s="198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</row>
    <row r="177">
      <c r="A177" s="194"/>
      <c r="B177" s="198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</row>
    <row r="178">
      <c r="A178" s="194"/>
      <c r="B178" s="198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</row>
    <row r="179">
      <c r="A179" s="194"/>
      <c r="B179" s="198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</row>
    <row r="180">
      <c r="A180" s="194"/>
      <c r="B180" s="198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</row>
    <row r="181">
      <c r="A181" s="194"/>
      <c r="B181" s="198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</row>
    <row r="182">
      <c r="A182" s="194"/>
      <c r="B182" s="198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</row>
    <row r="183">
      <c r="A183" s="194"/>
      <c r="B183" s="198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</row>
    <row r="184">
      <c r="A184" s="194"/>
      <c r="B184" s="198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</row>
    <row r="185">
      <c r="A185" s="194"/>
      <c r="B185" s="198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</row>
    <row r="186">
      <c r="A186" s="194"/>
      <c r="B186" s="198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</row>
    <row r="187">
      <c r="A187" s="194"/>
      <c r="B187" s="198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</row>
    <row r="188">
      <c r="A188" s="194"/>
      <c r="B188" s="198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</row>
    <row r="189">
      <c r="A189" s="194"/>
      <c r="B189" s="198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</row>
    <row r="190">
      <c r="A190" s="194"/>
      <c r="B190" s="198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</row>
    <row r="191">
      <c r="A191" s="194"/>
      <c r="B191" s="198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</row>
    <row r="192">
      <c r="A192" s="194"/>
      <c r="B192" s="198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</row>
    <row r="193">
      <c r="A193" s="194"/>
      <c r="B193" s="198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</row>
    <row r="194">
      <c r="A194" s="194"/>
      <c r="B194" s="198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</row>
    <row r="195">
      <c r="A195" s="194"/>
      <c r="B195" s="198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</row>
    <row r="196">
      <c r="A196" s="194"/>
      <c r="B196" s="198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</row>
    <row r="197">
      <c r="A197" s="194"/>
      <c r="B197" s="198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</row>
    <row r="198">
      <c r="A198" s="194"/>
      <c r="B198" s="198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</row>
    <row r="199">
      <c r="A199" s="194"/>
      <c r="B199" s="198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</row>
    <row r="200">
      <c r="A200" s="194"/>
      <c r="B200" s="198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</row>
    <row r="201">
      <c r="A201" s="194"/>
      <c r="B201" s="198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</row>
    <row r="202">
      <c r="A202" s="194"/>
      <c r="B202" s="198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</row>
    <row r="203">
      <c r="A203" s="194"/>
      <c r="B203" s="198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</row>
    <row r="204">
      <c r="A204" s="194"/>
      <c r="B204" s="198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</row>
    <row r="205">
      <c r="A205" s="194"/>
      <c r="B205" s="198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</row>
    <row r="206">
      <c r="A206" s="194"/>
      <c r="B206" s="198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</row>
    <row r="207">
      <c r="A207" s="194"/>
      <c r="B207" s="198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</row>
    <row r="208">
      <c r="A208" s="194"/>
      <c r="B208" s="198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</row>
    <row r="209">
      <c r="A209" s="194"/>
      <c r="B209" s="198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</row>
    <row r="210">
      <c r="A210" s="194"/>
      <c r="B210" s="198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</row>
    <row r="211">
      <c r="A211" s="194"/>
      <c r="B211" s="198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</row>
    <row r="212">
      <c r="A212" s="194"/>
      <c r="B212" s="198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</row>
    <row r="213">
      <c r="A213" s="194"/>
      <c r="B213" s="198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</row>
    <row r="214">
      <c r="A214" s="194"/>
      <c r="B214" s="198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</row>
    <row r="215">
      <c r="A215" s="194"/>
      <c r="B215" s="198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</row>
    <row r="216">
      <c r="A216" s="194"/>
      <c r="B216" s="198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</row>
    <row r="217">
      <c r="A217" s="194"/>
      <c r="B217" s="198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</row>
    <row r="218">
      <c r="A218" s="194"/>
      <c r="B218" s="198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</row>
    <row r="219">
      <c r="A219" s="194"/>
      <c r="B219" s="198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</row>
    <row r="220">
      <c r="A220" s="194"/>
      <c r="B220" s="198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</row>
    <row r="221">
      <c r="A221" s="194"/>
      <c r="B221" s="198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</row>
    <row r="222">
      <c r="A222" s="194"/>
      <c r="B222" s="198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</row>
    <row r="223">
      <c r="A223" s="194"/>
      <c r="B223" s="198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</row>
    <row r="224">
      <c r="A224" s="194"/>
      <c r="B224" s="198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</row>
    <row r="225">
      <c r="A225" s="194"/>
      <c r="B225" s="198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</row>
    <row r="226">
      <c r="A226" s="194"/>
      <c r="B226" s="198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</row>
    <row r="227">
      <c r="A227" s="194"/>
      <c r="B227" s="198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</row>
    <row r="228">
      <c r="A228" s="194"/>
      <c r="B228" s="198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</row>
    <row r="229">
      <c r="A229" s="194"/>
      <c r="B229" s="198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</row>
    <row r="230">
      <c r="A230" s="194"/>
      <c r="B230" s="198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</row>
    <row r="231">
      <c r="A231" s="194"/>
      <c r="B231" s="198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</row>
    <row r="232">
      <c r="A232" s="194"/>
      <c r="B232" s="198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</row>
    <row r="233">
      <c r="A233" s="194"/>
      <c r="B233" s="198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</row>
    <row r="234">
      <c r="A234" s="194"/>
      <c r="B234" s="198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</row>
    <row r="235">
      <c r="A235" s="194"/>
      <c r="B235" s="198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</row>
    <row r="236">
      <c r="A236" s="194"/>
      <c r="B236" s="198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</row>
    <row r="237">
      <c r="A237" s="194"/>
      <c r="B237" s="198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</row>
    <row r="238">
      <c r="A238" s="194"/>
      <c r="B238" s="198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</row>
    <row r="239">
      <c r="A239" s="194"/>
      <c r="B239" s="198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</row>
    <row r="240">
      <c r="A240" s="194"/>
      <c r="B240" s="198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</row>
    <row r="241">
      <c r="A241" s="194"/>
      <c r="B241" s="198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</row>
    <row r="242">
      <c r="A242" s="194"/>
      <c r="B242" s="198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</row>
    <row r="243">
      <c r="A243" s="194"/>
      <c r="B243" s="198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</row>
    <row r="244">
      <c r="A244" s="194"/>
      <c r="B244" s="198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</row>
    <row r="245">
      <c r="A245" s="194"/>
      <c r="B245" s="198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</row>
    <row r="246">
      <c r="A246" s="194"/>
      <c r="B246" s="198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</row>
    <row r="247">
      <c r="A247" s="194"/>
      <c r="B247" s="198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</row>
    <row r="248">
      <c r="A248" s="194"/>
      <c r="B248" s="198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</row>
    <row r="249">
      <c r="A249" s="194"/>
      <c r="B249" s="198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</row>
    <row r="250">
      <c r="A250" s="194"/>
      <c r="B250" s="198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</row>
    <row r="251">
      <c r="A251" s="194"/>
      <c r="B251" s="198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</row>
    <row r="252">
      <c r="A252" s="194"/>
      <c r="B252" s="198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</row>
    <row r="253">
      <c r="A253" s="194"/>
      <c r="B253" s="198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</row>
    <row r="254">
      <c r="A254" s="194"/>
      <c r="B254" s="198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</row>
    <row r="255">
      <c r="A255" s="194"/>
      <c r="B255" s="198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</row>
    <row r="256">
      <c r="A256" s="194"/>
      <c r="B256" s="198"/>
      <c r="C256" s="194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</row>
    <row r="257">
      <c r="A257" s="194"/>
      <c r="B257" s="198"/>
      <c r="C257" s="194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</row>
    <row r="258">
      <c r="A258" s="194"/>
      <c r="B258" s="198"/>
      <c r="C258" s="194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</row>
    <row r="259">
      <c r="A259" s="194"/>
      <c r="B259" s="198"/>
      <c r="C259" s="194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</row>
    <row r="260">
      <c r="A260" s="194"/>
      <c r="B260" s="198"/>
      <c r="C260" s="194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</row>
    <row r="261">
      <c r="A261" s="194"/>
      <c r="B261" s="198"/>
      <c r="C261" s="194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</row>
    <row r="262">
      <c r="A262" s="194"/>
      <c r="B262" s="198"/>
      <c r="C262" s="194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</row>
    <row r="263">
      <c r="A263" s="194"/>
      <c r="B263" s="198"/>
      <c r="C263" s="194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</row>
    <row r="264">
      <c r="A264" s="194"/>
      <c r="B264" s="198"/>
      <c r="C264" s="194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</row>
    <row r="265">
      <c r="A265" s="194"/>
      <c r="B265" s="198"/>
      <c r="C265" s="194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</row>
    <row r="266">
      <c r="A266" s="194"/>
      <c r="B266" s="198"/>
      <c r="C266" s="194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</row>
    <row r="267">
      <c r="A267" s="194"/>
      <c r="B267" s="198"/>
      <c r="C267" s="194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</row>
    <row r="268">
      <c r="A268" s="194"/>
      <c r="B268" s="198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</row>
    <row r="269">
      <c r="A269" s="194"/>
      <c r="B269" s="198"/>
      <c r="C269" s="194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</row>
    <row r="270">
      <c r="A270" s="194"/>
      <c r="B270" s="198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</row>
    <row r="271">
      <c r="A271" s="194"/>
      <c r="B271" s="198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</row>
    <row r="272">
      <c r="A272" s="194"/>
      <c r="B272" s="198"/>
      <c r="C272" s="194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</row>
    <row r="273">
      <c r="A273" s="194"/>
      <c r="B273" s="198"/>
      <c r="C273" s="194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</row>
    <row r="274">
      <c r="A274" s="194"/>
      <c r="B274" s="198"/>
      <c r="C274" s="194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</row>
    <row r="275">
      <c r="A275" s="194"/>
      <c r="B275" s="198"/>
      <c r="C275" s="194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</row>
    <row r="276">
      <c r="A276" s="194"/>
      <c r="B276" s="198"/>
      <c r="C276" s="194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</row>
    <row r="277">
      <c r="A277" s="194"/>
      <c r="B277" s="198"/>
      <c r="C277" s="194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</row>
    <row r="278">
      <c r="A278" s="194"/>
      <c r="B278" s="198"/>
      <c r="C278" s="194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</row>
    <row r="279">
      <c r="A279" s="194"/>
      <c r="B279" s="198"/>
      <c r="C279" s="194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</row>
    <row r="280">
      <c r="A280" s="194"/>
      <c r="B280" s="198"/>
      <c r="C280" s="194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</row>
    <row r="281">
      <c r="A281" s="194"/>
      <c r="B281" s="198"/>
      <c r="C281" s="194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</row>
    <row r="282">
      <c r="A282" s="194"/>
      <c r="B282" s="198"/>
      <c r="C282" s="194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</row>
    <row r="283">
      <c r="A283" s="194"/>
      <c r="B283" s="198"/>
      <c r="C283" s="194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</row>
    <row r="284">
      <c r="A284" s="194"/>
      <c r="B284" s="198"/>
      <c r="C284" s="194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</row>
    <row r="285">
      <c r="A285" s="194"/>
      <c r="B285" s="198"/>
      <c r="C285" s="194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</row>
    <row r="286">
      <c r="A286" s="194"/>
      <c r="B286" s="198"/>
      <c r="C286" s="194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</row>
    <row r="287">
      <c r="A287" s="194"/>
      <c r="B287" s="198"/>
      <c r="C287" s="194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</row>
    <row r="288">
      <c r="A288" s="194"/>
      <c r="B288" s="198"/>
      <c r="C288" s="194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</row>
    <row r="289">
      <c r="A289" s="194"/>
      <c r="B289" s="198"/>
      <c r="C289" s="194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</row>
    <row r="290">
      <c r="A290" s="194"/>
      <c r="B290" s="198"/>
      <c r="C290" s="194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</row>
    <row r="291">
      <c r="A291" s="194"/>
      <c r="B291" s="198"/>
      <c r="C291" s="194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</row>
    <row r="292">
      <c r="A292" s="194"/>
      <c r="B292" s="198"/>
      <c r="C292" s="194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</row>
    <row r="293">
      <c r="A293" s="194"/>
      <c r="B293" s="198"/>
      <c r="C293" s="194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</row>
    <row r="294">
      <c r="A294" s="194"/>
      <c r="B294" s="198"/>
      <c r="C294" s="194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</row>
    <row r="295">
      <c r="A295" s="194"/>
      <c r="B295" s="198"/>
      <c r="C295" s="194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</row>
    <row r="296">
      <c r="A296" s="194"/>
      <c r="B296" s="198"/>
      <c r="C296" s="194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</row>
    <row r="297">
      <c r="A297" s="194"/>
      <c r="B297" s="198"/>
      <c r="C297" s="194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</row>
    <row r="298">
      <c r="A298" s="194"/>
      <c r="B298" s="198"/>
      <c r="C298" s="194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</row>
    <row r="299">
      <c r="A299" s="194"/>
      <c r="B299" s="198"/>
      <c r="C299" s="194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</row>
    <row r="300">
      <c r="A300" s="194"/>
      <c r="B300" s="198"/>
      <c r="C300" s="194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</row>
    <row r="301">
      <c r="A301" s="194"/>
      <c r="B301" s="198"/>
      <c r="C301" s="194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</row>
    <row r="302">
      <c r="A302" s="194"/>
      <c r="B302" s="198"/>
      <c r="C302" s="194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</row>
    <row r="303">
      <c r="A303" s="194"/>
      <c r="B303" s="198"/>
      <c r="C303" s="194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</row>
    <row r="304">
      <c r="A304" s="194"/>
      <c r="B304" s="198"/>
      <c r="C304" s="194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</row>
    <row r="305">
      <c r="A305" s="194"/>
      <c r="B305" s="198"/>
      <c r="C305" s="194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</row>
    <row r="306">
      <c r="A306" s="194"/>
      <c r="B306" s="198"/>
      <c r="C306" s="194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</row>
    <row r="307">
      <c r="A307" s="194"/>
      <c r="B307" s="198"/>
      <c r="C307" s="194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</row>
    <row r="308">
      <c r="A308" s="194"/>
      <c r="B308" s="198"/>
      <c r="C308" s="194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</row>
    <row r="309">
      <c r="A309" s="194"/>
      <c r="B309" s="198"/>
      <c r="C309" s="194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</row>
    <row r="310">
      <c r="A310" s="194"/>
      <c r="B310" s="198"/>
      <c r="C310" s="194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</row>
    <row r="311">
      <c r="A311" s="194"/>
      <c r="B311" s="198"/>
      <c r="C311" s="194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</row>
    <row r="312">
      <c r="A312" s="194"/>
      <c r="B312" s="198"/>
      <c r="C312" s="194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</row>
    <row r="313">
      <c r="A313" s="194"/>
      <c r="B313" s="198"/>
      <c r="C313" s="194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</row>
    <row r="314">
      <c r="A314" s="194"/>
      <c r="B314" s="198"/>
      <c r="C314" s="194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</row>
    <row r="315">
      <c r="A315" s="194"/>
      <c r="B315" s="198"/>
      <c r="C315" s="194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</row>
    <row r="316">
      <c r="A316" s="194"/>
      <c r="B316" s="198"/>
      <c r="C316" s="194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</row>
    <row r="317">
      <c r="A317" s="194"/>
      <c r="B317" s="198"/>
      <c r="C317" s="194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</row>
    <row r="318">
      <c r="A318" s="194"/>
      <c r="B318" s="198"/>
      <c r="C318" s="194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</row>
    <row r="319">
      <c r="A319" s="194"/>
      <c r="B319" s="198"/>
      <c r="C319" s="194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</row>
    <row r="320">
      <c r="A320" s="194"/>
      <c r="B320" s="198"/>
      <c r="C320" s="194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</row>
    <row r="321">
      <c r="A321" s="194"/>
      <c r="B321" s="198"/>
      <c r="C321" s="194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</row>
    <row r="322">
      <c r="A322" s="194"/>
      <c r="B322" s="198"/>
      <c r="C322" s="194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</row>
    <row r="323">
      <c r="A323" s="194"/>
      <c r="B323" s="198"/>
      <c r="C323" s="194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</row>
    <row r="324">
      <c r="A324" s="194"/>
      <c r="B324" s="198"/>
      <c r="C324" s="194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</row>
    <row r="325">
      <c r="A325" s="194"/>
      <c r="B325" s="198"/>
      <c r="C325" s="194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</row>
    <row r="326">
      <c r="A326" s="194"/>
      <c r="B326" s="198"/>
      <c r="C326" s="194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</row>
    <row r="327">
      <c r="A327" s="194"/>
      <c r="B327" s="198"/>
      <c r="C327" s="194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</row>
    <row r="328">
      <c r="A328" s="194"/>
      <c r="B328" s="198"/>
      <c r="C328" s="194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</row>
    <row r="329">
      <c r="A329" s="194"/>
      <c r="B329" s="198"/>
      <c r="C329" s="194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</row>
    <row r="330">
      <c r="A330" s="194"/>
      <c r="B330" s="198"/>
      <c r="C330" s="194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</row>
    <row r="331">
      <c r="A331" s="194"/>
      <c r="B331" s="198"/>
      <c r="C331" s="194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</row>
    <row r="332">
      <c r="A332" s="194"/>
      <c r="B332" s="198"/>
      <c r="C332" s="194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</row>
    <row r="333">
      <c r="A333" s="194"/>
      <c r="B333" s="198"/>
      <c r="C333" s="194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</row>
    <row r="334">
      <c r="A334" s="194"/>
      <c r="B334" s="198"/>
      <c r="C334" s="194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</row>
    <row r="335">
      <c r="A335" s="194"/>
      <c r="B335" s="198"/>
      <c r="C335" s="194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</row>
    <row r="336">
      <c r="A336" s="194"/>
      <c r="B336" s="198"/>
      <c r="C336" s="194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</row>
    <row r="337">
      <c r="A337" s="194"/>
      <c r="B337" s="198"/>
      <c r="C337" s="194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</row>
    <row r="338">
      <c r="A338" s="194"/>
      <c r="B338" s="198"/>
      <c r="C338" s="194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</row>
    <row r="339">
      <c r="A339" s="194"/>
      <c r="B339" s="198"/>
      <c r="C339" s="194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</row>
    <row r="340">
      <c r="A340" s="194"/>
      <c r="B340" s="198"/>
      <c r="C340" s="194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</row>
    <row r="341">
      <c r="A341" s="194"/>
      <c r="B341" s="198"/>
      <c r="C341" s="194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</row>
    <row r="342">
      <c r="A342" s="194"/>
      <c r="B342" s="198"/>
      <c r="C342" s="194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</row>
    <row r="343">
      <c r="A343" s="194"/>
      <c r="B343" s="198"/>
      <c r="C343" s="194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</row>
    <row r="344">
      <c r="A344" s="194"/>
      <c r="B344" s="198"/>
      <c r="C344" s="194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</row>
    <row r="345">
      <c r="A345" s="194"/>
      <c r="B345" s="198"/>
      <c r="C345" s="194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</row>
    <row r="346">
      <c r="A346" s="194"/>
      <c r="B346" s="198"/>
      <c r="C346" s="194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</row>
    <row r="347">
      <c r="A347" s="194"/>
      <c r="B347" s="198"/>
      <c r="C347" s="194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</row>
    <row r="348">
      <c r="A348" s="194"/>
      <c r="B348" s="198"/>
      <c r="C348" s="194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</row>
    <row r="349">
      <c r="A349" s="194"/>
      <c r="B349" s="198"/>
      <c r="C349" s="194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</row>
    <row r="350">
      <c r="A350" s="194"/>
      <c r="B350" s="198"/>
      <c r="C350" s="194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</row>
    <row r="351">
      <c r="A351" s="194"/>
      <c r="B351" s="198"/>
      <c r="C351" s="194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</row>
    <row r="352">
      <c r="A352" s="194"/>
      <c r="B352" s="198"/>
      <c r="C352" s="194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</row>
    <row r="353">
      <c r="A353" s="194"/>
      <c r="B353" s="198"/>
      <c r="C353" s="194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</row>
    <row r="354">
      <c r="A354" s="194"/>
      <c r="B354" s="198"/>
      <c r="C354" s="194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</row>
    <row r="355">
      <c r="A355" s="194"/>
      <c r="B355" s="198"/>
      <c r="C355" s="194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</row>
    <row r="356">
      <c r="A356" s="194"/>
      <c r="B356" s="198"/>
      <c r="C356" s="194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</row>
    <row r="357">
      <c r="A357" s="194"/>
      <c r="B357" s="198"/>
      <c r="C357" s="194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</row>
    <row r="358">
      <c r="A358" s="194"/>
      <c r="B358" s="198"/>
      <c r="C358" s="194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</row>
    <row r="359">
      <c r="A359" s="194"/>
      <c r="B359" s="198"/>
      <c r="C359" s="194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</row>
    <row r="360">
      <c r="A360" s="194"/>
      <c r="B360" s="198"/>
      <c r="C360" s="194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</row>
    <row r="361">
      <c r="A361" s="194"/>
      <c r="B361" s="198"/>
      <c r="C361" s="194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</row>
    <row r="362">
      <c r="A362" s="194"/>
      <c r="B362" s="198"/>
      <c r="C362" s="194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</row>
    <row r="363">
      <c r="A363" s="194"/>
      <c r="B363" s="198"/>
      <c r="C363" s="194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</row>
    <row r="364">
      <c r="A364" s="194"/>
      <c r="B364" s="198"/>
      <c r="C364" s="194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</row>
    <row r="365">
      <c r="A365" s="194"/>
      <c r="B365" s="198"/>
      <c r="C365" s="194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</row>
    <row r="366">
      <c r="A366" s="194"/>
      <c r="B366" s="198"/>
      <c r="C366" s="194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</row>
    <row r="367">
      <c r="A367" s="194"/>
      <c r="B367" s="198"/>
      <c r="C367" s="194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</row>
    <row r="368">
      <c r="A368" s="194"/>
      <c r="B368" s="198"/>
      <c r="C368" s="194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</row>
    <row r="369">
      <c r="A369" s="194"/>
      <c r="B369" s="198"/>
      <c r="C369" s="194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</row>
    <row r="370">
      <c r="A370" s="194"/>
      <c r="B370" s="198"/>
      <c r="C370" s="194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</row>
    <row r="371">
      <c r="A371" s="194"/>
      <c r="B371" s="198"/>
      <c r="C371" s="194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</row>
    <row r="372">
      <c r="A372" s="194"/>
      <c r="B372" s="198"/>
      <c r="C372" s="194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</row>
    <row r="373">
      <c r="A373" s="194"/>
      <c r="B373" s="198"/>
      <c r="C373" s="194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</row>
    <row r="374">
      <c r="A374" s="194"/>
      <c r="B374" s="198"/>
      <c r="C374" s="194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</row>
    <row r="375">
      <c r="A375" s="194"/>
      <c r="B375" s="198"/>
      <c r="C375" s="194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</row>
    <row r="376">
      <c r="A376" s="194"/>
      <c r="B376" s="198"/>
      <c r="C376" s="194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</row>
    <row r="377">
      <c r="A377" s="194"/>
      <c r="B377" s="198"/>
      <c r="C377" s="194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</row>
    <row r="378">
      <c r="A378" s="194"/>
      <c r="B378" s="198"/>
      <c r="C378" s="194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</row>
    <row r="379">
      <c r="A379" s="194"/>
      <c r="B379" s="198"/>
      <c r="C379" s="194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</row>
    <row r="380">
      <c r="A380" s="194"/>
      <c r="B380" s="198"/>
      <c r="C380" s="194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</row>
    <row r="381">
      <c r="A381" s="194"/>
      <c r="B381" s="198"/>
      <c r="C381" s="194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</row>
    <row r="382">
      <c r="A382" s="194"/>
      <c r="B382" s="198"/>
      <c r="C382" s="194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</row>
    <row r="383">
      <c r="A383" s="194"/>
      <c r="B383" s="198"/>
      <c r="C383" s="194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</row>
    <row r="384">
      <c r="A384" s="194"/>
      <c r="B384" s="198"/>
      <c r="C384" s="194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</row>
    <row r="385">
      <c r="A385" s="194"/>
      <c r="B385" s="198"/>
      <c r="C385" s="194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</row>
    <row r="386">
      <c r="A386" s="194"/>
      <c r="B386" s="198"/>
      <c r="C386" s="194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</row>
    <row r="387">
      <c r="A387" s="194"/>
      <c r="B387" s="198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</row>
    <row r="388">
      <c r="A388" s="194"/>
      <c r="B388" s="198"/>
      <c r="C388" s="194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</row>
    <row r="389">
      <c r="A389" s="194"/>
      <c r="B389" s="198"/>
      <c r="C389" s="194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</row>
    <row r="390">
      <c r="A390" s="194"/>
      <c r="B390" s="198"/>
      <c r="C390" s="194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</row>
    <row r="391">
      <c r="A391" s="194"/>
      <c r="B391" s="198"/>
      <c r="C391" s="194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</row>
    <row r="392">
      <c r="A392" s="194"/>
      <c r="B392" s="198"/>
      <c r="C392" s="194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</row>
    <row r="393">
      <c r="A393" s="194"/>
      <c r="B393" s="198"/>
      <c r="C393" s="194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</row>
    <row r="394">
      <c r="A394" s="194"/>
      <c r="B394" s="198"/>
      <c r="C394" s="194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</row>
    <row r="395">
      <c r="A395" s="194"/>
      <c r="B395" s="198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</row>
    <row r="396">
      <c r="A396" s="194"/>
      <c r="B396" s="198"/>
      <c r="C396" s="194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</row>
    <row r="397">
      <c r="A397" s="194"/>
      <c r="B397" s="198"/>
      <c r="C397" s="194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</row>
    <row r="398">
      <c r="A398" s="194"/>
      <c r="B398" s="198"/>
      <c r="C398" s="194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</row>
    <row r="399">
      <c r="A399" s="194"/>
      <c r="B399" s="198"/>
      <c r="C399" s="194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</row>
    <row r="400">
      <c r="A400" s="194"/>
      <c r="B400" s="198"/>
      <c r="C400" s="194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</row>
    <row r="401">
      <c r="A401" s="194"/>
      <c r="B401" s="198"/>
      <c r="C401" s="194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</row>
    <row r="402">
      <c r="A402" s="194"/>
      <c r="B402" s="198"/>
      <c r="C402" s="194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</row>
    <row r="403">
      <c r="A403" s="194"/>
      <c r="B403" s="198"/>
      <c r="C403" s="194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</row>
    <row r="404">
      <c r="A404" s="194"/>
      <c r="B404" s="198"/>
      <c r="C404" s="194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</row>
    <row r="405">
      <c r="A405" s="194"/>
      <c r="B405" s="198"/>
      <c r="C405" s="194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</row>
    <row r="406">
      <c r="A406" s="194"/>
      <c r="B406" s="198"/>
      <c r="C406" s="194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</row>
    <row r="407">
      <c r="A407" s="194"/>
      <c r="B407" s="198"/>
      <c r="C407" s="194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</row>
    <row r="408">
      <c r="A408" s="194"/>
      <c r="B408" s="198"/>
      <c r="C408" s="194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</row>
    <row r="409">
      <c r="A409" s="194"/>
      <c r="B409" s="198"/>
      <c r="C409" s="194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</row>
    <row r="410">
      <c r="A410" s="194"/>
      <c r="B410" s="198"/>
      <c r="C410" s="194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</row>
    <row r="411">
      <c r="A411" s="194"/>
      <c r="B411" s="198"/>
      <c r="C411" s="194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</row>
    <row r="412">
      <c r="A412" s="194"/>
      <c r="B412" s="198"/>
      <c r="C412" s="194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</row>
    <row r="413">
      <c r="A413" s="194"/>
      <c r="B413" s="198"/>
      <c r="C413" s="194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</row>
    <row r="414">
      <c r="A414" s="194"/>
      <c r="B414" s="198"/>
      <c r="C414" s="194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</row>
    <row r="415">
      <c r="A415" s="194"/>
      <c r="B415" s="198"/>
      <c r="C415" s="194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</row>
    <row r="416">
      <c r="A416" s="194"/>
      <c r="B416" s="198"/>
      <c r="C416" s="194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</row>
    <row r="417">
      <c r="A417" s="194"/>
      <c r="B417" s="198"/>
      <c r="C417" s="194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</row>
    <row r="418">
      <c r="A418" s="194"/>
      <c r="B418" s="198"/>
      <c r="C418" s="194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</row>
    <row r="419">
      <c r="A419" s="194"/>
      <c r="B419" s="198"/>
      <c r="C419" s="194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</row>
    <row r="420">
      <c r="A420" s="194"/>
      <c r="B420" s="198"/>
      <c r="C420" s="194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</row>
    <row r="421">
      <c r="A421" s="194"/>
      <c r="B421" s="198"/>
      <c r="C421" s="194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</row>
    <row r="422">
      <c r="A422" s="194"/>
      <c r="B422" s="198"/>
      <c r="C422" s="194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</row>
    <row r="423">
      <c r="A423" s="194"/>
      <c r="B423" s="198"/>
      <c r="C423" s="194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</row>
    <row r="424">
      <c r="A424" s="194"/>
      <c r="B424" s="198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</row>
    <row r="425">
      <c r="A425" s="194"/>
      <c r="B425" s="198"/>
      <c r="C425" s="194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</row>
    <row r="426">
      <c r="A426" s="194"/>
      <c r="B426" s="198"/>
      <c r="C426" s="194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</row>
    <row r="427">
      <c r="A427" s="194"/>
      <c r="B427" s="198"/>
      <c r="C427" s="194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</row>
    <row r="428">
      <c r="A428" s="194"/>
      <c r="B428" s="198"/>
      <c r="C428" s="194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</row>
    <row r="429">
      <c r="A429" s="194"/>
      <c r="B429" s="198"/>
      <c r="C429" s="194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</row>
    <row r="430">
      <c r="A430" s="194"/>
      <c r="B430" s="198"/>
      <c r="C430" s="194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</row>
    <row r="431">
      <c r="A431" s="194"/>
      <c r="B431" s="198"/>
      <c r="C431" s="194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</row>
    <row r="432">
      <c r="A432" s="194"/>
      <c r="B432" s="198"/>
      <c r="C432" s="194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</row>
    <row r="433">
      <c r="A433" s="194"/>
      <c r="B433" s="198"/>
      <c r="C433" s="194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</row>
    <row r="434">
      <c r="A434" s="194"/>
      <c r="B434" s="198"/>
      <c r="C434" s="194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</row>
    <row r="435">
      <c r="A435" s="194"/>
      <c r="B435" s="198"/>
      <c r="C435" s="194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</row>
    <row r="436">
      <c r="A436" s="194"/>
      <c r="B436" s="198"/>
      <c r="C436" s="194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</row>
    <row r="437">
      <c r="A437" s="194"/>
      <c r="B437" s="198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</row>
    <row r="438">
      <c r="A438" s="194"/>
      <c r="B438" s="198"/>
      <c r="C438" s="194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</row>
    <row r="439">
      <c r="A439" s="194"/>
      <c r="B439" s="198"/>
      <c r="C439" s="194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</row>
    <row r="440">
      <c r="A440" s="194"/>
      <c r="B440" s="198"/>
      <c r="C440" s="194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</row>
    <row r="441">
      <c r="A441" s="194"/>
      <c r="B441" s="198"/>
      <c r="C441" s="194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</row>
    <row r="442">
      <c r="A442" s="194"/>
      <c r="B442" s="198"/>
      <c r="C442" s="194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</row>
    <row r="443">
      <c r="A443" s="194"/>
      <c r="B443" s="198"/>
      <c r="C443" s="194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</row>
    <row r="444">
      <c r="A444" s="194"/>
      <c r="B444" s="198"/>
      <c r="C444" s="194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</row>
    <row r="445">
      <c r="A445" s="194"/>
      <c r="B445" s="198"/>
      <c r="C445" s="194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</row>
    <row r="446">
      <c r="A446" s="194"/>
      <c r="B446" s="198"/>
      <c r="C446" s="194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</row>
    <row r="447">
      <c r="A447" s="194"/>
      <c r="B447" s="198"/>
      <c r="C447" s="194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</row>
    <row r="448">
      <c r="A448" s="194"/>
      <c r="B448" s="198"/>
      <c r="C448" s="194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</row>
    <row r="449">
      <c r="A449" s="194"/>
      <c r="B449" s="198"/>
      <c r="C449" s="194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</row>
    <row r="450">
      <c r="A450" s="194"/>
      <c r="B450" s="198"/>
      <c r="C450" s="194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</row>
    <row r="451">
      <c r="A451" s="194"/>
      <c r="B451" s="198"/>
      <c r="C451" s="194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</row>
    <row r="452">
      <c r="A452" s="194"/>
      <c r="B452" s="198"/>
      <c r="C452" s="194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</row>
    <row r="453">
      <c r="A453" s="194"/>
      <c r="B453" s="198"/>
      <c r="C453" s="194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</row>
    <row r="454">
      <c r="A454" s="194"/>
      <c r="B454" s="198"/>
      <c r="C454" s="194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</row>
    <row r="455">
      <c r="A455" s="194"/>
      <c r="B455" s="198"/>
      <c r="C455" s="194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</row>
    <row r="456">
      <c r="A456" s="194"/>
      <c r="B456" s="198"/>
      <c r="C456" s="194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</row>
    <row r="457">
      <c r="A457" s="194"/>
      <c r="B457" s="198"/>
      <c r="C457" s="194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</row>
    <row r="458">
      <c r="A458" s="194"/>
      <c r="B458" s="198"/>
      <c r="C458" s="194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</row>
    <row r="459">
      <c r="A459" s="194"/>
      <c r="B459" s="198"/>
      <c r="C459" s="194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</row>
    <row r="460">
      <c r="A460" s="194"/>
      <c r="B460" s="198"/>
      <c r="C460" s="194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</row>
    <row r="461">
      <c r="A461" s="194"/>
      <c r="B461" s="198"/>
      <c r="C461" s="194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</row>
    <row r="462">
      <c r="A462" s="194"/>
      <c r="B462" s="198"/>
      <c r="C462" s="194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</row>
    <row r="463">
      <c r="A463" s="194"/>
      <c r="B463" s="198"/>
      <c r="C463" s="194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</row>
    <row r="464">
      <c r="A464" s="194"/>
      <c r="B464" s="198"/>
      <c r="C464" s="194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</row>
    <row r="465">
      <c r="A465" s="194"/>
      <c r="B465" s="198"/>
      <c r="C465" s="194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</row>
    <row r="466">
      <c r="A466" s="194"/>
      <c r="B466" s="198"/>
      <c r="C466" s="194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</row>
    <row r="467">
      <c r="A467" s="194"/>
      <c r="B467" s="198"/>
      <c r="C467" s="194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</row>
    <row r="468">
      <c r="A468" s="194"/>
      <c r="B468" s="198"/>
      <c r="C468" s="194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</row>
    <row r="469">
      <c r="A469" s="194"/>
      <c r="B469" s="198"/>
      <c r="C469" s="194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</row>
    <row r="470">
      <c r="A470" s="194"/>
      <c r="B470" s="198"/>
      <c r="C470" s="194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</row>
    <row r="471">
      <c r="A471" s="194"/>
      <c r="B471" s="198"/>
      <c r="C471" s="194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</row>
    <row r="472">
      <c r="A472" s="194"/>
      <c r="B472" s="198"/>
      <c r="C472" s="194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</row>
    <row r="473">
      <c r="A473" s="194"/>
      <c r="B473" s="198"/>
      <c r="C473" s="194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</row>
    <row r="474">
      <c r="A474" s="194"/>
      <c r="B474" s="198"/>
      <c r="C474" s="194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</row>
    <row r="475">
      <c r="A475" s="194"/>
      <c r="B475" s="198"/>
      <c r="C475" s="194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</row>
    <row r="476">
      <c r="A476" s="194"/>
      <c r="B476" s="198"/>
      <c r="C476" s="194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</row>
    <row r="477">
      <c r="A477" s="194"/>
      <c r="B477" s="198"/>
      <c r="C477" s="194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</row>
    <row r="478">
      <c r="A478" s="194"/>
      <c r="B478" s="198"/>
      <c r="C478" s="194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</row>
    <row r="479">
      <c r="A479" s="194"/>
      <c r="B479" s="198"/>
      <c r="C479" s="194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</row>
    <row r="480">
      <c r="A480" s="194"/>
      <c r="B480" s="198"/>
      <c r="C480" s="194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</row>
    <row r="481">
      <c r="A481" s="194"/>
      <c r="B481" s="198"/>
      <c r="C481" s="194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</row>
    <row r="482">
      <c r="A482" s="194"/>
      <c r="B482" s="198"/>
      <c r="C482" s="194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</row>
    <row r="483">
      <c r="A483" s="194"/>
      <c r="B483" s="198"/>
      <c r="C483" s="194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</row>
    <row r="484">
      <c r="A484" s="194"/>
      <c r="B484" s="198"/>
      <c r="C484" s="194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</row>
    <row r="485">
      <c r="A485" s="194"/>
      <c r="B485" s="198"/>
      <c r="C485" s="194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</row>
    <row r="486">
      <c r="A486" s="194"/>
      <c r="B486" s="198"/>
      <c r="C486" s="194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</row>
    <row r="487">
      <c r="A487" s="194"/>
      <c r="B487" s="198"/>
      <c r="C487" s="194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</row>
    <row r="488">
      <c r="A488" s="194"/>
      <c r="B488" s="198"/>
      <c r="C488" s="194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</row>
    <row r="489">
      <c r="A489" s="194"/>
      <c r="B489" s="198"/>
      <c r="C489" s="194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</row>
    <row r="490">
      <c r="A490" s="194"/>
      <c r="B490" s="198"/>
      <c r="C490" s="194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</row>
    <row r="491">
      <c r="A491" s="194"/>
      <c r="B491" s="198"/>
      <c r="C491" s="194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</row>
    <row r="492">
      <c r="A492" s="194"/>
      <c r="B492" s="198"/>
      <c r="C492" s="194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</row>
    <row r="493">
      <c r="A493" s="194"/>
      <c r="B493" s="198"/>
      <c r="C493" s="194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</row>
    <row r="494">
      <c r="A494" s="194"/>
      <c r="B494" s="198"/>
      <c r="C494" s="194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</row>
    <row r="495">
      <c r="A495" s="194"/>
      <c r="B495" s="198"/>
      <c r="C495" s="194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</row>
    <row r="496">
      <c r="A496" s="194"/>
      <c r="B496" s="198"/>
      <c r="C496" s="194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</row>
    <row r="497">
      <c r="A497" s="194"/>
      <c r="B497" s="198"/>
      <c r="C497" s="194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</row>
    <row r="498">
      <c r="A498" s="194"/>
      <c r="B498" s="198"/>
      <c r="C498" s="194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</row>
    <row r="499">
      <c r="A499" s="194"/>
      <c r="B499" s="198"/>
      <c r="C499" s="194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</row>
    <row r="500">
      <c r="A500" s="194"/>
      <c r="B500" s="198"/>
      <c r="C500" s="194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</row>
    <row r="501">
      <c r="A501" s="194"/>
      <c r="B501" s="198"/>
      <c r="C501" s="194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</row>
    <row r="502">
      <c r="A502" s="194"/>
      <c r="B502" s="198"/>
      <c r="C502" s="194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</row>
    <row r="503">
      <c r="A503" s="194"/>
      <c r="B503" s="198"/>
      <c r="C503" s="194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</row>
    <row r="504">
      <c r="A504" s="194"/>
      <c r="B504" s="198"/>
      <c r="C504" s="194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</row>
    <row r="505">
      <c r="A505" s="194"/>
      <c r="B505" s="198"/>
      <c r="C505" s="194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</row>
    <row r="506">
      <c r="A506" s="194"/>
      <c r="B506" s="198"/>
      <c r="C506" s="194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</row>
    <row r="507">
      <c r="A507" s="194"/>
      <c r="B507" s="198"/>
      <c r="C507" s="194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</row>
    <row r="508">
      <c r="A508" s="194"/>
      <c r="B508" s="198"/>
      <c r="C508" s="194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</row>
    <row r="509">
      <c r="A509" s="194"/>
      <c r="B509" s="198"/>
      <c r="C509" s="194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</row>
    <row r="510">
      <c r="A510" s="194"/>
      <c r="B510" s="198"/>
      <c r="C510" s="194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</row>
    <row r="511">
      <c r="A511" s="194"/>
      <c r="B511" s="198"/>
      <c r="C511" s="194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</row>
    <row r="512">
      <c r="A512" s="194"/>
      <c r="B512" s="198"/>
      <c r="C512" s="194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</row>
    <row r="513">
      <c r="A513" s="194"/>
      <c r="B513" s="198"/>
      <c r="C513" s="194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</row>
    <row r="514">
      <c r="A514" s="194"/>
      <c r="B514" s="198"/>
      <c r="C514" s="194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</row>
    <row r="515">
      <c r="A515" s="194"/>
      <c r="B515" s="198"/>
      <c r="C515" s="194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</row>
    <row r="516">
      <c r="A516" s="194"/>
      <c r="B516" s="198"/>
      <c r="C516" s="194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</row>
    <row r="517">
      <c r="A517" s="194"/>
      <c r="B517" s="198"/>
      <c r="C517" s="194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</row>
    <row r="518">
      <c r="A518" s="194"/>
      <c r="B518" s="198"/>
      <c r="C518" s="194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</row>
    <row r="519">
      <c r="A519" s="194"/>
      <c r="B519" s="198"/>
      <c r="C519" s="194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</row>
    <row r="520">
      <c r="A520" s="194"/>
      <c r="B520" s="198"/>
      <c r="C520" s="194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</row>
    <row r="521">
      <c r="A521" s="194"/>
      <c r="B521" s="198"/>
      <c r="C521" s="194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</row>
    <row r="522">
      <c r="A522" s="194"/>
      <c r="B522" s="198"/>
      <c r="C522" s="194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</row>
    <row r="523">
      <c r="A523" s="194"/>
      <c r="B523" s="198"/>
      <c r="C523" s="194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</row>
    <row r="524">
      <c r="A524" s="194"/>
      <c r="B524" s="198"/>
      <c r="C524" s="194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</row>
    <row r="525">
      <c r="A525" s="194"/>
      <c r="B525" s="198"/>
      <c r="C525" s="194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</row>
    <row r="526">
      <c r="A526" s="194"/>
      <c r="B526" s="198"/>
      <c r="C526" s="194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</row>
    <row r="527">
      <c r="A527" s="194"/>
      <c r="B527" s="198"/>
      <c r="C527" s="194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</row>
    <row r="528">
      <c r="A528" s="194"/>
      <c r="B528" s="198"/>
      <c r="C528" s="194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</row>
    <row r="529">
      <c r="A529" s="194"/>
      <c r="B529" s="198"/>
      <c r="C529" s="194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</row>
    <row r="530">
      <c r="A530" s="194"/>
      <c r="B530" s="198"/>
      <c r="C530" s="194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</row>
    <row r="531">
      <c r="A531" s="194"/>
      <c r="B531" s="198"/>
      <c r="C531" s="194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</row>
    <row r="532">
      <c r="A532" s="194"/>
      <c r="B532" s="198"/>
      <c r="C532" s="194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</row>
    <row r="533">
      <c r="A533" s="194"/>
      <c r="B533" s="198"/>
      <c r="C533" s="194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</row>
    <row r="534">
      <c r="A534" s="194"/>
      <c r="B534" s="198"/>
      <c r="C534" s="194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</row>
    <row r="535">
      <c r="A535" s="194"/>
      <c r="B535" s="198"/>
      <c r="C535" s="194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</row>
    <row r="536">
      <c r="A536" s="194"/>
      <c r="B536" s="198"/>
      <c r="C536" s="194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</row>
    <row r="537">
      <c r="A537" s="194"/>
      <c r="B537" s="198"/>
      <c r="C537" s="194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</row>
    <row r="538">
      <c r="A538" s="194"/>
      <c r="B538" s="198"/>
      <c r="C538" s="194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</row>
    <row r="539">
      <c r="A539" s="194"/>
      <c r="B539" s="198"/>
      <c r="C539" s="194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</row>
    <row r="540">
      <c r="A540" s="194"/>
      <c r="B540" s="198"/>
      <c r="C540" s="194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</row>
    <row r="541">
      <c r="A541" s="194"/>
      <c r="B541" s="198"/>
      <c r="C541" s="194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</row>
    <row r="542">
      <c r="A542" s="194"/>
      <c r="B542" s="198"/>
      <c r="C542" s="194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</row>
    <row r="543">
      <c r="A543" s="194"/>
      <c r="B543" s="198"/>
      <c r="C543" s="194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</row>
    <row r="544">
      <c r="A544" s="194"/>
      <c r="B544" s="198"/>
      <c r="C544" s="194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</row>
    <row r="545">
      <c r="A545" s="194"/>
      <c r="B545" s="198"/>
      <c r="C545" s="194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</row>
    <row r="546">
      <c r="A546" s="194"/>
      <c r="B546" s="198"/>
      <c r="C546" s="194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</row>
    <row r="547">
      <c r="A547" s="194"/>
      <c r="B547" s="198"/>
      <c r="C547" s="194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</row>
    <row r="548">
      <c r="A548" s="194"/>
      <c r="B548" s="198"/>
      <c r="C548" s="194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</row>
    <row r="549">
      <c r="A549" s="194"/>
      <c r="B549" s="198"/>
      <c r="C549" s="194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</row>
    <row r="550">
      <c r="A550" s="194"/>
      <c r="B550" s="198"/>
      <c r="C550" s="194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</row>
    <row r="551">
      <c r="A551" s="194"/>
      <c r="B551" s="198"/>
      <c r="C551" s="194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</row>
    <row r="552">
      <c r="A552" s="194"/>
      <c r="B552" s="198"/>
      <c r="C552" s="194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</row>
    <row r="553">
      <c r="A553" s="194"/>
      <c r="B553" s="198"/>
      <c r="C553" s="194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</row>
    <row r="554">
      <c r="A554" s="194"/>
      <c r="B554" s="198"/>
      <c r="C554" s="194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</row>
    <row r="555">
      <c r="A555" s="194"/>
      <c r="B555" s="198"/>
      <c r="C555" s="194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</row>
    <row r="556">
      <c r="A556" s="194"/>
      <c r="B556" s="198"/>
      <c r="C556" s="194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</row>
    <row r="557">
      <c r="A557" s="194"/>
      <c r="B557" s="198"/>
      <c r="C557" s="194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</row>
    <row r="558">
      <c r="A558" s="194"/>
      <c r="B558" s="198"/>
      <c r="C558" s="194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</row>
    <row r="559">
      <c r="A559" s="194"/>
      <c r="B559" s="198"/>
      <c r="C559" s="194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</row>
    <row r="560">
      <c r="A560" s="194"/>
      <c r="B560" s="198"/>
      <c r="C560" s="194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</row>
    <row r="561">
      <c r="A561" s="194"/>
      <c r="B561" s="198"/>
      <c r="C561" s="194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</row>
    <row r="562">
      <c r="A562" s="194"/>
      <c r="B562" s="198"/>
      <c r="C562" s="194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</row>
    <row r="563">
      <c r="A563" s="194"/>
      <c r="B563" s="198"/>
      <c r="C563" s="194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</row>
    <row r="564">
      <c r="A564" s="194"/>
      <c r="B564" s="198"/>
      <c r="C564" s="194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</row>
    <row r="565">
      <c r="A565" s="194"/>
      <c r="B565" s="198"/>
      <c r="C565" s="194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</row>
    <row r="566">
      <c r="A566" s="194"/>
      <c r="B566" s="198"/>
      <c r="C566" s="194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</row>
    <row r="567">
      <c r="A567" s="194"/>
      <c r="B567" s="198"/>
      <c r="C567" s="194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</row>
    <row r="568">
      <c r="A568" s="194"/>
      <c r="B568" s="198"/>
      <c r="C568" s="194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</row>
    <row r="569">
      <c r="A569" s="194"/>
      <c r="B569" s="198"/>
      <c r="C569" s="194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</row>
    <row r="570">
      <c r="A570" s="194"/>
      <c r="B570" s="198"/>
      <c r="C570" s="194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</row>
    <row r="571">
      <c r="A571" s="194"/>
      <c r="B571" s="198"/>
      <c r="C571" s="194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</row>
    <row r="572">
      <c r="A572" s="194"/>
      <c r="B572" s="198"/>
      <c r="C572" s="194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</row>
    <row r="573">
      <c r="A573" s="194"/>
      <c r="B573" s="198"/>
      <c r="C573" s="194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</row>
    <row r="574">
      <c r="A574" s="194"/>
      <c r="B574" s="198"/>
      <c r="C574" s="194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</row>
    <row r="575">
      <c r="A575" s="194"/>
      <c r="B575" s="198"/>
      <c r="C575" s="194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</row>
    <row r="576">
      <c r="A576" s="194"/>
      <c r="B576" s="198"/>
      <c r="C576" s="194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</row>
    <row r="577">
      <c r="A577" s="194"/>
      <c r="B577" s="198"/>
      <c r="C577" s="194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</row>
    <row r="578">
      <c r="A578" s="194"/>
      <c r="B578" s="198"/>
      <c r="C578" s="194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</row>
    <row r="579">
      <c r="A579" s="194"/>
      <c r="B579" s="198"/>
      <c r="C579" s="194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</row>
    <row r="580">
      <c r="A580" s="194"/>
      <c r="B580" s="198"/>
      <c r="C580" s="194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</row>
    <row r="581">
      <c r="A581" s="194"/>
      <c r="B581" s="198"/>
      <c r="C581" s="194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</row>
    <row r="582">
      <c r="A582" s="194"/>
      <c r="B582" s="198"/>
      <c r="C582" s="194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</row>
    <row r="583">
      <c r="A583" s="194"/>
      <c r="B583" s="198"/>
      <c r="C583" s="194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</row>
    <row r="584">
      <c r="A584" s="194"/>
      <c r="B584" s="198"/>
      <c r="C584" s="194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</row>
    <row r="585">
      <c r="A585" s="194"/>
      <c r="B585" s="198"/>
      <c r="C585" s="194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</row>
    <row r="586">
      <c r="A586" s="194"/>
      <c r="B586" s="198"/>
      <c r="C586" s="194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</row>
    <row r="587">
      <c r="A587" s="194"/>
      <c r="B587" s="198"/>
      <c r="C587" s="194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</row>
    <row r="588">
      <c r="A588" s="194"/>
      <c r="B588" s="198"/>
      <c r="C588" s="194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</row>
    <row r="589">
      <c r="A589" s="194"/>
      <c r="B589" s="198"/>
      <c r="C589" s="194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</row>
    <row r="590">
      <c r="A590" s="194"/>
      <c r="B590" s="198"/>
      <c r="C590" s="194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</row>
    <row r="591">
      <c r="A591" s="194"/>
      <c r="B591" s="198"/>
      <c r="C591" s="194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</row>
    <row r="592">
      <c r="A592" s="194"/>
      <c r="B592" s="198"/>
      <c r="C592" s="194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</row>
    <row r="593">
      <c r="A593" s="194"/>
      <c r="B593" s="198"/>
      <c r="C593" s="194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</row>
    <row r="594">
      <c r="A594" s="194"/>
      <c r="B594" s="198"/>
      <c r="C594" s="194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</row>
    <row r="595">
      <c r="A595" s="194"/>
      <c r="B595" s="198"/>
      <c r="C595" s="194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</row>
    <row r="596">
      <c r="A596" s="194"/>
      <c r="B596" s="198"/>
      <c r="C596" s="194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</row>
    <row r="597">
      <c r="A597" s="194"/>
      <c r="B597" s="198"/>
      <c r="C597" s="194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</row>
    <row r="598">
      <c r="A598" s="194"/>
      <c r="B598" s="198"/>
      <c r="C598" s="194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</row>
    <row r="599">
      <c r="A599" s="194"/>
      <c r="B599" s="198"/>
      <c r="C599" s="194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</row>
    <row r="600">
      <c r="A600" s="194"/>
      <c r="B600" s="198"/>
      <c r="C600" s="194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</row>
    <row r="601">
      <c r="A601" s="194"/>
      <c r="B601" s="198"/>
      <c r="C601" s="194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</row>
    <row r="602">
      <c r="A602" s="194"/>
      <c r="B602" s="198"/>
      <c r="C602" s="194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</row>
    <row r="603">
      <c r="A603" s="194"/>
      <c r="B603" s="198"/>
      <c r="C603" s="194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</row>
    <row r="604">
      <c r="A604" s="194"/>
      <c r="B604" s="198"/>
      <c r="C604" s="194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</row>
    <row r="605">
      <c r="A605" s="194"/>
      <c r="B605" s="198"/>
      <c r="C605" s="194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</row>
    <row r="606">
      <c r="A606" s="194"/>
      <c r="B606" s="198"/>
      <c r="C606" s="194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</row>
    <row r="607">
      <c r="A607" s="194"/>
      <c r="B607" s="198"/>
      <c r="C607" s="194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</row>
    <row r="608">
      <c r="A608" s="194"/>
      <c r="B608" s="198"/>
      <c r="C608" s="194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</row>
    <row r="609">
      <c r="A609" s="194"/>
      <c r="B609" s="198"/>
      <c r="C609" s="194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</row>
    <row r="610">
      <c r="A610" s="194"/>
      <c r="B610" s="198"/>
      <c r="C610" s="194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</row>
    <row r="611">
      <c r="A611" s="194"/>
      <c r="B611" s="198"/>
      <c r="C611" s="194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</row>
    <row r="612">
      <c r="A612" s="194"/>
      <c r="B612" s="198"/>
      <c r="C612" s="194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</row>
    <row r="613">
      <c r="A613" s="194"/>
      <c r="B613" s="198"/>
      <c r="C613" s="194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</row>
    <row r="614">
      <c r="A614" s="194"/>
      <c r="B614" s="198"/>
      <c r="C614" s="194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</row>
    <row r="615">
      <c r="A615" s="194"/>
      <c r="B615" s="198"/>
      <c r="C615" s="194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</row>
    <row r="616">
      <c r="A616" s="194"/>
      <c r="B616" s="198"/>
      <c r="C616" s="194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</row>
    <row r="617">
      <c r="A617" s="194"/>
      <c r="B617" s="198"/>
      <c r="C617" s="194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</row>
    <row r="618">
      <c r="A618" s="194"/>
      <c r="B618" s="198"/>
      <c r="C618" s="194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</row>
    <row r="619">
      <c r="A619" s="194"/>
      <c r="B619" s="198"/>
      <c r="C619" s="194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</row>
    <row r="620">
      <c r="A620" s="194"/>
      <c r="B620" s="198"/>
      <c r="C620" s="194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</row>
    <row r="621">
      <c r="A621" s="194"/>
      <c r="B621" s="198"/>
      <c r="C621" s="194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</row>
    <row r="622">
      <c r="A622" s="194"/>
      <c r="B622" s="198"/>
      <c r="C622" s="194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</row>
    <row r="623">
      <c r="A623" s="194"/>
      <c r="B623" s="198"/>
      <c r="C623" s="194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</row>
    <row r="624">
      <c r="A624" s="194"/>
      <c r="B624" s="198"/>
      <c r="C624" s="194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</row>
    <row r="625">
      <c r="A625" s="194"/>
      <c r="B625" s="198"/>
      <c r="C625" s="194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</row>
    <row r="626">
      <c r="A626" s="194"/>
      <c r="B626" s="198"/>
      <c r="C626" s="194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</row>
    <row r="627">
      <c r="A627" s="194"/>
      <c r="B627" s="198"/>
      <c r="C627" s="194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</row>
    <row r="628">
      <c r="A628" s="194"/>
      <c r="B628" s="198"/>
      <c r="C628" s="194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</row>
    <row r="629">
      <c r="A629" s="194"/>
      <c r="B629" s="198"/>
      <c r="C629" s="194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</row>
    <row r="630">
      <c r="A630" s="194"/>
      <c r="B630" s="198"/>
      <c r="C630" s="194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</row>
    <row r="631">
      <c r="A631" s="194"/>
      <c r="B631" s="198"/>
      <c r="C631" s="194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</row>
    <row r="632">
      <c r="A632" s="194"/>
      <c r="B632" s="198"/>
      <c r="C632" s="194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</row>
    <row r="633">
      <c r="A633" s="194"/>
      <c r="B633" s="198"/>
      <c r="C633" s="194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</row>
    <row r="634">
      <c r="A634" s="194"/>
      <c r="B634" s="198"/>
      <c r="C634" s="194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</row>
    <row r="635">
      <c r="A635" s="194"/>
      <c r="B635" s="198"/>
      <c r="C635" s="194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</row>
    <row r="636">
      <c r="A636" s="194"/>
      <c r="B636" s="198"/>
      <c r="C636" s="194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</row>
    <row r="637">
      <c r="A637" s="194"/>
      <c r="B637" s="198"/>
      <c r="C637" s="194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</row>
    <row r="638">
      <c r="A638" s="194"/>
      <c r="B638" s="198"/>
      <c r="C638" s="194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</row>
    <row r="639">
      <c r="A639" s="194"/>
      <c r="B639" s="198"/>
      <c r="C639" s="194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</row>
    <row r="640">
      <c r="A640" s="194"/>
      <c r="B640" s="198"/>
      <c r="C640" s="194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</row>
    <row r="641">
      <c r="A641" s="194"/>
      <c r="B641" s="198"/>
      <c r="C641" s="194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</row>
    <row r="642">
      <c r="A642" s="194"/>
      <c r="B642" s="198"/>
      <c r="C642" s="194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</row>
    <row r="643">
      <c r="A643" s="194"/>
      <c r="B643" s="198"/>
      <c r="C643" s="194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</row>
    <row r="644">
      <c r="A644" s="194"/>
      <c r="B644" s="198"/>
      <c r="C644" s="194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</row>
    <row r="645">
      <c r="A645" s="194"/>
      <c r="B645" s="198"/>
      <c r="C645" s="194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</row>
    <row r="646">
      <c r="A646" s="194"/>
      <c r="B646" s="198"/>
      <c r="C646" s="194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</row>
    <row r="647">
      <c r="A647" s="194"/>
      <c r="B647" s="198"/>
      <c r="C647" s="194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</row>
    <row r="648">
      <c r="A648" s="194"/>
      <c r="B648" s="198"/>
      <c r="C648" s="194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</row>
    <row r="649">
      <c r="A649" s="194"/>
      <c r="B649" s="198"/>
      <c r="C649" s="194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</row>
    <row r="650">
      <c r="A650" s="194"/>
      <c r="B650" s="198"/>
      <c r="C650" s="194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</row>
    <row r="651">
      <c r="A651" s="194"/>
      <c r="B651" s="198"/>
      <c r="C651" s="194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</row>
    <row r="652">
      <c r="A652" s="194"/>
      <c r="B652" s="198"/>
      <c r="C652" s="194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</row>
    <row r="653">
      <c r="A653" s="194"/>
      <c r="B653" s="198"/>
      <c r="C653" s="194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</row>
    <row r="654">
      <c r="A654" s="194"/>
      <c r="B654" s="198"/>
      <c r="C654" s="194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</row>
    <row r="655">
      <c r="A655" s="194"/>
      <c r="B655" s="198"/>
      <c r="C655" s="194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</row>
    <row r="656">
      <c r="A656" s="194"/>
      <c r="B656" s="198"/>
      <c r="C656" s="194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</row>
    <row r="657">
      <c r="A657" s="194"/>
      <c r="B657" s="198"/>
      <c r="C657" s="194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</row>
    <row r="658">
      <c r="A658" s="194"/>
      <c r="B658" s="198"/>
      <c r="C658" s="194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</row>
    <row r="659">
      <c r="A659" s="194"/>
      <c r="B659" s="198"/>
      <c r="C659" s="194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</row>
    <row r="660">
      <c r="A660" s="194"/>
      <c r="B660" s="198"/>
      <c r="C660" s="194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</row>
    <row r="661">
      <c r="A661" s="194"/>
      <c r="B661" s="198"/>
      <c r="C661" s="194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</row>
    <row r="662">
      <c r="A662" s="194"/>
      <c r="B662" s="198"/>
      <c r="C662" s="194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</row>
    <row r="663">
      <c r="A663" s="194"/>
      <c r="B663" s="198"/>
      <c r="C663" s="194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</row>
    <row r="664">
      <c r="A664" s="194"/>
      <c r="B664" s="198"/>
      <c r="C664" s="194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</row>
    <row r="665">
      <c r="A665" s="194"/>
      <c r="B665" s="198"/>
      <c r="C665" s="194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</row>
    <row r="666">
      <c r="A666" s="194"/>
      <c r="B666" s="198"/>
      <c r="C666" s="194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</row>
    <row r="667">
      <c r="A667" s="194"/>
      <c r="B667" s="198"/>
      <c r="C667" s="194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</row>
    <row r="668">
      <c r="A668" s="194"/>
      <c r="B668" s="198"/>
      <c r="C668" s="194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</row>
    <row r="669">
      <c r="A669" s="194"/>
      <c r="B669" s="198"/>
      <c r="C669" s="194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</row>
    <row r="670">
      <c r="A670" s="194"/>
      <c r="B670" s="198"/>
      <c r="C670" s="194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</row>
    <row r="671">
      <c r="A671" s="194"/>
      <c r="B671" s="198"/>
      <c r="C671" s="194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</row>
    <row r="672">
      <c r="A672" s="194"/>
      <c r="B672" s="198"/>
      <c r="C672" s="194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</row>
    <row r="673">
      <c r="A673" s="194"/>
      <c r="B673" s="198"/>
      <c r="C673" s="194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</row>
    <row r="674">
      <c r="A674" s="194"/>
      <c r="B674" s="198"/>
      <c r="C674" s="194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</row>
    <row r="675">
      <c r="A675" s="194"/>
      <c r="B675" s="198"/>
      <c r="C675" s="194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</row>
    <row r="676">
      <c r="A676" s="194"/>
      <c r="B676" s="198"/>
      <c r="C676" s="194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</row>
    <row r="677">
      <c r="A677" s="194"/>
      <c r="B677" s="198"/>
      <c r="C677" s="194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</row>
    <row r="678">
      <c r="A678" s="194"/>
      <c r="B678" s="198"/>
      <c r="C678" s="194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</row>
    <row r="679">
      <c r="A679" s="194"/>
      <c r="B679" s="198"/>
      <c r="C679" s="194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</row>
    <row r="680">
      <c r="A680" s="194"/>
      <c r="B680" s="198"/>
      <c r="C680" s="194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</row>
    <row r="681">
      <c r="A681" s="194"/>
      <c r="B681" s="198"/>
      <c r="C681" s="194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</row>
    <row r="682">
      <c r="A682" s="194"/>
      <c r="B682" s="198"/>
      <c r="C682" s="194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</row>
    <row r="683">
      <c r="A683" s="194"/>
      <c r="B683" s="198"/>
      <c r="C683" s="194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</row>
    <row r="684">
      <c r="A684" s="194"/>
      <c r="B684" s="198"/>
      <c r="C684" s="194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</row>
    <row r="685">
      <c r="A685" s="194"/>
      <c r="B685" s="198"/>
      <c r="C685" s="194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</row>
    <row r="686">
      <c r="A686" s="194"/>
      <c r="B686" s="198"/>
      <c r="C686" s="194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</row>
    <row r="687">
      <c r="A687" s="194"/>
      <c r="B687" s="198"/>
      <c r="C687" s="194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</row>
    <row r="688">
      <c r="A688" s="194"/>
      <c r="B688" s="198"/>
      <c r="C688" s="194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</row>
    <row r="689">
      <c r="A689" s="194"/>
      <c r="B689" s="198"/>
      <c r="C689" s="194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</row>
    <row r="690">
      <c r="A690" s="194"/>
      <c r="B690" s="198"/>
      <c r="C690" s="194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</row>
    <row r="691">
      <c r="A691" s="194"/>
      <c r="B691" s="198"/>
      <c r="C691" s="194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</row>
    <row r="692">
      <c r="A692" s="194"/>
      <c r="B692" s="198"/>
      <c r="C692" s="194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</row>
    <row r="693">
      <c r="A693" s="194"/>
      <c r="B693" s="198"/>
      <c r="C693" s="194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</row>
    <row r="694">
      <c r="A694" s="194"/>
      <c r="B694" s="198"/>
      <c r="C694" s="194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</row>
    <row r="695">
      <c r="A695" s="194"/>
      <c r="B695" s="198"/>
      <c r="C695" s="194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</row>
    <row r="696">
      <c r="A696" s="194"/>
      <c r="B696" s="198"/>
      <c r="C696" s="194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</row>
    <row r="697">
      <c r="A697" s="194"/>
      <c r="B697" s="198"/>
      <c r="C697" s="194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</row>
    <row r="698">
      <c r="A698" s="194"/>
      <c r="B698" s="198"/>
      <c r="C698" s="194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</row>
    <row r="699">
      <c r="A699" s="194"/>
      <c r="B699" s="198"/>
      <c r="C699" s="194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</row>
    <row r="700">
      <c r="A700" s="194"/>
      <c r="B700" s="198"/>
      <c r="C700" s="194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</row>
    <row r="701">
      <c r="A701" s="194"/>
      <c r="B701" s="198"/>
      <c r="C701" s="194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</row>
    <row r="702">
      <c r="A702" s="194"/>
      <c r="B702" s="198"/>
      <c r="C702" s="194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</row>
    <row r="703">
      <c r="A703" s="194"/>
      <c r="B703" s="198"/>
      <c r="C703" s="194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</row>
    <row r="704">
      <c r="A704" s="194"/>
      <c r="B704" s="198"/>
      <c r="C704" s="194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</row>
    <row r="705">
      <c r="A705" s="194"/>
      <c r="B705" s="198"/>
      <c r="C705" s="194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</row>
    <row r="706">
      <c r="A706" s="194"/>
      <c r="B706" s="198"/>
      <c r="C706" s="194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</row>
    <row r="707">
      <c r="A707" s="194"/>
      <c r="B707" s="198"/>
      <c r="C707" s="194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</row>
    <row r="708">
      <c r="A708" s="194"/>
      <c r="B708" s="198"/>
      <c r="C708" s="194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</row>
    <row r="709">
      <c r="A709" s="194"/>
      <c r="B709" s="198"/>
      <c r="C709" s="194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</row>
    <row r="710">
      <c r="A710" s="194"/>
      <c r="B710" s="198"/>
      <c r="C710" s="194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</row>
    <row r="711">
      <c r="A711" s="194"/>
      <c r="B711" s="198"/>
      <c r="C711" s="194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</row>
    <row r="712">
      <c r="A712" s="194"/>
      <c r="B712" s="198"/>
      <c r="C712" s="194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</row>
    <row r="713">
      <c r="A713" s="194"/>
      <c r="B713" s="198"/>
      <c r="C713" s="194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</row>
    <row r="714">
      <c r="A714" s="194"/>
      <c r="B714" s="198"/>
      <c r="C714" s="194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</row>
    <row r="715">
      <c r="A715" s="194"/>
      <c r="B715" s="198"/>
      <c r="C715" s="194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</row>
    <row r="716">
      <c r="A716" s="194"/>
      <c r="B716" s="198"/>
      <c r="C716" s="194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</row>
    <row r="717">
      <c r="A717" s="194"/>
      <c r="B717" s="198"/>
      <c r="C717" s="194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</row>
    <row r="718">
      <c r="A718" s="194"/>
      <c r="B718" s="198"/>
      <c r="C718" s="194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</row>
    <row r="719">
      <c r="A719" s="194"/>
      <c r="B719" s="198"/>
      <c r="C719" s="194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</row>
    <row r="720">
      <c r="A720" s="194"/>
      <c r="B720" s="198"/>
      <c r="C720" s="194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</row>
    <row r="721">
      <c r="A721" s="194"/>
      <c r="B721" s="198"/>
      <c r="C721" s="194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</row>
    <row r="722">
      <c r="A722" s="194"/>
      <c r="B722" s="198"/>
      <c r="C722" s="194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</row>
    <row r="723">
      <c r="A723" s="194"/>
      <c r="B723" s="198"/>
      <c r="C723" s="194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</row>
    <row r="724">
      <c r="A724" s="194"/>
      <c r="B724" s="198"/>
      <c r="C724" s="194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</row>
    <row r="725">
      <c r="A725" s="194"/>
      <c r="B725" s="198"/>
      <c r="C725" s="194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</row>
    <row r="726">
      <c r="A726" s="194"/>
      <c r="B726" s="198"/>
      <c r="C726" s="194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</row>
    <row r="727">
      <c r="A727" s="194"/>
      <c r="B727" s="198"/>
      <c r="C727" s="194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</row>
    <row r="728">
      <c r="A728" s="194"/>
      <c r="B728" s="198"/>
      <c r="C728" s="194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</row>
    <row r="729">
      <c r="A729" s="194"/>
      <c r="B729" s="198"/>
      <c r="C729" s="194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</row>
    <row r="730">
      <c r="A730" s="194"/>
      <c r="B730" s="198"/>
      <c r="C730" s="194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</row>
    <row r="731">
      <c r="A731" s="194"/>
      <c r="B731" s="198"/>
      <c r="C731" s="194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</row>
    <row r="732">
      <c r="A732" s="194"/>
      <c r="B732" s="198"/>
      <c r="C732" s="194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</row>
    <row r="733">
      <c r="A733" s="194"/>
      <c r="B733" s="198"/>
      <c r="C733" s="194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</row>
    <row r="734">
      <c r="A734" s="194"/>
      <c r="B734" s="198"/>
      <c r="C734" s="194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</row>
    <row r="735">
      <c r="A735" s="194"/>
      <c r="B735" s="198"/>
      <c r="C735" s="194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</row>
    <row r="736">
      <c r="A736" s="194"/>
      <c r="B736" s="198"/>
      <c r="C736" s="194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</row>
    <row r="737">
      <c r="A737" s="194"/>
      <c r="B737" s="198"/>
      <c r="C737" s="194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</row>
    <row r="738">
      <c r="A738" s="194"/>
      <c r="B738" s="198"/>
      <c r="C738" s="194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</row>
    <row r="739">
      <c r="A739" s="194"/>
      <c r="B739" s="198"/>
      <c r="C739" s="194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</row>
    <row r="740">
      <c r="A740" s="194"/>
      <c r="B740" s="198"/>
      <c r="C740" s="194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</row>
    <row r="741">
      <c r="A741" s="194"/>
      <c r="B741" s="198"/>
      <c r="C741" s="194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</row>
    <row r="742">
      <c r="A742" s="194"/>
      <c r="B742" s="198"/>
      <c r="C742" s="194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</row>
    <row r="743">
      <c r="A743" s="194"/>
      <c r="B743" s="198"/>
      <c r="C743" s="194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</row>
    <row r="744">
      <c r="A744" s="194"/>
      <c r="B744" s="198"/>
      <c r="C744" s="194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</row>
    <row r="745">
      <c r="A745" s="194"/>
      <c r="B745" s="198"/>
      <c r="C745" s="194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</row>
    <row r="746">
      <c r="A746" s="194"/>
      <c r="B746" s="198"/>
      <c r="C746" s="194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</row>
    <row r="747">
      <c r="A747" s="194"/>
      <c r="B747" s="198"/>
      <c r="C747" s="194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</row>
    <row r="748">
      <c r="A748" s="194"/>
      <c r="B748" s="198"/>
      <c r="C748" s="194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</row>
    <row r="749">
      <c r="A749" s="194"/>
      <c r="B749" s="198"/>
      <c r="C749" s="194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</row>
    <row r="750">
      <c r="A750" s="194"/>
      <c r="B750" s="198"/>
      <c r="C750" s="194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</row>
    <row r="751">
      <c r="A751" s="194"/>
      <c r="B751" s="198"/>
      <c r="C751" s="194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</row>
    <row r="752">
      <c r="A752" s="194"/>
      <c r="B752" s="198"/>
      <c r="C752" s="194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</row>
    <row r="753">
      <c r="A753" s="194"/>
      <c r="B753" s="198"/>
      <c r="C753" s="194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</row>
    <row r="754">
      <c r="A754" s="194"/>
      <c r="B754" s="198"/>
      <c r="C754" s="194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</row>
    <row r="755">
      <c r="A755" s="194"/>
      <c r="B755" s="198"/>
      <c r="C755" s="194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</row>
    <row r="756">
      <c r="A756" s="194"/>
      <c r="B756" s="198"/>
      <c r="C756" s="194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</row>
    <row r="757">
      <c r="A757" s="194"/>
      <c r="B757" s="198"/>
      <c r="C757" s="194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</row>
    <row r="758">
      <c r="A758" s="194"/>
      <c r="B758" s="198"/>
      <c r="C758" s="194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</row>
    <row r="759">
      <c r="A759" s="194"/>
      <c r="B759" s="198"/>
      <c r="C759" s="194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</row>
    <row r="760">
      <c r="A760" s="194"/>
      <c r="B760" s="198"/>
      <c r="C760" s="194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</row>
    <row r="761">
      <c r="A761" s="194"/>
      <c r="B761" s="198"/>
      <c r="C761" s="194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</row>
    <row r="762">
      <c r="A762" s="194"/>
      <c r="B762" s="198"/>
      <c r="C762" s="194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</row>
    <row r="763">
      <c r="A763" s="194"/>
      <c r="B763" s="198"/>
      <c r="C763" s="194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</row>
    <row r="764">
      <c r="A764" s="194"/>
      <c r="B764" s="198"/>
      <c r="C764" s="194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</row>
    <row r="765">
      <c r="A765" s="194"/>
      <c r="B765" s="198"/>
      <c r="C765" s="194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</row>
    <row r="766">
      <c r="A766" s="194"/>
      <c r="B766" s="198"/>
      <c r="C766" s="194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</row>
    <row r="767">
      <c r="A767" s="194"/>
      <c r="B767" s="198"/>
      <c r="C767" s="194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</row>
    <row r="768">
      <c r="A768" s="194"/>
      <c r="B768" s="198"/>
      <c r="C768" s="194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</row>
    <row r="769">
      <c r="A769" s="194"/>
      <c r="B769" s="198"/>
      <c r="C769" s="194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</row>
    <row r="770">
      <c r="A770" s="194"/>
      <c r="B770" s="198"/>
      <c r="C770" s="194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</row>
    <row r="771">
      <c r="A771" s="194"/>
      <c r="B771" s="198"/>
      <c r="C771" s="194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</row>
    <row r="772">
      <c r="A772" s="194"/>
      <c r="B772" s="198"/>
      <c r="C772" s="194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</row>
    <row r="773">
      <c r="A773" s="194"/>
      <c r="B773" s="198"/>
      <c r="C773" s="194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</row>
    <row r="774">
      <c r="A774" s="194"/>
      <c r="B774" s="198"/>
      <c r="C774" s="194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</row>
    <row r="775">
      <c r="A775" s="194"/>
      <c r="B775" s="198"/>
      <c r="C775" s="194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</row>
    <row r="776">
      <c r="A776" s="194"/>
      <c r="B776" s="198"/>
      <c r="C776" s="194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</row>
    <row r="777">
      <c r="A777" s="194"/>
      <c r="B777" s="198"/>
      <c r="C777" s="194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</row>
    <row r="778">
      <c r="A778" s="194"/>
      <c r="B778" s="198"/>
      <c r="C778" s="194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</row>
    <row r="779">
      <c r="A779" s="194"/>
      <c r="B779" s="198"/>
      <c r="C779" s="194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</row>
    <row r="780">
      <c r="A780" s="194"/>
      <c r="B780" s="198"/>
      <c r="C780" s="194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</row>
    <row r="781">
      <c r="A781" s="194"/>
      <c r="B781" s="198"/>
      <c r="C781" s="194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</row>
    <row r="782">
      <c r="A782" s="194"/>
      <c r="B782" s="198"/>
      <c r="C782" s="194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</row>
    <row r="783">
      <c r="A783" s="194"/>
      <c r="B783" s="198"/>
      <c r="C783" s="194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</row>
    <row r="784">
      <c r="A784" s="194"/>
      <c r="B784" s="198"/>
      <c r="C784" s="194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</row>
    <row r="785">
      <c r="A785" s="194"/>
      <c r="B785" s="198"/>
      <c r="C785" s="194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</row>
    <row r="786">
      <c r="A786" s="194"/>
      <c r="B786" s="198"/>
      <c r="C786" s="194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</row>
    <row r="787">
      <c r="A787" s="194"/>
      <c r="B787" s="198"/>
      <c r="C787" s="194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</row>
    <row r="788">
      <c r="A788" s="194"/>
      <c r="B788" s="198"/>
      <c r="C788" s="194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</row>
    <row r="789">
      <c r="A789" s="194"/>
      <c r="B789" s="198"/>
      <c r="C789" s="194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</row>
    <row r="790">
      <c r="A790" s="194"/>
      <c r="B790" s="198"/>
      <c r="C790" s="194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</row>
    <row r="791">
      <c r="A791" s="194"/>
      <c r="B791" s="198"/>
      <c r="C791" s="194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</row>
    <row r="792">
      <c r="A792" s="194"/>
      <c r="B792" s="198"/>
      <c r="C792" s="194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</row>
    <row r="793">
      <c r="A793" s="194"/>
      <c r="B793" s="198"/>
      <c r="C793" s="194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</row>
    <row r="794">
      <c r="A794" s="194"/>
      <c r="B794" s="198"/>
      <c r="C794" s="194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</row>
    <row r="795">
      <c r="A795" s="194"/>
      <c r="B795" s="198"/>
      <c r="C795" s="194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</row>
    <row r="796">
      <c r="A796" s="194"/>
      <c r="B796" s="198"/>
      <c r="C796" s="194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</row>
    <row r="797">
      <c r="A797" s="194"/>
      <c r="B797" s="198"/>
      <c r="C797" s="194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</row>
    <row r="798">
      <c r="A798" s="194"/>
      <c r="B798" s="198"/>
      <c r="C798" s="194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</row>
    <row r="799">
      <c r="A799" s="194"/>
      <c r="B799" s="198"/>
      <c r="C799" s="194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</row>
    <row r="800">
      <c r="A800" s="194"/>
      <c r="B800" s="198"/>
      <c r="C800" s="194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</row>
    <row r="801">
      <c r="A801" s="194"/>
      <c r="B801" s="198"/>
      <c r="C801" s="194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</row>
    <row r="802">
      <c r="A802" s="194"/>
      <c r="B802" s="198"/>
      <c r="C802" s="194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</row>
    <row r="803">
      <c r="A803" s="194"/>
      <c r="B803" s="198"/>
      <c r="C803" s="194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</row>
    <row r="804">
      <c r="A804" s="194"/>
      <c r="B804" s="198"/>
      <c r="C804" s="194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</row>
    <row r="805">
      <c r="A805" s="194"/>
      <c r="B805" s="198"/>
      <c r="C805" s="194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</row>
    <row r="806">
      <c r="A806" s="194"/>
      <c r="B806" s="198"/>
      <c r="C806" s="194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</row>
    <row r="807">
      <c r="A807" s="194"/>
      <c r="B807" s="198"/>
      <c r="C807" s="194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</row>
    <row r="808">
      <c r="A808" s="194"/>
      <c r="B808" s="198"/>
      <c r="C808" s="194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</row>
    <row r="809">
      <c r="A809" s="194"/>
      <c r="B809" s="198"/>
      <c r="C809" s="194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</row>
    <row r="810">
      <c r="A810" s="194"/>
      <c r="B810" s="198"/>
      <c r="C810" s="194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</row>
    <row r="811">
      <c r="A811" s="194"/>
      <c r="B811" s="198"/>
      <c r="C811" s="194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</row>
    <row r="812">
      <c r="A812" s="194"/>
      <c r="B812" s="198"/>
      <c r="C812" s="194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</row>
    <row r="813">
      <c r="A813" s="194"/>
      <c r="B813" s="198"/>
      <c r="C813" s="194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</row>
    <row r="814">
      <c r="A814" s="194"/>
      <c r="B814" s="198"/>
      <c r="C814" s="194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</row>
    <row r="815">
      <c r="A815" s="194"/>
      <c r="B815" s="198"/>
      <c r="C815" s="194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</row>
    <row r="816">
      <c r="A816" s="194"/>
      <c r="B816" s="198"/>
      <c r="C816" s="194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</row>
    <row r="817">
      <c r="A817" s="194"/>
      <c r="B817" s="198"/>
      <c r="C817" s="194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</row>
    <row r="818">
      <c r="A818" s="194"/>
      <c r="B818" s="198"/>
      <c r="C818" s="194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</row>
    <row r="819">
      <c r="A819" s="194"/>
      <c r="B819" s="198"/>
      <c r="C819" s="194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</row>
    <row r="820">
      <c r="A820" s="194"/>
      <c r="B820" s="198"/>
      <c r="C820" s="194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</row>
    <row r="821">
      <c r="A821" s="194"/>
      <c r="B821" s="198"/>
      <c r="C821" s="194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</row>
    <row r="822">
      <c r="A822" s="194"/>
      <c r="B822" s="198"/>
      <c r="C822" s="194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</row>
    <row r="823">
      <c r="A823" s="194"/>
      <c r="B823" s="198"/>
      <c r="C823" s="194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</row>
    <row r="824">
      <c r="A824" s="194"/>
      <c r="B824" s="198"/>
      <c r="C824" s="194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</row>
    <row r="825">
      <c r="A825" s="194"/>
      <c r="B825" s="198"/>
      <c r="C825" s="194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</row>
    <row r="826">
      <c r="A826" s="194"/>
      <c r="B826" s="198"/>
      <c r="C826" s="194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</row>
    <row r="827">
      <c r="A827" s="194"/>
      <c r="B827" s="198"/>
      <c r="C827" s="194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</row>
    <row r="828">
      <c r="A828" s="194"/>
      <c r="B828" s="198"/>
      <c r="C828" s="194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</row>
    <row r="829">
      <c r="A829" s="194"/>
      <c r="B829" s="198"/>
      <c r="C829" s="194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</row>
    <row r="830">
      <c r="A830" s="194"/>
      <c r="B830" s="198"/>
      <c r="C830" s="194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</row>
    <row r="831">
      <c r="A831" s="194"/>
      <c r="B831" s="198"/>
      <c r="C831" s="194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</row>
    <row r="832">
      <c r="A832" s="194"/>
      <c r="B832" s="198"/>
      <c r="C832" s="194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</row>
    <row r="833">
      <c r="A833" s="194"/>
      <c r="B833" s="198"/>
      <c r="C833" s="194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</row>
    <row r="834">
      <c r="A834" s="194"/>
      <c r="B834" s="198"/>
      <c r="C834" s="194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</row>
    <row r="835">
      <c r="A835" s="194"/>
      <c r="B835" s="198"/>
      <c r="C835" s="194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</row>
    <row r="836">
      <c r="A836" s="194"/>
      <c r="B836" s="198"/>
      <c r="C836" s="194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</row>
    <row r="837">
      <c r="A837" s="194"/>
      <c r="B837" s="198"/>
      <c r="C837" s="194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</row>
    <row r="838">
      <c r="A838" s="194"/>
      <c r="B838" s="198"/>
      <c r="C838" s="194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</row>
    <row r="839">
      <c r="A839" s="194"/>
      <c r="B839" s="198"/>
      <c r="C839" s="194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</row>
    <row r="840">
      <c r="A840" s="194"/>
      <c r="B840" s="198"/>
      <c r="C840" s="194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</row>
    <row r="841">
      <c r="A841" s="194"/>
      <c r="B841" s="198"/>
      <c r="C841" s="194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</row>
    <row r="842">
      <c r="A842" s="194"/>
      <c r="B842" s="198"/>
      <c r="C842" s="194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</row>
    <row r="843">
      <c r="A843" s="194"/>
      <c r="B843" s="198"/>
      <c r="C843" s="194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</row>
    <row r="844">
      <c r="A844" s="194"/>
      <c r="B844" s="198"/>
      <c r="C844" s="194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</row>
    <row r="845">
      <c r="A845" s="194"/>
      <c r="B845" s="198"/>
      <c r="C845" s="194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</row>
    <row r="846">
      <c r="A846" s="194"/>
      <c r="B846" s="198"/>
      <c r="C846" s="194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</row>
    <row r="847">
      <c r="A847" s="194"/>
      <c r="B847" s="198"/>
      <c r="C847" s="194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</row>
    <row r="848">
      <c r="A848" s="194"/>
      <c r="B848" s="198"/>
      <c r="C848" s="194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</row>
    <row r="849">
      <c r="A849" s="194"/>
      <c r="B849" s="198"/>
      <c r="C849" s="194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</row>
    <row r="850">
      <c r="A850" s="194"/>
      <c r="B850" s="198"/>
      <c r="C850" s="194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</row>
    <row r="851">
      <c r="A851" s="194"/>
      <c r="B851" s="198"/>
      <c r="C851" s="194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</row>
    <row r="852">
      <c r="A852" s="194"/>
      <c r="B852" s="198"/>
      <c r="C852" s="194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</row>
    <row r="853">
      <c r="A853" s="194"/>
      <c r="B853" s="198"/>
      <c r="C853" s="194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</row>
    <row r="854">
      <c r="A854" s="194"/>
      <c r="B854" s="198"/>
      <c r="C854" s="194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</row>
    <row r="855">
      <c r="A855" s="194"/>
      <c r="B855" s="198"/>
      <c r="C855" s="194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</row>
    <row r="856">
      <c r="A856" s="194"/>
      <c r="B856" s="198"/>
      <c r="C856" s="194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</row>
    <row r="857">
      <c r="A857" s="194"/>
      <c r="B857" s="198"/>
      <c r="C857" s="194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</row>
    <row r="858">
      <c r="A858" s="194"/>
      <c r="B858" s="198"/>
      <c r="C858" s="194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</row>
    <row r="859">
      <c r="A859" s="194"/>
      <c r="B859" s="198"/>
      <c r="C859" s="194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</row>
    <row r="860">
      <c r="A860" s="194"/>
      <c r="B860" s="198"/>
      <c r="C860" s="194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</row>
    <row r="861">
      <c r="A861" s="194"/>
      <c r="B861" s="198"/>
      <c r="C861" s="194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</row>
    <row r="862">
      <c r="A862" s="194"/>
      <c r="B862" s="198"/>
      <c r="C862" s="194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</row>
    <row r="863">
      <c r="A863" s="194"/>
      <c r="B863" s="198"/>
      <c r="C863" s="194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</row>
    <row r="864">
      <c r="A864" s="194"/>
      <c r="B864" s="198"/>
      <c r="C864" s="194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</row>
    <row r="865">
      <c r="A865" s="194"/>
      <c r="B865" s="198"/>
      <c r="C865" s="194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</row>
    <row r="866">
      <c r="A866" s="194"/>
      <c r="B866" s="198"/>
      <c r="C866" s="194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</row>
    <row r="867">
      <c r="A867" s="194"/>
      <c r="B867" s="198"/>
      <c r="C867" s="194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</row>
    <row r="868">
      <c r="A868" s="194"/>
      <c r="B868" s="198"/>
      <c r="C868" s="194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</row>
    <row r="869">
      <c r="A869" s="194"/>
      <c r="B869" s="198"/>
      <c r="C869" s="194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</row>
    <row r="870">
      <c r="A870" s="194"/>
      <c r="B870" s="198"/>
      <c r="C870" s="194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</row>
    <row r="871">
      <c r="A871" s="194"/>
      <c r="B871" s="198"/>
      <c r="C871" s="194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</row>
    <row r="872">
      <c r="A872" s="194"/>
      <c r="B872" s="198"/>
      <c r="C872" s="194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</row>
    <row r="873">
      <c r="A873" s="194"/>
      <c r="B873" s="198"/>
      <c r="C873" s="194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</row>
    <row r="874">
      <c r="A874" s="194"/>
      <c r="B874" s="198"/>
      <c r="C874" s="194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</row>
    <row r="875">
      <c r="A875" s="194"/>
      <c r="B875" s="198"/>
      <c r="C875" s="194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</row>
    <row r="876">
      <c r="A876" s="194"/>
      <c r="B876" s="198"/>
      <c r="C876" s="194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</row>
    <row r="877">
      <c r="A877" s="194"/>
      <c r="B877" s="198"/>
      <c r="C877" s="194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</row>
    <row r="878">
      <c r="A878" s="194"/>
      <c r="B878" s="198"/>
      <c r="C878" s="194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</row>
    <row r="879">
      <c r="A879" s="194"/>
      <c r="B879" s="198"/>
      <c r="C879" s="194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</row>
    <row r="880">
      <c r="A880" s="194"/>
      <c r="B880" s="198"/>
      <c r="C880" s="194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</row>
    <row r="881">
      <c r="A881" s="194"/>
      <c r="B881" s="198"/>
      <c r="C881" s="194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</row>
    <row r="882">
      <c r="A882" s="194"/>
      <c r="B882" s="198"/>
      <c r="C882" s="194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</row>
    <row r="883">
      <c r="A883" s="194"/>
      <c r="B883" s="198"/>
      <c r="C883" s="194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</row>
    <row r="884">
      <c r="A884" s="194"/>
      <c r="B884" s="198"/>
      <c r="C884" s="194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</row>
    <row r="885">
      <c r="A885" s="194"/>
      <c r="B885" s="198"/>
      <c r="C885" s="194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</row>
    <row r="886">
      <c r="A886" s="194"/>
      <c r="B886" s="198"/>
      <c r="C886" s="194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</row>
    <row r="887">
      <c r="A887" s="194"/>
      <c r="B887" s="198"/>
      <c r="C887" s="194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</row>
    <row r="888">
      <c r="A888" s="194"/>
      <c r="B888" s="198"/>
      <c r="C888" s="194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</row>
    <row r="889">
      <c r="A889" s="194"/>
      <c r="B889" s="198"/>
      <c r="C889" s="194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</row>
    <row r="890">
      <c r="A890" s="194"/>
      <c r="B890" s="198"/>
      <c r="C890" s="194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</row>
    <row r="891">
      <c r="A891" s="194"/>
      <c r="B891" s="198"/>
      <c r="C891" s="194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</row>
    <row r="892">
      <c r="A892" s="194"/>
      <c r="B892" s="198"/>
      <c r="C892" s="194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</row>
    <row r="893">
      <c r="A893" s="194"/>
      <c r="B893" s="198"/>
      <c r="C893" s="194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</row>
    <row r="894">
      <c r="A894" s="194"/>
      <c r="B894" s="198"/>
      <c r="C894" s="194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</row>
    <row r="895">
      <c r="A895" s="194"/>
      <c r="B895" s="198"/>
      <c r="C895" s="194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</row>
    <row r="896">
      <c r="A896" s="194"/>
      <c r="B896" s="198"/>
      <c r="C896" s="194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</row>
    <row r="897">
      <c r="A897" s="194"/>
      <c r="B897" s="198"/>
      <c r="C897" s="194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</row>
    <row r="898">
      <c r="A898" s="194"/>
      <c r="B898" s="198"/>
      <c r="C898" s="194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</row>
    <row r="899">
      <c r="A899" s="194"/>
      <c r="B899" s="198"/>
      <c r="C899" s="194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</row>
    <row r="900">
      <c r="A900" s="194"/>
      <c r="B900" s="198"/>
      <c r="C900" s="194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</row>
    <row r="901">
      <c r="A901" s="194"/>
      <c r="B901" s="198"/>
      <c r="C901" s="194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</row>
    <row r="902">
      <c r="A902" s="194"/>
      <c r="B902" s="198"/>
      <c r="C902" s="194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</row>
    <row r="903">
      <c r="A903" s="194"/>
      <c r="B903" s="198"/>
      <c r="C903" s="194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</row>
    <row r="904">
      <c r="A904" s="194"/>
      <c r="B904" s="198"/>
      <c r="C904" s="194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</row>
    <row r="905">
      <c r="A905" s="194"/>
      <c r="B905" s="198"/>
      <c r="C905" s="194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</row>
    <row r="906">
      <c r="A906" s="194"/>
      <c r="B906" s="198"/>
      <c r="C906" s="194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</row>
    <row r="907">
      <c r="A907" s="194"/>
      <c r="B907" s="198"/>
      <c r="C907" s="194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</row>
    <row r="908">
      <c r="A908" s="194"/>
      <c r="B908" s="198"/>
      <c r="C908" s="194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</row>
    <row r="909">
      <c r="A909" s="194"/>
      <c r="B909" s="198"/>
      <c r="C909" s="194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</row>
    <row r="910">
      <c r="A910" s="194"/>
      <c r="B910" s="198"/>
      <c r="C910" s="194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</row>
    <row r="911">
      <c r="A911" s="194"/>
      <c r="B911" s="198"/>
      <c r="C911" s="194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</row>
    <row r="912">
      <c r="A912" s="194"/>
      <c r="B912" s="198"/>
      <c r="C912" s="194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</row>
    <row r="913">
      <c r="A913" s="194"/>
      <c r="B913" s="198"/>
      <c r="C913" s="194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</row>
    <row r="914">
      <c r="A914" s="194"/>
      <c r="B914" s="198"/>
      <c r="C914" s="194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</row>
    <row r="915">
      <c r="A915" s="194"/>
      <c r="B915" s="198"/>
      <c r="C915" s="194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</row>
    <row r="916">
      <c r="A916" s="194"/>
      <c r="B916" s="198"/>
      <c r="C916" s="194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</row>
    <row r="917">
      <c r="A917" s="194"/>
      <c r="B917" s="198"/>
      <c r="C917" s="194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</row>
    <row r="918">
      <c r="A918" s="194"/>
      <c r="B918" s="198"/>
      <c r="C918" s="194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</row>
    <row r="919">
      <c r="A919" s="194"/>
      <c r="B919" s="198"/>
      <c r="C919" s="194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</row>
    <row r="920">
      <c r="A920" s="194"/>
      <c r="B920" s="198"/>
      <c r="C920" s="194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</row>
    <row r="921">
      <c r="A921" s="194"/>
      <c r="B921" s="198"/>
      <c r="C921" s="194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</row>
    <row r="922">
      <c r="A922" s="194"/>
      <c r="B922" s="198"/>
      <c r="C922" s="194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</row>
    <row r="923">
      <c r="A923" s="194"/>
      <c r="B923" s="198"/>
      <c r="C923" s="194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</row>
    <row r="924">
      <c r="A924" s="194"/>
      <c r="B924" s="198"/>
      <c r="C924" s="194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</row>
    <row r="925">
      <c r="A925" s="194"/>
      <c r="B925" s="198"/>
      <c r="C925" s="194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</row>
    <row r="926">
      <c r="A926" s="194"/>
      <c r="B926" s="198"/>
      <c r="C926" s="194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</row>
    <row r="927">
      <c r="A927" s="194"/>
      <c r="B927" s="198"/>
      <c r="C927" s="194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</row>
    <row r="928">
      <c r="A928" s="194"/>
      <c r="B928" s="198"/>
      <c r="C928" s="194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</row>
    <row r="929">
      <c r="A929" s="194"/>
      <c r="B929" s="198"/>
      <c r="C929" s="194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</row>
    <row r="930">
      <c r="A930" s="194"/>
      <c r="B930" s="198"/>
      <c r="C930" s="194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</row>
    <row r="931">
      <c r="A931" s="194"/>
      <c r="B931" s="198"/>
      <c r="C931" s="194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</row>
    <row r="932">
      <c r="A932" s="194"/>
      <c r="B932" s="198"/>
      <c r="C932" s="194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</row>
    <row r="933">
      <c r="A933" s="194"/>
      <c r="B933" s="198"/>
      <c r="C933" s="194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</row>
    <row r="934">
      <c r="A934" s="194"/>
      <c r="B934" s="198"/>
      <c r="C934" s="194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</row>
    <row r="935">
      <c r="A935" s="194"/>
      <c r="B935" s="198"/>
      <c r="C935" s="194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</row>
    <row r="936">
      <c r="A936" s="194"/>
      <c r="B936" s="198"/>
      <c r="C936" s="194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  <c r="Z936" s="194"/>
    </row>
    <row r="937">
      <c r="A937" s="194"/>
      <c r="B937" s="198"/>
      <c r="C937" s="194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  <c r="Z937" s="194"/>
    </row>
    <row r="938">
      <c r="A938" s="194"/>
      <c r="B938" s="198"/>
      <c r="C938" s="194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  <c r="Z938" s="194"/>
    </row>
    <row r="939">
      <c r="A939" s="194"/>
      <c r="B939" s="198"/>
      <c r="C939" s="194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  <c r="Z939" s="194"/>
    </row>
    <row r="940">
      <c r="A940" s="194"/>
      <c r="B940" s="198"/>
      <c r="C940" s="194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  <c r="Z940" s="194"/>
    </row>
    <row r="941">
      <c r="A941" s="194"/>
      <c r="B941" s="198"/>
      <c r="C941" s="194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  <c r="Z941" s="194"/>
    </row>
    <row r="942">
      <c r="A942" s="194"/>
      <c r="B942" s="198"/>
      <c r="C942" s="194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  <c r="Z942" s="194"/>
    </row>
    <row r="943">
      <c r="A943" s="194"/>
      <c r="B943" s="198"/>
      <c r="C943" s="194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  <c r="Z943" s="194"/>
    </row>
    <row r="944">
      <c r="A944" s="194"/>
      <c r="B944" s="198"/>
      <c r="C944" s="194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  <c r="Z944" s="194"/>
    </row>
    <row r="945">
      <c r="A945" s="194"/>
      <c r="B945" s="198"/>
      <c r="C945" s="194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  <c r="Z945" s="194"/>
    </row>
    <row r="946">
      <c r="A946" s="194"/>
      <c r="B946" s="198"/>
      <c r="C946" s="194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  <c r="Z946" s="194"/>
    </row>
    <row r="947">
      <c r="A947" s="194"/>
      <c r="B947" s="198"/>
      <c r="C947" s="194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  <c r="Z947" s="194"/>
    </row>
    <row r="948">
      <c r="A948" s="194"/>
      <c r="B948" s="198"/>
      <c r="C948" s="194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  <c r="Z948" s="194"/>
    </row>
    <row r="949">
      <c r="A949" s="194"/>
      <c r="B949" s="198"/>
      <c r="C949" s="194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  <c r="Z949" s="194"/>
    </row>
    <row r="950">
      <c r="A950" s="194"/>
      <c r="B950" s="198"/>
      <c r="C950" s="194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  <c r="Z950" s="194"/>
    </row>
    <row r="951">
      <c r="A951" s="194"/>
      <c r="B951" s="198"/>
      <c r="C951" s="194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  <c r="Z951" s="194"/>
    </row>
    <row r="952">
      <c r="A952" s="194"/>
      <c r="B952" s="198"/>
      <c r="C952" s="194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  <c r="Z952" s="194"/>
    </row>
    <row r="953">
      <c r="A953" s="194"/>
      <c r="B953" s="198"/>
      <c r="C953" s="194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  <c r="Z953" s="194"/>
    </row>
    <row r="954">
      <c r="A954" s="194"/>
      <c r="B954" s="198"/>
      <c r="C954" s="194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  <c r="Z954" s="194"/>
    </row>
    <row r="955">
      <c r="A955" s="194"/>
      <c r="B955" s="198"/>
      <c r="C955" s="194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  <c r="Z955" s="194"/>
    </row>
    <row r="956">
      <c r="A956" s="194"/>
      <c r="B956" s="198"/>
      <c r="C956" s="194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  <c r="Z956" s="194"/>
    </row>
    <row r="957">
      <c r="A957" s="194"/>
      <c r="B957" s="198"/>
      <c r="C957" s="194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  <c r="Z957" s="194"/>
    </row>
    <row r="958">
      <c r="A958" s="194"/>
      <c r="B958" s="198"/>
      <c r="C958" s="194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  <c r="Z958" s="194"/>
    </row>
    <row r="959">
      <c r="A959" s="194"/>
      <c r="B959" s="198"/>
      <c r="C959" s="194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  <c r="Z959" s="194"/>
    </row>
    <row r="960">
      <c r="A960" s="194"/>
      <c r="B960" s="198"/>
      <c r="C960" s="194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  <c r="Z960" s="194"/>
    </row>
    <row r="961">
      <c r="A961" s="194"/>
      <c r="B961" s="198"/>
      <c r="C961" s="194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  <c r="Z961" s="194"/>
    </row>
    <row r="962">
      <c r="A962" s="194"/>
      <c r="B962" s="198"/>
      <c r="C962" s="194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  <c r="Z962" s="194"/>
    </row>
    <row r="963">
      <c r="A963" s="194"/>
      <c r="B963" s="198"/>
      <c r="C963" s="194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  <c r="Z963" s="194"/>
    </row>
    <row r="964">
      <c r="A964" s="194"/>
      <c r="B964" s="198"/>
      <c r="C964" s="194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  <c r="Z964" s="194"/>
    </row>
    <row r="965">
      <c r="A965" s="194"/>
      <c r="B965" s="198"/>
      <c r="C965" s="194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  <c r="Z965" s="194"/>
    </row>
    <row r="966">
      <c r="A966" s="194"/>
      <c r="B966" s="198"/>
      <c r="C966" s="194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  <c r="Z966" s="194"/>
    </row>
    <row r="967"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  <c r="Z967" s="194"/>
    </row>
    <row r="968"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  <c r="Z968" s="194"/>
    </row>
    <row r="969"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  <c r="Z969" s="194"/>
    </row>
    <row r="970"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  <c r="Z970" s="194"/>
    </row>
    <row r="971"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  <c r="Z971" s="194"/>
    </row>
    <row r="972"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  <c r="Z972" s="194"/>
    </row>
    <row r="973"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  <c r="Z973" s="194"/>
    </row>
    <row r="974"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  <c r="Z974" s="194"/>
    </row>
    <row r="975"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  <c r="Z975" s="194"/>
    </row>
    <row r="976">
      <c r="J976" s="194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  <c r="Z976" s="194"/>
    </row>
    <row r="977">
      <c r="J977" s="194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  <c r="Z977" s="194"/>
    </row>
    <row r="978">
      <c r="J978" s="194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  <c r="Z978" s="194"/>
    </row>
    <row r="979">
      <c r="J979" s="194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  <c r="Z979" s="194"/>
    </row>
    <row r="980">
      <c r="J980" s="194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  <c r="Z980" s="194"/>
    </row>
    <row r="981">
      <c r="J981" s="194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  <c r="Z981" s="194"/>
    </row>
    <row r="982">
      <c r="J982" s="194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  <c r="Z982" s="194"/>
    </row>
    <row r="983">
      <c r="J983" s="194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  <c r="Z983" s="194"/>
    </row>
    <row r="984">
      <c r="J984" s="194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  <c r="Z984" s="194"/>
    </row>
    <row r="985">
      <c r="J985" s="194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  <c r="Z985" s="194"/>
    </row>
    <row r="986">
      <c r="J986" s="194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  <c r="Z986" s="194"/>
    </row>
    <row r="987">
      <c r="J987" s="194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  <c r="Z987" s="194"/>
    </row>
    <row r="988">
      <c r="J988" s="194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  <c r="Z988" s="194"/>
    </row>
    <row r="989">
      <c r="J989" s="194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  <c r="Z989" s="194"/>
    </row>
    <row r="990">
      <c r="J990" s="194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  <c r="Z990" s="194"/>
    </row>
    <row r="991">
      <c r="J991" s="194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  <c r="Z991" s="194"/>
    </row>
    <row r="992">
      <c r="J992" s="194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  <c r="Z992" s="194"/>
    </row>
    <row r="993">
      <c r="J993" s="194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  <c r="Z993" s="194"/>
    </row>
    <row r="994">
      <c r="J994" s="194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  <c r="Z994" s="194"/>
    </row>
    <row r="995">
      <c r="J995" s="194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  <c r="Z995" s="194"/>
    </row>
    <row r="996">
      <c r="J996" s="194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  <c r="Z996" s="194"/>
    </row>
    <row r="997">
      <c r="J997" s="194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  <c r="Z997" s="194"/>
    </row>
  </sheetData>
  <autoFilter ref="$A$1:$I$7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8.25"/>
    <col customWidth="1" min="3" max="3" width="17.88"/>
    <col customWidth="1" min="6" max="6" width="21.88"/>
    <col customWidth="1" min="9" max="9" width="26.25"/>
    <col customWidth="1" min="10" max="10" width="20.5"/>
    <col customWidth="1" min="14" max="14" width="22.5"/>
    <col customWidth="1" min="15" max="15" width="18.75"/>
    <col customWidth="1" min="16" max="16" width="27.63"/>
  </cols>
  <sheetData>
    <row r="1">
      <c r="A1" s="199" t="s">
        <v>183</v>
      </c>
      <c r="B1" s="200" t="s">
        <v>184</v>
      </c>
      <c r="C1" s="201" t="s">
        <v>3</v>
      </c>
      <c r="D1" s="200" t="s">
        <v>187</v>
      </c>
      <c r="E1" s="200" t="s">
        <v>1499</v>
      </c>
      <c r="F1" s="200"/>
      <c r="G1" s="200" t="s">
        <v>190</v>
      </c>
      <c r="H1" s="200" t="s">
        <v>192</v>
      </c>
      <c r="I1" s="200" t="s">
        <v>194</v>
      </c>
      <c r="J1" s="200" t="s">
        <v>1500</v>
      </c>
      <c r="K1" s="200" t="s">
        <v>1501</v>
      </c>
      <c r="L1" s="200" t="s">
        <v>1502</v>
      </c>
      <c r="M1" s="201" t="s">
        <v>1503</v>
      </c>
      <c r="N1" s="200" t="s">
        <v>1504</v>
      </c>
      <c r="O1" s="200" t="s">
        <v>1505</v>
      </c>
      <c r="P1" s="200" t="s">
        <v>199</v>
      </c>
    </row>
    <row r="2">
      <c r="A2" s="75">
        <v>1.0</v>
      </c>
      <c r="B2" s="202">
        <f>MONTH(C2)</f>
        <v>1</v>
      </c>
      <c r="C2" s="203">
        <v>46024.0</v>
      </c>
      <c r="D2" s="149" t="s">
        <v>1506</v>
      </c>
      <c r="E2" s="149" t="s">
        <v>1507</v>
      </c>
      <c r="F2" s="76" t="s">
        <v>1508</v>
      </c>
      <c r="G2" s="76" t="s">
        <v>209</v>
      </c>
      <c r="H2" s="76" t="s">
        <v>28</v>
      </c>
      <c r="I2" s="76" t="s">
        <v>211</v>
      </c>
      <c r="J2" s="76" t="s">
        <v>126</v>
      </c>
      <c r="K2" s="76" t="s">
        <v>1509</v>
      </c>
      <c r="L2" s="76"/>
      <c r="M2" s="147"/>
      <c r="N2" s="76"/>
      <c r="O2" s="159"/>
      <c r="P2" s="159"/>
    </row>
    <row r="3" ht="17.25" customHeight="1">
      <c r="A3" s="75">
        <v>4.0</v>
      </c>
      <c r="B3" s="202">
        <f t="shared" ref="B3:B301" si="1">month(C3)</f>
        <v>1</v>
      </c>
      <c r="C3" s="203">
        <v>46027.0</v>
      </c>
      <c r="D3" s="149" t="s">
        <v>824</v>
      </c>
      <c r="E3" s="149" t="s">
        <v>825</v>
      </c>
      <c r="F3" s="76" t="s">
        <v>1510</v>
      </c>
      <c r="G3" s="76" t="s">
        <v>203</v>
      </c>
      <c r="H3" s="76" t="s">
        <v>34</v>
      </c>
      <c r="I3" s="76" t="s">
        <v>245</v>
      </c>
      <c r="J3" s="76" t="s">
        <v>18</v>
      </c>
      <c r="K3" s="76" t="s">
        <v>1509</v>
      </c>
      <c r="L3" s="76"/>
      <c r="M3" s="158"/>
      <c r="N3" s="94"/>
      <c r="O3" s="159"/>
      <c r="P3" s="159"/>
    </row>
    <row r="4">
      <c r="A4" s="75">
        <v>5.0</v>
      </c>
      <c r="B4" s="202">
        <f t="shared" si="1"/>
        <v>1</v>
      </c>
      <c r="C4" s="203">
        <v>46028.0</v>
      </c>
      <c r="D4" s="149" t="s">
        <v>1511</v>
      </c>
      <c r="E4" s="149" t="s">
        <v>1512</v>
      </c>
      <c r="F4" s="76" t="s">
        <v>1513</v>
      </c>
      <c r="G4" s="76" t="s">
        <v>203</v>
      </c>
      <c r="H4" s="76" t="s">
        <v>34</v>
      </c>
      <c r="I4" s="76" t="s">
        <v>1514</v>
      </c>
      <c r="J4" s="76" t="s">
        <v>18</v>
      </c>
      <c r="K4" s="76" t="s">
        <v>1509</v>
      </c>
      <c r="L4" s="76"/>
      <c r="M4" s="158"/>
      <c r="N4" s="94"/>
      <c r="O4" s="159"/>
      <c r="P4" s="159"/>
    </row>
    <row r="5">
      <c r="A5" s="75">
        <v>3.0</v>
      </c>
      <c r="B5" s="202">
        <f t="shared" si="1"/>
        <v>1</v>
      </c>
      <c r="C5" s="203">
        <v>46029.0</v>
      </c>
      <c r="D5" s="149" t="s">
        <v>1515</v>
      </c>
      <c r="E5" s="149" t="s">
        <v>1516</v>
      </c>
      <c r="F5" s="76" t="s">
        <v>1517</v>
      </c>
      <c r="G5" s="76" t="s">
        <v>203</v>
      </c>
      <c r="H5" s="76" t="s">
        <v>30</v>
      </c>
      <c r="I5" s="76" t="s">
        <v>1518</v>
      </c>
      <c r="J5" s="76" t="s">
        <v>18</v>
      </c>
      <c r="K5" s="76" t="s">
        <v>1509</v>
      </c>
      <c r="L5" s="76"/>
      <c r="M5" s="158"/>
      <c r="N5" s="94"/>
      <c r="O5" s="159"/>
      <c r="P5" s="159"/>
    </row>
    <row r="6">
      <c r="A6" s="75">
        <v>21.0</v>
      </c>
      <c r="B6" s="202">
        <f t="shared" si="1"/>
        <v>1</v>
      </c>
      <c r="C6" s="203">
        <v>46030.0</v>
      </c>
      <c r="D6" s="149" t="s">
        <v>1519</v>
      </c>
      <c r="E6" s="149" t="s">
        <v>1520</v>
      </c>
      <c r="F6" s="76" t="s">
        <v>1513</v>
      </c>
      <c r="G6" s="76" t="s">
        <v>203</v>
      </c>
      <c r="H6" s="76" t="s">
        <v>33</v>
      </c>
      <c r="I6" s="76" t="s">
        <v>526</v>
      </c>
      <c r="J6" s="76" t="s">
        <v>18</v>
      </c>
      <c r="K6" s="76" t="s">
        <v>1509</v>
      </c>
      <c r="L6" s="76"/>
      <c r="M6" s="158"/>
      <c r="N6" s="94"/>
      <c r="O6" s="159"/>
      <c r="P6" s="159"/>
    </row>
    <row r="7">
      <c r="A7" s="75">
        <v>19.0</v>
      </c>
      <c r="B7" s="202">
        <f t="shared" si="1"/>
        <v>1</v>
      </c>
      <c r="C7" s="203">
        <v>46035.0</v>
      </c>
      <c r="D7" s="149" t="s">
        <v>1521</v>
      </c>
      <c r="E7" s="149" t="s">
        <v>1522</v>
      </c>
      <c r="F7" s="76" t="s">
        <v>1523</v>
      </c>
      <c r="G7" s="76" t="s">
        <v>203</v>
      </c>
      <c r="H7" s="76" t="s">
        <v>33</v>
      </c>
      <c r="I7" s="76" t="s">
        <v>1524</v>
      </c>
      <c r="J7" s="76" t="s">
        <v>18</v>
      </c>
      <c r="K7" s="76" t="s">
        <v>1509</v>
      </c>
      <c r="L7" s="76"/>
      <c r="M7" s="158"/>
      <c r="N7" s="94"/>
      <c r="O7" s="159"/>
      <c r="P7" s="159"/>
    </row>
    <row r="8">
      <c r="A8" s="75">
        <v>2.0</v>
      </c>
      <c r="B8" s="202">
        <f t="shared" si="1"/>
        <v>1</v>
      </c>
      <c r="C8" s="203">
        <v>46037.0</v>
      </c>
      <c r="D8" s="149" t="s">
        <v>1525</v>
      </c>
      <c r="E8" s="149" t="s">
        <v>1526</v>
      </c>
      <c r="F8" s="76" t="s">
        <v>1527</v>
      </c>
      <c r="G8" s="76" t="s">
        <v>203</v>
      </c>
      <c r="H8" s="76" t="s">
        <v>30</v>
      </c>
      <c r="I8" s="76" t="s">
        <v>1528</v>
      </c>
      <c r="J8" s="76" t="s">
        <v>18</v>
      </c>
      <c r="K8" s="76" t="s">
        <v>1509</v>
      </c>
      <c r="L8" s="76"/>
      <c r="M8" s="158"/>
      <c r="N8" s="94"/>
      <c r="O8" s="159"/>
      <c r="P8" s="159"/>
    </row>
    <row r="9">
      <c r="A9" s="75">
        <v>6.0</v>
      </c>
      <c r="B9" s="202">
        <f t="shared" si="1"/>
        <v>1</v>
      </c>
      <c r="C9" s="203">
        <v>46041.0</v>
      </c>
      <c r="D9" s="149" t="s">
        <v>1529</v>
      </c>
      <c r="E9" s="149" t="s">
        <v>1530</v>
      </c>
      <c r="F9" s="76" t="s">
        <v>1531</v>
      </c>
      <c r="G9" s="76" t="s">
        <v>203</v>
      </c>
      <c r="H9" s="76" t="s">
        <v>34</v>
      </c>
      <c r="I9" s="76" t="s">
        <v>245</v>
      </c>
      <c r="J9" s="76" t="s">
        <v>18</v>
      </c>
      <c r="K9" s="76" t="s">
        <v>1509</v>
      </c>
      <c r="L9" s="76"/>
      <c r="M9" s="158"/>
      <c r="N9" s="94"/>
      <c r="O9" s="159"/>
      <c r="P9" s="159"/>
    </row>
    <row r="10">
      <c r="A10" s="75">
        <v>7.0</v>
      </c>
      <c r="B10" s="202">
        <f t="shared" si="1"/>
        <v>1</v>
      </c>
      <c r="C10" s="203">
        <v>46041.0</v>
      </c>
      <c r="D10" s="149" t="s">
        <v>1532</v>
      </c>
      <c r="E10" s="149" t="s">
        <v>1533</v>
      </c>
      <c r="F10" s="76" t="s">
        <v>1510</v>
      </c>
      <c r="G10" s="76" t="s">
        <v>209</v>
      </c>
      <c r="H10" s="76" t="s">
        <v>34</v>
      </c>
      <c r="I10" s="76" t="s">
        <v>211</v>
      </c>
      <c r="J10" s="76" t="s">
        <v>18</v>
      </c>
      <c r="K10" s="76" t="s">
        <v>1509</v>
      </c>
      <c r="L10" s="76"/>
      <c r="M10" s="158"/>
      <c r="N10" s="94"/>
      <c r="O10" s="159"/>
      <c r="P10" s="159"/>
    </row>
    <row r="11">
      <c r="A11" s="75">
        <v>8.0</v>
      </c>
      <c r="B11" s="202">
        <f t="shared" si="1"/>
        <v>1</v>
      </c>
      <c r="C11" s="203">
        <v>46041.0</v>
      </c>
      <c r="D11" s="149" t="s">
        <v>1534</v>
      </c>
      <c r="E11" s="149" t="s">
        <v>1535</v>
      </c>
      <c r="F11" s="76" t="s">
        <v>1510</v>
      </c>
      <c r="G11" s="76" t="s">
        <v>203</v>
      </c>
      <c r="H11" s="76" t="s">
        <v>34</v>
      </c>
      <c r="I11" s="76" t="s">
        <v>245</v>
      </c>
      <c r="J11" s="76" t="s">
        <v>18</v>
      </c>
      <c r="K11" s="76" t="s">
        <v>1509</v>
      </c>
      <c r="L11" s="76"/>
      <c r="M11" s="158"/>
      <c r="N11" s="94"/>
      <c r="O11" s="159"/>
      <c r="P11" s="159"/>
    </row>
    <row r="12">
      <c r="A12" s="75">
        <v>9.0</v>
      </c>
      <c r="B12" s="202">
        <f t="shared" si="1"/>
        <v>1</v>
      </c>
      <c r="C12" s="203">
        <v>46041.0</v>
      </c>
      <c r="D12" s="149" t="s">
        <v>622</v>
      </c>
      <c r="E12" s="149" t="s">
        <v>623</v>
      </c>
      <c r="F12" s="76" t="s">
        <v>1510</v>
      </c>
      <c r="G12" s="76" t="s">
        <v>209</v>
      </c>
      <c r="H12" s="76" t="s">
        <v>34</v>
      </c>
      <c r="I12" s="76" t="s">
        <v>211</v>
      </c>
      <c r="J12" s="76" t="s">
        <v>18</v>
      </c>
      <c r="K12" s="76" t="s">
        <v>1509</v>
      </c>
      <c r="L12" s="76"/>
      <c r="M12" s="158"/>
      <c r="N12" s="94"/>
      <c r="O12" s="159"/>
      <c r="P12" s="159"/>
    </row>
    <row r="13">
      <c r="A13" s="75">
        <v>10.0</v>
      </c>
      <c r="B13" s="202">
        <f t="shared" si="1"/>
        <v>1</v>
      </c>
      <c r="C13" s="203">
        <v>46041.0</v>
      </c>
      <c r="D13" s="149" t="s">
        <v>1536</v>
      </c>
      <c r="E13" s="149" t="s">
        <v>1537</v>
      </c>
      <c r="F13" s="76" t="s">
        <v>1538</v>
      </c>
      <c r="G13" s="76" t="s">
        <v>203</v>
      </c>
      <c r="H13" s="76" t="s">
        <v>34</v>
      </c>
      <c r="I13" s="76" t="s">
        <v>245</v>
      </c>
      <c r="J13" s="76" t="s">
        <v>18</v>
      </c>
      <c r="K13" s="76" t="s">
        <v>1509</v>
      </c>
      <c r="L13" s="76"/>
      <c r="M13" s="158"/>
      <c r="N13" s="94"/>
      <c r="O13" s="159"/>
      <c r="P13" s="159"/>
    </row>
    <row r="14">
      <c r="A14" s="75">
        <v>11.0</v>
      </c>
      <c r="B14" s="202">
        <f t="shared" si="1"/>
        <v>1</v>
      </c>
      <c r="C14" s="203">
        <v>46042.0</v>
      </c>
      <c r="D14" s="149" t="s">
        <v>726</v>
      </c>
      <c r="E14" s="149" t="s">
        <v>727</v>
      </c>
      <c r="F14" s="76" t="s">
        <v>1523</v>
      </c>
      <c r="G14" s="76" t="s">
        <v>203</v>
      </c>
      <c r="H14" s="76" t="s">
        <v>34</v>
      </c>
      <c r="I14" s="76" t="s">
        <v>308</v>
      </c>
      <c r="J14" s="76" t="s">
        <v>18</v>
      </c>
      <c r="K14" s="76" t="s">
        <v>1509</v>
      </c>
      <c r="L14" s="76"/>
      <c r="M14" s="158"/>
      <c r="N14" s="94"/>
      <c r="O14" s="159"/>
      <c r="P14" s="159"/>
    </row>
    <row r="15">
      <c r="A15" s="75">
        <v>28.0</v>
      </c>
      <c r="B15" s="202">
        <f t="shared" si="1"/>
        <v>1</v>
      </c>
      <c r="C15" s="203">
        <v>46042.0</v>
      </c>
      <c r="D15" s="149" t="s">
        <v>1539</v>
      </c>
      <c r="E15" s="149" t="s">
        <v>1540</v>
      </c>
      <c r="F15" s="76" t="s">
        <v>1523</v>
      </c>
      <c r="G15" s="76" t="s">
        <v>203</v>
      </c>
      <c r="H15" s="76" t="s">
        <v>34</v>
      </c>
      <c r="I15" s="76" t="s">
        <v>1541</v>
      </c>
      <c r="J15" s="76" t="s">
        <v>18</v>
      </c>
      <c r="K15" s="76" t="s">
        <v>1509</v>
      </c>
      <c r="L15" s="76"/>
      <c r="M15" s="158"/>
      <c r="N15" s="94"/>
      <c r="O15" s="159"/>
      <c r="P15" s="159"/>
    </row>
    <row r="16">
      <c r="A16" s="75">
        <v>29.0</v>
      </c>
      <c r="B16" s="202">
        <f t="shared" si="1"/>
        <v>1</v>
      </c>
      <c r="C16" s="203">
        <v>46042.0</v>
      </c>
      <c r="D16" s="149" t="s">
        <v>355</v>
      </c>
      <c r="E16" s="149" t="s">
        <v>356</v>
      </c>
      <c r="F16" s="76" t="s">
        <v>1542</v>
      </c>
      <c r="G16" s="76" t="s">
        <v>203</v>
      </c>
      <c r="H16" s="76" t="s">
        <v>34</v>
      </c>
      <c r="I16" s="76" t="s">
        <v>205</v>
      </c>
      <c r="J16" s="76" t="s">
        <v>18</v>
      </c>
      <c r="K16" s="76" t="s">
        <v>1509</v>
      </c>
      <c r="L16" s="76"/>
      <c r="M16" s="158"/>
      <c r="N16" s="94"/>
      <c r="O16" s="159"/>
      <c r="P16" s="159"/>
    </row>
    <row r="17">
      <c r="A17" s="75">
        <v>12.0</v>
      </c>
      <c r="B17" s="202">
        <f t="shared" si="1"/>
        <v>1</v>
      </c>
      <c r="C17" s="203">
        <v>46042.0</v>
      </c>
      <c r="D17" s="149" t="s">
        <v>1543</v>
      </c>
      <c r="E17" s="149" t="s">
        <v>1544</v>
      </c>
      <c r="F17" s="76" t="s">
        <v>1545</v>
      </c>
      <c r="G17" s="76" t="s">
        <v>203</v>
      </c>
      <c r="H17" s="76" t="s">
        <v>34</v>
      </c>
      <c r="I17" s="76" t="s">
        <v>205</v>
      </c>
      <c r="J17" s="76" t="s">
        <v>18</v>
      </c>
      <c r="K17" s="76" t="s">
        <v>1509</v>
      </c>
      <c r="L17" s="76"/>
      <c r="M17" s="147"/>
      <c r="N17" s="76"/>
      <c r="O17" s="159"/>
      <c r="P17" s="159"/>
    </row>
    <row r="18">
      <c r="A18" s="75">
        <v>13.0</v>
      </c>
      <c r="B18" s="202">
        <f t="shared" si="1"/>
        <v>1</v>
      </c>
      <c r="C18" s="203">
        <v>46043.0</v>
      </c>
      <c r="D18" s="149" t="s">
        <v>745</v>
      </c>
      <c r="E18" s="149" t="s">
        <v>746</v>
      </c>
      <c r="F18" s="76" t="s">
        <v>1546</v>
      </c>
      <c r="G18" s="76" t="s">
        <v>203</v>
      </c>
      <c r="H18" s="76" t="s">
        <v>30</v>
      </c>
      <c r="I18" s="76" t="s">
        <v>1547</v>
      </c>
      <c r="J18" s="76" t="s">
        <v>18</v>
      </c>
      <c r="K18" s="76" t="s">
        <v>1509</v>
      </c>
      <c r="L18" s="76"/>
      <c r="M18" s="158"/>
      <c r="N18" s="94"/>
      <c r="O18" s="159"/>
      <c r="P18" s="159"/>
    </row>
    <row r="19">
      <c r="A19" s="75">
        <v>14.0</v>
      </c>
      <c r="B19" s="202">
        <f t="shared" si="1"/>
        <v>1</v>
      </c>
      <c r="C19" s="203">
        <v>46049.0</v>
      </c>
      <c r="D19" s="149" t="s">
        <v>781</v>
      </c>
      <c r="E19" s="149" t="s">
        <v>782</v>
      </c>
      <c r="F19" s="76" t="s">
        <v>1548</v>
      </c>
      <c r="G19" s="76" t="s">
        <v>203</v>
      </c>
      <c r="H19" s="76" t="s">
        <v>30</v>
      </c>
      <c r="I19" s="76" t="s">
        <v>205</v>
      </c>
      <c r="J19" s="76" t="s">
        <v>18</v>
      </c>
      <c r="K19" s="76" t="s">
        <v>1509</v>
      </c>
      <c r="L19" s="76"/>
      <c r="M19" s="158"/>
      <c r="N19" s="94"/>
      <c r="O19" s="159"/>
      <c r="P19" s="159"/>
    </row>
    <row r="20">
      <c r="A20" s="75">
        <v>15.0</v>
      </c>
      <c r="B20" s="202">
        <f t="shared" si="1"/>
        <v>1</v>
      </c>
      <c r="C20" s="203">
        <v>46050.0</v>
      </c>
      <c r="D20" s="149" t="s">
        <v>829</v>
      </c>
      <c r="E20" s="149" t="s">
        <v>830</v>
      </c>
      <c r="F20" s="76" t="s">
        <v>1549</v>
      </c>
      <c r="G20" s="76" t="s">
        <v>209</v>
      </c>
      <c r="H20" s="76" t="s">
        <v>30</v>
      </c>
      <c r="I20" s="76" t="s">
        <v>457</v>
      </c>
      <c r="J20" s="76" t="s">
        <v>18</v>
      </c>
      <c r="K20" s="76" t="s">
        <v>1509</v>
      </c>
      <c r="L20" s="76"/>
      <c r="M20" s="158"/>
      <c r="N20" s="94"/>
      <c r="O20" s="159"/>
      <c r="P20" s="159"/>
    </row>
    <row r="21">
      <c r="A21" s="75">
        <v>16.0</v>
      </c>
      <c r="B21" s="202">
        <f t="shared" si="1"/>
        <v>2</v>
      </c>
      <c r="C21" s="203">
        <v>46056.0</v>
      </c>
      <c r="D21" s="149" t="s">
        <v>1406</v>
      </c>
      <c r="E21" s="149" t="s">
        <v>1550</v>
      </c>
      <c r="F21" s="76" t="s">
        <v>1551</v>
      </c>
      <c r="G21" s="76" t="s">
        <v>203</v>
      </c>
      <c r="H21" s="76" t="s">
        <v>31</v>
      </c>
      <c r="I21" s="76" t="s">
        <v>205</v>
      </c>
      <c r="J21" s="76" t="s">
        <v>18</v>
      </c>
      <c r="K21" s="76" t="s">
        <v>1509</v>
      </c>
      <c r="L21" s="76"/>
      <c r="M21" s="158"/>
      <c r="N21" s="94"/>
      <c r="O21" s="159"/>
      <c r="P21" s="159"/>
    </row>
    <row r="22">
      <c r="A22" s="75">
        <v>17.0</v>
      </c>
      <c r="B22" s="202">
        <f t="shared" si="1"/>
        <v>2</v>
      </c>
      <c r="C22" s="203">
        <v>46056.0</v>
      </c>
      <c r="D22" s="149" t="s">
        <v>1552</v>
      </c>
      <c r="E22" s="149" t="s">
        <v>1553</v>
      </c>
      <c r="F22" s="76" t="s">
        <v>1554</v>
      </c>
      <c r="G22" s="76" t="s">
        <v>203</v>
      </c>
      <c r="H22" s="76" t="s">
        <v>30</v>
      </c>
      <c r="I22" s="76" t="s">
        <v>836</v>
      </c>
      <c r="J22" s="76" t="s">
        <v>126</v>
      </c>
      <c r="K22" s="76" t="s">
        <v>1509</v>
      </c>
      <c r="L22" s="76"/>
      <c r="M22" s="158"/>
      <c r="N22" s="94"/>
      <c r="O22" s="159"/>
      <c r="P22" s="159"/>
    </row>
    <row r="23">
      <c r="A23" s="75">
        <v>18.0</v>
      </c>
      <c r="B23" s="202">
        <f t="shared" si="1"/>
        <v>2</v>
      </c>
      <c r="C23" s="203">
        <v>46064.0</v>
      </c>
      <c r="D23" s="149" t="s">
        <v>1555</v>
      </c>
      <c r="E23" s="149" t="s">
        <v>1556</v>
      </c>
      <c r="F23" s="76" t="s">
        <v>221</v>
      </c>
      <c r="G23" s="76" t="s">
        <v>203</v>
      </c>
      <c r="H23" s="76" t="s">
        <v>33</v>
      </c>
      <c r="I23" s="76" t="s">
        <v>308</v>
      </c>
      <c r="J23" s="76" t="s">
        <v>126</v>
      </c>
      <c r="K23" s="76" t="s">
        <v>1509</v>
      </c>
      <c r="L23" s="76"/>
      <c r="M23" s="158"/>
      <c r="N23" s="94"/>
      <c r="O23" s="159"/>
      <c r="P23" s="159"/>
    </row>
    <row r="24">
      <c r="A24" s="75">
        <v>20.0</v>
      </c>
      <c r="B24" s="202">
        <f t="shared" si="1"/>
        <v>2</v>
      </c>
      <c r="C24" s="203">
        <v>46065.0</v>
      </c>
      <c r="D24" s="149" t="s">
        <v>882</v>
      </c>
      <c r="E24" s="149" t="s">
        <v>883</v>
      </c>
      <c r="F24" s="76" t="s">
        <v>1557</v>
      </c>
      <c r="G24" s="76" t="s">
        <v>209</v>
      </c>
      <c r="H24" s="76" t="s">
        <v>29</v>
      </c>
      <c r="I24" s="76" t="s">
        <v>457</v>
      </c>
      <c r="J24" s="76" t="s">
        <v>18</v>
      </c>
      <c r="K24" s="76" t="s">
        <v>1509</v>
      </c>
      <c r="L24" s="76"/>
      <c r="M24" s="158"/>
      <c r="N24" s="94"/>
      <c r="O24" s="159"/>
      <c r="P24" s="159"/>
    </row>
    <row r="25">
      <c r="A25" s="75">
        <v>24.0</v>
      </c>
      <c r="B25" s="202">
        <f t="shared" si="1"/>
        <v>2</v>
      </c>
      <c r="C25" s="203">
        <v>46077.0</v>
      </c>
      <c r="D25" s="149" t="s">
        <v>1558</v>
      </c>
      <c r="E25" s="149" t="s">
        <v>1559</v>
      </c>
      <c r="F25" s="76" t="s">
        <v>1527</v>
      </c>
      <c r="G25" s="76" t="s">
        <v>203</v>
      </c>
      <c r="H25" s="76" t="s">
        <v>34</v>
      </c>
      <c r="I25" s="76" t="s">
        <v>245</v>
      </c>
      <c r="J25" s="76" t="s">
        <v>18</v>
      </c>
      <c r="K25" s="76" t="s">
        <v>1509</v>
      </c>
      <c r="L25" s="76"/>
      <c r="M25" s="158"/>
      <c r="N25" s="94"/>
      <c r="O25" s="159"/>
      <c r="P25" s="159"/>
    </row>
    <row r="26">
      <c r="A26" s="75">
        <v>25.0</v>
      </c>
      <c r="B26" s="202">
        <f t="shared" si="1"/>
        <v>2</v>
      </c>
      <c r="C26" s="203">
        <v>46078.0</v>
      </c>
      <c r="D26" s="149" t="s">
        <v>871</v>
      </c>
      <c r="E26" s="149" t="s">
        <v>872</v>
      </c>
      <c r="F26" s="76" t="s">
        <v>1560</v>
      </c>
      <c r="G26" s="76" t="s">
        <v>209</v>
      </c>
      <c r="H26" s="76" t="s">
        <v>34</v>
      </c>
      <c r="I26" s="76" t="s">
        <v>211</v>
      </c>
      <c r="J26" s="76" t="s">
        <v>18</v>
      </c>
      <c r="K26" s="76" t="s">
        <v>1509</v>
      </c>
      <c r="L26" s="76"/>
      <c r="M26" s="158"/>
      <c r="N26" s="94"/>
      <c r="O26" s="159"/>
      <c r="P26" s="159"/>
    </row>
    <row r="27">
      <c r="A27" s="75">
        <v>22.0</v>
      </c>
      <c r="B27" s="202">
        <f t="shared" si="1"/>
        <v>2</v>
      </c>
      <c r="C27" s="204">
        <v>46079.0</v>
      </c>
      <c r="D27" s="149" t="s">
        <v>924</v>
      </c>
      <c r="E27" s="149" t="s">
        <v>925</v>
      </c>
      <c r="F27" s="76" t="s">
        <v>1561</v>
      </c>
      <c r="G27" s="76" t="s">
        <v>209</v>
      </c>
      <c r="H27" s="76" t="s">
        <v>35</v>
      </c>
      <c r="I27" s="76" t="s">
        <v>211</v>
      </c>
      <c r="J27" s="76" t="s">
        <v>18</v>
      </c>
      <c r="K27" s="76" t="s">
        <v>1509</v>
      </c>
      <c r="L27" s="76"/>
      <c r="M27" s="158"/>
      <c r="N27" s="94"/>
      <c r="O27" s="159"/>
      <c r="P27" s="159"/>
    </row>
    <row r="28">
      <c r="A28" s="75">
        <v>27.0</v>
      </c>
      <c r="B28" s="202">
        <f t="shared" si="1"/>
        <v>2</v>
      </c>
      <c r="C28" s="203">
        <v>46079.0</v>
      </c>
      <c r="D28" s="149" t="s">
        <v>1562</v>
      </c>
      <c r="E28" s="149" t="s">
        <v>1563</v>
      </c>
      <c r="F28" s="76" t="s">
        <v>463</v>
      </c>
      <c r="G28" s="76" t="s">
        <v>203</v>
      </c>
      <c r="H28" s="76" t="s">
        <v>30</v>
      </c>
      <c r="I28" s="76" t="s">
        <v>836</v>
      </c>
      <c r="J28" s="76" t="s">
        <v>134</v>
      </c>
      <c r="K28" s="76" t="s">
        <v>1509</v>
      </c>
      <c r="L28" s="76"/>
      <c r="M28" s="158"/>
      <c r="N28" s="94"/>
      <c r="O28" s="159"/>
      <c r="P28" s="159"/>
    </row>
    <row r="29">
      <c r="A29" s="75">
        <v>23.0</v>
      </c>
      <c r="B29" s="202">
        <f t="shared" si="1"/>
        <v>2</v>
      </c>
      <c r="C29" s="203">
        <v>46080.0</v>
      </c>
      <c r="D29" s="149" t="s">
        <v>1564</v>
      </c>
      <c r="E29" s="149" t="s">
        <v>1565</v>
      </c>
      <c r="F29" s="76" t="s">
        <v>221</v>
      </c>
      <c r="G29" s="76" t="s">
        <v>209</v>
      </c>
      <c r="H29" s="76" t="s">
        <v>33</v>
      </c>
      <c r="I29" s="76" t="s">
        <v>1566</v>
      </c>
      <c r="J29" s="76" t="s">
        <v>126</v>
      </c>
      <c r="K29" s="76" t="s">
        <v>1509</v>
      </c>
      <c r="L29" s="76"/>
      <c r="M29" s="158"/>
      <c r="N29" s="94"/>
      <c r="O29" s="159"/>
      <c r="P29" s="159"/>
    </row>
    <row r="30">
      <c r="A30" s="75">
        <v>26.0</v>
      </c>
      <c r="B30" s="202">
        <f t="shared" si="1"/>
        <v>2</v>
      </c>
      <c r="C30" s="203">
        <v>46080.0</v>
      </c>
      <c r="D30" s="149" t="s">
        <v>1025</v>
      </c>
      <c r="E30" s="149" t="s">
        <v>1026</v>
      </c>
      <c r="F30" s="76" t="s">
        <v>1567</v>
      </c>
      <c r="G30" s="76" t="s">
        <v>209</v>
      </c>
      <c r="H30" s="76" t="s">
        <v>34</v>
      </c>
      <c r="I30" s="76" t="s">
        <v>211</v>
      </c>
      <c r="J30" s="76" t="s">
        <v>18</v>
      </c>
      <c r="K30" s="76" t="s">
        <v>1509</v>
      </c>
      <c r="L30" s="76"/>
      <c r="M30" s="158"/>
      <c r="N30" s="94"/>
      <c r="O30" s="159"/>
      <c r="P30" s="159"/>
    </row>
    <row r="31">
      <c r="A31" s="75">
        <v>41.0</v>
      </c>
      <c r="B31" s="202">
        <f t="shared" si="1"/>
        <v>2</v>
      </c>
      <c r="C31" s="203">
        <v>46080.0</v>
      </c>
      <c r="D31" s="149" t="s">
        <v>1568</v>
      </c>
      <c r="E31" s="149" t="s">
        <v>1569</v>
      </c>
      <c r="F31" s="76" t="s">
        <v>1567</v>
      </c>
      <c r="G31" s="76" t="s">
        <v>203</v>
      </c>
      <c r="H31" s="76" t="s">
        <v>34</v>
      </c>
      <c r="I31" s="76" t="s">
        <v>245</v>
      </c>
      <c r="J31" s="76" t="s">
        <v>18</v>
      </c>
      <c r="K31" s="76" t="s">
        <v>1509</v>
      </c>
      <c r="L31" s="76"/>
      <c r="M31" s="147"/>
      <c r="N31" s="76"/>
      <c r="O31" s="159"/>
      <c r="P31" s="159"/>
    </row>
    <row r="32">
      <c r="A32" s="75">
        <v>30.0</v>
      </c>
      <c r="B32" s="202">
        <f t="shared" si="1"/>
        <v>3</v>
      </c>
      <c r="C32" s="203">
        <v>46086.0</v>
      </c>
      <c r="D32" s="149" t="s">
        <v>1570</v>
      </c>
      <c r="E32" s="149" t="s">
        <v>1571</v>
      </c>
      <c r="F32" s="76" t="s">
        <v>1549</v>
      </c>
      <c r="G32" s="76" t="s">
        <v>203</v>
      </c>
      <c r="H32" s="76" t="s">
        <v>34</v>
      </c>
      <c r="I32" s="76" t="s">
        <v>245</v>
      </c>
      <c r="J32" s="76" t="s">
        <v>18</v>
      </c>
      <c r="K32" s="76" t="s">
        <v>1509</v>
      </c>
      <c r="L32" s="76"/>
      <c r="M32" s="158"/>
      <c r="N32" s="94"/>
      <c r="O32" s="159"/>
      <c r="P32" s="159"/>
    </row>
    <row r="33">
      <c r="A33" s="75">
        <v>31.0</v>
      </c>
      <c r="B33" s="202">
        <f t="shared" si="1"/>
        <v>3</v>
      </c>
      <c r="C33" s="203">
        <v>46094.0</v>
      </c>
      <c r="D33" s="149" t="s">
        <v>676</v>
      </c>
      <c r="E33" s="149" t="s">
        <v>677</v>
      </c>
      <c r="F33" s="76" t="s">
        <v>1572</v>
      </c>
      <c r="G33" s="76" t="s">
        <v>203</v>
      </c>
      <c r="H33" s="76" t="s">
        <v>34</v>
      </c>
      <c r="I33" s="76" t="s">
        <v>205</v>
      </c>
      <c r="J33" s="76" t="s">
        <v>18</v>
      </c>
      <c r="K33" s="76" t="s">
        <v>1509</v>
      </c>
      <c r="L33" s="76"/>
      <c r="M33" s="158"/>
      <c r="N33" s="94"/>
      <c r="O33" s="159"/>
      <c r="P33" s="159"/>
    </row>
    <row r="34">
      <c r="A34" s="75">
        <v>32.0</v>
      </c>
      <c r="B34" s="202">
        <f t="shared" si="1"/>
        <v>12</v>
      </c>
      <c r="C34" s="203"/>
      <c r="D34" s="149"/>
      <c r="E34" s="149"/>
      <c r="F34" s="76"/>
      <c r="G34" s="76"/>
      <c r="H34" s="76"/>
      <c r="I34" s="76"/>
      <c r="J34" s="76"/>
      <c r="K34" s="76"/>
      <c r="L34" s="76"/>
      <c r="M34" s="158"/>
      <c r="N34" s="94"/>
      <c r="O34" s="159"/>
      <c r="P34" s="159"/>
    </row>
    <row r="35">
      <c r="A35" s="75">
        <v>33.0</v>
      </c>
      <c r="B35" s="202">
        <f t="shared" si="1"/>
        <v>12</v>
      </c>
      <c r="C35" s="203"/>
      <c r="D35" s="149"/>
      <c r="E35" s="149"/>
      <c r="F35" s="76"/>
      <c r="G35" s="76"/>
      <c r="H35" s="76"/>
      <c r="I35" s="76"/>
      <c r="J35" s="76"/>
      <c r="K35" s="76"/>
      <c r="L35" s="76"/>
      <c r="M35" s="158"/>
      <c r="N35" s="94"/>
      <c r="O35" s="159"/>
      <c r="P35" s="159"/>
    </row>
    <row r="36">
      <c r="A36" s="75">
        <v>34.0</v>
      </c>
      <c r="B36" s="202">
        <f t="shared" si="1"/>
        <v>12</v>
      </c>
      <c r="C36" s="203"/>
      <c r="D36" s="149"/>
      <c r="E36" s="149"/>
      <c r="F36" s="76"/>
      <c r="G36" s="76"/>
      <c r="H36" s="76"/>
      <c r="I36" s="76"/>
      <c r="J36" s="76"/>
      <c r="K36" s="76"/>
      <c r="L36" s="76"/>
      <c r="M36" s="158"/>
      <c r="N36" s="94"/>
      <c r="O36" s="159"/>
      <c r="P36" s="76"/>
      <c r="U36" s="3" t="s">
        <v>1573</v>
      </c>
    </row>
    <row r="37">
      <c r="A37" s="75">
        <v>35.0</v>
      </c>
      <c r="B37" s="202">
        <f t="shared" si="1"/>
        <v>12</v>
      </c>
      <c r="C37" s="203"/>
      <c r="D37" s="149"/>
      <c r="E37" s="149"/>
      <c r="F37" s="76"/>
      <c r="G37" s="76"/>
      <c r="H37" s="76"/>
      <c r="I37" s="76"/>
      <c r="J37" s="76"/>
      <c r="K37" s="76"/>
      <c r="L37" s="76"/>
      <c r="M37" s="158"/>
      <c r="N37" s="94"/>
      <c r="O37" s="159"/>
      <c r="P37" s="76"/>
    </row>
    <row r="38">
      <c r="A38" s="75">
        <v>36.0</v>
      </c>
      <c r="B38" s="202">
        <f t="shared" si="1"/>
        <v>12</v>
      </c>
      <c r="C38" s="203"/>
      <c r="D38" s="149"/>
      <c r="E38" s="149"/>
      <c r="F38" s="76"/>
      <c r="G38" s="76"/>
      <c r="H38" s="76"/>
      <c r="I38" s="76"/>
      <c r="J38" s="76"/>
      <c r="K38" s="76"/>
      <c r="L38" s="76"/>
      <c r="M38" s="158"/>
      <c r="N38" s="76"/>
      <c r="O38" s="159"/>
      <c r="P38" s="159"/>
    </row>
    <row r="39">
      <c r="A39" s="75">
        <v>37.0</v>
      </c>
      <c r="B39" s="202">
        <f t="shared" si="1"/>
        <v>12</v>
      </c>
      <c r="C39" s="203"/>
      <c r="D39" s="149"/>
      <c r="E39" s="149"/>
      <c r="F39" s="76"/>
      <c r="G39" s="76"/>
      <c r="H39" s="76"/>
      <c r="I39" s="76"/>
      <c r="J39" s="76"/>
      <c r="K39" s="76"/>
      <c r="L39" s="76"/>
      <c r="M39" s="158"/>
      <c r="N39" s="94"/>
      <c r="O39" s="159"/>
      <c r="P39" s="159"/>
    </row>
    <row r="40">
      <c r="A40" s="75">
        <v>38.0</v>
      </c>
      <c r="B40" s="202">
        <f t="shared" si="1"/>
        <v>12</v>
      </c>
      <c r="C40" s="203"/>
      <c r="D40" s="149"/>
      <c r="E40" s="149"/>
      <c r="F40" s="76"/>
      <c r="G40" s="76"/>
      <c r="H40" s="76"/>
      <c r="I40" s="76"/>
      <c r="J40" s="76"/>
      <c r="K40" s="76"/>
      <c r="L40" s="76"/>
      <c r="M40" s="158"/>
      <c r="N40" s="94"/>
      <c r="O40" s="159"/>
      <c r="P40" s="159"/>
    </row>
    <row r="41">
      <c r="A41" s="75">
        <v>39.0</v>
      </c>
      <c r="B41" s="202">
        <f t="shared" si="1"/>
        <v>12</v>
      </c>
      <c r="C41" s="203"/>
      <c r="D41" s="149"/>
      <c r="E41" s="149"/>
      <c r="F41" s="76"/>
      <c r="G41" s="76"/>
      <c r="H41" s="76"/>
      <c r="I41" s="76"/>
      <c r="J41" s="76"/>
      <c r="K41" s="76"/>
      <c r="L41" s="76"/>
      <c r="M41" s="158"/>
      <c r="N41" s="94"/>
      <c r="O41" s="159"/>
      <c r="P41" s="159"/>
    </row>
    <row r="42">
      <c r="A42" s="75">
        <v>40.0</v>
      </c>
      <c r="B42" s="202">
        <f t="shared" si="1"/>
        <v>12</v>
      </c>
      <c r="C42" s="203"/>
      <c r="D42" s="149"/>
      <c r="E42" s="149"/>
      <c r="F42" s="76"/>
      <c r="G42" s="76"/>
      <c r="H42" s="76"/>
      <c r="I42" s="76"/>
      <c r="J42" s="76"/>
      <c r="K42" s="76"/>
      <c r="L42" s="76"/>
      <c r="M42" s="158"/>
      <c r="N42" s="94"/>
      <c r="O42" s="159"/>
      <c r="P42" s="159"/>
    </row>
    <row r="43">
      <c r="A43" s="75">
        <v>42.0</v>
      </c>
      <c r="B43" s="202">
        <f t="shared" si="1"/>
        <v>12</v>
      </c>
      <c r="C43" s="203"/>
      <c r="D43" s="149"/>
      <c r="E43" s="149"/>
      <c r="F43" s="76"/>
      <c r="G43" s="76"/>
      <c r="H43" s="76"/>
      <c r="I43" s="76"/>
      <c r="J43" s="76"/>
      <c r="K43" s="76"/>
      <c r="L43" s="76"/>
      <c r="M43" s="158"/>
      <c r="N43" s="94"/>
      <c r="O43" s="159"/>
      <c r="P43" s="159"/>
    </row>
    <row r="44">
      <c r="A44" s="75">
        <v>45.0</v>
      </c>
      <c r="B44" s="202">
        <f t="shared" si="1"/>
        <v>12</v>
      </c>
      <c r="C44" s="203"/>
      <c r="D44" s="149"/>
      <c r="E44" s="149"/>
      <c r="F44" s="76"/>
      <c r="G44" s="76"/>
      <c r="H44" s="76"/>
      <c r="I44" s="76"/>
      <c r="J44" s="76"/>
      <c r="K44" s="76"/>
      <c r="L44" s="76"/>
      <c r="M44" s="158"/>
      <c r="N44" s="94"/>
      <c r="O44" s="159"/>
      <c r="P44" s="159"/>
    </row>
    <row r="45">
      <c r="A45" s="75">
        <v>43.0</v>
      </c>
      <c r="B45" s="202">
        <f t="shared" si="1"/>
        <v>12</v>
      </c>
      <c r="C45" s="203"/>
      <c r="D45" s="149"/>
      <c r="E45" s="149"/>
      <c r="F45" s="76"/>
      <c r="G45" s="76"/>
      <c r="H45" s="76"/>
      <c r="I45" s="76"/>
      <c r="J45" s="76"/>
      <c r="K45" s="76"/>
      <c r="L45" s="76"/>
      <c r="M45" s="147"/>
      <c r="N45" s="76"/>
      <c r="O45" s="159"/>
      <c r="P45" s="159"/>
    </row>
    <row r="46">
      <c r="A46" s="75">
        <v>44.0</v>
      </c>
      <c r="B46" s="202">
        <f t="shared" si="1"/>
        <v>12</v>
      </c>
      <c r="C46" s="203"/>
      <c r="D46" s="149"/>
      <c r="E46" s="149"/>
      <c r="F46" s="76"/>
      <c r="G46" s="76"/>
      <c r="H46" s="76"/>
      <c r="I46" s="76"/>
      <c r="J46" s="76"/>
      <c r="K46" s="76"/>
      <c r="L46" s="76"/>
      <c r="M46" s="158"/>
      <c r="N46" s="94"/>
      <c r="O46" s="159"/>
      <c r="P46" s="76"/>
    </row>
    <row r="47">
      <c r="A47" s="75">
        <v>46.0</v>
      </c>
      <c r="B47" s="202">
        <f t="shared" si="1"/>
        <v>12</v>
      </c>
      <c r="C47" s="203"/>
      <c r="D47" s="149"/>
      <c r="E47" s="149"/>
      <c r="F47" s="76"/>
      <c r="G47" s="76"/>
      <c r="H47" s="76"/>
      <c r="I47" s="76"/>
      <c r="J47" s="76"/>
      <c r="K47" s="76"/>
      <c r="L47" s="76"/>
      <c r="M47" s="158"/>
      <c r="N47" s="94"/>
      <c r="O47" s="159"/>
      <c r="P47" s="159"/>
    </row>
    <row r="48">
      <c r="A48" s="75">
        <v>47.0</v>
      </c>
      <c r="B48" s="202">
        <f t="shared" si="1"/>
        <v>12</v>
      </c>
      <c r="C48" s="203"/>
      <c r="D48" s="149"/>
      <c r="E48" s="149"/>
      <c r="F48" s="76"/>
      <c r="G48" s="76"/>
      <c r="H48" s="76"/>
      <c r="I48" s="76"/>
      <c r="J48" s="76"/>
      <c r="K48" s="76"/>
      <c r="L48" s="76"/>
      <c r="M48" s="158"/>
      <c r="N48" s="94"/>
      <c r="O48" s="159"/>
      <c r="P48" s="159"/>
    </row>
    <row r="49">
      <c r="A49" s="75">
        <v>48.0</v>
      </c>
      <c r="B49" s="202">
        <f t="shared" si="1"/>
        <v>12</v>
      </c>
      <c r="C49" s="203"/>
      <c r="D49" s="149"/>
      <c r="E49" s="149"/>
      <c r="F49" s="76"/>
      <c r="G49" s="76"/>
      <c r="H49" s="76"/>
      <c r="I49" s="76"/>
      <c r="J49" s="76"/>
      <c r="K49" s="76"/>
      <c r="L49" s="76"/>
      <c r="M49" s="158"/>
      <c r="N49" s="94"/>
      <c r="O49" s="159"/>
      <c r="P49" s="159"/>
    </row>
    <row r="50">
      <c r="A50" s="75">
        <v>49.0</v>
      </c>
      <c r="B50" s="202">
        <f t="shared" si="1"/>
        <v>12</v>
      </c>
      <c r="C50" s="203"/>
      <c r="D50" s="149"/>
      <c r="E50" s="149"/>
      <c r="F50" s="76"/>
      <c r="G50" s="76"/>
      <c r="H50" s="76"/>
      <c r="I50" s="76"/>
      <c r="J50" s="76"/>
      <c r="K50" s="76"/>
      <c r="L50" s="76"/>
      <c r="M50" s="158"/>
      <c r="N50" s="94"/>
      <c r="O50" s="159"/>
      <c r="P50" s="159"/>
    </row>
    <row r="51">
      <c r="A51" s="75">
        <v>50.0</v>
      </c>
      <c r="B51" s="202">
        <f t="shared" si="1"/>
        <v>12</v>
      </c>
      <c r="C51" s="203"/>
      <c r="D51" s="149"/>
      <c r="E51" s="149"/>
      <c r="F51" s="76"/>
      <c r="G51" s="76"/>
      <c r="H51" s="76"/>
      <c r="I51" s="76"/>
      <c r="J51" s="76"/>
      <c r="K51" s="76"/>
      <c r="L51" s="76"/>
      <c r="M51" s="158"/>
      <c r="N51" s="94"/>
      <c r="O51" s="159"/>
      <c r="P51" s="159"/>
    </row>
    <row r="52">
      <c r="A52" s="75">
        <v>51.0</v>
      </c>
      <c r="B52" s="202">
        <f t="shared" si="1"/>
        <v>12</v>
      </c>
      <c r="C52" s="203"/>
      <c r="D52" s="149"/>
      <c r="E52" s="149"/>
      <c r="F52" s="76"/>
      <c r="G52" s="76"/>
      <c r="H52" s="76"/>
      <c r="I52" s="76"/>
      <c r="J52" s="76"/>
      <c r="K52" s="76"/>
      <c r="L52" s="76"/>
      <c r="M52" s="158"/>
      <c r="N52" s="94"/>
      <c r="O52" s="159"/>
      <c r="P52" s="159"/>
    </row>
    <row r="53">
      <c r="A53" s="75">
        <v>52.0</v>
      </c>
      <c r="B53" s="202">
        <f t="shared" si="1"/>
        <v>12</v>
      </c>
      <c r="C53" s="203"/>
      <c r="D53" s="149"/>
      <c r="E53" s="149"/>
      <c r="F53" s="76"/>
      <c r="G53" s="76"/>
      <c r="H53" s="76"/>
      <c r="I53" s="76"/>
      <c r="J53" s="76"/>
      <c r="K53" s="76"/>
      <c r="L53" s="76"/>
      <c r="M53" s="147"/>
      <c r="N53" s="76"/>
      <c r="O53" s="159"/>
      <c r="P53" s="76"/>
    </row>
    <row r="54">
      <c r="A54" s="75">
        <v>54.0</v>
      </c>
      <c r="B54" s="202">
        <f t="shared" si="1"/>
        <v>12</v>
      </c>
      <c r="C54" s="203"/>
      <c r="D54" s="149"/>
      <c r="E54" s="149"/>
      <c r="F54" s="76"/>
      <c r="G54" s="76"/>
      <c r="H54" s="76"/>
      <c r="I54" s="76"/>
      <c r="J54" s="76"/>
      <c r="K54" s="76"/>
      <c r="L54" s="76"/>
      <c r="M54" s="158"/>
      <c r="N54" s="94"/>
      <c r="O54" s="159"/>
      <c r="P54" s="159"/>
    </row>
    <row r="55">
      <c r="A55" s="75">
        <v>53.0</v>
      </c>
      <c r="B55" s="202">
        <f t="shared" si="1"/>
        <v>12</v>
      </c>
      <c r="C55" s="203"/>
      <c r="D55" s="149"/>
      <c r="E55" s="149"/>
      <c r="F55" s="76"/>
      <c r="G55" s="76"/>
      <c r="H55" s="76"/>
      <c r="I55" s="76"/>
      <c r="J55" s="76"/>
      <c r="K55" s="76"/>
      <c r="L55" s="76"/>
      <c r="M55" s="158"/>
      <c r="N55" s="94"/>
      <c r="O55" s="159"/>
      <c r="P55" s="159"/>
    </row>
    <row r="56">
      <c r="A56" s="75">
        <v>56.0</v>
      </c>
      <c r="B56" s="202">
        <f t="shared" si="1"/>
        <v>12</v>
      </c>
      <c r="C56" s="203"/>
      <c r="D56" s="149"/>
      <c r="E56" s="149"/>
      <c r="F56" s="76"/>
      <c r="G56" s="76"/>
      <c r="H56" s="76"/>
      <c r="I56" s="76"/>
      <c r="J56" s="76"/>
      <c r="K56" s="76"/>
      <c r="L56" s="76"/>
      <c r="M56" s="158"/>
      <c r="N56" s="94"/>
      <c r="O56" s="159"/>
      <c r="P56" s="159"/>
    </row>
    <row r="57">
      <c r="A57" s="75">
        <v>55.0</v>
      </c>
      <c r="B57" s="202">
        <f t="shared" si="1"/>
        <v>12</v>
      </c>
      <c r="C57" s="203"/>
      <c r="D57" s="149"/>
      <c r="E57" s="149"/>
      <c r="F57" s="76"/>
      <c r="G57" s="76"/>
      <c r="H57" s="76"/>
      <c r="I57" s="76"/>
      <c r="J57" s="76"/>
      <c r="K57" s="76"/>
      <c r="L57" s="76"/>
      <c r="M57" s="158"/>
      <c r="N57" s="94"/>
      <c r="O57" s="159"/>
      <c r="P57" s="159"/>
    </row>
    <row r="58">
      <c r="A58" s="75">
        <v>57.0</v>
      </c>
      <c r="B58" s="202">
        <f t="shared" si="1"/>
        <v>12</v>
      </c>
      <c r="C58" s="203"/>
      <c r="D58" s="149"/>
      <c r="E58" s="149"/>
      <c r="F58" s="76"/>
      <c r="G58" s="76"/>
      <c r="H58" s="76"/>
      <c r="I58" s="76"/>
      <c r="J58" s="76"/>
      <c r="K58" s="76"/>
      <c r="L58" s="76"/>
      <c r="M58" s="158"/>
      <c r="N58" s="94"/>
      <c r="O58" s="159"/>
      <c r="P58" s="159"/>
    </row>
    <row r="59">
      <c r="A59" s="75">
        <v>58.0</v>
      </c>
      <c r="B59" s="202">
        <f t="shared" si="1"/>
        <v>12</v>
      </c>
      <c r="C59" s="203"/>
      <c r="D59" s="149"/>
      <c r="E59" s="149"/>
      <c r="F59" s="76"/>
      <c r="G59" s="76"/>
      <c r="H59" s="76"/>
      <c r="I59" s="76"/>
      <c r="J59" s="76"/>
      <c r="K59" s="76"/>
      <c r="L59" s="76"/>
      <c r="M59" s="158"/>
      <c r="N59" s="94"/>
      <c r="O59" s="159"/>
      <c r="P59" s="159"/>
    </row>
    <row r="60">
      <c r="A60" s="75">
        <v>59.0</v>
      </c>
      <c r="B60" s="202">
        <f t="shared" si="1"/>
        <v>12</v>
      </c>
      <c r="C60" s="203"/>
      <c r="D60" s="149"/>
      <c r="E60" s="149"/>
      <c r="F60" s="76"/>
      <c r="G60" s="76"/>
      <c r="H60" s="76"/>
      <c r="I60" s="76"/>
      <c r="J60" s="76"/>
      <c r="K60" s="76"/>
      <c r="L60" s="76"/>
      <c r="M60" s="158"/>
      <c r="N60" s="94"/>
      <c r="O60" s="159"/>
      <c r="P60" s="159"/>
    </row>
    <row r="61">
      <c r="A61" s="75">
        <v>60.0</v>
      </c>
      <c r="B61" s="202">
        <f t="shared" si="1"/>
        <v>12</v>
      </c>
      <c r="C61" s="203"/>
      <c r="D61" s="149"/>
      <c r="E61" s="149"/>
      <c r="F61" s="76"/>
      <c r="G61" s="76"/>
      <c r="H61" s="76"/>
      <c r="I61" s="76"/>
      <c r="J61" s="76"/>
      <c r="K61" s="76"/>
      <c r="L61" s="76"/>
      <c r="M61" s="158"/>
      <c r="N61" s="94"/>
      <c r="O61" s="159"/>
      <c r="P61" s="159"/>
    </row>
    <row r="62">
      <c r="A62" s="75">
        <v>61.0</v>
      </c>
      <c r="B62" s="202">
        <f t="shared" si="1"/>
        <v>12</v>
      </c>
      <c r="C62" s="203"/>
      <c r="D62" s="149"/>
      <c r="E62" s="149"/>
      <c r="F62" s="76"/>
      <c r="G62" s="76"/>
      <c r="H62" s="76"/>
      <c r="I62" s="76"/>
      <c r="J62" s="76"/>
      <c r="K62" s="76"/>
      <c r="L62" s="76"/>
      <c r="M62" s="158"/>
      <c r="N62" s="94"/>
      <c r="O62" s="159"/>
      <c r="P62" s="159"/>
    </row>
    <row r="63">
      <c r="A63" s="75">
        <v>62.0</v>
      </c>
      <c r="B63" s="202">
        <f t="shared" si="1"/>
        <v>12</v>
      </c>
      <c r="C63" s="203"/>
      <c r="D63" s="149"/>
      <c r="E63" s="149"/>
      <c r="F63" s="76"/>
      <c r="G63" s="76"/>
      <c r="H63" s="76"/>
      <c r="I63" s="76"/>
      <c r="J63" s="76"/>
      <c r="K63" s="76"/>
      <c r="L63" s="76"/>
      <c r="M63" s="158"/>
      <c r="N63" s="94"/>
      <c r="O63" s="159"/>
      <c r="P63" s="159"/>
    </row>
    <row r="64">
      <c r="A64" s="75">
        <v>63.0</v>
      </c>
      <c r="B64" s="202">
        <f t="shared" si="1"/>
        <v>12</v>
      </c>
      <c r="C64" s="203"/>
      <c r="D64" s="149"/>
      <c r="E64" s="149"/>
      <c r="F64" s="76"/>
      <c r="G64" s="76"/>
      <c r="H64" s="76"/>
      <c r="I64" s="76"/>
      <c r="J64" s="76"/>
      <c r="K64" s="76"/>
      <c r="L64" s="76"/>
      <c r="M64" s="158"/>
      <c r="N64" s="94"/>
      <c r="O64" s="159"/>
      <c r="P64" s="159"/>
    </row>
    <row r="65">
      <c r="A65" s="75">
        <v>64.0</v>
      </c>
      <c r="B65" s="202">
        <f t="shared" si="1"/>
        <v>12</v>
      </c>
      <c r="C65" s="203"/>
      <c r="D65" s="149"/>
      <c r="E65" s="149"/>
      <c r="F65" s="76"/>
      <c r="G65" s="76"/>
      <c r="H65" s="76"/>
      <c r="I65" s="76"/>
      <c r="J65" s="76"/>
      <c r="K65" s="76"/>
      <c r="L65" s="76"/>
      <c r="M65" s="158"/>
      <c r="N65" s="94"/>
      <c r="O65" s="159"/>
      <c r="P65" s="159"/>
    </row>
    <row r="66">
      <c r="A66" s="75">
        <v>65.0</v>
      </c>
      <c r="B66" s="202">
        <f t="shared" si="1"/>
        <v>12</v>
      </c>
      <c r="C66" s="203"/>
      <c r="D66" s="149"/>
      <c r="E66" s="149"/>
      <c r="F66" s="76"/>
      <c r="G66" s="76"/>
      <c r="H66" s="76"/>
      <c r="I66" s="76"/>
      <c r="J66" s="76"/>
      <c r="K66" s="76"/>
      <c r="L66" s="76"/>
      <c r="M66" s="158"/>
      <c r="N66" s="94"/>
      <c r="O66" s="159"/>
      <c r="P66" s="159"/>
    </row>
    <row r="67">
      <c r="A67" s="75">
        <v>66.0</v>
      </c>
      <c r="B67" s="202">
        <f t="shared" si="1"/>
        <v>12</v>
      </c>
      <c r="C67" s="203"/>
      <c r="D67" s="149"/>
      <c r="E67" s="149"/>
      <c r="F67" s="76"/>
      <c r="G67" s="76"/>
      <c r="H67" s="76"/>
      <c r="I67" s="76"/>
      <c r="J67" s="76"/>
      <c r="K67" s="76"/>
      <c r="L67" s="76"/>
      <c r="M67" s="158"/>
      <c r="N67" s="94"/>
      <c r="O67" s="159"/>
      <c r="P67" s="159"/>
    </row>
    <row r="68">
      <c r="A68" s="75">
        <v>67.0</v>
      </c>
      <c r="B68" s="202">
        <f t="shared" si="1"/>
        <v>12</v>
      </c>
      <c r="C68" s="203"/>
      <c r="D68" s="149"/>
      <c r="E68" s="149"/>
      <c r="F68" s="76"/>
      <c r="G68" s="76"/>
      <c r="H68" s="76"/>
      <c r="I68" s="76"/>
      <c r="J68" s="76"/>
      <c r="K68" s="76"/>
      <c r="L68" s="76"/>
      <c r="M68" s="158"/>
      <c r="N68" s="94"/>
      <c r="O68" s="159"/>
      <c r="P68" s="159"/>
    </row>
    <row r="69">
      <c r="A69" s="75">
        <v>68.0</v>
      </c>
      <c r="B69" s="202">
        <f t="shared" si="1"/>
        <v>12</v>
      </c>
      <c r="C69" s="203"/>
      <c r="D69" s="149"/>
      <c r="E69" s="149"/>
      <c r="F69" s="76"/>
      <c r="G69" s="76"/>
      <c r="H69" s="76"/>
      <c r="I69" s="76"/>
      <c r="J69" s="76"/>
      <c r="K69" s="76"/>
      <c r="L69" s="76"/>
      <c r="M69" s="158"/>
      <c r="N69" s="94"/>
      <c r="O69" s="159"/>
      <c r="P69" s="159"/>
    </row>
    <row r="70">
      <c r="A70" s="75">
        <v>69.0</v>
      </c>
      <c r="B70" s="202">
        <f t="shared" si="1"/>
        <v>12</v>
      </c>
      <c r="C70" s="205"/>
      <c r="D70" s="149"/>
      <c r="E70" s="149"/>
      <c r="F70" s="76"/>
      <c r="G70" s="76"/>
      <c r="H70" s="76"/>
      <c r="I70" s="76"/>
      <c r="J70" s="76"/>
      <c r="K70" s="76"/>
      <c r="L70" s="76"/>
      <c r="M70" s="158"/>
      <c r="N70" s="94"/>
      <c r="O70" s="159"/>
      <c r="P70" s="159"/>
    </row>
    <row r="71">
      <c r="A71" s="75">
        <v>70.0</v>
      </c>
      <c r="B71" s="202">
        <f t="shared" si="1"/>
        <v>12</v>
      </c>
      <c r="C71" s="205"/>
      <c r="D71" s="149"/>
      <c r="E71" s="149"/>
      <c r="F71" s="76"/>
      <c r="G71" s="76"/>
      <c r="H71" s="76"/>
      <c r="I71" s="76"/>
      <c r="J71" s="76"/>
      <c r="K71" s="76"/>
      <c r="L71" s="76"/>
      <c r="M71" s="158"/>
      <c r="N71" s="94"/>
      <c r="O71" s="159"/>
      <c r="P71" s="159"/>
    </row>
    <row r="72">
      <c r="A72" s="75">
        <v>71.0</v>
      </c>
      <c r="B72" s="202">
        <f t="shared" si="1"/>
        <v>12</v>
      </c>
      <c r="C72" s="205"/>
      <c r="D72" s="149"/>
      <c r="E72" s="149"/>
      <c r="F72" s="76"/>
      <c r="G72" s="76"/>
      <c r="H72" s="76"/>
      <c r="I72" s="76"/>
      <c r="J72" s="76"/>
      <c r="K72" s="76"/>
      <c r="L72" s="76"/>
      <c r="M72" s="158"/>
      <c r="N72" s="94"/>
      <c r="O72" s="159"/>
      <c r="P72" s="159"/>
    </row>
    <row r="73">
      <c r="A73" s="75">
        <v>72.0</v>
      </c>
      <c r="B73" s="202">
        <f t="shared" si="1"/>
        <v>12</v>
      </c>
      <c r="C73" s="205"/>
      <c r="D73" s="149"/>
      <c r="E73" s="149"/>
      <c r="F73" s="76"/>
      <c r="G73" s="76"/>
      <c r="H73" s="76"/>
      <c r="I73" s="76"/>
      <c r="J73" s="76"/>
      <c r="K73" s="76"/>
      <c r="L73" s="76"/>
      <c r="M73" s="158"/>
      <c r="N73" s="94"/>
      <c r="O73" s="159"/>
      <c r="P73" s="159"/>
    </row>
    <row r="74">
      <c r="A74" s="75">
        <v>73.0</v>
      </c>
      <c r="B74" s="202">
        <f t="shared" si="1"/>
        <v>12</v>
      </c>
      <c r="C74" s="205"/>
      <c r="D74" s="149"/>
      <c r="E74" s="149"/>
      <c r="F74" s="76"/>
      <c r="G74" s="76"/>
      <c r="H74" s="76"/>
      <c r="I74" s="76"/>
      <c r="J74" s="76"/>
      <c r="K74" s="76"/>
      <c r="L74" s="76"/>
      <c r="M74" s="158"/>
      <c r="N74" s="94"/>
      <c r="O74" s="159"/>
      <c r="P74" s="159"/>
    </row>
    <row r="75">
      <c r="A75" s="75">
        <v>74.0</v>
      </c>
      <c r="B75" s="202">
        <f t="shared" si="1"/>
        <v>12</v>
      </c>
      <c r="C75" s="205"/>
      <c r="D75" s="149"/>
      <c r="E75" s="149"/>
      <c r="F75" s="76"/>
      <c r="G75" s="76"/>
      <c r="H75" s="76"/>
      <c r="I75" s="76"/>
      <c r="J75" s="76"/>
      <c r="K75" s="76"/>
      <c r="L75" s="76"/>
      <c r="M75" s="158"/>
      <c r="N75" s="94"/>
      <c r="O75" s="159"/>
      <c r="P75" s="159"/>
    </row>
    <row r="76">
      <c r="A76" s="75">
        <v>75.0</v>
      </c>
      <c r="B76" s="202">
        <f t="shared" si="1"/>
        <v>12</v>
      </c>
      <c r="C76" s="205"/>
      <c r="D76" s="149"/>
      <c r="E76" s="149"/>
      <c r="F76" s="76"/>
      <c r="G76" s="76"/>
      <c r="H76" s="76"/>
      <c r="I76" s="76"/>
      <c r="J76" s="76"/>
      <c r="K76" s="76"/>
      <c r="L76" s="76"/>
      <c r="M76" s="158"/>
      <c r="N76" s="94"/>
      <c r="O76" s="159"/>
      <c r="P76" s="159"/>
    </row>
    <row r="77">
      <c r="A77" s="75">
        <v>76.0</v>
      </c>
      <c r="B77" s="202">
        <f t="shared" si="1"/>
        <v>12</v>
      </c>
      <c r="C77" s="205"/>
      <c r="D77" s="149"/>
      <c r="E77" s="149"/>
      <c r="F77" s="76"/>
      <c r="G77" s="76"/>
      <c r="H77" s="76"/>
      <c r="I77" s="76"/>
      <c r="J77" s="76"/>
      <c r="K77" s="76"/>
      <c r="L77" s="76"/>
      <c r="M77" s="158"/>
      <c r="N77" s="94"/>
      <c r="O77" s="159"/>
      <c r="P77" s="159"/>
    </row>
    <row r="78">
      <c r="A78" s="75">
        <v>77.0</v>
      </c>
      <c r="B78" s="202">
        <f t="shared" si="1"/>
        <v>12</v>
      </c>
      <c r="C78" s="205"/>
      <c r="D78" s="149"/>
      <c r="E78" s="149"/>
      <c r="F78" s="76"/>
      <c r="G78" s="76"/>
      <c r="H78" s="76"/>
      <c r="I78" s="76"/>
      <c r="J78" s="76"/>
      <c r="K78" s="76"/>
      <c r="L78" s="76"/>
      <c r="M78" s="158"/>
      <c r="N78" s="94"/>
      <c r="O78" s="159"/>
      <c r="P78" s="159"/>
    </row>
    <row r="79">
      <c r="A79" s="75">
        <v>78.0</v>
      </c>
      <c r="B79" s="202">
        <f t="shared" si="1"/>
        <v>12</v>
      </c>
      <c r="C79" s="205"/>
      <c r="D79" s="149"/>
      <c r="E79" s="149"/>
      <c r="F79" s="76"/>
      <c r="G79" s="76"/>
      <c r="H79" s="76"/>
      <c r="I79" s="76"/>
      <c r="J79" s="76"/>
      <c r="K79" s="76"/>
      <c r="L79" s="76"/>
      <c r="M79" s="158"/>
      <c r="N79" s="94"/>
      <c r="O79" s="159"/>
      <c r="P79" s="159"/>
    </row>
    <row r="80">
      <c r="A80" s="75">
        <v>79.0</v>
      </c>
      <c r="B80" s="202">
        <f t="shared" si="1"/>
        <v>12</v>
      </c>
      <c r="C80" s="205"/>
      <c r="D80" s="149"/>
      <c r="E80" s="149"/>
      <c r="F80" s="76"/>
      <c r="G80" s="76"/>
      <c r="H80" s="76"/>
      <c r="I80" s="76"/>
      <c r="J80" s="76"/>
      <c r="K80" s="76"/>
      <c r="L80" s="76"/>
      <c r="M80" s="158"/>
      <c r="N80" s="94"/>
      <c r="O80" s="159"/>
      <c r="P80" s="159"/>
    </row>
    <row r="81">
      <c r="A81" s="75">
        <v>80.0</v>
      </c>
      <c r="B81" s="202">
        <f t="shared" si="1"/>
        <v>12</v>
      </c>
      <c r="C81" s="205"/>
      <c r="D81" s="149"/>
      <c r="E81" s="149"/>
      <c r="F81" s="76"/>
      <c r="G81" s="76"/>
      <c r="H81" s="76"/>
      <c r="I81" s="76"/>
      <c r="J81" s="76"/>
      <c r="K81" s="76"/>
      <c r="L81" s="76"/>
      <c r="M81" s="158"/>
      <c r="N81" s="94"/>
      <c r="O81" s="159"/>
      <c r="P81" s="159"/>
    </row>
    <row r="82">
      <c r="A82" s="75">
        <v>81.0</v>
      </c>
      <c r="B82" s="202">
        <f t="shared" si="1"/>
        <v>12</v>
      </c>
      <c r="C82" s="205"/>
      <c r="D82" s="149"/>
      <c r="E82" s="149"/>
      <c r="F82" s="76"/>
      <c r="G82" s="76"/>
      <c r="H82" s="76"/>
      <c r="I82" s="76"/>
      <c r="J82" s="76"/>
      <c r="K82" s="76"/>
      <c r="L82" s="76"/>
      <c r="M82" s="158"/>
      <c r="N82" s="94"/>
      <c r="O82" s="159"/>
      <c r="P82" s="159"/>
    </row>
    <row r="83">
      <c r="A83" s="75">
        <v>82.0</v>
      </c>
      <c r="B83" s="202">
        <f t="shared" si="1"/>
        <v>12</v>
      </c>
      <c r="C83" s="205"/>
      <c r="D83" s="149"/>
      <c r="E83" s="149"/>
      <c r="F83" s="76"/>
      <c r="G83" s="76"/>
      <c r="H83" s="76"/>
      <c r="I83" s="76"/>
      <c r="J83" s="76"/>
      <c r="K83" s="76"/>
      <c r="L83" s="76"/>
      <c r="M83" s="158"/>
      <c r="N83" s="94"/>
      <c r="O83" s="159"/>
      <c r="P83" s="159"/>
    </row>
    <row r="84">
      <c r="A84" s="75">
        <v>83.0</v>
      </c>
      <c r="B84" s="202">
        <f t="shared" si="1"/>
        <v>12</v>
      </c>
      <c r="C84" s="205"/>
      <c r="D84" s="149"/>
      <c r="E84" s="149"/>
      <c r="F84" s="76"/>
      <c r="G84" s="76"/>
      <c r="H84" s="76"/>
      <c r="I84" s="76"/>
      <c r="J84" s="76"/>
      <c r="K84" s="76"/>
      <c r="L84" s="76"/>
      <c r="M84" s="158"/>
      <c r="N84" s="94"/>
      <c r="O84" s="159"/>
      <c r="P84" s="159"/>
    </row>
    <row r="85">
      <c r="A85" s="75">
        <v>84.0</v>
      </c>
      <c r="B85" s="202">
        <f t="shared" si="1"/>
        <v>12</v>
      </c>
      <c r="C85" s="205"/>
      <c r="D85" s="149"/>
      <c r="E85" s="149"/>
      <c r="F85" s="76"/>
      <c r="G85" s="76"/>
      <c r="H85" s="76"/>
      <c r="I85" s="76"/>
      <c r="J85" s="76"/>
      <c r="K85" s="76"/>
      <c r="L85" s="76"/>
      <c r="M85" s="158"/>
      <c r="N85" s="94"/>
      <c r="O85" s="159"/>
      <c r="P85" s="159"/>
    </row>
    <row r="86">
      <c r="A86" s="75">
        <v>85.0</v>
      </c>
      <c r="B86" s="202">
        <f t="shared" si="1"/>
        <v>12</v>
      </c>
      <c r="C86" s="205"/>
      <c r="D86" s="149"/>
      <c r="E86" s="149"/>
      <c r="F86" s="76"/>
      <c r="G86" s="76"/>
      <c r="H86" s="76"/>
      <c r="I86" s="76"/>
      <c r="J86" s="76"/>
      <c r="K86" s="76"/>
      <c r="L86" s="76"/>
      <c r="M86" s="158"/>
      <c r="N86" s="94"/>
      <c r="O86" s="159"/>
      <c r="P86" s="159"/>
    </row>
    <row r="87">
      <c r="A87" s="75">
        <v>86.0</v>
      </c>
      <c r="B87" s="202">
        <f t="shared" si="1"/>
        <v>12</v>
      </c>
      <c r="C87" s="205"/>
      <c r="D87" s="149"/>
      <c r="E87" s="149"/>
      <c r="F87" s="76"/>
      <c r="G87" s="76"/>
      <c r="H87" s="76"/>
      <c r="I87" s="76"/>
      <c r="J87" s="76"/>
      <c r="K87" s="76"/>
      <c r="L87" s="76"/>
      <c r="M87" s="158"/>
      <c r="N87" s="94"/>
      <c r="O87" s="159"/>
      <c r="P87" s="159"/>
    </row>
    <row r="88">
      <c r="A88" s="75">
        <v>87.0</v>
      </c>
      <c r="B88" s="202">
        <f t="shared" si="1"/>
        <v>12</v>
      </c>
      <c r="C88" s="205"/>
      <c r="D88" s="149"/>
      <c r="E88" s="149"/>
      <c r="F88" s="76"/>
      <c r="G88" s="76"/>
      <c r="H88" s="76"/>
      <c r="I88" s="76"/>
      <c r="J88" s="76"/>
      <c r="K88" s="76"/>
      <c r="L88" s="76"/>
      <c r="M88" s="158"/>
      <c r="N88" s="94"/>
      <c r="O88" s="159"/>
      <c r="P88" s="159"/>
    </row>
    <row r="89">
      <c r="A89" s="75">
        <v>88.0</v>
      </c>
      <c r="B89" s="202">
        <f t="shared" si="1"/>
        <v>12</v>
      </c>
      <c r="C89" s="205"/>
      <c r="D89" s="149"/>
      <c r="E89" s="149"/>
      <c r="F89" s="76"/>
      <c r="G89" s="76"/>
      <c r="H89" s="76"/>
      <c r="I89" s="76"/>
      <c r="J89" s="76"/>
      <c r="K89" s="76"/>
      <c r="L89" s="76"/>
      <c r="M89" s="158"/>
      <c r="N89" s="94"/>
      <c r="O89" s="159"/>
      <c r="P89" s="159"/>
    </row>
    <row r="90">
      <c r="A90" s="75">
        <v>89.0</v>
      </c>
      <c r="B90" s="202">
        <f t="shared" si="1"/>
        <v>12</v>
      </c>
      <c r="C90" s="205"/>
      <c r="D90" s="149"/>
      <c r="E90" s="149"/>
      <c r="F90" s="76"/>
      <c r="G90" s="76"/>
      <c r="H90" s="76"/>
      <c r="I90" s="76"/>
      <c r="J90" s="76"/>
      <c r="K90" s="76"/>
      <c r="L90" s="76"/>
      <c r="M90" s="158"/>
      <c r="N90" s="94"/>
      <c r="O90" s="159"/>
      <c r="P90" s="159"/>
    </row>
    <row r="91">
      <c r="A91" s="75">
        <v>90.0</v>
      </c>
      <c r="B91" s="202">
        <f t="shared" si="1"/>
        <v>12</v>
      </c>
      <c r="C91" s="205"/>
      <c r="D91" s="149"/>
      <c r="E91" s="149"/>
      <c r="F91" s="76"/>
      <c r="G91" s="76"/>
      <c r="H91" s="76"/>
      <c r="I91" s="76"/>
      <c r="J91" s="76"/>
      <c r="K91" s="76"/>
      <c r="L91" s="76"/>
      <c r="M91" s="158"/>
      <c r="N91" s="94"/>
      <c r="O91" s="159"/>
      <c r="P91" s="159"/>
    </row>
    <row r="92">
      <c r="A92" s="75">
        <v>91.0</v>
      </c>
      <c r="B92" s="202">
        <f t="shared" si="1"/>
        <v>12</v>
      </c>
      <c r="C92" s="205"/>
      <c r="D92" s="149"/>
      <c r="E92" s="149"/>
      <c r="F92" s="76"/>
      <c r="G92" s="76"/>
      <c r="H92" s="76"/>
      <c r="I92" s="76"/>
      <c r="J92" s="76"/>
      <c r="K92" s="76"/>
      <c r="L92" s="76"/>
      <c r="M92" s="158"/>
      <c r="N92" s="94"/>
      <c r="O92" s="159"/>
      <c r="P92" s="159"/>
    </row>
    <row r="93">
      <c r="A93" s="75">
        <v>92.0</v>
      </c>
      <c r="B93" s="202">
        <f t="shared" si="1"/>
        <v>12</v>
      </c>
      <c r="C93" s="205"/>
      <c r="D93" s="149"/>
      <c r="E93" s="149"/>
      <c r="F93" s="76"/>
      <c r="G93" s="76"/>
      <c r="H93" s="76"/>
      <c r="I93" s="76"/>
      <c r="J93" s="76"/>
      <c r="K93" s="76"/>
      <c r="L93" s="76"/>
      <c r="M93" s="158"/>
      <c r="N93" s="94"/>
      <c r="O93" s="159"/>
      <c r="P93" s="159"/>
    </row>
    <row r="94">
      <c r="A94" s="75">
        <v>93.0</v>
      </c>
      <c r="B94" s="202">
        <f t="shared" si="1"/>
        <v>12</v>
      </c>
      <c r="C94" s="205"/>
      <c r="D94" s="149"/>
      <c r="E94" s="149"/>
      <c r="F94" s="76"/>
      <c r="G94" s="76"/>
      <c r="H94" s="76"/>
      <c r="I94" s="76"/>
      <c r="J94" s="76"/>
      <c r="K94" s="76"/>
      <c r="L94" s="76"/>
      <c r="M94" s="158"/>
      <c r="N94" s="94"/>
      <c r="O94" s="159"/>
      <c r="P94" s="159"/>
    </row>
    <row r="95">
      <c r="A95" s="75">
        <v>94.0</v>
      </c>
      <c r="B95" s="202">
        <f t="shared" si="1"/>
        <v>12</v>
      </c>
      <c r="C95" s="205"/>
      <c r="D95" s="149"/>
      <c r="E95" s="149"/>
      <c r="F95" s="76"/>
      <c r="G95" s="76"/>
      <c r="H95" s="76"/>
      <c r="I95" s="76"/>
      <c r="J95" s="76"/>
      <c r="K95" s="76"/>
      <c r="L95" s="76"/>
      <c r="M95" s="158"/>
      <c r="N95" s="94"/>
      <c r="O95" s="159"/>
      <c r="P95" s="159"/>
    </row>
    <row r="96">
      <c r="A96" s="75">
        <v>95.0</v>
      </c>
      <c r="B96" s="202">
        <f t="shared" si="1"/>
        <v>12</v>
      </c>
      <c r="C96" s="205"/>
      <c r="D96" s="149"/>
      <c r="E96" s="149"/>
      <c r="F96" s="76"/>
      <c r="G96" s="76"/>
      <c r="H96" s="76"/>
      <c r="I96" s="76"/>
      <c r="J96" s="76"/>
      <c r="K96" s="76"/>
      <c r="L96" s="76"/>
      <c r="M96" s="158"/>
      <c r="N96" s="94"/>
      <c r="O96" s="159"/>
      <c r="P96" s="159"/>
    </row>
    <row r="97">
      <c r="A97" s="75">
        <v>96.0</v>
      </c>
      <c r="B97" s="202">
        <f t="shared" si="1"/>
        <v>12</v>
      </c>
      <c r="C97" s="205"/>
      <c r="D97" s="149"/>
      <c r="E97" s="149"/>
      <c r="F97" s="76"/>
      <c r="G97" s="76"/>
      <c r="H97" s="76"/>
      <c r="I97" s="76"/>
      <c r="J97" s="76"/>
      <c r="K97" s="76"/>
      <c r="L97" s="76"/>
      <c r="M97" s="158"/>
      <c r="N97" s="94"/>
      <c r="O97" s="159"/>
      <c r="P97" s="159"/>
    </row>
    <row r="98">
      <c r="A98" s="75">
        <v>97.0</v>
      </c>
      <c r="B98" s="202">
        <f t="shared" si="1"/>
        <v>12</v>
      </c>
      <c r="C98" s="205"/>
      <c r="D98" s="149"/>
      <c r="E98" s="149"/>
      <c r="F98" s="76"/>
      <c r="G98" s="76"/>
      <c r="H98" s="76"/>
      <c r="I98" s="76"/>
      <c r="J98" s="76"/>
      <c r="K98" s="76"/>
      <c r="L98" s="76"/>
      <c r="M98" s="158"/>
      <c r="N98" s="94"/>
      <c r="O98" s="159"/>
      <c r="P98" s="159"/>
    </row>
    <row r="99">
      <c r="A99" s="75">
        <v>98.0</v>
      </c>
      <c r="B99" s="202">
        <f t="shared" si="1"/>
        <v>12</v>
      </c>
      <c r="C99" s="205"/>
      <c r="D99" s="149"/>
      <c r="E99" s="149"/>
      <c r="F99" s="76"/>
      <c r="G99" s="76"/>
      <c r="H99" s="76"/>
      <c r="I99" s="76"/>
      <c r="J99" s="76"/>
      <c r="K99" s="76"/>
      <c r="L99" s="76"/>
      <c r="M99" s="158"/>
      <c r="N99" s="94"/>
      <c r="O99" s="159"/>
      <c r="P99" s="159"/>
    </row>
    <row r="100">
      <c r="A100" s="75">
        <v>99.0</v>
      </c>
      <c r="B100" s="202">
        <f t="shared" si="1"/>
        <v>12</v>
      </c>
      <c r="C100" s="205"/>
      <c r="D100" s="149"/>
      <c r="E100" s="149"/>
      <c r="F100" s="76"/>
      <c r="G100" s="76"/>
      <c r="H100" s="76"/>
      <c r="I100" s="76"/>
      <c r="J100" s="76"/>
      <c r="K100" s="76"/>
      <c r="L100" s="76"/>
      <c r="M100" s="158"/>
      <c r="N100" s="94"/>
      <c r="O100" s="159"/>
      <c r="P100" s="159"/>
    </row>
    <row r="101">
      <c r="A101" s="75">
        <v>100.0</v>
      </c>
      <c r="B101" s="202">
        <f t="shared" si="1"/>
        <v>12</v>
      </c>
      <c r="C101" s="205"/>
      <c r="D101" s="149"/>
      <c r="E101" s="149"/>
      <c r="F101" s="76"/>
      <c r="G101" s="76"/>
      <c r="H101" s="76"/>
      <c r="I101" s="76"/>
      <c r="J101" s="76"/>
      <c r="K101" s="76"/>
      <c r="L101" s="76"/>
      <c r="M101" s="158"/>
      <c r="N101" s="94"/>
      <c r="O101" s="159"/>
      <c r="P101" s="159"/>
    </row>
    <row r="102">
      <c r="A102" s="75">
        <v>101.0</v>
      </c>
      <c r="B102" s="202">
        <f t="shared" si="1"/>
        <v>12</v>
      </c>
      <c r="C102" s="205"/>
      <c r="D102" s="149"/>
      <c r="E102" s="149"/>
      <c r="F102" s="76"/>
      <c r="G102" s="76"/>
      <c r="H102" s="76"/>
      <c r="I102" s="76"/>
      <c r="J102" s="76"/>
      <c r="K102" s="76"/>
      <c r="L102" s="76"/>
      <c r="M102" s="158"/>
      <c r="N102" s="94"/>
      <c r="O102" s="159"/>
      <c r="P102" s="159"/>
    </row>
    <row r="103">
      <c r="A103" s="75">
        <v>102.0</v>
      </c>
      <c r="B103" s="202">
        <f t="shared" si="1"/>
        <v>12</v>
      </c>
      <c r="C103" s="205"/>
      <c r="D103" s="149"/>
      <c r="E103" s="149"/>
      <c r="F103" s="76"/>
      <c r="G103" s="76"/>
      <c r="H103" s="76"/>
      <c r="I103" s="76"/>
      <c r="J103" s="76"/>
      <c r="K103" s="76"/>
      <c r="L103" s="76"/>
      <c r="M103" s="158"/>
      <c r="N103" s="94"/>
      <c r="O103" s="159"/>
      <c r="P103" s="159"/>
    </row>
    <row r="104">
      <c r="A104" s="75">
        <v>103.0</v>
      </c>
      <c r="B104" s="202">
        <f t="shared" si="1"/>
        <v>12</v>
      </c>
      <c r="C104" s="205"/>
      <c r="D104" s="149"/>
      <c r="E104" s="149"/>
      <c r="F104" s="76"/>
      <c r="G104" s="76"/>
      <c r="H104" s="76"/>
      <c r="I104" s="76"/>
      <c r="J104" s="76"/>
      <c r="K104" s="76"/>
      <c r="L104" s="76"/>
      <c r="M104" s="158"/>
      <c r="N104" s="94"/>
      <c r="O104" s="159"/>
      <c r="P104" s="159"/>
    </row>
    <row r="105">
      <c r="A105" s="75">
        <v>104.0</v>
      </c>
      <c r="B105" s="202">
        <f t="shared" si="1"/>
        <v>12</v>
      </c>
      <c r="C105" s="205"/>
      <c r="D105" s="149"/>
      <c r="E105" s="149"/>
      <c r="F105" s="76"/>
      <c r="G105" s="76"/>
      <c r="H105" s="76"/>
      <c r="I105" s="76"/>
      <c r="J105" s="76"/>
      <c r="K105" s="76"/>
      <c r="L105" s="76"/>
      <c r="M105" s="158"/>
      <c r="N105" s="94"/>
      <c r="O105" s="159"/>
      <c r="P105" s="159"/>
    </row>
    <row r="106">
      <c r="A106" s="75">
        <v>105.0</v>
      </c>
      <c r="B106" s="202">
        <f t="shared" si="1"/>
        <v>12</v>
      </c>
      <c r="C106" s="205"/>
      <c r="D106" s="149"/>
      <c r="E106" s="149"/>
      <c r="F106" s="76"/>
      <c r="G106" s="76"/>
      <c r="H106" s="76"/>
      <c r="I106" s="76"/>
      <c r="J106" s="76"/>
      <c r="K106" s="76"/>
      <c r="L106" s="76"/>
      <c r="M106" s="158"/>
      <c r="N106" s="94"/>
      <c r="O106" s="159"/>
      <c r="P106" s="159"/>
    </row>
    <row r="107">
      <c r="A107" s="75">
        <v>106.0</v>
      </c>
      <c r="B107" s="202">
        <f t="shared" si="1"/>
        <v>12</v>
      </c>
      <c r="C107" s="205"/>
      <c r="D107" s="149"/>
      <c r="E107" s="149"/>
      <c r="F107" s="76"/>
      <c r="G107" s="76"/>
      <c r="H107" s="76"/>
      <c r="I107" s="76"/>
      <c r="J107" s="76"/>
      <c r="K107" s="76"/>
      <c r="L107" s="76"/>
      <c r="M107" s="158"/>
      <c r="N107" s="94"/>
      <c r="O107" s="159"/>
      <c r="P107" s="159"/>
    </row>
    <row r="108">
      <c r="A108" s="75">
        <v>107.0</v>
      </c>
      <c r="B108" s="202">
        <f t="shared" si="1"/>
        <v>12</v>
      </c>
      <c r="C108" s="205"/>
      <c r="D108" s="149"/>
      <c r="E108" s="149"/>
      <c r="F108" s="76"/>
      <c r="G108" s="76"/>
      <c r="H108" s="76"/>
      <c r="I108" s="76"/>
      <c r="J108" s="76"/>
      <c r="K108" s="76"/>
      <c r="L108" s="76"/>
      <c r="M108" s="158"/>
      <c r="N108" s="94"/>
      <c r="O108" s="159"/>
      <c r="P108" s="159"/>
    </row>
    <row r="109">
      <c r="A109" s="75">
        <v>108.0</v>
      </c>
      <c r="B109" s="202">
        <f t="shared" si="1"/>
        <v>12</v>
      </c>
      <c r="C109" s="205"/>
      <c r="D109" s="149"/>
      <c r="E109" s="149"/>
      <c r="F109" s="76"/>
      <c r="G109" s="76"/>
      <c r="H109" s="76"/>
      <c r="I109" s="76"/>
      <c r="J109" s="76"/>
      <c r="K109" s="76"/>
      <c r="L109" s="76"/>
      <c r="M109" s="158"/>
      <c r="N109" s="94"/>
      <c r="O109" s="159"/>
      <c r="P109" s="159"/>
    </row>
    <row r="110">
      <c r="A110" s="75">
        <v>109.0</v>
      </c>
      <c r="B110" s="202">
        <f t="shared" si="1"/>
        <v>12</v>
      </c>
      <c r="C110" s="205"/>
      <c r="D110" s="149"/>
      <c r="E110" s="149"/>
      <c r="F110" s="76"/>
      <c r="G110" s="76"/>
      <c r="H110" s="76"/>
      <c r="I110" s="76"/>
      <c r="J110" s="76"/>
      <c r="K110" s="76"/>
      <c r="L110" s="76"/>
      <c r="M110" s="158"/>
      <c r="N110" s="94"/>
      <c r="O110" s="159"/>
      <c r="P110" s="159"/>
    </row>
    <row r="111">
      <c r="A111" s="75">
        <v>110.0</v>
      </c>
      <c r="B111" s="202">
        <f t="shared" si="1"/>
        <v>12</v>
      </c>
      <c r="C111" s="205"/>
      <c r="D111" s="149"/>
      <c r="E111" s="149"/>
      <c r="F111" s="76"/>
      <c r="G111" s="76"/>
      <c r="H111" s="76"/>
      <c r="I111" s="76"/>
      <c r="J111" s="76"/>
      <c r="K111" s="76"/>
      <c r="L111" s="76"/>
      <c r="M111" s="158"/>
      <c r="N111" s="94"/>
      <c r="O111" s="159"/>
      <c r="P111" s="159"/>
    </row>
    <row r="112">
      <c r="A112" s="75">
        <v>111.0</v>
      </c>
      <c r="B112" s="202">
        <f t="shared" si="1"/>
        <v>12</v>
      </c>
      <c r="C112" s="205"/>
      <c r="D112" s="149"/>
      <c r="E112" s="149"/>
      <c r="F112" s="76"/>
      <c r="G112" s="76"/>
      <c r="H112" s="76"/>
      <c r="I112" s="76"/>
      <c r="J112" s="76"/>
      <c r="K112" s="76"/>
      <c r="L112" s="76"/>
      <c r="M112" s="158"/>
      <c r="N112" s="94"/>
      <c r="O112" s="159"/>
      <c r="P112" s="159"/>
    </row>
    <row r="113">
      <c r="A113" s="75">
        <v>112.0</v>
      </c>
      <c r="B113" s="202">
        <f t="shared" si="1"/>
        <v>12</v>
      </c>
      <c r="C113" s="205"/>
      <c r="D113" s="149"/>
      <c r="E113" s="149"/>
      <c r="F113" s="76"/>
      <c r="G113" s="76"/>
      <c r="H113" s="76"/>
      <c r="I113" s="76"/>
      <c r="J113" s="76"/>
      <c r="K113" s="76"/>
      <c r="L113" s="76"/>
      <c r="M113" s="158"/>
      <c r="N113" s="94"/>
      <c r="O113" s="159"/>
      <c r="P113" s="159"/>
    </row>
    <row r="114">
      <c r="A114" s="75">
        <v>113.0</v>
      </c>
      <c r="B114" s="202">
        <f t="shared" si="1"/>
        <v>12</v>
      </c>
      <c r="C114" s="205"/>
      <c r="D114" s="149"/>
      <c r="E114" s="149"/>
      <c r="F114" s="76"/>
      <c r="G114" s="76"/>
      <c r="H114" s="76"/>
      <c r="I114" s="76"/>
      <c r="J114" s="76"/>
      <c r="K114" s="76"/>
      <c r="L114" s="76"/>
      <c r="M114" s="158"/>
      <c r="N114" s="94"/>
      <c r="O114" s="159"/>
      <c r="P114" s="159"/>
    </row>
    <row r="115">
      <c r="A115" s="75">
        <v>114.0</v>
      </c>
      <c r="B115" s="202">
        <f t="shared" si="1"/>
        <v>12</v>
      </c>
      <c r="C115" s="205"/>
      <c r="D115" s="149"/>
      <c r="E115" s="149"/>
      <c r="F115" s="76"/>
      <c r="G115" s="76"/>
      <c r="H115" s="76"/>
      <c r="I115" s="76"/>
      <c r="J115" s="76"/>
      <c r="K115" s="76"/>
      <c r="L115" s="76"/>
      <c r="M115" s="158"/>
      <c r="N115" s="94"/>
      <c r="O115" s="159"/>
      <c r="P115" s="159"/>
    </row>
    <row r="116">
      <c r="A116" s="75">
        <v>115.0</v>
      </c>
      <c r="B116" s="202">
        <f t="shared" si="1"/>
        <v>12</v>
      </c>
      <c r="C116" s="205"/>
      <c r="D116" s="149"/>
      <c r="E116" s="149"/>
      <c r="F116" s="76"/>
      <c r="G116" s="76"/>
      <c r="H116" s="76"/>
      <c r="I116" s="76"/>
      <c r="J116" s="76"/>
      <c r="K116" s="76"/>
      <c r="L116" s="76"/>
      <c r="M116" s="158"/>
      <c r="N116" s="94"/>
      <c r="O116" s="159"/>
      <c r="P116" s="159"/>
    </row>
    <row r="117">
      <c r="A117" s="75">
        <v>116.0</v>
      </c>
      <c r="B117" s="202">
        <f t="shared" si="1"/>
        <v>12</v>
      </c>
      <c r="C117" s="205"/>
      <c r="D117" s="149"/>
      <c r="E117" s="149"/>
      <c r="F117" s="76"/>
      <c r="G117" s="76"/>
      <c r="H117" s="76"/>
      <c r="I117" s="76"/>
      <c r="J117" s="76"/>
      <c r="K117" s="76"/>
      <c r="L117" s="76"/>
      <c r="M117" s="158"/>
      <c r="N117" s="94"/>
      <c r="O117" s="159"/>
      <c r="P117" s="159"/>
    </row>
    <row r="118">
      <c r="A118" s="75">
        <v>117.0</v>
      </c>
      <c r="B118" s="202">
        <f t="shared" si="1"/>
        <v>12</v>
      </c>
      <c r="C118" s="205"/>
      <c r="D118" s="149"/>
      <c r="E118" s="149"/>
      <c r="F118" s="76"/>
      <c r="G118" s="76"/>
      <c r="H118" s="76"/>
      <c r="I118" s="76"/>
      <c r="J118" s="76"/>
      <c r="K118" s="76"/>
      <c r="L118" s="76"/>
      <c r="M118" s="158"/>
      <c r="N118" s="94"/>
      <c r="O118" s="159"/>
      <c r="P118" s="159"/>
    </row>
    <row r="119">
      <c r="A119" s="75">
        <v>118.0</v>
      </c>
      <c r="B119" s="202">
        <f t="shared" si="1"/>
        <v>12</v>
      </c>
      <c r="C119" s="205"/>
      <c r="D119" s="149"/>
      <c r="E119" s="149"/>
      <c r="F119" s="76"/>
      <c r="G119" s="76"/>
      <c r="H119" s="76"/>
      <c r="I119" s="76"/>
      <c r="J119" s="76"/>
      <c r="K119" s="76"/>
      <c r="L119" s="76"/>
      <c r="M119" s="158"/>
      <c r="N119" s="94"/>
      <c r="O119" s="159"/>
      <c r="P119" s="159"/>
    </row>
    <row r="120">
      <c r="A120" s="75">
        <v>119.0</v>
      </c>
      <c r="B120" s="202">
        <f t="shared" si="1"/>
        <v>12</v>
      </c>
      <c r="C120" s="205"/>
      <c r="D120" s="149"/>
      <c r="E120" s="149"/>
      <c r="F120" s="76"/>
      <c r="G120" s="76"/>
      <c r="H120" s="76"/>
      <c r="I120" s="76"/>
      <c r="J120" s="76"/>
      <c r="K120" s="76"/>
      <c r="L120" s="76"/>
      <c r="M120" s="158"/>
      <c r="N120" s="94"/>
      <c r="O120" s="159"/>
      <c r="P120" s="159"/>
    </row>
    <row r="121">
      <c r="A121" s="75">
        <v>120.0</v>
      </c>
      <c r="B121" s="202">
        <f t="shared" si="1"/>
        <v>12</v>
      </c>
      <c r="C121" s="205"/>
      <c r="D121" s="149"/>
      <c r="E121" s="149"/>
      <c r="F121" s="76"/>
      <c r="G121" s="76"/>
      <c r="H121" s="76"/>
      <c r="I121" s="76"/>
      <c r="J121" s="76"/>
      <c r="K121" s="76"/>
      <c r="L121" s="76"/>
      <c r="M121" s="158"/>
      <c r="N121" s="94"/>
      <c r="O121" s="159"/>
      <c r="P121" s="159"/>
    </row>
    <row r="122">
      <c r="A122" s="75">
        <v>121.0</v>
      </c>
      <c r="B122" s="202">
        <f t="shared" si="1"/>
        <v>12</v>
      </c>
      <c r="C122" s="205"/>
      <c r="D122" s="149"/>
      <c r="E122" s="149"/>
      <c r="F122" s="76"/>
      <c r="G122" s="76"/>
      <c r="H122" s="76"/>
      <c r="I122" s="76"/>
      <c r="J122" s="76"/>
      <c r="K122" s="76"/>
      <c r="L122" s="76"/>
      <c r="M122" s="158"/>
      <c r="N122" s="94"/>
      <c r="O122" s="159"/>
      <c r="P122" s="159"/>
    </row>
    <row r="123">
      <c r="A123" s="75">
        <v>122.0</v>
      </c>
      <c r="B123" s="202">
        <f t="shared" si="1"/>
        <v>12</v>
      </c>
      <c r="C123" s="205"/>
      <c r="D123" s="149"/>
      <c r="E123" s="149"/>
      <c r="F123" s="76"/>
      <c r="G123" s="76"/>
      <c r="H123" s="76"/>
      <c r="I123" s="76"/>
      <c r="J123" s="76"/>
      <c r="K123" s="76"/>
      <c r="L123" s="76"/>
      <c r="M123" s="158"/>
      <c r="N123" s="94"/>
      <c r="O123" s="159"/>
      <c r="P123" s="159"/>
    </row>
    <row r="124">
      <c r="A124" s="75">
        <v>123.0</v>
      </c>
      <c r="B124" s="202">
        <f t="shared" si="1"/>
        <v>12</v>
      </c>
      <c r="C124" s="205"/>
      <c r="D124" s="149"/>
      <c r="E124" s="149"/>
      <c r="F124" s="76"/>
      <c r="G124" s="76"/>
      <c r="H124" s="76"/>
      <c r="I124" s="76"/>
      <c r="J124" s="76"/>
      <c r="K124" s="76"/>
      <c r="L124" s="76"/>
      <c r="M124" s="158"/>
      <c r="N124" s="94"/>
      <c r="O124" s="159"/>
      <c r="P124" s="159"/>
    </row>
    <row r="125">
      <c r="A125" s="75">
        <v>124.0</v>
      </c>
      <c r="B125" s="202">
        <f t="shared" si="1"/>
        <v>12</v>
      </c>
      <c r="C125" s="205"/>
      <c r="D125" s="149"/>
      <c r="E125" s="149"/>
      <c r="F125" s="76"/>
      <c r="G125" s="76"/>
      <c r="H125" s="76"/>
      <c r="I125" s="76"/>
      <c r="J125" s="76"/>
      <c r="K125" s="76"/>
      <c r="L125" s="76"/>
      <c r="M125" s="158"/>
      <c r="N125" s="94"/>
      <c r="O125" s="159"/>
      <c r="P125" s="159"/>
    </row>
    <row r="126">
      <c r="A126" s="75">
        <v>125.0</v>
      </c>
      <c r="B126" s="202">
        <f t="shared" si="1"/>
        <v>12</v>
      </c>
      <c r="C126" s="205"/>
      <c r="D126" s="149"/>
      <c r="E126" s="149"/>
      <c r="F126" s="76"/>
      <c r="G126" s="76"/>
      <c r="H126" s="76"/>
      <c r="I126" s="76"/>
      <c r="J126" s="76"/>
      <c r="K126" s="76"/>
      <c r="L126" s="76"/>
      <c r="M126" s="158"/>
      <c r="N126" s="94"/>
      <c r="O126" s="159"/>
      <c r="P126" s="159"/>
    </row>
    <row r="127">
      <c r="A127" s="75">
        <v>126.0</v>
      </c>
      <c r="B127" s="202">
        <f t="shared" si="1"/>
        <v>12</v>
      </c>
      <c r="C127" s="205"/>
      <c r="D127" s="149"/>
      <c r="E127" s="149"/>
      <c r="F127" s="76"/>
      <c r="G127" s="76"/>
      <c r="H127" s="76"/>
      <c r="I127" s="76"/>
      <c r="J127" s="76"/>
      <c r="K127" s="76"/>
      <c r="L127" s="76"/>
      <c r="M127" s="158"/>
      <c r="N127" s="94"/>
      <c r="O127" s="159"/>
      <c r="P127" s="159"/>
    </row>
    <row r="128">
      <c r="A128" s="75">
        <v>127.0</v>
      </c>
      <c r="B128" s="202">
        <f t="shared" si="1"/>
        <v>12</v>
      </c>
      <c r="C128" s="205"/>
      <c r="D128" s="149"/>
      <c r="E128" s="149"/>
      <c r="F128" s="76"/>
      <c r="G128" s="76"/>
      <c r="H128" s="76"/>
      <c r="I128" s="76"/>
      <c r="J128" s="76"/>
      <c r="K128" s="76"/>
      <c r="L128" s="76"/>
      <c r="M128" s="158"/>
      <c r="N128" s="94"/>
      <c r="O128" s="159"/>
      <c r="P128" s="159"/>
    </row>
    <row r="129">
      <c r="A129" s="75">
        <v>128.0</v>
      </c>
      <c r="B129" s="202">
        <f t="shared" si="1"/>
        <v>12</v>
      </c>
      <c r="C129" s="205"/>
      <c r="D129" s="149"/>
      <c r="E129" s="149"/>
      <c r="F129" s="76"/>
      <c r="G129" s="76"/>
      <c r="H129" s="76"/>
      <c r="I129" s="76"/>
      <c r="J129" s="76"/>
      <c r="K129" s="76"/>
      <c r="L129" s="76"/>
      <c r="M129" s="158"/>
      <c r="N129" s="94"/>
      <c r="O129" s="159"/>
      <c r="P129" s="159"/>
    </row>
    <row r="130">
      <c r="A130" s="75">
        <v>129.0</v>
      </c>
      <c r="B130" s="202">
        <f t="shared" si="1"/>
        <v>12</v>
      </c>
      <c r="C130" s="205"/>
      <c r="D130" s="149"/>
      <c r="E130" s="149"/>
      <c r="F130" s="76"/>
      <c r="G130" s="76"/>
      <c r="H130" s="76"/>
      <c r="I130" s="76"/>
      <c r="J130" s="76"/>
      <c r="K130" s="76"/>
      <c r="L130" s="76"/>
      <c r="M130" s="158"/>
      <c r="N130" s="94"/>
      <c r="O130" s="159"/>
      <c r="P130" s="159"/>
    </row>
    <row r="131">
      <c r="A131" s="75">
        <v>130.0</v>
      </c>
      <c r="B131" s="202">
        <f t="shared" si="1"/>
        <v>12</v>
      </c>
      <c r="C131" s="205"/>
      <c r="D131" s="149"/>
      <c r="E131" s="149"/>
      <c r="F131" s="76"/>
      <c r="G131" s="76"/>
      <c r="H131" s="76"/>
      <c r="I131" s="76"/>
      <c r="J131" s="76"/>
      <c r="K131" s="76"/>
      <c r="L131" s="76"/>
      <c r="M131" s="158"/>
      <c r="N131" s="94"/>
      <c r="O131" s="159"/>
      <c r="P131" s="159"/>
    </row>
    <row r="132">
      <c r="A132" s="75">
        <v>131.0</v>
      </c>
      <c r="B132" s="202">
        <f t="shared" si="1"/>
        <v>12</v>
      </c>
      <c r="C132" s="205"/>
      <c r="D132" s="149"/>
      <c r="E132" s="149"/>
      <c r="F132" s="76"/>
      <c r="G132" s="76"/>
      <c r="H132" s="76"/>
      <c r="I132" s="76"/>
      <c r="J132" s="76"/>
      <c r="K132" s="76"/>
      <c r="L132" s="76"/>
      <c r="M132" s="158"/>
      <c r="N132" s="94"/>
      <c r="O132" s="159"/>
      <c r="P132" s="159"/>
    </row>
    <row r="133">
      <c r="A133" s="75">
        <v>132.0</v>
      </c>
      <c r="B133" s="202">
        <f t="shared" si="1"/>
        <v>12</v>
      </c>
      <c r="C133" s="205"/>
      <c r="D133" s="149"/>
      <c r="E133" s="149"/>
      <c r="F133" s="76"/>
      <c r="G133" s="76"/>
      <c r="H133" s="76"/>
      <c r="I133" s="76"/>
      <c r="J133" s="76"/>
      <c r="K133" s="76"/>
      <c r="L133" s="76"/>
      <c r="M133" s="158"/>
      <c r="N133" s="94"/>
      <c r="O133" s="159"/>
      <c r="P133" s="159"/>
    </row>
    <row r="134">
      <c r="A134" s="75">
        <v>133.0</v>
      </c>
      <c r="B134" s="202">
        <f t="shared" si="1"/>
        <v>12</v>
      </c>
      <c r="C134" s="205"/>
      <c r="D134" s="149"/>
      <c r="E134" s="149"/>
      <c r="F134" s="76"/>
      <c r="G134" s="76"/>
      <c r="H134" s="76"/>
      <c r="I134" s="76"/>
      <c r="J134" s="76"/>
      <c r="K134" s="76"/>
      <c r="L134" s="76"/>
      <c r="M134" s="158"/>
      <c r="N134" s="94"/>
      <c r="O134" s="159"/>
      <c r="P134" s="159"/>
    </row>
    <row r="135">
      <c r="A135" s="75">
        <v>134.0</v>
      </c>
      <c r="B135" s="202">
        <f t="shared" si="1"/>
        <v>12</v>
      </c>
      <c r="C135" s="205"/>
      <c r="D135" s="149"/>
      <c r="E135" s="149"/>
      <c r="F135" s="76"/>
      <c r="G135" s="76"/>
      <c r="H135" s="76"/>
      <c r="I135" s="76"/>
      <c r="J135" s="76"/>
      <c r="K135" s="76"/>
      <c r="L135" s="76"/>
      <c r="M135" s="158"/>
      <c r="N135" s="94"/>
      <c r="O135" s="159"/>
      <c r="P135" s="159"/>
    </row>
    <row r="136">
      <c r="A136" s="75">
        <v>135.0</v>
      </c>
      <c r="B136" s="202">
        <f t="shared" si="1"/>
        <v>12</v>
      </c>
      <c r="C136" s="205"/>
      <c r="D136" s="149"/>
      <c r="E136" s="149"/>
      <c r="F136" s="76"/>
      <c r="G136" s="76"/>
      <c r="H136" s="76"/>
      <c r="I136" s="76"/>
      <c r="J136" s="76"/>
      <c r="K136" s="76"/>
      <c r="L136" s="76"/>
      <c r="M136" s="158"/>
      <c r="N136" s="94"/>
      <c r="O136" s="159"/>
      <c r="P136" s="159"/>
    </row>
    <row r="137">
      <c r="A137" s="75">
        <v>136.0</v>
      </c>
      <c r="B137" s="202">
        <f t="shared" si="1"/>
        <v>12</v>
      </c>
      <c r="C137" s="205"/>
      <c r="D137" s="149"/>
      <c r="E137" s="149"/>
      <c r="F137" s="76"/>
      <c r="G137" s="76"/>
      <c r="H137" s="76"/>
      <c r="I137" s="76"/>
      <c r="J137" s="76"/>
      <c r="K137" s="76"/>
      <c r="L137" s="76"/>
      <c r="M137" s="158"/>
      <c r="N137" s="94"/>
      <c r="O137" s="159"/>
      <c r="P137" s="159"/>
    </row>
    <row r="138">
      <c r="A138" s="75">
        <v>137.0</v>
      </c>
      <c r="B138" s="202">
        <f t="shared" si="1"/>
        <v>12</v>
      </c>
      <c r="C138" s="205"/>
      <c r="D138" s="149"/>
      <c r="E138" s="149"/>
      <c r="F138" s="76"/>
      <c r="G138" s="76"/>
      <c r="H138" s="76"/>
      <c r="I138" s="76"/>
      <c r="J138" s="76"/>
      <c r="K138" s="76"/>
      <c r="L138" s="76"/>
      <c r="M138" s="158"/>
      <c r="N138" s="94"/>
      <c r="O138" s="159"/>
      <c r="P138" s="159"/>
    </row>
    <row r="139">
      <c r="A139" s="75">
        <v>138.0</v>
      </c>
      <c r="B139" s="202">
        <f t="shared" si="1"/>
        <v>12</v>
      </c>
      <c r="C139" s="205"/>
      <c r="D139" s="149"/>
      <c r="E139" s="149"/>
      <c r="F139" s="76"/>
      <c r="G139" s="76"/>
      <c r="H139" s="76"/>
      <c r="I139" s="76"/>
      <c r="J139" s="76"/>
      <c r="K139" s="76"/>
      <c r="L139" s="76"/>
      <c r="M139" s="158"/>
      <c r="N139" s="94"/>
      <c r="O139" s="159"/>
      <c r="P139" s="159"/>
    </row>
    <row r="140">
      <c r="A140" s="75">
        <v>139.0</v>
      </c>
      <c r="B140" s="202">
        <f t="shared" si="1"/>
        <v>12</v>
      </c>
      <c r="C140" s="205"/>
      <c r="D140" s="149"/>
      <c r="E140" s="149"/>
      <c r="F140" s="76"/>
      <c r="G140" s="76"/>
      <c r="H140" s="76"/>
      <c r="I140" s="76"/>
      <c r="J140" s="76"/>
      <c r="K140" s="76"/>
      <c r="L140" s="76"/>
      <c r="M140" s="158"/>
      <c r="N140" s="94"/>
      <c r="O140" s="159"/>
      <c r="P140" s="159"/>
    </row>
    <row r="141">
      <c r="A141" s="75">
        <v>140.0</v>
      </c>
      <c r="B141" s="202">
        <f t="shared" si="1"/>
        <v>12</v>
      </c>
      <c r="C141" s="205"/>
      <c r="D141" s="149"/>
      <c r="E141" s="149"/>
      <c r="F141" s="76"/>
      <c r="G141" s="76"/>
      <c r="H141" s="76"/>
      <c r="I141" s="76"/>
      <c r="J141" s="76"/>
      <c r="K141" s="76"/>
      <c r="L141" s="76"/>
      <c r="M141" s="158"/>
      <c r="N141" s="94"/>
      <c r="O141" s="159"/>
      <c r="P141" s="159"/>
    </row>
    <row r="142">
      <c r="A142" s="75">
        <v>141.0</v>
      </c>
      <c r="B142" s="202">
        <f t="shared" si="1"/>
        <v>12</v>
      </c>
      <c r="C142" s="205"/>
      <c r="D142" s="149"/>
      <c r="E142" s="149"/>
      <c r="F142" s="76"/>
      <c r="G142" s="76"/>
      <c r="H142" s="76"/>
      <c r="I142" s="76"/>
      <c r="J142" s="76"/>
      <c r="K142" s="76"/>
      <c r="L142" s="76"/>
      <c r="M142" s="158"/>
      <c r="N142" s="94"/>
      <c r="O142" s="159"/>
      <c r="P142" s="159"/>
    </row>
    <row r="143">
      <c r="A143" s="75">
        <v>142.0</v>
      </c>
      <c r="B143" s="202">
        <f t="shared" si="1"/>
        <v>12</v>
      </c>
      <c r="C143" s="205"/>
      <c r="D143" s="149"/>
      <c r="E143" s="149"/>
      <c r="F143" s="76"/>
      <c r="G143" s="76"/>
      <c r="H143" s="76"/>
      <c r="I143" s="76"/>
      <c r="J143" s="76"/>
      <c r="K143" s="76"/>
      <c r="L143" s="76"/>
      <c r="M143" s="158"/>
      <c r="N143" s="94"/>
      <c r="O143" s="159"/>
      <c r="P143" s="159"/>
    </row>
    <row r="144">
      <c r="A144" s="75">
        <v>143.0</v>
      </c>
      <c r="B144" s="202">
        <f t="shared" si="1"/>
        <v>12</v>
      </c>
      <c r="C144" s="205"/>
      <c r="D144" s="149"/>
      <c r="E144" s="149"/>
      <c r="F144" s="76"/>
      <c r="G144" s="76"/>
      <c r="H144" s="76"/>
      <c r="I144" s="76"/>
      <c r="J144" s="76"/>
      <c r="K144" s="76"/>
      <c r="L144" s="76"/>
      <c r="M144" s="158"/>
      <c r="N144" s="94"/>
      <c r="O144" s="159"/>
      <c r="P144" s="159"/>
    </row>
    <row r="145">
      <c r="A145" s="75">
        <v>144.0</v>
      </c>
      <c r="B145" s="202">
        <f t="shared" si="1"/>
        <v>12</v>
      </c>
      <c r="C145" s="205"/>
      <c r="D145" s="149"/>
      <c r="E145" s="149"/>
      <c r="F145" s="76"/>
      <c r="G145" s="76"/>
      <c r="H145" s="76"/>
      <c r="I145" s="76"/>
      <c r="J145" s="76"/>
      <c r="K145" s="76"/>
      <c r="L145" s="76"/>
      <c r="M145" s="158"/>
      <c r="N145" s="94"/>
      <c r="O145" s="159"/>
      <c r="P145" s="159"/>
    </row>
    <row r="146">
      <c r="A146" s="75">
        <v>145.0</v>
      </c>
      <c r="B146" s="202">
        <f t="shared" si="1"/>
        <v>12</v>
      </c>
      <c r="C146" s="205"/>
      <c r="D146" s="149"/>
      <c r="E146" s="149"/>
      <c r="F146" s="76"/>
      <c r="G146" s="76"/>
      <c r="H146" s="76"/>
      <c r="I146" s="76"/>
      <c r="J146" s="76"/>
      <c r="K146" s="76"/>
      <c r="L146" s="76"/>
      <c r="M146" s="158"/>
      <c r="N146" s="94"/>
      <c r="O146" s="159"/>
      <c r="P146" s="159"/>
    </row>
    <row r="147">
      <c r="A147" s="75">
        <v>146.0</v>
      </c>
      <c r="B147" s="202">
        <f t="shared" si="1"/>
        <v>12</v>
      </c>
      <c r="C147" s="205"/>
      <c r="D147" s="149"/>
      <c r="E147" s="149"/>
      <c r="F147" s="76"/>
      <c r="G147" s="76"/>
      <c r="H147" s="76"/>
      <c r="I147" s="76"/>
      <c r="J147" s="76"/>
      <c r="K147" s="76"/>
      <c r="L147" s="76"/>
      <c r="M147" s="158"/>
      <c r="N147" s="94"/>
      <c r="O147" s="159"/>
      <c r="P147" s="159"/>
    </row>
    <row r="148">
      <c r="A148" s="75">
        <v>147.0</v>
      </c>
      <c r="B148" s="202">
        <f t="shared" si="1"/>
        <v>12</v>
      </c>
      <c r="C148" s="205"/>
      <c r="D148" s="149"/>
      <c r="E148" s="149"/>
      <c r="F148" s="76"/>
      <c r="G148" s="76"/>
      <c r="H148" s="76"/>
      <c r="I148" s="76"/>
      <c r="J148" s="76"/>
      <c r="K148" s="76"/>
      <c r="L148" s="76"/>
      <c r="M148" s="158"/>
      <c r="N148" s="94"/>
      <c r="O148" s="159"/>
      <c r="P148" s="159"/>
    </row>
    <row r="149">
      <c r="A149" s="75">
        <v>148.0</v>
      </c>
      <c r="B149" s="202">
        <f t="shared" si="1"/>
        <v>12</v>
      </c>
      <c r="C149" s="205"/>
      <c r="D149" s="149"/>
      <c r="E149" s="149"/>
      <c r="F149" s="76"/>
      <c r="G149" s="76"/>
      <c r="H149" s="76"/>
      <c r="I149" s="76"/>
      <c r="J149" s="76"/>
      <c r="K149" s="76"/>
      <c r="L149" s="76"/>
      <c r="M149" s="158"/>
      <c r="N149" s="94"/>
      <c r="O149" s="159"/>
      <c r="P149" s="159"/>
    </row>
    <row r="150">
      <c r="A150" s="75">
        <v>149.0</v>
      </c>
      <c r="B150" s="202">
        <f t="shared" si="1"/>
        <v>12</v>
      </c>
      <c r="C150" s="205"/>
      <c r="D150" s="149"/>
      <c r="E150" s="149"/>
      <c r="F150" s="76"/>
      <c r="G150" s="76"/>
      <c r="H150" s="76"/>
      <c r="I150" s="76"/>
      <c r="J150" s="76"/>
      <c r="K150" s="76"/>
      <c r="L150" s="76"/>
      <c r="M150" s="158"/>
      <c r="N150" s="94"/>
      <c r="O150" s="159"/>
      <c r="P150" s="159"/>
    </row>
    <row r="151">
      <c r="A151" s="75">
        <v>150.0</v>
      </c>
      <c r="B151" s="202">
        <f t="shared" si="1"/>
        <v>12</v>
      </c>
      <c r="C151" s="205"/>
      <c r="D151" s="149"/>
      <c r="E151" s="149"/>
      <c r="F151" s="76"/>
      <c r="G151" s="76"/>
      <c r="H151" s="76"/>
      <c r="I151" s="76"/>
      <c r="J151" s="76"/>
      <c r="K151" s="76"/>
      <c r="L151" s="76"/>
      <c r="M151" s="158"/>
      <c r="N151" s="94"/>
      <c r="O151" s="159"/>
      <c r="P151" s="159"/>
    </row>
    <row r="152">
      <c r="A152" s="75">
        <v>151.0</v>
      </c>
      <c r="B152" s="202">
        <f t="shared" si="1"/>
        <v>12</v>
      </c>
      <c r="C152" s="205"/>
      <c r="D152" s="149"/>
      <c r="E152" s="149"/>
      <c r="F152" s="76"/>
      <c r="G152" s="76"/>
      <c r="H152" s="76"/>
      <c r="I152" s="76"/>
      <c r="J152" s="76"/>
      <c r="K152" s="76"/>
      <c r="L152" s="76"/>
      <c r="M152" s="158"/>
      <c r="N152" s="94"/>
      <c r="O152" s="159"/>
      <c r="P152" s="159"/>
    </row>
    <row r="153">
      <c r="A153" s="75">
        <v>152.0</v>
      </c>
      <c r="B153" s="202">
        <f t="shared" si="1"/>
        <v>12</v>
      </c>
      <c r="C153" s="205"/>
      <c r="D153" s="149"/>
      <c r="E153" s="149"/>
      <c r="F153" s="76"/>
      <c r="G153" s="76"/>
      <c r="H153" s="76"/>
      <c r="I153" s="76"/>
      <c r="J153" s="76"/>
      <c r="K153" s="76"/>
      <c r="L153" s="76"/>
      <c r="M153" s="158"/>
      <c r="N153" s="94"/>
      <c r="O153" s="159"/>
      <c r="P153" s="159"/>
    </row>
    <row r="154">
      <c r="A154" s="75">
        <v>153.0</v>
      </c>
      <c r="B154" s="202">
        <f t="shared" si="1"/>
        <v>12</v>
      </c>
      <c r="C154" s="205"/>
      <c r="D154" s="149"/>
      <c r="E154" s="149"/>
      <c r="F154" s="76"/>
      <c r="G154" s="76"/>
      <c r="H154" s="76"/>
      <c r="I154" s="76"/>
      <c r="J154" s="76"/>
      <c r="K154" s="76"/>
      <c r="L154" s="76"/>
      <c r="M154" s="158"/>
      <c r="N154" s="94"/>
      <c r="O154" s="159"/>
      <c r="P154" s="159"/>
    </row>
    <row r="155">
      <c r="A155" s="75">
        <v>154.0</v>
      </c>
      <c r="B155" s="202">
        <f t="shared" si="1"/>
        <v>12</v>
      </c>
      <c r="C155" s="205"/>
      <c r="D155" s="149"/>
      <c r="E155" s="149"/>
      <c r="F155" s="76"/>
      <c r="G155" s="76"/>
      <c r="H155" s="76"/>
      <c r="I155" s="76"/>
      <c r="J155" s="76"/>
      <c r="K155" s="76"/>
      <c r="L155" s="76"/>
      <c r="M155" s="158"/>
      <c r="N155" s="94"/>
      <c r="O155" s="159"/>
      <c r="P155" s="159"/>
    </row>
    <row r="156">
      <c r="A156" s="75">
        <v>155.0</v>
      </c>
      <c r="B156" s="202">
        <f t="shared" si="1"/>
        <v>12</v>
      </c>
      <c r="C156" s="205"/>
      <c r="D156" s="149"/>
      <c r="E156" s="149"/>
      <c r="F156" s="76"/>
      <c r="G156" s="76"/>
      <c r="H156" s="76"/>
      <c r="I156" s="76"/>
      <c r="J156" s="76"/>
      <c r="K156" s="76"/>
      <c r="L156" s="76"/>
      <c r="M156" s="158"/>
      <c r="N156" s="94"/>
      <c r="O156" s="159"/>
      <c r="P156" s="159"/>
    </row>
    <row r="157">
      <c r="A157" s="75">
        <v>156.0</v>
      </c>
      <c r="B157" s="202">
        <f t="shared" si="1"/>
        <v>12</v>
      </c>
      <c r="C157" s="205"/>
      <c r="D157" s="149"/>
      <c r="E157" s="149"/>
      <c r="F157" s="76"/>
      <c r="G157" s="76"/>
      <c r="H157" s="76"/>
      <c r="I157" s="76"/>
      <c r="J157" s="76"/>
      <c r="K157" s="76"/>
      <c r="L157" s="76"/>
      <c r="M157" s="158"/>
      <c r="N157" s="94"/>
      <c r="O157" s="159"/>
      <c r="P157" s="159"/>
    </row>
    <row r="158">
      <c r="A158" s="75">
        <v>157.0</v>
      </c>
      <c r="B158" s="202">
        <f t="shared" si="1"/>
        <v>12</v>
      </c>
      <c r="C158" s="205"/>
      <c r="D158" s="149"/>
      <c r="E158" s="149"/>
      <c r="F158" s="76"/>
      <c r="G158" s="76"/>
      <c r="H158" s="76"/>
      <c r="I158" s="76"/>
      <c r="J158" s="76"/>
      <c r="K158" s="76"/>
      <c r="L158" s="76"/>
      <c r="M158" s="158"/>
      <c r="N158" s="94"/>
      <c r="O158" s="159"/>
      <c r="P158" s="159"/>
    </row>
    <row r="159">
      <c r="A159" s="75">
        <v>158.0</v>
      </c>
      <c r="B159" s="202">
        <f t="shared" si="1"/>
        <v>12</v>
      </c>
      <c r="C159" s="205"/>
      <c r="D159" s="149"/>
      <c r="E159" s="149"/>
      <c r="F159" s="76"/>
      <c r="G159" s="76"/>
      <c r="H159" s="76"/>
      <c r="I159" s="76"/>
      <c r="J159" s="76"/>
      <c r="K159" s="76"/>
      <c r="L159" s="76"/>
      <c r="M159" s="158"/>
      <c r="N159" s="94"/>
      <c r="O159" s="159"/>
      <c r="P159" s="159"/>
    </row>
    <row r="160">
      <c r="A160" s="75">
        <v>159.0</v>
      </c>
      <c r="B160" s="202">
        <f t="shared" si="1"/>
        <v>12</v>
      </c>
      <c r="C160" s="205"/>
      <c r="D160" s="149"/>
      <c r="E160" s="149"/>
      <c r="F160" s="76"/>
      <c r="G160" s="76"/>
      <c r="H160" s="76"/>
      <c r="I160" s="76"/>
      <c r="J160" s="76"/>
      <c r="K160" s="76"/>
      <c r="L160" s="76"/>
      <c r="M160" s="158"/>
      <c r="N160" s="94"/>
      <c r="O160" s="159"/>
      <c r="P160" s="159"/>
    </row>
    <row r="161">
      <c r="A161" s="75">
        <v>160.0</v>
      </c>
      <c r="B161" s="202">
        <f t="shared" si="1"/>
        <v>12</v>
      </c>
      <c r="C161" s="205"/>
      <c r="D161" s="149"/>
      <c r="E161" s="149"/>
      <c r="F161" s="76"/>
      <c r="G161" s="76"/>
      <c r="H161" s="76"/>
      <c r="I161" s="76"/>
      <c r="J161" s="76"/>
      <c r="K161" s="76"/>
      <c r="L161" s="76"/>
      <c r="M161" s="158"/>
      <c r="N161" s="94"/>
      <c r="O161" s="159"/>
      <c r="P161" s="159"/>
    </row>
    <row r="162">
      <c r="A162" s="75">
        <v>161.0</v>
      </c>
      <c r="B162" s="202">
        <f t="shared" si="1"/>
        <v>12</v>
      </c>
      <c r="C162" s="205"/>
      <c r="D162" s="149"/>
      <c r="E162" s="149"/>
      <c r="F162" s="76"/>
      <c r="G162" s="76"/>
      <c r="H162" s="76"/>
      <c r="I162" s="76"/>
      <c r="J162" s="76"/>
      <c r="K162" s="76"/>
      <c r="L162" s="76"/>
      <c r="M162" s="158"/>
      <c r="N162" s="94"/>
      <c r="O162" s="159"/>
      <c r="P162" s="159"/>
    </row>
    <row r="163">
      <c r="A163" s="75">
        <v>162.0</v>
      </c>
      <c r="B163" s="202">
        <f t="shared" si="1"/>
        <v>12</v>
      </c>
      <c r="C163" s="205"/>
      <c r="D163" s="149"/>
      <c r="E163" s="149"/>
      <c r="F163" s="76"/>
      <c r="G163" s="76"/>
      <c r="H163" s="76"/>
      <c r="I163" s="76"/>
      <c r="J163" s="76"/>
      <c r="K163" s="76"/>
      <c r="L163" s="76"/>
      <c r="M163" s="158"/>
      <c r="N163" s="94"/>
      <c r="O163" s="159"/>
      <c r="P163" s="159"/>
    </row>
    <row r="164">
      <c r="A164" s="75">
        <v>163.0</v>
      </c>
      <c r="B164" s="202">
        <f t="shared" si="1"/>
        <v>12</v>
      </c>
      <c r="C164" s="205"/>
      <c r="D164" s="149"/>
      <c r="E164" s="149"/>
      <c r="F164" s="76"/>
      <c r="G164" s="76"/>
      <c r="H164" s="76"/>
      <c r="I164" s="76"/>
      <c r="J164" s="76"/>
      <c r="K164" s="76"/>
      <c r="L164" s="76"/>
      <c r="M164" s="158"/>
      <c r="N164" s="94"/>
      <c r="O164" s="159"/>
      <c r="P164" s="159"/>
    </row>
    <row r="165">
      <c r="A165" s="75">
        <v>164.0</v>
      </c>
      <c r="B165" s="202">
        <f t="shared" si="1"/>
        <v>12</v>
      </c>
      <c r="C165" s="205"/>
      <c r="D165" s="149"/>
      <c r="E165" s="149"/>
      <c r="F165" s="76"/>
      <c r="G165" s="76"/>
      <c r="H165" s="76"/>
      <c r="I165" s="76"/>
      <c r="J165" s="76"/>
      <c r="K165" s="76"/>
      <c r="L165" s="76"/>
      <c r="M165" s="158"/>
      <c r="N165" s="94"/>
      <c r="O165" s="159"/>
      <c r="P165" s="159"/>
    </row>
    <row r="166">
      <c r="A166" s="75">
        <v>165.0</v>
      </c>
      <c r="B166" s="202">
        <f t="shared" si="1"/>
        <v>12</v>
      </c>
      <c r="C166" s="205"/>
      <c r="D166" s="149"/>
      <c r="E166" s="149"/>
      <c r="F166" s="76"/>
      <c r="G166" s="76"/>
      <c r="H166" s="76"/>
      <c r="I166" s="76"/>
      <c r="J166" s="76"/>
      <c r="K166" s="76"/>
      <c r="L166" s="76"/>
      <c r="M166" s="158"/>
      <c r="N166" s="94"/>
      <c r="O166" s="159"/>
      <c r="P166" s="159"/>
    </row>
    <row r="167">
      <c r="A167" s="75">
        <v>166.0</v>
      </c>
      <c r="B167" s="202">
        <f t="shared" si="1"/>
        <v>12</v>
      </c>
      <c r="C167" s="205"/>
      <c r="D167" s="149"/>
      <c r="E167" s="149"/>
      <c r="F167" s="76"/>
      <c r="G167" s="76"/>
      <c r="H167" s="76"/>
      <c r="I167" s="76"/>
      <c r="J167" s="76"/>
      <c r="K167" s="76"/>
      <c r="L167" s="76"/>
      <c r="M167" s="158"/>
      <c r="N167" s="94"/>
      <c r="O167" s="159"/>
      <c r="P167" s="159"/>
    </row>
    <row r="168">
      <c r="A168" s="75">
        <v>167.0</v>
      </c>
      <c r="B168" s="202">
        <f t="shared" si="1"/>
        <v>12</v>
      </c>
      <c r="C168" s="205"/>
      <c r="D168" s="149"/>
      <c r="E168" s="149"/>
      <c r="F168" s="76"/>
      <c r="G168" s="76"/>
      <c r="H168" s="76"/>
      <c r="I168" s="76"/>
      <c r="J168" s="76"/>
      <c r="K168" s="76"/>
      <c r="L168" s="76"/>
      <c r="M168" s="158"/>
      <c r="N168" s="94"/>
      <c r="O168" s="159"/>
      <c r="P168" s="159"/>
    </row>
    <row r="169">
      <c r="A169" s="75">
        <v>168.0</v>
      </c>
      <c r="B169" s="202">
        <f t="shared" si="1"/>
        <v>12</v>
      </c>
      <c r="C169" s="205"/>
      <c r="D169" s="149"/>
      <c r="E169" s="149"/>
      <c r="F169" s="76"/>
      <c r="G169" s="76"/>
      <c r="H169" s="76"/>
      <c r="I169" s="76"/>
      <c r="J169" s="76"/>
      <c r="K169" s="76"/>
      <c r="L169" s="76"/>
      <c r="M169" s="158"/>
      <c r="N169" s="94"/>
      <c r="O169" s="159"/>
      <c r="P169" s="159"/>
    </row>
    <row r="170">
      <c r="A170" s="75">
        <v>169.0</v>
      </c>
      <c r="B170" s="202">
        <f t="shared" si="1"/>
        <v>12</v>
      </c>
      <c r="C170" s="205"/>
      <c r="D170" s="149"/>
      <c r="E170" s="149"/>
      <c r="F170" s="76"/>
      <c r="G170" s="76"/>
      <c r="H170" s="76"/>
      <c r="I170" s="76"/>
      <c r="J170" s="76"/>
      <c r="K170" s="76"/>
      <c r="L170" s="76"/>
      <c r="M170" s="158"/>
      <c r="N170" s="94"/>
      <c r="O170" s="159"/>
      <c r="P170" s="159"/>
    </row>
    <row r="171">
      <c r="A171" s="75">
        <v>170.0</v>
      </c>
      <c r="B171" s="202">
        <f t="shared" si="1"/>
        <v>12</v>
      </c>
      <c r="C171" s="205"/>
      <c r="D171" s="149"/>
      <c r="E171" s="149"/>
      <c r="F171" s="76"/>
      <c r="G171" s="76"/>
      <c r="H171" s="76"/>
      <c r="I171" s="76"/>
      <c r="J171" s="76"/>
      <c r="K171" s="76"/>
      <c r="L171" s="76"/>
      <c r="M171" s="158"/>
      <c r="N171" s="94"/>
      <c r="O171" s="159"/>
      <c r="P171" s="159"/>
    </row>
    <row r="172">
      <c r="A172" s="75">
        <v>171.0</v>
      </c>
      <c r="B172" s="202">
        <f t="shared" si="1"/>
        <v>12</v>
      </c>
      <c r="C172" s="205"/>
      <c r="D172" s="149"/>
      <c r="E172" s="149"/>
      <c r="F172" s="76"/>
      <c r="G172" s="76"/>
      <c r="H172" s="76"/>
      <c r="I172" s="76"/>
      <c r="J172" s="76"/>
      <c r="K172" s="76"/>
      <c r="L172" s="76"/>
      <c r="M172" s="158"/>
      <c r="N172" s="94"/>
      <c r="O172" s="159"/>
      <c r="P172" s="159"/>
    </row>
    <row r="173">
      <c r="A173" s="75">
        <v>172.0</v>
      </c>
      <c r="B173" s="202">
        <f t="shared" si="1"/>
        <v>12</v>
      </c>
      <c r="C173" s="205"/>
      <c r="D173" s="149"/>
      <c r="E173" s="149"/>
      <c r="F173" s="76"/>
      <c r="G173" s="76"/>
      <c r="H173" s="76"/>
      <c r="I173" s="76"/>
      <c r="J173" s="76"/>
      <c r="K173" s="76"/>
      <c r="L173" s="76"/>
      <c r="M173" s="158"/>
      <c r="N173" s="94"/>
      <c r="O173" s="159"/>
      <c r="P173" s="159"/>
    </row>
    <row r="174">
      <c r="A174" s="75">
        <v>173.0</v>
      </c>
      <c r="B174" s="202">
        <f t="shared" si="1"/>
        <v>12</v>
      </c>
      <c r="C174" s="205"/>
      <c r="D174" s="149"/>
      <c r="E174" s="149"/>
      <c r="F174" s="76"/>
      <c r="G174" s="76"/>
      <c r="H174" s="76"/>
      <c r="I174" s="76"/>
      <c r="J174" s="76"/>
      <c r="K174" s="76"/>
      <c r="L174" s="76"/>
      <c r="M174" s="158"/>
      <c r="N174" s="94"/>
      <c r="O174" s="159"/>
      <c r="P174" s="159"/>
    </row>
    <row r="175">
      <c r="A175" s="75">
        <v>174.0</v>
      </c>
      <c r="B175" s="202">
        <f t="shared" si="1"/>
        <v>12</v>
      </c>
      <c r="C175" s="205"/>
      <c r="D175" s="149"/>
      <c r="E175" s="149"/>
      <c r="F175" s="76"/>
      <c r="G175" s="76"/>
      <c r="H175" s="76"/>
      <c r="I175" s="76"/>
      <c r="J175" s="76"/>
      <c r="K175" s="76"/>
      <c r="L175" s="76"/>
      <c r="M175" s="158"/>
      <c r="N175" s="94"/>
      <c r="O175" s="159"/>
      <c r="P175" s="159"/>
    </row>
    <row r="176">
      <c r="A176" s="75">
        <v>175.0</v>
      </c>
      <c r="B176" s="202">
        <f t="shared" si="1"/>
        <v>12</v>
      </c>
      <c r="C176" s="205"/>
      <c r="D176" s="149"/>
      <c r="E176" s="149"/>
      <c r="F176" s="76"/>
      <c r="G176" s="76"/>
      <c r="H176" s="76"/>
      <c r="I176" s="76"/>
      <c r="J176" s="76"/>
      <c r="K176" s="76"/>
      <c r="L176" s="76"/>
      <c r="M176" s="158"/>
      <c r="N176" s="94"/>
      <c r="O176" s="159"/>
      <c r="P176" s="159"/>
    </row>
    <row r="177">
      <c r="A177" s="75">
        <v>176.0</v>
      </c>
      <c r="B177" s="202">
        <f t="shared" si="1"/>
        <v>12</v>
      </c>
      <c r="C177" s="205"/>
      <c r="D177" s="149"/>
      <c r="E177" s="149"/>
      <c r="F177" s="76"/>
      <c r="G177" s="76"/>
      <c r="H177" s="76"/>
      <c r="I177" s="76"/>
      <c r="J177" s="76"/>
      <c r="K177" s="76"/>
      <c r="L177" s="76"/>
      <c r="M177" s="158"/>
      <c r="N177" s="94"/>
      <c r="O177" s="159"/>
      <c r="P177" s="159"/>
    </row>
    <row r="178">
      <c r="A178" s="75">
        <v>177.0</v>
      </c>
      <c r="B178" s="202">
        <f t="shared" si="1"/>
        <v>12</v>
      </c>
      <c r="C178" s="205"/>
      <c r="D178" s="149"/>
      <c r="E178" s="149"/>
      <c r="F178" s="76"/>
      <c r="G178" s="76"/>
      <c r="H178" s="76"/>
      <c r="I178" s="76"/>
      <c r="J178" s="76"/>
      <c r="K178" s="76"/>
      <c r="L178" s="76"/>
      <c r="M178" s="158"/>
      <c r="N178" s="94"/>
      <c r="O178" s="159"/>
      <c r="P178" s="159"/>
    </row>
    <row r="179">
      <c r="A179" s="75">
        <v>178.0</v>
      </c>
      <c r="B179" s="202">
        <f t="shared" si="1"/>
        <v>12</v>
      </c>
      <c r="C179" s="205"/>
      <c r="D179" s="149"/>
      <c r="E179" s="149"/>
      <c r="F179" s="76"/>
      <c r="G179" s="76"/>
      <c r="H179" s="76"/>
      <c r="I179" s="76"/>
      <c r="J179" s="76"/>
      <c r="K179" s="76"/>
      <c r="L179" s="76"/>
      <c r="M179" s="158"/>
      <c r="N179" s="94"/>
      <c r="O179" s="159"/>
      <c r="P179" s="159"/>
    </row>
    <row r="180">
      <c r="A180" s="75">
        <v>179.0</v>
      </c>
      <c r="B180" s="202">
        <f t="shared" si="1"/>
        <v>12</v>
      </c>
      <c r="C180" s="205"/>
      <c r="D180" s="149"/>
      <c r="E180" s="149"/>
      <c r="F180" s="76"/>
      <c r="G180" s="76"/>
      <c r="H180" s="76"/>
      <c r="I180" s="76"/>
      <c r="J180" s="76"/>
      <c r="K180" s="76"/>
      <c r="L180" s="76"/>
      <c r="M180" s="158"/>
      <c r="N180" s="94"/>
      <c r="O180" s="159"/>
      <c r="P180" s="159"/>
    </row>
    <row r="181">
      <c r="A181" s="75">
        <v>180.0</v>
      </c>
      <c r="B181" s="202">
        <f t="shared" si="1"/>
        <v>12</v>
      </c>
      <c r="C181" s="205"/>
      <c r="D181" s="149"/>
      <c r="E181" s="149"/>
      <c r="F181" s="76"/>
      <c r="G181" s="76"/>
      <c r="H181" s="76"/>
      <c r="I181" s="76"/>
      <c r="J181" s="76"/>
      <c r="K181" s="76"/>
      <c r="L181" s="76"/>
      <c r="M181" s="158"/>
      <c r="N181" s="94"/>
      <c r="O181" s="159"/>
      <c r="P181" s="159"/>
    </row>
    <row r="182">
      <c r="A182" s="75">
        <v>181.0</v>
      </c>
      <c r="B182" s="202">
        <f t="shared" si="1"/>
        <v>12</v>
      </c>
      <c r="C182" s="205"/>
      <c r="D182" s="149"/>
      <c r="E182" s="149"/>
      <c r="F182" s="76"/>
      <c r="G182" s="76"/>
      <c r="H182" s="76"/>
      <c r="I182" s="76"/>
      <c r="J182" s="76"/>
      <c r="K182" s="76"/>
      <c r="L182" s="76"/>
      <c r="M182" s="158"/>
      <c r="N182" s="94"/>
      <c r="O182" s="159"/>
      <c r="P182" s="159"/>
    </row>
    <row r="183">
      <c r="A183" s="75">
        <v>182.0</v>
      </c>
      <c r="B183" s="202">
        <f t="shared" si="1"/>
        <v>12</v>
      </c>
      <c r="C183" s="205"/>
      <c r="D183" s="149"/>
      <c r="E183" s="149"/>
      <c r="F183" s="76"/>
      <c r="G183" s="76"/>
      <c r="H183" s="76"/>
      <c r="I183" s="76"/>
      <c r="J183" s="76"/>
      <c r="K183" s="76"/>
      <c r="L183" s="76"/>
      <c r="M183" s="158"/>
      <c r="N183" s="94"/>
      <c r="O183" s="159"/>
      <c r="P183" s="159"/>
    </row>
    <row r="184">
      <c r="A184" s="75">
        <v>183.0</v>
      </c>
      <c r="B184" s="202">
        <f t="shared" si="1"/>
        <v>12</v>
      </c>
      <c r="C184" s="205"/>
      <c r="D184" s="149"/>
      <c r="E184" s="149"/>
      <c r="F184" s="76"/>
      <c r="G184" s="76"/>
      <c r="H184" s="76"/>
      <c r="I184" s="76"/>
      <c r="J184" s="76"/>
      <c r="K184" s="76"/>
      <c r="L184" s="76"/>
      <c r="M184" s="158"/>
      <c r="N184" s="94"/>
      <c r="O184" s="159"/>
      <c r="P184" s="159"/>
    </row>
    <row r="185">
      <c r="A185" s="75">
        <v>184.0</v>
      </c>
      <c r="B185" s="202">
        <f t="shared" si="1"/>
        <v>12</v>
      </c>
      <c r="C185" s="205"/>
      <c r="D185" s="149"/>
      <c r="E185" s="149"/>
      <c r="F185" s="76"/>
      <c r="G185" s="76"/>
      <c r="H185" s="76"/>
      <c r="I185" s="76"/>
      <c r="J185" s="76"/>
      <c r="K185" s="76"/>
      <c r="L185" s="76"/>
      <c r="M185" s="158"/>
      <c r="N185" s="94"/>
      <c r="O185" s="159"/>
      <c r="P185" s="159"/>
    </row>
    <row r="186">
      <c r="A186" s="75">
        <v>185.0</v>
      </c>
      <c r="B186" s="202">
        <f t="shared" si="1"/>
        <v>12</v>
      </c>
      <c r="C186" s="205"/>
      <c r="D186" s="149"/>
      <c r="E186" s="149"/>
      <c r="F186" s="76"/>
      <c r="G186" s="76"/>
      <c r="H186" s="76"/>
      <c r="I186" s="76"/>
      <c r="J186" s="76"/>
      <c r="K186" s="76"/>
      <c r="L186" s="76"/>
      <c r="M186" s="158"/>
      <c r="N186" s="94"/>
      <c r="O186" s="159"/>
      <c r="P186" s="159"/>
    </row>
    <row r="187">
      <c r="A187" s="75">
        <v>186.0</v>
      </c>
      <c r="B187" s="202">
        <f t="shared" si="1"/>
        <v>12</v>
      </c>
      <c r="C187" s="205"/>
      <c r="D187" s="149"/>
      <c r="E187" s="149"/>
      <c r="F187" s="76"/>
      <c r="G187" s="76"/>
      <c r="H187" s="76"/>
      <c r="I187" s="76"/>
      <c r="J187" s="76"/>
      <c r="K187" s="76"/>
      <c r="L187" s="76"/>
      <c r="M187" s="158"/>
      <c r="N187" s="94"/>
      <c r="O187" s="159"/>
      <c r="P187" s="159"/>
    </row>
    <row r="188">
      <c r="A188" s="75">
        <v>187.0</v>
      </c>
      <c r="B188" s="202">
        <f t="shared" si="1"/>
        <v>12</v>
      </c>
      <c r="C188" s="205"/>
      <c r="D188" s="149"/>
      <c r="E188" s="149"/>
      <c r="F188" s="76"/>
      <c r="G188" s="76"/>
      <c r="H188" s="76"/>
      <c r="I188" s="76"/>
      <c r="J188" s="76"/>
      <c r="K188" s="76"/>
      <c r="L188" s="76"/>
      <c r="M188" s="158"/>
      <c r="N188" s="94"/>
      <c r="O188" s="159"/>
      <c r="P188" s="159"/>
    </row>
    <row r="189">
      <c r="A189" s="75">
        <v>188.0</v>
      </c>
      <c r="B189" s="202">
        <f t="shared" si="1"/>
        <v>12</v>
      </c>
      <c r="C189" s="205"/>
      <c r="D189" s="149"/>
      <c r="E189" s="149"/>
      <c r="F189" s="76"/>
      <c r="G189" s="76"/>
      <c r="H189" s="76"/>
      <c r="I189" s="76"/>
      <c r="J189" s="76"/>
      <c r="K189" s="76"/>
      <c r="L189" s="76"/>
      <c r="M189" s="158"/>
      <c r="N189" s="94"/>
      <c r="O189" s="159"/>
      <c r="P189" s="159"/>
    </row>
    <row r="190">
      <c r="A190" s="75">
        <v>189.0</v>
      </c>
      <c r="B190" s="202">
        <f t="shared" si="1"/>
        <v>12</v>
      </c>
      <c r="C190" s="205"/>
      <c r="D190" s="149"/>
      <c r="E190" s="149"/>
      <c r="F190" s="76"/>
      <c r="G190" s="76"/>
      <c r="H190" s="76"/>
      <c r="I190" s="76"/>
      <c r="J190" s="76"/>
      <c r="K190" s="76"/>
      <c r="L190" s="76"/>
      <c r="M190" s="158"/>
      <c r="N190" s="94"/>
      <c r="O190" s="159"/>
      <c r="P190" s="159"/>
    </row>
    <row r="191">
      <c r="A191" s="75">
        <v>190.0</v>
      </c>
      <c r="B191" s="202">
        <f t="shared" si="1"/>
        <v>12</v>
      </c>
      <c r="C191" s="205"/>
      <c r="D191" s="149"/>
      <c r="E191" s="149"/>
      <c r="F191" s="76"/>
      <c r="G191" s="76"/>
      <c r="H191" s="76"/>
      <c r="I191" s="76"/>
      <c r="J191" s="76"/>
      <c r="K191" s="76"/>
      <c r="L191" s="76"/>
      <c r="M191" s="158"/>
      <c r="N191" s="94"/>
      <c r="O191" s="159"/>
      <c r="P191" s="159"/>
    </row>
    <row r="192">
      <c r="A192" s="75">
        <v>191.0</v>
      </c>
      <c r="B192" s="202">
        <f t="shared" si="1"/>
        <v>12</v>
      </c>
      <c r="C192" s="205"/>
      <c r="D192" s="149"/>
      <c r="E192" s="149"/>
      <c r="F192" s="76"/>
      <c r="G192" s="76"/>
      <c r="H192" s="76"/>
      <c r="I192" s="76"/>
      <c r="J192" s="76"/>
      <c r="K192" s="76"/>
      <c r="L192" s="76"/>
      <c r="M192" s="158"/>
      <c r="N192" s="94"/>
      <c r="O192" s="159"/>
      <c r="P192" s="159"/>
    </row>
    <row r="193">
      <c r="A193" s="75">
        <v>192.0</v>
      </c>
      <c r="B193" s="202">
        <f t="shared" si="1"/>
        <v>12</v>
      </c>
      <c r="C193" s="205"/>
      <c r="D193" s="149"/>
      <c r="E193" s="149"/>
      <c r="F193" s="76"/>
      <c r="G193" s="76"/>
      <c r="H193" s="76"/>
      <c r="I193" s="76"/>
      <c r="J193" s="76"/>
      <c r="K193" s="76"/>
      <c r="L193" s="76"/>
      <c r="M193" s="158"/>
      <c r="N193" s="94"/>
      <c r="O193" s="159"/>
      <c r="P193" s="159"/>
    </row>
    <row r="194">
      <c r="A194" s="75">
        <v>193.0</v>
      </c>
      <c r="B194" s="202">
        <f t="shared" si="1"/>
        <v>12</v>
      </c>
      <c r="C194" s="205"/>
      <c r="D194" s="149"/>
      <c r="E194" s="149"/>
      <c r="F194" s="76"/>
      <c r="G194" s="76"/>
      <c r="H194" s="76"/>
      <c r="I194" s="76"/>
      <c r="J194" s="76"/>
      <c r="K194" s="76"/>
      <c r="L194" s="76"/>
      <c r="M194" s="158"/>
      <c r="N194" s="94"/>
      <c r="O194" s="159"/>
      <c r="P194" s="159"/>
    </row>
    <row r="195">
      <c r="A195" s="75">
        <v>194.0</v>
      </c>
      <c r="B195" s="202">
        <f t="shared" si="1"/>
        <v>12</v>
      </c>
      <c r="C195" s="205"/>
      <c r="D195" s="149"/>
      <c r="E195" s="149"/>
      <c r="F195" s="76"/>
      <c r="G195" s="76"/>
      <c r="H195" s="76"/>
      <c r="I195" s="76"/>
      <c r="J195" s="76"/>
      <c r="K195" s="76"/>
      <c r="L195" s="76"/>
      <c r="M195" s="158"/>
      <c r="N195" s="94"/>
      <c r="O195" s="159"/>
      <c r="P195" s="159"/>
    </row>
    <row r="196">
      <c r="A196" s="75">
        <v>195.0</v>
      </c>
      <c r="B196" s="202">
        <f t="shared" si="1"/>
        <v>12</v>
      </c>
      <c r="C196" s="205"/>
      <c r="D196" s="149"/>
      <c r="E196" s="149"/>
      <c r="F196" s="76"/>
      <c r="G196" s="76"/>
      <c r="H196" s="76"/>
      <c r="I196" s="76"/>
      <c r="J196" s="76"/>
      <c r="K196" s="76"/>
      <c r="L196" s="76"/>
      <c r="M196" s="158"/>
      <c r="N196" s="94"/>
      <c r="O196" s="159"/>
      <c r="P196" s="159"/>
    </row>
    <row r="197">
      <c r="A197" s="75">
        <v>196.0</v>
      </c>
      <c r="B197" s="202">
        <f t="shared" si="1"/>
        <v>12</v>
      </c>
      <c r="C197" s="205"/>
      <c r="D197" s="149"/>
      <c r="E197" s="149"/>
      <c r="F197" s="76"/>
      <c r="G197" s="76"/>
      <c r="H197" s="76"/>
      <c r="I197" s="76"/>
      <c r="J197" s="76"/>
      <c r="K197" s="76"/>
      <c r="L197" s="76"/>
      <c r="M197" s="158"/>
      <c r="N197" s="94"/>
      <c r="O197" s="159"/>
      <c r="P197" s="159"/>
    </row>
    <row r="198">
      <c r="A198" s="75">
        <v>197.0</v>
      </c>
      <c r="B198" s="202">
        <f t="shared" si="1"/>
        <v>12</v>
      </c>
      <c r="C198" s="205"/>
      <c r="D198" s="149"/>
      <c r="E198" s="149"/>
      <c r="F198" s="76"/>
      <c r="G198" s="76"/>
      <c r="H198" s="76"/>
      <c r="I198" s="76"/>
      <c r="J198" s="76"/>
      <c r="K198" s="76"/>
      <c r="L198" s="76"/>
      <c r="M198" s="158"/>
      <c r="N198" s="94"/>
      <c r="O198" s="159"/>
      <c r="P198" s="159"/>
    </row>
    <row r="199">
      <c r="A199" s="75">
        <v>198.0</v>
      </c>
      <c r="B199" s="202">
        <f t="shared" si="1"/>
        <v>12</v>
      </c>
      <c r="C199" s="205"/>
      <c r="D199" s="149"/>
      <c r="E199" s="149"/>
      <c r="F199" s="76"/>
      <c r="G199" s="76"/>
      <c r="H199" s="76"/>
      <c r="I199" s="76"/>
      <c r="J199" s="76"/>
      <c r="K199" s="76"/>
      <c r="L199" s="76"/>
      <c r="M199" s="158"/>
      <c r="N199" s="94"/>
      <c r="O199" s="159"/>
      <c r="P199" s="159"/>
    </row>
    <row r="200">
      <c r="A200" s="75">
        <v>199.0</v>
      </c>
      <c r="B200" s="202">
        <f t="shared" si="1"/>
        <v>12</v>
      </c>
      <c r="C200" s="205"/>
      <c r="D200" s="149"/>
      <c r="E200" s="149"/>
      <c r="F200" s="76"/>
      <c r="G200" s="76"/>
      <c r="H200" s="76"/>
      <c r="I200" s="76"/>
      <c r="J200" s="76"/>
      <c r="K200" s="76"/>
      <c r="L200" s="76"/>
      <c r="M200" s="158"/>
      <c r="N200" s="94"/>
      <c r="O200" s="159"/>
      <c r="P200" s="159"/>
    </row>
    <row r="201">
      <c r="A201" s="75">
        <v>200.0</v>
      </c>
      <c r="B201" s="202">
        <f t="shared" si="1"/>
        <v>12</v>
      </c>
      <c r="C201" s="205"/>
      <c r="D201" s="149"/>
      <c r="E201" s="149"/>
      <c r="F201" s="76"/>
      <c r="G201" s="76"/>
      <c r="H201" s="76"/>
      <c r="I201" s="76"/>
      <c r="J201" s="76"/>
      <c r="K201" s="76"/>
      <c r="L201" s="76"/>
      <c r="M201" s="158"/>
      <c r="N201" s="94"/>
      <c r="O201" s="159"/>
      <c r="P201" s="159"/>
    </row>
    <row r="202">
      <c r="A202" s="75">
        <v>201.0</v>
      </c>
      <c r="B202" s="202">
        <f t="shared" si="1"/>
        <v>12</v>
      </c>
      <c r="C202" s="205"/>
      <c r="D202" s="149"/>
      <c r="E202" s="149"/>
      <c r="F202" s="76"/>
      <c r="G202" s="76"/>
      <c r="H202" s="76"/>
      <c r="I202" s="76"/>
      <c r="J202" s="76"/>
      <c r="K202" s="76"/>
      <c r="L202" s="76"/>
      <c r="M202" s="158"/>
      <c r="N202" s="94"/>
      <c r="O202" s="159"/>
      <c r="P202" s="159"/>
    </row>
    <row r="203">
      <c r="A203" s="75">
        <v>202.0</v>
      </c>
      <c r="B203" s="202">
        <f t="shared" si="1"/>
        <v>12</v>
      </c>
      <c r="C203" s="205"/>
      <c r="D203" s="149"/>
      <c r="E203" s="149"/>
      <c r="F203" s="76"/>
      <c r="G203" s="76"/>
      <c r="H203" s="76"/>
      <c r="I203" s="76"/>
      <c r="J203" s="76"/>
      <c r="K203" s="76"/>
      <c r="L203" s="76"/>
      <c r="M203" s="158"/>
      <c r="N203" s="94"/>
      <c r="O203" s="159"/>
      <c r="P203" s="159"/>
    </row>
    <row r="204">
      <c r="A204" s="75">
        <v>203.0</v>
      </c>
      <c r="B204" s="202">
        <f t="shared" si="1"/>
        <v>12</v>
      </c>
      <c r="C204" s="205"/>
      <c r="D204" s="149"/>
      <c r="E204" s="149"/>
      <c r="F204" s="76"/>
      <c r="G204" s="76"/>
      <c r="H204" s="76"/>
      <c r="I204" s="76"/>
      <c r="J204" s="76"/>
      <c r="K204" s="76"/>
      <c r="L204" s="76"/>
      <c r="M204" s="158"/>
      <c r="N204" s="94"/>
      <c r="O204" s="159"/>
      <c r="P204" s="159"/>
    </row>
    <row r="205">
      <c r="A205" s="75">
        <v>204.0</v>
      </c>
      <c r="B205" s="202">
        <f t="shared" si="1"/>
        <v>12</v>
      </c>
      <c r="C205" s="205"/>
      <c r="D205" s="149"/>
      <c r="E205" s="149"/>
      <c r="F205" s="76"/>
      <c r="G205" s="76"/>
      <c r="H205" s="76"/>
      <c r="I205" s="76"/>
      <c r="J205" s="76"/>
      <c r="K205" s="76"/>
      <c r="L205" s="76"/>
      <c r="M205" s="158"/>
      <c r="N205" s="94"/>
      <c r="O205" s="159"/>
      <c r="P205" s="159"/>
    </row>
    <row r="206">
      <c r="A206" s="75">
        <v>205.0</v>
      </c>
      <c r="B206" s="202">
        <f t="shared" si="1"/>
        <v>12</v>
      </c>
      <c r="C206" s="205"/>
      <c r="D206" s="149"/>
      <c r="E206" s="149"/>
      <c r="F206" s="76"/>
      <c r="G206" s="76"/>
      <c r="H206" s="76"/>
      <c r="I206" s="76"/>
      <c r="J206" s="76"/>
      <c r="K206" s="76"/>
      <c r="L206" s="76"/>
      <c r="M206" s="158"/>
      <c r="N206" s="94"/>
      <c r="O206" s="159"/>
      <c r="P206" s="159"/>
    </row>
    <row r="207">
      <c r="A207" s="75">
        <v>206.0</v>
      </c>
      <c r="B207" s="202">
        <f t="shared" si="1"/>
        <v>12</v>
      </c>
      <c r="C207" s="205"/>
      <c r="D207" s="149"/>
      <c r="E207" s="149"/>
      <c r="F207" s="76"/>
      <c r="G207" s="76"/>
      <c r="H207" s="76"/>
      <c r="I207" s="76"/>
      <c r="J207" s="76"/>
      <c r="K207" s="76"/>
      <c r="L207" s="76"/>
      <c r="M207" s="158"/>
      <c r="N207" s="94"/>
      <c r="O207" s="159"/>
      <c r="P207" s="159"/>
    </row>
    <row r="208">
      <c r="A208" s="75">
        <v>207.0</v>
      </c>
      <c r="B208" s="202">
        <f t="shared" si="1"/>
        <v>12</v>
      </c>
      <c r="C208" s="205"/>
      <c r="D208" s="149"/>
      <c r="E208" s="149"/>
      <c r="F208" s="76"/>
      <c r="G208" s="76"/>
      <c r="H208" s="76"/>
      <c r="I208" s="76"/>
      <c r="J208" s="76"/>
      <c r="K208" s="76"/>
      <c r="L208" s="76"/>
      <c r="M208" s="158"/>
      <c r="N208" s="94"/>
      <c r="O208" s="159"/>
      <c r="P208" s="159"/>
    </row>
    <row r="209">
      <c r="A209" s="75">
        <v>208.0</v>
      </c>
      <c r="B209" s="202">
        <f t="shared" si="1"/>
        <v>12</v>
      </c>
      <c r="C209" s="205"/>
      <c r="D209" s="149"/>
      <c r="E209" s="149"/>
      <c r="F209" s="76"/>
      <c r="G209" s="76"/>
      <c r="H209" s="76"/>
      <c r="I209" s="76"/>
      <c r="J209" s="76"/>
      <c r="K209" s="76"/>
      <c r="L209" s="76"/>
      <c r="M209" s="158"/>
      <c r="N209" s="94"/>
      <c r="O209" s="159"/>
      <c r="P209" s="159"/>
    </row>
    <row r="210">
      <c r="A210" s="75">
        <v>209.0</v>
      </c>
      <c r="B210" s="202">
        <f t="shared" si="1"/>
        <v>12</v>
      </c>
      <c r="C210" s="205"/>
      <c r="D210" s="149"/>
      <c r="E210" s="149"/>
      <c r="F210" s="76"/>
      <c r="G210" s="76"/>
      <c r="H210" s="76"/>
      <c r="I210" s="76"/>
      <c r="J210" s="76"/>
      <c r="K210" s="76"/>
      <c r="L210" s="76"/>
      <c r="M210" s="158"/>
      <c r="N210" s="94"/>
      <c r="O210" s="159"/>
      <c r="P210" s="159"/>
    </row>
    <row r="211">
      <c r="A211" s="75">
        <v>210.0</v>
      </c>
      <c r="B211" s="202">
        <f t="shared" si="1"/>
        <v>12</v>
      </c>
      <c r="C211" s="205"/>
      <c r="D211" s="149"/>
      <c r="E211" s="149"/>
      <c r="F211" s="76"/>
      <c r="G211" s="76"/>
      <c r="H211" s="76"/>
      <c r="I211" s="76"/>
      <c r="J211" s="76"/>
      <c r="K211" s="76"/>
      <c r="L211" s="76"/>
      <c r="M211" s="158"/>
      <c r="N211" s="94"/>
      <c r="O211" s="159"/>
      <c r="P211" s="159"/>
    </row>
    <row r="212">
      <c r="A212" s="75">
        <v>211.0</v>
      </c>
      <c r="B212" s="202">
        <f t="shared" si="1"/>
        <v>12</v>
      </c>
      <c r="C212" s="205"/>
      <c r="D212" s="149"/>
      <c r="E212" s="149"/>
      <c r="F212" s="76"/>
      <c r="G212" s="76"/>
      <c r="H212" s="76"/>
      <c r="I212" s="76"/>
      <c r="J212" s="76"/>
      <c r="K212" s="76"/>
      <c r="L212" s="76"/>
      <c r="M212" s="158"/>
      <c r="N212" s="94"/>
      <c r="O212" s="159"/>
      <c r="P212" s="159"/>
    </row>
    <row r="213">
      <c r="A213" s="75">
        <v>212.0</v>
      </c>
      <c r="B213" s="202">
        <f t="shared" si="1"/>
        <v>12</v>
      </c>
      <c r="C213" s="205"/>
      <c r="D213" s="149"/>
      <c r="E213" s="149"/>
      <c r="F213" s="76"/>
      <c r="G213" s="76"/>
      <c r="H213" s="76"/>
      <c r="I213" s="76"/>
      <c r="J213" s="76"/>
      <c r="K213" s="76"/>
      <c r="L213" s="76"/>
      <c r="M213" s="158"/>
      <c r="N213" s="94"/>
      <c r="O213" s="159"/>
      <c r="P213" s="159"/>
    </row>
    <row r="214">
      <c r="A214" s="75">
        <v>213.0</v>
      </c>
      <c r="B214" s="202">
        <f t="shared" si="1"/>
        <v>12</v>
      </c>
      <c r="C214" s="205"/>
      <c r="D214" s="149"/>
      <c r="E214" s="149"/>
      <c r="F214" s="76"/>
      <c r="G214" s="76"/>
      <c r="H214" s="76"/>
      <c r="I214" s="76"/>
      <c r="J214" s="76"/>
      <c r="K214" s="76"/>
      <c r="L214" s="76"/>
      <c r="M214" s="158"/>
      <c r="N214" s="94"/>
      <c r="O214" s="159"/>
      <c r="P214" s="159"/>
    </row>
    <row r="215">
      <c r="A215" s="75">
        <v>214.0</v>
      </c>
      <c r="B215" s="202">
        <f t="shared" si="1"/>
        <v>12</v>
      </c>
      <c r="C215" s="205"/>
      <c r="D215" s="149"/>
      <c r="E215" s="149"/>
      <c r="F215" s="76"/>
      <c r="G215" s="76"/>
      <c r="H215" s="76"/>
      <c r="I215" s="76"/>
      <c r="J215" s="76"/>
      <c r="K215" s="76"/>
      <c r="L215" s="76"/>
      <c r="M215" s="158"/>
      <c r="N215" s="94"/>
      <c r="O215" s="159"/>
      <c r="P215" s="159"/>
    </row>
    <row r="216">
      <c r="A216" s="75">
        <v>215.0</v>
      </c>
      <c r="B216" s="202">
        <f t="shared" si="1"/>
        <v>12</v>
      </c>
      <c r="C216" s="205"/>
      <c r="D216" s="149"/>
      <c r="E216" s="149"/>
      <c r="F216" s="76"/>
      <c r="G216" s="76"/>
      <c r="H216" s="76"/>
      <c r="I216" s="76"/>
      <c r="J216" s="76"/>
      <c r="K216" s="76"/>
      <c r="L216" s="76"/>
      <c r="M216" s="158"/>
      <c r="N216" s="94"/>
      <c r="O216" s="159"/>
      <c r="P216" s="159"/>
    </row>
    <row r="217">
      <c r="A217" s="75">
        <v>216.0</v>
      </c>
      <c r="B217" s="202">
        <f t="shared" si="1"/>
        <v>12</v>
      </c>
      <c r="C217" s="205"/>
      <c r="D217" s="149"/>
      <c r="E217" s="149"/>
      <c r="F217" s="76"/>
      <c r="G217" s="76"/>
      <c r="H217" s="76"/>
      <c r="I217" s="76"/>
      <c r="J217" s="76"/>
      <c r="K217" s="76"/>
      <c r="L217" s="76"/>
      <c r="M217" s="158"/>
      <c r="N217" s="94"/>
      <c r="O217" s="159"/>
      <c r="P217" s="159"/>
    </row>
    <row r="218">
      <c r="A218" s="75">
        <v>217.0</v>
      </c>
      <c r="B218" s="202">
        <f t="shared" si="1"/>
        <v>12</v>
      </c>
      <c r="C218" s="205"/>
      <c r="D218" s="149"/>
      <c r="E218" s="149"/>
      <c r="F218" s="76"/>
      <c r="G218" s="76"/>
      <c r="H218" s="76"/>
      <c r="I218" s="76"/>
      <c r="J218" s="76"/>
      <c r="K218" s="76"/>
      <c r="L218" s="76"/>
      <c r="M218" s="158"/>
      <c r="N218" s="94"/>
      <c r="O218" s="159"/>
      <c r="P218" s="159"/>
    </row>
    <row r="219">
      <c r="A219" s="75">
        <v>218.0</v>
      </c>
      <c r="B219" s="202">
        <f t="shared" si="1"/>
        <v>12</v>
      </c>
      <c r="C219" s="205"/>
      <c r="D219" s="149"/>
      <c r="E219" s="149"/>
      <c r="F219" s="76"/>
      <c r="G219" s="76"/>
      <c r="H219" s="76"/>
      <c r="I219" s="76"/>
      <c r="J219" s="76"/>
      <c r="K219" s="76"/>
      <c r="L219" s="76"/>
      <c r="M219" s="158"/>
      <c r="N219" s="94"/>
      <c r="O219" s="159"/>
      <c r="P219" s="159"/>
    </row>
    <row r="220">
      <c r="A220" s="75">
        <v>219.0</v>
      </c>
      <c r="B220" s="202">
        <f t="shared" si="1"/>
        <v>12</v>
      </c>
      <c r="C220" s="205"/>
      <c r="D220" s="149"/>
      <c r="E220" s="149"/>
      <c r="F220" s="76"/>
      <c r="G220" s="76"/>
      <c r="H220" s="76"/>
      <c r="I220" s="76"/>
      <c r="J220" s="76"/>
      <c r="K220" s="76"/>
      <c r="L220" s="76"/>
      <c r="M220" s="158"/>
      <c r="N220" s="94"/>
      <c r="O220" s="159"/>
      <c r="P220" s="159"/>
    </row>
    <row r="221">
      <c r="A221" s="75">
        <v>220.0</v>
      </c>
      <c r="B221" s="202">
        <f t="shared" si="1"/>
        <v>12</v>
      </c>
      <c r="C221" s="205"/>
      <c r="D221" s="149"/>
      <c r="E221" s="149"/>
      <c r="F221" s="76"/>
      <c r="G221" s="76"/>
      <c r="H221" s="76"/>
      <c r="I221" s="76"/>
      <c r="J221" s="76"/>
      <c r="K221" s="76"/>
      <c r="L221" s="76"/>
      <c r="M221" s="158"/>
      <c r="N221" s="94"/>
      <c r="O221" s="159"/>
      <c r="P221" s="159"/>
    </row>
    <row r="222">
      <c r="A222" s="75">
        <v>221.0</v>
      </c>
      <c r="B222" s="202">
        <f t="shared" si="1"/>
        <v>12</v>
      </c>
      <c r="C222" s="205"/>
      <c r="D222" s="149"/>
      <c r="E222" s="149"/>
      <c r="F222" s="76"/>
      <c r="G222" s="76"/>
      <c r="H222" s="76"/>
      <c r="I222" s="76"/>
      <c r="J222" s="76"/>
      <c r="K222" s="76"/>
      <c r="L222" s="76"/>
      <c r="M222" s="158"/>
      <c r="N222" s="94"/>
      <c r="O222" s="159"/>
      <c r="P222" s="159"/>
    </row>
    <row r="223">
      <c r="A223" s="75">
        <v>222.0</v>
      </c>
      <c r="B223" s="202">
        <f t="shared" si="1"/>
        <v>12</v>
      </c>
      <c r="C223" s="205"/>
      <c r="D223" s="149"/>
      <c r="E223" s="149"/>
      <c r="F223" s="76"/>
      <c r="G223" s="76"/>
      <c r="H223" s="76"/>
      <c r="I223" s="76"/>
      <c r="J223" s="76"/>
      <c r="K223" s="76"/>
      <c r="L223" s="76"/>
      <c r="M223" s="158"/>
      <c r="N223" s="94"/>
      <c r="O223" s="159"/>
      <c r="P223" s="159"/>
    </row>
    <row r="224">
      <c r="A224" s="75">
        <v>223.0</v>
      </c>
      <c r="B224" s="202">
        <f t="shared" si="1"/>
        <v>12</v>
      </c>
      <c r="C224" s="205"/>
      <c r="D224" s="149"/>
      <c r="E224" s="149"/>
      <c r="F224" s="76"/>
      <c r="G224" s="76"/>
      <c r="H224" s="76"/>
      <c r="I224" s="76"/>
      <c r="J224" s="76"/>
      <c r="K224" s="76"/>
      <c r="L224" s="76"/>
      <c r="M224" s="158"/>
      <c r="N224" s="94"/>
      <c r="O224" s="159"/>
      <c r="P224" s="159"/>
    </row>
    <row r="225">
      <c r="A225" s="75">
        <v>224.0</v>
      </c>
      <c r="B225" s="202">
        <f t="shared" si="1"/>
        <v>12</v>
      </c>
      <c r="C225" s="205"/>
      <c r="D225" s="149"/>
      <c r="E225" s="149"/>
      <c r="F225" s="76"/>
      <c r="G225" s="76"/>
      <c r="H225" s="76"/>
      <c r="I225" s="76"/>
      <c r="J225" s="76"/>
      <c r="K225" s="76"/>
      <c r="L225" s="76"/>
      <c r="M225" s="158"/>
      <c r="N225" s="94"/>
      <c r="O225" s="159"/>
      <c r="P225" s="159"/>
    </row>
    <row r="226">
      <c r="A226" s="75">
        <v>225.0</v>
      </c>
      <c r="B226" s="202">
        <f t="shared" si="1"/>
        <v>12</v>
      </c>
      <c r="C226" s="205"/>
      <c r="D226" s="149"/>
      <c r="E226" s="149"/>
      <c r="F226" s="76"/>
      <c r="G226" s="76"/>
      <c r="H226" s="76"/>
      <c r="I226" s="76"/>
      <c r="J226" s="76"/>
      <c r="K226" s="76"/>
      <c r="L226" s="76"/>
      <c r="M226" s="158"/>
      <c r="N226" s="94"/>
      <c r="O226" s="159"/>
      <c r="P226" s="159"/>
    </row>
    <row r="227">
      <c r="A227" s="75">
        <v>226.0</v>
      </c>
      <c r="B227" s="202">
        <f t="shared" si="1"/>
        <v>12</v>
      </c>
      <c r="C227" s="205"/>
      <c r="D227" s="149"/>
      <c r="E227" s="149"/>
      <c r="F227" s="76"/>
      <c r="G227" s="76"/>
      <c r="H227" s="76"/>
      <c r="I227" s="76"/>
      <c r="J227" s="76"/>
      <c r="K227" s="76"/>
      <c r="L227" s="76"/>
      <c r="M227" s="158"/>
      <c r="N227" s="94"/>
      <c r="O227" s="159"/>
      <c r="P227" s="159"/>
    </row>
    <row r="228">
      <c r="A228" s="75">
        <v>227.0</v>
      </c>
      <c r="B228" s="202">
        <f t="shared" si="1"/>
        <v>12</v>
      </c>
      <c r="C228" s="205"/>
      <c r="D228" s="149"/>
      <c r="E228" s="149"/>
      <c r="F228" s="76"/>
      <c r="G228" s="76"/>
      <c r="H228" s="76"/>
      <c r="I228" s="76"/>
      <c r="J228" s="76"/>
      <c r="K228" s="76"/>
      <c r="L228" s="76"/>
      <c r="M228" s="158"/>
      <c r="N228" s="94"/>
      <c r="O228" s="159"/>
      <c r="P228" s="159"/>
    </row>
    <row r="229">
      <c r="A229" s="75">
        <v>228.0</v>
      </c>
      <c r="B229" s="202">
        <f t="shared" si="1"/>
        <v>12</v>
      </c>
      <c r="C229" s="205"/>
      <c r="D229" s="149"/>
      <c r="E229" s="149"/>
      <c r="F229" s="76"/>
      <c r="G229" s="76"/>
      <c r="H229" s="76"/>
      <c r="I229" s="76"/>
      <c r="J229" s="76"/>
      <c r="K229" s="76"/>
      <c r="L229" s="76"/>
      <c r="M229" s="158"/>
      <c r="N229" s="94"/>
      <c r="O229" s="159"/>
      <c r="P229" s="159"/>
    </row>
    <row r="230">
      <c r="A230" s="75">
        <v>229.0</v>
      </c>
      <c r="B230" s="202">
        <f t="shared" si="1"/>
        <v>12</v>
      </c>
      <c r="C230" s="205"/>
      <c r="D230" s="149"/>
      <c r="E230" s="149"/>
      <c r="F230" s="76"/>
      <c r="G230" s="76"/>
      <c r="H230" s="76"/>
      <c r="I230" s="76"/>
      <c r="J230" s="76"/>
      <c r="K230" s="76"/>
      <c r="L230" s="76"/>
      <c r="M230" s="158"/>
      <c r="N230" s="94"/>
      <c r="O230" s="159"/>
      <c r="P230" s="159"/>
    </row>
    <row r="231">
      <c r="A231" s="75">
        <v>230.0</v>
      </c>
      <c r="B231" s="202">
        <f t="shared" si="1"/>
        <v>12</v>
      </c>
      <c r="C231" s="205"/>
      <c r="D231" s="149"/>
      <c r="E231" s="149"/>
      <c r="F231" s="76"/>
      <c r="G231" s="76"/>
      <c r="H231" s="76"/>
      <c r="I231" s="76"/>
      <c r="J231" s="76"/>
      <c r="K231" s="76"/>
      <c r="L231" s="76"/>
      <c r="M231" s="158"/>
      <c r="N231" s="94"/>
      <c r="O231" s="159"/>
      <c r="P231" s="159"/>
    </row>
    <row r="232">
      <c r="A232" s="75">
        <v>231.0</v>
      </c>
      <c r="B232" s="202">
        <f t="shared" si="1"/>
        <v>12</v>
      </c>
      <c r="C232" s="205"/>
      <c r="D232" s="149"/>
      <c r="E232" s="149"/>
      <c r="F232" s="76"/>
      <c r="G232" s="76"/>
      <c r="H232" s="76"/>
      <c r="I232" s="76"/>
      <c r="J232" s="76"/>
      <c r="K232" s="76"/>
      <c r="L232" s="76"/>
      <c r="M232" s="158"/>
      <c r="N232" s="94"/>
      <c r="O232" s="159"/>
      <c r="P232" s="159"/>
    </row>
    <row r="233">
      <c r="A233" s="75">
        <v>232.0</v>
      </c>
      <c r="B233" s="202">
        <f t="shared" si="1"/>
        <v>12</v>
      </c>
      <c r="C233" s="205"/>
      <c r="D233" s="149"/>
      <c r="E233" s="149"/>
      <c r="F233" s="76"/>
      <c r="G233" s="76"/>
      <c r="H233" s="76"/>
      <c r="I233" s="76"/>
      <c r="J233" s="76"/>
      <c r="K233" s="76"/>
      <c r="L233" s="76"/>
      <c r="M233" s="158"/>
      <c r="N233" s="94"/>
      <c r="O233" s="159"/>
      <c r="P233" s="159"/>
    </row>
    <row r="234">
      <c r="A234" s="75">
        <v>233.0</v>
      </c>
      <c r="B234" s="202">
        <f t="shared" si="1"/>
        <v>12</v>
      </c>
      <c r="C234" s="205"/>
      <c r="D234" s="149"/>
      <c r="E234" s="149"/>
      <c r="F234" s="76"/>
      <c r="G234" s="76"/>
      <c r="H234" s="76"/>
      <c r="I234" s="76"/>
      <c r="J234" s="76"/>
      <c r="K234" s="76"/>
      <c r="L234" s="76"/>
      <c r="M234" s="158"/>
      <c r="N234" s="94"/>
      <c r="O234" s="159"/>
      <c r="P234" s="159"/>
    </row>
    <row r="235">
      <c r="A235" s="75">
        <v>234.0</v>
      </c>
      <c r="B235" s="202">
        <f t="shared" si="1"/>
        <v>12</v>
      </c>
      <c r="C235" s="205"/>
      <c r="D235" s="149"/>
      <c r="E235" s="149"/>
      <c r="F235" s="76"/>
      <c r="G235" s="76"/>
      <c r="H235" s="76"/>
      <c r="I235" s="76"/>
      <c r="J235" s="76"/>
      <c r="K235" s="76"/>
      <c r="L235" s="76"/>
      <c r="M235" s="158"/>
      <c r="N235" s="94"/>
      <c r="O235" s="159"/>
      <c r="P235" s="159"/>
    </row>
    <row r="236">
      <c r="A236" s="75">
        <v>235.0</v>
      </c>
      <c r="B236" s="202">
        <f t="shared" si="1"/>
        <v>12</v>
      </c>
      <c r="C236" s="205"/>
      <c r="D236" s="149"/>
      <c r="E236" s="149"/>
      <c r="F236" s="76"/>
      <c r="G236" s="76"/>
      <c r="H236" s="76"/>
      <c r="I236" s="76"/>
      <c r="J236" s="76"/>
      <c r="K236" s="76"/>
      <c r="L236" s="76"/>
      <c r="M236" s="158"/>
      <c r="N236" s="94"/>
      <c r="O236" s="159"/>
      <c r="P236" s="159"/>
    </row>
    <row r="237">
      <c r="A237" s="75">
        <v>236.0</v>
      </c>
      <c r="B237" s="202">
        <f t="shared" si="1"/>
        <v>12</v>
      </c>
      <c r="C237" s="205"/>
      <c r="D237" s="149"/>
      <c r="E237" s="149"/>
      <c r="F237" s="76"/>
      <c r="G237" s="76"/>
      <c r="H237" s="76"/>
      <c r="I237" s="76"/>
      <c r="J237" s="76"/>
      <c r="K237" s="76"/>
      <c r="L237" s="76"/>
      <c r="M237" s="158"/>
      <c r="N237" s="94"/>
      <c r="O237" s="159"/>
      <c r="P237" s="159"/>
    </row>
    <row r="238">
      <c r="A238" s="75">
        <v>237.0</v>
      </c>
      <c r="B238" s="202">
        <f t="shared" si="1"/>
        <v>12</v>
      </c>
      <c r="C238" s="205"/>
      <c r="D238" s="149"/>
      <c r="E238" s="149"/>
      <c r="F238" s="76"/>
      <c r="G238" s="76"/>
      <c r="H238" s="76"/>
      <c r="I238" s="76"/>
      <c r="J238" s="76"/>
      <c r="K238" s="76"/>
      <c r="L238" s="76"/>
      <c r="M238" s="158"/>
      <c r="N238" s="94"/>
      <c r="O238" s="159"/>
      <c r="P238" s="159"/>
    </row>
    <row r="239">
      <c r="A239" s="75">
        <v>238.0</v>
      </c>
      <c r="B239" s="202">
        <f t="shared" si="1"/>
        <v>12</v>
      </c>
      <c r="C239" s="205"/>
      <c r="D239" s="149"/>
      <c r="E239" s="149"/>
      <c r="F239" s="76"/>
      <c r="G239" s="76"/>
      <c r="H239" s="76"/>
      <c r="I239" s="76"/>
      <c r="J239" s="76"/>
      <c r="K239" s="76"/>
      <c r="L239" s="76"/>
      <c r="M239" s="158"/>
      <c r="N239" s="94"/>
      <c r="O239" s="159"/>
      <c r="P239" s="159"/>
    </row>
    <row r="240">
      <c r="A240" s="75">
        <v>239.0</v>
      </c>
      <c r="B240" s="202">
        <f t="shared" si="1"/>
        <v>12</v>
      </c>
      <c r="C240" s="205"/>
      <c r="D240" s="149"/>
      <c r="E240" s="149"/>
      <c r="F240" s="76"/>
      <c r="G240" s="76"/>
      <c r="H240" s="76"/>
      <c r="I240" s="76"/>
      <c r="J240" s="76"/>
      <c r="K240" s="76"/>
      <c r="L240" s="76"/>
      <c r="M240" s="158"/>
      <c r="N240" s="94"/>
      <c r="O240" s="159"/>
      <c r="P240" s="159"/>
    </row>
    <row r="241">
      <c r="A241" s="75">
        <v>240.0</v>
      </c>
      <c r="B241" s="202">
        <f t="shared" si="1"/>
        <v>12</v>
      </c>
      <c r="C241" s="205"/>
      <c r="D241" s="149"/>
      <c r="E241" s="149"/>
      <c r="F241" s="76"/>
      <c r="G241" s="76"/>
      <c r="H241" s="76"/>
      <c r="I241" s="76"/>
      <c r="J241" s="76"/>
      <c r="K241" s="76"/>
      <c r="L241" s="76"/>
      <c r="M241" s="158"/>
      <c r="N241" s="94"/>
      <c r="O241" s="159"/>
      <c r="P241" s="159"/>
    </row>
    <row r="242">
      <c r="A242" s="75">
        <v>241.0</v>
      </c>
      <c r="B242" s="202">
        <f t="shared" si="1"/>
        <v>12</v>
      </c>
      <c r="C242" s="205"/>
      <c r="D242" s="149"/>
      <c r="E242" s="149"/>
      <c r="F242" s="76"/>
      <c r="G242" s="76"/>
      <c r="H242" s="76"/>
      <c r="I242" s="76"/>
      <c r="J242" s="76"/>
      <c r="K242" s="76"/>
      <c r="L242" s="76"/>
      <c r="M242" s="158"/>
      <c r="N242" s="94"/>
      <c r="O242" s="159"/>
      <c r="P242" s="159"/>
    </row>
    <row r="243">
      <c r="A243" s="75">
        <v>242.0</v>
      </c>
      <c r="B243" s="202">
        <f t="shared" si="1"/>
        <v>12</v>
      </c>
      <c r="C243" s="205"/>
      <c r="D243" s="149"/>
      <c r="E243" s="149"/>
      <c r="F243" s="76"/>
      <c r="G243" s="76"/>
      <c r="H243" s="76"/>
      <c r="I243" s="76"/>
      <c r="J243" s="76"/>
      <c r="K243" s="76"/>
      <c r="L243" s="76"/>
      <c r="M243" s="158"/>
      <c r="N243" s="94"/>
      <c r="O243" s="159"/>
      <c r="P243" s="159"/>
    </row>
    <row r="244">
      <c r="A244" s="75">
        <v>243.0</v>
      </c>
      <c r="B244" s="202">
        <f t="shared" si="1"/>
        <v>12</v>
      </c>
      <c r="C244" s="205"/>
      <c r="D244" s="149"/>
      <c r="E244" s="149"/>
      <c r="F244" s="76"/>
      <c r="G244" s="76"/>
      <c r="H244" s="76"/>
      <c r="I244" s="76"/>
      <c r="J244" s="76"/>
      <c r="K244" s="76"/>
      <c r="L244" s="76"/>
      <c r="M244" s="158"/>
      <c r="N244" s="94"/>
      <c r="O244" s="159"/>
      <c r="P244" s="159"/>
    </row>
    <row r="245">
      <c r="A245" s="75">
        <v>244.0</v>
      </c>
      <c r="B245" s="202">
        <f t="shared" si="1"/>
        <v>12</v>
      </c>
      <c r="C245" s="205"/>
      <c r="D245" s="149"/>
      <c r="E245" s="149"/>
      <c r="F245" s="76"/>
      <c r="G245" s="76"/>
      <c r="H245" s="76"/>
      <c r="I245" s="76"/>
      <c r="J245" s="76"/>
      <c r="K245" s="76"/>
      <c r="L245" s="76"/>
      <c r="M245" s="158"/>
      <c r="N245" s="94"/>
      <c r="O245" s="159"/>
      <c r="P245" s="159"/>
    </row>
    <row r="246">
      <c r="A246" s="75">
        <v>245.0</v>
      </c>
      <c r="B246" s="202">
        <f t="shared" si="1"/>
        <v>12</v>
      </c>
      <c r="C246" s="205"/>
      <c r="D246" s="149"/>
      <c r="E246" s="149"/>
      <c r="F246" s="76"/>
      <c r="G246" s="76"/>
      <c r="H246" s="76"/>
      <c r="I246" s="76"/>
      <c r="J246" s="76"/>
      <c r="K246" s="76"/>
      <c r="L246" s="76"/>
      <c r="M246" s="158"/>
      <c r="N246" s="94"/>
      <c r="O246" s="159"/>
      <c r="P246" s="159"/>
    </row>
    <row r="247">
      <c r="A247" s="75">
        <v>246.0</v>
      </c>
      <c r="B247" s="202">
        <f t="shared" si="1"/>
        <v>12</v>
      </c>
      <c r="C247" s="205"/>
      <c r="D247" s="149"/>
      <c r="E247" s="149"/>
      <c r="F247" s="76"/>
      <c r="G247" s="76"/>
      <c r="H247" s="76"/>
      <c r="I247" s="76"/>
      <c r="J247" s="76"/>
      <c r="K247" s="76"/>
      <c r="L247" s="76"/>
      <c r="M247" s="158"/>
      <c r="N247" s="94"/>
      <c r="O247" s="159"/>
      <c r="P247" s="159"/>
    </row>
    <row r="248">
      <c r="A248" s="75">
        <v>247.0</v>
      </c>
      <c r="B248" s="202">
        <f t="shared" si="1"/>
        <v>12</v>
      </c>
      <c r="C248" s="205"/>
      <c r="D248" s="149"/>
      <c r="E248" s="149"/>
      <c r="F248" s="76"/>
      <c r="G248" s="76"/>
      <c r="H248" s="76"/>
      <c r="I248" s="76"/>
      <c r="J248" s="76"/>
      <c r="K248" s="76"/>
      <c r="L248" s="76"/>
      <c r="M248" s="158"/>
      <c r="N248" s="94"/>
      <c r="O248" s="159"/>
      <c r="P248" s="159"/>
    </row>
    <row r="249">
      <c r="A249" s="75">
        <v>248.0</v>
      </c>
      <c r="B249" s="202">
        <f t="shared" si="1"/>
        <v>12</v>
      </c>
      <c r="C249" s="205"/>
      <c r="D249" s="149"/>
      <c r="E249" s="149"/>
      <c r="F249" s="76"/>
      <c r="G249" s="76"/>
      <c r="H249" s="76"/>
      <c r="I249" s="76"/>
      <c r="J249" s="76"/>
      <c r="K249" s="76"/>
      <c r="L249" s="76"/>
      <c r="M249" s="158"/>
      <c r="N249" s="94"/>
      <c r="O249" s="159"/>
      <c r="P249" s="159"/>
    </row>
    <row r="250">
      <c r="A250" s="75">
        <v>249.0</v>
      </c>
      <c r="B250" s="202">
        <f t="shared" si="1"/>
        <v>12</v>
      </c>
      <c r="C250" s="205"/>
      <c r="D250" s="149"/>
      <c r="E250" s="149"/>
      <c r="F250" s="76"/>
      <c r="G250" s="76"/>
      <c r="H250" s="76"/>
      <c r="I250" s="76"/>
      <c r="J250" s="76"/>
      <c r="K250" s="76"/>
      <c r="L250" s="76"/>
      <c r="M250" s="158"/>
      <c r="N250" s="94"/>
      <c r="O250" s="159"/>
      <c r="P250" s="159"/>
    </row>
    <row r="251">
      <c r="A251" s="75">
        <v>250.0</v>
      </c>
      <c r="B251" s="202">
        <f t="shared" si="1"/>
        <v>12</v>
      </c>
      <c r="C251" s="205"/>
      <c r="D251" s="149"/>
      <c r="E251" s="149"/>
      <c r="F251" s="76"/>
      <c r="G251" s="76"/>
      <c r="H251" s="76"/>
      <c r="I251" s="76"/>
      <c r="J251" s="76"/>
      <c r="K251" s="76"/>
      <c r="L251" s="76"/>
      <c r="M251" s="158"/>
      <c r="N251" s="94"/>
      <c r="O251" s="159"/>
      <c r="P251" s="159"/>
    </row>
    <row r="252">
      <c r="A252" s="75">
        <v>251.0</v>
      </c>
      <c r="B252" s="202">
        <f t="shared" si="1"/>
        <v>12</v>
      </c>
      <c r="C252" s="205"/>
      <c r="D252" s="149"/>
      <c r="E252" s="149"/>
      <c r="F252" s="76"/>
      <c r="G252" s="76"/>
      <c r="H252" s="76"/>
      <c r="I252" s="76"/>
      <c r="J252" s="76"/>
      <c r="K252" s="76"/>
      <c r="L252" s="76"/>
      <c r="M252" s="158"/>
      <c r="N252" s="94"/>
      <c r="O252" s="159"/>
      <c r="P252" s="159"/>
    </row>
    <row r="253">
      <c r="A253" s="75">
        <v>252.0</v>
      </c>
      <c r="B253" s="202">
        <f t="shared" si="1"/>
        <v>12</v>
      </c>
      <c r="C253" s="205"/>
      <c r="D253" s="149"/>
      <c r="E253" s="149"/>
      <c r="F253" s="76"/>
      <c r="G253" s="76"/>
      <c r="H253" s="76"/>
      <c r="I253" s="76"/>
      <c r="J253" s="76"/>
      <c r="K253" s="76"/>
      <c r="L253" s="76"/>
      <c r="M253" s="158"/>
      <c r="N253" s="94"/>
      <c r="O253" s="159"/>
      <c r="P253" s="159"/>
    </row>
    <row r="254">
      <c r="A254" s="75">
        <v>253.0</v>
      </c>
      <c r="B254" s="202">
        <f t="shared" si="1"/>
        <v>12</v>
      </c>
      <c r="C254" s="205"/>
      <c r="D254" s="149"/>
      <c r="E254" s="149"/>
      <c r="F254" s="76"/>
      <c r="G254" s="76"/>
      <c r="H254" s="76"/>
      <c r="I254" s="76"/>
      <c r="J254" s="76"/>
      <c r="K254" s="76"/>
      <c r="L254" s="76"/>
      <c r="M254" s="158"/>
      <c r="N254" s="94"/>
      <c r="O254" s="159"/>
      <c r="P254" s="159"/>
    </row>
    <row r="255">
      <c r="A255" s="75">
        <v>254.0</v>
      </c>
      <c r="B255" s="202">
        <f t="shared" si="1"/>
        <v>12</v>
      </c>
      <c r="C255" s="205"/>
      <c r="D255" s="149"/>
      <c r="E255" s="149"/>
      <c r="F255" s="76"/>
      <c r="G255" s="76"/>
      <c r="H255" s="76"/>
      <c r="I255" s="76"/>
      <c r="J255" s="76"/>
      <c r="K255" s="76"/>
      <c r="L255" s="76"/>
      <c r="M255" s="158"/>
      <c r="N255" s="94"/>
      <c r="O255" s="159"/>
      <c r="P255" s="159"/>
    </row>
    <row r="256">
      <c r="A256" s="75">
        <v>255.0</v>
      </c>
      <c r="B256" s="202">
        <f t="shared" si="1"/>
        <v>12</v>
      </c>
      <c r="C256" s="205"/>
      <c r="D256" s="149"/>
      <c r="E256" s="149"/>
      <c r="F256" s="76"/>
      <c r="G256" s="76"/>
      <c r="H256" s="76"/>
      <c r="I256" s="76"/>
      <c r="J256" s="76"/>
      <c r="K256" s="76"/>
      <c r="L256" s="76"/>
      <c r="M256" s="158"/>
      <c r="N256" s="94"/>
      <c r="O256" s="159"/>
      <c r="P256" s="159"/>
    </row>
    <row r="257">
      <c r="A257" s="75">
        <v>256.0</v>
      </c>
      <c r="B257" s="202">
        <f t="shared" si="1"/>
        <v>12</v>
      </c>
      <c r="C257" s="205"/>
      <c r="D257" s="149"/>
      <c r="E257" s="149"/>
      <c r="F257" s="76"/>
      <c r="G257" s="76"/>
      <c r="H257" s="76"/>
      <c r="I257" s="76"/>
      <c r="J257" s="76"/>
      <c r="K257" s="76"/>
      <c r="L257" s="76"/>
      <c r="M257" s="158"/>
      <c r="N257" s="94"/>
      <c r="O257" s="159"/>
      <c r="P257" s="159"/>
    </row>
    <row r="258">
      <c r="A258" s="75">
        <v>257.0</v>
      </c>
      <c r="B258" s="202">
        <f t="shared" si="1"/>
        <v>12</v>
      </c>
      <c r="C258" s="205"/>
      <c r="D258" s="149"/>
      <c r="E258" s="149"/>
      <c r="F258" s="76"/>
      <c r="G258" s="76"/>
      <c r="H258" s="76"/>
      <c r="I258" s="76"/>
      <c r="J258" s="76"/>
      <c r="K258" s="76"/>
      <c r="L258" s="76"/>
      <c r="M258" s="158"/>
      <c r="N258" s="94"/>
      <c r="O258" s="159"/>
      <c r="P258" s="159"/>
    </row>
    <row r="259">
      <c r="A259" s="75">
        <v>258.0</v>
      </c>
      <c r="B259" s="202">
        <f t="shared" si="1"/>
        <v>12</v>
      </c>
      <c r="C259" s="205"/>
      <c r="D259" s="149"/>
      <c r="E259" s="149"/>
      <c r="F259" s="76"/>
      <c r="G259" s="76"/>
      <c r="H259" s="76"/>
      <c r="I259" s="76"/>
      <c r="J259" s="76"/>
      <c r="K259" s="76"/>
      <c r="L259" s="76"/>
      <c r="M259" s="158"/>
      <c r="N259" s="94"/>
      <c r="O259" s="159"/>
      <c r="P259" s="159"/>
    </row>
    <row r="260">
      <c r="A260" s="75">
        <v>259.0</v>
      </c>
      <c r="B260" s="202">
        <f t="shared" si="1"/>
        <v>12</v>
      </c>
      <c r="C260" s="205"/>
      <c r="D260" s="149"/>
      <c r="E260" s="149"/>
      <c r="F260" s="76"/>
      <c r="G260" s="76"/>
      <c r="H260" s="76"/>
      <c r="I260" s="76"/>
      <c r="J260" s="76"/>
      <c r="K260" s="76"/>
      <c r="L260" s="76"/>
      <c r="M260" s="158"/>
      <c r="N260" s="94"/>
      <c r="O260" s="159"/>
      <c r="P260" s="159"/>
    </row>
    <row r="261">
      <c r="A261" s="75">
        <v>260.0</v>
      </c>
      <c r="B261" s="202">
        <f t="shared" si="1"/>
        <v>12</v>
      </c>
      <c r="C261" s="205"/>
      <c r="D261" s="149"/>
      <c r="E261" s="149"/>
      <c r="F261" s="76"/>
      <c r="G261" s="76"/>
      <c r="H261" s="76"/>
      <c r="I261" s="76"/>
      <c r="J261" s="76"/>
      <c r="K261" s="76"/>
      <c r="L261" s="76"/>
      <c r="M261" s="158"/>
      <c r="N261" s="94"/>
      <c r="O261" s="159"/>
      <c r="P261" s="159"/>
    </row>
    <row r="262">
      <c r="A262" s="75">
        <v>261.0</v>
      </c>
      <c r="B262" s="202">
        <f t="shared" si="1"/>
        <v>12</v>
      </c>
      <c r="C262" s="205"/>
      <c r="D262" s="149"/>
      <c r="E262" s="149"/>
      <c r="F262" s="76"/>
      <c r="G262" s="76"/>
      <c r="H262" s="76"/>
      <c r="I262" s="76"/>
      <c r="J262" s="76"/>
      <c r="K262" s="76"/>
      <c r="L262" s="76"/>
      <c r="M262" s="158"/>
      <c r="N262" s="94"/>
      <c r="O262" s="159"/>
      <c r="P262" s="159"/>
    </row>
    <row r="263">
      <c r="A263" s="75">
        <v>262.0</v>
      </c>
      <c r="B263" s="202">
        <f t="shared" si="1"/>
        <v>12</v>
      </c>
      <c r="C263" s="205"/>
      <c r="D263" s="149"/>
      <c r="E263" s="149"/>
      <c r="F263" s="76"/>
      <c r="G263" s="76"/>
      <c r="H263" s="76"/>
      <c r="I263" s="76"/>
      <c r="J263" s="76"/>
      <c r="K263" s="76"/>
      <c r="L263" s="76"/>
      <c r="M263" s="158"/>
      <c r="N263" s="94"/>
      <c r="O263" s="159"/>
      <c r="P263" s="159"/>
    </row>
    <row r="264">
      <c r="A264" s="75">
        <v>263.0</v>
      </c>
      <c r="B264" s="202">
        <f t="shared" si="1"/>
        <v>12</v>
      </c>
      <c r="C264" s="205"/>
      <c r="D264" s="149"/>
      <c r="E264" s="149"/>
      <c r="F264" s="76"/>
      <c r="G264" s="76"/>
      <c r="H264" s="76"/>
      <c r="I264" s="76"/>
      <c r="J264" s="76"/>
      <c r="K264" s="76"/>
      <c r="L264" s="76"/>
      <c r="M264" s="158"/>
      <c r="N264" s="94"/>
      <c r="O264" s="159"/>
      <c r="P264" s="159"/>
    </row>
    <row r="265">
      <c r="A265" s="75">
        <v>264.0</v>
      </c>
      <c r="B265" s="202">
        <f t="shared" si="1"/>
        <v>12</v>
      </c>
      <c r="C265" s="205"/>
      <c r="D265" s="149"/>
      <c r="E265" s="149"/>
      <c r="F265" s="76"/>
      <c r="G265" s="76"/>
      <c r="H265" s="76"/>
      <c r="I265" s="76"/>
      <c r="J265" s="76"/>
      <c r="K265" s="76"/>
      <c r="L265" s="76"/>
      <c r="M265" s="158"/>
      <c r="N265" s="94"/>
      <c r="O265" s="159"/>
      <c r="P265" s="159"/>
    </row>
    <row r="266">
      <c r="A266" s="75">
        <v>265.0</v>
      </c>
      <c r="B266" s="202">
        <f t="shared" si="1"/>
        <v>12</v>
      </c>
      <c r="C266" s="205"/>
      <c r="D266" s="149"/>
      <c r="E266" s="149"/>
      <c r="F266" s="76"/>
      <c r="G266" s="76"/>
      <c r="H266" s="76"/>
      <c r="I266" s="76"/>
      <c r="J266" s="76"/>
      <c r="K266" s="76"/>
      <c r="L266" s="76"/>
      <c r="M266" s="158"/>
      <c r="N266" s="94"/>
      <c r="O266" s="159"/>
      <c r="P266" s="159"/>
    </row>
    <row r="267">
      <c r="A267" s="75">
        <v>266.0</v>
      </c>
      <c r="B267" s="202">
        <f t="shared" si="1"/>
        <v>12</v>
      </c>
      <c r="C267" s="205"/>
      <c r="D267" s="149"/>
      <c r="E267" s="149"/>
      <c r="F267" s="76"/>
      <c r="G267" s="76"/>
      <c r="H267" s="76"/>
      <c r="I267" s="76"/>
      <c r="J267" s="76"/>
      <c r="K267" s="76"/>
      <c r="L267" s="76"/>
      <c r="M267" s="158"/>
      <c r="N267" s="94"/>
      <c r="O267" s="159"/>
      <c r="P267" s="159"/>
    </row>
    <row r="268">
      <c r="A268" s="75">
        <v>267.0</v>
      </c>
      <c r="B268" s="202">
        <f t="shared" si="1"/>
        <v>12</v>
      </c>
      <c r="C268" s="205"/>
      <c r="D268" s="149"/>
      <c r="E268" s="149"/>
      <c r="F268" s="76"/>
      <c r="G268" s="76"/>
      <c r="H268" s="76"/>
      <c r="I268" s="76"/>
      <c r="J268" s="76"/>
      <c r="K268" s="76"/>
      <c r="L268" s="76"/>
      <c r="M268" s="158"/>
      <c r="N268" s="94"/>
      <c r="O268" s="159"/>
      <c r="P268" s="159"/>
    </row>
    <row r="269">
      <c r="A269" s="75">
        <v>268.0</v>
      </c>
      <c r="B269" s="202">
        <f t="shared" si="1"/>
        <v>12</v>
      </c>
      <c r="C269" s="205"/>
      <c r="D269" s="149"/>
      <c r="E269" s="149"/>
      <c r="F269" s="76"/>
      <c r="G269" s="76"/>
      <c r="H269" s="76"/>
      <c r="I269" s="76"/>
      <c r="J269" s="76"/>
      <c r="K269" s="76"/>
      <c r="L269" s="76"/>
      <c r="M269" s="158"/>
      <c r="N269" s="94"/>
      <c r="O269" s="159"/>
      <c r="P269" s="159"/>
    </row>
    <row r="270">
      <c r="A270" s="75">
        <v>269.0</v>
      </c>
      <c r="B270" s="202">
        <f t="shared" si="1"/>
        <v>12</v>
      </c>
      <c r="C270" s="205"/>
      <c r="D270" s="149"/>
      <c r="E270" s="149"/>
      <c r="F270" s="76"/>
      <c r="G270" s="76"/>
      <c r="H270" s="76"/>
      <c r="I270" s="76"/>
      <c r="J270" s="76"/>
      <c r="K270" s="76"/>
      <c r="L270" s="76"/>
      <c r="M270" s="158"/>
      <c r="N270" s="94"/>
      <c r="O270" s="159"/>
      <c r="P270" s="159"/>
    </row>
    <row r="271">
      <c r="A271" s="75">
        <v>270.0</v>
      </c>
      <c r="B271" s="202">
        <f t="shared" si="1"/>
        <v>12</v>
      </c>
      <c r="C271" s="205"/>
      <c r="D271" s="149"/>
      <c r="E271" s="149"/>
      <c r="F271" s="76"/>
      <c r="G271" s="76"/>
      <c r="H271" s="76"/>
      <c r="I271" s="76"/>
      <c r="J271" s="76"/>
      <c r="K271" s="76"/>
      <c r="L271" s="76"/>
      <c r="M271" s="158"/>
      <c r="N271" s="94"/>
      <c r="O271" s="159"/>
      <c r="P271" s="159"/>
    </row>
    <row r="272">
      <c r="A272" s="75">
        <v>271.0</v>
      </c>
      <c r="B272" s="202">
        <f t="shared" si="1"/>
        <v>12</v>
      </c>
      <c r="C272" s="205"/>
      <c r="D272" s="149"/>
      <c r="E272" s="149"/>
      <c r="F272" s="76"/>
      <c r="G272" s="76"/>
      <c r="H272" s="76"/>
      <c r="I272" s="76"/>
      <c r="J272" s="76"/>
      <c r="K272" s="76"/>
      <c r="L272" s="76"/>
      <c r="M272" s="158"/>
      <c r="N272" s="94"/>
      <c r="O272" s="159"/>
      <c r="P272" s="159"/>
    </row>
    <row r="273">
      <c r="A273" s="75">
        <v>272.0</v>
      </c>
      <c r="B273" s="202">
        <f t="shared" si="1"/>
        <v>12</v>
      </c>
      <c r="C273" s="205"/>
      <c r="D273" s="149"/>
      <c r="E273" s="149"/>
      <c r="F273" s="76"/>
      <c r="G273" s="76"/>
      <c r="H273" s="76"/>
      <c r="I273" s="76"/>
      <c r="J273" s="76"/>
      <c r="K273" s="76"/>
      <c r="L273" s="76"/>
      <c r="M273" s="158"/>
      <c r="N273" s="94"/>
      <c r="O273" s="159"/>
      <c r="P273" s="159"/>
    </row>
    <row r="274">
      <c r="A274" s="75">
        <v>273.0</v>
      </c>
      <c r="B274" s="202">
        <f t="shared" si="1"/>
        <v>12</v>
      </c>
      <c r="C274" s="205"/>
      <c r="D274" s="149"/>
      <c r="E274" s="149"/>
      <c r="F274" s="76"/>
      <c r="G274" s="76"/>
      <c r="H274" s="76"/>
      <c r="I274" s="76"/>
      <c r="J274" s="76"/>
      <c r="K274" s="76"/>
      <c r="L274" s="76"/>
      <c r="M274" s="158"/>
      <c r="N274" s="94"/>
      <c r="O274" s="159"/>
      <c r="P274" s="159"/>
    </row>
    <row r="275">
      <c r="A275" s="75">
        <v>274.0</v>
      </c>
      <c r="B275" s="202">
        <f t="shared" si="1"/>
        <v>12</v>
      </c>
      <c r="C275" s="205"/>
      <c r="D275" s="149"/>
      <c r="E275" s="149"/>
      <c r="F275" s="76"/>
      <c r="G275" s="76"/>
      <c r="H275" s="76"/>
      <c r="I275" s="76"/>
      <c r="J275" s="76"/>
      <c r="K275" s="76"/>
      <c r="L275" s="76"/>
      <c r="M275" s="158"/>
      <c r="N275" s="94"/>
      <c r="O275" s="159"/>
      <c r="P275" s="159"/>
    </row>
    <row r="276">
      <c r="A276" s="75">
        <v>275.0</v>
      </c>
      <c r="B276" s="202">
        <f t="shared" si="1"/>
        <v>12</v>
      </c>
      <c r="C276" s="205"/>
      <c r="D276" s="149"/>
      <c r="E276" s="149"/>
      <c r="F276" s="76"/>
      <c r="G276" s="76"/>
      <c r="H276" s="76"/>
      <c r="I276" s="76"/>
      <c r="J276" s="76"/>
      <c r="K276" s="76"/>
      <c r="L276" s="76"/>
      <c r="M276" s="158"/>
      <c r="N276" s="94"/>
      <c r="O276" s="159"/>
      <c r="P276" s="159"/>
    </row>
    <row r="277">
      <c r="A277" s="75">
        <v>276.0</v>
      </c>
      <c r="B277" s="202">
        <f t="shared" si="1"/>
        <v>12</v>
      </c>
      <c r="C277" s="205"/>
      <c r="D277" s="149"/>
      <c r="E277" s="149"/>
      <c r="F277" s="76"/>
      <c r="G277" s="76"/>
      <c r="H277" s="76"/>
      <c r="I277" s="76"/>
      <c r="J277" s="76"/>
      <c r="K277" s="76"/>
      <c r="L277" s="76"/>
      <c r="M277" s="158"/>
      <c r="N277" s="94"/>
      <c r="O277" s="159"/>
      <c r="P277" s="159"/>
    </row>
    <row r="278">
      <c r="A278" s="75">
        <v>277.0</v>
      </c>
      <c r="B278" s="202">
        <f t="shared" si="1"/>
        <v>12</v>
      </c>
      <c r="C278" s="205"/>
      <c r="D278" s="149"/>
      <c r="E278" s="149"/>
      <c r="F278" s="76"/>
      <c r="G278" s="76"/>
      <c r="H278" s="76"/>
      <c r="I278" s="76"/>
      <c r="J278" s="76"/>
      <c r="K278" s="76"/>
      <c r="L278" s="76"/>
      <c r="M278" s="158"/>
      <c r="N278" s="94"/>
      <c r="O278" s="159"/>
      <c r="P278" s="159"/>
    </row>
    <row r="279">
      <c r="A279" s="75">
        <v>278.0</v>
      </c>
      <c r="B279" s="202">
        <f t="shared" si="1"/>
        <v>12</v>
      </c>
      <c r="C279" s="205"/>
      <c r="D279" s="149"/>
      <c r="E279" s="149"/>
      <c r="F279" s="76"/>
      <c r="G279" s="76"/>
      <c r="H279" s="76"/>
      <c r="I279" s="76"/>
      <c r="J279" s="76"/>
      <c r="K279" s="76"/>
      <c r="L279" s="76"/>
      <c r="M279" s="158"/>
      <c r="N279" s="94"/>
      <c r="O279" s="159"/>
      <c r="P279" s="159"/>
    </row>
    <row r="280">
      <c r="A280" s="75">
        <v>279.0</v>
      </c>
      <c r="B280" s="202">
        <f t="shared" si="1"/>
        <v>12</v>
      </c>
      <c r="C280" s="205"/>
      <c r="D280" s="149"/>
      <c r="E280" s="149"/>
      <c r="F280" s="76"/>
      <c r="G280" s="76"/>
      <c r="H280" s="76"/>
      <c r="I280" s="76"/>
      <c r="J280" s="76"/>
      <c r="K280" s="76"/>
      <c r="L280" s="76"/>
      <c r="M280" s="158"/>
      <c r="N280" s="94"/>
      <c r="O280" s="159"/>
      <c r="P280" s="159"/>
    </row>
    <row r="281">
      <c r="A281" s="75">
        <v>280.0</v>
      </c>
      <c r="B281" s="202">
        <f t="shared" si="1"/>
        <v>12</v>
      </c>
      <c r="C281" s="205"/>
      <c r="D281" s="149"/>
      <c r="E281" s="149"/>
      <c r="F281" s="76"/>
      <c r="G281" s="76"/>
      <c r="H281" s="76"/>
      <c r="I281" s="76"/>
      <c r="J281" s="76"/>
      <c r="K281" s="76"/>
      <c r="L281" s="76"/>
      <c r="M281" s="158"/>
      <c r="N281" s="94"/>
      <c r="O281" s="159"/>
      <c r="P281" s="159"/>
    </row>
    <row r="282">
      <c r="A282" s="75">
        <v>281.0</v>
      </c>
      <c r="B282" s="202">
        <f t="shared" si="1"/>
        <v>12</v>
      </c>
      <c r="C282" s="205"/>
      <c r="D282" s="149"/>
      <c r="E282" s="149"/>
      <c r="F282" s="76"/>
      <c r="G282" s="76"/>
      <c r="H282" s="76"/>
      <c r="I282" s="76"/>
      <c r="J282" s="76"/>
      <c r="K282" s="76"/>
      <c r="L282" s="76"/>
      <c r="M282" s="158"/>
      <c r="N282" s="94"/>
      <c r="O282" s="159"/>
      <c r="P282" s="159"/>
    </row>
    <row r="283">
      <c r="A283" s="75">
        <v>282.0</v>
      </c>
      <c r="B283" s="202">
        <f t="shared" si="1"/>
        <v>12</v>
      </c>
      <c r="C283" s="205"/>
      <c r="D283" s="149"/>
      <c r="E283" s="149"/>
      <c r="F283" s="76"/>
      <c r="G283" s="76"/>
      <c r="H283" s="76"/>
      <c r="I283" s="76"/>
      <c r="J283" s="76"/>
      <c r="K283" s="76"/>
      <c r="L283" s="76"/>
      <c r="M283" s="158"/>
      <c r="N283" s="94"/>
      <c r="O283" s="159"/>
      <c r="P283" s="159"/>
    </row>
    <row r="284">
      <c r="A284" s="75">
        <v>283.0</v>
      </c>
      <c r="B284" s="202">
        <f t="shared" si="1"/>
        <v>12</v>
      </c>
      <c r="C284" s="205"/>
      <c r="D284" s="149"/>
      <c r="E284" s="149"/>
      <c r="F284" s="76"/>
      <c r="G284" s="76"/>
      <c r="H284" s="76"/>
      <c r="I284" s="76"/>
      <c r="J284" s="76"/>
      <c r="K284" s="76"/>
      <c r="L284" s="76"/>
      <c r="M284" s="158"/>
      <c r="N284" s="94"/>
      <c r="O284" s="159"/>
      <c r="P284" s="159"/>
    </row>
    <row r="285">
      <c r="A285" s="75">
        <v>284.0</v>
      </c>
      <c r="B285" s="202">
        <f t="shared" si="1"/>
        <v>12</v>
      </c>
      <c r="C285" s="205"/>
      <c r="D285" s="149"/>
      <c r="E285" s="149"/>
      <c r="F285" s="76"/>
      <c r="G285" s="76"/>
      <c r="H285" s="76"/>
      <c r="I285" s="76"/>
      <c r="J285" s="76"/>
      <c r="K285" s="76"/>
      <c r="L285" s="76"/>
      <c r="M285" s="158"/>
      <c r="N285" s="94"/>
      <c r="O285" s="159"/>
      <c r="P285" s="159"/>
    </row>
    <row r="286">
      <c r="A286" s="75">
        <v>285.0</v>
      </c>
      <c r="B286" s="202">
        <f t="shared" si="1"/>
        <v>12</v>
      </c>
      <c r="C286" s="205"/>
      <c r="D286" s="149"/>
      <c r="E286" s="149"/>
      <c r="F286" s="76"/>
      <c r="G286" s="76"/>
      <c r="H286" s="76"/>
      <c r="I286" s="76"/>
      <c r="J286" s="76"/>
      <c r="K286" s="76"/>
      <c r="L286" s="76"/>
      <c r="M286" s="158"/>
      <c r="N286" s="94"/>
      <c r="O286" s="159"/>
      <c r="P286" s="159"/>
    </row>
    <row r="287">
      <c r="A287" s="75">
        <v>286.0</v>
      </c>
      <c r="B287" s="202">
        <f t="shared" si="1"/>
        <v>12</v>
      </c>
      <c r="C287" s="205"/>
      <c r="D287" s="149"/>
      <c r="E287" s="149"/>
      <c r="F287" s="76"/>
      <c r="G287" s="76"/>
      <c r="H287" s="76"/>
      <c r="I287" s="76"/>
      <c r="J287" s="76"/>
      <c r="K287" s="76"/>
      <c r="L287" s="76"/>
      <c r="M287" s="158"/>
      <c r="N287" s="94"/>
      <c r="O287" s="159"/>
      <c r="P287" s="159"/>
    </row>
    <row r="288">
      <c r="A288" s="75">
        <v>287.0</v>
      </c>
      <c r="B288" s="202">
        <f t="shared" si="1"/>
        <v>12</v>
      </c>
      <c r="C288" s="205"/>
      <c r="D288" s="149"/>
      <c r="E288" s="149"/>
      <c r="F288" s="76"/>
      <c r="G288" s="76"/>
      <c r="H288" s="76"/>
      <c r="I288" s="76"/>
      <c r="J288" s="76"/>
      <c r="K288" s="76"/>
      <c r="L288" s="76"/>
      <c r="M288" s="158"/>
      <c r="N288" s="94"/>
      <c r="O288" s="159"/>
      <c r="P288" s="159"/>
    </row>
    <row r="289">
      <c r="A289" s="75">
        <v>288.0</v>
      </c>
      <c r="B289" s="202">
        <f t="shared" si="1"/>
        <v>12</v>
      </c>
      <c r="C289" s="205"/>
      <c r="D289" s="149"/>
      <c r="E289" s="149"/>
      <c r="F289" s="76"/>
      <c r="G289" s="76"/>
      <c r="H289" s="76"/>
      <c r="I289" s="76"/>
      <c r="J289" s="76"/>
      <c r="K289" s="76"/>
      <c r="L289" s="76"/>
      <c r="M289" s="158"/>
      <c r="N289" s="94"/>
      <c r="O289" s="159"/>
      <c r="P289" s="159"/>
    </row>
    <row r="290">
      <c r="A290" s="75">
        <v>289.0</v>
      </c>
      <c r="B290" s="202">
        <f t="shared" si="1"/>
        <v>12</v>
      </c>
      <c r="C290" s="205"/>
      <c r="D290" s="149"/>
      <c r="E290" s="149"/>
      <c r="F290" s="76"/>
      <c r="G290" s="76"/>
      <c r="H290" s="76"/>
      <c r="I290" s="76"/>
      <c r="J290" s="76"/>
      <c r="K290" s="76"/>
      <c r="L290" s="76"/>
      <c r="M290" s="158"/>
      <c r="N290" s="94"/>
      <c r="O290" s="159"/>
      <c r="P290" s="159"/>
    </row>
    <row r="291">
      <c r="A291" s="75">
        <v>290.0</v>
      </c>
      <c r="B291" s="202">
        <f t="shared" si="1"/>
        <v>12</v>
      </c>
      <c r="C291" s="205"/>
      <c r="D291" s="149"/>
      <c r="E291" s="149"/>
      <c r="F291" s="76"/>
      <c r="G291" s="76"/>
      <c r="H291" s="76"/>
      <c r="I291" s="76"/>
      <c r="J291" s="76"/>
      <c r="K291" s="76"/>
      <c r="L291" s="76"/>
      <c r="M291" s="158"/>
      <c r="N291" s="94"/>
      <c r="O291" s="159"/>
      <c r="P291" s="159"/>
    </row>
    <row r="292">
      <c r="A292" s="75">
        <v>291.0</v>
      </c>
      <c r="B292" s="202">
        <f t="shared" si="1"/>
        <v>12</v>
      </c>
      <c r="C292" s="205"/>
      <c r="D292" s="149"/>
      <c r="E292" s="149"/>
      <c r="F292" s="76"/>
      <c r="G292" s="76"/>
      <c r="H292" s="76"/>
      <c r="I292" s="76"/>
      <c r="J292" s="76"/>
      <c r="K292" s="76"/>
      <c r="L292" s="76"/>
      <c r="M292" s="158"/>
      <c r="N292" s="94"/>
      <c r="O292" s="159"/>
      <c r="P292" s="159"/>
    </row>
    <row r="293">
      <c r="A293" s="75">
        <v>292.0</v>
      </c>
      <c r="B293" s="202">
        <f t="shared" si="1"/>
        <v>12</v>
      </c>
      <c r="C293" s="205"/>
      <c r="D293" s="149"/>
      <c r="E293" s="149"/>
      <c r="F293" s="76"/>
      <c r="G293" s="76"/>
      <c r="H293" s="76"/>
      <c r="I293" s="76"/>
      <c r="J293" s="76"/>
      <c r="K293" s="76"/>
      <c r="L293" s="76"/>
      <c r="M293" s="158"/>
      <c r="N293" s="94"/>
      <c r="O293" s="159"/>
      <c r="P293" s="159"/>
    </row>
    <row r="294">
      <c r="A294" s="75">
        <v>293.0</v>
      </c>
      <c r="B294" s="202">
        <f t="shared" si="1"/>
        <v>12</v>
      </c>
      <c r="C294" s="205"/>
      <c r="D294" s="149"/>
      <c r="E294" s="149"/>
      <c r="F294" s="76"/>
      <c r="G294" s="76"/>
      <c r="H294" s="76"/>
      <c r="I294" s="76"/>
      <c r="J294" s="76"/>
      <c r="K294" s="76"/>
      <c r="L294" s="76"/>
      <c r="M294" s="158"/>
      <c r="N294" s="94"/>
      <c r="O294" s="159"/>
      <c r="P294" s="159"/>
    </row>
    <row r="295">
      <c r="A295" s="75">
        <v>294.0</v>
      </c>
      <c r="B295" s="202">
        <f t="shared" si="1"/>
        <v>12</v>
      </c>
      <c r="C295" s="205"/>
      <c r="D295" s="149"/>
      <c r="E295" s="149"/>
      <c r="F295" s="76"/>
      <c r="G295" s="76"/>
      <c r="H295" s="76"/>
      <c r="I295" s="76"/>
      <c r="J295" s="76"/>
      <c r="K295" s="76"/>
      <c r="L295" s="76"/>
      <c r="M295" s="158"/>
      <c r="N295" s="94"/>
      <c r="O295" s="159"/>
      <c r="P295" s="159"/>
    </row>
    <row r="296">
      <c r="A296" s="75">
        <v>295.0</v>
      </c>
      <c r="B296" s="202">
        <f t="shared" si="1"/>
        <v>12</v>
      </c>
      <c r="C296" s="205"/>
      <c r="D296" s="149"/>
      <c r="E296" s="149"/>
      <c r="F296" s="76"/>
      <c r="G296" s="76"/>
      <c r="H296" s="76"/>
      <c r="I296" s="76"/>
      <c r="J296" s="76"/>
      <c r="K296" s="76"/>
      <c r="L296" s="76"/>
      <c r="M296" s="158"/>
      <c r="N296" s="94"/>
      <c r="O296" s="159"/>
      <c r="P296" s="159"/>
    </row>
    <row r="297">
      <c r="A297" s="75">
        <v>296.0</v>
      </c>
      <c r="B297" s="202">
        <f t="shared" si="1"/>
        <v>12</v>
      </c>
      <c r="C297" s="205"/>
      <c r="D297" s="149"/>
      <c r="E297" s="149"/>
      <c r="F297" s="76"/>
      <c r="G297" s="76"/>
      <c r="H297" s="76"/>
      <c r="I297" s="76"/>
      <c r="J297" s="76"/>
      <c r="K297" s="76"/>
      <c r="L297" s="76"/>
      <c r="M297" s="158"/>
      <c r="N297" s="94"/>
      <c r="O297" s="159"/>
      <c r="P297" s="159"/>
    </row>
    <row r="298">
      <c r="A298" s="75">
        <v>297.0</v>
      </c>
      <c r="B298" s="202">
        <f t="shared" si="1"/>
        <v>12</v>
      </c>
      <c r="C298" s="205"/>
      <c r="D298" s="149"/>
      <c r="E298" s="149"/>
      <c r="F298" s="76"/>
      <c r="G298" s="76"/>
      <c r="H298" s="76"/>
      <c r="I298" s="76"/>
      <c r="J298" s="76"/>
      <c r="K298" s="76"/>
      <c r="L298" s="76"/>
      <c r="M298" s="158"/>
      <c r="N298" s="94"/>
      <c r="O298" s="159"/>
      <c r="P298" s="159"/>
    </row>
    <row r="299">
      <c r="A299" s="75">
        <v>298.0</v>
      </c>
      <c r="B299" s="202">
        <f t="shared" si="1"/>
        <v>12</v>
      </c>
      <c r="C299" s="205"/>
      <c r="D299" s="149"/>
      <c r="E299" s="149"/>
      <c r="F299" s="76"/>
      <c r="G299" s="76"/>
      <c r="H299" s="76"/>
      <c r="I299" s="76"/>
      <c r="J299" s="76"/>
      <c r="K299" s="76"/>
      <c r="L299" s="76"/>
      <c r="M299" s="158"/>
      <c r="N299" s="94"/>
      <c r="O299" s="159"/>
      <c r="P299" s="159"/>
    </row>
    <row r="300">
      <c r="A300" s="75">
        <v>299.0</v>
      </c>
      <c r="B300" s="202">
        <f t="shared" si="1"/>
        <v>12</v>
      </c>
      <c r="C300" s="205"/>
      <c r="D300" s="149"/>
      <c r="E300" s="149"/>
      <c r="F300" s="76"/>
      <c r="G300" s="76"/>
      <c r="H300" s="76"/>
      <c r="I300" s="76"/>
      <c r="J300" s="76"/>
      <c r="K300" s="76"/>
      <c r="L300" s="76"/>
      <c r="M300" s="158"/>
      <c r="N300" s="94"/>
      <c r="O300" s="159"/>
      <c r="P300" s="159"/>
    </row>
    <row r="301">
      <c r="A301" s="75">
        <v>300.0</v>
      </c>
      <c r="B301" s="202">
        <f t="shared" si="1"/>
        <v>12</v>
      </c>
      <c r="C301" s="205"/>
      <c r="D301" s="149"/>
      <c r="E301" s="149"/>
      <c r="F301" s="76"/>
      <c r="G301" s="76"/>
      <c r="H301" s="76"/>
      <c r="I301" s="76"/>
      <c r="J301" s="76"/>
      <c r="K301" s="76"/>
      <c r="L301" s="76"/>
      <c r="M301" s="158"/>
      <c r="N301" s="94"/>
      <c r="O301" s="159"/>
      <c r="P301" s="159"/>
    </row>
    <row r="302">
      <c r="A302" s="160"/>
      <c r="B302" s="206"/>
      <c r="C302" s="183"/>
      <c r="D302" s="172"/>
      <c r="E302" s="172"/>
      <c r="F302" s="160"/>
      <c r="G302" s="160"/>
      <c r="H302" s="160"/>
      <c r="I302" s="160"/>
      <c r="J302" s="160"/>
      <c r="K302" s="160"/>
      <c r="L302" s="71"/>
      <c r="M302" s="207"/>
      <c r="N302" s="71"/>
      <c r="O302" s="71"/>
      <c r="P302" s="71"/>
    </row>
    <row r="303">
      <c r="A303" s="160"/>
      <c r="B303" s="206"/>
      <c r="C303" s="183"/>
      <c r="D303" s="172"/>
      <c r="E303" s="172"/>
      <c r="F303" s="160"/>
      <c r="G303" s="160"/>
      <c r="H303" s="160"/>
      <c r="I303" s="160"/>
      <c r="J303" s="160"/>
      <c r="K303" s="160"/>
      <c r="L303" s="71"/>
      <c r="M303" s="207"/>
      <c r="N303" s="71"/>
      <c r="O303" s="71"/>
      <c r="P303" s="71"/>
    </row>
    <row r="304">
      <c r="A304" s="208"/>
      <c r="B304" s="209"/>
      <c r="C304" s="207"/>
      <c r="D304" s="71"/>
      <c r="E304" s="71"/>
      <c r="F304" s="71"/>
      <c r="G304" s="71"/>
      <c r="H304" s="71"/>
      <c r="I304" s="71"/>
      <c r="J304" s="71"/>
      <c r="K304" s="71"/>
      <c r="L304" s="71"/>
      <c r="M304" s="207"/>
      <c r="N304" s="71"/>
      <c r="O304" s="71"/>
      <c r="P304" s="71"/>
    </row>
    <row r="305">
      <c r="A305" s="208"/>
      <c r="B305" s="209"/>
      <c r="C305" s="207"/>
      <c r="D305" s="71"/>
      <c r="E305" s="71"/>
      <c r="F305" s="71"/>
      <c r="G305" s="71"/>
      <c r="H305" s="71"/>
      <c r="I305" s="71"/>
      <c r="J305" s="71"/>
      <c r="K305" s="71"/>
      <c r="L305" s="71"/>
      <c r="M305" s="207"/>
      <c r="N305" s="71"/>
      <c r="O305" s="71"/>
      <c r="P305" s="71"/>
    </row>
    <row r="306">
      <c r="A306" s="208"/>
      <c r="B306" s="209"/>
      <c r="C306" s="207"/>
      <c r="D306" s="71"/>
      <c r="E306" s="71"/>
      <c r="F306" s="71"/>
      <c r="G306" s="71"/>
      <c r="H306" s="71"/>
      <c r="I306" s="71"/>
      <c r="J306" s="71"/>
      <c r="K306" s="71"/>
      <c r="L306" s="71"/>
      <c r="M306" s="207"/>
      <c r="N306" s="71"/>
      <c r="O306" s="71"/>
      <c r="P306" s="71"/>
    </row>
    <row r="307">
      <c r="A307" s="208"/>
      <c r="B307" s="209"/>
      <c r="C307" s="207"/>
      <c r="D307" s="71"/>
      <c r="E307" s="71"/>
      <c r="F307" s="71"/>
      <c r="G307" s="71"/>
      <c r="H307" s="71"/>
      <c r="I307" s="71"/>
      <c r="J307" s="71"/>
      <c r="K307" s="71"/>
      <c r="L307" s="71"/>
      <c r="M307" s="207"/>
      <c r="N307" s="71"/>
      <c r="O307" s="71"/>
      <c r="P307" s="71"/>
    </row>
    <row r="308">
      <c r="A308" s="208"/>
      <c r="B308" s="209"/>
      <c r="C308" s="207"/>
      <c r="D308" s="71"/>
      <c r="E308" s="71"/>
      <c r="F308" s="71"/>
      <c r="G308" s="71"/>
      <c r="H308" s="71"/>
      <c r="I308" s="71"/>
      <c r="J308" s="71"/>
      <c r="K308" s="71"/>
      <c r="L308" s="71"/>
      <c r="M308" s="207"/>
      <c r="N308" s="71"/>
      <c r="O308" s="71"/>
      <c r="P308" s="71"/>
    </row>
    <row r="309">
      <c r="A309" s="208"/>
      <c r="B309" s="209"/>
      <c r="C309" s="207"/>
      <c r="D309" s="71"/>
      <c r="E309" s="71"/>
      <c r="F309" s="71"/>
      <c r="G309" s="71"/>
      <c r="H309" s="71"/>
      <c r="I309" s="71"/>
      <c r="J309" s="71"/>
      <c r="K309" s="71"/>
      <c r="L309" s="71"/>
      <c r="M309" s="207"/>
      <c r="N309" s="71"/>
      <c r="O309" s="71"/>
      <c r="P309" s="71"/>
    </row>
    <row r="310">
      <c r="A310" s="208"/>
      <c r="B310" s="209"/>
      <c r="C310" s="207"/>
      <c r="D310" s="71"/>
      <c r="E310" s="71"/>
      <c r="F310" s="71"/>
      <c r="G310" s="71"/>
      <c r="H310" s="71"/>
      <c r="I310" s="71"/>
      <c r="J310" s="71"/>
      <c r="K310" s="71"/>
      <c r="L310" s="71"/>
      <c r="M310" s="207"/>
      <c r="N310" s="71"/>
      <c r="O310" s="71"/>
      <c r="P310" s="71"/>
    </row>
    <row r="311">
      <c r="A311" s="208"/>
      <c r="B311" s="209"/>
      <c r="C311" s="207"/>
      <c r="D311" s="71"/>
      <c r="E311" s="71"/>
      <c r="F311" s="71"/>
      <c r="G311" s="71"/>
      <c r="H311" s="71"/>
      <c r="I311" s="71"/>
      <c r="J311" s="71"/>
      <c r="K311" s="71"/>
      <c r="L311" s="71"/>
      <c r="M311" s="207"/>
      <c r="N311" s="71"/>
      <c r="O311" s="71"/>
      <c r="P311" s="71"/>
    </row>
    <row r="312">
      <c r="A312" s="208"/>
      <c r="B312" s="209"/>
      <c r="C312" s="207"/>
      <c r="D312" s="71"/>
      <c r="E312" s="71"/>
      <c r="F312" s="71"/>
      <c r="G312" s="71"/>
      <c r="H312" s="71"/>
      <c r="I312" s="71"/>
      <c r="J312" s="71"/>
      <c r="K312" s="71"/>
      <c r="L312" s="71"/>
      <c r="M312" s="207"/>
      <c r="N312" s="71"/>
      <c r="O312" s="71"/>
      <c r="P312" s="71"/>
    </row>
    <row r="313">
      <c r="A313" s="208"/>
      <c r="B313" s="209"/>
      <c r="C313" s="207"/>
      <c r="D313" s="71"/>
      <c r="E313" s="71"/>
      <c r="F313" s="71"/>
      <c r="G313" s="71"/>
      <c r="H313" s="71"/>
      <c r="I313" s="71"/>
      <c r="J313" s="71"/>
      <c r="K313" s="71"/>
      <c r="L313" s="71"/>
      <c r="M313" s="207"/>
      <c r="N313" s="71"/>
      <c r="O313" s="71"/>
      <c r="P313" s="71"/>
    </row>
    <row r="314">
      <c r="A314" s="208"/>
      <c r="B314" s="209"/>
      <c r="C314" s="207"/>
      <c r="D314" s="71"/>
      <c r="E314" s="71"/>
      <c r="F314" s="71"/>
      <c r="G314" s="71"/>
      <c r="H314" s="71"/>
      <c r="I314" s="71"/>
      <c r="J314" s="71"/>
      <c r="K314" s="71"/>
      <c r="L314" s="71"/>
      <c r="M314" s="207"/>
      <c r="N314" s="71"/>
      <c r="O314" s="71"/>
      <c r="P314" s="71"/>
    </row>
    <row r="315">
      <c r="A315" s="71"/>
      <c r="B315" s="209"/>
      <c r="C315" s="207"/>
      <c r="D315" s="71"/>
      <c r="E315" s="71"/>
      <c r="F315" s="71"/>
      <c r="G315" s="71"/>
      <c r="H315" s="71"/>
      <c r="I315" s="71"/>
      <c r="J315" s="71"/>
      <c r="K315" s="71"/>
      <c r="L315" s="71"/>
      <c r="M315" s="207"/>
      <c r="N315" s="71"/>
      <c r="O315" s="71"/>
      <c r="P315" s="71"/>
    </row>
    <row r="316">
      <c r="A316" s="71"/>
      <c r="B316" s="209"/>
      <c r="C316" s="207"/>
      <c r="D316" s="71"/>
      <c r="E316" s="71"/>
      <c r="F316" s="71"/>
      <c r="G316" s="71"/>
      <c r="H316" s="71"/>
      <c r="I316" s="71"/>
      <c r="J316" s="71"/>
      <c r="K316" s="71"/>
      <c r="L316" s="71"/>
      <c r="M316" s="207"/>
      <c r="N316" s="71"/>
      <c r="O316" s="71"/>
      <c r="P316" s="71"/>
    </row>
    <row r="317">
      <c r="A317" s="71"/>
      <c r="B317" s="209"/>
      <c r="C317" s="207"/>
      <c r="D317" s="71"/>
      <c r="E317" s="71"/>
      <c r="F317" s="71"/>
      <c r="G317" s="71"/>
      <c r="H317" s="71"/>
      <c r="I317" s="71"/>
      <c r="J317" s="71"/>
      <c r="K317" s="71"/>
      <c r="L317" s="71"/>
      <c r="M317" s="207"/>
      <c r="N317" s="71"/>
      <c r="O317" s="71"/>
      <c r="P317" s="71"/>
    </row>
    <row r="318">
      <c r="A318" s="71"/>
      <c r="B318" s="209"/>
      <c r="C318" s="207"/>
      <c r="D318" s="71"/>
      <c r="E318" s="71"/>
      <c r="F318" s="71"/>
      <c r="G318" s="71"/>
      <c r="H318" s="71"/>
      <c r="I318" s="71"/>
      <c r="J318" s="71"/>
      <c r="K318" s="71"/>
      <c r="L318" s="71"/>
      <c r="M318" s="207"/>
      <c r="N318" s="71"/>
      <c r="O318" s="71"/>
      <c r="P318" s="71"/>
    </row>
    <row r="319">
      <c r="A319" s="71"/>
      <c r="B319" s="209"/>
      <c r="C319" s="207"/>
      <c r="D319" s="71"/>
      <c r="E319" s="71"/>
      <c r="F319" s="71"/>
      <c r="G319" s="71"/>
      <c r="H319" s="71"/>
      <c r="I319" s="71"/>
      <c r="J319" s="71"/>
      <c r="K319" s="71"/>
      <c r="L319" s="71"/>
      <c r="M319" s="207"/>
      <c r="N319" s="71"/>
      <c r="O319" s="71"/>
      <c r="P319" s="71"/>
    </row>
    <row r="320">
      <c r="A320" s="71"/>
      <c r="B320" s="209"/>
      <c r="C320" s="207"/>
      <c r="D320" s="71"/>
      <c r="E320" s="71"/>
      <c r="F320" s="71"/>
      <c r="G320" s="71"/>
      <c r="H320" s="71"/>
      <c r="I320" s="71"/>
      <c r="J320" s="71"/>
      <c r="K320" s="71"/>
      <c r="L320" s="71"/>
      <c r="M320" s="207"/>
      <c r="N320" s="71"/>
      <c r="O320" s="71"/>
      <c r="P320" s="71"/>
    </row>
    <row r="321">
      <c r="A321" s="71"/>
      <c r="B321" s="209"/>
      <c r="C321" s="207"/>
      <c r="D321" s="71"/>
      <c r="E321" s="71"/>
      <c r="F321" s="71"/>
      <c r="G321" s="71"/>
      <c r="H321" s="71"/>
      <c r="I321" s="71"/>
      <c r="J321" s="71"/>
      <c r="K321" s="71"/>
      <c r="L321" s="71"/>
      <c r="M321" s="207"/>
      <c r="N321" s="71"/>
      <c r="O321" s="71"/>
      <c r="P321" s="71"/>
    </row>
    <row r="322">
      <c r="A322" s="71"/>
      <c r="B322" s="209"/>
      <c r="C322" s="207"/>
      <c r="D322" s="71"/>
      <c r="E322" s="71"/>
      <c r="F322" s="71"/>
      <c r="G322" s="71"/>
      <c r="H322" s="71"/>
      <c r="I322" s="71"/>
      <c r="J322" s="71"/>
      <c r="K322" s="71"/>
      <c r="L322" s="71"/>
      <c r="M322" s="207"/>
      <c r="N322" s="71"/>
      <c r="O322" s="71"/>
      <c r="P322" s="71"/>
    </row>
    <row r="323">
      <c r="A323" s="71"/>
      <c r="B323" s="209"/>
      <c r="C323" s="207"/>
      <c r="D323" s="71"/>
      <c r="E323" s="71"/>
      <c r="F323" s="71"/>
      <c r="G323" s="71"/>
      <c r="H323" s="71"/>
      <c r="I323" s="71"/>
      <c r="J323" s="71"/>
      <c r="K323" s="71"/>
      <c r="L323" s="71"/>
      <c r="M323" s="207"/>
      <c r="N323" s="71"/>
      <c r="O323" s="71"/>
      <c r="P323" s="71"/>
    </row>
    <row r="324">
      <c r="A324" s="71"/>
      <c r="B324" s="209"/>
      <c r="C324" s="207"/>
      <c r="D324" s="71"/>
      <c r="E324" s="71"/>
      <c r="F324" s="71"/>
      <c r="G324" s="71"/>
      <c r="H324" s="71"/>
      <c r="I324" s="71"/>
      <c r="J324" s="71"/>
      <c r="K324" s="71"/>
      <c r="L324" s="71"/>
      <c r="M324" s="207"/>
      <c r="N324" s="71"/>
      <c r="O324" s="71"/>
      <c r="P324" s="71"/>
    </row>
    <row r="325">
      <c r="A325" s="71"/>
      <c r="B325" s="209"/>
      <c r="C325" s="207"/>
      <c r="D325" s="71"/>
      <c r="E325" s="71"/>
      <c r="F325" s="71"/>
      <c r="G325" s="71"/>
      <c r="H325" s="71"/>
      <c r="I325" s="71"/>
      <c r="J325" s="71"/>
      <c r="K325" s="71"/>
      <c r="L325" s="71"/>
      <c r="M325" s="207"/>
      <c r="N325" s="71"/>
      <c r="O325" s="71"/>
      <c r="P325" s="71"/>
    </row>
    <row r="326">
      <c r="A326" s="71"/>
      <c r="B326" s="209"/>
      <c r="C326" s="207"/>
      <c r="D326" s="71"/>
      <c r="E326" s="71"/>
      <c r="F326" s="71"/>
      <c r="G326" s="71"/>
      <c r="H326" s="71"/>
      <c r="I326" s="71"/>
      <c r="J326" s="71"/>
      <c r="K326" s="71"/>
      <c r="L326" s="71"/>
      <c r="M326" s="207"/>
      <c r="N326" s="71"/>
      <c r="O326" s="71"/>
      <c r="P326" s="71"/>
    </row>
    <row r="327">
      <c r="A327" s="71"/>
      <c r="B327" s="209"/>
      <c r="C327" s="207"/>
      <c r="D327" s="71"/>
      <c r="E327" s="71"/>
      <c r="F327" s="71"/>
      <c r="G327" s="71"/>
      <c r="H327" s="71"/>
      <c r="I327" s="71"/>
      <c r="J327" s="71"/>
      <c r="K327" s="71"/>
      <c r="L327" s="71"/>
      <c r="M327" s="207"/>
      <c r="N327" s="71"/>
      <c r="O327" s="71"/>
      <c r="P327" s="71"/>
    </row>
    <row r="328">
      <c r="A328" s="71"/>
      <c r="B328" s="209"/>
      <c r="C328" s="207"/>
      <c r="D328" s="71"/>
      <c r="E328" s="71"/>
      <c r="F328" s="71"/>
      <c r="G328" s="71"/>
      <c r="H328" s="71"/>
      <c r="I328" s="71"/>
      <c r="J328" s="71"/>
      <c r="K328" s="71"/>
      <c r="L328" s="71"/>
      <c r="M328" s="207"/>
      <c r="N328" s="71"/>
      <c r="O328" s="71"/>
      <c r="P328" s="71"/>
    </row>
    <row r="329">
      <c r="A329" s="71"/>
      <c r="B329" s="209"/>
      <c r="C329" s="207"/>
      <c r="D329" s="71"/>
      <c r="E329" s="71"/>
      <c r="F329" s="71"/>
      <c r="G329" s="71"/>
      <c r="H329" s="71"/>
      <c r="I329" s="71"/>
      <c r="J329" s="71"/>
      <c r="K329" s="71"/>
      <c r="L329" s="71"/>
      <c r="M329" s="207"/>
      <c r="N329" s="71"/>
      <c r="O329" s="71"/>
      <c r="P329" s="71"/>
    </row>
    <row r="330">
      <c r="A330" s="71"/>
      <c r="B330" s="209"/>
      <c r="C330" s="207"/>
      <c r="D330" s="71"/>
      <c r="E330" s="71"/>
      <c r="F330" s="71"/>
      <c r="G330" s="71"/>
      <c r="H330" s="71"/>
      <c r="I330" s="71"/>
      <c r="J330" s="71"/>
      <c r="K330" s="71"/>
      <c r="L330" s="71"/>
      <c r="M330" s="207"/>
      <c r="N330" s="71"/>
      <c r="O330" s="71"/>
      <c r="P330" s="71"/>
    </row>
    <row r="331">
      <c r="A331" s="71"/>
      <c r="B331" s="209"/>
      <c r="C331" s="207"/>
      <c r="D331" s="71"/>
      <c r="E331" s="71"/>
      <c r="F331" s="71"/>
      <c r="G331" s="71"/>
      <c r="H331" s="71"/>
      <c r="I331" s="71"/>
      <c r="J331" s="71"/>
      <c r="K331" s="71"/>
      <c r="L331" s="71"/>
      <c r="M331" s="207"/>
      <c r="N331" s="71"/>
      <c r="O331" s="71"/>
      <c r="P331" s="71"/>
    </row>
    <row r="332">
      <c r="A332" s="71"/>
      <c r="B332" s="209"/>
      <c r="C332" s="207"/>
      <c r="D332" s="71"/>
      <c r="E332" s="71"/>
      <c r="F332" s="71"/>
      <c r="G332" s="71"/>
      <c r="H332" s="71"/>
      <c r="I332" s="71"/>
      <c r="J332" s="71"/>
      <c r="K332" s="71"/>
      <c r="L332" s="71"/>
      <c r="M332" s="207"/>
      <c r="N332" s="71"/>
      <c r="O332" s="71"/>
      <c r="P332" s="71"/>
    </row>
    <row r="333">
      <c r="A333" s="71"/>
      <c r="B333" s="209"/>
      <c r="C333" s="207"/>
      <c r="D333" s="71"/>
      <c r="E333" s="71"/>
      <c r="F333" s="71"/>
      <c r="G333" s="71"/>
      <c r="H333" s="71"/>
      <c r="I333" s="71"/>
      <c r="J333" s="71"/>
      <c r="K333" s="71"/>
      <c r="L333" s="71"/>
      <c r="M333" s="207"/>
      <c r="N333" s="71"/>
      <c r="O333" s="71"/>
      <c r="P333" s="71"/>
    </row>
    <row r="334">
      <c r="A334" s="71"/>
      <c r="B334" s="209"/>
      <c r="C334" s="207"/>
      <c r="D334" s="71"/>
      <c r="E334" s="71"/>
      <c r="F334" s="71"/>
      <c r="G334" s="71"/>
      <c r="H334" s="71"/>
      <c r="I334" s="71"/>
      <c r="J334" s="71"/>
      <c r="K334" s="71"/>
      <c r="L334" s="71"/>
      <c r="M334" s="207"/>
      <c r="N334" s="71"/>
      <c r="O334" s="71"/>
      <c r="P334" s="71"/>
    </row>
    <row r="335">
      <c r="A335" s="71"/>
      <c r="B335" s="209"/>
      <c r="C335" s="207"/>
      <c r="D335" s="71"/>
      <c r="E335" s="71"/>
      <c r="F335" s="71"/>
      <c r="G335" s="71"/>
      <c r="H335" s="71"/>
      <c r="I335" s="71"/>
      <c r="J335" s="71"/>
      <c r="K335" s="71"/>
      <c r="L335" s="71"/>
      <c r="M335" s="207"/>
      <c r="N335" s="71"/>
      <c r="O335" s="71"/>
      <c r="P335" s="71"/>
    </row>
    <row r="336">
      <c r="A336" s="71"/>
      <c r="B336" s="209"/>
      <c r="C336" s="207"/>
      <c r="D336" s="71"/>
      <c r="E336" s="71"/>
      <c r="F336" s="71"/>
      <c r="G336" s="71"/>
      <c r="H336" s="71"/>
      <c r="I336" s="71"/>
      <c r="J336" s="71"/>
      <c r="K336" s="71"/>
      <c r="L336" s="71"/>
      <c r="M336" s="207"/>
      <c r="N336" s="71"/>
      <c r="O336" s="71"/>
      <c r="P336" s="71"/>
    </row>
    <row r="337">
      <c r="A337" s="71"/>
      <c r="B337" s="209"/>
      <c r="C337" s="207"/>
      <c r="D337" s="71"/>
      <c r="E337" s="71"/>
      <c r="F337" s="71"/>
      <c r="G337" s="71"/>
      <c r="H337" s="71"/>
      <c r="I337" s="71"/>
      <c r="J337" s="71"/>
      <c r="K337" s="71"/>
      <c r="L337" s="71"/>
      <c r="M337" s="207"/>
      <c r="N337" s="71"/>
      <c r="O337" s="71"/>
      <c r="P337" s="71"/>
    </row>
    <row r="338">
      <c r="A338" s="71"/>
      <c r="B338" s="209"/>
      <c r="C338" s="207"/>
      <c r="D338" s="71"/>
      <c r="E338" s="71"/>
      <c r="F338" s="71"/>
      <c r="G338" s="71"/>
      <c r="H338" s="71"/>
      <c r="I338" s="71"/>
      <c r="J338" s="71"/>
      <c r="K338" s="71"/>
      <c r="L338" s="71"/>
      <c r="M338" s="207"/>
      <c r="N338" s="71"/>
      <c r="O338" s="71"/>
      <c r="P338" s="71"/>
    </row>
    <row r="339">
      <c r="A339" s="71"/>
      <c r="B339" s="209"/>
      <c r="C339" s="207"/>
      <c r="D339" s="71"/>
      <c r="E339" s="71"/>
      <c r="F339" s="71"/>
      <c r="G339" s="71"/>
      <c r="H339" s="71"/>
      <c r="I339" s="71"/>
      <c r="J339" s="71"/>
      <c r="K339" s="71"/>
      <c r="L339" s="71"/>
      <c r="M339" s="207"/>
      <c r="N339" s="71"/>
      <c r="O339" s="71"/>
      <c r="P339" s="71"/>
    </row>
    <row r="340">
      <c r="A340" s="71"/>
      <c r="B340" s="209"/>
      <c r="C340" s="207"/>
      <c r="D340" s="71"/>
      <c r="E340" s="71"/>
      <c r="F340" s="71"/>
      <c r="G340" s="71"/>
      <c r="H340" s="71"/>
      <c r="I340" s="71"/>
      <c r="J340" s="71"/>
      <c r="K340" s="71"/>
      <c r="L340" s="71"/>
      <c r="M340" s="207"/>
      <c r="N340" s="71"/>
      <c r="O340" s="71"/>
      <c r="P340" s="71"/>
    </row>
    <row r="341">
      <c r="A341" s="71"/>
      <c r="B341" s="209"/>
      <c r="C341" s="207"/>
      <c r="D341" s="71"/>
      <c r="E341" s="71"/>
      <c r="F341" s="71"/>
      <c r="G341" s="71"/>
      <c r="H341" s="71"/>
      <c r="I341" s="71"/>
      <c r="J341" s="71"/>
      <c r="K341" s="71"/>
      <c r="L341" s="71"/>
      <c r="M341" s="207"/>
      <c r="N341" s="71"/>
      <c r="O341" s="71"/>
      <c r="P341" s="71"/>
    </row>
    <row r="342">
      <c r="A342" s="71"/>
      <c r="B342" s="209"/>
      <c r="C342" s="207"/>
      <c r="D342" s="71"/>
      <c r="E342" s="71"/>
      <c r="F342" s="71"/>
      <c r="G342" s="71"/>
      <c r="H342" s="71"/>
      <c r="I342" s="71"/>
      <c r="J342" s="71"/>
      <c r="K342" s="71"/>
      <c r="L342" s="71"/>
      <c r="M342" s="207"/>
      <c r="N342" s="71"/>
      <c r="O342" s="71"/>
      <c r="P342" s="71"/>
    </row>
    <row r="343">
      <c r="A343" s="71"/>
      <c r="B343" s="209"/>
      <c r="C343" s="207"/>
      <c r="D343" s="71"/>
      <c r="E343" s="71"/>
      <c r="F343" s="71"/>
      <c r="G343" s="71"/>
      <c r="H343" s="71"/>
      <c r="I343" s="71"/>
      <c r="J343" s="71"/>
      <c r="K343" s="71"/>
      <c r="L343" s="71"/>
      <c r="M343" s="207"/>
      <c r="N343" s="71"/>
      <c r="O343" s="71"/>
      <c r="P343" s="71"/>
    </row>
    <row r="344">
      <c r="A344" s="71"/>
      <c r="B344" s="209"/>
      <c r="C344" s="207"/>
      <c r="D344" s="71"/>
      <c r="E344" s="71"/>
      <c r="F344" s="71"/>
      <c r="G344" s="71"/>
      <c r="H344" s="71"/>
      <c r="I344" s="71"/>
      <c r="J344" s="71"/>
      <c r="K344" s="71"/>
      <c r="L344" s="71"/>
      <c r="M344" s="207"/>
      <c r="N344" s="71"/>
      <c r="O344" s="71"/>
      <c r="P344" s="71"/>
    </row>
    <row r="345">
      <c r="A345" s="71"/>
      <c r="B345" s="209"/>
      <c r="C345" s="207"/>
      <c r="D345" s="71"/>
      <c r="E345" s="71"/>
      <c r="F345" s="71"/>
      <c r="G345" s="71"/>
      <c r="H345" s="71"/>
      <c r="I345" s="71"/>
      <c r="J345" s="71"/>
      <c r="K345" s="71"/>
      <c r="L345" s="71"/>
      <c r="M345" s="207"/>
      <c r="N345" s="71"/>
      <c r="O345" s="71"/>
      <c r="P345" s="71"/>
    </row>
    <row r="346">
      <c r="A346" s="71"/>
      <c r="B346" s="209"/>
      <c r="C346" s="207"/>
      <c r="D346" s="71"/>
      <c r="E346" s="71"/>
      <c r="F346" s="71"/>
      <c r="G346" s="71"/>
      <c r="H346" s="71"/>
      <c r="I346" s="71"/>
      <c r="J346" s="71"/>
      <c r="K346" s="71"/>
      <c r="L346" s="71"/>
      <c r="M346" s="207"/>
      <c r="N346" s="71"/>
      <c r="O346" s="71"/>
      <c r="P346" s="71"/>
    </row>
    <row r="347">
      <c r="A347" s="71"/>
      <c r="B347" s="209"/>
      <c r="C347" s="207"/>
      <c r="D347" s="71"/>
      <c r="E347" s="71"/>
      <c r="F347" s="71"/>
      <c r="G347" s="71"/>
      <c r="H347" s="71"/>
      <c r="I347" s="71"/>
      <c r="J347" s="71"/>
      <c r="K347" s="71"/>
      <c r="L347" s="71"/>
      <c r="M347" s="207"/>
      <c r="N347" s="71"/>
      <c r="O347" s="71"/>
      <c r="P347" s="71"/>
    </row>
    <row r="348">
      <c r="A348" s="71"/>
      <c r="B348" s="209"/>
      <c r="C348" s="207"/>
      <c r="D348" s="71"/>
      <c r="E348" s="71"/>
      <c r="F348" s="71"/>
      <c r="G348" s="71"/>
      <c r="H348" s="71"/>
      <c r="I348" s="71"/>
      <c r="J348" s="71"/>
      <c r="K348" s="71"/>
      <c r="L348" s="71"/>
      <c r="M348" s="207"/>
      <c r="N348" s="71"/>
      <c r="O348" s="71"/>
      <c r="P348" s="71"/>
    </row>
    <row r="349">
      <c r="A349" s="71"/>
      <c r="B349" s="209"/>
      <c r="C349" s="207"/>
      <c r="D349" s="71"/>
      <c r="E349" s="71"/>
      <c r="F349" s="71"/>
      <c r="G349" s="71"/>
      <c r="H349" s="71"/>
      <c r="I349" s="71"/>
      <c r="J349" s="71"/>
      <c r="K349" s="71"/>
      <c r="L349" s="71"/>
      <c r="M349" s="207"/>
      <c r="N349" s="71"/>
      <c r="O349" s="71"/>
      <c r="P349" s="71"/>
    </row>
    <row r="350">
      <c r="A350" s="71"/>
      <c r="B350" s="209"/>
      <c r="C350" s="207"/>
      <c r="D350" s="71"/>
      <c r="E350" s="71"/>
      <c r="F350" s="71"/>
      <c r="G350" s="71"/>
      <c r="H350" s="71"/>
      <c r="I350" s="71"/>
      <c r="J350" s="71"/>
      <c r="K350" s="71"/>
      <c r="L350" s="71"/>
      <c r="M350" s="207"/>
      <c r="N350" s="71"/>
      <c r="O350" s="71"/>
      <c r="P350" s="71"/>
    </row>
    <row r="351">
      <c r="A351" s="71"/>
      <c r="B351" s="209"/>
      <c r="C351" s="207"/>
      <c r="D351" s="71"/>
      <c r="E351" s="71"/>
      <c r="F351" s="71"/>
      <c r="G351" s="71"/>
      <c r="H351" s="71"/>
      <c r="I351" s="71"/>
      <c r="J351" s="71"/>
      <c r="K351" s="71"/>
      <c r="L351" s="71"/>
      <c r="M351" s="207"/>
      <c r="N351" s="71"/>
      <c r="O351" s="71"/>
      <c r="P351" s="71"/>
    </row>
    <row r="352">
      <c r="A352" s="71"/>
      <c r="B352" s="209"/>
      <c r="C352" s="207"/>
      <c r="D352" s="71"/>
      <c r="E352" s="71"/>
      <c r="F352" s="71"/>
      <c r="G352" s="71"/>
      <c r="H352" s="71"/>
      <c r="I352" s="71"/>
      <c r="J352" s="71"/>
      <c r="K352" s="71"/>
      <c r="L352" s="71"/>
      <c r="M352" s="207"/>
      <c r="N352" s="71"/>
      <c r="O352" s="71"/>
      <c r="P352" s="71"/>
    </row>
    <row r="353">
      <c r="A353" s="71"/>
      <c r="B353" s="209"/>
      <c r="C353" s="207"/>
      <c r="D353" s="71"/>
      <c r="E353" s="71"/>
      <c r="F353" s="71"/>
      <c r="G353" s="71"/>
      <c r="H353" s="71"/>
      <c r="I353" s="71"/>
      <c r="J353" s="71"/>
      <c r="K353" s="71"/>
      <c r="L353" s="71"/>
      <c r="M353" s="207"/>
      <c r="N353" s="71"/>
      <c r="O353" s="71"/>
      <c r="P353" s="71"/>
    </row>
    <row r="354">
      <c r="A354" s="71"/>
      <c r="B354" s="209"/>
      <c r="C354" s="207"/>
      <c r="D354" s="71"/>
      <c r="E354" s="71"/>
      <c r="F354" s="71"/>
      <c r="G354" s="71"/>
      <c r="H354" s="71"/>
      <c r="I354" s="71"/>
      <c r="J354" s="71"/>
      <c r="K354" s="71"/>
      <c r="L354" s="71"/>
      <c r="M354" s="207"/>
      <c r="N354" s="71"/>
      <c r="O354" s="71"/>
      <c r="P354" s="71"/>
    </row>
    <row r="355">
      <c r="A355" s="71"/>
      <c r="B355" s="209"/>
      <c r="C355" s="207"/>
      <c r="D355" s="71"/>
      <c r="E355" s="71"/>
      <c r="F355" s="71"/>
      <c r="G355" s="71"/>
      <c r="H355" s="71"/>
      <c r="I355" s="71"/>
      <c r="J355" s="71"/>
      <c r="K355" s="71"/>
      <c r="L355" s="71"/>
      <c r="M355" s="207"/>
      <c r="N355" s="71"/>
      <c r="O355" s="71"/>
      <c r="P355" s="71"/>
    </row>
    <row r="356">
      <c r="A356" s="71"/>
      <c r="B356" s="209"/>
      <c r="C356" s="207"/>
      <c r="D356" s="71"/>
      <c r="E356" s="71"/>
      <c r="F356" s="71"/>
      <c r="G356" s="71"/>
      <c r="H356" s="71"/>
      <c r="I356" s="71"/>
      <c r="J356" s="71"/>
      <c r="K356" s="71"/>
      <c r="L356" s="71"/>
      <c r="M356" s="207"/>
      <c r="N356" s="71"/>
      <c r="O356" s="71"/>
      <c r="P356" s="71"/>
    </row>
    <row r="357">
      <c r="A357" s="71"/>
      <c r="B357" s="209"/>
      <c r="C357" s="207"/>
      <c r="D357" s="71"/>
      <c r="E357" s="71"/>
      <c r="F357" s="71"/>
      <c r="G357" s="71"/>
      <c r="H357" s="71"/>
      <c r="I357" s="71"/>
      <c r="J357" s="71"/>
      <c r="K357" s="71"/>
      <c r="L357" s="71"/>
      <c r="M357" s="207"/>
      <c r="N357" s="71"/>
      <c r="O357" s="71"/>
      <c r="P357" s="71"/>
    </row>
    <row r="358">
      <c r="A358" s="71"/>
      <c r="B358" s="209"/>
      <c r="C358" s="207"/>
      <c r="D358" s="71"/>
      <c r="E358" s="71"/>
      <c r="F358" s="71"/>
      <c r="G358" s="71"/>
      <c r="H358" s="71"/>
      <c r="I358" s="71"/>
      <c r="J358" s="71"/>
      <c r="K358" s="71"/>
      <c r="L358" s="71"/>
      <c r="M358" s="207"/>
      <c r="N358" s="71"/>
      <c r="O358" s="71"/>
      <c r="P358" s="71"/>
    </row>
    <row r="359">
      <c r="A359" s="71"/>
      <c r="B359" s="209"/>
      <c r="C359" s="207"/>
      <c r="D359" s="71"/>
      <c r="E359" s="71"/>
      <c r="F359" s="71"/>
      <c r="G359" s="71"/>
      <c r="H359" s="71"/>
      <c r="I359" s="71"/>
      <c r="J359" s="71"/>
      <c r="K359" s="71"/>
      <c r="L359" s="71"/>
      <c r="M359" s="207"/>
      <c r="N359" s="71"/>
      <c r="O359" s="71"/>
      <c r="P359" s="71"/>
    </row>
    <row r="360">
      <c r="A360" s="71"/>
      <c r="B360" s="209"/>
      <c r="C360" s="207"/>
      <c r="D360" s="71"/>
      <c r="E360" s="71"/>
      <c r="F360" s="71"/>
      <c r="G360" s="71"/>
      <c r="H360" s="71"/>
      <c r="I360" s="71"/>
      <c r="J360" s="71"/>
      <c r="K360" s="71"/>
      <c r="L360" s="71"/>
      <c r="M360" s="207"/>
      <c r="N360" s="71"/>
      <c r="O360" s="71"/>
      <c r="P360" s="71"/>
    </row>
    <row r="361">
      <c r="A361" s="71"/>
      <c r="B361" s="209"/>
      <c r="C361" s="207"/>
      <c r="D361" s="71"/>
      <c r="E361" s="71"/>
      <c r="F361" s="71"/>
      <c r="G361" s="71"/>
      <c r="H361" s="71"/>
      <c r="I361" s="71"/>
      <c r="J361" s="71"/>
      <c r="K361" s="71"/>
      <c r="L361" s="71"/>
      <c r="M361" s="207"/>
      <c r="N361" s="71"/>
      <c r="O361" s="71"/>
      <c r="P361" s="71"/>
    </row>
    <row r="362">
      <c r="A362" s="71"/>
      <c r="B362" s="209"/>
      <c r="C362" s="207"/>
      <c r="D362" s="71"/>
      <c r="E362" s="71"/>
      <c r="F362" s="71"/>
      <c r="G362" s="71"/>
      <c r="H362" s="71"/>
      <c r="I362" s="71"/>
      <c r="J362" s="71"/>
      <c r="K362" s="71"/>
      <c r="L362" s="71"/>
      <c r="M362" s="207"/>
      <c r="N362" s="71"/>
      <c r="O362" s="71"/>
      <c r="P362" s="71"/>
    </row>
    <row r="363">
      <c r="A363" s="71"/>
      <c r="B363" s="209"/>
      <c r="C363" s="207"/>
      <c r="D363" s="71"/>
      <c r="E363" s="71"/>
      <c r="F363" s="71"/>
      <c r="G363" s="71"/>
      <c r="H363" s="71"/>
      <c r="I363" s="71"/>
      <c r="J363" s="71"/>
      <c r="K363" s="71"/>
      <c r="L363" s="71"/>
      <c r="M363" s="207"/>
      <c r="N363" s="71"/>
      <c r="O363" s="71"/>
      <c r="P363" s="71"/>
    </row>
    <row r="364">
      <c r="A364" s="71"/>
      <c r="B364" s="209"/>
      <c r="C364" s="207"/>
      <c r="D364" s="71"/>
      <c r="E364" s="71"/>
      <c r="F364" s="71"/>
      <c r="G364" s="71"/>
      <c r="H364" s="71"/>
      <c r="I364" s="71"/>
      <c r="J364" s="71"/>
      <c r="K364" s="71"/>
      <c r="L364" s="71"/>
      <c r="M364" s="207"/>
      <c r="N364" s="71"/>
      <c r="O364" s="71"/>
      <c r="P364" s="71"/>
    </row>
    <row r="365">
      <c r="A365" s="71"/>
      <c r="B365" s="209"/>
      <c r="C365" s="207"/>
      <c r="D365" s="71"/>
      <c r="E365" s="71"/>
      <c r="F365" s="71"/>
      <c r="G365" s="71"/>
      <c r="H365" s="71"/>
      <c r="I365" s="71"/>
      <c r="J365" s="71"/>
      <c r="K365" s="71"/>
      <c r="L365" s="71"/>
      <c r="M365" s="207"/>
      <c r="N365" s="71"/>
      <c r="O365" s="71"/>
      <c r="P365" s="71"/>
    </row>
    <row r="366">
      <c r="A366" s="71"/>
      <c r="B366" s="209"/>
      <c r="C366" s="207"/>
      <c r="D366" s="71"/>
      <c r="E366" s="71"/>
      <c r="F366" s="71"/>
      <c r="G366" s="71"/>
      <c r="H366" s="71"/>
      <c r="I366" s="71"/>
      <c r="J366" s="71"/>
      <c r="K366" s="71"/>
      <c r="L366" s="71"/>
      <c r="M366" s="207"/>
      <c r="N366" s="71"/>
      <c r="O366" s="71"/>
      <c r="P366" s="71"/>
    </row>
    <row r="367">
      <c r="A367" s="71"/>
      <c r="B367" s="209"/>
      <c r="C367" s="207"/>
      <c r="D367" s="71"/>
      <c r="E367" s="71"/>
      <c r="F367" s="71"/>
      <c r="G367" s="71"/>
      <c r="H367" s="71"/>
      <c r="I367" s="71"/>
      <c r="J367" s="71"/>
      <c r="K367" s="71"/>
      <c r="L367" s="71"/>
      <c r="M367" s="207"/>
      <c r="N367" s="71"/>
      <c r="O367" s="71"/>
      <c r="P367" s="71"/>
    </row>
    <row r="368">
      <c r="A368" s="71"/>
      <c r="B368" s="209"/>
      <c r="C368" s="207"/>
      <c r="D368" s="71"/>
      <c r="E368" s="71"/>
      <c r="F368" s="71"/>
      <c r="G368" s="71"/>
      <c r="H368" s="71"/>
      <c r="I368" s="71"/>
      <c r="J368" s="71"/>
      <c r="K368" s="71"/>
      <c r="L368" s="71"/>
      <c r="M368" s="207"/>
      <c r="N368" s="71"/>
      <c r="O368" s="71"/>
      <c r="P368" s="71"/>
    </row>
    <row r="369">
      <c r="A369" s="71"/>
      <c r="B369" s="209"/>
      <c r="C369" s="207"/>
      <c r="D369" s="71"/>
      <c r="E369" s="71"/>
      <c r="F369" s="71"/>
      <c r="G369" s="71"/>
      <c r="H369" s="71"/>
      <c r="I369" s="71"/>
      <c r="J369" s="71"/>
      <c r="K369" s="71"/>
      <c r="L369" s="71"/>
      <c r="M369" s="207"/>
      <c r="N369" s="71"/>
      <c r="O369" s="71"/>
      <c r="P369" s="71"/>
    </row>
    <row r="370">
      <c r="A370" s="71"/>
      <c r="B370" s="209"/>
      <c r="C370" s="207"/>
      <c r="D370" s="71"/>
      <c r="E370" s="71"/>
      <c r="F370" s="71"/>
      <c r="G370" s="71"/>
      <c r="H370" s="71"/>
      <c r="I370" s="71"/>
      <c r="J370" s="71"/>
      <c r="K370" s="71"/>
      <c r="L370" s="71"/>
      <c r="M370" s="207"/>
      <c r="N370" s="71"/>
      <c r="O370" s="71"/>
      <c r="P370" s="71"/>
    </row>
    <row r="371">
      <c r="A371" s="71"/>
      <c r="B371" s="209"/>
      <c r="C371" s="207"/>
      <c r="D371" s="71"/>
      <c r="E371" s="71"/>
      <c r="F371" s="71"/>
      <c r="G371" s="71"/>
      <c r="H371" s="71"/>
      <c r="I371" s="71"/>
      <c r="J371" s="71"/>
      <c r="K371" s="71"/>
      <c r="L371" s="71"/>
      <c r="M371" s="207"/>
      <c r="N371" s="71"/>
      <c r="O371" s="71"/>
      <c r="P371" s="71"/>
    </row>
    <row r="372">
      <c r="A372" s="71"/>
      <c r="B372" s="209"/>
      <c r="C372" s="207"/>
      <c r="D372" s="71"/>
      <c r="E372" s="71"/>
      <c r="F372" s="71"/>
      <c r="G372" s="71"/>
      <c r="H372" s="71"/>
      <c r="I372" s="71"/>
      <c r="J372" s="71"/>
      <c r="K372" s="71"/>
      <c r="L372" s="71"/>
      <c r="M372" s="207"/>
      <c r="N372" s="71"/>
      <c r="O372" s="71"/>
      <c r="P372" s="71"/>
    </row>
    <row r="373">
      <c r="A373" s="71"/>
      <c r="B373" s="209"/>
      <c r="C373" s="207"/>
      <c r="D373" s="71"/>
      <c r="E373" s="71"/>
      <c r="F373" s="71"/>
      <c r="G373" s="71"/>
      <c r="H373" s="71"/>
      <c r="I373" s="71"/>
      <c r="J373" s="71"/>
      <c r="K373" s="71"/>
      <c r="L373" s="71"/>
      <c r="M373" s="207"/>
      <c r="N373" s="71"/>
      <c r="O373" s="71"/>
      <c r="P373" s="71"/>
    </row>
    <row r="374">
      <c r="A374" s="71"/>
      <c r="B374" s="209"/>
      <c r="C374" s="207"/>
      <c r="D374" s="71"/>
      <c r="E374" s="71"/>
      <c r="F374" s="71"/>
      <c r="G374" s="71"/>
      <c r="H374" s="71"/>
      <c r="I374" s="71"/>
      <c r="J374" s="71"/>
      <c r="K374" s="71"/>
      <c r="L374" s="71"/>
      <c r="M374" s="207"/>
      <c r="N374" s="71"/>
      <c r="O374" s="71"/>
      <c r="P374" s="71"/>
    </row>
    <row r="375">
      <c r="A375" s="71"/>
      <c r="B375" s="209"/>
      <c r="C375" s="207"/>
      <c r="D375" s="71"/>
      <c r="E375" s="71"/>
      <c r="F375" s="71"/>
      <c r="G375" s="71"/>
      <c r="H375" s="71"/>
      <c r="I375" s="71"/>
      <c r="J375" s="71"/>
      <c r="K375" s="71"/>
      <c r="L375" s="71"/>
      <c r="M375" s="207"/>
      <c r="N375" s="71"/>
      <c r="O375" s="71"/>
      <c r="P375" s="71"/>
    </row>
    <row r="376">
      <c r="A376" s="71"/>
      <c r="B376" s="209"/>
      <c r="C376" s="207"/>
      <c r="D376" s="71"/>
      <c r="E376" s="71"/>
      <c r="F376" s="71"/>
      <c r="G376" s="71"/>
      <c r="H376" s="71"/>
      <c r="I376" s="71"/>
      <c r="J376" s="71"/>
      <c r="K376" s="71"/>
      <c r="L376" s="71"/>
      <c r="M376" s="207"/>
      <c r="N376" s="71"/>
      <c r="O376" s="71"/>
      <c r="P376" s="71"/>
    </row>
    <row r="377">
      <c r="A377" s="71"/>
      <c r="B377" s="209"/>
      <c r="C377" s="207"/>
      <c r="D377" s="71"/>
      <c r="E377" s="71"/>
      <c r="F377" s="71"/>
      <c r="G377" s="71"/>
      <c r="H377" s="71"/>
      <c r="I377" s="71"/>
      <c r="J377" s="71"/>
      <c r="K377" s="71"/>
      <c r="L377" s="71"/>
      <c r="M377" s="207"/>
      <c r="N377" s="71"/>
      <c r="O377" s="71"/>
      <c r="P377" s="71"/>
    </row>
    <row r="378">
      <c r="A378" s="71"/>
      <c r="B378" s="209"/>
      <c r="C378" s="207"/>
      <c r="D378" s="71"/>
      <c r="E378" s="71"/>
      <c r="F378" s="71"/>
      <c r="G378" s="71"/>
      <c r="H378" s="71"/>
      <c r="I378" s="71"/>
      <c r="J378" s="71"/>
      <c r="K378" s="71"/>
      <c r="L378" s="71"/>
      <c r="M378" s="207"/>
      <c r="N378" s="71"/>
      <c r="O378" s="71"/>
      <c r="P378" s="71"/>
    </row>
    <row r="379">
      <c r="A379" s="71"/>
      <c r="B379" s="209"/>
      <c r="C379" s="207"/>
      <c r="D379" s="71"/>
      <c r="E379" s="71"/>
      <c r="F379" s="71"/>
      <c r="G379" s="71"/>
      <c r="H379" s="71"/>
      <c r="I379" s="71"/>
      <c r="J379" s="71"/>
      <c r="K379" s="71"/>
      <c r="L379" s="71"/>
      <c r="M379" s="207"/>
      <c r="N379" s="71"/>
      <c r="O379" s="71"/>
      <c r="P379" s="71"/>
    </row>
    <row r="380">
      <c r="A380" s="71"/>
      <c r="B380" s="209"/>
      <c r="C380" s="207"/>
      <c r="D380" s="71"/>
      <c r="E380" s="71"/>
      <c r="F380" s="71"/>
      <c r="G380" s="71"/>
      <c r="H380" s="71"/>
      <c r="I380" s="71"/>
      <c r="J380" s="71"/>
      <c r="K380" s="71"/>
      <c r="L380" s="71"/>
      <c r="M380" s="207"/>
      <c r="N380" s="71"/>
      <c r="O380" s="71"/>
      <c r="P380" s="71"/>
    </row>
    <row r="381">
      <c r="A381" s="71"/>
      <c r="B381" s="209"/>
      <c r="C381" s="207"/>
      <c r="D381" s="71"/>
      <c r="E381" s="71"/>
      <c r="F381" s="71"/>
      <c r="G381" s="71"/>
      <c r="H381" s="71"/>
      <c r="I381" s="71"/>
      <c r="J381" s="71"/>
      <c r="K381" s="71"/>
      <c r="L381" s="71"/>
      <c r="M381" s="207"/>
      <c r="N381" s="71"/>
      <c r="O381" s="71"/>
      <c r="P381" s="71"/>
    </row>
    <row r="382">
      <c r="A382" s="71"/>
      <c r="B382" s="209"/>
      <c r="C382" s="207"/>
      <c r="D382" s="71"/>
      <c r="E382" s="71"/>
      <c r="F382" s="71"/>
      <c r="G382" s="71"/>
      <c r="H382" s="71"/>
      <c r="I382" s="71"/>
      <c r="J382" s="71"/>
      <c r="K382" s="71"/>
      <c r="L382" s="71"/>
      <c r="M382" s="207"/>
      <c r="N382" s="71"/>
      <c r="O382" s="71"/>
      <c r="P382" s="71"/>
    </row>
    <row r="383">
      <c r="A383" s="71"/>
      <c r="B383" s="209"/>
      <c r="C383" s="207"/>
      <c r="D383" s="71"/>
      <c r="E383" s="71"/>
      <c r="F383" s="71"/>
      <c r="G383" s="71"/>
      <c r="H383" s="71"/>
      <c r="I383" s="71"/>
      <c r="J383" s="71"/>
      <c r="K383" s="71"/>
      <c r="L383" s="71"/>
      <c r="M383" s="207"/>
      <c r="N383" s="71"/>
      <c r="O383" s="71"/>
      <c r="P383" s="71"/>
    </row>
    <row r="384">
      <c r="A384" s="71"/>
      <c r="B384" s="209"/>
      <c r="C384" s="207"/>
      <c r="D384" s="71"/>
      <c r="E384" s="71"/>
      <c r="F384" s="71"/>
      <c r="G384" s="71"/>
      <c r="H384" s="71"/>
      <c r="I384" s="71"/>
      <c r="J384" s="71"/>
      <c r="K384" s="71"/>
      <c r="L384" s="71"/>
      <c r="M384" s="207"/>
      <c r="N384" s="71"/>
      <c r="O384" s="71"/>
      <c r="P384" s="71"/>
    </row>
    <row r="385">
      <c r="A385" s="71"/>
      <c r="B385" s="209"/>
      <c r="C385" s="207"/>
      <c r="D385" s="71"/>
      <c r="E385" s="71"/>
      <c r="F385" s="71"/>
      <c r="G385" s="71"/>
      <c r="H385" s="71"/>
      <c r="I385" s="71"/>
      <c r="J385" s="71"/>
      <c r="K385" s="71"/>
      <c r="L385" s="71"/>
      <c r="M385" s="207"/>
      <c r="N385" s="71"/>
      <c r="O385" s="71"/>
      <c r="P385" s="71"/>
    </row>
    <row r="386">
      <c r="A386" s="71"/>
      <c r="B386" s="209"/>
      <c r="C386" s="207"/>
      <c r="D386" s="71"/>
      <c r="E386" s="71"/>
      <c r="F386" s="71"/>
      <c r="G386" s="71"/>
      <c r="H386" s="71"/>
      <c r="I386" s="71"/>
      <c r="J386" s="71"/>
      <c r="K386" s="71"/>
      <c r="L386" s="71"/>
      <c r="M386" s="207"/>
      <c r="N386" s="71"/>
      <c r="O386" s="71"/>
      <c r="P386" s="71"/>
    </row>
    <row r="387">
      <c r="A387" s="71"/>
      <c r="B387" s="209"/>
      <c r="C387" s="207"/>
      <c r="D387" s="71"/>
      <c r="E387" s="71"/>
      <c r="F387" s="71"/>
      <c r="G387" s="71"/>
      <c r="H387" s="71"/>
      <c r="I387" s="71"/>
      <c r="J387" s="71"/>
      <c r="K387" s="71"/>
      <c r="L387" s="71"/>
      <c r="M387" s="207"/>
      <c r="N387" s="71"/>
      <c r="O387" s="71"/>
      <c r="P387" s="71"/>
    </row>
    <row r="388">
      <c r="A388" s="71"/>
      <c r="B388" s="209"/>
      <c r="C388" s="207"/>
      <c r="D388" s="71"/>
      <c r="E388" s="71"/>
      <c r="F388" s="71"/>
      <c r="G388" s="71"/>
      <c r="H388" s="71"/>
      <c r="I388" s="71"/>
      <c r="J388" s="71"/>
      <c r="K388" s="71"/>
      <c r="L388" s="71"/>
      <c r="M388" s="207"/>
      <c r="N388" s="71"/>
      <c r="O388" s="71"/>
      <c r="P388" s="71"/>
    </row>
    <row r="389">
      <c r="A389" s="71"/>
      <c r="B389" s="209"/>
      <c r="C389" s="207"/>
      <c r="D389" s="71"/>
      <c r="E389" s="71"/>
      <c r="F389" s="71"/>
      <c r="G389" s="71"/>
      <c r="H389" s="71"/>
      <c r="I389" s="71"/>
      <c r="J389" s="71"/>
      <c r="K389" s="71"/>
      <c r="L389" s="71"/>
      <c r="M389" s="207"/>
      <c r="N389" s="71"/>
      <c r="O389" s="71"/>
      <c r="P389" s="71"/>
    </row>
    <row r="390">
      <c r="A390" s="71"/>
      <c r="B390" s="209"/>
      <c r="C390" s="207"/>
      <c r="D390" s="71"/>
      <c r="E390" s="71"/>
      <c r="F390" s="71"/>
      <c r="G390" s="71"/>
      <c r="H390" s="71"/>
      <c r="I390" s="71"/>
      <c r="J390" s="71"/>
      <c r="K390" s="71"/>
      <c r="L390" s="71"/>
      <c r="M390" s="207"/>
      <c r="N390" s="71"/>
      <c r="O390" s="71"/>
      <c r="P390" s="71"/>
    </row>
    <row r="391">
      <c r="A391" s="71"/>
      <c r="B391" s="209"/>
      <c r="C391" s="207"/>
      <c r="D391" s="71"/>
      <c r="E391" s="71"/>
      <c r="F391" s="71"/>
      <c r="G391" s="71"/>
      <c r="H391" s="71"/>
      <c r="I391" s="71"/>
      <c r="J391" s="71"/>
      <c r="K391" s="71"/>
      <c r="L391" s="71"/>
      <c r="M391" s="207"/>
      <c r="N391" s="71"/>
      <c r="O391" s="71"/>
      <c r="P391" s="71"/>
    </row>
    <row r="392">
      <c r="A392" s="71"/>
      <c r="B392" s="209"/>
      <c r="C392" s="207"/>
      <c r="D392" s="71"/>
      <c r="E392" s="71"/>
      <c r="F392" s="71"/>
      <c r="G392" s="71"/>
      <c r="H392" s="71"/>
      <c r="I392" s="71"/>
      <c r="J392" s="71"/>
      <c r="K392" s="71"/>
      <c r="L392" s="71"/>
      <c r="M392" s="207"/>
      <c r="N392" s="71"/>
      <c r="O392" s="71"/>
      <c r="P392" s="71"/>
    </row>
    <row r="393">
      <c r="A393" s="71"/>
      <c r="B393" s="209"/>
      <c r="C393" s="207"/>
      <c r="D393" s="71"/>
      <c r="E393" s="71"/>
      <c r="F393" s="71"/>
      <c r="G393" s="71"/>
      <c r="H393" s="71"/>
      <c r="I393" s="71"/>
      <c r="J393" s="71"/>
      <c r="K393" s="71"/>
      <c r="L393" s="71"/>
      <c r="M393" s="207"/>
      <c r="N393" s="71"/>
      <c r="O393" s="71"/>
      <c r="P393" s="71"/>
    </row>
    <row r="394">
      <c r="A394" s="71"/>
      <c r="B394" s="209"/>
      <c r="C394" s="207"/>
      <c r="D394" s="71"/>
      <c r="E394" s="71"/>
      <c r="F394" s="71"/>
      <c r="G394" s="71"/>
      <c r="H394" s="71"/>
      <c r="I394" s="71"/>
      <c r="J394" s="71"/>
      <c r="K394" s="71"/>
      <c r="L394" s="71"/>
      <c r="M394" s="207"/>
      <c r="N394" s="71"/>
      <c r="O394" s="71"/>
      <c r="P394" s="71"/>
    </row>
    <row r="395">
      <c r="A395" s="71"/>
      <c r="B395" s="209"/>
      <c r="C395" s="207"/>
      <c r="D395" s="71"/>
      <c r="E395" s="71"/>
      <c r="F395" s="71"/>
      <c r="G395" s="71"/>
      <c r="H395" s="71"/>
      <c r="I395" s="71"/>
      <c r="J395" s="71"/>
      <c r="K395" s="71"/>
      <c r="L395" s="71"/>
      <c r="M395" s="207"/>
      <c r="N395" s="71"/>
      <c r="O395" s="71"/>
      <c r="P395" s="71"/>
    </row>
    <row r="396">
      <c r="A396" s="71"/>
      <c r="B396" s="209"/>
      <c r="C396" s="207"/>
      <c r="D396" s="71"/>
      <c r="E396" s="71"/>
      <c r="F396" s="71"/>
      <c r="G396" s="71"/>
      <c r="H396" s="71"/>
      <c r="I396" s="71"/>
      <c r="J396" s="71"/>
      <c r="K396" s="71"/>
      <c r="L396" s="71"/>
      <c r="M396" s="207"/>
      <c r="N396" s="71"/>
      <c r="O396" s="71"/>
      <c r="P396" s="71"/>
    </row>
    <row r="397">
      <c r="A397" s="71"/>
      <c r="B397" s="209"/>
      <c r="C397" s="207"/>
      <c r="D397" s="71"/>
      <c r="E397" s="71"/>
      <c r="F397" s="71"/>
      <c r="G397" s="71"/>
      <c r="H397" s="71"/>
      <c r="I397" s="71"/>
      <c r="J397" s="71"/>
      <c r="K397" s="71"/>
      <c r="L397" s="71"/>
      <c r="M397" s="207"/>
      <c r="N397" s="71"/>
      <c r="O397" s="71"/>
      <c r="P397" s="71"/>
    </row>
    <row r="398">
      <c r="A398" s="71"/>
      <c r="B398" s="209"/>
      <c r="C398" s="207"/>
      <c r="D398" s="71"/>
      <c r="E398" s="71"/>
      <c r="F398" s="71"/>
      <c r="G398" s="71"/>
      <c r="H398" s="71"/>
      <c r="I398" s="71"/>
      <c r="J398" s="71"/>
      <c r="K398" s="71"/>
      <c r="L398" s="71"/>
      <c r="M398" s="207"/>
      <c r="N398" s="71"/>
      <c r="O398" s="71"/>
      <c r="P398" s="71"/>
    </row>
    <row r="399">
      <c r="A399" s="71"/>
      <c r="B399" s="209"/>
      <c r="C399" s="207"/>
      <c r="D399" s="71"/>
      <c r="E399" s="71"/>
      <c r="F399" s="71"/>
      <c r="G399" s="71"/>
      <c r="H399" s="71"/>
      <c r="I399" s="71"/>
      <c r="J399" s="71"/>
      <c r="K399" s="71"/>
      <c r="L399" s="71"/>
      <c r="M399" s="207"/>
      <c r="N399" s="71"/>
      <c r="O399" s="71"/>
      <c r="P399" s="71"/>
    </row>
    <row r="400">
      <c r="A400" s="71"/>
      <c r="B400" s="209"/>
      <c r="C400" s="207"/>
      <c r="D400" s="71"/>
      <c r="E400" s="71"/>
      <c r="F400" s="71"/>
      <c r="G400" s="71"/>
      <c r="H400" s="71"/>
      <c r="I400" s="71"/>
      <c r="J400" s="71"/>
      <c r="K400" s="71"/>
      <c r="L400" s="71"/>
      <c r="M400" s="207"/>
      <c r="N400" s="71"/>
      <c r="O400" s="71"/>
      <c r="P400" s="71"/>
    </row>
    <row r="401">
      <c r="A401" s="71"/>
      <c r="B401" s="209"/>
      <c r="C401" s="207"/>
      <c r="D401" s="71"/>
      <c r="E401" s="71"/>
      <c r="F401" s="71"/>
      <c r="G401" s="71"/>
      <c r="H401" s="71"/>
      <c r="I401" s="71"/>
      <c r="J401" s="71"/>
      <c r="K401" s="71"/>
      <c r="L401" s="71"/>
      <c r="M401" s="207"/>
      <c r="N401" s="71"/>
      <c r="O401" s="71"/>
      <c r="P401" s="71"/>
    </row>
    <row r="402">
      <c r="A402" s="71"/>
      <c r="B402" s="209"/>
      <c r="C402" s="207"/>
      <c r="D402" s="71"/>
      <c r="E402" s="71"/>
      <c r="F402" s="71"/>
      <c r="G402" s="71"/>
      <c r="H402" s="71"/>
      <c r="I402" s="71"/>
      <c r="J402" s="71"/>
      <c r="K402" s="71"/>
      <c r="L402" s="71"/>
      <c r="M402" s="207"/>
      <c r="N402" s="71"/>
      <c r="O402" s="71"/>
      <c r="P402" s="71"/>
    </row>
    <row r="403">
      <c r="A403" s="71"/>
      <c r="B403" s="209"/>
      <c r="C403" s="207"/>
      <c r="D403" s="71"/>
      <c r="E403" s="71"/>
      <c r="F403" s="71"/>
      <c r="G403" s="71"/>
      <c r="H403" s="71"/>
      <c r="I403" s="71"/>
      <c r="J403" s="71"/>
      <c r="K403" s="71"/>
      <c r="L403" s="71"/>
      <c r="M403" s="207"/>
      <c r="N403" s="71"/>
      <c r="O403" s="71"/>
      <c r="P403" s="71"/>
    </row>
    <row r="404">
      <c r="A404" s="71"/>
      <c r="B404" s="209"/>
      <c r="C404" s="207"/>
      <c r="D404" s="71"/>
      <c r="E404" s="71"/>
      <c r="F404" s="71"/>
      <c r="G404" s="71"/>
      <c r="H404" s="71"/>
      <c r="I404" s="71"/>
      <c r="J404" s="71"/>
      <c r="K404" s="71"/>
      <c r="L404" s="71"/>
      <c r="M404" s="207"/>
      <c r="N404" s="71"/>
      <c r="O404" s="71"/>
      <c r="P404" s="71"/>
    </row>
    <row r="405">
      <c r="A405" s="71"/>
      <c r="B405" s="209"/>
      <c r="C405" s="207"/>
      <c r="D405" s="71"/>
      <c r="E405" s="71"/>
      <c r="F405" s="71"/>
      <c r="G405" s="71"/>
      <c r="H405" s="71"/>
      <c r="I405" s="71"/>
      <c r="J405" s="71"/>
      <c r="K405" s="71"/>
      <c r="L405" s="71"/>
      <c r="M405" s="207"/>
      <c r="N405" s="71"/>
      <c r="O405" s="71"/>
      <c r="P405" s="71"/>
    </row>
    <row r="406">
      <c r="A406" s="71"/>
      <c r="B406" s="209"/>
      <c r="C406" s="207"/>
      <c r="D406" s="71"/>
      <c r="E406" s="71"/>
      <c r="F406" s="71"/>
      <c r="G406" s="71"/>
      <c r="H406" s="71"/>
      <c r="I406" s="71"/>
      <c r="J406" s="71"/>
      <c r="K406" s="71"/>
      <c r="L406" s="71"/>
      <c r="M406" s="207"/>
      <c r="N406" s="71"/>
      <c r="O406" s="71"/>
      <c r="P406" s="71"/>
    </row>
    <row r="407">
      <c r="A407" s="71"/>
      <c r="B407" s="209"/>
      <c r="C407" s="207"/>
      <c r="D407" s="71"/>
      <c r="E407" s="71"/>
      <c r="F407" s="71"/>
      <c r="G407" s="71"/>
      <c r="H407" s="71"/>
      <c r="I407" s="71"/>
      <c r="J407" s="71"/>
      <c r="K407" s="71"/>
      <c r="L407" s="71"/>
      <c r="M407" s="207"/>
      <c r="N407" s="71"/>
      <c r="O407" s="71"/>
      <c r="P407" s="71"/>
    </row>
    <row r="408">
      <c r="A408" s="71"/>
      <c r="B408" s="209"/>
      <c r="C408" s="207"/>
      <c r="D408" s="71"/>
      <c r="E408" s="71"/>
      <c r="F408" s="71"/>
      <c r="G408" s="71"/>
      <c r="H408" s="71"/>
      <c r="I408" s="71"/>
      <c r="J408" s="71"/>
      <c r="K408" s="71"/>
      <c r="L408" s="71"/>
      <c r="M408" s="207"/>
      <c r="N408" s="71"/>
      <c r="O408" s="71"/>
      <c r="P408" s="71"/>
    </row>
    <row r="409">
      <c r="A409" s="71"/>
      <c r="B409" s="209"/>
      <c r="C409" s="207"/>
      <c r="D409" s="71"/>
      <c r="E409" s="71"/>
      <c r="F409" s="71"/>
      <c r="G409" s="71"/>
      <c r="H409" s="71"/>
      <c r="I409" s="71"/>
      <c r="J409" s="71"/>
      <c r="K409" s="71"/>
      <c r="L409" s="71"/>
      <c r="M409" s="207"/>
      <c r="N409" s="71"/>
      <c r="O409" s="71"/>
      <c r="P409" s="71"/>
    </row>
    <row r="410">
      <c r="A410" s="71"/>
      <c r="B410" s="209"/>
      <c r="C410" s="207"/>
      <c r="D410" s="71"/>
      <c r="E410" s="71"/>
      <c r="F410" s="71"/>
      <c r="G410" s="71"/>
      <c r="H410" s="71"/>
      <c r="I410" s="71"/>
      <c r="J410" s="71"/>
      <c r="K410" s="71"/>
      <c r="L410" s="71"/>
      <c r="M410" s="207"/>
      <c r="N410" s="71"/>
      <c r="O410" s="71"/>
      <c r="P410" s="71"/>
    </row>
    <row r="411">
      <c r="A411" s="71"/>
      <c r="B411" s="209"/>
      <c r="C411" s="207"/>
      <c r="D411" s="71"/>
      <c r="E411" s="71"/>
      <c r="F411" s="71"/>
      <c r="G411" s="71"/>
      <c r="H411" s="71"/>
      <c r="I411" s="71"/>
      <c r="J411" s="71"/>
      <c r="K411" s="71"/>
      <c r="L411" s="71"/>
      <c r="M411" s="207"/>
      <c r="N411" s="71"/>
      <c r="O411" s="71"/>
      <c r="P411" s="71"/>
    </row>
    <row r="412">
      <c r="A412" s="71"/>
      <c r="B412" s="209"/>
      <c r="C412" s="207"/>
      <c r="D412" s="71"/>
      <c r="E412" s="71"/>
      <c r="F412" s="71"/>
      <c r="G412" s="71"/>
      <c r="H412" s="71"/>
      <c r="I412" s="71"/>
      <c r="J412" s="71"/>
      <c r="K412" s="71"/>
      <c r="L412" s="71"/>
      <c r="M412" s="207"/>
      <c r="N412" s="71"/>
      <c r="O412" s="71"/>
      <c r="P412" s="71"/>
    </row>
    <row r="413">
      <c r="A413" s="71"/>
      <c r="B413" s="209"/>
      <c r="C413" s="207"/>
      <c r="D413" s="71"/>
      <c r="E413" s="71"/>
      <c r="F413" s="71"/>
      <c r="G413" s="71"/>
      <c r="H413" s="71"/>
      <c r="I413" s="71"/>
      <c r="J413" s="71"/>
      <c r="K413" s="71"/>
      <c r="L413" s="71"/>
      <c r="M413" s="207"/>
      <c r="N413" s="71"/>
      <c r="O413" s="71"/>
      <c r="P413" s="71"/>
    </row>
    <row r="414">
      <c r="A414" s="71"/>
      <c r="B414" s="209"/>
      <c r="C414" s="207"/>
      <c r="D414" s="71"/>
      <c r="E414" s="71"/>
      <c r="F414" s="71"/>
      <c r="G414" s="71"/>
      <c r="H414" s="71"/>
      <c r="I414" s="71"/>
      <c r="J414" s="71"/>
      <c r="K414" s="71"/>
      <c r="L414" s="71"/>
      <c r="M414" s="207"/>
      <c r="N414" s="71"/>
      <c r="O414" s="71"/>
      <c r="P414" s="71"/>
    </row>
    <row r="415">
      <c r="A415" s="71"/>
      <c r="B415" s="209"/>
      <c r="C415" s="207"/>
      <c r="D415" s="71"/>
      <c r="E415" s="71"/>
      <c r="F415" s="71"/>
      <c r="G415" s="71"/>
      <c r="H415" s="71"/>
      <c r="I415" s="71"/>
      <c r="J415" s="71"/>
      <c r="K415" s="71"/>
      <c r="L415" s="71"/>
      <c r="M415" s="207"/>
      <c r="N415" s="71"/>
      <c r="O415" s="71"/>
      <c r="P415" s="71"/>
    </row>
    <row r="416">
      <c r="A416" s="71"/>
      <c r="B416" s="209"/>
      <c r="C416" s="207"/>
      <c r="D416" s="71"/>
      <c r="E416" s="71"/>
      <c r="F416" s="71"/>
      <c r="G416" s="71"/>
      <c r="H416" s="71"/>
      <c r="I416" s="71"/>
      <c r="J416" s="71"/>
      <c r="K416" s="71"/>
      <c r="L416" s="71"/>
      <c r="M416" s="207"/>
      <c r="N416" s="71"/>
      <c r="O416" s="71"/>
      <c r="P416" s="71"/>
    </row>
    <row r="417">
      <c r="A417" s="71"/>
      <c r="B417" s="209"/>
      <c r="C417" s="207"/>
      <c r="D417" s="71"/>
      <c r="E417" s="71"/>
      <c r="F417" s="71"/>
      <c r="G417" s="71"/>
      <c r="H417" s="71"/>
      <c r="I417" s="71"/>
      <c r="J417" s="71"/>
      <c r="K417" s="71"/>
      <c r="L417" s="71"/>
      <c r="M417" s="207"/>
      <c r="N417" s="71"/>
      <c r="O417" s="71"/>
      <c r="P417" s="71"/>
    </row>
    <row r="418">
      <c r="A418" s="71"/>
      <c r="B418" s="209"/>
      <c r="C418" s="207"/>
      <c r="D418" s="71"/>
      <c r="E418" s="71"/>
      <c r="F418" s="71"/>
      <c r="G418" s="71"/>
      <c r="H418" s="71"/>
      <c r="I418" s="71"/>
      <c r="J418" s="71"/>
      <c r="K418" s="71"/>
      <c r="L418" s="71"/>
      <c r="M418" s="207"/>
      <c r="N418" s="71"/>
      <c r="O418" s="71"/>
      <c r="P418" s="71"/>
    </row>
    <row r="419">
      <c r="A419" s="71"/>
      <c r="B419" s="209"/>
      <c r="C419" s="207"/>
      <c r="D419" s="71"/>
      <c r="E419" s="71"/>
      <c r="F419" s="71"/>
      <c r="G419" s="71"/>
      <c r="H419" s="71"/>
      <c r="I419" s="71"/>
      <c r="J419" s="71"/>
      <c r="K419" s="71"/>
      <c r="L419" s="71"/>
      <c r="M419" s="207"/>
      <c r="N419" s="71"/>
      <c r="O419" s="71"/>
      <c r="P419" s="71"/>
    </row>
    <row r="420">
      <c r="A420" s="71"/>
      <c r="B420" s="209"/>
      <c r="C420" s="207"/>
      <c r="D420" s="71"/>
      <c r="E420" s="71"/>
      <c r="F420" s="71"/>
      <c r="G420" s="71"/>
      <c r="H420" s="71"/>
      <c r="I420" s="71"/>
      <c r="J420" s="71"/>
      <c r="K420" s="71"/>
      <c r="L420" s="71"/>
      <c r="M420" s="207"/>
      <c r="N420" s="71"/>
      <c r="O420" s="71"/>
      <c r="P420" s="71"/>
    </row>
    <row r="421">
      <c r="A421" s="71"/>
      <c r="B421" s="209"/>
      <c r="C421" s="207"/>
      <c r="D421" s="71"/>
      <c r="E421" s="71"/>
      <c r="F421" s="71"/>
      <c r="G421" s="71"/>
      <c r="H421" s="71"/>
      <c r="I421" s="71"/>
      <c r="J421" s="71"/>
      <c r="K421" s="71"/>
      <c r="L421" s="71"/>
      <c r="M421" s="207"/>
      <c r="N421" s="71"/>
      <c r="O421" s="71"/>
      <c r="P421" s="71"/>
    </row>
    <row r="422">
      <c r="A422" s="71"/>
      <c r="B422" s="209"/>
      <c r="C422" s="207"/>
      <c r="D422" s="71"/>
      <c r="E422" s="71"/>
      <c r="F422" s="71"/>
      <c r="G422" s="71"/>
      <c r="H422" s="71"/>
      <c r="I422" s="71"/>
      <c r="J422" s="71"/>
      <c r="K422" s="71"/>
      <c r="L422" s="71"/>
      <c r="M422" s="207"/>
      <c r="N422" s="71"/>
      <c r="O422" s="71"/>
      <c r="P422" s="71"/>
    </row>
    <row r="423">
      <c r="A423" s="71"/>
      <c r="B423" s="209"/>
      <c r="C423" s="207"/>
      <c r="D423" s="71"/>
      <c r="E423" s="71"/>
      <c r="F423" s="71"/>
      <c r="G423" s="71"/>
      <c r="H423" s="71"/>
      <c r="I423" s="71"/>
      <c r="J423" s="71"/>
      <c r="K423" s="71"/>
      <c r="L423" s="71"/>
      <c r="M423" s="207"/>
      <c r="N423" s="71"/>
      <c r="O423" s="71"/>
      <c r="P423" s="71"/>
    </row>
    <row r="424">
      <c r="A424" s="71"/>
      <c r="B424" s="209"/>
      <c r="C424" s="207"/>
      <c r="D424" s="71"/>
      <c r="E424" s="71"/>
      <c r="F424" s="71"/>
      <c r="G424" s="71"/>
      <c r="H424" s="71"/>
      <c r="I424" s="71"/>
      <c r="J424" s="71"/>
      <c r="K424" s="71"/>
      <c r="L424" s="71"/>
      <c r="M424" s="207"/>
      <c r="N424" s="71"/>
      <c r="O424" s="71"/>
      <c r="P424" s="71"/>
    </row>
    <row r="425">
      <c r="A425" s="71"/>
      <c r="B425" s="209"/>
      <c r="C425" s="207"/>
      <c r="D425" s="71"/>
      <c r="E425" s="71"/>
      <c r="F425" s="71"/>
      <c r="G425" s="71"/>
      <c r="H425" s="71"/>
      <c r="I425" s="71"/>
      <c r="J425" s="71"/>
      <c r="K425" s="71"/>
      <c r="L425" s="71"/>
      <c r="M425" s="207"/>
      <c r="N425" s="71"/>
      <c r="O425" s="71"/>
      <c r="P425" s="71"/>
    </row>
    <row r="426">
      <c r="A426" s="71"/>
      <c r="B426" s="209"/>
      <c r="C426" s="207"/>
      <c r="D426" s="71"/>
      <c r="E426" s="71"/>
      <c r="F426" s="71"/>
      <c r="G426" s="71"/>
      <c r="H426" s="71"/>
      <c r="I426" s="71"/>
      <c r="J426" s="71"/>
      <c r="K426" s="71"/>
      <c r="L426" s="71"/>
      <c r="M426" s="207"/>
      <c r="N426" s="71"/>
      <c r="O426" s="71"/>
      <c r="P426" s="71"/>
    </row>
    <row r="427">
      <c r="A427" s="71"/>
      <c r="B427" s="209"/>
      <c r="C427" s="207"/>
      <c r="D427" s="71"/>
      <c r="E427" s="71"/>
      <c r="F427" s="71"/>
      <c r="G427" s="71"/>
      <c r="H427" s="71"/>
      <c r="I427" s="71"/>
      <c r="J427" s="71"/>
      <c r="K427" s="71"/>
      <c r="L427" s="71"/>
      <c r="M427" s="207"/>
      <c r="N427" s="71"/>
      <c r="O427" s="71"/>
      <c r="P427" s="71"/>
    </row>
    <row r="428">
      <c r="A428" s="71"/>
      <c r="B428" s="209"/>
      <c r="C428" s="207"/>
      <c r="D428" s="71"/>
      <c r="E428" s="71"/>
      <c r="F428" s="71"/>
      <c r="G428" s="71"/>
      <c r="H428" s="71"/>
      <c r="I428" s="71"/>
      <c r="J428" s="71"/>
      <c r="K428" s="71"/>
      <c r="L428" s="71"/>
      <c r="M428" s="207"/>
      <c r="N428" s="71"/>
      <c r="O428" s="71"/>
      <c r="P428" s="71"/>
    </row>
    <row r="429">
      <c r="A429" s="71"/>
      <c r="B429" s="209"/>
      <c r="C429" s="207"/>
      <c r="D429" s="71"/>
      <c r="E429" s="71"/>
      <c r="F429" s="71"/>
      <c r="G429" s="71"/>
      <c r="H429" s="71"/>
      <c r="I429" s="71"/>
      <c r="J429" s="71"/>
      <c r="K429" s="71"/>
      <c r="L429" s="71"/>
      <c r="M429" s="207"/>
      <c r="N429" s="71"/>
      <c r="O429" s="71"/>
      <c r="P429" s="71"/>
    </row>
    <row r="430">
      <c r="A430" s="71"/>
      <c r="B430" s="209"/>
      <c r="C430" s="207"/>
      <c r="D430" s="71"/>
      <c r="E430" s="71"/>
      <c r="F430" s="71"/>
      <c r="G430" s="71"/>
      <c r="H430" s="71"/>
      <c r="I430" s="71"/>
      <c r="J430" s="71"/>
      <c r="K430" s="71"/>
      <c r="L430" s="71"/>
      <c r="M430" s="207"/>
      <c r="N430" s="71"/>
      <c r="O430" s="71"/>
      <c r="P430" s="71"/>
    </row>
    <row r="431">
      <c r="A431" s="71"/>
      <c r="B431" s="209"/>
      <c r="C431" s="207"/>
      <c r="D431" s="71"/>
      <c r="E431" s="71"/>
      <c r="F431" s="71"/>
      <c r="G431" s="71"/>
      <c r="H431" s="71"/>
      <c r="I431" s="71"/>
      <c r="J431" s="71"/>
      <c r="K431" s="71"/>
      <c r="L431" s="71"/>
      <c r="M431" s="207"/>
      <c r="N431" s="71"/>
      <c r="O431" s="71"/>
      <c r="P431" s="71"/>
    </row>
    <row r="432">
      <c r="A432" s="71"/>
      <c r="B432" s="209"/>
      <c r="C432" s="207"/>
      <c r="D432" s="71"/>
      <c r="E432" s="71"/>
      <c r="F432" s="71"/>
      <c r="G432" s="71"/>
      <c r="H432" s="71"/>
      <c r="I432" s="71"/>
      <c r="J432" s="71"/>
      <c r="K432" s="71"/>
      <c r="L432" s="71"/>
      <c r="M432" s="207"/>
      <c r="N432" s="71"/>
      <c r="O432" s="71"/>
      <c r="P432" s="71"/>
    </row>
    <row r="433">
      <c r="A433" s="71"/>
      <c r="B433" s="209"/>
      <c r="C433" s="207"/>
      <c r="D433" s="71"/>
      <c r="E433" s="71"/>
      <c r="F433" s="71"/>
      <c r="G433" s="71"/>
      <c r="H433" s="71"/>
      <c r="I433" s="71"/>
      <c r="J433" s="71"/>
      <c r="K433" s="71"/>
      <c r="L433" s="71"/>
      <c r="M433" s="207"/>
      <c r="N433" s="71"/>
      <c r="O433" s="71"/>
      <c r="P433" s="71"/>
    </row>
    <row r="434">
      <c r="A434" s="71"/>
      <c r="B434" s="209"/>
      <c r="C434" s="207"/>
      <c r="D434" s="71"/>
      <c r="E434" s="71"/>
      <c r="F434" s="71"/>
      <c r="G434" s="71"/>
      <c r="H434" s="71"/>
      <c r="I434" s="71"/>
      <c r="J434" s="71"/>
      <c r="K434" s="71"/>
      <c r="L434" s="71"/>
      <c r="M434" s="207"/>
      <c r="N434" s="71"/>
      <c r="O434" s="71"/>
      <c r="P434" s="71"/>
    </row>
    <row r="435">
      <c r="A435" s="71"/>
      <c r="B435" s="209"/>
      <c r="C435" s="207"/>
      <c r="D435" s="71"/>
      <c r="E435" s="71"/>
      <c r="F435" s="71"/>
      <c r="G435" s="71"/>
      <c r="H435" s="71"/>
      <c r="I435" s="71"/>
      <c r="J435" s="71"/>
      <c r="K435" s="71"/>
      <c r="L435" s="71"/>
      <c r="M435" s="207"/>
      <c r="N435" s="71"/>
      <c r="O435" s="71"/>
      <c r="P435" s="71"/>
    </row>
    <row r="436">
      <c r="A436" s="71"/>
      <c r="B436" s="209"/>
      <c r="C436" s="207"/>
      <c r="D436" s="71"/>
      <c r="E436" s="71"/>
      <c r="F436" s="71"/>
      <c r="G436" s="71"/>
      <c r="H436" s="71"/>
      <c r="I436" s="71"/>
      <c r="J436" s="71"/>
      <c r="K436" s="71"/>
      <c r="L436" s="71"/>
      <c r="M436" s="207"/>
      <c r="N436" s="71"/>
      <c r="O436" s="71"/>
      <c r="P436" s="71"/>
    </row>
    <row r="437">
      <c r="A437" s="71"/>
      <c r="B437" s="209"/>
      <c r="C437" s="207"/>
      <c r="D437" s="71"/>
      <c r="E437" s="71"/>
      <c r="F437" s="71"/>
      <c r="G437" s="71"/>
      <c r="H437" s="71"/>
      <c r="I437" s="71"/>
      <c r="J437" s="71"/>
      <c r="K437" s="71"/>
      <c r="L437" s="71"/>
      <c r="M437" s="207"/>
      <c r="N437" s="71"/>
      <c r="O437" s="71"/>
      <c r="P437" s="71"/>
    </row>
    <row r="438">
      <c r="A438" s="71"/>
      <c r="B438" s="209"/>
      <c r="C438" s="207"/>
      <c r="D438" s="71"/>
      <c r="E438" s="71"/>
      <c r="F438" s="71"/>
      <c r="G438" s="71"/>
      <c r="H438" s="71"/>
      <c r="I438" s="71"/>
      <c r="J438" s="71"/>
      <c r="K438" s="71"/>
      <c r="L438" s="71"/>
      <c r="M438" s="207"/>
      <c r="N438" s="71"/>
      <c r="O438" s="71"/>
      <c r="P438" s="71"/>
    </row>
    <row r="439">
      <c r="A439" s="71"/>
      <c r="B439" s="209"/>
      <c r="C439" s="207"/>
      <c r="D439" s="71"/>
      <c r="E439" s="71"/>
      <c r="F439" s="71"/>
      <c r="G439" s="71"/>
      <c r="H439" s="71"/>
      <c r="I439" s="71"/>
      <c r="J439" s="71"/>
      <c r="K439" s="71"/>
      <c r="L439" s="71"/>
      <c r="M439" s="207"/>
      <c r="N439" s="71"/>
      <c r="O439" s="71"/>
      <c r="P439" s="71"/>
    </row>
    <row r="440">
      <c r="A440" s="71"/>
      <c r="B440" s="209"/>
      <c r="C440" s="207"/>
      <c r="D440" s="71"/>
      <c r="E440" s="71"/>
      <c r="F440" s="71"/>
      <c r="G440" s="71"/>
      <c r="H440" s="71"/>
      <c r="I440" s="71"/>
      <c r="J440" s="71"/>
      <c r="K440" s="71"/>
      <c r="L440" s="71"/>
      <c r="M440" s="207"/>
      <c r="N440" s="71"/>
      <c r="O440" s="71"/>
      <c r="P440" s="71"/>
    </row>
    <row r="441">
      <c r="A441" s="71"/>
      <c r="B441" s="209"/>
      <c r="C441" s="207"/>
      <c r="D441" s="71"/>
      <c r="E441" s="71"/>
      <c r="F441" s="71"/>
      <c r="G441" s="71"/>
      <c r="H441" s="71"/>
      <c r="I441" s="71"/>
      <c r="J441" s="71"/>
      <c r="K441" s="71"/>
      <c r="L441" s="71"/>
      <c r="M441" s="207"/>
      <c r="N441" s="71"/>
      <c r="O441" s="71"/>
      <c r="P441" s="71"/>
    </row>
    <row r="442">
      <c r="A442" s="71"/>
      <c r="B442" s="209"/>
      <c r="C442" s="207"/>
      <c r="D442" s="71"/>
      <c r="E442" s="71"/>
      <c r="F442" s="71"/>
      <c r="G442" s="71"/>
      <c r="H442" s="71"/>
      <c r="I442" s="71"/>
      <c r="J442" s="71"/>
      <c r="K442" s="71"/>
      <c r="L442" s="71"/>
      <c r="M442" s="207"/>
      <c r="N442" s="71"/>
      <c r="O442" s="71"/>
      <c r="P442" s="71"/>
    </row>
    <row r="443">
      <c r="A443" s="71"/>
      <c r="B443" s="209"/>
      <c r="C443" s="207"/>
      <c r="D443" s="71"/>
      <c r="E443" s="71"/>
      <c r="F443" s="71"/>
      <c r="G443" s="71"/>
      <c r="H443" s="71"/>
      <c r="I443" s="71"/>
      <c r="J443" s="71"/>
      <c r="K443" s="71"/>
      <c r="L443" s="71"/>
      <c r="M443" s="207"/>
      <c r="N443" s="71"/>
      <c r="O443" s="71"/>
      <c r="P443" s="71"/>
    </row>
    <row r="444">
      <c r="A444" s="71"/>
      <c r="B444" s="209"/>
      <c r="C444" s="207"/>
      <c r="D444" s="71"/>
      <c r="E444" s="71"/>
      <c r="F444" s="71"/>
      <c r="G444" s="71"/>
      <c r="H444" s="71"/>
      <c r="I444" s="71"/>
      <c r="J444" s="71"/>
      <c r="K444" s="71"/>
      <c r="L444" s="71"/>
      <c r="M444" s="207"/>
      <c r="N444" s="71"/>
      <c r="O444" s="71"/>
      <c r="P444" s="71"/>
    </row>
    <row r="445">
      <c r="A445" s="71"/>
      <c r="B445" s="209"/>
      <c r="C445" s="207"/>
      <c r="D445" s="71"/>
      <c r="E445" s="71"/>
      <c r="F445" s="71"/>
      <c r="G445" s="71"/>
      <c r="H445" s="71"/>
      <c r="I445" s="71"/>
      <c r="J445" s="71"/>
      <c r="K445" s="71"/>
      <c r="L445" s="71"/>
      <c r="M445" s="207"/>
      <c r="N445" s="71"/>
      <c r="O445" s="71"/>
      <c r="P445" s="71"/>
    </row>
    <row r="446">
      <c r="A446" s="71"/>
      <c r="B446" s="209"/>
      <c r="C446" s="207"/>
      <c r="D446" s="71"/>
      <c r="E446" s="71"/>
      <c r="F446" s="71"/>
      <c r="G446" s="71"/>
      <c r="H446" s="71"/>
      <c r="I446" s="71"/>
      <c r="J446" s="71"/>
      <c r="K446" s="71"/>
      <c r="L446" s="71"/>
      <c r="M446" s="207"/>
      <c r="N446" s="71"/>
      <c r="O446" s="71"/>
      <c r="P446" s="71"/>
    </row>
    <row r="447">
      <c r="A447" s="71"/>
      <c r="B447" s="209"/>
      <c r="C447" s="207"/>
      <c r="D447" s="71"/>
      <c r="E447" s="71"/>
      <c r="F447" s="71"/>
      <c r="G447" s="71"/>
      <c r="H447" s="71"/>
      <c r="I447" s="71"/>
      <c r="J447" s="71"/>
      <c r="K447" s="71"/>
      <c r="L447" s="71"/>
      <c r="M447" s="207"/>
      <c r="N447" s="71"/>
      <c r="O447" s="71"/>
      <c r="P447" s="71"/>
    </row>
    <row r="448">
      <c r="A448" s="71"/>
      <c r="B448" s="209"/>
      <c r="C448" s="207"/>
      <c r="D448" s="71"/>
      <c r="E448" s="71"/>
      <c r="F448" s="71"/>
      <c r="G448" s="71"/>
      <c r="H448" s="71"/>
      <c r="I448" s="71"/>
      <c r="J448" s="71"/>
      <c r="K448" s="71"/>
      <c r="L448" s="71"/>
      <c r="M448" s="207"/>
      <c r="N448" s="71"/>
      <c r="O448" s="71"/>
      <c r="P448" s="71"/>
    </row>
    <row r="449">
      <c r="A449" s="71"/>
      <c r="B449" s="209"/>
      <c r="C449" s="207"/>
      <c r="D449" s="71"/>
      <c r="E449" s="71"/>
      <c r="F449" s="71"/>
      <c r="G449" s="71"/>
      <c r="H449" s="71"/>
      <c r="I449" s="71"/>
      <c r="J449" s="71"/>
      <c r="K449" s="71"/>
      <c r="L449" s="71"/>
      <c r="M449" s="207"/>
      <c r="N449" s="71"/>
      <c r="O449" s="71"/>
      <c r="P449" s="71"/>
    </row>
    <row r="450">
      <c r="A450" s="71"/>
      <c r="B450" s="209"/>
      <c r="C450" s="207"/>
      <c r="D450" s="71"/>
      <c r="E450" s="71"/>
      <c r="F450" s="71"/>
      <c r="G450" s="71"/>
      <c r="H450" s="71"/>
      <c r="I450" s="71"/>
      <c r="J450" s="71"/>
      <c r="K450" s="71"/>
      <c r="L450" s="71"/>
      <c r="M450" s="207"/>
      <c r="N450" s="71"/>
      <c r="O450" s="71"/>
      <c r="P450" s="71"/>
    </row>
    <row r="451">
      <c r="A451" s="71"/>
      <c r="B451" s="209"/>
      <c r="C451" s="207"/>
      <c r="D451" s="71"/>
      <c r="E451" s="71"/>
      <c r="F451" s="71"/>
      <c r="G451" s="71"/>
      <c r="H451" s="71"/>
      <c r="I451" s="71"/>
      <c r="J451" s="71"/>
      <c r="K451" s="71"/>
      <c r="L451" s="71"/>
      <c r="M451" s="207"/>
      <c r="N451" s="71"/>
      <c r="O451" s="71"/>
      <c r="P451" s="71"/>
    </row>
    <row r="452">
      <c r="A452" s="71"/>
      <c r="B452" s="209"/>
      <c r="C452" s="207"/>
      <c r="D452" s="71"/>
      <c r="E452" s="71"/>
      <c r="F452" s="71"/>
      <c r="G452" s="71"/>
      <c r="H452" s="71"/>
      <c r="I452" s="71"/>
      <c r="J452" s="71"/>
      <c r="K452" s="71"/>
      <c r="L452" s="71"/>
      <c r="M452" s="207"/>
      <c r="N452" s="71"/>
      <c r="O452" s="71"/>
      <c r="P452" s="71"/>
    </row>
    <row r="453">
      <c r="A453" s="71"/>
      <c r="B453" s="209"/>
      <c r="C453" s="207"/>
      <c r="D453" s="71"/>
      <c r="E453" s="71"/>
      <c r="F453" s="71"/>
      <c r="G453" s="71"/>
      <c r="H453" s="71"/>
      <c r="I453" s="71"/>
      <c r="J453" s="71"/>
      <c r="K453" s="71"/>
      <c r="L453" s="71"/>
      <c r="M453" s="207"/>
      <c r="N453" s="71"/>
      <c r="O453" s="71"/>
      <c r="P453" s="71"/>
    </row>
    <row r="454">
      <c r="A454" s="71"/>
      <c r="B454" s="209"/>
      <c r="C454" s="207"/>
      <c r="D454" s="71"/>
      <c r="E454" s="71"/>
      <c r="F454" s="71"/>
      <c r="G454" s="71"/>
      <c r="H454" s="71"/>
      <c r="I454" s="71"/>
      <c r="J454" s="71"/>
      <c r="K454" s="71"/>
      <c r="L454" s="71"/>
      <c r="M454" s="207"/>
      <c r="N454" s="71"/>
      <c r="O454" s="71"/>
      <c r="P454" s="71"/>
    </row>
    <row r="455">
      <c r="A455" s="71"/>
      <c r="B455" s="209"/>
      <c r="C455" s="207"/>
      <c r="D455" s="71"/>
      <c r="E455" s="71"/>
      <c r="F455" s="71"/>
      <c r="G455" s="71"/>
      <c r="H455" s="71"/>
      <c r="I455" s="71"/>
      <c r="J455" s="71"/>
      <c r="K455" s="71"/>
      <c r="L455" s="71"/>
      <c r="M455" s="207"/>
      <c r="N455" s="71"/>
      <c r="O455" s="71"/>
      <c r="P455" s="71"/>
    </row>
    <row r="456">
      <c r="A456" s="71"/>
      <c r="B456" s="209"/>
      <c r="C456" s="207"/>
      <c r="D456" s="71"/>
      <c r="E456" s="71"/>
      <c r="F456" s="71"/>
      <c r="G456" s="71"/>
      <c r="H456" s="71"/>
      <c r="I456" s="71"/>
      <c r="J456" s="71"/>
      <c r="K456" s="71"/>
      <c r="L456" s="71"/>
      <c r="M456" s="207"/>
      <c r="N456" s="71"/>
      <c r="O456" s="71"/>
      <c r="P456" s="71"/>
    </row>
    <row r="457">
      <c r="A457" s="71"/>
      <c r="B457" s="209"/>
      <c r="C457" s="207"/>
      <c r="D457" s="71"/>
      <c r="E457" s="71"/>
      <c r="F457" s="71"/>
      <c r="G457" s="71"/>
      <c r="H457" s="71"/>
      <c r="I457" s="71"/>
      <c r="J457" s="71"/>
      <c r="K457" s="71"/>
      <c r="L457" s="71"/>
      <c r="M457" s="207"/>
      <c r="N457" s="71"/>
      <c r="O457" s="71"/>
      <c r="P457" s="71"/>
    </row>
    <row r="458">
      <c r="A458" s="71"/>
      <c r="B458" s="209"/>
      <c r="C458" s="207"/>
      <c r="D458" s="71"/>
      <c r="E458" s="71"/>
      <c r="F458" s="71"/>
      <c r="G458" s="71"/>
      <c r="H458" s="71"/>
      <c r="I458" s="71"/>
      <c r="J458" s="71"/>
      <c r="K458" s="71"/>
      <c r="L458" s="71"/>
      <c r="M458" s="207"/>
      <c r="N458" s="71"/>
      <c r="O458" s="71"/>
      <c r="P458" s="71"/>
    </row>
    <row r="459">
      <c r="A459" s="71"/>
      <c r="B459" s="209"/>
      <c r="C459" s="207"/>
      <c r="D459" s="71"/>
      <c r="E459" s="71"/>
      <c r="F459" s="71"/>
      <c r="G459" s="71"/>
      <c r="H459" s="71"/>
      <c r="I459" s="71"/>
      <c r="J459" s="71"/>
      <c r="K459" s="71"/>
      <c r="L459" s="71"/>
      <c r="M459" s="207"/>
      <c r="N459" s="71"/>
      <c r="O459" s="71"/>
      <c r="P459" s="71"/>
    </row>
    <row r="460">
      <c r="A460" s="71"/>
      <c r="B460" s="209"/>
      <c r="C460" s="207"/>
      <c r="D460" s="71"/>
      <c r="E460" s="71"/>
      <c r="F460" s="71"/>
      <c r="G460" s="71"/>
      <c r="H460" s="71"/>
      <c r="I460" s="71"/>
      <c r="J460" s="71"/>
      <c r="K460" s="71"/>
      <c r="L460" s="71"/>
      <c r="M460" s="207"/>
      <c r="N460" s="71"/>
      <c r="O460" s="71"/>
      <c r="P460" s="71"/>
    </row>
    <row r="461">
      <c r="A461" s="71"/>
      <c r="B461" s="209"/>
      <c r="C461" s="207"/>
      <c r="D461" s="71"/>
      <c r="E461" s="71"/>
      <c r="F461" s="71"/>
      <c r="G461" s="71"/>
      <c r="H461" s="71"/>
      <c r="I461" s="71"/>
      <c r="J461" s="71"/>
      <c r="K461" s="71"/>
      <c r="L461" s="71"/>
      <c r="M461" s="207"/>
      <c r="N461" s="71"/>
      <c r="O461" s="71"/>
      <c r="P461" s="71"/>
    </row>
    <row r="462">
      <c r="A462" s="71"/>
      <c r="B462" s="209"/>
      <c r="C462" s="207"/>
      <c r="D462" s="71"/>
      <c r="E462" s="71"/>
      <c r="F462" s="71"/>
      <c r="G462" s="71"/>
      <c r="H462" s="71"/>
      <c r="I462" s="71"/>
      <c r="J462" s="71"/>
      <c r="K462" s="71"/>
      <c r="L462" s="71"/>
      <c r="M462" s="207"/>
      <c r="N462" s="71"/>
      <c r="O462" s="71"/>
      <c r="P462" s="71"/>
    </row>
    <row r="463">
      <c r="A463" s="71"/>
      <c r="B463" s="209"/>
      <c r="C463" s="207"/>
      <c r="D463" s="71"/>
      <c r="E463" s="71"/>
      <c r="F463" s="71"/>
      <c r="G463" s="71"/>
      <c r="H463" s="71"/>
      <c r="I463" s="71"/>
      <c r="J463" s="71"/>
      <c r="K463" s="71"/>
      <c r="L463" s="71"/>
      <c r="M463" s="207"/>
      <c r="N463" s="71"/>
      <c r="O463" s="71"/>
      <c r="P463" s="71"/>
    </row>
    <row r="464">
      <c r="A464" s="71"/>
      <c r="B464" s="209"/>
      <c r="C464" s="207"/>
      <c r="D464" s="71"/>
      <c r="E464" s="71"/>
      <c r="F464" s="71"/>
      <c r="G464" s="71"/>
      <c r="H464" s="71"/>
      <c r="I464" s="71"/>
      <c r="J464" s="71"/>
      <c r="K464" s="71"/>
      <c r="L464" s="71"/>
      <c r="M464" s="207"/>
      <c r="N464" s="71"/>
      <c r="O464" s="71"/>
      <c r="P464" s="71"/>
    </row>
    <row r="465">
      <c r="A465" s="71"/>
      <c r="B465" s="209"/>
      <c r="C465" s="207"/>
      <c r="D465" s="71"/>
      <c r="E465" s="71"/>
      <c r="F465" s="71"/>
      <c r="G465" s="71"/>
      <c r="H465" s="71"/>
      <c r="I465" s="71"/>
      <c r="J465" s="71"/>
      <c r="K465" s="71"/>
      <c r="L465" s="71"/>
      <c r="M465" s="207"/>
      <c r="N465" s="71"/>
      <c r="O465" s="71"/>
      <c r="P465" s="71"/>
    </row>
    <row r="466">
      <c r="A466" s="71"/>
      <c r="B466" s="209"/>
      <c r="C466" s="207"/>
      <c r="D466" s="71"/>
      <c r="E466" s="71"/>
      <c r="F466" s="71"/>
      <c r="G466" s="71"/>
      <c r="H466" s="71"/>
      <c r="I466" s="71"/>
      <c r="J466" s="71"/>
      <c r="K466" s="71"/>
      <c r="L466" s="71"/>
      <c r="M466" s="207"/>
      <c r="N466" s="71"/>
      <c r="O466" s="71"/>
      <c r="P466" s="71"/>
    </row>
    <row r="467">
      <c r="A467" s="71"/>
      <c r="B467" s="209"/>
      <c r="C467" s="207"/>
      <c r="D467" s="71"/>
      <c r="E467" s="71"/>
      <c r="F467" s="71"/>
      <c r="G467" s="71"/>
      <c r="H467" s="71"/>
      <c r="I467" s="71"/>
      <c r="J467" s="71"/>
      <c r="K467" s="71"/>
      <c r="L467" s="71"/>
      <c r="M467" s="207"/>
      <c r="N467" s="71"/>
      <c r="O467" s="71"/>
      <c r="P467" s="71"/>
    </row>
    <row r="468">
      <c r="A468" s="71"/>
      <c r="B468" s="209"/>
      <c r="C468" s="207"/>
      <c r="D468" s="71"/>
      <c r="E468" s="71"/>
      <c r="F468" s="71"/>
      <c r="G468" s="71"/>
      <c r="H468" s="71"/>
      <c r="I468" s="71"/>
      <c r="J468" s="71"/>
      <c r="K468" s="71"/>
      <c r="L468" s="71"/>
      <c r="M468" s="207"/>
      <c r="N468" s="71"/>
      <c r="O468" s="71"/>
      <c r="P468" s="71"/>
    </row>
    <row r="469">
      <c r="A469" s="71"/>
      <c r="B469" s="209"/>
      <c r="C469" s="207"/>
      <c r="D469" s="71"/>
      <c r="E469" s="71"/>
      <c r="F469" s="71"/>
      <c r="G469" s="71"/>
      <c r="H469" s="71"/>
      <c r="I469" s="71"/>
      <c r="J469" s="71"/>
      <c r="K469" s="71"/>
      <c r="L469" s="71"/>
      <c r="M469" s="207"/>
      <c r="N469" s="71"/>
      <c r="O469" s="71"/>
      <c r="P469" s="71"/>
    </row>
    <row r="470">
      <c r="A470" s="71"/>
      <c r="B470" s="209"/>
      <c r="C470" s="207"/>
      <c r="D470" s="71"/>
      <c r="E470" s="71"/>
      <c r="F470" s="71"/>
      <c r="G470" s="71"/>
      <c r="H470" s="71"/>
      <c r="I470" s="71"/>
      <c r="J470" s="71"/>
      <c r="K470" s="71"/>
      <c r="L470" s="71"/>
      <c r="M470" s="207"/>
      <c r="N470" s="71"/>
      <c r="O470" s="71"/>
      <c r="P470" s="71"/>
    </row>
    <row r="471">
      <c r="A471" s="71"/>
      <c r="B471" s="209"/>
      <c r="C471" s="207"/>
      <c r="D471" s="71"/>
      <c r="E471" s="71"/>
      <c r="F471" s="71"/>
      <c r="G471" s="71"/>
      <c r="H471" s="71"/>
      <c r="I471" s="71"/>
      <c r="J471" s="71"/>
      <c r="K471" s="71"/>
      <c r="L471" s="71"/>
      <c r="M471" s="207"/>
      <c r="N471" s="71"/>
      <c r="O471" s="71"/>
      <c r="P471" s="71"/>
    </row>
    <row r="472">
      <c r="A472" s="71"/>
      <c r="B472" s="209"/>
      <c r="C472" s="207"/>
      <c r="D472" s="71"/>
      <c r="E472" s="71"/>
      <c r="F472" s="71"/>
      <c r="G472" s="71"/>
      <c r="H472" s="71"/>
      <c r="I472" s="71"/>
      <c r="J472" s="71"/>
      <c r="K472" s="71"/>
      <c r="L472" s="71"/>
      <c r="M472" s="207"/>
      <c r="N472" s="71"/>
      <c r="O472" s="71"/>
      <c r="P472" s="71"/>
    </row>
    <row r="473">
      <c r="A473" s="71"/>
      <c r="B473" s="209"/>
      <c r="C473" s="207"/>
      <c r="D473" s="71"/>
      <c r="E473" s="71"/>
      <c r="F473" s="71"/>
      <c r="G473" s="71"/>
      <c r="H473" s="71"/>
      <c r="I473" s="71"/>
      <c r="J473" s="71"/>
      <c r="K473" s="71"/>
      <c r="L473" s="71"/>
      <c r="M473" s="207"/>
      <c r="N473" s="71"/>
      <c r="O473" s="71"/>
      <c r="P473" s="71"/>
    </row>
    <row r="474">
      <c r="A474" s="71"/>
      <c r="B474" s="209"/>
      <c r="C474" s="207"/>
      <c r="D474" s="71"/>
      <c r="E474" s="71"/>
      <c r="F474" s="71"/>
      <c r="G474" s="71"/>
      <c r="H474" s="71"/>
      <c r="I474" s="71"/>
      <c r="J474" s="71"/>
      <c r="K474" s="71"/>
      <c r="L474" s="71"/>
      <c r="M474" s="207"/>
      <c r="N474" s="71"/>
      <c r="O474" s="71"/>
      <c r="P474" s="71"/>
    </row>
    <row r="475">
      <c r="A475" s="71"/>
      <c r="B475" s="209"/>
      <c r="C475" s="207"/>
      <c r="D475" s="71"/>
      <c r="E475" s="71"/>
      <c r="F475" s="71"/>
      <c r="G475" s="71"/>
      <c r="H475" s="71"/>
      <c r="I475" s="71"/>
      <c r="J475" s="71"/>
      <c r="K475" s="71"/>
      <c r="L475" s="71"/>
      <c r="M475" s="207"/>
      <c r="N475" s="71"/>
      <c r="O475" s="71"/>
      <c r="P475" s="71"/>
    </row>
    <row r="476">
      <c r="A476" s="71"/>
      <c r="B476" s="209"/>
      <c r="C476" s="207"/>
      <c r="D476" s="71"/>
      <c r="E476" s="71"/>
      <c r="F476" s="71"/>
      <c r="G476" s="71"/>
      <c r="H476" s="71"/>
      <c r="I476" s="71"/>
      <c r="J476" s="71"/>
      <c r="K476" s="71"/>
      <c r="L476" s="71"/>
      <c r="M476" s="207"/>
      <c r="N476" s="71"/>
      <c r="O476" s="71"/>
      <c r="P476" s="71"/>
    </row>
    <row r="477">
      <c r="A477" s="71"/>
      <c r="B477" s="209"/>
      <c r="C477" s="207"/>
      <c r="D477" s="71"/>
      <c r="E477" s="71"/>
      <c r="F477" s="71"/>
      <c r="G477" s="71"/>
      <c r="H477" s="71"/>
      <c r="I477" s="71"/>
      <c r="J477" s="71"/>
      <c r="K477" s="71"/>
      <c r="L477" s="71"/>
      <c r="M477" s="207"/>
      <c r="N477" s="71"/>
      <c r="O477" s="71"/>
      <c r="P477" s="71"/>
    </row>
    <row r="478">
      <c r="A478" s="71"/>
      <c r="B478" s="209"/>
      <c r="C478" s="207"/>
      <c r="D478" s="71"/>
      <c r="E478" s="71"/>
      <c r="F478" s="71"/>
      <c r="G478" s="71"/>
      <c r="H478" s="71"/>
      <c r="I478" s="71"/>
      <c r="J478" s="71"/>
      <c r="K478" s="71"/>
      <c r="L478" s="71"/>
      <c r="M478" s="207"/>
      <c r="N478" s="71"/>
      <c r="O478" s="71"/>
      <c r="P478" s="71"/>
    </row>
    <row r="479">
      <c r="A479" s="71"/>
      <c r="B479" s="209"/>
      <c r="C479" s="207"/>
      <c r="D479" s="71"/>
      <c r="E479" s="71"/>
      <c r="F479" s="71"/>
      <c r="G479" s="71"/>
      <c r="H479" s="71"/>
      <c r="I479" s="71"/>
      <c r="J479" s="71"/>
      <c r="K479" s="71"/>
      <c r="L479" s="71"/>
      <c r="M479" s="207"/>
      <c r="N479" s="71"/>
      <c r="O479" s="71"/>
      <c r="P479" s="71"/>
    </row>
    <row r="480">
      <c r="A480" s="71"/>
      <c r="B480" s="209"/>
      <c r="C480" s="207"/>
      <c r="D480" s="71"/>
      <c r="E480" s="71"/>
      <c r="F480" s="71"/>
      <c r="G480" s="71"/>
      <c r="H480" s="71"/>
      <c r="I480" s="71"/>
      <c r="J480" s="71"/>
      <c r="K480" s="71"/>
      <c r="L480" s="71"/>
      <c r="M480" s="207"/>
      <c r="N480" s="71"/>
      <c r="O480" s="71"/>
      <c r="P480" s="71"/>
    </row>
    <row r="481">
      <c r="A481" s="71"/>
      <c r="B481" s="209"/>
      <c r="C481" s="207"/>
      <c r="D481" s="71"/>
      <c r="E481" s="71"/>
      <c r="F481" s="71"/>
      <c r="G481" s="71"/>
      <c r="H481" s="71"/>
      <c r="I481" s="71"/>
      <c r="J481" s="71"/>
      <c r="K481" s="71"/>
      <c r="L481" s="71"/>
      <c r="M481" s="207"/>
      <c r="N481" s="71"/>
      <c r="O481" s="71"/>
      <c r="P481" s="71"/>
    </row>
    <row r="482">
      <c r="A482" s="71"/>
      <c r="B482" s="209"/>
      <c r="C482" s="207"/>
      <c r="D482" s="71"/>
      <c r="E482" s="71"/>
      <c r="F482" s="71"/>
      <c r="G482" s="71"/>
      <c r="H482" s="71"/>
      <c r="I482" s="71"/>
      <c r="J482" s="71"/>
      <c r="K482" s="71"/>
      <c r="L482" s="71"/>
      <c r="M482" s="207"/>
      <c r="N482" s="71"/>
      <c r="O482" s="71"/>
      <c r="P482" s="71"/>
    </row>
    <row r="483">
      <c r="A483" s="71"/>
      <c r="B483" s="209"/>
      <c r="C483" s="207"/>
      <c r="D483" s="71"/>
      <c r="E483" s="71"/>
      <c r="F483" s="71"/>
      <c r="G483" s="71"/>
      <c r="H483" s="71"/>
      <c r="I483" s="71"/>
      <c r="J483" s="71"/>
      <c r="K483" s="71"/>
      <c r="L483" s="71"/>
      <c r="M483" s="207"/>
      <c r="N483" s="71"/>
      <c r="O483" s="71"/>
      <c r="P483" s="71"/>
    </row>
    <row r="484">
      <c r="A484" s="71"/>
      <c r="B484" s="209"/>
      <c r="C484" s="207"/>
      <c r="D484" s="71"/>
      <c r="E484" s="71"/>
      <c r="F484" s="71"/>
      <c r="G484" s="71"/>
      <c r="H484" s="71"/>
      <c r="I484" s="71"/>
      <c r="J484" s="71"/>
      <c r="K484" s="71"/>
      <c r="L484" s="71"/>
      <c r="M484" s="207"/>
      <c r="N484" s="71"/>
      <c r="O484" s="71"/>
      <c r="P484" s="71"/>
    </row>
    <row r="485">
      <c r="A485" s="71"/>
      <c r="B485" s="209"/>
      <c r="C485" s="207"/>
      <c r="D485" s="71"/>
      <c r="E485" s="71"/>
      <c r="F485" s="71"/>
      <c r="G485" s="71"/>
      <c r="H485" s="71"/>
      <c r="I485" s="71"/>
      <c r="J485" s="71"/>
      <c r="K485" s="71"/>
      <c r="L485" s="71"/>
      <c r="M485" s="207"/>
      <c r="N485" s="71"/>
      <c r="O485" s="71"/>
      <c r="P485" s="71"/>
    </row>
    <row r="486">
      <c r="A486" s="71"/>
      <c r="B486" s="209"/>
      <c r="C486" s="207"/>
      <c r="D486" s="71"/>
      <c r="E486" s="71"/>
      <c r="F486" s="71"/>
      <c r="G486" s="71"/>
      <c r="H486" s="71"/>
      <c r="I486" s="71"/>
      <c r="J486" s="71"/>
      <c r="K486" s="71"/>
      <c r="L486" s="71"/>
      <c r="M486" s="207"/>
      <c r="N486" s="71"/>
      <c r="O486" s="71"/>
      <c r="P486" s="71"/>
    </row>
    <row r="487">
      <c r="A487" s="71"/>
      <c r="B487" s="209"/>
      <c r="C487" s="207"/>
      <c r="D487" s="71"/>
      <c r="E487" s="71"/>
      <c r="F487" s="71"/>
      <c r="G487" s="71"/>
      <c r="H487" s="71"/>
      <c r="I487" s="71"/>
      <c r="J487" s="71"/>
      <c r="K487" s="71"/>
      <c r="L487" s="71"/>
      <c r="M487" s="207"/>
      <c r="N487" s="71"/>
      <c r="O487" s="71"/>
      <c r="P487" s="71"/>
    </row>
    <row r="488">
      <c r="A488" s="71"/>
      <c r="B488" s="209"/>
      <c r="C488" s="207"/>
      <c r="D488" s="71"/>
      <c r="E488" s="71"/>
      <c r="F488" s="71"/>
      <c r="G488" s="71"/>
      <c r="H488" s="71"/>
      <c r="I488" s="71"/>
      <c r="J488" s="71"/>
      <c r="K488" s="71"/>
      <c r="L488" s="71"/>
      <c r="M488" s="207"/>
      <c r="N488" s="71"/>
      <c r="O488" s="71"/>
      <c r="P488" s="71"/>
    </row>
    <row r="489">
      <c r="A489" s="71"/>
      <c r="B489" s="209"/>
      <c r="C489" s="207"/>
      <c r="D489" s="71"/>
      <c r="E489" s="71"/>
      <c r="F489" s="71"/>
      <c r="G489" s="71"/>
      <c r="H489" s="71"/>
      <c r="I489" s="71"/>
      <c r="J489" s="71"/>
      <c r="K489" s="71"/>
      <c r="L489" s="71"/>
      <c r="M489" s="207"/>
      <c r="N489" s="71"/>
      <c r="O489" s="71"/>
      <c r="P489" s="71"/>
    </row>
    <row r="490">
      <c r="A490" s="71"/>
      <c r="B490" s="209"/>
      <c r="C490" s="207"/>
      <c r="D490" s="71"/>
      <c r="E490" s="71"/>
      <c r="F490" s="71"/>
      <c r="G490" s="71"/>
      <c r="H490" s="71"/>
      <c r="I490" s="71"/>
      <c r="J490" s="71"/>
      <c r="K490" s="71"/>
      <c r="L490" s="71"/>
      <c r="M490" s="207"/>
      <c r="N490" s="71"/>
      <c r="O490" s="71"/>
      <c r="P490" s="71"/>
    </row>
    <row r="491">
      <c r="A491" s="71"/>
      <c r="B491" s="209"/>
      <c r="C491" s="207"/>
      <c r="D491" s="71"/>
      <c r="E491" s="71"/>
      <c r="F491" s="71"/>
      <c r="G491" s="71"/>
      <c r="H491" s="71"/>
      <c r="I491" s="71"/>
      <c r="J491" s="71"/>
      <c r="K491" s="71"/>
      <c r="L491" s="71"/>
      <c r="M491" s="207"/>
      <c r="N491" s="71"/>
      <c r="O491" s="71"/>
      <c r="P491" s="71"/>
    </row>
    <row r="492">
      <c r="A492" s="71"/>
      <c r="B492" s="209"/>
      <c r="C492" s="207"/>
      <c r="D492" s="71"/>
      <c r="E492" s="71"/>
      <c r="F492" s="71"/>
      <c r="G492" s="71"/>
      <c r="H492" s="71"/>
      <c r="I492" s="71"/>
      <c r="J492" s="71"/>
      <c r="K492" s="71"/>
      <c r="L492" s="71"/>
      <c r="M492" s="207"/>
      <c r="N492" s="71"/>
      <c r="O492" s="71"/>
      <c r="P492" s="71"/>
    </row>
    <row r="493">
      <c r="A493" s="71"/>
      <c r="B493" s="209"/>
      <c r="C493" s="207"/>
      <c r="D493" s="71"/>
      <c r="E493" s="71"/>
      <c r="F493" s="71"/>
      <c r="G493" s="71"/>
      <c r="H493" s="71"/>
      <c r="I493" s="71"/>
      <c r="J493" s="71"/>
      <c r="K493" s="71"/>
      <c r="L493" s="71"/>
      <c r="M493" s="207"/>
      <c r="N493" s="71"/>
      <c r="O493" s="71"/>
      <c r="P493" s="71"/>
    </row>
    <row r="494">
      <c r="A494" s="71"/>
      <c r="B494" s="209"/>
      <c r="C494" s="207"/>
      <c r="D494" s="71"/>
      <c r="E494" s="71"/>
      <c r="F494" s="71"/>
      <c r="G494" s="71"/>
      <c r="H494" s="71"/>
      <c r="I494" s="71"/>
      <c r="J494" s="71"/>
      <c r="K494" s="71"/>
      <c r="L494" s="71"/>
      <c r="M494" s="207"/>
      <c r="N494" s="71"/>
      <c r="O494" s="71"/>
      <c r="P494" s="71"/>
    </row>
    <row r="495">
      <c r="A495" s="71"/>
      <c r="B495" s="209"/>
      <c r="C495" s="207"/>
      <c r="D495" s="71"/>
      <c r="E495" s="71"/>
      <c r="F495" s="71"/>
      <c r="G495" s="71"/>
      <c r="H495" s="71"/>
      <c r="I495" s="71"/>
      <c r="J495" s="71"/>
      <c r="K495" s="71"/>
      <c r="L495" s="71"/>
      <c r="M495" s="207"/>
      <c r="N495" s="71"/>
      <c r="O495" s="71"/>
      <c r="P495" s="71"/>
    </row>
    <row r="496">
      <c r="A496" s="71"/>
      <c r="B496" s="209"/>
      <c r="C496" s="207"/>
      <c r="D496" s="71"/>
      <c r="E496" s="71"/>
      <c r="F496" s="71"/>
      <c r="G496" s="71"/>
      <c r="H496" s="71"/>
      <c r="I496" s="71"/>
      <c r="J496" s="71"/>
      <c r="K496" s="71"/>
      <c r="L496" s="71"/>
      <c r="M496" s="207"/>
      <c r="N496" s="71"/>
      <c r="O496" s="71"/>
      <c r="P496" s="71"/>
    </row>
    <row r="497">
      <c r="A497" s="71"/>
      <c r="B497" s="209"/>
      <c r="C497" s="207"/>
      <c r="D497" s="71"/>
      <c r="E497" s="71"/>
      <c r="F497" s="71"/>
      <c r="G497" s="71"/>
      <c r="H497" s="71"/>
      <c r="I497" s="71"/>
      <c r="J497" s="71"/>
      <c r="K497" s="71"/>
      <c r="L497" s="71"/>
      <c r="M497" s="207"/>
      <c r="N497" s="71"/>
      <c r="O497" s="71"/>
      <c r="P497" s="71"/>
    </row>
    <row r="498">
      <c r="A498" s="71"/>
      <c r="B498" s="209"/>
      <c r="C498" s="207"/>
      <c r="D498" s="71"/>
      <c r="E498" s="71"/>
      <c r="F498" s="71"/>
      <c r="G498" s="71"/>
      <c r="H498" s="71"/>
      <c r="I498" s="71"/>
      <c r="J498" s="71"/>
      <c r="K498" s="71"/>
      <c r="L498" s="71"/>
      <c r="M498" s="207"/>
      <c r="N498" s="71"/>
      <c r="O498" s="71"/>
      <c r="P498" s="71"/>
    </row>
    <row r="499">
      <c r="A499" s="71"/>
      <c r="B499" s="209"/>
      <c r="C499" s="207"/>
      <c r="D499" s="71"/>
      <c r="E499" s="71"/>
      <c r="F499" s="71"/>
      <c r="G499" s="71"/>
      <c r="H499" s="71"/>
      <c r="I499" s="71"/>
      <c r="J499" s="71"/>
      <c r="K499" s="71"/>
      <c r="L499" s="71"/>
      <c r="M499" s="207"/>
      <c r="N499" s="71"/>
      <c r="O499" s="71"/>
      <c r="P499" s="71"/>
    </row>
    <row r="500">
      <c r="A500" s="71"/>
      <c r="B500" s="209"/>
      <c r="C500" s="207"/>
      <c r="D500" s="71"/>
      <c r="E500" s="71"/>
      <c r="F500" s="71"/>
      <c r="G500" s="71"/>
      <c r="H500" s="71"/>
      <c r="I500" s="71"/>
      <c r="J500" s="71"/>
      <c r="K500" s="71"/>
      <c r="L500" s="71"/>
      <c r="M500" s="207"/>
      <c r="N500" s="71"/>
      <c r="O500" s="71"/>
      <c r="P500" s="71"/>
    </row>
    <row r="501">
      <c r="A501" s="71"/>
      <c r="B501" s="209"/>
      <c r="C501" s="207"/>
      <c r="D501" s="71"/>
      <c r="E501" s="71"/>
      <c r="F501" s="71"/>
      <c r="G501" s="71"/>
      <c r="H501" s="71"/>
      <c r="I501" s="71"/>
      <c r="J501" s="71"/>
      <c r="K501" s="71"/>
      <c r="L501" s="71"/>
      <c r="M501" s="207"/>
      <c r="N501" s="71"/>
      <c r="O501" s="71"/>
      <c r="P501" s="71"/>
    </row>
    <row r="502">
      <c r="A502" s="71"/>
      <c r="B502" s="209"/>
      <c r="C502" s="207"/>
      <c r="D502" s="71"/>
      <c r="E502" s="71"/>
      <c r="F502" s="71"/>
      <c r="G502" s="71"/>
      <c r="H502" s="71"/>
      <c r="I502" s="71"/>
      <c r="J502" s="71"/>
      <c r="K502" s="71"/>
      <c r="L502" s="71"/>
      <c r="M502" s="207"/>
      <c r="N502" s="71"/>
      <c r="O502" s="71"/>
      <c r="P502" s="71"/>
    </row>
    <row r="503">
      <c r="A503" s="71"/>
      <c r="B503" s="209"/>
      <c r="C503" s="207"/>
      <c r="D503" s="71"/>
      <c r="E503" s="71"/>
      <c r="F503" s="71"/>
      <c r="G503" s="71"/>
      <c r="H503" s="71"/>
      <c r="I503" s="71"/>
      <c r="J503" s="71"/>
      <c r="K503" s="71"/>
      <c r="L503" s="71"/>
      <c r="M503" s="207"/>
      <c r="N503" s="71"/>
      <c r="O503" s="71"/>
      <c r="P503" s="71"/>
    </row>
    <row r="504">
      <c r="A504" s="71"/>
      <c r="B504" s="209"/>
      <c r="C504" s="207"/>
      <c r="D504" s="71"/>
      <c r="E504" s="71"/>
      <c r="F504" s="71"/>
      <c r="G504" s="71"/>
      <c r="H504" s="71"/>
      <c r="I504" s="71"/>
      <c r="J504" s="71"/>
      <c r="K504" s="71"/>
      <c r="L504" s="71"/>
      <c r="M504" s="207"/>
      <c r="N504" s="71"/>
      <c r="O504" s="71"/>
      <c r="P504" s="71"/>
    </row>
    <row r="505">
      <c r="A505" s="71"/>
      <c r="B505" s="209"/>
      <c r="C505" s="207"/>
      <c r="D505" s="71"/>
      <c r="E505" s="71"/>
      <c r="F505" s="71"/>
      <c r="G505" s="71"/>
      <c r="H505" s="71"/>
      <c r="I505" s="71"/>
      <c r="J505" s="71"/>
      <c r="K505" s="71"/>
      <c r="L505" s="71"/>
      <c r="M505" s="207"/>
      <c r="N505" s="71"/>
      <c r="O505" s="71"/>
      <c r="P505" s="71"/>
    </row>
    <row r="506">
      <c r="A506" s="71"/>
      <c r="B506" s="209"/>
      <c r="C506" s="207"/>
      <c r="D506" s="71"/>
      <c r="E506" s="71"/>
      <c r="F506" s="71"/>
      <c r="G506" s="71"/>
      <c r="H506" s="71"/>
      <c r="I506" s="71"/>
      <c r="J506" s="71"/>
      <c r="K506" s="71"/>
      <c r="L506" s="71"/>
      <c r="M506" s="207"/>
      <c r="N506" s="71"/>
      <c r="O506" s="71"/>
      <c r="P506" s="71"/>
    </row>
    <row r="507">
      <c r="A507" s="71"/>
      <c r="B507" s="209"/>
      <c r="C507" s="207"/>
      <c r="D507" s="71"/>
      <c r="E507" s="71"/>
      <c r="F507" s="71"/>
      <c r="G507" s="71"/>
      <c r="H507" s="71"/>
      <c r="I507" s="71"/>
      <c r="J507" s="71"/>
      <c r="K507" s="71"/>
      <c r="L507" s="71"/>
      <c r="M507" s="207"/>
      <c r="N507" s="71"/>
      <c r="O507" s="71"/>
      <c r="P507" s="71"/>
    </row>
    <row r="508">
      <c r="A508" s="71"/>
      <c r="B508" s="209"/>
      <c r="C508" s="207"/>
      <c r="D508" s="71"/>
      <c r="E508" s="71"/>
      <c r="F508" s="71"/>
      <c r="G508" s="71"/>
      <c r="H508" s="71"/>
      <c r="I508" s="71"/>
      <c r="J508" s="71"/>
      <c r="K508" s="71"/>
      <c r="L508" s="71"/>
      <c r="M508" s="207"/>
      <c r="N508" s="71"/>
      <c r="O508" s="71"/>
      <c r="P508" s="71"/>
    </row>
    <row r="509">
      <c r="A509" s="71"/>
      <c r="B509" s="209"/>
      <c r="C509" s="207"/>
      <c r="D509" s="71"/>
      <c r="E509" s="71"/>
      <c r="F509" s="71"/>
      <c r="G509" s="71"/>
      <c r="H509" s="71"/>
      <c r="I509" s="71"/>
      <c r="J509" s="71"/>
      <c r="K509" s="71"/>
      <c r="L509" s="71"/>
      <c r="M509" s="207"/>
      <c r="N509" s="71"/>
      <c r="O509" s="71"/>
      <c r="P509" s="71"/>
    </row>
    <row r="510">
      <c r="A510" s="71"/>
      <c r="B510" s="209"/>
      <c r="C510" s="207"/>
      <c r="D510" s="71"/>
      <c r="E510" s="71"/>
      <c r="F510" s="71"/>
      <c r="G510" s="71"/>
      <c r="H510" s="71"/>
      <c r="I510" s="71"/>
      <c r="J510" s="71"/>
      <c r="K510" s="71"/>
      <c r="L510" s="71"/>
      <c r="M510" s="207"/>
      <c r="N510" s="71"/>
      <c r="O510" s="71"/>
      <c r="P510" s="71"/>
    </row>
    <row r="511">
      <c r="A511" s="71"/>
      <c r="B511" s="209"/>
      <c r="C511" s="207"/>
      <c r="D511" s="71"/>
      <c r="E511" s="71"/>
      <c r="F511" s="71"/>
      <c r="G511" s="71"/>
      <c r="H511" s="71"/>
      <c r="I511" s="71"/>
      <c r="J511" s="71"/>
      <c r="K511" s="71"/>
      <c r="L511" s="71"/>
      <c r="M511" s="207"/>
      <c r="N511" s="71"/>
      <c r="O511" s="71"/>
      <c r="P511" s="71"/>
    </row>
    <row r="512">
      <c r="A512" s="71"/>
      <c r="B512" s="209"/>
      <c r="C512" s="207"/>
      <c r="D512" s="71"/>
      <c r="E512" s="71"/>
      <c r="F512" s="71"/>
      <c r="G512" s="71"/>
      <c r="H512" s="71"/>
      <c r="I512" s="71"/>
      <c r="J512" s="71"/>
      <c r="K512" s="71"/>
      <c r="L512" s="71"/>
      <c r="M512" s="207"/>
      <c r="N512" s="71"/>
      <c r="O512" s="71"/>
      <c r="P512" s="71"/>
    </row>
    <row r="513">
      <c r="A513" s="71"/>
      <c r="B513" s="209"/>
      <c r="C513" s="207"/>
      <c r="D513" s="71"/>
      <c r="E513" s="71"/>
      <c r="F513" s="71"/>
      <c r="G513" s="71"/>
      <c r="H513" s="71"/>
      <c r="I513" s="71"/>
      <c r="J513" s="71"/>
      <c r="K513" s="71"/>
      <c r="L513" s="71"/>
      <c r="M513" s="207"/>
      <c r="N513" s="71"/>
      <c r="O513" s="71"/>
      <c r="P513" s="71"/>
    </row>
    <row r="514">
      <c r="A514" s="71"/>
      <c r="B514" s="209"/>
      <c r="C514" s="207"/>
      <c r="D514" s="71"/>
      <c r="E514" s="71"/>
      <c r="F514" s="71"/>
      <c r="G514" s="71"/>
      <c r="H514" s="71"/>
      <c r="I514" s="71"/>
      <c r="J514" s="71"/>
      <c r="K514" s="71"/>
      <c r="L514" s="71"/>
      <c r="M514" s="207"/>
      <c r="N514" s="71"/>
      <c r="O514" s="71"/>
      <c r="P514" s="71"/>
    </row>
    <row r="515">
      <c r="A515" s="71"/>
      <c r="B515" s="209"/>
      <c r="C515" s="207"/>
      <c r="D515" s="71"/>
      <c r="E515" s="71"/>
      <c r="F515" s="71"/>
      <c r="G515" s="71"/>
      <c r="H515" s="71"/>
      <c r="I515" s="71"/>
      <c r="J515" s="71"/>
      <c r="K515" s="71"/>
      <c r="L515" s="71"/>
      <c r="M515" s="207"/>
      <c r="N515" s="71"/>
      <c r="O515" s="71"/>
      <c r="P515" s="71"/>
    </row>
    <row r="516">
      <c r="A516" s="71"/>
      <c r="B516" s="209"/>
      <c r="C516" s="207"/>
      <c r="D516" s="71"/>
      <c r="E516" s="71"/>
      <c r="F516" s="71"/>
      <c r="G516" s="71"/>
      <c r="H516" s="71"/>
      <c r="I516" s="71"/>
      <c r="J516" s="71"/>
      <c r="K516" s="71"/>
      <c r="L516" s="71"/>
      <c r="M516" s="207"/>
      <c r="N516" s="71"/>
      <c r="O516" s="71"/>
      <c r="P516" s="71"/>
    </row>
    <row r="517">
      <c r="A517" s="71"/>
      <c r="B517" s="209"/>
      <c r="C517" s="207"/>
      <c r="D517" s="71"/>
      <c r="E517" s="71"/>
      <c r="F517" s="71"/>
      <c r="G517" s="71"/>
      <c r="H517" s="71"/>
      <c r="I517" s="71"/>
      <c r="J517" s="71"/>
      <c r="K517" s="71"/>
      <c r="L517" s="71"/>
      <c r="M517" s="207"/>
      <c r="N517" s="71"/>
      <c r="O517" s="71"/>
      <c r="P517" s="71"/>
    </row>
    <row r="518">
      <c r="A518" s="71"/>
      <c r="B518" s="209"/>
      <c r="C518" s="207"/>
      <c r="D518" s="71"/>
      <c r="E518" s="71"/>
      <c r="F518" s="71"/>
      <c r="G518" s="71"/>
      <c r="H518" s="71"/>
      <c r="I518" s="71"/>
      <c r="J518" s="71"/>
      <c r="K518" s="71"/>
      <c r="L518" s="71"/>
      <c r="M518" s="207"/>
      <c r="N518" s="71"/>
      <c r="O518" s="71"/>
      <c r="P518" s="71"/>
    </row>
    <row r="519">
      <c r="A519" s="71"/>
      <c r="B519" s="209"/>
      <c r="C519" s="207"/>
      <c r="D519" s="71"/>
      <c r="E519" s="71"/>
      <c r="F519" s="71"/>
      <c r="G519" s="71"/>
      <c r="H519" s="71"/>
      <c r="I519" s="71"/>
      <c r="J519" s="71"/>
      <c r="K519" s="71"/>
      <c r="L519" s="71"/>
      <c r="M519" s="207"/>
      <c r="N519" s="71"/>
      <c r="O519" s="71"/>
      <c r="P519" s="71"/>
    </row>
    <row r="520">
      <c r="A520" s="71"/>
      <c r="B520" s="209"/>
      <c r="C520" s="207"/>
      <c r="D520" s="71"/>
      <c r="E520" s="71"/>
      <c r="F520" s="71"/>
      <c r="G520" s="71"/>
      <c r="H520" s="71"/>
      <c r="I520" s="71"/>
      <c r="J520" s="71"/>
      <c r="K520" s="71"/>
      <c r="L520" s="71"/>
      <c r="M520" s="207"/>
      <c r="N520" s="71"/>
      <c r="O520" s="71"/>
      <c r="P520" s="71"/>
    </row>
    <row r="521">
      <c r="A521" s="71"/>
      <c r="B521" s="209"/>
      <c r="C521" s="207"/>
      <c r="D521" s="71"/>
      <c r="E521" s="71"/>
      <c r="F521" s="71"/>
      <c r="G521" s="71"/>
      <c r="H521" s="71"/>
      <c r="I521" s="71"/>
      <c r="J521" s="71"/>
      <c r="K521" s="71"/>
      <c r="L521" s="71"/>
      <c r="M521" s="207"/>
      <c r="N521" s="71"/>
      <c r="O521" s="71"/>
      <c r="P521" s="71"/>
    </row>
    <row r="522">
      <c r="A522" s="71"/>
      <c r="B522" s="209"/>
      <c r="C522" s="207"/>
      <c r="D522" s="71"/>
      <c r="E522" s="71"/>
      <c r="F522" s="71"/>
      <c r="G522" s="71"/>
      <c r="H522" s="71"/>
      <c r="I522" s="71"/>
      <c r="J522" s="71"/>
      <c r="K522" s="71"/>
      <c r="L522" s="71"/>
      <c r="M522" s="207"/>
      <c r="N522" s="71"/>
      <c r="O522" s="71"/>
      <c r="P522" s="71"/>
    </row>
    <row r="523">
      <c r="A523" s="71"/>
      <c r="B523" s="209"/>
      <c r="C523" s="207"/>
      <c r="D523" s="71"/>
      <c r="E523" s="71"/>
      <c r="F523" s="71"/>
      <c r="G523" s="71"/>
      <c r="H523" s="71"/>
      <c r="I523" s="71"/>
      <c r="J523" s="71"/>
      <c r="K523" s="71"/>
      <c r="L523" s="71"/>
      <c r="M523" s="207"/>
      <c r="N523" s="71"/>
      <c r="O523" s="71"/>
      <c r="P523" s="71"/>
    </row>
    <row r="524">
      <c r="A524" s="71"/>
      <c r="B524" s="209"/>
      <c r="C524" s="207"/>
      <c r="D524" s="71"/>
      <c r="E524" s="71"/>
      <c r="F524" s="71"/>
      <c r="G524" s="71"/>
      <c r="H524" s="71"/>
      <c r="I524" s="71"/>
      <c r="J524" s="71"/>
      <c r="K524" s="71"/>
      <c r="L524" s="71"/>
      <c r="M524" s="207"/>
      <c r="N524" s="71"/>
      <c r="O524" s="71"/>
      <c r="P524" s="71"/>
    </row>
    <row r="525">
      <c r="A525" s="71"/>
      <c r="B525" s="209"/>
      <c r="C525" s="207"/>
      <c r="D525" s="71"/>
      <c r="E525" s="71"/>
      <c r="F525" s="71"/>
      <c r="G525" s="71"/>
      <c r="H525" s="71"/>
      <c r="I525" s="71"/>
      <c r="J525" s="71"/>
      <c r="K525" s="71"/>
      <c r="L525" s="71"/>
      <c r="M525" s="207"/>
      <c r="N525" s="71"/>
      <c r="O525" s="71"/>
      <c r="P525" s="71"/>
    </row>
    <row r="526">
      <c r="A526" s="71"/>
      <c r="B526" s="209"/>
      <c r="C526" s="207"/>
      <c r="D526" s="71"/>
      <c r="E526" s="71"/>
      <c r="F526" s="71"/>
      <c r="G526" s="71"/>
      <c r="H526" s="71"/>
      <c r="I526" s="71"/>
      <c r="J526" s="71"/>
      <c r="K526" s="71"/>
      <c r="L526" s="71"/>
      <c r="M526" s="207"/>
      <c r="N526" s="71"/>
      <c r="O526" s="71"/>
      <c r="P526" s="71"/>
    </row>
    <row r="527">
      <c r="A527" s="71"/>
      <c r="B527" s="209"/>
      <c r="C527" s="207"/>
      <c r="D527" s="71"/>
      <c r="E527" s="71"/>
      <c r="F527" s="71"/>
      <c r="G527" s="71"/>
      <c r="H527" s="71"/>
      <c r="I527" s="71"/>
      <c r="J527" s="71"/>
      <c r="K527" s="71"/>
      <c r="L527" s="71"/>
      <c r="M527" s="207"/>
      <c r="N527" s="71"/>
      <c r="O527" s="71"/>
      <c r="P527" s="71"/>
    </row>
    <row r="528">
      <c r="A528" s="71"/>
      <c r="B528" s="209"/>
      <c r="C528" s="207"/>
      <c r="D528" s="71"/>
      <c r="E528" s="71"/>
      <c r="F528" s="71"/>
      <c r="G528" s="71"/>
      <c r="H528" s="71"/>
      <c r="I528" s="71"/>
      <c r="J528" s="71"/>
      <c r="K528" s="71"/>
      <c r="L528" s="71"/>
      <c r="M528" s="207"/>
      <c r="N528" s="71"/>
      <c r="O528" s="71"/>
      <c r="P528" s="71"/>
    </row>
    <row r="529">
      <c r="A529" s="71"/>
      <c r="B529" s="209"/>
      <c r="C529" s="207"/>
      <c r="D529" s="71"/>
      <c r="E529" s="71"/>
      <c r="F529" s="71"/>
      <c r="G529" s="71"/>
      <c r="H529" s="71"/>
      <c r="I529" s="71"/>
      <c r="J529" s="71"/>
      <c r="K529" s="71"/>
      <c r="L529" s="71"/>
      <c r="M529" s="207"/>
      <c r="N529" s="71"/>
      <c r="O529" s="71"/>
      <c r="P529" s="71"/>
    </row>
    <row r="530">
      <c r="A530" s="71"/>
      <c r="B530" s="209"/>
      <c r="C530" s="207"/>
      <c r="D530" s="71"/>
      <c r="E530" s="71"/>
      <c r="F530" s="71"/>
      <c r="G530" s="71"/>
      <c r="H530" s="71"/>
      <c r="I530" s="71"/>
      <c r="J530" s="71"/>
      <c r="K530" s="71"/>
      <c r="L530" s="71"/>
      <c r="M530" s="207"/>
      <c r="N530" s="71"/>
      <c r="O530" s="71"/>
      <c r="P530" s="71"/>
    </row>
    <row r="531">
      <c r="A531" s="71"/>
      <c r="B531" s="209"/>
      <c r="C531" s="207"/>
      <c r="D531" s="71"/>
      <c r="E531" s="71"/>
      <c r="F531" s="71"/>
      <c r="G531" s="71"/>
      <c r="H531" s="71"/>
      <c r="I531" s="71"/>
      <c r="J531" s="71"/>
      <c r="K531" s="71"/>
      <c r="L531" s="71"/>
      <c r="M531" s="207"/>
      <c r="N531" s="71"/>
      <c r="O531" s="71"/>
      <c r="P531" s="71"/>
    </row>
    <row r="532">
      <c r="A532" s="71"/>
      <c r="B532" s="209"/>
      <c r="C532" s="207"/>
      <c r="D532" s="71"/>
      <c r="E532" s="71"/>
      <c r="F532" s="71"/>
      <c r="G532" s="71"/>
      <c r="H532" s="71"/>
      <c r="I532" s="71"/>
      <c r="J532" s="71"/>
      <c r="K532" s="71"/>
      <c r="L532" s="71"/>
      <c r="M532" s="207"/>
      <c r="N532" s="71"/>
      <c r="O532" s="71"/>
      <c r="P532" s="71"/>
    </row>
    <row r="533">
      <c r="A533" s="71"/>
      <c r="B533" s="209"/>
      <c r="C533" s="207"/>
      <c r="D533" s="71"/>
      <c r="E533" s="71"/>
      <c r="F533" s="71"/>
      <c r="G533" s="71"/>
      <c r="H533" s="71"/>
      <c r="I533" s="71"/>
      <c r="J533" s="71"/>
      <c r="K533" s="71"/>
      <c r="L533" s="71"/>
      <c r="M533" s="207"/>
      <c r="N533" s="71"/>
      <c r="O533" s="71"/>
      <c r="P533" s="71"/>
    </row>
    <row r="534">
      <c r="A534" s="71"/>
      <c r="B534" s="209"/>
      <c r="C534" s="207"/>
      <c r="D534" s="71"/>
      <c r="E534" s="71"/>
      <c r="F534" s="71"/>
      <c r="G534" s="71"/>
      <c r="H534" s="71"/>
      <c r="I534" s="71"/>
      <c r="J534" s="71"/>
      <c r="K534" s="71"/>
      <c r="L534" s="71"/>
      <c r="M534" s="207"/>
      <c r="N534" s="71"/>
      <c r="O534" s="71"/>
      <c r="P534" s="71"/>
    </row>
    <row r="535">
      <c r="A535" s="71"/>
      <c r="B535" s="209"/>
      <c r="C535" s="207"/>
      <c r="D535" s="71"/>
      <c r="E535" s="71"/>
      <c r="F535" s="71"/>
      <c r="G535" s="71"/>
      <c r="H535" s="71"/>
      <c r="I535" s="71"/>
      <c r="J535" s="71"/>
      <c r="K535" s="71"/>
      <c r="L535" s="71"/>
      <c r="M535" s="207"/>
      <c r="N535" s="71"/>
      <c r="O535" s="71"/>
      <c r="P535" s="71"/>
    </row>
    <row r="536">
      <c r="A536" s="71"/>
      <c r="B536" s="209"/>
      <c r="C536" s="207"/>
      <c r="D536" s="71"/>
      <c r="E536" s="71"/>
      <c r="F536" s="71"/>
      <c r="G536" s="71"/>
      <c r="H536" s="71"/>
      <c r="I536" s="71"/>
      <c r="J536" s="71"/>
      <c r="K536" s="71"/>
      <c r="L536" s="71"/>
      <c r="M536" s="207"/>
      <c r="N536" s="71"/>
      <c r="O536" s="71"/>
      <c r="P536" s="71"/>
    </row>
    <row r="537">
      <c r="A537" s="71"/>
      <c r="B537" s="209"/>
      <c r="C537" s="207"/>
      <c r="D537" s="71"/>
      <c r="E537" s="71"/>
      <c r="F537" s="71"/>
      <c r="G537" s="71"/>
      <c r="H537" s="71"/>
      <c r="I537" s="71"/>
      <c r="J537" s="71"/>
      <c r="K537" s="71"/>
      <c r="L537" s="71"/>
      <c r="M537" s="207"/>
      <c r="N537" s="71"/>
      <c r="O537" s="71"/>
      <c r="P537" s="71"/>
    </row>
    <row r="538">
      <c r="A538" s="71"/>
      <c r="B538" s="209"/>
      <c r="C538" s="207"/>
      <c r="D538" s="71"/>
      <c r="E538" s="71"/>
      <c r="F538" s="71"/>
      <c r="G538" s="71"/>
      <c r="H538" s="71"/>
      <c r="I538" s="71"/>
      <c r="J538" s="71"/>
      <c r="K538" s="71"/>
      <c r="L538" s="71"/>
      <c r="M538" s="207"/>
      <c r="N538" s="71"/>
      <c r="O538" s="71"/>
      <c r="P538" s="71"/>
    </row>
    <row r="539">
      <c r="A539" s="71"/>
      <c r="B539" s="209"/>
      <c r="C539" s="207"/>
      <c r="D539" s="71"/>
      <c r="E539" s="71"/>
      <c r="F539" s="71"/>
      <c r="G539" s="71"/>
      <c r="H539" s="71"/>
      <c r="I539" s="71"/>
      <c r="J539" s="71"/>
      <c r="K539" s="71"/>
      <c r="L539" s="71"/>
      <c r="M539" s="207"/>
      <c r="N539" s="71"/>
      <c r="O539" s="71"/>
      <c r="P539" s="71"/>
    </row>
    <row r="540">
      <c r="A540" s="71"/>
      <c r="B540" s="209"/>
      <c r="C540" s="207"/>
      <c r="D540" s="71"/>
      <c r="E540" s="71"/>
      <c r="F540" s="71"/>
      <c r="G540" s="71"/>
      <c r="H540" s="71"/>
      <c r="I540" s="71"/>
      <c r="J540" s="71"/>
      <c r="K540" s="71"/>
      <c r="L540" s="71"/>
      <c r="M540" s="207"/>
      <c r="N540" s="71"/>
      <c r="O540" s="71"/>
      <c r="P540" s="71"/>
    </row>
    <row r="541">
      <c r="A541" s="71"/>
      <c r="B541" s="209"/>
      <c r="C541" s="207"/>
      <c r="D541" s="71"/>
      <c r="E541" s="71"/>
      <c r="F541" s="71"/>
      <c r="G541" s="71"/>
      <c r="H541" s="71"/>
      <c r="I541" s="71"/>
      <c r="J541" s="71"/>
      <c r="K541" s="71"/>
      <c r="L541" s="71"/>
      <c r="M541" s="207"/>
      <c r="N541" s="71"/>
      <c r="O541" s="71"/>
      <c r="P541" s="71"/>
    </row>
    <row r="542">
      <c r="A542" s="71"/>
      <c r="B542" s="209"/>
      <c r="C542" s="207"/>
      <c r="D542" s="71"/>
      <c r="E542" s="71"/>
      <c r="F542" s="71"/>
      <c r="G542" s="71"/>
      <c r="H542" s="71"/>
      <c r="I542" s="71"/>
      <c r="J542" s="71"/>
      <c r="K542" s="71"/>
      <c r="L542" s="71"/>
      <c r="M542" s="207"/>
      <c r="N542" s="71"/>
      <c r="O542" s="71"/>
      <c r="P542" s="71"/>
    </row>
    <row r="543">
      <c r="A543" s="71"/>
      <c r="B543" s="209"/>
      <c r="C543" s="207"/>
      <c r="D543" s="71"/>
      <c r="E543" s="71"/>
      <c r="F543" s="71"/>
      <c r="G543" s="71"/>
      <c r="H543" s="71"/>
      <c r="I543" s="71"/>
      <c r="J543" s="71"/>
      <c r="K543" s="71"/>
      <c r="L543" s="71"/>
      <c r="M543" s="207"/>
      <c r="N543" s="71"/>
      <c r="O543" s="71"/>
      <c r="P543" s="71"/>
    </row>
    <row r="544">
      <c r="A544" s="71"/>
      <c r="B544" s="209"/>
      <c r="C544" s="207"/>
      <c r="D544" s="71"/>
      <c r="E544" s="71"/>
      <c r="F544" s="71"/>
      <c r="G544" s="71"/>
      <c r="H544" s="71"/>
      <c r="I544" s="71"/>
      <c r="J544" s="71"/>
      <c r="K544" s="71"/>
      <c r="L544" s="71"/>
      <c r="M544" s="207"/>
      <c r="N544" s="71"/>
      <c r="O544" s="71"/>
      <c r="P544" s="71"/>
    </row>
    <row r="545">
      <c r="A545" s="71"/>
      <c r="B545" s="209"/>
      <c r="C545" s="207"/>
      <c r="D545" s="71"/>
      <c r="E545" s="71"/>
      <c r="F545" s="71"/>
      <c r="G545" s="71"/>
      <c r="H545" s="71"/>
      <c r="I545" s="71"/>
      <c r="J545" s="71"/>
      <c r="K545" s="71"/>
      <c r="L545" s="71"/>
      <c r="M545" s="207"/>
      <c r="N545" s="71"/>
      <c r="O545" s="71"/>
      <c r="P545" s="71"/>
    </row>
    <row r="546">
      <c r="A546" s="71"/>
      <c r="B546" s="209"/>
      <c r="C546" s="207"/>
      <c r="D546" s="71"/>
      <c r="E546" s="71"/>
      <c r="F546" s="71"/>
      <c r="G546" s="71"/>
      <c r="H546" s="71"/>
      <c r="I546" s="71"/>
      <c r="J546" s="71"/>
      <c r="K546" s="71"/>
      <c r="L546" s="71"/>
      <c r="M546" s="207"/>
      <c r="N546" s="71"/>
      <c r="O546" s="71"/>
      <c r="P546" s="71"/>
    </row>
    <row r="547">
      <c r="A547" s="71"/>
      <c r="B547" s="209"/>
      <c r="C547" s="207"/>
      <c r="D547" s="71"/>
      <c r="E547" s="71"/>
      <c r="F547" s="71"/>
      <c r="G547" s="71"/>
      <c r="H547" s="71"/>
      <c r="I547" s="71"/>
      <c r="J547" s="71"/>
      <c r="K547" s="71"/>
      <c r="L547" s="71"/>
      <c r="M547" s="207"/>
      <c r="N547" s="71"/>
      <c r="O547" s="71"/>
      <c r="P547" s="71"/>
    </row>
    <row r="548">
      <c r="A548" s="71"/>
      <c r="B548" s="209"/>
      <c r="C548" s="207"/>
      <c r="D548" s="71"/>
      <c r="E548" s="71"/>
      <c r="F548" s="71"/>
      <c r="G548" s="71"/>
      <c r="H548" s="71"/>
      <c r="I548" s="71"/>
      <c r="J548" s="71"/>
      <c r="K548" s="71"/>
      <c r="L548" s="71"/>
      <c r="M548" s="207"/>
      <c r="N548" s="71"/>
      <c r="O548" s="71"/>
      <c r="P548" s="71"/>
    </row>
    <row r="549">
      <c r="A549" s="71"/>
      <c r="B549" s="209"/>
      <c r="C549" s="207"/>
      <c r="D549" s="71"/>
      <c r="E549" s="71"/>
      <c r="F549" s="71"/>
      <c r="G549" s="71"/>
      <c r="H549" s="71"/>
      <c r="I549" s="71"/>
      <c r="J549" s="71"/>
      <c r="K549" s="71"/>
      <c r="L549" s="71"/>
      <c r="M549" s="207"/>
      <c r="N549" s="71"/>
      <c r="O549" s="71"/>
      <c r="P549" s="71"/>
    </row>
    <row r="550">
      <c r="A550" s="71"/>
      <c r="B550" s="209"/>
      <c r="C550" s="207"/>
      <c r="D550" s="71"/>
      <c r="E550" s="71"/>
      <c r="F550" s="71"/>
      <c r="G550" s="71"/>
      <c r="H550" s="71"/>
      <c r="I550" s="71"/>
      <c r="J550" s="71"/>
      <c r="K550" s="71"/>
      <c r="L550" s="71"/>
      <c r="M550" s="207"/>
      <c r="N550" s="71"/>
      <c r="O550" s="71"/>
      <c r="P550" s="71"/>
    </row>
    <row r="551">
      <c r="A551" s="71"/>
      <c r="B551" s="209"/>
      <c r="C551" s="207"/>
      <c r="D551" s="71"/>
      <c r="E551" s="71"/>
      <c r="F551" s="71"/>
      <c r="G551" s="71"/>
      <c r="H551" s="71"/>
      <c r="I551" s="71"/>
      <c r="J551" s="71"/>
      <c r="K551" s="71"/>
      <c r="L551" s="71"/>
      <c r="M551" s="207"/>
      <c r="N551" s="71"/>
      <c r="O551" s="71"/>
      <c r="P551" s="71"/>
    </row>
    <row r="552">
      <c r="A552" s="71"/>
      <c r="B552" s="209"/>
      <c r="C552" s="207"/>
      <c r="D552" s="71"/>
      <c r="E552" s="71"/>
      <c r="F552" s="71"/>
      <c r="G552" s="71"/>
      <c r="H552" s="71"/>
      <c r="I552" s="71"/>
      <c r="J552" s="71"/>
      <c r="K552" s="71"/>
      <c r="L552" s="71"/>
      <c r="M552" s="207"/>
      <c r="N552" s="71"/>
      <c r="O552" s="71"/>
      <c r="P552" s="71"/>
    </row>
    <row r="553">
      <c r="A553" s="71"/>
      <c r="B553" s="209"/>
      <c r="C553" s="207"/>
      <c r="D553" s="71"/>
      <c r="E553" s="71"/>
      <c r="F553" s="71"/>
      <c r="G553" s="71"/>
      <c r="H553" s="71"/>
      <c r="I553" s="71"/>
      <c r="J553" s="71"/>
      <c r="K553" s="71"/>
      <c r="L553" s="71"/>
      <c r="M553" s="207"/>
      <c r="N553" s="71"/>
      <c r="O553" s="71"/>
      <c r="P553" s="71"/>
    </row>
    <row r="554">
      <c r="A554" s="71"/>
      <c r="B554" s="209"/>
      <c r="C554" s="207"/>
      <c r="D554" s="71"/>
      <c r="E554" s="71"/>
      <c r="F554" s="71"/>
      <c r="G554" s="71"/>
      <c r="H554" s="71"/>
      <c r="I554" s="71"/>
      <c r="J554" s="71"/>
      <c r="K554" s="71"/>
      <c r="L554" s="71"/>
      <c r="M554" s="207"/>
      <c r="N554" s="71"/>
      <c r="O554" s="71"/>
      <c r="P554" s="71"/>
    </row>
    <row r="555">
      <c r="A555" s="71"/>
      <c r="B555" s="209"/>
      <c r="C555" s="207"/>
      <c r="D555" s="71"/>
      <c r="E555" s="71"/>
      <c r="F555" s="71"/>
      <c r="G555" s="71"/>
      <c r="H555" s="71"/>
      <c r="I555" s="71"/>
      <c r="J555" s="71"/>
      <c r="K555" s="71"/>
      <c r="L555" s="71"/>
      <c r="M555" s="207"/>
      <c r="N555" s="71"/>
      <c r="O555" s="71"/>
      <c r="P555" s="71"/>
    </row>
    <row r="556">
      <c r="A556" s="71"/>
      <c r="B556" s="209"/>
      <c r="C556" s="207"/>
      <c r="D556" s="71"/>
      <c r="E556" s="71"/>
      <c r="F556" s="71"/>
      <c r="G556" s="71"/>
      <c r="H556" s="71"/>
      <c r="I556" s="71"/>
      <c r="J556" s="71"/>
      <c r="K556" s="71"/>
      <c r="L556" s="71"/>
      <c r="M556" s="207"/>
      <c r="N556" s="71"/>
      <c r="O556" s="71"/>
      <c r="P556" s="71"/>
    </row>
    <row r="557">
      <c r="A557" s="71"/>
      <c r="B557" s="209"/>
      <c r="C557" s="207"/>
      <c r="D557" s="71"/>
      <c r="E557" s="71"/>
      <c r="F557" s="71"/>
      <c r="G557" s="71"/>
      <c r="H557" s="71"/>
      <c r="I557" s="71"/>
      <c r="J557" s="71"/>
      <c r="K557" s="71"/>
      <c r="L557" s="71"/>
      <c r="M557" s="207"/>
      <c r="N557" s="71"/>
      <c r="O557" s="71"/>
      <c r="P557" s="71"/>
    </row>
    <row r="558">
      <c r="A558" s="71"/>
      <c r="B558" s="209"/>
      <c r="C558" s="207"/>
      <c r="D558" s="71"/>
      <c r="E558" s="71"/>
      <c r="F558" s="71"/>
      <c r="G558" s="71"/>
      <c r="H558" s="71"/>
      <c r="I558" s="71"/>
      <c r="J558" s="71"/>
      <c r="K558" s="71"/>
      <c r="L558" s="71"/>
      <c r="M558" s="207"/>
      <c r="N558" s="71"/>
      <c r="O558" s="71"/>
      <c r="P558" s="71"/>
    </row>
    <row r="559">
      <c r="A559" s="71"/>
      <c r="B559" s="209"/>
      <c r="C559" s="207"/>
      <c r="D559" s="71"/>
      <c r="E559" s="71"/>
      <c r="F559" s="71"/>
      <c r="G559" s="71"/>
      <c r="H559" s="71"/>
      <c r="I559" s="71"/>
      <c r="J559" s="71"/>
      <c r="K559" s="71"/>
      <c r="L559" s="71"/>
      <c r="M559" s="207"/>
      <c r="N559" s="71"/>
      <c r="O559" s="71"/>
      <c r="P559" s="71"/>
    </row>
    <row r="560">
      <c r="A560" s="71"/>
      <c r="B560" s="209"/>
      <c r="C560" s="207"/>
      <c r="D560" s="71"/>
      <c r="E560" s="71"/>
      <c r="F560" s="71"/>
      <c r="G560" s="71"/>
      <c r="H560" s="71"/>
      <c r="I560" s="71"/>
      <c r="J560" s="71"/>
      <c r="K560" s="71"/>
      <c r="L560" s="71"/>
      <c r="M560" s="207"/>
      <c r="N560" s="71"/>
      <c r="O560" s="71"/>
      <c r="P560" s="71"/>
    </row>
    <row r="561">
      <c r="A561" s="71"/>
      <c r="B561" s="209"/>
      <c r="C561" s="207"/>
      <c r="D561" s="71"/>
      <c r="E561" s="71"/>
      <c r="F561" s="71"/>
      <c r="G561" s="71"/>
      <c r="H561" s="71"/>
      <c r="I561" s="71"/>
      <c r="J561" s="71"/>
      <c r="K561" s="71"/>
      <c r="L561" s="71"/>
      <c r="M561" s="207"/>
      <c r="N561" s="71"/>
      <c r="O561" s="71"/>
      <c r="P561" s="71"/>
    </row>
    <row r="562">
      <c r="A562" s="71"/>
      <c r="B562" s="209"/>
      <c r="C562" s="207"/>
      <c r="D562" s="71"/>
      <c r="E562" s="71"/>
      <c r="F562" s="71"/>
      <c r="G562" s="71"/>
      <c r="H562" s="71"/>
      <c r="I562" s="71"/>
      <c r="J562" s="71"/>
      <c r="K562" s="71"/>
      <c r="L562" s="71"/>
      <c r="M562" s="207"/>
      <c r="N562" s="71"/>
      <c r="O562" s="71"/>
      <c r="P562" s="71"/>
    </row>
    <row r="563">
      <c r="A563" s="71"/>
      <c r="B563" s="209"/>
      <c r="C563" s="207"/>
      <c r="D563" s="71"/>
      <c r="E563" s="71"/>
      <c r="F563" s="71"/>
      <c r="G563" s="71"/>
      <c r="H563" s="71"/>
      <c r="I563" s="71"/>
      <c r="J563" s="71"/>
      <c r="K563" s="71"/>
      <c r="L563" s="71"/>
      <c r="M563" s="207"/>
      <c r="N563" s="71"/>
      <c r="O563" s="71"/>
      <c r="P563" s="71"/>
    </row>
    <row r="564">
      <c r="A564" s="71"/>
      <c r="B564" s="209"/>
      <c r="C564" s="207"/>
      <c r="D564" s="71"/>
      <c r="E564" s="71"/>
      <c r="F564" s="71"/>
      <c r="G564" s="71"/>
      <c r="H564" s="71"/>
      <c r="I564" s="71"/>
      <c r="J564" s="71"/>
      <c r="K564" s="71"/>
      <c r="L564" s="71"/>
      <c r="M564" s="207"/>
      <c r="N564" s="71"/>
      <c r="O564" s="71"/>
      <c r="P564" s="71"/>
    </row>
    <row r="565">
      <c r="A565" s="71"/>
      <c r="B565" s="209"/>
      <c r="C565" s="207"/>
      <c r="D565" s="71"/>
      <c r="E565" s="71"/>
      <c r="F565" s="71"/>
      <c r="G565" s="71"/>
      <c r="H565" s="71"/>
      <c r="I565" s="71"/>
      <c r="J565" s="71"/>
      <c r="K565" s="71"/>
      <c r="L565" s="71"/>
      <c r="M565" s="207"/>
      <c r="N565" s="71"/>
      <c r="O565" s="71"/>
      <c r="P565" s="71"/>
    </row>
    <row r="566">
      <c r="A566" s="71"/>
      <c r="B566" s="209"/>
      <c r="C566" s="207"/>
      <c r="D566" s="71"/>
      <c r="E566" s="71"/>
      <c r="F566" s="71"/>
      <c r="G566" s="71"/>
      <c r="H566" s="71"/>
      <c r="I566" s="71"/>
      <c r="J566" s="71"/>
      <c r="K566" s="71"/>
      <c r="L566" s="71"/>
      <c r="M566" s="207"/>
      <c r="N566" s="71"/>
      <c r="O566" s="71"/>
      <c r="P566" s="71"/>
    </row>
    <row r="567">
      <c r="A567" s="71"/>
      <c r="B567" s="209"/>
      <c r="C567" s="207"/>
      <c r="D567" s="71"/>
      <c r="E567" s="71"/>
      <c r="F567" s="71"/>
      <c r="G567" s="71"/>
      <c r="H567" s="71"/>
      <c r="I567" s="71"/>
      <c r="J567" s="71"/>
      <c r="K567" s="71"/>
      <c r="L567" s="71"/>
      <c r="M567" s="207"/>
      <c r="N567" s="71"/>
      <c r="O567" s="71"/>
      <c r="P567" s="71"/>
    </row>
    <row r="568">
      <c r="A568" s="71"/>
      <c r="B568" s="209"/>
      <c r="C568" s="207"/>
      <c r="D568" s="71"/>
      <c r="E568" s="71"/>
      <c r="F568" s="71"/>
      <c r="G568" s="71"/>
      <c r="H568" s="71"/>
      <c r="I568" s="71"/>
      <c r="J568" s="71"/>
      <c r="K568" s="71"/>
      <c r="L568" s="71"/>
      <c r="M568" s="207"/>
      <c r="N568" s="71"/>
      <c r="O568" s="71"/>
      <c r="P568" s="71"/>
    </row>
    <row r="569">
      <c r="A569" s="71"/>
      <c r="B569" s="209"/>
      <c r="C569" s="207"/>
      <c r="D569" s="71"/>
      <c r="E569" s="71"/>
      <c r="F569" s="71"/>
      <c r="G569" s="71"/>
      <c r="H569" s="71"/>
      <c r="I569" s="71"/>
      <c r="J569" s="71"/>
      <c r="K569" s="71"/>
      <c r="L569" s="71"/>
      <c r="M569" s="207"/>
      <c r="N569" s="71"/>
      <c r="O569" s="71"/>
      <c r="P569" s="71"/>
    </row>
    <row r="570">
      <c r="A570" s="71"/>
      <c r="B570" s="209"/>
      <c r="C570" s="207"/>
      <c r="D570" s="71"/>
      <c r="E570" s="71"/>
      <c r="F570" s="71"/>
      <c r="G570" s="71"/>
      <c r="H570" s="71"/>
      <c r="I570" s="71"/>
      <c r="J570" s="71"/>
      <c r="K570" s="71"/>
      <c r="L570" s="71"/>
      <c r="M570" s="207"/>
      <c r="N570" s="71"/>
      <c r="O570" s="71"/>
      <c r="P570" s="71"/>
    </row>
    <row r="571">
      <c r="A571" s="71"/>
      <c r="B571" s="209"/>
      <c r="C571" s="207"/>
      <c r="D571" s="71"/>
      <c r="E571" s="71"/>
      <c r="F571" s="71"/>
      <c r="G571" s="71"/>
      <c r="H571" s="71"/>
      <c r="I571" s="71"/>
      <c r="J571" s="71"/>
      <c r="K571" s="71"/>
      <c r="L571" s="71"/>
      <c r="M571" s="207"/>
      <c r="N571" s="71"/>
      <c r="O571" s="71"/>
      <c r="P571" s="71"/>
    </row>
    <row r="572">
      <c r="A572" s="71"/>
      <c r="B572" s="209"/>
      <c r="C572" s="207"/>
      <c r="D572" s="71"/>
      <c r="E572" s="71"/>
      <c r="F572" s="71"/>
      <c r="G572" s="71"/>
      <c r="H572" s="71"/>
      <c r="I572" s="71"/>
      <c r="J572" s="71"/>
      <c r="K572" s="71"/>
      <c r="L572" s="71"/>
      <c r="M572" s="207"/>
      <c r="N572" s="71"/>
      <c r="O572" s="71"/>
      <c r="P572" s="71"/>
    </row>
    <row r="573">
      <c r="A573" s="71"/>
      <c r="B573" s="209"/>
      <c r="C573" s="207"/>
      <c r="D573" s="71"/>
      <c r="E573" s="71"/>
      <c r="F573" s="71"/>
      <c r="G573" s="71"/>
      <c r="H573" s="71"/>
      <c r="I573" s="71"/>
      <c r="J573" s="71"/>
      <c r="K573" s="71"/>
      <c r="L573" s="71"/>
      <c r="M573" s="207"/>
      <c r="N573" s="71"/>
      <c r="O573" s="71"/>
      <c r="P573" s="71"/>
    </row>
    <row r="574">
      <c r="A574" s="71"/>
      <c r="B574" s="209"/>
      <c r="C574" s="207"/>
      <c r="D574" s="71"/>
      <c r="E574" s="71"/>
      <c r="F574" s="71"/>
      <c r="G574" s="71"/>
      <c r="H574" s="71"/>
      <c r="I574" s="71"/>
      <c r="J574" s="71"/>
      <c r="K574" s="71"/>
      <c r="L574" s="71"/>
      <c r="M574" s="207"/>
      <c r="N574" s="71"/>
      <c r="O574" s="71"/>
      <c r="P574" s="71"/>
    </row>
    <row r="575">
      <c r="A575" s="71"/>
      <c r="B575" s="209"/>
      <c r="C575" s="207"/>
      <c r="D575" s="71"/>
      <c r="E575" s="71"/>
      <c r="F575" s="71"/>
      <c r="G575" s="71"/>
      <c r="H575" s="71"/>
      <c r="I575" s="71"/>
      <c r="J575" s="71"/>
      <c r="K575" s="71"/>
      <c r="L575" s="71"/>
      <c r="M575" s="207"/>
      <c r="N575" s="71"/>
      <c r="O575" s="71"/>
      <c r="P575" s="71"/>
    </row>
    <row r="576">
      <c r="A576" s="71"/>
      <c r="B576" s="209"/>
      <c r="C576" s="207"/>
      <c r="D576" s="71"/>
      <c r="E576" s="71"/>
      <c r="F576" s="71"/>
      <c r="G576" s="71"/>
      <c r="H576" s="71"/>
      <c r="I576" s="71"/>
      <c r="J576" s="71"/>
      <c r="K576" s="71"/>
      <c r="L576" s="71"/>
      <c r="M576" s="207"/>
      <c r="N576" s="71"/>
      <c r="O576" s="71"/>
      <c r="P576" s="71"/>
    </row>
    <row r="577">
      <c r="A577" s="71"/>
      <c r="B577" s="209"/>
      <c r="C577" s="207"/>
      <c r="D577" s="71"/>
      <c r="E577" s="71"/>
      <c r="F577" s="71"/>
      <c r="G577" s="71"/>
      <c r="H577" s="71"/>
      <c r="I577" s="71"/>
      <c r="J577" s="71"/>
      <c r="K577" s="71"/>
      <c r="L577" s="71"/>
      <c r="M577" s="207"/>
      <c r="N577" s="71"/>
      <c r="O577" s="71"/>
      <c r="P577" s="71"/>
    </row>
    <row r="578">
      <c r="A578" s="71"/>
      <c r="B578" s="209"/>
      <c r="C578" s="207"/>
      <c r="D578" s="71"/>
      <c r="E578" s="71"/>
      <c r="F578" s="71"/>
      <c r="G578" s="71"/>
      <c r="H578" s="71"/>
      <c r="I578" s="71"/>
      <c r="J578" s="71"/>
      <c r="K578" s="71"/>
      <c r="L578" s="71"/>
      <c r="M578" s="207"/>
      <c r="N578" s="71"/>
      <c r="O578" s="71"/>
      <c r="P578" s="71"/>
    </row>
    <row r="579">
      <c r="A579" s="71"/>
      <c r="B579" s="209"/>
      <c r="C579" s="207"/>
      <c r="D579" s="71"/>
      <c r="E579" s="71"/>
      <c r="F579" s="71"/>
      <c r="G579" s="71"/>
      <c r="H579" s="71"/>
      <c r="I579" s="71"/>
      <c r="J579" s="71"/>
      <c r="K579" s="71"/>
      <c r="L579" s="71"/>
      <c r="M579" s="207"/>
      <c r="N579" s="71"/>
      <c r="O579" s="71"/>
      <c r="P579" s="71"/>
    </row>
    <row r="580">
      <c r="A580" s="71"/>
      <c r="B580" s="209"/>
      <c r="C580" s="207"/>
      <c r="D580" s="71"/>
      <c r="E580" s="71"/>
      <c r="F580" s="71"/>
      <c r="G580" s="71"/>
      <c r="H580" s="71"/>
      <c r="I580" s="71"/>
      <c r="J580" s="71"/>
      <c r="K580" s="71"/>
      <c r="L580" s="71"/>
      <c r="M580" s="207"/>
      <c r="N580" s="71"/>
      <c r="O580" s="71"/>
      <c r="P580" s="71"/>
    </row>
    <row r="581">
      <c r="A581" s="71"/>
      <c r="B581" s="209"/>
      <c r="C581" s="207"/>
      <c r="D581" s="71"/>
      <c r="E581" s="71"/>
      <c r="F581" s="71"/>
      <c r="G581" s="71"/>
      <c r="H581" s="71"/>
      <c r="I581" s="71"/>
      <c r="J581" s="71"/>
      <c r="K581" s="71"/>
      <c r="L581" s="71"/>
      <c r="M581" s="207"/>
      <c r="N581" s="71"/>
      <c r="O581" s="71"/>
      <c r="P581" s="71"/>
    </row>
    <row r="582">
      <c r="A582" s="71"/>
      <c r="B582" s="209"/>
      <c r="C582" s="207"/>
      <c r="D582" s="71"/>
      <c r="E582" s="71"/>
      <c r="F582" s="71"/>
      <c r="G582" s="71"/>
      <c r="H582" s="71"/>
      <c r="I582" s="71"/>
      <c r="J582" s="71"/>
      <c r="K582" s="71"/>
      <c r="L582" s="71"/>
      <c r="M582" s="207"/>
      <c r="N582" s="71"/>
      <c r="O582" s="71"/>
      <c r="P582" s="71"/>
    </row>
    <row r="583">
      <c r="A583" s="71"/>
      <c r="B583" s="209"/>
      <c r="C583" s="207"/>
      <c r="D583" s="71"/>
      <c r="E583" s="71"/>
      <c r="F583" s="71"/>
      <c r="G583" s="71"/>
      <c r="H583" s="71"/>
      <c r="I583" s="71"/>
      <c r="J583" s="71"/>
      <c r="K583" s="71"/>
      <c r="L583" s="71"/>
      <c r="M583" s="207"/>
      <c r="N583" s="71"/>
      <c r="O583" s="71"/>
      <c r="P583" s="71"/>
    </row>
    <row r="584">
      <c r="A584" s="71"/>
      <c r="B584" s="209"/>
      <c r="C584" s="207"/>
      <c r="D584" s="71"/>
      <c r="E584" s="71"/>
      <c r="F584" s="71"/>
      <c r="G584" s="71"/>
      <c r="H584" s="71"/>
      <c r="I584" s="71"/>
      <c r="J584" s="71"/>
      <c r="K584" s="71"/>
      <c r="L584" s="71"/>
      <c r="M584" s="207"/>
      <c r="N584" s="71"/>
      <c r="O584" s="71"/>
      <c r="P584" s="71"/>
    </row>
    <row r="585">
      <c r="A585" s="71"/>
      <c r="B585" s="209"/>
      <c r="C585" s="207"/>
      <c r="D585" s="71"/>
      <c r="E585" s="71"/>
      <c r="F585" s="71"/>
      <c r="G585" s="71"/>
      <c r="H585" s="71"/>
      <c r="I585" s="71"/>
      <c r="J585" s="71"/>
      <c r="K585" s="71"/>
      <c r="L585" s="71"/>
      <c r="M585" s="207"/>
      <c r="N585" s="71"/>
      <c r="O585" s="71"/>
      <c r="P585" s="71"/>
    </row>
    <row r="586">
      <c r="A586" s="71"/>
      <c r="B586" s="209"/>
      <c r="C586" s="207"/>
      <c r="D586" s="71"/>
      <c r="E586" s="71"/>
      <c r="F586" s="71"/>
      <c r="G586" s="71"/>
      <c r="H586" s="71"/>
      <c r="I586" s="71"/>
      <c r="J586" s="71"/>
      <c r="K586" s="71"/>
      <c r="L586" s="71"/>
      <c r="M586" s="207"/>
      <c r="N586" s="71"/>
      <c r="O586" s="71"/>
      <c r="P586" s="71"/>
    </row>
    <row r="587">
      <c r="A587" s="71"/>
      <c r="B587" s="209"/>
      <c r="C587" s="207"/>
      <c r="D587" s="71"/>
      <c r="E587" s="71"/>
      <c r="F587" s="71"/>
      <c r="G587" s="71"/>
      <c r="H587" s="71"/>
      <c r="I587" s="71"/>
      <c r="J587" s="71"/>
      <c r="K587" s="71"/>
      <c r="L587" s="71"/>
      <c r="M587" s="207"/>
      <c r="N587" s="71"/>
      <c r="O587" s="71"/>
      <c r="P587" s="71"/>
    </row>
    <row r="588">
      <c r="A588" s="71"/>
      <c r="B588" s="209"/>
      <c r="C588" s="207"/>
      <c r="D588" s="71"/>
      <c r="E588" s="71"/>
      <c r="F588" s="71"/>
      <c r="G588" s="71"/>
      <c r="H588" s="71"/>
      <c r="I588" s="71"/>
      <c r="J588" s="71"/>
      <c r="K588" s="71"/>
      <c r="L588" s="71"/>
      <c r="M588" s="207"/>
      <c r="N588" s="71"/>
      <c r="O588" s="71"/>
      <c r="P588" s="71"/>
    </row>
    <row r="589">
      <c r="A589" s="71"/>
      <c r="B589" s="209"/>
      <c r="C589" s="207"/>
      <c r="D589" s="71"/>
      <c r="E589" s="71"/>
      <c r="F589" s="71"/>
      <c r="G589" s="71"/>
      <c r="H589" s="71"/>
      <c r="I589" s="71"/>
      <c r="J589" s="71"/>
      <c r="K589" s="71"/>
      <c r="L589" s="71"/>
      <c r="M589" s="207"/>
      <c r="N589" s="71"/>
      <c r="O589" s="71"/>
      <c r="P589" s="71"/>
    </row>
    <row r="590">
      <c r="A590" s="71"/>
      <c r="B590" s="209"/>
      <c r="C590" s="207"/>
      <c r="D590" s="71"/>
      <c r="E590" s="71"/>
      <c r="F590" s="71"/>
      <c r="G590" s="71"/>
      <c r="H590" s="71"/>
      <c r="I590" s="71"/>
      <c r="J590" s="71"/>
      <c r="K590" s="71"/>
      <c r="L590" s="71"/>
      <c r="M590" s="207"/>
      <c r="N590" s="71"/>
      <c r="O590" s="71"/>
      <c r="P590" s="71"/>
    </row>
    <row r="591">
      <c r="A591" s="71"/>
      <c r="B591" s="209"/>
      <c r="C591" s="207"/>
      <c r="D591" s="71"/>
      <c r="E591" s="71"/>
      <c r="F591" s="71"/>
      <c r="G591" s="71"/>
      <c r="H591" s="71"/>
      <c r="I591" s="71"/>
      <c r="J591" s="71"/>
      <c r="K591" s="71"/>
      <c r="L591" s="71"/>
      <c r="M591" s="207"/>
      <c r="N591" s="71"/>
      <c r="O591" s="71"/>
      <c r="P591" s="71"/>
    </row>
    <row r="592">
      <c r="A592" s="71"/>
      <c r="B592" s="209"/>
      <c r="C592" s="207"/>
      <c r="D592" s="71"/>
      <c r="E592" s="71"/>
      <c r="F592" s="71"/>
      <c r="G592" s="71"/>
      <c r="H592" s="71"/>
      <c r="I592" s="71"/>
      <c r="J592" s="71"/>
      <c r="K592" s="71"/>
      <c r="L592" s="71"/>
      <c r="M592" s="207"/>
      <c r="N592" s="71"/>
      <c r="O592" s="71"/>
      <c r="P592" s="71"/>
    </row>
    <row r="593">
      <c r="A593" s="71"/>
      <c r="B593" s="209"/>
      <c r="C593" s="207"/>
      <c r="D593" s="71"/>
      <c r="E593" s="71"/>
      <c r="F593" s="71"/>
      <c r="G593" s="71"/>
      <c r="H593" s="71"/>
      <c r="I593" s="71"/>
      <c r="J593" s="71"/>
      <c r="K593" s="71"/>
      <c r="L593" s="71"/>
      <c r="M593" s="207"/>
      <c r="N593" s="71"/>
      <c r="O593" s="71"/>
      <c r="P593" s="71"/>
    </row>
    <row r="594">
      <c r="A594" s="71"/>
      <c r="B594" s="209"/>
      <c r="C594" s="207"/>
      <c r="D594" s="71"/>
      <c r="E594" s="71"/>
      <c r="F594" s="71"/>
      <c r="G594" s="71"/>
      <c r="H594" s="71"/>
      <c r="I594" s="71"/>
      <c r="J594" s="71"/>
      <c r="K594" s="71"/>
      <c r="L594" s="71"/>
      <c r="M594" s="207"/>
      <c r="N594" s="71"/>
      <c r="O594" s="71"/>
      <c r="P594" s="71"/>
    </row>
    <row r="595">
      <c r="A595" s="71"/>
      <c r="B595" s="209"/>
      <c r="C595" s="207"/>
      <c r="D595" s="71"/>
      <c r="E595" s="71"/>
      <c r="F595" s="71"/>
      <c r="G595" s="71"/>
      <c r="H595" s="71"/>
      <c r="I595" s="71"/>
      <c r="J595" s="71"/>
      <c r="K595" s="71"/>
      <c r="L595" s="71"/>
      <c r="M595" s="207"/>
      <c r="N595" s="71"/>
      <c r="O595" s="71"/>
      <c r="P595" s="71"/>
    </row>
    <row r="596">
      <c r="A596" s="71"/>
      <c r="B596" s="209"/>
      <c r="C596" s="207"/>
      <c r="D596" s="71"/>
      <c r="E596" s="71"/>
      <c r="F596" s="71"/>
      <c r="G596" s="71"/>
      <c r="H596" s="71"/>
      <c r="I596" s="71"/>
      <c r="J596" s="71"/>
      <c r="K596" s="71"/>
      <c r="L596" s="71"/>
      <c r="M596" s="207"/>
      <c r="N596" s="71"/>
      <c r="O596" s="71"/>
      <c r="P596" s="71"/>
    </row>
    <row r="597">
      <c r="A597" s="71"/>
      <c r="B597" s="209"/>
      <c r="C597" s="207"/>
      <c r="D597" s="71"/>
      <c r="E597" s="71"/>
      <c r="F597" s="71"/>
      <c r="G597" s="71"/>
      <c r="H597" s="71"/>
      <c r="I597" s="71"/>
      <c r="J597" s="71"/>
      <c r="K597" s="71"/>
      <c r="L597" s="71"/>
      <c r="M597" s="207"/>
      <c r="N597" s="71"/>
      <c r="O597" s="71"/>
      <c r="P597" s="71"/>
    </row>
    <row r="598">
      <c r="A598" s="71"/>
      <c r="B598" s="209"/>
      <c r="C598" s="207"/>
      <c r="D598" s="71"/>
      <c r="E598" s="71"/>
      <c r="F598" s="71"/>
      <c r="G598" s="71"/>
      <c r="H598" s="71"/>
      <c r="I598" s="71"/>
      <c r="J598" s="71"/>
      <c r="K598" s="71"/>
      <c r="L598" s="71"/>
      <c r="M598" s="207"/>
      <c r="N598" s="71"/>
      <c r="O598" s="71"/>
      <c r="P598" s="71"/>
    </row>
    <row r="599">
      <c r="A599" s="71"/>
      <c r="B599" s="209"/>
      <c r="C599" s="207"/>
      <c r="D599" s="71"/>
      <c r="E599" s="71"/>
      <c r="F599" s="71"/>
      <c r="G599" s="71"/>
      <c r="H599" s="71"/>
      <c r="I599" s="71"/>
      <c r="J599" s="71"/>
      <c r="K599" s="71"/>
      <c r="L599" s="71"/>
      <c r="M599" s="207"/>
      <c r="N599" s="71"/>
      <c r="O599" s="71"/>
      <c r="P599" s="71"/>
    </row>
    <row r="600">
      <c r="A600" s="71"/>
      <c r="B600" s="209"/>
      <c r="C600" s="207"/>
      <c r="D600" s="71"/>
      <c r="E600" s="71"/>
      <c r="F600" s="71"/>
      <c r="G600" s="71"/>
      <c r="H600" s="71"/>
      <c r="I600" s="71"/>
      <c r="J600" s="71"/>
      <c r="K600" s="71"/>
      <c r="L600" s="71"/>
      <c r="M600" s="207"/>
      <c r="N600" s="71"/>
      <c r="O600" s="71"/>
      <c r="P600" s="71"/>
    </row>
    <row r="601">
      <c r="A601" s="71"/>
      <c r="B601" s="209"/>
      <c r="C601" s="207"/>
      <c r="D601" s="71"/>
      <c r="E601" s="71"/>
      <c r="F601" s="71"/>
      <c r="G601" s="71"/>
      <c r="H601" s="71"/>
      <c r="I601" s="71"/>
      <c r="J601" s="71"/>
      <c r="K601" s="71"/>
      <c r="L601" s="71"/>
      <c r="M601" s="207"/>
      <c r="N601" s="71"/>
      <c r="O601" s="71"/>
      <c r="P601" s="71"/>
    </row>
    <row r="602">
      <c r="A602" s="71"/>
      <c r="B602" s="209"/>
      <c r="C602" s="207"/>
      <c r="D602" s="71"/>
      <c r="E602" s="71"/>
      <c r="F602" s="71"/>
      <c r="G602" s="71"/>
      <c r="H602" s="71"/>
      <c r="I602" s="71"/>
      <c r="J602" s="71"/>
      <c r="K602" s="71"/>
      <c r="L602" s="71"/>
      <c r="M602" s="207"/>
      <c r="N602" s="71"/>
      <c r="O602" s="71"/>
      <c r="P602" s="71"/>
    </row>
    <row r="603">
      <c r="A603" s="71"/>
      <c r="B603" s="209"/>
      <c r="C603" s="207"/>
      <c r="D603" s="71"/>
      <c r="E603" s="71"/>
      <c r="F603" s="71"/>
      <c r="G603" s="71"/>
      <c r="H603" s="71"/>
      <c r="I603" s="71"/>
      <c r="J603" s="71"/>
      <c r="K603" s="71"/>
      <c r="L603" s="71"/>
      <c r="M603" s="207"/>
      <c r="N603" s="71"/>
      <c r="O603" s="71"/>
      <c r="P603" s="71"/>
    </row>
    <row r="604">
      <c r="A604" s="71"/>
      <c r="B604" s="209"/>
      <c r="C604" s="207"/>
      <c r="D604" s="71"/>
      <c r="E604" s="71"/>
      <c r="F604" s="71"/>
      <c r="G604" s="71"/>
      <c r="H604" s="71"/>
      <c r="I604" s="71"/>
      <c r="J604" s="71"/>
      <c r="K604" s="71"/>
      <c r="L604" s="71"/>
      <c r="M604" s="207"/>
      <c r="N604" s="71"/>
      <c r="O604" s="71"/>
      <c r="P604" s="71"/>
    </row>
    <row r="605">
      <c r="A605" s="71"/>
      <c r="B605" s="209"/>
      <c r="C605" s="207"/>
      <c r="D605" s="71"/>
      <c r="E605" s="71"/>
      <c r="F605" s="71"/>
      <c r="G605" s="71"/>
      <c r="H605" s="71"/>
      <c r="I605" s="71"/>
      <c r="J605" s="71"/>
      <c r="K605" s="71"/>
      <c r="L605" s="71"/>
      <c r="M605" s="207"/>
      <c r="N605" s="71"/>
      <c r="O605" s="71"/>
      <c r="P605" s="71"/>
    </row>
    <row r="606">
      <c r="A606" s="71"/>
      <c r="B606" s="209"/>
      <c r="C606" s="207"/>
      <c r="D606" s="71"/>
      <c r="E606" s="71"/>
      <c r="F606" s="71"/>
      <c r="G606" s="71"/>
      <c r="H606" s="71"/>
      <c r="I606" s="71"/>
      <c r="J606" s="71"/>
      <c r="K606" s="71"/>
      <c r="L606" s="71"/>
      <c r="M606" s="207"/>
      <c r="N606" s="71"/>
      <c r="O606" s="71"/>
      <c r="P606" s="71"/>
    </row>
    <row r="607">
      <c r="A607" s="71"/>
      <c r="B607" s="209"/>
      <c r="C607" s="207"/>
      <c r="D607" s="71"/>
      <c r="E607" s="71"/>
      <c r="F607" s="71"/>
      <c r="G607" s="71"/>
      <c r="H607" s="71"/>
      <c r="I607" s="71"/>
      <c r="J607" s="71"/>
      <c r="K607" s="71"/>
      <c r="L607" s="71"/>
      <c r="M607" s="207"/>
      <c r="N607" s="71"/>
      <c r="O607" s="71"/>
      <c r="P607" s="71"/>
    </row>
    <row r="608">
      <c r="A608" s="71"/>
      <c r="B608" s="209"/>
      <c r="C608" s="207"/>
      <c r="D608" s="71"/>
      <c r="E608" s="71"/>
      <c r="F608" s="71"/>
      <c r="G608" s="71"/>
      <c r="H608" s="71"/>
      <c r="I608" s="71"/>
      <c r="J608" s="71"/>
      <c r="K608" s="71"/>
      <c r="L608" s="71"/>
      <c r="M608" s="207"/>
      <c r="N608" s="71"/>
      <c r="O608" s="71"/>
      <c r="P608" s="71"/>
    </row>
    <row r="609">
      <c r="A609" s="71"/>
      <c r="B609" s="209"/>
      <c r="C609" s="207"/>
      <c r="D609" s="71"/>
      <c r="E609" s="71"/>
      <c r="F609" s="71"/>
      <c r="G609" s="71"/>
      <c r="H609" s="71"/>
      <c r="I609" s="71"/>
      <c r="J609" s="71"/>
      <c r="K609" s="71"/>
      <c r="L609" s="71"/>
      <c r="M609" s="207"/>
      <c r="N609" s="71"/>
      <c r="O609" s="71"/>
      <c r="P609" s="71"/>
    </row>
    <row r="610">
      <c r="A610" s="71"/>
      <c r="B610" s="209"/>
      <c r="C610" s="207"/>
      <c r="D610" s="71"/>
      <c r="E610" s="71"/>
      <c r="F610" s="71"/>
      <c r="G610" s="71"/>
      <c r="H610" s="71"/>
      <c r="I610" s="71"/>
      <c r="J610" s="71"/>
      <c r="K610" s="71"/>
      <c r="L610" s="71"/>
      <c r="M610" s="207"/>
      <c r="N610" s="71"/>
      <c r="O610" s="71"/>
      <c r="P610" s="71"/>
    </row>
    <row r="611">
      <c r="A611" s="71"/>
      <c r="B611" s="209"/>
      <c r="C611" s="207"/>
      <c r="D611" s="71"/>
      <c r="E611" s="71"/>
      <c r="F611" s="71"/>
      <c r="G611" s="71"/>
      <c r="H611" s="71"/>
      <c r="I611" s="71"/>
      <c r="J611" s="71"/>
      <c r="K611" s="71"/>
      <c r="L611" s="71"/>
      <c r="M611" s="207"/>
      <c r="N611" s="71"/>
      <c r="O611" s="71"/>
      <c r="P611" s="71"/>
    </row>
    <row r="612">
      <c r="A612" s="71"/>
      <c r="B612" s="209"/>
      <c r="C612" s="207"/>
      <c r="D612" s="71"/>
      <c r="E612" s="71"/>
      <c r="F612" s="71"/>
      <c r="G612" s="71"/>
      <c r="H612" s="71"/>
      <c r="I612" s="71"/>
      <c r="J612" s="71"/>
      <c r="K612" s="71"/>
      <c r="L612" s="71"/>
      <c r="M612" s="207"/>
      <c r="N612" s="71"/>
      <c r="O612" s="71"/>
      <c r="P612" s="71"/>
    </row>
    <row r="613">
      <c r="A613" s="71"/>
      <c r="B613" s="209"/>
      <c r="C613" s="207"/>
      <c r="D613" s="71"/>
      <c r="E613" s="71"/>
      <c r="F613" s="71"/>
      <c r="G613" s="71"/>
      <c r="H613" s="71"/>
      <c r="I613" s="71"/>
      <c r="J613" s="71"/>
      <c r="K613" s="71"/>
      <c r="L613" s="71"/>
      <c r="M613" s="207"/>
      <c r="N613" s="71"/>
      <c r="O613" s="71"/>
      <c r="P613" s="71"/>
    </row>
    <row r="614">
      <c r="A614" s="71"/>
      <c r="B614" s="209"/>
      <c r="C614" s="207"/>
      <c r="D614" s="71"/>
      <c r="E614" s="71"/>
      <c r="F614" s="71"/>
      <c r="G614" s="71"/>
      <c r="H614" s="71"/>
      <c r="I614" s="71"/>
      <c r="J614" s="71"/>
      <c r="K614" s="71"/>
      <c r="L614" s="71"/>
      <c r="M614" s="207"/>
      <c r="N614" s="71"/>
      <c r="O614" s="71"/>
      <c r="P614" s="71"/>
    </row>
    <row r="615">
      <c r="A615" s="71"/>
      <c r="B615" s="209"/>
      <c r="C615" s="207"/>
      <c r="D615" s="71"/>
      <c r="E615" s="71"/>
      <c r="F615" s="71"/>
      <c r="G615" s="71"/>
      <c r="H615" s="71"/>
      <c r="I615" s="71"/>
      <c r="J615" s="71"/>
      <c r="K615" s="71"/>
      <c r="L615" s="71"/>
      <c r="M615" s="207"/>
      <c r="N615" s="71"/>
      <c r="O615" s="71"/>
      <c r="P615" s="71"/>
    </row>
    <row r="616">
      <c r="A616" s="71"/>
      <c r="B616" s="209"/>
      <c r="C616" s="207"/>
      <c r="D616" s="71"/>
      <c r="E616" s="71"/>
      <c r="F616" s="71"/>
      <c r="G616" s="71"/>
      <c r="H616" s="71"/>
      <c r="I616" s="71"/>
      <c r="J616" s="71"/>
      <c r="K616" s="71"/>
      <c r="L616" s="71"/>
      <c r="M616" s="207"/>
      <c r="N616" s="71"/>
      <c r="O616" s="71"/>
      <c r="P616" s="71"/>
    </row>
    <row r="617">
      <c r="A617" s="71"/>
      <c r="B617" s="209"/>
      <c r="C617" s="207"/>
      <c r="D617" s="71"/>
      <c r="E617" s="71"/>
      <c r="F617" s="71"/>
      <c r="G617" s="71"/>
      <c r="H617" s="71"/>
      <c r="I617" s="71"/>
      <c r="J617" s="71"/>
      <c r="K617" s="71"/>
      <c r="L617" s="71"/>
      <c r="M617" s="207"/>
      <c r="N617" s="71"/>
      <c r="O617" s="71"/>
      <c r="P617" s="71"/>
    </row>
    <row r="618">
      <c r="A618" s="71"/>
      <c r="B618" s="209"/>
      <c r="C618" s="207"/>
      <c r="D618" s="71"/>
      <c r="E618" s="71"/>
      <c r="F618" s="71"/>
      <c r="G618" s="71"/>
      <c r="H618" s="71"/>
      <c r="I618" s="71"/>
      <c r="J618" s="71"/>
      <c r="K618" s="71"/>
      <c r="L618" s="71"/>
      <c r="M618" s="207"/>
      <c r="N618" s="71"/>
      <c r="O618" s="71"/>
      <c r="P618" s="71"/>
    </row>
    <row r="619">
      <c r="A619" s="71"/>
      <c r="B619" s="209"/>
      <c r="C619" s="207"/>
      <c r="D619" s="71"/>
      <c r="E619" s="71"/>
      <c r="F619" s="71"/>
      <c r="G619" s="71"/>
      <c r="H619" s="71"/>
      <c r="I619" s="71"/>
      <c r="J619" s="71"/>
      <c r="K619" s="71"/>
      <c r="L619" s="71"/>
      <c r="M619" s="207"/>
      <c r="N619" s="71"/>
      <c r="O619" s="71"/>
      <c r="P619" s="71"/>
    </row>
    <row r="620">
      <c r="A620" s="71"/>
      <c r="B620" s="209"/>
      <c r="C620" s="207"/>
      <c r="D620" s="71"/>
      <c r="E620" s="71"/>
      <c r="F620" s="71"/>
      <c r="G620" s="71"/>
      <c r="H620" s="71"/>
      <c r="I620" s="71"/>
      <c r="J620" s="71"/>
      <c r="K620" s="71"/>
      <c r="L620" s="71"/>
      <c r="M620" s="207"/>
      <c r="N620" s="71"/>
      <c r="O620" s="71"/>
      <c r="P620" s="71"/>
    </row>
    <row r="621">
      <c r="A621" s="71"/>
      <c r="B621" s="209"/>
      <c r="C621" s="207"/>
      <c r="D621" s="71"/>
      <c r="E621" s="71"/>
      <c r="F621" s="71"/>
      <c r="G621" s="71"/>
      <c r="H621" s="71"/>
      <c r="I621" s="71"/>
      <c r="J621" s="71"/>
      <c r="K621" s="71"/>
      <c r="L621" s="71"/>
      <c r="M621" s="207"/>
      <c r="N621" s="71"/>
      <c r="O621" s="71"/>
      <c r="P621" s="71"/>
    </row>
    <row r="622">
      <c r="A622" s="71"/>
      <c r="B622" s="209"/>
      <c r="C622" s="207"/>
      <c r="D622" s="71"/>
      <c r="E622" s="71"/>
      <c r="F622" s="71"/>
      <c r="G622" s="71"/>
      <c r="H622" s="71"/>
      <c r="I622" s="71"/>
      <c r="J622" s="71"/>
      <c r="K622" s="71"/>
      <c r="L622" s="71"/>
      <c r="M622" s="207"/>
      <c r="N622" s="71"/>
      <c r="O622" s="71"/>
      <c r="P622" s="71"/>
    </row>
    <row r="623">
      <c r="A623" s="71"/>
      <c r="B623" s="209"/>
      <c r="C623" s="207"/>
      <c r="D623" s="71"/>
      <c r="E623" s="71"/>
      <c r="F623" s="71"/>
      <c r="G623" s="71"/>
      <c r="H623" s="71"/>
      <c r="I623" s="71"/>
      <c r="J623" s="71"/>
      <c r="K623" s="71"/>
      <c r="L623" s="71"/>
      <c r="M623" s="207"/>
      <c r="N623" s="71"/>
      <c r="O623" s="71"/>
      <c r="P623" s="71"/>
    </row>
    <row r="624">
      <c r="A624" s="71"/>
      <c r="B624" s="209"/>
      <c r="C624" s="207"/>
      <c r="D624" s="71"/>
      <c r="E624" s="71"/>
      <c r="F624" s="71"/>
      <c r="G624" s="71"/>
      <c r="H624" s="71"/>
      <c r="I624" s="71"/>
      <c r="J624" s="71"/>
      <c r="K624" s="71"/>
      <c r="L624" s="71"/>
      <c r="M624" s="207"/>
      <c r="N624" s="71"/>
      <c r="O624" s="71"/>
      <c r="P624" s="71"/>
    </row>
    <row r="625">
      <c r="A625" s="71"/>
      <c r="B625" s="209"/>
      <c r="C625" s="207"/>
      <c r="D625" s="71"/>
      <c r="E625" s="71"/>
      <c r="F625" s="71"/>
      <c r="G625" s="71"/>
      <c r="H625" s="71"/>
      <c r="I625" s="71"/>
      <c r="J625" s="71"/>
      <c r="K625" s="71"/>
      <c r="L625" s="71"/>
      <c r="M625" s="207"/>
      <c r="N625" s="71"/>
      <c r="O625" s="71"/>
      <c r="P625" s="71"/>
    </row>
    <row r="626">
      <c r="A626" s="71"/>
      <c r="B626" s="209"/>
      <c r="C626" s="207"/>
      <c r="D626" s="71"/>
      <c r="E626" s="71"/>
      <c r="F626" s="71"/>
      <c r="G626" s="71"/>
      <c r="H626" s="71"/>
      <c r="I626" s="71"/>
      <c r="J626" s="71"/>
      <c r="K626" s="71"/>
      <c r="L626" s="71"/>
      <c r="M626" s="207"/>
      <c r="N626" s="71"/>
      <c r="O626" s="71"/>
      <c r="P626" s="71"/>
    </row>
    <row r="627">
      <c r="A627" s="71"/>
      <c r="B627" s="209"/>
      <c r="C627" s="207"/>
      <c r="D627" s="71"/>
      <c r="E627" s="71"/>
      <c r="F627" s="71"/>
      <c r="G627" s="71"/>
      <c r="H627" s="71"/>
      <c r="I627" s="71"/>
      <c r="J627" s="71"/>
      <c r="K627" s="71"/>
      <c r="L627" s="71"/>
      <c r="M627" s="207"/>
      <c r="N627" s="71"/>
      <c r="O627" s="71"/>
      <c r="P627" s="71"/>
    </row>
    <row r="628">
      <c r="A628" s="71"/>
      <c r="B628" s="209"/>
      <c r="C628" s="207"/>
      <c r="D628" s="71"/>
      <c r="E628" s="71"/>
      <c r="F628" s="71"/>
      <c r="G628" s="71"/>
      <c r="H628" s="71"/>
      <c r="I628" s="71"/>
      <c r="J628" s="71"/>
      <c r="K628" s="71"/>
      <c r="L628" s="71"/>
      <c r="M628" s="207"/>
      <c r="N628" s="71"/>
      <c r="O628" s="71"/>
      <c r="P628" s="71"/>
    </row>
    <row r="629">
      <c r="A629" s="71"/>
      <c r="B629" s="209"/>
      <c r="C629" s="207"/>
      <c r="D629" s="71"/>
      <c r="E629" s="71"/>
      <c r="F629" s="71"/>
      <c r="G629" s="71"/>
      <c r="H629" s="71"/>
      <c r="I629" s="71"/>
      <c r="J629" s="71"/>
      <c r="K629" s="71"/>
      <c r="L629" s="71"/>
      <c r="M629" s="207"/>
      <c r="N629" s="71"/>
      <c r="O629" s="71"/>
      <c r="P629" s="71"/>
    </row>
    <row r="630">
      <c r="A630" s="71"/>
      <c r="B630" s="209"/>
      <c r="C630" s="207"/>
      <c r="D630" s="71"/>
      <c r="E630" s="71"/>
      <c r="F630" s="71"/>
      <c r="G630" s="71"/>
      <c r="H630" s="71"/>
      <c r="I630" s="71"/>
      <c r="J630" s="71"/>
      <c r="K630" s="71"/>
      <c r="L630" s="71"/>
      <c r="M630" s="207"/>
      <c r="N630" s="71"/>
      <c r="O630" s="71"/>
      <c r="P630" s="71"/>
    </row>
    <row r="631">
      <c r="A631" s="71"/>
      <c r="B631" s="209"/>
      <c r="C631" s="207"/>
      <c r="D631" s="71"/>
      <c r="E631" s="71"/>
      <c r="F631" s="71"/>
      <c r="G631" s="71"/>
      <c r="H631" s="71"/>
      <c r="I631" s="71"/>
      <c r="J631" s="71"/>
      <c r="K631" s="71"/>
      <c r="L631" s="71"/>
      <c r="M631" s="207"/>
      <c r="N631" s="71"/>
      <c r="O631" s="71"/>
      <c r="P631" s="71"/>
    </row>
    <row r="632">
      <c r="A632" s="71"/>
      <c r="B632" s="209"/>
      <c r="C632" s="207"/>
      <c r="D632" s="71"/>
      <c r="E632" s="71"/>
      <c r="F632" s="71"/>
      <c r="G632" s="71"/>
      <c r="H632" s="71"/>
      <c r="I632" s="71"/>
      <c r="J632" s="71"/>
      <c r="K632" s="71"/>
      <c r="L632" s="71"/>
      <c r="M632" s="207"/>
      <c r="N632" s="71"/>
      <c r="O632" s="71"/>
      <c r="P632" s="71"/>
    </row>
    <row r="633">
      <c r="A633" s="71"/>
      <c r="B633" s="209"/>
      <c r="C633" s="207"/>
      <c r="D633" s="71"/>
      <c r="E633" s="71"/>
      <c r="F633" s="71"/>
      <c r="G633" s="71"/>
      <c r="H633" s="71"/>
      <c r="I633" s="71"/>
      <c r="J633" s="71"/>
      <c r="K633" s="71"/>
      <c r="L633" s="71"/>
      <c r="M633" s="207"/>
      <c r="N633" s="71"/>
      <c r="O633" s="71"/>
      <c r="P633" s="71"/>
    </row>
    <row r="634">
      <c r="A634" s="71"/>
      <c r="B634" s="209"/>
      <c r="C634" s="207"/>
      <c r="D634" s="71"/>
      <c r="E634" s="71"/>
      <c r="F634" s="71"/>
      <c r="G634" s="71"/>
      <c r="H634" s="71"/>
      <c r="I634" s="71"/>
      <c r="J634" s="71"/>
      <c r="K634" s="71"/>
      <c r="L634" s="71"/>
      <c r="M634" s="207"/>
      <c r="N634" s="71"/>
      <c r="O634" s="71"/>
      <c r="P634" s="71"/>
    </row>
    <row r="635">
      <c r="A635" s="71"/>
      <c r="B635" s="209"/>
      <c r="C635" s="207"/>
      <c r="D635" s="71"/>
      <c r="E635" s="71"/>
      <c r="F635" s="71"/>
      <c r="G635" s="71"/>
      <c r="H635" s="71"/>
      <c r="I635" s="71"/>
      <c r="J635" s="71"/>
      <c r="K635" s="71"/>
      <c r="L635" s="71"/>
      <c r="M635" s="207"/>
      <c r="N635" s="71"/>
      <c r="O635" s="71"/>
      <c r="P635" s="71"/>
    </row>
    <row r="636">
      <c r="A636" s="71"/>
      <c r="B636" s="209"/>
      <c r="C636" s="207"/>
      <c r="D636" s="71"/>
      <c r="E636" s="71"/>
      <c r="F636" s="71"/>
      <c r="G636" s="71"/>
      <c r="H636" s="71"/>
      <c r="I636" s="71"/>
      <c r="J636" s="71"/>
      <c r="K636" s="71"/>
      <c r="L636" s="71"/>
      <c r="M636" s="207"/>
      <c r="N636" s="71"/>
      <c r="O636" s="71"/>
      <c r="P636" s="71"/>
    </row>
    <row r="637">
      <c r="A637" s="71"/>
      <c r="B637" s="209"/>
      <c r="C637" s="207"/>
      <c r="D637" s="71"/>
      <c r="E637" s="71"/>
      <c r="F637" s="71"/>
      <c r="G637" s="71"/>
      <c r="H637" s="71"/>
      <c r="I637" s="71"/>
      <c r="J637" s="71"/>
      <c r="K637" s="71"/>
      <c r="L637" s="71"/>
      <c r="M637" s="207"/>
      <c r="N637" s="71"/>
      <c r="O637" s="71"/>
      <c r="P637" s="71"/>
    </row>
    <row r="638">
      <c r="A638" s="71"/>
      <c r="B638" s="209"/>
      <c r="C638" s="207"/>
      <c r="D638" s="71"/>
      <c r="E638" s="71"/>
      <c r="F638" s="71"/>
      <c r="G638" s="71"/>
      <c r="H638" s="71"/>
      <c r="I638" s="71"/>
      <c r="J638" s="71"/>
      <c r="K638" s="71"/>
      <c r="L638" s="71"/>
      <c r="M638" s="207"/>
      <c r="N638" s="71"/>
      <c r="O638" s="71"/>
      <c r="P638" s="71"/>
    </row>
    <row r="639">
      <c r="A639" s="71"/>
      <c r="B639" s="209"/>
      <c r="C639" s="207"/>
      <c r="D639" s="71"/>
      <c r="E639" s="71"/>
      <c r="F639" s="71"/>
      <c r="G639" s="71"/>
      <c r="H639" s="71"/>
      <c r="I639" s="71"/>
      <c r="J639" s="71"/>
      <c r="K639" s="71"/>
      <c r="L639" s="71"/>
      <c r="M639" s="207"/>
      <c r="N639" s="71"/>
      <c r="O639" s="71"/>
      <c r="P639" s="71"/>
    </row>
    <row r="640">
      <c r="A640" s="71"/>
      <c r="B640" s="209"/>
      <c r="C640" s="207"/>
      <c r="D640" s="71"/>
      <c r="E640" s="71"/>
      <c r="F640" s="71"/>
      <c r="G640" s="71"/>
      <c r="H640" s="71"/>
      <c r="I640" s="71"/>
      <c r="J640" s="71"/>
      <c r="K640" s="71"/>
      <c r="L640" s="71"/>
      <c r="M640" s="207"/>
      <c r="N640" s="71"/>
      <c r="O640" s="71"/>
      <c r="P640" s="71"/>
    </row>
    <row r="641">
      <c r="A641" s="71"/>
      <c r="B641" s="209"/>
      <c r="C641" s="207"/>
      <c r="D641" s="71"/>
      <c r="E641" s="71"/>
      <c r="F641" s="71"/>
      <c r="G641" s="71"/>
      <c r="H641" s="71"/>
      <c r="I641" s="71"/>
      <c r="J641" s="71"/>
      <c r="K641" s="71"/>
      <c r="L641" s="71"/>
      <c r="M641" s="207"/>
      <c r="N641" s="71"/>
      <c r="O641" s="71"/>
      <c r="P641" s="71"/>
    </row>
    <row r="642">
      <c r="A642" s="71"/>
      <c r="B642" s="209"/>
      <c r="C642" s="207"/>
      <c r="D642" s="71"/>
      <c r="E642" s="71"/>
      <c r="F642" s="71"/>
      <c r="G642" s="71"/>
      <c r="H642" s="71"/>
      <c r="I642" s="71"/>
      <c r="J642" s="71"/>
      <c r="K642" s="71"/>
      <c r="L642" s="71"/>
      <c r="M642" s="207"/>
      <c r="N642" s="71"/>
      <c r="O642" s="71"/>
      <c r="P642" s="71"/>
    </row>
    <row r="643">
      <c r="A643" s="71"/>
      <c r="B643" s="209"/>
      <c r="C643" s="207"/>
      <c r="D643" s="71"/>
      <c r="E643" s="71"/>
      <c r="F643" s="71"/>
      <c r="G643" s="71"/>
      <c r="H643" s="71"/>
      <c r="I643" s="71"/>
      <c r="J643" s="71"/>
      <c r="K643" s="71"/>
      <c r="L643" s="71"/>
      <c r="M643" s="207"/>
      <c r="N643" s="71"/>
      <c r="O643" s="71"/>
      <c r="P643" s="71"/>
    </row>
    <row r="644">
      <c r="A644" s="71"/>
      <c r="B644" s="209"/>
      <c r="C644" s="207"/>
      <c r="D644" s="71"/>
      <c r="E644" s="71"/>
      <c r="F644" s="71"/>
      <c r="G644" s="71"/>
      <c r="H644" s="71"/>
      <c r="I644" s="71"/>
      <c r="J644" s="71"/>
      <c r="K644" s="71"/>
      <c r="L644" s="71"/>
      <c r="M644" s="207"/>
      <c r="N644" s="71"/>
      <c r="O644" s="71"/>
      <c r="P644" s="71"/>
    </row>
    <row r="645">
      <c r="A645" s="71"/>
      <c r="B645" s="209"/>
      <c r="C645" s="207"/>
      <c r="D645" s="71"/>
      <c r="E645" s="71"/>
      <c r="F645" s="71"/>
      <c r="G645" s="71"/>
      <c r="H645" s="71"/>
      <c r="I645" s="71"/>
      <c r="J645" s="71"/>
      <c r="K645" s="71"/>
      <c r="L645" s="71"/>
      <c r="M645" s="207"/>
      <c r="N645" s="71"/>
      <c r="O645" s="71"/>
      <c r="P645" s="71"/>
    </row>
    <row r="646">
      <c r="A646" s="71"/>
      <c r="B646" s="209"/>
      <c r="C646" s="207"/>
      <c r="D646" s="71"/>
      <c r="E646" s="71"/>
      <c r="F646" s="71"/>
      <c r="G646" s="71"/>
      <c r="H646" s="71"/>
      <c r="I646" s="71"/>
      <c r="J646" s="71"/>
      <c r="K646" s="71"/>
      <c r="L646" s="71"/>
      <c r="M646" s="207"/>
      <c r="N646" s="71"/>
      <c r="O646" s="71"/>
      <c r="P646" s="71"/>
    </row>
    <row r="647">
      <c r="A647" s="71"/>
      <c r="B647" s="209"/>
      <c r="C647" s="207"/>
      <c r="D647" s="71"/>
      <c r="E647" s="71"/>
      <c r="F647" s="71"/>
      <c r="G647" s="71"/>
      <c r="H647" s="71"/>
      <c r="I647" s="71"/>
      <c r="J647" s="71"/>
      <c r="K647" s="71"/>
      <c r="L647" s="71"/>
      <c r="M647" s="207"/>
      <c r="N647" s="71"/>
      <c r="O647" s="71"/>
      <c r="P647" s="71"/>
    </row>
    <row r="648">
      <c r="A648" s="71"/>
      <c r="B648" s="209"/>
      <c r="C648" s="207"/>
      <c r="D648" s="71"/>
      <c r="E648" s="71"/>
      <c r="F648" s="71"/>
      <c r="G648" s="71"/>
      <c r="H648" s="71"/>
      <c r="I648" s="71"/>
      <c r="J648" s="71"/>
      <c r="K648" s="71"/>
      <c r="L648" s="71"/>
      <c r="M648" s="207"/>
      <c r="N648" s="71"/>
      <c r="O648" s="71"/>
      <c r="P648" s="71"/>
    </row>
    <row r="649">
      <c r="A649" s="71"/>
      <c r="B649" s="209"/>
      <c r="C649" s="207"/>
      <c r="D649" s="71"/>
      <c r="E649" s="71"/>
      <c r="F649" s="71"/>
      <c r="G649" s="71"/>
      <c r="H649" s="71"/>
      <c r="I649" s="71"/>
      <c r="J649" s="71"/>
      <c r="K649" s="71"/>
      <c r="L649" s="71"/>
      <c r="M649" s="207"/>
      <c r="N649" s="71"/>
      <c r="O649" s="71"/>
      <c r="P649" s="71"/>
    </row>
    <row r="650">
      <c r="A650" s="71"/>
      <c r="B650" s="209"/>
      <c r="C650" s="207"/>
      <c r="D650" s="71"/>
      <c r="E650" s="71"/>
      <c r="F650" s="71"/>
      <c r="G650" s="71"/>
      <c r="H650" s="71"/>
      <c r="I650" s="71"/>
      <c r="J650" s="71"/>
      <c r="K650" s="71"/>
      <c r="L650" s="71"/>
      <c r="M650" s="207"/>
      <c r="N650" s="71"/>
      <c r="O650" s="71"/>
      <c r="P650" s="71"/>
    </row>
    <row r="651">
      <c r="A651" s="71"/>
      <c r="B651" s="209"/>
      <c r="C651" s="207"/>
      <c r="D651" s="71"/>
      <c r="E651" s="71"/>
      <c r="F651" s="71"/>
      <c r="G651" s="71"/>
      <c r="H651" s="71"/>
      <c r="I651" s="71"/>
      <c r="J651" s="71"/>
      <c r="K651" s="71"/>
      <c r="L651" s="71"/>
      <c r="M651" s="207"/>
      <c r="N651" s="71"/>
      <c r="O651" s="71"/>
      <c r="P651" s="71"/>
    </row>
    <row r="652">
      <c r="A652" s="71"/>
      <c r="B652" s="209"/>
      <c r="C652" s="207"/>
      <c r="D652" s="71"/>
      <c r="E652" s="71"/>
      <c r="F652" s="71"/>
      <c r="G652" s="71"/>
      <c r="H652" s="71"/>
      <c r="I652" s="71"/>
      <c r="J652" s="71"/>
      <c r="K652" s="71"/>
      <c r="L652" s="71"/>
      <c r="M652" s="207"/>
      <c r="N652" s="71"/>
      <c r="O652" s="71"/>
      <c r="P652" s="71"/>
    </row>
    <row r="653">
      <c r="A653" s="71"/>
      <c r="B653" s="209"/>
      <c r="C653" s="207"/>
      <c r="D653" s="71"/>
      <c r="E653" s="71"/>
      <c r="F653" s="71"/>
      <c r="G653" s="71"/>
      <c r="H653" s="71"/>
      <c r="I653" s="71"/>
      <c r="J653" s="71"/>
      <c r="K653" s="71"/>
      <c r="L653" s="71"/>
      <c r="M653" s="207"/>
      <c r="N653" s="71"/>
      <c r="O653" s="71"/>
      <c r="P653" s="71"/>
    </row>
    <row r="654">
      <c r="A654" s="71"/>
      <c r="B654" s="209"/>
      <c r="C654" s="207"/>
      <c r="D654" s="71"/>
      <c r="E654" s="71"/>
      <c r="F654" s="71"/>
      <c r="G654" s="71"/>
      <c r="H654" s="71"/>
      <c r="I654" s="71"/>
      <c r="J654" s="71"/>
      <c r="K654" s="71"/>
      <c r="L654" s="71"/>
      <c r="M654" s="207"/>
      <c r="N654" s="71"/>
      <c r="O654" s="71"/>
      <c r="P654" s="71"/>
    </row>
    <row r="655">
      <c r="A655" s="71"/>
      <c r="B655" s="209"/>
      <c r="C655" s="207"/>
      <c r="D655" s="71"/>
      <c r="E655" s="71"/>
      <c r="F655" s="71"/>
      <c r="G655" s="71"/>
      <c r="H655" s="71"/>
      <c r="I655" s="71"/>
      <c r="J655" s="71"/>
      <c r="K655" s="71"/>
      <c r="L655" s="71"/>
      <c r="M655" s="207"/>
      <c r="N655" s="71"/>
      <c r="O655" s="71"/>
      <c r="P655" s="71"/>
    </row>
    <row r="656">
      <c r="A656" s="71"/>
      <c r="B656" s="209"/>
      <c r="C656" s="207"/>
      <c r="D656" s="71"/>
      <c r="E656" s="71"/>
      <c r="F656" s="71"/>
      <c r="G656" s="71"/>
      <c r="H656" s="71"/>
      <c r="I656" s="71"/>
      <c r="J656" s="71"/>
      <c r="K656" s="71"/>
      <c r="L656" s="71"/>
      <c r="M656" s="207"/>
      <c r="N656" s="71"/>
      <c r="O656" s="71"/>
      <c r="P656" s="71"/>
    </row>
    <row r="657">
      <c r="A657" s="71"/>
      <c r="B657" s="209"/>
      <c r="C657" s="207"/>
      <c r="D657" s="71"/>
      <c r="E657" s="71"/>
      <c r="F657" s="71"/>
      <c r="G657" s="71"/>
      <c r="H657" s="71"/>
      <c r="I657" s="71"/>
      <c r="J657" s="71"/>
      <c r="K657" s="71"/>
      <c r="L657" s="71"/>
      <c r="M657" s="207"/>
      <c r="N657" s="71"/>
      <c r="O657" s="71"/>
      <c r="P657" s="71"/>
    </row>
    <row r="658">
      <c r="A658" s="71"/>
      <c r="B658" s="209"/>
      <c r="C658" s="207"/>
      <c r="D658" s="71"/>
      <c r="E658" s="71"/>
      <c r="F658" s="71"/>
      <c r="G658" s="71"/>
      <c r="H658" s="71"/>
      <c r="I658" s="71"/>
      <c r="J658" s="71"/>
      <c r="K658" s="71"/>
      <c r="L658" s="71"/>
      <c r="M658" s="207"/>
      <c r="N658" s="71"/>
      <c r="O658" s="71"/>
      <c r="P658" s="71"/>
    </row>
    <row r="659">
      <c r="A659" s="71"/>
      <c r="B659" s="209"/>
      <c r="C659" s="207"/>
      <c r="D659" s="71"/>
      <c r="E659" s="71"/>
      <c r="F659" s="71"/>
      <c r="G659" s="71"/>
      <c r="H659" s="71"/>
      <c r="I659" s="71"/>
      <c r="J659" s="71"/>
      <c r="K659" s="71"/>
      <c r="L659" s="71"/>
      <c r="M659" s="207"/>
      <c r="N659" s="71"/>
      <c r="O659" s="71"/>
      <c r="P659" s="71"/>
    </row>
    <row r="660">
      <c r="A660" s="71"/>
      <c r="B660" s="209"/>
      <c r="C660" s="207"/>
      <c r="D660" s="71"/>
      <c r="E660" s="71"/>
      <c r="F660" s="71"/>
      <c r="G660" s="71"/>
      <c r="H660" s="71"/>
      <c r="I660" s="71"/>
      <c r="J660" s="71"/>
      <c r="K660" s="71"/>
      <c r="L660" s="71"/>
      <c r="M660" s="207"/>
      <c r="N660" s="71"/>
      <c r="O660" s="71"/>
      <c r="P660" s="71"/>
    </row>
    <row r="661">
      <c r="A661" s="71"/>
      <c r="B661" s="209"/>
      <c r="C661" s="207"/>
      <c r="D661" s="71"/>
      <c r="E661" s="71"/>
      <c r="F661" s="71"/>
      <c r="G661" s="71"/>
      <c r="H661" s="71"/>
      <c r="I661" s="71"/>
      <c r="J661" s="71"/>
      <c r="K661" s="71"/>
      <c r="L661" s="71"/>
      <c r="M661" s="207"/>
      <c r="N661" s="71"/>
      <c r="O661" s="71"/>
      <c r="P661" s="71"/>
    </row>
    <row r="662">
      <c r="A662" s="71"/>
      <c r="B662" s="209"/>
      <c r="C662" s="207"/>
      <c r="D662" s="71"/>
      <c r="E662" s="71"/>
      <c r="F662" s="71"/>
      <c r="G662" s="71"/>
      <c r="H662" s="71"/>
      <c r="I662" s="71"/>
      <c r="J662" s="71"/>
      <c r="K662" s="71"/>
      <c r="L662" s="71"/>
      <c r="M662" s="207"/>
      <c r="N662" s="71"/>
      <c r="O662" s="71"/>
      <c r="P662" s="71"/>
    </row>
    <row r="663">
      <c r="A663" s="71"/>
      <c r="B663" s="209"/>
      <c r="C663" s="207"/>
      <c r="D663" s="71"/>
      <c r="E663" s="71"/>
      <c r="F663" s="71"/>
      <c r="G663" s="71"/>
      <c r="H663" s="71"/>
      <c r="I663" s="71"/>
      <c r="J663" s="71"/>
      <c r="K663" s="71"/>
      <c r="L663" s="71"/>
      <c r="M663" s="207"/>
      <c r="N663" s="71"/>
      <c r="O663" s="71"/>
      <c r="P663" s="71"/>
    </row>
    <row r="664">
      <c r="A664" s="71"/>
      <c r="B664" s="209"/>
      <c r="C664" s="207"/>
      <c r="D664" s="71"/>
      <c r="E664" s="71"/>
      <c r="F664" s="71"/>
      <c r="G664" s="71"/>
      <c r="H664" s="71"/>
      <c r="I664" s="71"/>
      <c r="J664" s="71"/>
      <c r="K664" s="71"/>
      <c r="L664" s="71"/>
      <c r="M664" s="207"/>
      <c r="N664" s="71"/>
      <c r="O664" s="71"/>
      <c r="P664" s="71"/>
    </row>
    <row r="665">
      <c r="A665" s="71"/>
      <c r="B665" s="209"/>
      <c r="C665" s="207"/>
      <c r="D665" s="71"/>
      <c r="E665" s="71"/>
      <c r="F665" s="71"/>
      <c r="G665" s="71"/>
      <c r="H665" s="71"/>
      <c r="I665" s="71"/>
      <c r="J665" s="71"/>
      <c r="K665" s="71"/>
      <c r="L665" s="71"/>
      <c r="M665" s="207"/>
      <c r="N665" s="71"/>
      <c r="O665" s="71"/>
      <c r="P665" s="71"/>
    </row>
    <row r="666">
      <c r="A666" s="71"/>
      <c r="B666" s="209"/>
      <c r="C666" s="207"/>
      <c r="D666" s="71"/>
      <c r="E666" s="71"/>
      <c r="F666" s="71"/>
      <c r="G666" s="71"/>
      <c r="H666" s="71"/>
      <c r="I666" s="71"/>
      <c r="J666" s="71"/>
      <c r="K666" s="71"/>
      <c r="L666" s="71"/>
      <c r="M666" s="207"/>
      <c r="N666" s="71"/>
      <c r="O666" s="71"/>
      <c r="P666" s="71"/>
    </row>
    <row r="667">
      <c r="A667" s="71"/>
      <c r="B667" s="209"/>
      <c r="C667" s="207"/>
      <c r="D667" s="71"/>
      <c r="E667" s="71"/>
      <c r="F667" s="71"/>
      <c r="G667" s="71"/>
      <c r="H667" s="71"/>
      <c r="I667" s="71"/>
      <c r="J667" s="71"/>
      <c r="K667" s="71"/>
      <c r="L667" s="71"/>
      <c r="M667" s="207"/>
      <c r="N667" s="71"/>
      <c r="O667" s="71"/>
      <c r="P667" s="71"/>
    </row>
    <row r="668">
      <c r="A668" s="71"/>
      <c r="B668" s="209"/>
      <c r="C668" s="207"/>
      <c r="D668" s="71"/>
      <c r="E668" s="71"/>
      <c r="F668" s="71"/>
      <c r="G668" s="71"/>
      <c r="H668" s="71"/>
      <c r="I668" s="71"/>
      <c r="J668" s="71"/>
      <c r="K668" s="71"/>
      <c r="L668" s="71"/>
      <c r="M668" s="207"/>
      <c r="N668" s="71"/>
      <c r="O668" s="71"/>
      <c r="P668" s="71"/>
    </row>
    <row r="669">
      <c r="A669" s="71"/>
      <c r="B669" s="209"/>
      <c r="C669" s="207"/>
      <c r="D669" s="71"/>
      <c r="E669" s="71"/>
      <c r="F669" s="71"/>
      <c r="G669" s="71"/>
      <c r="H669" s="71"/>
      <c r="I669" s="71"/>
      <c r="J669" s="71"/>
      <c r="K669" s="71"/>
      <c r="L669" s="71"/>
      <c r="M669" s="207"/>
      <c r="N669" s="71"/>
      <c r="O669" s="71"/>
      <c r="P669" s="71"/>
    </row>
    <row r="670">
      <c r="A670" s="71"/>
      <c r="B670" s="209"/>
      <c r="C670" s="207"/>
      <c r="D670" s="71"/>
      <c r="E670" s="71"/>
      <c r="F670" s="71"/>
      <c r="G670" s="71"/>
      <c r="H670" s="71"/>
      <c r="I670" s="71"/>
      <c r="J670" s="71"/>
      <c r="K670" s="71"/>
      <c r="L670" s="71"/>
      <c r="M670" s="207"/>
      <c r="N670" s="71"/>
      <c r="O670" s="71"/>
      <c r="P670" s="71"/>
    </row>
    <row r="671">
      <c r="A671" s="71"/>
      <c r="B671" s="209"/>
      <c r="C671" s="207"/>
      <c r="D671" s="71"/>
      <c r="E671" s="71"/>
      <c r="F671" s="71"/>
      <c r="G671" s="71"/>
      <c r="H671" s="71"/>
      <c r="I671" s="71"/>
      <c r="J671" s="71"/>
      <c r="K671" s="71"/>
      <c r="L671" s="71"/>
      <c r="M671" s="207"/>
      <c r="N671" s="71"/>
      <c r="O671" s="71"/>
      <c r="P671" s="71"/>
    </row>
    <row r="672">
      <c r="A672" s="71"/>
      <c r="B672" s="209"/>
      <c r="C672" s="207"/>
      <c r="D672" s="71"/>
      <c r="E672" s="71"/>
      <c r="F672" s="71"/>
      <c r="G672" s="71"/>
      <c r="H672" s="71"/>
      <c r="I672" s="71"/>
      <c r="J672" s="71"/>
      <c r="K672" s="71"/>
      <c r="L672" s="71"/>
      <c r="M672" s="207"/>
      <c r="N672" s="71"/>
      <c r="O672" s="71"/>
      <c r="P672" s="71"/>
    </row>
    <row r="673">
      <c r="A673" s="71"/>
      <c r="B673" s="209"/>
      <c r="C673" s="207"/>
      <c r="D673" s="71"/>
      <c r="E673" s="71"/>
      <c r="F673" s="71"/>
      <c r="G673" s="71"/>
      <c r="H673" s="71"/>
      <c r="I673" s="71"/>
      <c r="J673" s="71"/>
      <c r="K673" s="71"/>
      <c r="L673" s="71"/>
      <c r="M673" s="207"/>
      <c r="N673" s="71"/>
      <c r="O673" s="71"/>
      <c r="P673" s="71"/>
    </row>
    <row r="674">
      <c r="A674" s="71"/>
      <c r="B674" s="209"/>
      <c r="C674" s="207"/>
      <c r="D674" s="71"/>
      <c r="E674" s="71"/>
      <c r="F674" s="71"/>
      <c r="G674" s="71"/>
      <c r="H674" s="71"/>
      <c r="I674" s="71"/>
      <c r="J674" s="71"/>
      <c r="K674" s="71"/>
      <c r="L674" s="71"/>
      <c r="M674" s="207"/>
      <c r="N674" s="71"/>
      <c r="O674" s="71"/>
      <c r="P674" s="71"/>
    </row>
    <row r="675">
      <c r="A675" s="71"/>
      <c r="B675" s="209"/>
      <c r="C675" s="207"/>
      <c r="D675" s="71"/>
      <c r="E675" s="71"/>
      <c r="F675" s="71"/>
      <c r="G675" s="71"/>
      <c r="H675" s="71"/>
      <c r="I675" s="71"/>
      <c r="J675" s="71"/>
      <c r="K675" s="71"/>
      <c r="L675" s="71"/>
      <c r="M675" s="207"/>
      <c r="N675" s="71"/>
      <c r="O675" s="71"/>
      <c r="P675" s="71"/>
    </row>
    <row r="676">
      <c r="A676" s="71"/>
      <c r="B676" s="209"/>
      <c r="C676" s="207"/>
      <c r="D676" s="71"/>
      <c r="E676" s="71"/>
      <c r="F676" s="71"/>
      <c r="G676" s="71"/>
      <c r="H676" s="71"/>
      <c r="I676" s="71"/>
      <c r="J676" s="71"/>
      <c r="K676" s="71"/>
      <c r="L676" s="71"/>
      <c r="M676" s="207"/>
      <c r="N676" s="71"/>
      <c r="O676" s="71"/>
      <c r="P676" s="71"/>
    </row>
    <row r="677">
      <c r="A677" s="71"/>
      <c r="B677" s="209"/>
      <c r="C677" s="207"/>
      <c r="D677" s="71"/>
      <c r="E677" s="71"/>
      <c r="F677" s="71"/>
      <c r="G677" s="71"/>
      <c r="H677" s="71"/>
      <c r="I677" s="71"/>
      <c r="J677" s="71"/>
      <c r="K677" s="71"/>
      <c r="L677" s="71"/>
      <c r="M677" s="207"/>
      <c r="N677" s="71"/>
      <c r="O677" s="71"/>
      <c r="P677" s="71"/>
    </row>
    <row r="678">
      <c r="A678" s="71"/>
      <c r="B678" s="209"/>
      <c r="C678" s="207"/>
      <c r="D678" s="71"/>
      <c r="E678" s="71"/>
      <c r="F678" s="71"/>
      <c r="G678" s="71"/>
      <c r="H678" s="71"/>
      <c r="I678" s="71"/>
      <c r="J678" s="71"/>
      <c r="K678" s="71"/>
      <c r="L678" s="71"/>
      <c r="M678" s="207"/>
      <c r="N678" s="71"/>
      <c r="O678" s="71"/>
      <c r="P678" s="71"/>
    </row>
    <row r="679">
      <c r="A679" s="71"/>
      <c r="B679" s="209"/>
      <c r="C679" s="207"/>
      <c r="D679" s="71"/>
      <c r="E679" s="71"/>
      <c r="F679" s="71"/>
      <c r="G679" s="71"/>
      <c r="H679" s="71"/>
      <c r="I679" s="71"/>
      <c r="J679" s="71"/>
      <c r="K679" s="71"/>
      <c r="L679" s="71"/>
      <c r="M679" s="207"/>
      <c r="N679" s="71"/>
      <c r="O679" s="71"/>
      <c r="P679" s="71"/>
    </row>
    <row r="680">
      <c r="A680" s="71"/>
      <c r="B680" s="209"/>
      <c r="C680" s="207"/>
      <c r="D680" s="71"/>
      <c r="E680" s="71"/>
      <c r="F680" s="71"/>
      <c r="G680" s="71"/>
      <c r="H680" s="71"/>
      <c r="I680" s="71"/>
      <c r="J680" s="71"/>
      <c r="K680" s="71"/>
      <c r="L680" s="71"/>
      <c r="M680" s="207"/>
      <c r="N680" s="71"/>
      <c r="O680" s="71"/>
      <c r="P680" s="71"/>
    </row>
    <row r="681">
      <c r="A681" s="71"/>
      <c r="B681" s="209"/>
      <c r="C681" s="207"/>
      <c r="D681" s="71"/>
      <c r="E681" s="71"/>
      <c r="F681" s="71"/>
      <c r="G681" s="71"/>
      <c r="H681" s="71"/>
      <c r="I681" s="71"/>
      <c r="J681" s="71"/>
      <c r="K681" s="71"/>
      <c r="L681" s="71"/>
      <c r="M681" s="207"/>
      <c r="N681" s="71"/>
      <c r="O681" s="71"/>
      <c r="P681" s="71"/>
    </row>
    <row r="682">
      <c r="A682" s="71"/>
      <c r="B682" s="209"/>
      <c r="C682" s="207"/>
      <c r="D682" s="71"/>
      <c r="E682" s="71"/>
      <c r="F682" s="71"/>
      <c r="G682" s="71"/>
      <c r="H682" s="71"/>
      <c r="I682" s="71"/>
      <c r="J682" s="71"/>
      <c r="K682" s="71"/>
      <c r="L682" s="71"/>
      <c r="M682" s="207"/>
      <c r="N682" s="71"/>
      <c r="O682" s="71"/>
      <c r="P682" s="71"/>
    </row>
    <row r="683">
      <c r="A683" s="71"/>
      <c r="B683" s="209"/>
      <c r="C683" s="207"/>
      <c r="D683" s="71"/>
      <c r="E683" s="71"/>
      <c r="F683" s="71"/>
      <c r="G683" s="71"/>
      <c r="H683" s="71"/>
      <c r="I683" s="71"/>
      <c r="J683" s="71"/>
      <c r="K683" s="71"/>
      <c r="L683" s="71"/>
      <c r="M683" s="207"/>
      <c r="N683" s="71"/>
      <c r="O683" s="71"/>
      <c r="P683" s="71"/>
    </row>
    <row r="684">
      <c r="A684" s="71"/>
      <c r="B684" s="209"/>
      <c r="C684" s="207"/>
      <c r="D684" s="71"/>
      <c r="E684" s="71"/>
      <c r="F684" s="71"/>
      <c r="G684" s="71"/>
      <c r="H684" s="71"/>
      <c r="I684" s="71"/>
      <c r="J684" s="71"/>
      <c r="K684" s="71"/>
      <c r="L684" s="71"/>
      <c r="M684" s="207"/>
      <c r="N684" s="71"/>
      <c r="O684" s="71"/>
      <c r="P684" s="71"/>
    </row>
    <row r="685">
      <c r="A685" s="71"/>
      <c r="B685" s="209"/>
      <c r="C685" s="207"/>
      <c r="D685" s="71"/>
      <c r="E685" s="71"/>
      <c r="F685" s="71"/>
      <c r="G685" s="71"/>
      <c r="H685" s="71"/>
      <c r="I685" s="71"/>
      <c r="J685" s="71"/>
      <c r="K685" s="71"/>
      <c r="L685" s="71"/>
      <c r="M685" s="207"/>
      <c r="N685" s="71"/>
      <c r="O685" s="71"/>
      <c r="P685" s="71"/>
    </row>
    <row r="686">
      <c r="A686" s="71"/>
      <c r="B686" s="209"/>
      <c r="C686" s="207"/>
      <c r="D686" s="71"/>
      <c r="E686" s="71"/>
      <c r="F686" s="71"/>
      <c r="G686" s="71"/>
      <c r="H686" s="71"/>
      <c r="I686" s="71"/>
      <c r="J686" s="71"/>
      <c r="K686" s="71"/>
      <c r="L686" s="71"/>
      <c r="M686" s="207"/>
      <c r="N686" s="71"/>
      <c r="O686" s="71"/>
      <c r="P686" s="71"/>
    </row>
    <row r="687">
      <c r="A687" s="71"/>
      <c r="B687" s="209"/>
      <c r="C687" s="207"/>
      <c r="D687" s="71"/>
      <c r="E687" s="71"/>
      <c r="F687" s="71"/>
      <c r="G687" s="71"/>
      <c r="H687" s="71"/>
      <c r="I687" s="71"/>
      <c r="J687" s="71"/>
      <c r="K687" s="71"/>
      <c r="L687" s="71"/>
      <c r="M687" s="207"/>
      <c r="N687" s="71"/>
      <c r="O687" s="71"/>
      <c r="P687" s="71"/>
    </row>
    <row r="688">
      <c r="A688" s="71"/>
      <c r="B688" s="209"/>
      <c r="C688" s="207"/>
      <c r="D688" s="71"/>
      <c r="E688" s="71"/>
      <c r="F688" s="71"/>
      <c r="G688" s="71"/>
      <c r="H688" s="71"/>
      <c r="I688" s="71"/>
      <c r="J688" s="71"/>
      <c r="K688" s="71"/>
      <c r="L688" s="71"/>
      <c r="M688" s="207"/>
      <c r="N688" s="71"/>
      <c r="O688" s="71"/>
      <c r="P688" s="71"/>
    </row>
    <row r="689">
      <c r="A689" s="71"/>
      <c r="B689" s="209"/>
      <c r="C689" s="207"/>
      <c r="D689" s="71"/>
      <c r="E689" s="71"/>
      <c r="F689" s="71"/>
      <c r="G689" s="71"/>
      <c r="H689" s="71"/>
      <c r="I689" s="71"/>
      <c r="J689" s="71"/>
      <c r="K689" s="71"/>
      <c r="L689" s="71"/>
      <c r="M689" s="207"/>
      <c r="N689" s="71"/>
      <c r="O689" s="71"/>
      <c r="P689" s="71"/>
    </row>
    <row r="690">
      <c r="A690" s="71"/>
      <c r="B690" s="209"/>
      <c r="C690" s="207"/>
      <c r="D690" s="71"/>
      <c r="E690" s="71"/>
      <c r="F690" s="71"/>
      <c r="G690" s="71"/>
      <c r="H690" s="71"/>
      <c r="I690" s="71"/>
      <c r="J690" s="71"/>
      <c r="K690" s="71"/>
      <c r="L690" s="71"/>
      <c r="M690" s="207"/>
      <c r="N690" s="71"/>
      <c r="O690" s="71"/>
      <c r="P690" s="71"/>
    </row>
    <row r="691">
      <c r="A691" s="71"/>
      <c r="B691" s="209"/>
      <c r="C691" s="207"/>
      <c r="D691" s="71"/>
      <c r="E691" s="71"/>
      <c r="F691" s="71"/>
      <c r="G691" s="71"/>
      <c r="H691" s="71"/>
      <c r="I691" s="71"/>
      <c r="J691" s="71"/>
      <c r="K691" s="71"/>
      <c r="L691" s="71"/>
      <c r="M691" s="207"/>
      <c r="N691" s="71"/>
      <c r="O691" s="71"/>
      <c r="P691" s="71"/>
    </row>
    <row r="692">
      <c r="A692" s="71"/>
      <c r="B692" s="209"/>
      <c r="C692" s="207"/>
      <c r="D692" s="71"/>
      <c r="E692" s="71"/>
      <c r="F692" s="71"/>
      <c r="G692" s="71"/>
      <c r="H692" s="71"/>
      <c r="I692" s="71"/>
      <c r="J692" s="71"/>
      <c r="K692" s="71"/>
      <c r="L692" s="71"/>
      <c r="M692" s="207"/>
      <c r="N692" s="71"/>
      <c r="O692" s="71"/>
      <c r="P692" s="71"/>
    </row>
    <row r="693">
      <c r="A693" s="71"/>
      <c r="B693" s="209"/>
      <c r="C693" s="207"/>
      <c r="D693" s="71"/>
      <c r="E693" s="71"/>
      <c r="F693" s="71"/>
      <c r="G693" s="71"/>
      <c r="H693" s="71"/>
      <c r="I693" s="71"/>
      <c r="J693" s="71"/>
      <c r="K693" s="71"/>
      <c r="L693" s="71"/>
      <c r="M693" s="207"/>
      <c r="N693" s="71"/>
      <c r="O693" s="71"/>
      <c r="P693" s="71"/>
    </row>
    <row r="694">
      <c r="A694" s="71"/>
      <c r="B694" s="209"/>
      <c r="C694" s="207"/>
      <c r="D694" s="71"/>
      <c r="E694" s="71"/>
      <c r="F694" s="71"/>
      <c r="G694" s="71"/>
      <c r="H694" s="71"/>
      <c r="I694" s="71"/>
      <c r="J694" s="71"/>
      <c r="K694" s="71"/>
      <c r="L694" s="71"/>
      <c r="M694" s="207"/>
      <c r="N694" s="71"/>
      <c r="O694" s="71"/>
      <c r="P694" s="71"/>
    </row>
    <row r="695">
      <c r="A695" s="71"/>
      <c r="B695" s="209"/>
      <c r="C695" s="207"/>
      <c r="D695" s="71"/>
      <c r="E695" s="71"/>
      <c r="F695" s="71"/>
      <c r="G695" s="71"/>
      <c r="H695" s="71"/>
      <c r="I695" s="71"/>
      <c r="J695" s="71"/>
      <c r="K695" s="71"/>
      <c r="L695" s="71"/>
      <c r="M695" s="207"/>
      <c r="N695" s="71"/>
      <c r="O695" s="71"/>
      <c r="P695" s="71"/>
    </row>
    <row r="696">
      <c r="A696" s="71"/>
      <c r="B696" s="209"/>
      <c r="C696" s="207"/>
      <c r="D696" s="71"/>
      <c r="E696" s="71"/>
      <c r="F696" s="71"/>
      <c r="G696" s="71"/>
      <c r="H696" s="71"/>
      <c r="I696" s="71"/>
      <c r="J696" s="71"/>
      <c r="K696" s="71"/>
      <c r="L696" s="71"/>
      <c r="M696" s="207"/>
      <c r="N696" s="71"/>
      <c r="O696" s="71"/>
      <c r="P696" s="71"/>
    </row>
    <row r="697">
      <c r="A697" s="71"/>
      <c r="B697" s="209"/>
      <c r="C697" s="207"/>
      <c r="D697" s="71"/>
      <c r="E697" s="71"/>
      <c r="F697" s="71"/>
      <c r="G697" s="71"/>
      <c r="H697" s="71"/>
      <c r="I697" s="71"/>
      <c r="J697" s="71"/>
      <c r="K697" s="71"/>
      <c r="L697" s="71"/>
      <c r="M697" s="207"/>
      <c r="N697" s="71"/>
      <c r="O697" s="71"/>
      <c r="P697" s="71"/>
    </row>
    <row r="698">
      <c r="A698" s="71"/>
      <c r="B698" s="209"/>
      <c r="C698" s="207"/>
      <c r="D698" s="71"/>
      <c r="E698" s="71"/>
      <c r="F698" s="71"/>
      <c r="G698" s="71"/>
      <c r="H698" s="71"/>
      <c r="I698" s="71"/>
      <c r="J698" s="71"/>
      <c r="K698" s="71"/>
      <c r="L698" s="71"/>
      <c r="M698" s="207"/>
      <c r="N698" s="71"/>
      <c r="O698" s="71"/>
      <c r="P698" s="71"/>
    </row>
    <row r="699">
      <c r="A699" s="71"/>
      <c r="B699" s="209"/>
      <c r="C699" s="207"/>
      <c r="D699" s="71"/>
      <c r="E699" s="71"/>
      <c r="F699" s="71"/>
      <c r="G699" s="71"/>
      <c r="H699" s="71"/>
      <c r="I699" s="71"/>
      <c r="J699" s="71"/>
      <c r="K699" s="71"/>
      <c r="L699" s="71"/>
      <c r="M699" s="207"/>
      <c r="N699" s="71"/>
      <c r="O699" s="71"/>
      <c r="P699" s="71"/>
    </row>
    <row r="700">
      <c r="A700" s="71"/>
      <c r="B700" s="209"/>
      <c r="C700" s="207"/>
      <c r="D700" s="71"/>
      <c r="E700" s="71"/>
      <c r="F700" s="71"/>
      <c r="G700" s="71"/>
      <c r="H700" s="71"/>
      <c r="I700" s="71"/>
      <c r="J700" s="71"/>
      <c r="K700" s="71"/>
      <c r="L700" s="71"/>
      <c r="M700" s="207"/>
      <c r="N700" s="71"/>
      <c r="O700" s="71"/>
      <c r="P700" s="71"/>
    </row>
    <row r="701">
      <c r="A701" s="71"/>
      <c r="B701" s="209"/>
      <c r="C701" s="207"/>
      <c r="D701" s="71"/>
      <c r="E701" s="71"/>
      <c r="F701" s="71"/>
      <c r="G701" s="71"/>
      <c r="H701" s="71"/>
      <c r="I701" s="71"/>
      <c r="J701" s="71"/>
      <c r="K701" s="71"/>
      <c r="L701" s="71"/>
      <c r="M701" s="207"/>
      <c r="N701" s="71"/>
      <c r="O701" s="71"/>
      <c r="P701" s="71"/>
    </row>
    <row r="702">
      <c r="A702" s="71"/>
      <c r="B702" s="209"/>
      <c r="C702" s="207"/>
      <c r="D702" s="71"/>
      <c r="E702" s="71"/>
      <c r="F702" s="71"/>
      <c r="G702" s="71"/>
      <c r="H702" s="71"/>
      <c r="I702" s="71"/>
      <c r="J702" s="71"/>
      <c r="K702" s="71"/>
      <c r="L702" s="71"/>
      <c r="M702" s="207"/>
      <c r="N702" s="71"/>
      <c r="O702" s="71"/>
      <c r="P702" s="71"/>
    </row>
    <row r="703">
      <c r="A703" s="71"/>
      <c r="B703" s="209"/>
      <c r="C703" s="207"/>
      <c r="D703" s="71"/>
      <c r="E703" s="71"/>
      <c r="F703" s="71"/>
      <c r="G703" s="71"/>
      <c r="H703" s="71"/>
      <c r="I703" s="71"/>
      <c r="J703" s="71"/>
      <c r="K703" s="71"/>
      <c r="L703" s="71"/>
      <c r="M703" s="207"/>
      <c r="N703" s="71"/>
      <c r="O703" s="71"/>
      <c r="P703" s="71"/>
    </row>
    <row r="704">
      <c r="A704" s="71"/>
      <c r="B704" s="209"/>
      <c r="C704" s="207"/>
      <c r="D704" s="71"/>
      <c r="E704" s="71"/>
      <c r="F704" s="71"/>
      <c r="G704" s="71"/>
      <c r="H704" s="71"/>
      <c r="I704" s="71"/>
      <c r="J704" s="71"/>
      <c r="K704" s="71"/>
      <c r="L704" s="71"/>
      <c r="M704" s="207"/>
      <c r="N704" s="71"/>
      <c r="O704" s="71"/>
      <c r="P704" s="71"/>
    </row>
    <row r="705">
      <c r="A705" s="71"/>
      <c r="B705" s="209"/>
      <c r="C705" s="207"/>
      <c r="D705" s="71"/>
      <c r="E705" s="71"/>
      <c r="F705" s="71"/>
      <c r="G705" s="71"/>
      <c r="H705" s="71"/>
      <c r="I705" s="71"/>
      <c r="J705" s="71"/>
      <c r="K705" s="71"/>
      <c r="L705" s="71"/>
      <c r="M705" s="207"/>
      <c r="N705" s="71"/>
      <c r="O705" s="71"/>
      <c r="P705" s="71"/>
    </row>
    <row r="706">
      <c r="A706" s="71"/>
      <c r="B706" s="209"/>
      <c r="C706" s="207"/>
      <c r="D706" s="71"/>
      <c r="E706" s="71"/>
      <c r="F706" s="71"/>
      <c r="G706" s="71"/>
      <c r="H706" s="71"/>
      <c r="I706" s="71"/>
      <c r="J706" s="71"/>
      <c r="K706" s="71"/>
      <c r="L706" s="71"/>
      <c r="M706" s="207"/>
      <c r="N706" s="71"/>
      <c r="O706" s="71"/>
      <c r="P706" s="71"/>
    </row>
    <row r="707">
      <c r="A707" s="71"/>
      <c r="B707" s="209"/>
      <c r="C707" s="207"/>
      <c r="D707" s="71"/>
      <c r="E707" s="71"/>
      <c r="F707" s="71"/>
      <c r="G707" s="71"/>
      <c r="H707" s="71"/>
      <c r="I707" s="71"/>
      <c r="J707" s="71"/>
      <c r="K707" s="71"/>
      <c r="L707" s="71"/>
      <c r="M707" s="207"/>
      <c r="N707" s="71"/>
      <c r="O707" s="71"/>
      <c r="P707" s="71"/>
    </row>
    <row r="708">
      <c r="A708" s="71"/>
      <c r="B708" s="209"/>
      <c r="C708" s="207"/>
      <c r="D708" s="71"/>
      <c r="E708" s="71"/>
      <c r="F708" s="71"/>
      <c r="G708" s="71"/>
      <c r="H708" s="71"/>
      <c r="I708" s="71"/>
      <c r="J708" s="71"/>
      <c r="K708" s="71"/>
      <c r="L708" s="71"/>
      <c r="M708" s="207"/>
      <c r="N708" s="71"/>
      <c r="O708" s="71"/>
      <c r="P708" s="71"/>
    </row>
    <row r="709">
      <c r="A709" s="71"/>
      <c r="B709" s="209"/>
      <c r="C709" s="207"/>
      <c r="D709" s="71"/>
      <c r="E709" s="71"/>
      <c r="F709" s="71"/>
      <c r="G709" s="71"/>
      <c r="H709" s="71"/>
      <c r="I709" s="71"/>
      <c r="J709" s="71"/>
      <c r="K709" s="71"/>
      <c r="L709" s="71"/>
      <c r="M709" s="207"/>
      <c r="N709" s="71"/>
      <c r="O709" s="71"/>
      <c r="P709" s="71"/>
    </row>
    <row r="710">
      <c r="A710" s="71"/>
      <c r="B710" s="209"/>
      <c r="C710" s="207"/>
      <c r="D710" s="71"/>
      <c r="E710" s="71"/>
      <c r="F710" s="71"/>
      <c r="G710" s="71"/>
      <c r="H710" s="71"/>
      <c r="I710" s="71"/>
      <c r="J710" s="71"/>
      <c r="K710" s="71"/>
      <c r="L710" s="71"/>
      <c r="M710" s="207"/>
      <c r="N710" s="71"/>
      <c r="O710" s="71"/>
      <c r="P710" s="71"/>
    </row>
    <row r="711">
      <c r="A711" s="71"/>
      <c r="B711" s="209"/>
      <c r="C711" s="207"/>
      <c r="D711" s="71"/>
      <c r="E711" s="71"/>
      <c r="F711" s="71"/>
      <c r="G711" s="71"/>
      <c r="H711" s="71"/>
      <c r="I711" s="71"/>
      <c r="J711" s="71"/>
      <c r="K711" s="71"/>
      <c r="L711" s="71"/>
      <c r="M711" s="207"/>
      <c r="N711" s="71"/>
      <c r="O711" s="71"/>
      <c r="P711" s="71"/>
    </row>
    <row r="712">
      <c r="A712" s="71"/>
      <c r="B712" s="209"/>
      <c r="C712" s="207"/>
      <c r="D712" s="71"/>
      <c r="E712" s="71"/>
      <c r="F712" s="71"/>
      <c r="G712" s="71"/>
      <c r="H712" s="71"/>
      <c r="I712" s="71"/>
      <c r="J712" s="71"/>
      <c r="K712" s="71"/>
      <c r="L712" s="71"/>
      <c r="M712" s="207"/>
      <c r="N712" s="71"/>
      <c r="O712" s="71"/>
      <c r="P712" s="71"/>
    </row>
    <row r="713">
      <c r="A713" s="71"/>
      <c r="B713" s="209"/>
      <c r="C713" s="207"/>
      <c r="D713" s="71"/>
      <c r="E713" s="71"/>
      <c r="F713" s="71"/>
      <c r="G713" s="71"/>
      <c r="H713" s="71"/>
      <c r="I713" s="71"/>
      <c r="J713" s="71"/>
      <c r="K713" s="71"/>
      <c r="L713" s="71"/>
      <c r="M713" s="207"/>
      <c r="N713" s="71"/>
      <c r="O713" s="71"/>
      <c r="P713" s="71"/>
    </row>
    <row r="714">
      <c r="A714" s="71"/>
      <c r="B714" s="209"/>
      <c r="C714" s="207"/>
      <c r="D714" s="71"/>
      <c r="E714" s="71"/>
      <c r="F714" s="71"/>
      <c r="G714" s="71"/>
      <c r="H714" s="71"/>
      <c r="I714" s="71"/>
      <c r="J714" s="71"/>
      <c r="K714" s="71"/>
      <c r="L714" s="71"/>
      <c r="M714" s="207"/>
      <c r="N714" s="71"/>
      <c r="O714" s="71"/>
      <c r="P714" s="71"/>
    </row>
    <row r="715">
      <c r="A715" s="71"/>
      <c r="B715" s="209"/>
      <c r="C715" s="207"/>
      <c r="D715" s="71"/>
      <c r="E715" s="71"/>
      <c r="F715" s="71"/>
      <c r="G715" s="71"/>
      <c r="H715" s="71"/>
      <c r="I715" s="71"/>
      <c r="J715" s="71"/>
      <c r="K715" s="71"/>
      <c r="L715" s="71"/>
      <c r="M715" s="207"/>
      <c r="N715" s="71"/>
      <c r="O715" s="71"/>
      <c r="P715" s="71"/>
    </row>
    <row r="716">
      <c r="A716" s="71"/>
      <c r="B716" s="209"/>
      <c r="C716" s="207"/>
      <c r="D716" s="71"/>
      <c r="E716" s="71"/>
      <c r="F716" s="71"/>
      <c r="G716" s="71"/>
      <c r="H716" s="71"/>
      <c r="I716" s="71"/>
      <c r="J716" s="71"/>
      <c r="K716" s="71"/>
      <c r="L716" s="71"/>
      <c r="M716" s="207"/>
      <c r="N716" s="71"/>
      <c r="O716" s="71"/>
      <c r="P716" s="71"/>
    </row>
    <row r="717">
      <c r="A717" s="71"/>
      <c r="B717" s="209"/>
      <c r="C717" s="207"/>
      <c r="D717" s="71"/>
      <c r="E717" s="71"/>
      <c r="F717" s="71"/>
      <c r="G717" s="71"/>
      <c r="H717" s="71"/>
      <c r="I717" s="71"/>
      <c r="J717" s="71"/>
      <c r="K717" s="71"/>
      <c r="L717" s="71"/>
      <c r="M717" s="207"/>
      <c r="N717" s="71"/>
      <c r="O717" s="71"/>
      <c r="P717" s="71"/>
    </row>
    <row r="718">
      <c r="A718" s="71"/>
      <c r="B718" s="209"/>
      <c r="C718" s="207"/>
      <c r="D718" s="71"/>
      <c r="E718" s="71"/>
      <c r="F718" s="71"/>
      <c r="G718" s="71"/>
      <c r="H718" s="71"/>
      <c r="I718" s="71"/>
      <c r="J718" s="71"/>
      <c r="K718" s="71"/>
      <c r="L718" s="71"/>
      <c r="M718" s="207"/>
      <c r="N718" s="71"/>
      <c r="O718" s="71"/>
      <c r="P718" s="71"/>
    </row>
    <row r="719">
      <c r="A719" s="71"/>
      <c r="B719" s="209"/>
      <c r="C719" s="207"/>
      <c r="D719" s="71"/>
      <c r="E719" s="71"/>
      <c r="F719" s="71"/>
      <c r="G719" s="71"/>
      <c r="H719" s="71"/>
      <c r="I719" s="71"/>
      <c r="J719" s="71"/>
      <c r="K719" s="71"/>
      <c r="L719" s="71"/>
      <c r="M719" s="207"/>
      <c r="N719" s="71"/>
      <c r="O719" s="71"/>
      <c r="P719" s="71"/>
    </row>
    <row r="720">
      <c r="A720" s="71"/>
      <c r="B720" s="209"/>
      <c r="C720" s="207"/>
      <c r="D720" s="71"/>
      <c r="E720" s="71"/>
      <c r="F720" s="71"/>
      <c r="G720" s="71"/>
      <c r="H720" s="71"/>
      <c r="I720" s="71"/>
      <c r="J720" s="71"/>
      <c r="K720" s="71"/>
      <c r="L720" s="71"/>
      <c r="M720" s="207"/>
      <c r="N720" s="71"/>
      <c r="O720" s="71"/>
      <c r="P720" s="71"/>
    </row>
    <row r="721">
      <c r="A721" s="71"/>
      <c r="B721" s="209"/>
      <c r="C721" s="207"/>
      <c r="D721" s="71"/>
      <c r="E721" s="71"/>
      <c r="F721" s="71"/>
      <c r="G721" s="71"/>
      <c r="H721" s="71"/>
      <c r="I721" s="71"/>
      <c r="J721" s="71"/>
      <c r="K721" s="71"/>
      <c r="L721" s="71"/>
      <c r="M721" s="207"/>
      <c r="N721" s="71"/>
      <c r="O721" s="71"/>
      <c r="P721" s="71"/>
    </row>
    <row r="722">
      <c r="A722" s="71"/>
      <c r="B722" s="209"/>
      <c r="C722" s="207"/>
      <c r="D722" s="71"/>
      <c r="E722" s="71"/>
      <c r="F722" s="71"/>
      <c r="G722" s="71"/>
      <c r="H722" s="71"/>
      <c r="I722" s="71"/>
      <c r="J722" s="71"/>
      <c r="K722" s="71"/>
      <c r="L722" s="71"/>
      <c r="M722" s="207"/>
      <c r="N722" s="71"/>
      <c r="O722" s="71"/>
      <c r="P722" s="71"/>
    </row>
    <row r="723">
      <c r="A723" s="71"/>
      <c r="B723" s="209"/>
      <c r="C723" s="207"/>
      <c r="D723" s="71"/>
      <c r="E723" s="71"/>
      <c r="F723" s="71"/>
      <c r="G723" s="71"/>
      <c r="H723" s="71"/>
      <c r="I723" s="71"/>
      <c r="J723" s="71"/>
      <c r="K723" s="71"/>
      <c r="L723" s="71"/>
      <c r="M723" s="207"/>
      <c r="N723" s="71"/>
      <c r="O723" s="71"/>
      <c r="P723" s="71"/>
    </row>
    <row r="724">
      <c r="A724" s="71"/>
      <c r="B724" s="209"/>
      <c r="C724" s="207"/>
      <c r="D724" s="71"/>
      <c r="E724" s="71"/>
      <c r="F724" s="71"/>
      <c r="G724" s="71"/>
      <c r="H724" s="71"/>
      <c r="I724" s="71"/>
      <c r="J724" s="71"/>
      <c r="K724" s="71"/>
      <c r="L724" s="71"/>
      <c r="M724" s="207"/>
      <c r="N724" s="71"/>
      <c r="O724" s="71"/>
      <c r="P724" s="71"/>
    </row>
    <row r="725">
      <c r="A725" s="71"/>
      <c r="B725" s="209"/>
      <c r="C725" s="207"/>
      <c r="D725" s="71"/>
      <c r="E725" s="71"/>
      <c r="F725" s="71"/>
      <c r="G725" s="71"/>
      <c r="H725" s="71"/>
      <c r="I725" s="71"/>
      <c r="J725" s="71"/>
      <c r="K725" s="71"/>
      <c r="L725" s="71"/>
      <c r="M725" s="207"/>
      <c r="N725" s="71"/>
      <c r="O725" s="71"/>
      <c r="P725" s="71"/>
    </row>
    <row r="726">
      <c r="A726" s="71"/>
      <c r="B726" s="209"/>
      <c r="C726" s="207"/>
      <c r="D726" s="71"/>
      <c r="E726" s="71"/>
      <c r="F726" s="71"/>
      <c r="G726" s="71"/>
      <c r="H726" s="71"/>
      <c r="I726" s="71"/>
      <c r="J726" s="71"/>
      <c r="K726" s="71"/>
      <c r="L726" s="71"/>
      <c r="M726" s="207"/>
      <c r="N726" s="71"/>
      <c r="O726" s="71"/>
      <c r="P726" s="71"/>
    </row>
    <row r="727">
      <c r="A727" s="71"/>
      <c r="B727" s="209"/>
      <c r="C727" s="207"/>
      <c r="D727" s="71"/>
      <c r="E727" s="71"/>
      <c r="F727" s="71"/>
      <c r="G727" s="71"/>
      <c r="H727" s="71"/>
      <c r="I727" s="71"/>
      <c r="J727" s="71"/>
      <c r="K727" s="71"/>
      <c r="L727" s="71"/>
      <c r="M727" s="207"/>
      <c r="N727" s="71"/>
      <c r="O727" s="71"/>
      <c r="P727" s="71"/>
    </row>
    <row r="728">
      <c r="A728" s="71"/>
      <c r="B728" s="209"/>
      <c r="C728" s="207"/>
      <c r="D728" s="71"/>
      <c r="E728" s="71"/>
      <c r="F728" s="71"/>
      <c r="G728" s="71"/>
      <c r="H728" s="71"/>
      <c r="I728" s="71"/>
      <c r="J728" s="71"/>
      <c r="K728" s="71"/>
      <c r="L728" s="71"/>
      <c r="M728" s="207"/>
      <c r="N728" s="71"/>
      <c r="O728" s="71"/>
      <c r="P728" s="71"/>
    </row>
    <row r="729">
      <c r="A729" s="71"/>
      <c r="B729" s="209"/>
      <c r="C729" s="207"/>
      <c r="D729" s="71"/>
      <c r="E729" s="71"/>
      <c r="F729" s="71"/>
      <c r="G729" s="71"/>
      <c r="H729" s="71"/>
      <c r="I729" s="71"/>
      <c r="J729" s="71"/>
      <c r="K729" s="71"/>
      <c r="L729" s="71"/>
      <c r="M729" s="207"/>
      <c r="N729" s="71"/>
      <c r="O729" s="71"/>
      <c r="P729" s="71"/>
    </row>
    <row r="730">
      <c r="A730" s="71"/>
      <c r="B730" s="209"/>
      <c r="C730" s="207"/>
      <c r="D730" s="71"/>
      <c r="E730" s="71"/>
      <c r="F730" s="71"/>
      <c r="G730" s="71"/>
      <c r="H730" s="71"/>
      <c r="I730" s="71"/>
      <c r="J730" s="71"/>
      <c r="K730" s="71"/>
      <c r="L730" s="71"/>
      <c r="M730" s="207"/>
      <c r="N730" s="71"/>
      <c r="O730" s="71"/>
      <c r="P730" s="71"/>
    </row>
    <row r="731">
      <c r="A731" s="71"/>
      <c r="B731" s="209"/>
      <c r="C731" s="207"/>
      <c r="D731" s="71"/>
      <c r="E731" s="71"/>
      <c r="F731" s="71"/>
      <c r="G731" s="71"/>
      <c r="H731" s="71"/>
      <c r="I731" s="71"/>
      <c r="J731" s="71"/>
      <c r="K731" s="71"/>
      <c r="L731" s="71"/>
      <c r="M731" s="207"/>
      <c r="N731" s="71"/>
      <c r="O731" s="71"/>
      <c r="P731" s="71"/>
    </row>
    <row r="732">
      <c r="A732" s="71"/>
      <c r="B732" s="209"/>
      <c r="C732" s="207"/>
      <c r="D732" s="71"/>
      <c r="E732" s="71"/>
      <c r="F732" s="71"/>
      <c r="G732" s="71"/>
      <c r="H732" s="71"/>
      <c r="I732" s="71"/>
      <c r="J732" s="71"/>
      <c r="K732" s="71"/>
      <c r="L732" s="71"/>
      <c r="M732" s="207"/>
      <c r="N732" s="71"/>
      <c r="O732" s="71"/>
      <c r="P732" s="71"/>
    </row>
    <row r="733">
      <c r="A733" s="71"/>
      <c r="B733" s="209"/>
      <c r="C733" s="207"/>
      <c r="D733" s="71"/>
      <c r="E733" s="71"/>
      <c r="F733" s="71"/>
      <c r="G733" s="71"/>
      <c r="H733" s="71"/>
      <c r="I733" s="71"/>
      <c r="J733" s="71"/>
      <c r="K733" s="71"/>
      <c r="L733" s="71"/>
      <c r="M733" s="207"/>
      <c r="N733" s="71"/>
      <c r="O733" s="71"/>
      <c r="P733" s="71"/>
    </row>
    <row r="734">
      <c r="A734" s="71"/>
      <c r="B734" s="209"/>
      <c r="C734" s="207"/>
      <c r="D734" s="71"/>
      <c r="E734" s="71"/>
      <c r="F734" s="71"/>
      <c r="G734" s="71"/>
      <c r="H734" s="71"/>
      <c r="I734" s="71"/>
      <c r="J734" s="71"/>
      <c r="K734" s="71"/>
      <c r="L734" s="71"/>
      <c r="M734" s="207"/>
      <c r="N734" s="71"/>
      <c r="O734" s="71"/>
      <c r="P734" s="71"/>
    </row>
    <row r="735">
      <c r="A735" s="71"/>
      <c r="B735" s="209"/>
      <c r="C735" s="207"/>
      <c r="D735" s="71"/>
      <c r="E735" s="71"/>
      <c r="F735" s="71"/>
      <c r="G735" s="71"/>
      <c r="H735" s="71"/>
      <c r="I735" s="71"/>
      <c r="J735" s="71"/>
      <c r="K735" s="71"/>
      <c r="L735" s="71"/>
      <c r="M735" s="207"/>
      <c r="N735" s="71"/>
      <c r="O735" s="71"/>
      <c r="P735" s="71"/>
    </row>
    <row r="736">
      <c r="A736" s="71"/>
      <c r="B736" s="209"/>
      <c r="C736" s="207"/>
      <c r="D736" s="71"/>
      <c r="E736" s="71"/>
      <c r="F736" s="71"/>
      <c r="G736" s="71"/>
      <c r="H736" s="71"/>
      <c r="I736" s="71"/>
      <c r="J736" s="71"/>
      <c r="K736" s="71"/>
      <c r="L736" s="71"/>
      <c r="M736" s="207"/>
      <c r="N736" s="71"/>
      <c r="O736" s="71"/>
      <c r="P736" s="71"/>
    </row>
    <row r="737">
      <c r="A737" s="71"/>
      <c r="B737" s="209"/>
      <c r="C737" s="207"/>
      <c r="D737" s="71"/>
      <c r="E737" s="71"/>
      <c r="F737" s="71"/>
      <c r="G737" s="71"/>
      <c r="H737" s="71"/>
      <c r="I737" s="71"/>
      <c r="J737" s="71"/>
      <c r="K737" s="71"/>
      <c r="L737" s="71"/>
      <c r="M737" s="207"/>
      <c r="N737" s="71"/>
      <c r="O737" s="71"/>
      <c r="P737" s="71"/>
    </row>
    <row r="738">
      <c r="A738" s="71"/>
      <c r="B738" s="209"/>
      <c r="C738" s="207"/>
      <c r="D738" s="71"/>
      <c r="E738" s="71"/>
      <c r="F738" s="71"/>
      <c r="G738" s="71"/>
      <c r="H738" s="71"/>
      <c r="I738" s="71"/>
      <c r="J738" s="71"/>
      <c r="K738" s="71"/>
      <c r="L738" s="71"/>
      <c r="M738" s="207"/>
      <c r="N738" s="71"/>
      <c r="O738" s="71"/>
      <c r="P738" s="71"/>
    </row>
    <row r="739">
      <c r="A739" s="71"/>
      <c r="B739" s="209"/>
      <c r="C739" s="207"/>
      <c r="D739" s="71"/>
      <c r="E739" s="71"/>
      <c r="F739" s="71"/>
      <c r="G739" s="71"/>
      <c r="H739" s="71"/>
      <c r="I739" s="71"/>
      <c r="J739" s="71"/>
      <c r="K739" s="71"/>
      <c r="L739" s="71"/>
      <c r="M739" s="207"/>
      <c r="N739" s="71"/>
      <c r="O739" s="71"/>
      <c r="P739" s="71"/>
    </row>
    <row r="740">
      <c r="A740" s="71"/>
      <c r="B740" s="209"/>
      <c r="C740" s="207"/>
      <c r="D740" s="71"/>
      <c r="E740" s="71"/>
      <c r="F740" s="71"/>
      <c r="G740" s="71"/>
      <c r="H740" s="71"/>
      <c r="I740" s="71"/>
      <c r="J740" s="71"/>
      <c r="K740" s="71"/>
      <c r="L740" s="71"/>
      <c r="M740" s="207"/>
      <c r="N740" s="71"/>
      <c r="O740" s="71"/>
      <c r="P740" s="71"/>
    </row>
    <row r="741">
      <c r="A741" s="71"/>
      <c r="B741" s="209"/>
      <c r="C741" s="207"/>
      <c r="D741" s="71"/>
      <c r="E741" s="71"/>
      <c r="F741" s="71"/>
      <c r="G741" s="71"/>
      <c r="H741" s="71"/>
      <c r="I741" s="71"/>
      <c r="J741" s="71"/>
      <c r="K741" s="71"/>
      <c r="L741" s="71"/>
      <c r="M741" s="207"/>
      <c r="N741" s="71"/>
      <c r="O741" s="71"/>
      <c r="P741" s="71"/>
    </row>
    <row r="742">
      <c r="A742" s="71"/>
      <c r="B742" s="209"/>
      <c r="C742" s="207"/>
      <c r="D742" s="71"/>
      <c r="E742" s="71"/>
      <c r="F742" s="71"/>
      <c r="G742" s="71"/>
      <c r="H742" s="71"/>
      <c r="I742" s="71"/>
      <c r="J742" s="71"/>
      <c r="K742" s="71"/>
      <c r="L742" s="71"/>
      <c r="M742" s="207"/>
      <c r="N742" s="71"/>
      <c r="O742" s="71"/>
      <c r="P742" s="71"/>
    </row>
    <row r="743">
      <c r="A743" s="71"/>
      <c r="B743" s="209"/>
      <c r="C743" s="207"/>
      <c r="D743" s="71"/>
      <c r="E743" s="71"/>
      <c r="F743" s="71"/>
      <c r="G743" s="71"/>
      <c r="H743" s="71"/>
      <c r="I743" s="71"/>
      <c r="J743" s="71"/>
      <c r="K743" s="71"/>
      <c r="L743" s="71"/>
      <c r="M743" s="207"/>
      <c r="N743" s="71"/>
      <c r="O743" s="71"/>
      <c r="P743" s="71"/>
    </row>
    <row r="744">
      <c r="A744" s="71"/>
      <c r="B744" s="209"/>
      <c r="C744" s="207"/>
      <c r="D744" s="71"/>
      <c r="E744" s="71"/>
      <c r="F744" s="71"/>
      <c r="G744" s="71"/>
      <c r="H744" s="71"/>
      <c r="I744" s="71"/>
      <c r="J744" s="71"/>
      <c r="K744" s="71"/>
      <c r="L744" s="71"/>
      <c r="M744" s="207"/>
      <c r="N744" s="71"/>
      <c r="O744" s="71"/>
      <c r="P744" s="71"/>
    </row>
    <row r="745">
      <c r="A745" s="71"/>
      <c r="B745" s="209"/>
      <c r="C745" s="207"/>
      <c r="D745" s="71"/>
      <c r="E745" s="71"/>
      <c r="F745" s="71"/>
      <c r="G745" s="71"/>
      <c r="H745" s="71"/>
      <c r="I745" s="71"/>
      <c r="J745" s="71"/>
      <c r="K745" s="71"/>
      <c r="L745" s="71"/>
      <c r="M745" s="207"/>
      <c r="N745" s="71"/>
      <c r="O745" s="71"/>
      <c r="P745" s="71"/>
    </row>
    <row r="746">
      <c r="A746" s="71"/>
      <c r="B746" s="209"/>
      <c r="C746" s="207"/>
      <c r="D746" s="71"/>
      <c r="E746" s="71"/>
      <c r="F746" s="71"/>
      <c r="G746" s="71"/>
      <c r="H746" s="71"/>
      <c r="I746" s="71"/>
      <c r="J746" s="71"/>
      <c r="K746" s="71"/>
      <c r="L746" s="71"/>
      <c r="M746" s="207"/>
      <c r="N746" s="71"/>
      <c r="O746" s="71"/>
      <c r="P746" s="71"/>
    </row>
    <row r="747">
      <c r="A747" s="71"/>
      <c r="B747" s="209"/>
      <c r="C747" s="207"/>
      <c r="D747" s="71"/>
      <c r="E747" s="71"/>
      <c r="F747" s="71"/>
      <c r="G747" s="71"/>
      <c r="H747" s="71"/>
      <c r="I747" s="71"/>
      <c r="J747" s="71"/>
      <c r="K747" s="71"/>
      <c r="L747" s="71"/>
      <c r="M747" s="207"/>
      <c r="N747" s="71"/>
      <c r="O747" s="71"/>
      <c r="P747" s="71"/>
    </row>
    <row r="748">
      <c r="A748" s="71"/>
      <c r="B748" s="209"/>
      <c r="C748" s="207"/>
      <c r="D748" s="71"/>
      <c r="E748" s="71"/>
      <c r="F748" s="71"/>
      <c r="G748" s="71"/>
      <c r="H748" s="71"/>
      <c r="I748" s="71"/>
      <c r="J748" s="71"/>
      <c r="K748" s="71"/>
      <c r="L748" s="71"/>
      <c r="M748" s="207"/>
      <c r="N748" s="71"/>
      <c r="O748" s="71"/>
      <c r="P748" s="71"/>
    </row>
    <row r="749">
      <c r="A749" s="71"/>
      <c r="B749" s="209"/>
      <c r="C749" s="207"/>
      <c r="D749" s="71"/>
      <c r="E749" s="71"/>
      <c r="F749" s="71"/>
      <c r="G749" s="71"/>
      <c r="H749" s="71"/>
      <c r="I749" s="71"/>
      <c r="J749" s="71"/>
      <c r="K749" s="71"/>
      <c r="L749" s="71"/>
      <c r="M749" s="207"/>
      <c r="N749" s="71"/>
      <c r="O749" s="71"/>
      <c r="P749" s="71"/>
    </row>
    <row r="750">
      <c r="A750" s="71"/>
      <c r="B750" s="209"/>
      <c r="C750" s="207"/>
      <c r="D750" s="71"/>
      <c r="E750" s="71"/>
      <c r="F750" s="71"/>
      <c r="G750" s="71"/>
      <c r="H750" s="71"/>
      <c r="I750" s="71"/>
      <c r="J750" s="71"/>
      <c r="K750" s="71"/>
      <c r="L750" s="71"/>
      <c r="M750" s="207"/>
      <c r="N750" s="71"/>
      <c r="O750" s="71"/>
      <c r="P750" s="71"/>
    </row>
    <row r="751">
      <c r="A751" s="71"/>
      <c r="B751" s="209"/>
      <c r="C751" s="207"/>
      <c r="D751" s="71"/>
      <c r="E751" s="71"/>
      <c r="F751" s="71"/>
      <c r="G751" s="71"/>
      <c r="H751" s="71"/>
      <c r="I751" s="71"/>
      <c r="J751" s="71"/>
      <c r="K751" s="71"/>
      <c r="L751" s="71"/>
      <c r="M751" s="207"/>
      <c r="N751" s="71"/>
      <c r="O751" s="71"/>
      <c r="P751" s="71"/>
    </row>
    <row r="752">
      <c r="A752" s="71"/>
      <c r="B752" s="209"/>
      <c r="C752" s="207"/>
      <c r="D752" s="71"/>
      <c r="E752" s="71"/>
      <c r="F752" s="71"/>
      <c r="G752" s="71"/>
      <c r="H752" s="71"/>
      <c r="I752" s="71"/>
      <c r="J752" s="71"/>
      <c r="K752" s="71"/>
      <c r="L752" s="71"/>
      <c r="M752" s="207"/>
      <c r="N752" s="71"/>
      <c r="O752" s="71"/>
      <c r="P752" s="71"/>
    </row>
    <row r="753">
      <c r="A753" s="71"/>
      <c r="B753" s="209"/>
      <c r="C753" s="207"/>
      <c r="D753" s="71"/>
      <c r="E753" s="71"/>
      <c r="F753" s="71"/>
      <c r="G753" s="71"/>
      <c r="H753" s="71"/>
      <c r="I753" s="71"/>
      <c r="J753" s="71"/>
      <c r="K753" s="71"/>
      <c r="L753" s="71"/>
      <c r="M753" s="207"/>
      <c r="N753" s="71"/>
      <c r="O753" s="71"/>
      <c r="P753" s="71"/>
    </row>
    <row r="754">
      <c r="A754" s="71"/>
      <c r="B754" s="209"/>
      <c r="C754" s="207"/>
      <c r="D754" s="71"/>
      <c r="E754" s="71"/>
      <c r="F754" s="71"/>
      <c r="G754" s="71"/>
      <c r="H754" s="71"/>
      <c r="I754" s="71"/>
      <c r="J754" s="71"/>
      <c r="K754" s="71"/>
      <c r="L754" s="71"/>
      <c r="M754" s="207"/>
      <c r="N754" s="71"/>
      <c r="O754" s="71"/>
      <c r="P754" s="71"/>
    </row>
    <row r="755">
      <c r="A755" s="71"/>
      <c r="B755" s="209"/>
      <c r="C755" s="207"/>
      <c r="D755" s="71"/>
      <c r="E755" s="71"/>
      <c r="F755" s="71"/>
      <c r="G755" s="71"/>
      <c r="H755" s="71"/>
      <c r="I755" s="71"/>
      <c r="J755" s="71"/>
      <c r="K755" s="71"/>
      <c r="L755" s="71"/>
      <c r="M755" s="207"/>
      <c r="N755" s="71"/>
      <c r="O755" s="71"/>
      <c r="P755" s="71"/>
    </row>
    <row r="756">
      <c r="A756" s="71"/>
      <c r="B756" s="209"/>
      <c r="C756" s="207"/>
      <c r="D756" s="71"/>
      <c r="E756" s="71"/>
      <c r="F756" s="71"/>
      <c r="G756" s="71"/>
      <c r="H756" s="71"/>
      <c r="I756" s="71"/>
      <c r="J756" s="71"/>
      <c r="K756" s="71"/>
      <c r="L756" s="71"/>
      <c r="M756" s="207"/>
      <c r="N756" s="71"/>
      <c r="O756" s="71"/>
      <c r="P756" s="71"/>
    </row>
    <row r="757">
      <c r="A757" s="71"/>
      <c r="B757" s="209"/>
      <c r="C757" s="207"/>
      <c r="D757" s="71"/>
      <c r="E757" s="71"/>
      <c r="F757" s="71"/>
      <c r="G757" s="71"/>
      <c r="H757" s="71"/>
      <c r="I757" s="71"/>
      <c r="J757" s="71"/>
      <c r="K757" s="71"/>
      <c r="L757" s="71"/>
      <c r="M757" s="207"/>
      <c r="N757" s="71"/>
      <c r="O757" s="71"/>
      <c r="P757" s="71"/>
    </row>
    <row r="758">
      <c r="A758" s="71"/>
      <c r="B758" s="209"/>
      <c r="C758" s="207"/>
      <c r="D758" s="71"/>
      <c r="E758" s="71"/>
      <c r="F758" s="71"/>
      <c r="G758" s="71"/>
      <c r="H758" s="71"/>
      <c r="I758" s="71"/>
      <c r="J758" s="71"/>
      <c r="K758" s="71"/>
      <c r="L758" s="71"/>
      <c r="M758" s="207"/>
      <c r="N758" s="71"/>
      <c r="O758" s="71"/>
      <c r="P758" s="71"/>
    </row>
    <row r="759">
      <c r="A759" s="71"/>
      <c r="B759" s="209"/>
      <c r="C759" s="207"/>
      <c r="D759" s="71"/>
      <c r="E759" s="71"/>
      <c r="F759" s="71"/>
      <c r="G759" s="71"/>
      <c r="H759" s="71"/>
      <c r="I759" s="71"/>
      <c r="J759" s="71"/>
      <c r="K759" s="71"/>
      <c r="L759" s="71"/>
      <c r="M759" s="207"/>
      <c r="N759" s="71"/>
      <c r="O759" s="71"/>
      <c r="P759" s="71"/>
    </row>
    <row r="760">
      <c r="A760" s="71"/>
      <c r="B760" s="209"/>
      <c r="C760" s="207"/>
      <c r="D760" s="71"/>
      <c r="E760" s="71"/>
      <c r="F760" s="71"/>
      <c r="G760" s="71"/>
      <c r="H760" s="71"/>
      <c r="I760" s="71"/>
      <c r="J760" s="71"/>
      <c r="K760" s="71"/>
      <c r="L760" s="71"/>
      <c r="M760" s="207"/>
      <c r="N760" s="71"/>
      <c r="O760" s="71"/>
      <c r="P760" s="71"/>
    </row>
    <row r="761">
      <c r="A761" s="71"/>
      <c r="B761" s="209"/>
      <c r="C761" s="207"/>
      <c r="D761" s="71"/>
      <c r="E761" s="71"/>
      <c r="F761" s="71"/>
      <c r="G761" s="71"/>
      <c r="H761" s="71"/>
      <c r="I761" s="71"/>
      <c r="J761" s="71"/>
      <c r="K761" s="71"/>
      <c r="L761" s="71"/>
      <c r="M761" s="207"/>
      <c r="N761" s="71"/>
      <c r="O761" s="71"/>
      <c r="P761" s="71"/>
    </row>
    <row r="762">
      <c r="A762" s="71"/>
      <c r="B762" s="209"/>
      <c r="C762" s="207"/>
      <c r="D762" s="71"/>
      <c r="E762" s="71"/>
      <c r="F762" s="71"/>
      <c r="G762" s="71"/>
      <c r="H762" s="71"/>
      <c r="I762" s="71"/>
      <c r="J762" s="71"/>
      <c r="K762" s="71"/>
      <c r="L762" s="71"/>
      <c r="M762" s="207"/>
      <c r="N762" s="71"/>
      <c r="O762" s="71"/>
      <c r="P762" s="71"/>
    </row>
    <row r="763">
      <c r="A763" s="71"/>
      <c r="B763" s="209"/>
      <c r="C763" s="207"/>
      <c r="D763" s="71"/>
      <c r="E763" s="71"/>
      <c r="F763" s="71"/>
      <c r="G763" s="71"/>
      <c r="H763" s="71"/>
      <c r="I763" s="71"/>
      <c r="J763" s="71"/>
      <c r="K763" s="71"/>
      <c r="L763" s="71"/>
      <c r="M763" s="207"/>
      <c r="N763" s="71"/>
      <c r="O763" s="71"/>
      <c r="P763" s="71"/>
    </row>
    <row r="764">
      <c r="A764" s="71"/>
      <c r="B764" s="209"/>
      <c r="C764" s="207"/>
      <c r="D764" s="71"/>
      <c r="E764" s="71"/>
      <c r="F764" s="71"/>
      <c r="G764" s="71"/>
      <c r="H764" s="71"/>
      <c r="I764" s="71"/>
      <c r="J764" s="71"/>
      <c r="K764" s="71"/>
      <c r="L764" s="71"/>
      <c r="M764" s="207"/>
      <c r="N764" s="71"/>
      <c r="O764" s="71"/>
      <c r="P764" s="71"/>
    </row>
    <row r="765">
      <c r="A765" s="71"/>
      <c r="B765" s="209"/>
      <c r="C765" s="207"/>
      <c r="D765" s="71"/>
      <c r="E765" s="71"/>
      <c r="F765" s="71"/>
      <c r="G765" s="71"/>
      <c r="H765" s="71"/>
      <c r="I765" s="71"/>
      <c r="J765" s="71"/>
      <c r="K765" s="71"/>
      <c r="L765" s="71"/>
      <c r="M765" s="207"/>
      <c r="N765" s="71"/>
      <c r="O765" s="71"/>
      <c r="P765" s="71"/>
    </row>
    <row r="766">
      <c r="A766" s="71"/>
      <c r="B766" s="209"/>
      <c r="C766" s="207"/>
      <c r="D766" s="71"/>
      <c r="E766" s="71"/>
      <c r="F766" s="71"/>
      <c r="G766" s="71"/>
      <c r="H766" s="71"/>
      <c r="I766" s="71"/>
      <c r="J766" s="71"/>
      <c r="K766" s="71"/>
      <c r="L766" s="71"/>
      <c r="M766" s="207"/>
      <c r="N766" s="71"/>
      <c r="O766" s="71"/>
      <c r="P766" s="71"/>
    </row>
    <row r="767">
      <c r="A767" s="71"/>
      <c r="B767" s="209"/>
      <c r="C767" s="207"/>
      <c r="D767" s="71"/>
      <c r="E767" s="71"/>
      <c r="F767" s="71"/>
      <c r="G767" s="71"/>
      <c r="H767" s="71"/>
      <c r="I767" s="71"/>
      <c r="J767" s="71"/>
      <c r="K767" s="71"/>
      <c r="L767" s="71"/>
      <c r="M767" s="207"/>
      <c r="N767" s="71"/>
      <c r="O767" s="71"/>
      <c r="P767" s="71"/>
    </row>
    <row r="768">
      <c r="A768" s="71"/>
      <c r="B768" s="209"/>
      <c r="C768" s="207"/>
      <c r="D768" s="71"/>
      <c r="E768" s="71"/>
      <c r="F768" s="71"/>
      <c r="G768" s="71"/>
      <c r="H768" s="71"/>
      <c r="I768" s="71"/>
      <c r="J768" s="71"/>
      <c r="K768" s="71"/>
      <c r="L768" s="71"/>
      <c r="M768" s="207"/>
      <c r="N768" s="71"/>
      <c r="O768" s="71"/>
      <c r="P768" s="71"/>
    </row>
    <row r="769">
      <c r="A769" s="71"/>
      <c r="B769" s="209"/>
      <c r="C769" s="207"/>
      <c r="D769" s="71"/>
      <c r="E769" s="71"/>
      <c r="F769" s="71"/>
      <c r="G769" s="71"/>
      <c r="H769" s="71"/>
      <c r="I769" s="71"/>
      <c r="J769" s="71"/>
      <c r="K769" s="71"/>
      <c r="L769" s="71"/>
      <c r="M769" s="207"/>
      <c r="N769" s="71"/>
      <c r="O769" s="71"/>
      <c r="P769" s="71"/>
    </row>
    <row r="770">
      <c r="A770" s="71"/>
      <c r="B770" s="209"/>
      <c r="C770" s="207"/>
      <c r="D770" s="71"/>
      <c r="E770" s="71"/>
      <c r="F770" s="71"/>
      <c r="G770" s="71"/>
      <c r="H770" s="71"/>
      <c r="I770" s="71"/>
      <c r="J770" s="71"/>
      <c r="K770" s="71"/>
      <c r="L770" s="71"/>
      <c r="M770" s="207"/>
      <c r="N770" s="71"/>
      <c r="O770" s="71"/>
      <c r="P770" s="71"/>
    </row>
    <row r="771">
      <c r="A771" s="71"/>
      <c r="B771" s="209"/>
      <c r="C771" s="207"/>
      <c r="D771" s="71"/>
      <c r="E771" s="71"/>
      <c r="F771" s="71"/>
      <c r="G771" s="71"/>
      <c r="H771" s="71"/>
      <c r="I771" s="71"/>
      <c r="J771" s="71"/>
      <c r="K771" s="71"/>
      <c r="L771" s="71"/>
      <c r="M771" s="207"/>
      <c r="N771" s="71"/>
      <c r="O771" s="71"/>
      <c r="P771" s="71"/>
    </row>
    <row r="772">
      <c r="A772" s="71"/>
      <c r="B772" s="209"/>
      <c r="C772" s="207"/>
      <c r="D772" s="71"/>
      <c r="E772" s="71"/>
      <c r="F772" s="71"/>
      <c r="G772" s="71"/>
      <c r="H772" s="71"/>
      <c r="I772" s="71"/>
      <c r="J772" s="71"/>
      <c r="K772" s="71"/>
      <c r="L772" s="71"/>
      <c r="M772" s="207"/>
      <c r="N772" s="71"/>
      <c r="O772" s="71"/>
      <c r="P772" s="71"/>
    </row>
    <row r="773">
      <c r="A773" s="71"/>
      <c r="B773" s="209"/>
      <c r="C773" s="207"/>
      <c r="D773" s="71"/>
      <c r="E773" s="71"/>
      <c r="F773" s="71"/>
      <c r="G773" s="71"/>
      <c r="H773" s="71"/>
      <c r="I773" s="71"/>
      <c r="J773" s="71"/>
      <c r="K773" s="71"/>
      <c r="L773" s="71"/>
      <c r="M773" s="207"/>
      <c r="N773" s="71"/>
      <c r="O773" s="71"/>
      <c r="P773" s="71"/>
    </row>
    <row r="774">
      <c r="A774" s="71"/>
      <c r="B774" s="209"/>
      <c r="C774" s="207"/>
      <c r="D774" s="71"/>
      <c r="E774" s="71"/>
      <c r="F774" s="71"/>
      <c r="G774" s="71"/>
      <c r="H774" s="71"/>
      <c r="I774" s="71"/>
      <c r="J774" s="71"/>
      <c r="K774" s="71"/>
      <c r="L774" s="71"/>
      <c r="M774" s="207"/>
      <c r="N774" s="71"/>
      <c r="O774" s="71"/>
      <c r="P774" s="71"/>
    </row>
    <row r="775">
      <c r="A775" s="71"/>
      <c r="B775" s="209"/>
      <c r="C775" s="207"/>
      <c r="D775" s="71"/>
      <c r="E775" s="71"/>
      <c r="F775" s="71"/>
      <c r="G775" s="71"/>
      <c r="H775" s="71"/>
      <c r="I775" s="71"/>
      <c r="J775" s="71"/>
      <c r="K775" s="71"/>
      <c r="L775" s="71"/>
      <c r="M775" s="207"/>
      <c r="N775" s="71"/>
      <c r="O775" s="71"/>
      <c r="P775" s="71"/>
    </row>
    <row r="776">
      <c r="A776" s="71"/>
      <c r="B776" s="209"/>
      <c r="C776" s="207"/>
      <c r="D776" s="71"/>
      <c r="E776" s="71"/>
      <c r="F776" s="71"/>
      <c r="G776" s="71"/>
      <c r="H776" s="71"/>
      <c r="I776" s="71"/>
      <c r="J776" s="71"/>
      <c r="K776" s="71"/>
      <c r="L776" s="71"/>
      <c r="M776" s="207"/>
      <c r="N776" s="71"/>
      <c r="O776" s="71"/>
      <c r="P776" s="71"/>
    </row>
    <row r="777">
      <c r="A777" s="71"/>
      <c r="B777" s="209"/>
      <c r="C777" s="207"/>
      <c r="D777" s="71"/>
      <c r="E777" s="71"/>
      <c r="F777" s="71"/>
      <c r="G777" s="71"/>
      <c r="H777" s="71"/>
      <c r="I777" s="71"/>
      <c r="J777" s="71"/>
      <c r="K777" s="71"/>
      <c r="L777" s="71"/>
      <c r="M777" s="207"/>
      <c r="N777" s="71"/>
      <c r="O777" s="71"/>
      <c r="P777" s="71"/>
    </row>
    <row r="778">
      <c r="A778" s="71"/>
      <c r="B778" s="209"/>
      <c r="C778" s="207"/>
      <c r="D778" s="71"/>
      <c r="E778" s="71"/>
      <c r="F778" s="71"/>
      <c r="G778" s="71"/>
      <c r="H778" s="71"/>
      <c r="I778" s="71"/>
      <c r="J778" s="71"/>
      <c r="K778" s="71"/>
      <c r="L778" s="71"/>
      <c r="M778" s="207"/>
      <c r="N778" s="71"/>
      <c r="O778" s="71"/>
      <c r="P778" s="71"/>
    </row>
    <row r="779">
      <c r="A779" s="71"/>
      <c r="B779" s="209"/>
      <c r="C779" s="207"/>
      <c r="D779" s="71"/>
      <c r="E779" s="71"/>
      <c r="F779" s="71"/>
      <c r="G779" s="71"/>
      <c r="H779" s="71"/>
      <c r="I779" s="71"/>
      <c r="J779" s="71"/>
      <c r="K779" s="71"/>
      <c r="L779" s="71"/>
      <c r="M779" s="207"/>
      <c r="N779" s="71"/>
      <c r="O779" s="71"/>
      <c r="P779" s="71"/>
    </row>
    <row r="780">
      <c r="A780" s="71"/>
      <c r="B780" s="209"/>
      <c r="C780" s="207"/>
      <c r="D780" s="71"/>
      <c r="E780" s="71"/>
      <c r="F780" s="71"/>
      <c r="G780" s="71"/>
      <c r="H780" s="71"/>
      <c r="I780" s="71"/>
      <c r="J780" s="71"/>
      <c r="K780" s="71"/>
      <c r="L780" s="71"/>
      <c r="M780" s="207"/>
      <c r="N780" s="71"/>
      <c r="O780" s="71"/>
      <c r="P780" s="71"/>
    </row>
    <row r="781">
      <c r="A781" s="71"/>
      <c r="B781" s="209"/>
      <c r="C781" s="207"/>
      <c r="D781" s="71"/>
      <c r="E781" s="71"/>
      <c r="F781" s="71"/>
      <c r="G781" s="71"/>
      <c r="H781" s="71"/>
      <c r="I781" s="71"/>
      <c r="J781" s="71"/>
      <c r="K781" s="71"/>
      <c r="L781" s="71"/>
      <c r="M781" s="207"/>
      <c r="N781" s="71"/>
      <c r="O781" s="71"/>
      <c r="P781" s="71"/>
    </row>
    <row r="782">
      <c r="A782" s="71"/>
      <c r="B782" s="209"/>
      <c r="C782" s="207"/>
      <c r="D782" s="71"/>
      <c r="E782" s="71"/>
      <c r="F782" s="71"/>
      <c r="G782" s="71"/>
      <c r="H782" s="71"/>
      <c r="I782" s="71"/>
      <c r="J782" s="71"/>
      <c r="K782" s="71"/>
      <c r="L782" s="71"/>
      <c r="M782" s="207"/>
      <c r="N782" s="71"/>
      <c r="O782" s="71"/>
      <c r="P782" s="71"/>
    </row>
    <row r="783">
      <c r="A783" s="71"/>
      <c r="B783" s="209"/>
      <c r="C783" s="207"/>
      <c r="D783" s="71"/>
      <c r="E783" s="71"/>
      <c r="F783" s="71"/>
      <c r="G783" s="71"/>
      <c r="H783" s="71"/>
      <c r="I783" s="71"/>
      <c r="J783" s="71"/>
      <c r="K783" s="71"/>
      <c r="L783" s="71"/>
      <c r="M783" s="207"/>
      <c r="N783" s="71"/>
      <c r="O783" s="71"/>
      <c r="P783" s="71"/>
    </row>
    <row r="784">
      <c r="A784" s="71"/>
      <c r="B784" s="209"/>
      <c r="C784" s="207"/>
      <c r="D784" s="71"/>
      <c r="E784" s="71"/>
      <c r="F784" s="71"/>
      <c r="G784" s="71"/>
      <c r="H784" s="71"/>
      <c r="I784" s="71"/>
      <c r="J784" s="71"/>
      <c r="K784" s="71"/>
      <c r="L784" s="71"/>
      <c r="M784" s="207"/>
      <c r="N784" s="71"/>
      <c r="O784" s="71"/>
      <c r="P784" s="71"/>
    </row>
    <row r="785">
      <c r="A785" s="71"/>
      <c r="B785" s="209"/>
      <c r="C785" s="207"/>
      <c r="D785" s="71"/>
      <c r="E785" s="71"/>
      <c r="F785" s="71"/>
      <c r="G785" s="71"/>
      <c r="H785" s="71"/>
      <c r="I785" s="71"/>
      <c r="J785" s="71"/>
      <c r="K785" s="71"/>
      <c r="L785" s="71"/>
      <c r="M785" s="207"/>
      <c r="N785" s="71"/>
      <c r="O785" s="71"/>
      <c r="P785" s="71"/>
    </row>
    <row r="786">
      <c r="A786" s="71"/>
      <c r="B786" s="209"/>
      <c r="C786" s="207"/>
      <c r="D786" s="71"/>
      <c r="E786" s="71"/>
      <c r="F786" s="71"/>
      <c r="G786" s="71"/>
      <c r="H786" s="71"/>
      <c r="I786" s="71"/>
      <c r="J786" s="71"/>
      <c r="K786" s="71"/>
      <c r="L786" s="71"/>
      <c r="M786" s="207"/>
      <c r="N786" s="71"/>
      <c r="O786" s="71"/>
      <c r="P786" s="71"/>
    </row>
    <row r="787">
      <c r="A787" s="71"/>
      <c r="B787" s="209"/>
      <c r="C787" s="207"/>
      <c r="D787" s="71"/>
      <c r="E787" s="71"/>
      <c r="F787" s="71"/>
      <c r="G787" s="71"/>
      <c r="H787" s="71"/>
      <c r="I787" s="71"/>
      <c r="J787" s="71"/>
      <c r="K787" s="71"/>
      <c r="L787" s="71"/>
      <c r="M787" s="207"/>
      <c r="N787" s="71"/>
      <c r="O787" s="71"/>
      <c r="P787" s="71"/>
    </row>
    <row r="788">
      <c r="A788" s="71"/>
      <c r="B788" s="209"/>
      <c r="C788" s="207"/>
      <c r="D788" s="71"/>
      <c r="E788" s="71"/>
      <c r="F788" s="71"/>
      <c r="G788" s="71"/>
      <c r="H788" s="71"/>
      <c r="I788" s="71"/>
      <c r="J788" s="71"/>
      <c r="K788" s="71"/>
      <c r="L788" s="71"/>
      <c r="M788" s="207"/>
      <c r="N788" s="71"/>
      <c r="O788" s="71"/>
      <c r="P788" s="71"/>
    </row>
    <row r="789">
      <c r="A789" s="71"/>
      <c r="B789" s="209"/>
      <c r="C789" s="207"/>
      <c r="D789" s="71"/>
      <c r="E789" s="71"/>
      <c r="F789" s="71"/>
      <c r="G789" s="71"/>
      <c r="H789" s="71"/>
      <c r="I789" s="71"/>
      <c r="J789" s="71"/>
      <c r="K789" s="71"/>
      <c r="L789" s="71"/>
      <c r="M789" s="207"/>
      <c r="N789" s="71"/>
      <c r="O789" s="71"/>
      <c r="P789" s="71"/>
    </row>
    <row r="790">
      <c r="A790" s="71"/>
      <c r="B790" s="209"/>
      <c r="C790" s="207"/>
      <c r="D790" s="71"/>
      <c r="E790" s="71"/>
      <c r="F790" s="71"/>
      <c r="G790" s="71"/>
      <c r="H790" s="71"/>
      <c r="I790" s="71"/>
      <c r="J790" s="71"/>
      <c r="K790" s="71"/>
      <c r="L790" s="71"/>
      <c r="M790" s="207"/>
      <c r="N790" s="71"/>
      <c r="O790" s="71"/>
      <c r="P790" s="71"/>
    </row>
    <row r="791">
      <c r="A791" s="71"/>
      <c r="B791" s="209"/>
      <c r="C791" s="207"/>
      <c r="D791" s="71"/>
      <c r="E791" s="71"/>
      <c r="F791" s="71"/>
      <c r="G791" s="71"/>
      <c r="H791" s="71"/>
      <c r="I791" s="71"/>
      <c r="J791" s="71"/>
      <c r="K791" s="71"/>
      <c r="L791" s="71"/>
      <c r="M791" s="207"/>
      <c r="N791" s="71"/>
      <c r="O791" s="71"/>
      <c r="P791" s="71"/>
    </row>
    <row r="792">
      <c r="A792" s="71"/>
      <c r="B792" s="209"/>
      <c r="C792" s="207"/>
      <c r="D792" s="71"/>
      <c r="E792" s="71"/>
      <c r="F792" s="71"/>
      <c r="G792" s="71"/>
      <c r="H792" s="71"/>
      <c r="I792" s="71"/>
      <c r="J792" s="71"/>
      <c r="K792" s="71"/>
      <c r="L792" s="71"/>
      <c r="M792" s="207"/>
      <c r="N792" s="71"/>
      <c r="O792" s="71"/>
      <c r="P792" s="71"/>
    </row>
    <row r="793">
      <c r="A793" s="71"/>
      <c r="B793" s="209"/>
      <c r="C793" s="207"/>
      <c r="D793" s="71"/>
      <c r="E793" s="71"/>
      <c r="F793" s="71"/>
      <c r="G793" s="71"/>
      <c r="H793" s="71"/>
      <c r="I793" s="71"/>
      <c r="J793" s="71"/>
      <c r="K793" s="71"/>
      <c r="L793" s="71"/>
      <c r="M793" s="207"/>
      <c r="N793" s="71"/>
      <c r="O793" s="71"/>
      <c r="P793" s="71"/>
    </row>
    <row r="794">
      <c r="A794" s="71"/>
      <c r="B794" s="209"/>
      <c r="C794" s="207"/>
      <c r="D794" s="71"/>
      <c r="E794" s="71"/>
      <c r="F794" s="71"/>
      <c r="G794" s="71"/>
      <c r="H794" s="71"/>
      <c r="I794" s="71"/>
      <c r="J794" s="71"/>
      <c r="K794" s="71"/>
      <c r="L794" s="71"/>
      <c r="M794" s="207"/>
      <c r="N794" s="71"/>
      <c r="O794" s="71"/>
      <c r="P794" s="71"/>
    </row>
    <row r="795">
      <c r="A795" s="71"/>
      <c r="B795" s="209"/>
      <c r="C795" s="207"/>
      <c r="D795" s="71"/>
      <c r="E795" s="71"/>
      <c r="F795" s="71"/>
      <c r="G795" s="71"/>
      <c r="H795" s="71"/>
      <c r="I795" s="71"/>
      <c r="J795" s="71"/>
      <c r="K795" s="71"/>
      <c r="L795" s="71"/>
      <c r="M795" s="207"/>
      <c r="N795" s="71"/>
      <c r="O795" s="71"/>
      <c r="P795" s="71"/>
    </row>
    <row r="796">
      <c r="A796" s="71"/>
      <c r="B796" s="209"/>
      <c r="C796" s="207"/>
      <c r="D796" s="71"/>
      <c r="E796" s="71"/>
      <c r="F796" s="71"/>
      <c r="G796" s="71"/>
      <c r="H796" s="71"/>
      <c r="I796" s="71"/>
      <c r="J796" s="71"/>
      <c r="K796" s="71"/>
      <c r="L796" s="71"/>
      <c r="M796" s="207"/>
      <c r="N796" s="71"/>
      <c r="O796" s="71"/>
      <c r="P796" s="71"/>
    </row>
    <row r="797">
      <c r="A797" s="71"/>
      <c r="B797" s="209"/>
      <c r="C797" s="207"/>
      <c r="D797" s="71"/>
      <c r="E797" s="71"/>
      <c r="F797" s="71"/>
      <c r="G797" s="71"/>
      <c r="H797" s="71"/>
      <c r="I797" s="71"/>
      <c r="J797" s="71"/>
      <c r="K797" s="71"/>
      <c r="L797" s="71"/>
      <c r="M797" s="207"/>
      <c r="N797" s="71"/>
      <c r="O797" s="71"/>
      <c r="P797" s="71"/>
    </row>
    <row r="798">
      <c r="A798" s="71"/>
      <c r="B798" s="209"/>
      <c r="C798" s="207"/>
      <c r="D798" s="71"/>
      <c r="E798" s="71"/>
      <c r="F798" s="71"/>
      <c r="G798" s="71"/>
      <c r="H798" s="71"/>
      <c r="I798" s="71"/>
      <c r="J798" s="71"/>
      <c r="K798" s="71"/>
      <c r="L798" s="71"/>
      <c r="M798" s="207"/>
      <c r="N798" s="71"/>
      <c r="O798" s="71"/>
      <c r="P798" s="71"/>
    </row>
    <row r="799">
      <c r="A799" s="71"/>
      <c r="B799" s="209"/>
      <c r="C799" s="207"/>
      <c r="D799" s="71"/>
      <c r="E799" s="71"/>
      <c r="F799" s="71"/>
      <c r="G799" s="71"/>
      <c r="H799" s="71"/>
      <c r="I799" s="71"/>
      <c r="J799" s="71"/>
      <c r="K799" s="71"/>
      <c r="L799" s="71"/>
      <c r="M799" s="207"/>
      <c r="N799" s="71"/>
      <c r="O799" s="71"/>
      <c r="P799" s="71"/>
    </row>
    <row r="800">
      <c r="A800" s="71"/>
      <c r="B800" s="209"/>
      <c r="C800" s="207"/>
      <c r="D800" s="71"/>
      <c r="E800" s="71"/>
      <c r="F800" s="71"/>
      <c r="G800" s="71"/>
      <c r="H800" s="71"/>
      <c r="I800" s="71"/>
      <c r="J800" s="71"/>
      <c r="K800" s="71"/>
      <c r="L800" s="71"/>
      <c r="M800" s="207"/>
      <c r="N800" s="71"/>
      <c r="O800" s="71"/>
      <c r="P800" s="71"/>
    </row>
    <row r="801">
      <c r="A801" s="71"/>
      <c r="B801" s="209"/>
      <c r="C801" s="207"/>
      <c r="D801" s="71"/>
      <c r="E801" s="71"/>
      <c r="F801" s="71"/>
      <c r="G801" s="71"/>
      <c r="H801" s="71"/>
      <c r="I801" s="71"/>
      <c r="J801" s="71"/>
      <c r="K801" s="71"/>
      <c r="L801" s="71"/>
      <c r="M801" s="207"/>
      <c r="N801" s="71"/>
      <c r="O801" s="71"/>
      <c r="P801" s="71"/>
    </row>
    <row r="802">
      <c r="A802" s="71"/>
      <c r="B802" s="209"/>
      <c r="C802" s="207"/>
      <c r="D802" s="71"/>
      <c r="E802" s="71"/>
      <c r="F802" s="71"/>
      <c r="G802" s="71"/>
      <c r="H802" s="71"/>
      <c r="I802" s="71"/>
      <c r="J802" s="71"/>
      <c r="K802" s="71"/>
      <c r="L802" s="71"/>
      <c r="M802" s="207"/>
      <c r="N802" s="71"/>
      <c r="O802" s="71"/>
      <c r="P802" s="71"/>
    </row>
    <row r="803">
      <c r="A803" s="71"/>
      <c r="B803" s="209"/>
      <c r="C803" s="207"/>
      <c r="D803" s="71"/>
      <c r="E803" s="71"/>
      <c r="F803" s="71"/>
      <c r="G803" s="71"/>
      <c r="H803" s="71"/>
      <c r="I803" s="71"/>
      <c r="J803" s="71"/>
      <c r="K803" s="71"/>
      <c r="L803" s="71"/>
      <c r="M803" s="207"/>
      <c r="N803" s="71"/>
      <c r="O803" s="71"/>
      <c r="P803" s="71"/>
    </row>
    <row r="804">
      <c r="A804" s="71"/>
      <c r="B804" s="209"/>
      <c r="C804" s="207"/>
      <c r="D804" s="71"/>
      <c r="E804" s="71"/>
      <c r="F804" s="71"/>
      <c r="G804" s="71"/>
      <c r="H804" s="71"/>
      <c r="I804" s="71"/>
      <c r="J804" s="71"/>
      <c r="K804" s="71"/>
      <c r="L804" s="71"/>
      <c r="M804" s="207"/>
      <c r="N804" s="71"/>
      <c r="O804" s="71"/>
      <c r="P804" s="71"/>
    </row>
    <row r="805">
      <c r="A805" s="71"/>
      <c r="B805" s="209"/>
      <c r="C805" s="207"/>
      <c r="D805" s="71"/>
      <c r="E805" s="71"/>
      <c r="F805" s="71"/>
      <c r="G805" s="71"/>
      <c r="H805" s="71"/>
      <c r="I805" s="71"/>
      <c r="J805" s="71"/>
      <c r="K805" s="71"/>
      <c r="L805" s="71"/>
      <c r="M805" s="207"/>
      <c r="N805" s="71"/>
      <c r="O805" s="71"/>
      <c r="P805" s="71"/>
    </row>
    <row r="806">
      <c r="A806" s="71"/>
      <c r="B806" s="209"/>
      <c r="C806" s="207"/>
      <c r="D806" s="71"/>
      <c r="E806" s="71"/>
      <c r="F806" s="71"/>
      <c r="G806" s="71"/>
      <c r="H806" s="71"/>
      <c r="I806" s="71"/>
      <c r="J806" s="71"/>
      <c r="K806" s="71"/>
      <c r="L806" s="71"/>
      <c r="M806" s="207"/>
      <c r="N806" s="71"/>
      <c r="O806" s="71"/>
      <c r="P806" s="71"/>
    </row>
    <row r="807">
      <c r="A807" s="71"/>
      <c r="B807" s="209"/>
      <c r="C807" s="207"/>
      <c r="D807" s="71"/>
      <c r="E807" s="71"/>
      <c r="F807" s="71"/>
      <c r="G807" s="71"/>
      <c r="H807" s="71"/>
      <c r="I807" s="71"/>
      <c r="J807" s="71"/>
      <c r="K807" s="71"/>
      <c r="L807" s="71"/>
      <c r="M807" s="207"/>
      <c r="N807" s="71"/>
      <c r="O807" s="71"/>
      <c r="P807" s="71"/>
    </row>
    <row r="808">
      <c r="A808" s="71"/>
      <c r="B808" s="209"/>
      <c r="C808" s="207"/>
      <c r="D808" s="71"/>
      <c r="E808" s="71"/>
      <c r="F808" s="71"/>
      <c r="G808" s="71"/>
      <c r="H808" s="71"/>
      <c r="I808" s="71"/>
      <c r="J808" s="71"/>
      <c r="K808" s="71"/>
      <c r="L808" s="71"/>
      <c r="M808" s="207"/>
      <c r="N808" s="71"/>
      <c r="O808" s="71"/>
      <c r="P808" s="71"/>
    </row>
    <row r="809">
      <c r="A809" s="71"/>
      <c r="B809" s="209"/>
      <c r="C809" s="207"/>
      <c r="D809" s="71"/>
      <c r="E809" s="71"/>
      <c r="F809" s="71"/>
      <c r="G809" s="71"/>
      <c r="H809" s="71"/>
      <c r="I809" s="71"/>
      <c r="J809" s="71"/>
      <c r="K809" s="71"/>
      <c r="L809" s="71"/>
      <c r="M809" s="207"/>
      <c r="N809" s="71"/>
      <c r="O809" s="71"/>
      <c r="P809" s="71"/>
    </row>
    <row r="810">
      <c r="A810" s="71"/>
      <c r="B810" s="209"/>
      <c r="C810" s="207"/>
      <c r="D810" s="71"/>
      <c r="E810" s="71"/>
      <c r="F810" s="71"/>
      <c r="G810" s="71"/>
      <c r="H810" s="71"/>
      <c r="I810" s="71"/>
      <c r="J810" s="71"/>
      <c r="K810" s="71"/>
      <c r="L810" s="71"/>
      <c r="M810" s="207"/>
      <c r="N810" s="71"/>
      <c r="O810" s="71"/>
      <c r="P810" s="71"/>
    </row>
    <row r="811">
      <c r="A811" s="71"/>
      <c r="B811" s="209"/>
      <c r="C811" s="207"/>
      <c r="D811" s="71"/>
      <c r="E811" s="71"/>
      <c r="F811" s="71"/>
      <c r="G811" s="71"/>
      <c r="H811" s="71"/>
      <c r="I811" s="71"/>
      <c r="J811" s="71"/>
      <c r="K811" s="71"/>
      <c r="L811" s="71"/>
      <c r="M811" s="207"/>
      <c r="N811" s="71"/>
      <c r="O811" s="71"/>
      <c r="P811" s="71"/>
    </row>
    <row r="812">
      <c r="A812" s="71"/>
      <c r="B812" s="209"/>
      <c r="C812" s="207"/>
      <c r="D812" s="71"/>
      <c r="E812" s="71"/>
      <c r="F812" s="71"/>
      <c r="G812" s="71"/>
      <c r="H812" s="71"/>
      <c r="I812" s="71"/>
      <c r="J812" s="71"/>
      <c r="K812" s="71"/>
      <c r="L812" s="71"/>
      <c r="M812" s="207"/>
      <c r="N812" s="71"/>
      <c r="O812" s="71"/>
      <c r="P812" s="71"/>
    </row>
    <row r="813">
      <c r="A813" s="71"/>
      <c r="B813" s="209"/>
      <c r="C813" s="207"/>
      <c r="D813" s="71"/>
      <c r="E813" s="71"/>
      <c r="F813" s="71"/>
      <c r="G813" s="71"/>
      <c r="H813" s="71"/>
      <c r="I813" s="71"/>
      <c r="J813" s="71"/>
      <c r="K813" s="71"/>
      <c r="L813" s="71"/>
      <c r="M813" s="207"/>
      <c r="N813" s="71"/>
      <c r="O813" s="71"/>
      <c r="P813" s="71"/>
    </row>
    <row r="814">
      <c r="A814" s="71"/>
      <c r="B814" s="209"/>
      <c r="C814" s="207"/>
      <c r="D814" s="71"/>
      <c r="E814" s="71"/>
      <c r="F814" s="71"/>
      <c r="G814" s="71"/>
      <c r="H814" s="71"/>
      <c r="I814" s="71"/>
      <c r="J814" s="71"/>
      <c r="K814" s="71"/>
      <c r="L814" s="71"/>
      <c r="M814" s="207"/>
      <c r="N814" s="71"/>
      <c r="O814" s="71"/>
      <c r="P814" s="71"/>
    </row>
    <row r="815">
      <c r="A815" s="71"/>
      <c r="B815" s="209"/>
      <c r="C815" s="207"/>
      <c r="D815" s="71"/>
      <c r="E815" s="71"/>
      <c r="F815" s="71"/>
      <c r="G815" s="71"/>
      <c r="H815" s="71"/>
      <c r="I815" s="71"/>
      <c r="J815" s="71"/>
      <c r="K815" s="71"/>
      <c r="L815" s="71"/>
      <c r="M815" s="207"/>
      <c r="N815" s="71"/>
      <c r="O815" s="71"/>
      <c r="P815" s="71"/>
    </row>
    <row r="816">
      <c r="A816" s="71"/>
      <c r="B816" s="209"/>
      <c r="C816" s="207"/>
      <c r="D816" s="71"/>
      <c r="E816" s="71"/>
      <c r="F816" s="71"/>
      <c r="G816" s="71"/>
      <c r="H816" s="71"/>
      <c r="I816" s="71"/>
      <c r="J816" s="71"/>
      <c r="K816" s="71"/>
      <c r="L816" s="71"/>
      <c r="M816" s="207"/>
      <c r="N816" s="71"/>
      <c r="O816" s="71"/>
      <c r="P816" s="71"/>
    </row>
    <row r="817">
      <c r="A817" s="71"/>
      <c r="B817" s="209"/>
      <c r="C817" s="207"/>
      <c r="D817" s="71"/>
      <c r="E817" s="71"/>
      <c r="F817" s="71"/>
      <c r="G817" s="71"/>
      <c r="H817" s="71"/>
      <c r="I817" s="71"/>
      <c r="J817" s="71"/>
      <c r="K817" s="71"/>
      <c r="L817" s="71"/>
      <c r="M817" s="207"/>
      <c r="N817" s="71"/>
      <c r="O817" s="71"/>
      <c r="P817" s="71"/>
    </row>
    <row r="818">
      <c r="A818" s="71"/>
      <c r="B818" s="209"/>
      <c r="C818" s="207"/>
      <c r="D818" s="71"/>
      <c r="E818" s="71"/>
      <c r="F818" s="71"/>
      <c r="G818" s="71"/>
      <c r="H818" s="71"/>
      <c r="I818" s="71"/>
      <c r="J818" s="71"/>
      <c r="K818" s="71"/>
      <c r="L818" s="71"/>
      <c r="M818" s="207"/>
      <c r="N818" s="71"/>
      <c r="O818" s="71"/>
      <c r="P818" s="71"/>
    </row>
    <row r="819">
      <c r="A819" s="71"/>
      <c r="B819" s="209"/>
      <c r="C819" s="207"/>
      <c r="D819" s="71"/>
      <c r="E819" s="71"/>
      <c r="F819" s="71"/>
      <c r="G819" s="71"/>
      <c r="H819" s="71"/>
      <c r="I819" s="71"/>
      <c r="J819" s="71"/>
      <c r="K819" s="71"/>
      <c r="L819" s="71"/>
      <c r="M819" s="207"/>
      <c r="N819" s="71"/>
      <c r="O819" s="71"/>
      <c r="P819" s="71"/>
    </row>
    <row r="820">
      <c r="A820" s="71"/>
      <c r="B820" s="209"/>
      <c r="C820" s="207"/>
      <c r="D820" s="71"/>
      <c r="E820" s="71"/>
      <c r="F820" s="71"/>
      <c r="G820" s="71"/>
      <c r="H820" s="71"/>
      <c r="I820" s="71"/>
      <c r="J820" s="71"/>
      <c r="K820" s="71"/>
      <c r="L820" s="71"/>
      <c r="M820" s="207"/>
      <c r="N820" s="71"/>
      <c r="O820" s="71"/>
      <c r="P820" s="71"/>
    </row>
    <row r="821">
      <c r="A821" s="71"/>
      <c r="B821" s="209"/>
      <c r="C821" s="207"/>
      <c r="D821" s="71"/>
      <c r="E821" s="71"/>
      <c r="F821" s="71"/>
      <c r="G821" s="71"/>
      <c r="H821" s="71"/>
      <c r="I821" s="71"/>
      <c r="J821" s="71"/>
      <c r="K821" s="71"/>
      <c r="L821" s="71"/>
      <c r="M821" s="207"/>
      <c r="N821" s="71"/>
      <c r="O821" s="71"/>
      <c r="P821" s="71"/>
    </row>
    <row r="822">
      <c r="A822" s="71"/>
      <c r="B822" s="209"/>
      <c r="C822" s="207"/>
      <c r="D822" s="71"/>
      <c r="E822" s="71"/>
      <c r="F822" s="71"/>
      <c r="G822" s="71"/>
      <c r="H822" s="71"/>
      <c r="I822" s="71"/>
      <c r="J822" s="71"/>
      <c r="K822" s="71"/>
      <c r="L822" s="71"/>
      <c r="M822" s="207"/>
      <c r="N822" s="71"/>
      <c r="O822" s="71"/>
      <c r="P822" s="71"/>
    </row>
    <row r="823">
      <c r="A823" s="71"/>
      <c r="B823" s="209"/>
      <c r="C823" s="207"/>
      <c r="D823" s="71"/>
      <c r="E823" s="71"/>
      <c r="F823" s="71"/>
      <c r="G823" s="71"/>
      <c r="H823" s="71"/>
      <c r="I823" s="71"/>
      <c r="J823" s="71"/>
      <c r="K823" s="71"/>
      <c r="L823" s="71"/>
      <c r="M823" s="207"/>
      <c r="N823" s="71"/>
      <c r="O823" s="71"/>
      <c r="P823" s="71"/>
    </row>
    <row r="824">
      <c r="A824" s="71"/>
      <c r="B824" s="209"/>
      <c r="C824" s="207"/>
      <c r="D824" s="71"/>
      <c r="E824" s="71"/>
      <c r="F824" s="71"/>
      <c r="G824" s="71"/>
      <c r="H824" s="71"/>
      <c r="I824" s="71"/>
      <c r="J824" s="71"/>
      <c r="K824" s="71"/>
      <c r="L824" s="71"/>
      <c r="M824" s="207"/>
      <c r="N824" s="71"/>
      <c r="O824" s="71"/>
      <c r="P824" s="71"/>
    </row>
    <row r="825">
      <c r="A825" s="71"/>
      <c r="B825" s="209"/>
      <c r="C825" s="207"/>
      <c r="D825" s="71"/>
      <c r="E825" s="71"/>
      <c r="F825" s="71"/>
      <c r="G825" s="71"/>
      <c r="H825" s="71"/>
      <c r="I825" s="71"/>
      <c r="J825" s="71"/>
      <c r="K825" s="71"/>
      <c r="L825" s="71"/>
      <c r="M825" s="207"/>
      <c r="N825" s="71"/>
      <c r="O825" s="71"/>
      <c r="P825" s="71"/>
    </row>
    <row r="826">
      <c r="A826" s="71"/>
      <c r="B826" s="209"/>
      <c r="C826" s="207"/>
      <c r="D826" s="71"/>
      <c r="E826" s="71"/>
      <c r="F826" s="71"/>
      <c r="G826" s="71"/>
      <c r="H826" s="71"/>
      <c r="I826" s="71"/>
      <c r="J826" s="71"/>
      <c r="K826" s="71"/>
      <c r="L826" s="71"/>
      <c r="M826" s="207"/>
      <c r="N826" s="71"/>
      <c r="O826" s="71"/>
      <c r="P826" s="71"/>
    </row>
    <row r="827">
      <c r="A827" s="71"/>
      <c r="B827" s="209"/>
      <c r="C827" s="207"/>
      <c r="D827" s="71"/>
      <c r="E827" s="71"/>
      <c r="F827" s="71"/>
      <c r="G827" s="71"/>
      <c r="H827" s="71"/>
      <c r="I827" s="71"/>
      <c r="J827" s="71"/>
      <c r="K827" s="71"/>
      <c r="L827" s="71"/>
      <c r="M827" s="207"/>
      <c r="N827" s="71"/>
      <c r="O827" s="71"/>
      <c r="P827" s="71"/>
    </row>
    <row r="828">
      <c r="A828" s="71"/>
      <c r="B828" s="209"/>
      <c r="C828" s="207"/>
      <c r="D828" s="71"/>
      <c r="E828" s="71"/>
      <c r="F828" s="71"/>
      <c r="G828" s="71"/>
      <c r="H828" s="71"/>
      <c r="I828" s="71"/>
      <c r="J828" s="71"/>
      <c r="K828" s="71"/>
      <c r="L828" s="71"/>
      <c r="M828" s="207"/>
      <c r="N828" s="71"/>
      <c r="O828" s="71"/>
      <c r="P828" s="71"/>
    </row>
    <row r="829">
      <c r="A829" s="71"/>
      <c r="B829" s="209"/>
      <c r="C829" s="207"/>
      <c r="D829" s="71"/>
      <c r="E829" s="71"/>
      <c r="F829" s="71"/>
      <c r="G829" s="71"/>
      <c r="H829" s="71"/>
      <c r="I829" s="71"/>
      <c r="J829" s="71"/>
      <c r="K829" s="71"/>
      <c r="L829" s="71"/>
      <c r="M829" s="207"/>
      <c r="N829" s="71"/>
      <c r="O829" s="71"/>
      <c r="P829" s="71"/>
    </row>
    <row r="830">
      <c r="A830" s="71"/>
      <c r="B830" s="209"/>
      <c r="C830" s="207"/>
      <c r="D830" s="71"/>
      <c r="E830" s="71"/>
      <c r="F830" s="71"/>
      <c r="G830" s="71"/>
      <c r="H830" s="71"/>
      <c r="I830" s="71"/>
      <c r="J830" s="71"/>
      <c r="K830" s="71"/>
      <c r="L830" s="71"/>
      <c r="M830" s="207"/>
      <c r="N830" s="71"/>
      <c r="O830" s="71"/>
      <c r="P830" s="71"/>
    </row>
    <row r="831">
      <c r="A831" s="71"/>
      <c r="B831" s="209"/>
      <c r="C831" s="207"/>
      <c r="D831" s="71"/>
      <c r="E831" s="71"/>
      <c r="F831" s="71"/>
      <c r="G831" s="71"/>
      <c r="H831" s="71"/>
      <c r="I831" s="71"/>
      <c r="J831" s="71"/>
      <c r="K831" s="71"/>
      <c r="L831" s="71"/>
      <c r="M831" s="207"/>
      <c r="N831" s="71"/>
      <c r="O831" s="71"/>
      <c r="P831" s="71"/>
    </row>
    <row r="832">
      <c r="A832" s="71"/>
      <c r="B832" s="209"/>
      <c r="C832" s="207"/>
      <c r="D832" s="71"/>
      <c r="E832" s="71"/>
      <c r="F832" s="71"/>
      <c r="G832" s="71"/>
      <c r="H832" s="71"/>
      <c r="I832" s="71"/>
      <c r="J832" s="71"/>
      <c r="K832" s="71"/>
      <c r="L832" s="71"/>
      <c r="M832" s="207"/>
      <c r="N832" s="71"/>
      <c r="O832" s="71"/>
      <c r="P832" s="71"/>
    </row>
    <row r="833">
      <c r="A833" s="71"/>
      <c r="B833" s="209"/>
      <c r="C833" s="207"/>
      <c r="D833" s="71"/>
      <c r="E833" s="71"/>
      <c r="F833" s="71"/>
      <c r="G833" s="71"/>
      <c r="H833" s="71"/>
      <c r="I833" s="71"/>
      <c r="J833" s="71"/>
      <c r="K833" s="71"/>
      <c r="L833" s="71"/>
      <c r="M833" s="207"/>
      <c r="N833" s="71"/>
      <c r="O833" s="71"/>
      <c r="P833" s="71"/>
    </row>
    <row r="834">
      <c r="A834" s="71"/>
      <c r="B834" s="209"/>
      <c r="C834" s="207"/>
      <c r="D834" s="71"/>
      <c r="E834" s="71"/>
      <c r="F834" s="71"/>
      <c r="G834" s="71"/>
      <c r="H834" s="71"/>
      <c r="I834" s="71"/>
      <c r="J834" s="71"/>
      <c r="K834" s="71"/>
      <c r="L834" s="71"/>
      <c r="M834" s="207"/>
      <c r="N834" s="71"/>
      <c r="O834" s="71"/>
      <c r="P834" s="71"/>
    </row>
    <row r="835">
      <c r="A835" s="71"/>
      <c r="B835" s="209"/>
      <c r="C835" s="207"/>
      <c r="D835" s="71"/>
      <c r="E835" s="71"/>
      <c r="F835" s="71"/>
      <c r="G835" s="71"/>
      <c r="H835" s="71"/>
      <c r="I835" s="71"/>
      <c r="J835" s="71"/>
      <c r="K835" s="71"/>
      <c r="L835" s="71"/>
      <c r="M835" s="207"/>
      <c r="N835" s="71"/>
      <c r="O835" s="71"/>
      <c r="P835" s="71"/>
    </row>
    <row r="836">
      <c r="A836" s="71"/>
      <c r="B836" s="209"/>
      <c r="C836" s="207"/>
      <c r="D836" s="71"/>
      <c r="E836" s="71"/>
      <c r="F836" s="71"/>
      <c r="G836" s="71"/>
      <c r="H836" s="71"/>
      <c r="I836" s="71"/>
      <c r="J836" s="71"/>
      <c r="K836" s="71"/>
      <c r="L836" s="71"/>
      <c r="M836" s="207"/>
      <c r="N836" s="71"/>
      <c r="O836" s="71"/>
      <c r="P836" s="71"/>
    </row>
    <row r="837">
      <c r="A837" s="71"/>
      <c r="B837" s="209"/>
      <c r="C837" s="207"/>
      <c r="D837" s="71"/>
      <c r="E837" s="71"/>
      <c r="F837" s="71"/>
      <c r="G837" s="71"/>
      <c r="H837" s="71"/>
      <c r="I837" s="71"/>
      <c r="J837" s="71"/>
      <c r="K837" s="71"/>
      <c r="L837" s="71"/>
      <c r="M837" s="207"/>
      <c r="N837" s="71"/>
      <c r="O837" s="71"/>
      <c r="P837" s="71"/>
    </row>
    <row r="838">
      <c r="A838" s="71"/>
      <c r="B838" s="209"/>
      <c r="C838" s="207"/>
      <c r="D838" s="71"/>
      <c r="E838" s="71"/>
      <c r="F838" s="71"/>
      <c r="G838" s="71"/>
      <c r="H838" s="71"/>
      <c r="I838" s="71"/>
      <c r="J838" s="71"/>
      <c r="K838" s="71"/>
      <c r="L838" s="71"/>
      <c r="M838" s="207"/>
      <c r="N838" s="71"/>
      <c r="O838" s="71"/>
      <c r="P838" s="71"/>
    </row>
    <row r="839">
      <c r="A839" s="71"/>
      <c r="B839" s="209"/>
      <c r="C839" s="207"/>
      <c r="D839" s="71"/>
      <c r="E839" s="71"/>
      <c r="F839" s="71"/>
      <c r="G839" s="71"/>
      <c r="H839" s="71"/>
      <c r="I839" s="71"/>
      <c r="J839" s="71"/>
      <c r="K839" s="71"/>
      <c r="L839" s="71"/>
      <c r="M839" s="207"/>
      <c r="N839" s="71"/>
      <c r="O839" s="71"/>
      <c r="P839" s="71"/>
    </row>
    <row r="840">
      <c r="A840" s="71"/>
      <c r="B840" s="209"/>
      <c r="C840" s="207"/>
      <c r="D840" s="71"/>
      <c r="E840" s="71"/>
      <c r="F840" s="71"/>
      <c r="G840" s="71"/>
      <c r="H840" s="71"/>
      <c r="I840" s="71"/>
      <c r="J840" s="71"/>
      <c r="K840" s="71"/>
      <c r="L840" s="71"/>
      <c r="M840" s="207"/>
      <c r="N840" s="71"/>
      <c r="O840" s="71"/>
      <c r="P840" s="71"/>
    </row>
    <row r="841">
      <c r="A841" s="71"/>
      <c r="B841" s="209"/>
      <c r="C841" s="207"/>
      <c r="D841" s="71"/>
      <c r="E841" s="71"/>
      <c r="F841" s="71"/>
      <c r="G841" s="71"/>
      <c r="H841" s="71"/>
      <c r="I841" s="71"/>
      <c r="J841" s="71"/>
      <c r="K841" s="71"/>
      <c r="L841" s="71"/>
      <c r="M841" s="207"/>
      <c r="N841" s="71"/>
      <c r="O841" s="71"/>
      <c r="P841" s="71"/>
    </row>
    <row r="842">
      <c r="A842" s="71"/>
      <c r="B842" s="209"/>
      <c r="C842" s="207"/>
      <c r="D842" s="71"/>
      <c r="E842" s="71"/>
      <c r="F842" s="71"/>
      <c r="G842" s="71"/>
      <c r="H842" s="71"/>
      <c r="I842" s="71"/>
      <c r="J842" s="71"/>
      <c r="K842" s="71"/>
      <c r="L842" s="71"/>
      <c r="M842" s="207"/>
      <c r="N842" s="71"/>
      <c r="O842" s="71"/>
      <c r="P842" s="71"/>
    </row>
    <row r="843">
      <c r="A843" s="71"/>
      <c r="B843" s="209"/>
      <c r="C843" s="207"/>
      <c r="D843" s="71"/>
      <c r="E843" s="71"/>
      <c r="F843" s="71"/>
      <c r="G843" s="71"/>
      <c r="H843" s="71"/>
      <c r="I843" s="71"/>
      <c r="J843" s="71"/>
      <c r="K843" s="71"/>
      <c r="L843" s="71"/>
      <c r="M843" s="207"/>
      <c r="N843" s="71"/>
      <c r="O843" s="71"/>
      <c r="P843" s="71"/>
    </row>
    <row r="844">
      <c r="A844" s="71"/>
      <c r="B844" s="209"/>
      <c r="C844" s="207"/>
      <c r="D844" s="71"/>
      <c r="E844" s="71"/>
      <c r="F844" s="71"/>
      <c r="G844" s="71"/>
      <c r="H844" s="71"/>
      <c r="I844" s="71"/>
      <c r="J844" s="71"/>
      <c r="K844" s="71"/>
      <c r="L844" s="71"/>
      <c r="M844" s="207"/>
      <c r="N844" s="71"/>
      <c r="O844" s="71"/>
      <c r="P844" s="71"/>
    </row>
    <row r="845">
      <c r="A845" s="71"/>
      <c r="B845" s="209"/>
      <c r="C845" s="207"/>
      <c r="D845" s="71"/>
      <c r="E845" s="71"/>
      <c r="F845" s="71"/>
      <c r="G845" s="71"/>
      <c r="H845" s="71"/>
      <c r="I845" s="71"/>
      <c r="J845" s="71"/>
      <c r="K845" s="71"/>
      <c r="L845" s="71"/>
      <c r="M845" s="207"/>
      <c r="N845" s="71"/>
      <c r="O845" s="71"/>
      <c r="P845" s="71"/>
    </row>
    <row r="846">
      <c r="A846" s="71"/>
      <c r="B846" s="209"/>
      <c r="C846" s="207"/>
      <c r="D846" s="71"/>
      <c r="E846" s="71"/>
      <c r="F846" s="71"/>
      <c r="G846" s="71"/>
      <c r="H846" s="71"/>
      <c r="I846" s="71"/>
      <c r="J846" s="71"/>
      <c r="K846" s="71"/>
      <c r="L846" s="71"/>
      <c r="M846" s="207"/>
      <c r="N846" s="71"/>
      <c r="O846" s="71"/>
      <c r="P846" s="71"/>
    </row>
    <row r="847">
      <c r="A847" s="71"/>
      <c r="B847" s="209"/>
      <c r="C847" s="207"/>
      <c r="D847" s="71"/>
      <c r="E847" s="71"/>
      <c r="F847" s="71"/>
      <c r="G847" s="71"/>
      <c r="H847" s="71"/>
      <c r="I847" s="71"/>
      <c r="J847" s="71"/>
      <c r="K847" s="71"/>
      <c r="L847" s="71"/>
      <c r="M847" s="207"/>
      <c r="N847" s="71"/>
      <c r="O847" s="71"/>
      <c r="P847" s="71"/>
    </row>
    <row r="848">
      <c r="A848" s="71"/>
      <c r="B848" s="209"/>
      <c r="C848" s="207"/>
      <c r="D848" s="71"/>
      <c r="E848" s="71"/>
      <c r="F848" s="71"/>
      <c r="G848" s="71"/>
      <c r="H848" s="71"/>
      <c r="I848" s="71"/>
      <c r="J848" s="71"/>
      <c r="K848" s="71"/>
      <c r="L848" s="71"/>
      <c r="M848" s="207"/>
      <c r="N848" s="71"/>
      <c r="O848" s="71"/>
      <c r="P848" s="71"/>
    </row>
    <row r="849">
      <c r="A849" s="71"/>
      <c r="B849" s="209"/>
      <c r="C849" s="207"/>
      <c r="D849" s="71"/>
      <c r="E849" s="71"/>
      <c r="F849" s="71"/>
      <c r="G849" s="71"/>
      <c r="H849" s="71"/>
      <c r="I849" s="71"/>
      <c r="J849" s="71"/>
      <c r="K849" s="71"/>
      <c r="L849" s="71"/>
      <c r="M849" s="207"/>
      <c r="N849" s="71"/>
      <c r="O849" s="71"/>
      <c r="P849" s="71"/>
    </row>
    <row r="850">
      <c r="A850" s="71"/>
      <c r="B850" s="209"/>
      <c r="C850" s="207"/>
      <c r="D850" s="71"/>
      <c r="E850" s="71"/>
      <c r="F850" s="71"/>
      <c r="G850" s="71"/>
      <c r="H850" s="71"/>
      <c r="I850" s="71"/>
      <c r="J850" s="71"/>
      <c r="K850" s="71"/>
      <c r="L850" s="71"/>
      <c r="M850" s="207"/>
      <c r="N850" s="71"/>
      <c r="O850" s="71"/>
      <c r="P850" s="71"/>
    </row>
    <row r="851">
      <c r="A851" s="71"/>
      <c r="B851" s="209"/>
      <c r="C851" s="207"/>
      <c r="D851" s="71"/>
      <c r="E851" s="71"/>
      <c r="F851" s="71"/>
      <c r="G851" s="71"/>
      <c r="H851" s="71"/>
      <c r="I851" s="71"/>
      <c r="J851" s="71"/>
      <c r="K851" s="71"/>
      <c r="L851" s="71"/>
      <c r="M851" s="207"/>
      <c r="N851" s="71"/>
      <c r="O851" s="71"/>
      <c r="P851" s="71"/>
    </row>
    <row r="852">
      <c r="A852" s="71"/>
      <c r="B852" s="209"/>
      <c r="C852" s="207"/>
      <c r="D852" s="71"/>
      <c r="E852" s="71"/>
      <c r="F852" s="71"/>
      <c r="G852" s="71"/>
      <c r="H852" s="71"/>
      <c r="I852" s="71"/>
      <c r="J852" s="71"/>
      <c r="K852" s="71"/>
      <c r="L852" s="71"/>
      <c r="M852" s="207"/>
      <c r="N852" s="71"/>
      <c r="O852" s="71"/>
      <c r="P852" s="71"/>
    </row>
    <row r="853">
      <c r="A853" s="71"/>
      <c r="B853" s="209"/>
      <c r="C853" s="207"/>
      <c r="D853" s="71"/>
      <c r="E853" s="71"/>
      <c r="F853" s="71"/>
      <c r="G853" s="71"/>
      <c r="H853" s="71"/>
      <c r="I853" s="71"/>
      <c r="J853" s="71"/>
      <c r="K853" s="71"/>
      <c r="L853" s="71"/>
      <c r="M853" s="207"/>
      <c r="N853" s="71"/>
      <c r="O853" s="71"/>
      <c r="P853" s="71"/>
    </row>
    <row r="854">
      <c r="A854" s="71"/>
      <c r="B854" s="209"/>
      <c r="C854" s="207"/>
      <c r="D854" s="71"/>
      <c r="E854" s="71"/>
      <c r="F854" s="71"/>
      <c r="G854" s="71"/>
      <c r="H854" s="71"/>
      <c r="I854" s="71"/>
      <c r="J854" s="71"/>
      <c r="K854" s="71"/>
      <c r="L854" s="71"/>
      <c r="M854" s="207"/>
      <c r="N854" s="71"/>
      <c r="O854" s="71"/>
      <c r="P854" s="71"/>
    </row>
    <row r="855">
      <c r="A855" s="71"/>
      <c r="B855" s="209"/>
      <c r="C855" s="207"/>
      <c r="D855" s="71"/>
      <c r="E855" s="71"/>
      <c r="F855" s="71"/>
      <c r="G855" s="71"/>
      <c r="H855" s="71"/>
      <c r="I855" s="71"/>
      <c r="J855" s="71"/>
      <c r="K855" s="71"/>
      <c r="L855" s="71"/>
      <c r="M855" s="207"/>
      <c r="N855" s="71"/>
      <c r="O855" s="71"/>
      <c r="P855" s="71"/>
    </row>
    <row r="856">
      <c r="B856" s="210"/>
      <c r="C856" s="211"/>
      <c r="M856" s="211"/>
    </row>
    <row r="857">
      <c r="B857" s="210"/>
      <c r="C857" s="211"/>
      <c r="M857" s="211"/>
    </row>
    <row r="858">
      <c r="B858" s="210"/>
      <c r="C858" s="211"/>
      <c r="M858" s="211"/>
    </row>
    <row r="859">
      <c r="B859" s="210"/>
      <c r="C859" s="211"/>
      <c r="M859" s="211"/>
    </row>
    <row r="860">
      <c r="B860" s="210"/>
      <c r="C860" s="211"/>
      <c r="M860" s="211"/>
    </row>
    <row r="861">
      <c r="B861" s="210"/>
      <c r="C861" s="211"/>
      <c r="M861" s="211"/>
    </row>
    <row r="862">
      <c r="B862" s="210"/>
      <c r="C862" s="211"/>
      <c r="M862" s="211"/>
    </row>
    <row r="863">
      <c r="B863" s="210"/>
      <c r="C863" s="211"/>
      <c r="M863" s="211"/>
    </row>
    <row r="864">
      <c r="B864" s="210"/>
      <c r="C864" s="211"/>
      <c r="M864" s="211"/>
    </row>
    <row r="865">
      <c r="B865" s="210"/>
      <c r="C865" s="211"/>
      <c r="M865" s="211"/>
    </row>
    <row r="866">
      <c r="B866" s="210"/>
      <c r="C866" s="211"/>
      <c r="M866" s="211"/>
    </row>
    <row r="867">
      <c r="B867" s="210"/>
      <c r="C867" s="211"/>
      <c r="M867" s="211"/>
    </row>
    <row r="868">
      <c r="B868" s="210"/>
      <c r="C868" s="211"/>
      <c r="M868" s="211"/>
    </row>
    <row r="869">
      <c r="B869" s="210"/>
      <c r="C869" s="211"/>
      <c r="M869" s="211"/>
    </row>
    <row r="870">
      <c r="B870" s="210"/>
      <c r="C870" s="211"/>
      <c r="M870" s="211"/>
    </row>
    <row r="871">
      <c r="B871" s="210"/>
      <c r="C871" s="211"/>
      <c r="M871" s="211"/>
    </row>
    <row r="872">
      <c r="B872" s="210"/>
      <c r="C872" s="211"/>
      <c r="M872" s="211"/>
    </row>
    <row r="873">
      <c r="B873" s="210"/>
      <c r="C873" s="211"/>
      <c r="M873" s="211"/>
    </row>
    <row r="874">
      <c r="B874" s="210"/>
      <c r="C874" s="211"/>
      <c r="M874" s="211"/>
    </row>
    <row r="875">
      <c r="B875" s="210"/>
      <c r="C875" s="211"/>
      <c r="M875" s="211"/>
    </row>
    <row r="876">
      <c r="B876" s="210"/>
      <c r="C876" s="211"/>
      <c r="M876" s="211"/>
    </row>
    <row r="877">
      <c r="B877" s="210"/>
      <c r="C877" s="211"/>
      <c r="M877" s="211"/>
    </row>
    <row r="878">
      <c r="B878" s="210"/>
      <c r="C878" s="211"/>
      <c r="M878" s="211"/>
    </row>
    <row r="879">
      <c r="B879" s="210"/>
      <c r="C879" s="211"/>
      <c r="M879" s="211"/>
    </row>
    <row r="880">
      <c r="B880" s="210"/>
      <c r="C880" s="211"/>
      <c r="M880" s="211"/>
    </row>
    <row r="881">
      <c r="B881" s="210"/>
      <c r="C881" s="211"/>
      <c r="M881" s="211"/>
    </row>
    <row r="882">
      <c r="B882" s="210"/>
      <c r="C882" s="211"/>
      <c r="M882" s="211"/>
    </row>
    <row r="883">
      <c r="B883" s="210"/>
      <c r="C883" s="211"/>
      <c r="M883" s="211"/>
    </row>
    <row r="884">
      <c r="B884" s="210"/>
      <c r="C884" s="211"/>
      <c r="M884" s="211"/>
    </row>
    <row r="885">
      <c r="B885" s="210"/>
      <c r="C885" s="211"/>
      <c r="M885" s="211"/>
    </row>
    <row r="886">
      <c r="B886" s="210"/>
      <c r="C886" s="211"/>
      <c r="M886" s="211"/>
    </row>
    <row r="887">
      <c r="B887" s="210"/>
      <c r="C887" s="211"/>
      <c r="M887" s="211"/>
    </row>
    <row r="888">
      <c r="B888" s="210"/>
      <c r="C888" s="211"/>
      <c r="M888" s="211"/>
    </row>
    <row r="889">
      <c r="B889" s="210"/>
      <c r="C889" s="211"/>
      <c r="M889" s="211"/>
    </row>
    <row r="890">
      <c r="B890" s="210"/>
      <c r="C890" s="211"/>
      <c r="M890" s="211"/>
    </row>
    <row r="891">
      <c r="B891" s="210"/>
      <c r="C891" s="211"/>
      <c r="M891" s="211"/>
    </row>
    <row r="892">
      <c r="B892" s="210"/>
      <c r="C892" s="211"/>
      <c r="M892" s="211"/>
    </row>
    <row r="893">
      <c r="B893" s="210"/>
      <c r="C893" s="211"/>
      <c r="M893" s="211"/>
    </row>
    <row r="894">
      <c r="B894" s="210"/>
      <c r="C894" s="211"/>
      <c r="M894" s="211"/>
    </row>
    <row r="895">
      <c r="B895" s="210"/>
      <c r="C895" s="211"/>
      <c r="M895" s="211"/>
    </row>
    <row r="896">
      <c r="B896" s="210"/>
      <c r="C896" s="211"/>
      <c r="M896" s="211"/>
    </row>
    <row r="897">
      <c r="B897" s="210"/>
      <c r="C897" s="211"/>
      <c r="M897" s="211"/>
    </row>
    <row r="898">
      <c r="B898" s="210"/>
      <c r="C898" s="211"/>
      <c r="M898" s="211"/>
    </row>
    <row r="899">
      <c r="B899" s="210"/>
      <c r="C899" s="211"/>
      <c r="M899" s="211"/>
    </row>
    <row r="900">
      <c r="B900" s="210"/>
      <c r="C900" s="211"/>
      <c r="M900" s="211"/>
    </row>
    <row r="901">
      <c r="B901" s="210"/>
      <c r="C901" s="211"/>
      <c r="M901" s="211"/>
    </row>
    <row r="902">
      <c r="B902" s="210"/>
      <c r="C902" s="211"/>
      <c r="M902" s="211"/>
    </row>
    <row r="903">
      <c r="B903" s="210"/>
      <c r="C903" s="211"/>
      <c r="M903" s="211"/>
    </row>
    <row r="904">
      <c r="B904" s="210"/>
      <c r="C904" s="211"/>
      <c r="M904" s="211"/>
    </row>
    <row r="905">
      <c r="B905" s="210"/>
      <c r="C905" s="211"/>
      <c r="M905" s="211"/>
    </row>
    <row r="906">
      <c r="B906" s="210"/>
      <c r="C906" s="211"/>
      <c r="M906" s="211"/>
    </row>
    <row r="907">
      <c r="B907" s="210"/>
      <c r="C907" s="211"/>
      <c r="M907" s="211"/>
    </row>
    <row r="908">
      <c r="B908" s="210"/>
      <c r="C908" s="211"/>
      <c r="M908" s="211"/>
    </row>
    <row r="909">
      <c r="B909" s="210"/>
      <c r="C909" s="211"/>
      <c r="M909" s="211"/>
    </row>
    <row r="910">
      <c r="B910" s="210"/>
      <c r="C910" s="211"/>
      <c r="M910" s="211"/>
    </row>
    <row r="911">
      <c r="B911" s="210"/>
      <c r="C911" s="211"/>
      <c r="M911" s="211"/>
    </row>
    <row r="912">
      <c r="B912" s="210"/>
      <c r="C912" s="211"/>
      <c r="M912" s="211"/>
    </row>
    <row r="913">
      <c r="B913" s="210"/>
      <c r="C913" s="211"/>
      <c r="M913" s="211"/>
    </row>
    <row r="914">
      <c r="B914" s="210"/>
      <c r="C914" s="211"/>
      <c r="M914" s="211"/>
    </row>
    <row r="915">
      <c r="B915" s="210"/>
      <c r="C915" s="211"/>
      <c r="M915" s="211"/>
    </row>
    <row r="916">
      <c r="B916" s="210"/>
      <c r="C916" s="211"/>
      <c r="M916" s="211"/>
    </row>
    <row r="917">
      <c r="B917" s="210"/>
      <c r="C917" s="211"/>
      <c r="M917" s="211"/>
    </row>
    <row r="918">
      <c r="B918" s="210"/>
      <c r="C918" s="211"/>
      <c r="M918" s="211"/>
    </row>
    <row r="919">
      <c r="B919" s="210"/>
      <c r="C919" s="211"/>
      <c r="M919" s="211"/>
    </row>
    <row r="920">
      <c r="B920" s="210"/>
      <c r="C920" s="211"/>
      <c r="M920" s="211"/>
    </row>
    <row r="921">
      <c r="B921" s="210"/>
      <c r="C921" s="211"/>
      <c r="M921" s="211"/>
    </row>
    <row r="922">
      <c r="B922" s="210"/>
      <c r="C922" s="211"/>
      <c r="M922" s="211"/>
    </row>
    <row r="923">
      <c r="B923" s="210"/>
      <c r="C923" s="211"/>
      <c r="M923" s="211"/>
    </row>
    <row r="924">
      <c r="B924" s="210"/>
      <c r="C924" s="211"/>
      <c r="M924" s="211"/>
    </row>
    <row r="925">
      <c r="B925" s="210"/>
      <c r="C925" s="211"/>
      <c r="M925" s="211"/>
    </row>
    <row r="926">
      <c r="B926" s="210"/>
      <c r="C926" s="211"/>
      <c r="M926" s="211"/>
    </row>
    <row r="927">
      <c r="B927" s="210"/>
      <c r="C927" s="211"/>
      <c r="M927" s="211"/>
    </row>
    <row r="928">
      <c r="B928" s="210"/>
      <c r="C928" s="211"/>
      <c r="M928" s="211"/>
    </row>
    <row r="929">
      <c r="B929" s="210"/>
      <c r="C929" s="211"/>
      <c r="M929" s="211"/>
    </row>
    <row r="930">
      <c r="B930" s="210"/>
      <c r="C930" s="211"/>
      <c r="M930" s="211"/>
    </row>
    <row r="931">
      <c r="B931" s="210"/>
      <c r="C931" s="211"/>
      <c r="M931" s="211"/>
    </row>
    <row r="932">
      <c r="B932" s="210"/>
      <c r="C932" s="211"/>
      <c r="M932" s="211"/>
    </row>
    <row r="933">
      <c r="B933" s="210"/>
      <c r="C933" s="211"/>
      <c r="M933" s="211"/>
    </row>
    <row r="934">
      <c r="B934" s="210"/>
      <c r="C934" s="211"/>
      <c r="M934" s="211"/>
    </row>
    <row r="935">
      <c r="B935" s="210"/>
      <c r="C935" s="211"/>
      <c r="M935" s="211"/>
    </row>
    <row r="936">
      <c r="B936" s="210"/>
      <c r="C936" s="211"/>
      <c r="M936" s="211"/>
    </row>
    <row r="937">
      <c r="B937" s="210"/>
      <c r="C937" s="211"/>
      <c r="M937" s="211"/>
    </row>
    <row r="938">
      <c r="B938" s="210"/>
      <c r="C938" s="211"/>
      <c r="M938" s="211"/>
    </row>
    <row r="939">
      <c r="B939" s="210"/>
      <c r="C939" s="211"/>
      <c r="M939" s="211"/>
    </row>
    <row r="940">
      <c r="B940" s="210"/>
      <c r="C940" s="211"/>
      <c r="M940" s="211"/>
    </row>
    <row r="941">
      <c r="B941" s="210"/>
      <c r="C941" s="211"/>
      <c r="M941" s="211"/>
    </row>
    <row r="942">
      <c r="B942" s="210"/>
      <c r="C942" s="211"/>
      <c r="M942" s="211"/>
    </row>
    <row r="943">
      <c r="B943" s="210"/>
      <c r="C943" s="211"/>
      <c r="M943" s="211"/>
    </row>
    <row r="944">
      <c r="B944" s="210"/>
      <c r="C944" s="211"/>
      <c r="M944" s="211"/>
    </row>
    <row r="945">
      <c r="B945" s="210"/>
      <c r="C945" s="211"/>
      <c r="M945" s="211"/>
    </row>
    <row r="946">
      <c r="B946" s="210"/>
      <c r="C946" s="211"/>
      <c r="M946" s="211"/>
    </row>
    <row r="947">
      <c r="B947" s="210"/>
      <c r="C947" s="211"/>
      <c r="M947" s="211"/>
    </row>
    <row r="948">
      <c r="B948" s="210"/>
      <c r="C948" s="211"/>
      <c r="M948" s="211"/>
    </row>
    <row r="949">
      <c r="B949" s="210"/>
      <c r="C949" s="211"/>
      <c r="M949" s="211"/>
    </row>
    <row r="950">
      <c r="B950" s="210"/>
      <c r="C950" s="211"/>
      <c r="M950" s="211"/>
    </row>
    <row r="951">
      <c r="B951" s="210"/>
      <c r="C951" s="211"/>
      <c r="M951" s="211"/>
    </row>
    <row r="952">
      <c r="B952" s="210"/>
      <c r="C952" s="211"/>
      <c r="M952" s="211"/>
    </row>
    <row r="953">
      <c r="B953" s="210"/>
      <c r="C953" s="211"/>
      <c r="M953" s="211"/>
    </row>
    <row r="954">
      <c r="B954" s="210"/>
      <c r="C954" s="211"/>
      <c r="M954" s="211"/>
    </row>
    <row r="955">
      <c r="B955" s="210"/>
      <c r="C955" s="211"/>
      <c r="M955" s="211"/>
    </row>
    <row r="956">
      <c r="B956" s="210"/>
      <c r="C956" s="211"/>
      <c r="M956" s="211"/>
    </row>
    <row r="957">
      <c r="B957" s="210"/>
      <c r="C957" s="211"/>
      <c r="M957" s="211"/>
    </row>
    <row r="958">
      <c r="B958" s="210"/>
      <c r="C958" s="211"/>
      <c r="M958" s="211"/>
    </row>
    <row r="959">
      <c r="B959" s="210"/>
      <c r="C959" s="211"/>
      <c r="M959" s="211"/>
    </row>
    <row r="960">
      <c r="B960" s="210"/>
      <c r="C960" s="211"/>
      <c r="M960" s="211"/>
    </row>
    <row r="961">
      <c r="B961" s="210"/>
      <c r="C961" s="211"/>
      <c r="M961" s="211"/>
    </row>
    <row r="962">
      <c r="B962" s="210"/>
      <c r="C962" s="211"/>
      <c r="M962" s="211"/>
    </row>
    <row r="963">
      <c r="B963" s="210"/>
      <c r="C963" s="211"/>
      <c r="M963" s="211"/>
    </row>
    <row r="964">
      <c r="B964" s="210"/>
      <c r="C964" s="211"/>
      <c r="M964" s="211"/>
    </row>
    <row r="965">
      <c r="B965" s="210"/>
      <c r="C965" s="211"/>
      <c r="M965" s="211"/>
    </row>
    <row r="966">
      <c r="B966" s="210"/>
      <c r="C966" s="211"/>
      <c r="M966" s="211"/>
    </row>
    <row r="967">
      <c r="B967" s="210"/>
      <c r="C967" s="211"/>
      <c r="M967" s="211"/>
    </row>
    <row r="968">
      <c r="B968" s="210"/>
      <c r="C968" s="211"/>
      <c r="M968" s="211"/>
    </row>
    <row r="969">
      <c r="B969" s="210"/>
      <c r="C969" s="211"/>
      <c r="M969" s="211"/>
    </row>
    <row r="970">
      <c r="B970" s="210"/>
      <c r="C970" s="211"/>
      <c r="M970" s="211"/>
    </row>
    <row r="971">
      <c r="B971" s="210"/>
      <c r="C971" s="211"/>
      <c r="M971" s="211"/>
    </row>
    <row r="972">
      <c r="B972" s="210"/>
      <c r="C972" s="211"/>
      <c r="M972" s="211"/>
    </row>
    <row r="973">
      <c r="B973" s="210"/>
      <c r="C973" s="211"/>
      <c r="M973" s="211"/>
    </row>
    <row r="974">
      <c r="B974" s="210"/>
      <c r="C974" s="211"/>
      <c r="M974" s="211"/>
    </row>
    <row r="975">
      <c r="B975" s="210"/>
      <c r="C975" s="211"/>
      <c r="M975" s="211"/>
    </row>
    <row r="976">
      <c r="B976" s="210"/>
      <c r="C976" s="211"/>
      <c r="M976" s="211"/>
    </row>
    <row r="977">
      <c r="B977" s="210"/>
      <c r="C977" s="211"/>
      <c r="M977" s="211"/>
    </row>
    <row r="978">
      <c r="B978" s="210"/>
      <c r="C978" s="211"/>
      <c r="M978" s="211"/>
    </row>
    <row r="979">
      <c r="B979" s="210"/>
      <c r="C979" s="211"/>
      <c r="M979" s="211"/>
    </row>
    <row r="980">
      <c r="B980" s="210"/>
      <c r="C980" s="211"/>
      <c r="M980" s="211"/>
    </row>
    <row r="981">
      <c r="B981" s="210"/>
      <c r="C981" s="211"/>
      <c r="M981" s="211"/>
    </row>
    <row r="982">
      <c r="B982" s="210"/>
      <c r="C982" s="211"/>
      <c r="M982" s="211"/>
    </row>
    <row r="983">
      <c r="B983" s="210"/>
      <c r="C983" s="211"/>
      <c r="M983" s="211"/>
    </row>
    <row r="984">
      <c r="B984" s="210"/>
      <c r="C984" s="211"/>
      <c r="M984" s="211"/>
    </row>
    <row r="985">
      <c r="B985" s="210"/>
      <c r="C985" s="211"/>
      <c r="M985" s="211"/>
    </row>
    <row r="986">
      <c r="B986" s="210"/>
      <c r="C986" s="211"/>
      <c r="M986" s="211"/>
    </row>
    <row r="987">
      <c r="B987" s="210"/>
      <c r="C987" s="211"/>
      <c r="M987" s="211"/>
    </row>
    <row r="988">
      <c r="B988" s="210"/>
      <c r="C988" s="211"/>
      <c r="M988" s="211"/>
    </row>
    <row r="989">
      <c r="B989" s="210"/>
      <c r="C989" s="211"/>
      <c r="M989" s="211"/>
    </row>
    <row r="990">
      <c r="B990" s="210"/>
      <c r="C990" s="211"/>
      <c r="M990" s="211"/>
    </row>
    <row r="991">
      <c r="B991" s="210"/>
      <c r="C991" s="211"/>
      <c r="M991" s="211"/>
    </row>
    <row r="992">
      <c r="B992" s="210"/>
      <c r="C992" s="211"/>
      <c r="M992" s="211"/>
    </row>
    <row r="993">
      <c r="B993" s="210"/>
      <c r="C993" s="211"/>
      <c r="M993" s="211"/>
    </row>
    <row r="994">
      <c r="B994" s="210"/>
      <c r="C994" s="211"/>
      <c r="M994" s="211"/>
    </row>
    <row r="995">
      <c r="B995" s="210"/>
      <c r="C995" s="211"/>
      <c r="M995" s="211"/>
    </row>
    <row r="996">
      <c r="B996" s="210"/>
      <c r="C996" s="211"/>
      <c r="M996" s="211"/>
    </row>
    <row r="997">
      <c r="B997" s="210"/>
      <c r="C997" s="211"/>
      <c r="M997" s="211"/>
    </row>
    <row r="998">
      <c r="B998" s="210"/>
      <c r="C998" s="211"/>
      <c r="M998" s="211"/>
    </row>
    <row r="999">
      <c r="B999" s="210"/>
      <c r="C999" s="211"/>
      <c r="M999" s="211"/>
    </row>
    <row r="1000">
      <c r="B1000" s="210"/>
      <c r="C1000" s="211"/>
      <c r="M1000" s="211"/>
    </row>
  </sheetData>
  <autoFilter ref="$A$1:$AA$301">
    <sortState ref="A1:AA301">
      <sortCondition ref="C1:C301"/>
    </sortState>
  </autoFilter>
  <dataValidations>
    <dataValidation type="list" allowBlank="1" showErrorMessage="1" sqref="K2:K301">
      <formula1>"입소,퇴소"</formula1>
    </dataValidation>
    <dataValidation type="list" allowBlank="1" showErrorMessage="1" sqref="N2:N301">
      <formula1>"귀가,타시설전원,병원입원,주거지원,일자리지원,연락두절,기타,재노숙"</formula1>
    </dataValidation>
    <dataValidation type="list" allowBlank="1" showErrorMessage="1" sqref="J2:J301">
      <formula1>"자활시설,재활시설,일시보호시설,요양시설,지원주택,기타"</formula1>
    </dataValidation>
    <dataValidation type="list" allowBlank="1" showErrorMessage="1" sqref="G2:G301">
      <formula1>"정신,알코올"</formula1>
    </dataValidation>
  </dataValidation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8.25"/>
    <col customWidth="1" min="4" max="4" width="12.88"/>
    <col customWidth="1" min="5" max="5" width="14.88"/>
    <col customWidth="1" min="6" max="6" width="15.75"/>
    <col customWidth="1" min="7" max="7" width="17.0"/>
    <col customWidth="1" min="8" max="8" width="14.88"/>
    <col customWidth="1" min="9" max="9" width="29.5"/>
    <col customWidth="1" min="10" max="10" width="12.25"/>
    <col customWidth="1" min="11" max="11" width="52.63"/>
  </cols>
  <sheetData>
    <row r="1" ht="16.5" customHeight="1">
      <c r="A1" s="212" t="s">
        <v>183</v>
      </c>
      <c r="B1" s="213" t="s">
        <v>186</v>
      </c>
      <c r="C1" s="214" t="s">
        <v>1574</v>
      </c>
      <c r="D1" s="214" t="s">
        <v>188</v>
      </c>
      <c r="E1" s="215" t="s">
        <v>1575</v>
      </c>
      <c r="F1" s="214" t="s">
        <v>1576</v>
      </c>
      <c r="G1" s="214" t="s">
        <v>1577</v>
      </c>
      <c r="H1" s="214" t="s">
        <v>1578</v>
      </c>
      <c r="I1" s="214" t="s">
        <v>1579</v>
      </c>
      <c r="J1" s="214" t="s">
        <v>192</v>
      </c>
      <c r="K1" s="214" t="s">
        <v>1580</v>
      </c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</row>
    <row r="2">
      <c r="A2" s="217">
        <v>1.0</v>
      </c>
      <c r="B2" s="218" t="s">
        <v>200</v>
      </c>
      <c r="C2" s="219" t="s">
        <v>1002</v>
      </c>
      <c r="D2" s="220" t="s">
        <v>1003</v>
      </c>
      <c r="E2" s="221">
        <v>46030.0</v>
      </c>
      <c r="F2" s="219" t="s">
        <v>1479</v>
      </c>
      <c r="G2" s="220" t="s">
        <v>239</v>
      </c>
      <c r="H2" s="220" t="s">
        <v>1581</v>
      </c>
      <c r="I2" s="219" t="s">
        <v>1582</v>
      </c>
      <c r="J2" s="219" t="s">
        <v>28</v>
      </c>
      <c r="K2" s="219" t="s">
        <v>1583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</row>
    <row r="3">
      <c r="A3" s="217">
        <v>2.0</v>
      </c>
      <c r="B3" s="218"/>
      <c r="C3" s="219"/>
      <c r="D3" s="220"/>
      <c r="E3" s="222"/>
      <c r="F3" s="219"/>
      <c r="G3" s="220"/>
      <c r="H3" s="220"/>
      <c r="I3" s="219"/>
      <c r="J3" s="219"/>
      <c r="K3" s="219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</row>
    <row r="4">
      <c r="A4" s="217">
        <v>3.0</v>
      </c>
      <c r="B4" s="218"/>
      <c r="C4" s="219"/>
      <c r="D4" s="220"/>
      <c r="E4" s="222"/>
      <c r="F4" s="219"/>
      <c r="G4" s="220"/>
      <c r="H4" s="220"/>
      <c r="I4" s="219"/>
      <c r="J4" s="219"/>
      <c r="K4" s="219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</row>
    <row r="5">
      <c r="A5" s="217">
        <v>4.0</v>
      </c>
      <c r="B5" s="218"/>
      <c r="C5" s="219"/>
      <c r="D5" s="220"/>
      <c r="E5" s="222"/>
      <c r="F5" s="219"/>
      <c r="G5" s="220"/>
      <c r="H5" s="220"/>
      <c r="I5" s="219"/>
      <c r="J5" s="219"/>
      <c r="K5" s="219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</row>
    <row r="6">
      <c r="A6" s="217">
        <v>5.0</v>
      </c>
      <c r="B6" s="218"/>
      <c r="C6" s="219"/>
      <c r="D6" s="220"/>
      <c r="E6" s="222"/>
      <c r="F6" s="219"/>
      <c r="G6" s="220"/>
      <c r="H6" s="220"/>
      <c r="I6" s="219"/>
      <c r="J6" s="219"/>
      <c r="K6" s="219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</row>
    <row r="7">
      <c r="A7" s="217">
        <v>6.0</v>
      </c>
      <c r="B7" s="218"/>
      <c r="C7" s="219"/>
      <c r="D7" s="220"/>
      <c r="E7" s="222"/>
      <c r="F7" s="219"/>
      <c r="G7" s="220"/>
      <c r="H7" s="220"/>
      <c r="I7" s="219"/>
      <c r="J7" s="219"/>
      <c r="K7" s="219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</row>
    <row r="8">
      <c r="A8" s="217">
        <v>7.0</v>
      </c>
      <c r="B8" s="218"/>
      <c r="C8" s="219"/>
      <c r="D8" s="220"/>
      <c r="E8" s="222"/>
      <c r="F8" s="219"/>
      <c r="G8" s="220"/>
      <c r="H8" s="220"/>
      <c r="I8" s="219"/>
      <c r="J8" s="219"/>
      <c r="K8" s="219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</row>
    <row r="9">
      <c r="A9" s="217">
        <v>8.0</v>
      </c>
      <c r="B9" s="218"/>
      <c r="C9" s="219"/>
      <c r="D9" s="220"/>
      <c r="E9" s="222"/>
      <c r="F9" s="219"/>
      <c r="G9" s="220"/>
      <c r="H9" s="220"/>
      <c r="I9" s="219"/>
      <c r="J9" s="219"/>
      <c r="K9" s="219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</row>
    <row r="10">
      <c r="A10" s="217">
        <v>9.0</v>
      </c>
      <c r="B10" s="218"/>
      <c r="C10" s="219"/>
      <c r="D10" s="220"/>
      <c r="E10" s="222"/>
      <c r="F10" s="219"/>
      <c r="G10" s="220"/>
      <c r="H10" s="220"/>
      <c r="I10" s="219"/>
      <c r="J10" s="219"/>
      <c r="K10" s="219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</row>
    <row r="11">
      <c r="A11" s="217">
        <v>10.0</v>
      </c>
      <c r="B11" s="218"/>
      <c r="C11" s="219"/>
      <c r="D11" s="223"/>
      <c r="E11" s="224"/>
      <c r="F11" s="219"/>
      <c r="G11" s="220"/>
      <c r="H11" s="220"/>
      <c r="I11" s="219"/>
      <c r="J11" s="219"/>
      <c r="K11" s="219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</row>
    <row r="12">
      <c r="A12" s="217">
        <v>11.0</v>
      </c>
      <c r="B12" s="218"/>
      <c r="C12" s="225"/>
      <c r="D12" s="226"/>
      <c r="E12" s="227"/>
      <c r="F12" s="219"/>
      <c r="G12" s="225"/>
      <c r="H12" s="220"/>
      <c r="I12" s="225"/>
      <c r="J12" s="219"/>
      <c r="K12" s="219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</row>
    <row r="13">
      <c r="A13" s="217">
        <v>12.0</v>
      </c>
      <c r="B13" s="218"/>
      <c r="C13" s="219"/>
      <c r="D13" s="220"/>
      <c r="E13" s="222"/>
      <c r="F13" s="219"/>
      <c r="G13" s="220"/>
      <c r="H13" s="220"/>
      <c r="I13" s="219"/>
      <c r="J13" s="219"/>
      <c r="K13" s="219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</row>
    <row r="14">
      <c r="A14" s="217">
        <v>13.0</v>
      </c>
      <c r="B14" s="218"/>
      <c r="C14" s="219"/>
      <c r="D14" s="220"/>
      <c r="E14" s="219"/>
      <c r="F14" s="219"/>
      <c r="G14" s="220"/>
      <c r="H14" s="220"/>
      <c r="I14" s="219"/>
      <c r="J14" s="219"/>
      <c r="K14" s="219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</row>
    <row r="15">
      <c r="A15" s="217">
        <v>14.0</v>
      </c>
      <c r="B15" s="218"/>
      <c r="C15" s="219"/>
      <c r="D15" s="220"/>
      <c r="E15" s="222"/>
      <c r="F15" s="219"/>
      <c r="G15" s="220"/>
      <c r="H15" s="220"/>
      <c r="I15" s="219"/>
      <c r="J15" s="219"/>
      <c r="K15" s="219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</row>
    <row r="16">
      <c r="A16" s="217">
        <v>15.0</v>
      </c>
      <c r="B16" s="218"/>
      <c r="C16" s="219"/>
      <c r="D16" s="228"/>
      <c r="E16" s="222"/>
      <c r="F16" s="219"/>
      <c r="G16" s="220"/>
      <c r="H16" s="220"/>
      <c r="I16" s="219"/>
      <c r="J16" s="219"/>
      <c r="K16" s="219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</row>
    <row r="17">
      <c r="A17" s="217">
        <v>16.0</v>
      </c>
      <c r="B17" s="218"/>
      <c r="C17" s="219"/>
      <c r="D17" s="228"/>
      <c r="E17" s="222"/>
      <c r="F17" s="219"/>
      <c r="G17" s="220"/>
      <c r="H17" s="220"/>
      <c r="I17" s="219"/>
      <c r="J17" s="219"/>
      <c r="K17" s="219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</row>
    <row r="18">
      <c r="A18" s="217">
        <v>17.0</v>
      </c>
      <c r="B18" s="218"/>
      <c r="C18" s="219"/>
      <c r="D18" s="228"/>
      <c r="E18" s="222"/>
      <c r="F18" s="219"/>
      <c r="G18" s="220"/>
      <c r="H18" s="220"/>
      <c r="I18" s="219"/>
      <c r="J18" s="219"/>
      <c r="K18" s="219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</row>
    <row r="19">
      <c r="A19" s="217">
        <v>18.0</v>
      </c>
      <c r="B19" s="218"/>
      <c r="C19" s="219"/>
      <c r="D19" s="228"/>
      <c r="E19" s="222"/>
      <c r="F19" s="219"/>
      <c r="G19" s="220"/>
      <c r="H19" s="220"/>
      <c r="I19" s="219"/>
      <c r="J19" s="219"/>
      <c r="K19" s="219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</row>
    <row r="20">
      <c r="A20" s="217">
        <v>19.0</v>
      </c>
      <c r="B20" s="218"/>
      <c r="C20" s="219"/>
      <c r="D20" s="228"/>
      <c r="E20" s="222"/>
      <c r="F20" s="219"/>
      <c r="G20" s="220"/>
      <c r="H20" s="220"/>
      <c r="I20" s="219"/>
      <c r="J20" s="219"/>
      <c r="K20" s="219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</row>
    <row r="21">
      <c r="A21" s="217">
        <v>20.0</v>
      </c>
      <c r="B21" s="218"/>
      <c r="C21" s="219"/>
      <c r="D21" s="228"/>
      <c r="E21" s="222"/>
      <c r="F21" s="219"/>
      <c r="G21" s="220"/>
      <c r="H21" s="220"/>
      <c r="I21" s="219"/>
      <c r="J21" s="219"/>
      <c r="K21" s="219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</row>
    <row r="22">
      <c r="A22" s="217">
        <v>21.0</v>
      </c>
      <c r="B22" s="218"/>
      <c r="C22" s="219"/>
      <c r="D22" s="228"/>
      <c r="E22" s="222"/>
      <c r="F22" s="219"/>
      <c r="G22" s="220"/>
      <c r="H22" s="220"/>
      <c r="I22" s="219"/>
      <c r="J22" s="219"/>
      <c r="K22" s="219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</row>
    <row r="23">
      <c r="A23" s="217">
        <v>22.0</v>
      </c>
      <c r="B23" s="218"/>
      <c r="C23" s="219"/>
      <c r="D23" s="228"/>
      <c r="E23" s="222"/>
      <c r="F23" s="219"/>
      <c r="G23" s="220"/>
      <c r="H23" s="220"/>
      <c r="I23" s="219"/>
      <c r="J23" s="219"/>
      <c r="K23" s="219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</row>
    <row r="24">
      <c r="A24" s="217">
        <v>23.0</v>
      </c>
      <c r="B24" s="218"/>
      <c r="C24" s="219"/>
      <c r="D24" s="228"/>
      <c r="E24" s="222"/>
      <c r="F24" s="219"/>
      <c r="G24" s="220"/>
      <c r="H24" s="220"/>
      <c r="I24" s="219"/>
      <c r="J24" s="219"/>
      <c r="K24" s="219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</row>
    <row r="25">
      <c r="A25" s="217">
        <v>24.0</v>
      </c>
      <c r="B25" s="218"/>
      <c r="C25" s="219"/>
      <c r="D25" s="228"/>
      <c r="E25" s="222"/>
      <c r="F25" s="219"/>
      <c r="G25" s="220"/>
      <c r="H25" s="220"/>
      <c r="I25" s="219"/>
      <c r="J25" s="219"/>
      <c r="K25" s="219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</row>
    <row r="26">
      <c r="A26" s="217">
        <v>25.0</v>
      </c>
      <c r="B26" s="218"/>
      <c r="C26" s="219"/>
      <c r="D26" s="228"/>
      <c r="E26" s="222"/>
      <c r="F26" s="219"/>
      <c r="G26" s="220"/>
      <c r="H26" s="220"/>
      <c r="I26" s="219"/>
      <c r="J26" s="219"/>
      <c r="K26" s="219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</row>
    <row r="27">
      <c r="A27" s="217">
        <v>26.0</v>
      </c>
      <c r="B27" s="218"/>
      <c r="C27" s="219"/>
      <c r="D27" s="228"/>
      <c r="E27" s="222"/>
      <c r="F27" s="219"/>
      <c r="G27" s="220"/>
      <c r="H27" s="220"/>
      <c r="I27" s="219"/>
      <c r="J27" s="219"/>
      <c r="K27" s="219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</row>
    <row r="28">
      <c r="A28" s="217">
        <v>27.0</v>
      </c>
      <c r="B28" s="218"/>
      <c r="C28" s="219"/>
      <c r="D28" s="228"/>
      <c r="E28" s="222"/>
      <c r="F28" s="219"/>
      <c r="G28" s="220"/>
      <c r="H28" s="220"/>
      <c r="I28" s="219"/>
      <c r="J28" s="219"/>
      <c r="K28" s="219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</row>
    <row r="29">
      <c r="A29" s="217">
        <v>28.0</v>
      </c>
      <c r="B29" s="218"/>
      <c r="C29" s="219"/>
      <c r="D29" s="228"/>
      <c r="E29" s="222"/>
      <c r="F29" s="219"/>
      <c r="G29" s="220"/>
      <c r="H29" s="220"/>
      <c r="I29" s="219"/>
      <c r="J29" s="219"/>
      <c r="K29" s="219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</row>
    <row r="30">
      <c r="A30" s="217">
        <v>29.0</v>
      </c>
      <c r="B30" s="218"/>
      <c r="C30" s="219"/>
      <c r="D30" s="228"/>
      <c r="E30" s="222"/>
      <c r="F30" s="219"/>
      <c r="G30" s="220"/>
      <c r="H30" s="220"/>
      <c r="I30" s="219"/>
      <c r="J30" s="219"/>
      <c r="K30" s="219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</row>
    <row r="31">
      <c r="A31" s="217">
        <v>30.0</v>
      </c>
      <c r="B31" s="218"/>
      <c r="C31" s="219"/>
      <c r="D31" s="228"/>
      <c r="E31" s="222"/>
      <c r="F31" s="219"/>
      <c r="G31" s="220"/>
      <c r="H31" s="220"/>
      <c r="I31" s="219"/>
      <c r="J31" s="219"/>
      <c r="K31" s="219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</row>
    <row r="32">
      <c r="A32" s="217">
        <v>31.0</v>
      </c>
      <c r="B32" s="218"/>
      <c r="C32" s="219"/>
      <c r="D32" s="228"/>
      <c r="E32" s="222"/>
      <c r="F32" s="219"/>
      <c r="G32" s="220"/>
      <c r="H32" s="220"/>
      <c r="I32" s="219"/>
      <c r="J32" s="219"/>
      <c r="K32" s="219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</row>
    <row r="33">
      <c r="A33" s="217">
        <v>32.0</v>
      </c>
      <c r="B33" s="218"/>
      <c r="C33" s="219"/>
      <c r="D33" s="228"/>
      <c r="E33" s="222"/>
      <c r="F33" s="219"/>
      <c r="G33" s="220"/>
      <c r="H33" s="220"/>
      <c r="I33" s="219"/>
      <c r="J33" s="219"/>
      <c r="K33" s="219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</row>
    <row r="34">
      <c r="A34" s="217">
        <v>33.0</v>
      </c>
      <c r="B34" s="218"/>
      <c r="C34" s="219"/>
      <c r="D34" s="228"/>
      <c r="E34" s="222"/>
      <c r="F34" s="219"/>
      <c r="G34" s="220"/>
      <c r="H34" s="220"/>
      <c r="I34" s="219"/>
      <c r="J34" s="219"/>
      <c r="K34" s="219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</row>
    <row r="35">
      <c r="A35" s="217">
        <v>34.0</v>
      </c>
      <c r="B35" s="218"/>
      <c r="C35" s="219"/>
      <c r="D35" s="228"/>
      <c r="E35" s="222"/>
      <c r="F35" s="219"/>
      <c r="G35" s="220"/>
      <c r="H35" s="220"/>
      <c r="I35" s="219"/>
      <c r="J35" s="219"/>
      <c r="K35" s="219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</row>
    <row r="36">
      <c r="A36" s="217">
        <v>35.0</v>
      </c>
      <c r="B36" s="218"/>
      <c r="C36" s="219"/>
      <c r="D36" s="228"/>
      <c r="E36" s="222"/>
      <c r="F36" s="219"/>
      <c r="G36" s="220"/>
      <c r="H36" s="220"/>
      <c r="I36" s="219"/>
      <c r="J36" s="219"/>
      <c r="K36" s="219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</row>
    <row r="37">
      <c r="A37" s="217">
        <v>36.0</v>
      </c>
      <c r="B37" s="218"/>
      <c r="C37" s="219"/>
      <c r="D37" s="228"/>
      <c r="E37" s="222"/>
      <c r="F37" s="219"/>
      <c r="G37" s="220"/>
      <c r="H37" s="220"/>
      <c r="I37" s="219"/>
      <c r="J37" s="219"/>
      <c r="K37" s="219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</row>
    <row r="38">
      <c r="A38" s="217">
        <v>37.0</v>
      </c>
      <c r="B38" s="218"/>
      <c r="C38" s="219"/>
      <c r="D38" s="228"/>
      <c r="E38" s="222"/>
      <c r="F38" s="219"/>
      <c r="G38" s="220"/>
      <c r="H38" s="220"/>
      <c r="I38" s="219"/>
      <c r="J38" s="219"/>
      <c r="K38" s="219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</row>
    <row r="39">
      <c r="A39" s="217">
        <v>38.0</v>
      </c>
      <c r="B39" s="218"/>
      <c r="C39" s="219"/>
      <c r="D39" s="228"/>
      <c r="E39" s="222"/>
      <c r="F39" s="219"/>
      <c r="G39" s="220"/>
      <c r="H39" s="220"/>
      <c r="I39" s="219"/>
      <c r="J39" s="219"/>
      <c r="K39" s="219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</row>
    <row r="40">
      <c r="A40" s="217">
        <v>39.0</v>
      </c>
      <c r="B40" s="218"/>
      <c r="C40" s="219"/>
      <c r="D40" s="228"/>
      <c r="E40" s="222"/>
      <c r="F40" s="219"/>
      <c r="G40" s="220"/>
      <c r="H40" s="220"/>
      <c r="I40" s="219"/>
      <c r="J40" s="219"/>
      <c r="K40" s="219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</row>
    <row r="41">
      <c r="A41" s="217">
        <v>40.0</v>
      </c>
      <c r="B41" s="218"/>
      <c r="C41" s="219"/>
      <c r="D41" s="228"/>
      <c r="E41" s="222"/>
      <c r="F41" s="219"/>
      <c r="G41" s="220"/>
      <c r="H41" s="220"/>
      <c r="I41" s="219"/>
      <c r="J41" s="219"/>
      <c r="K41" s="219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</row>
    <row r="42">
      <c r="A42" s="217">
        <v>41.0</v>
      </c>
      <c r="B42" s="218"/>
      <c r="C42" s="219"/>
      <c r="D42" s="228"/>
      <c r="E42" s="222"/>
      <c r="F42" s="219"/>
      <c r="G42" s="220"/>
      <c r="H42" s="220"/>
      <c r="I42" s="219"/>
      <c r="J42" s="219"/>
      <c r="K42" s="219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</row>
    <row r="43">
      <c r="A43" s="217">
        <v>42.0</v>
      </c>
      <c r="B43" s="218"/>
      <c r="C43" s="219"/>
      <c r="D43" s="228"/>
      <c r="E43" s="222"/>
      <c r="F43" s="219"/>
      <c r="G43" s="220"/>
      <c r="H43" s="220"/>
      <c r="I43" s="219"/>
      <c r="J43" s="219"/>
      <c r="K43" s="219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</row>
    <row r="44">
      <c r="A44" s="217">
        <v>43.0</v>
      </c>
      <c r="B44" s="218"/>
      <c r="C44" s="219"/>
      <c r="D44" s="228"/>
      <c r="E44" s="222"/>
      <c r="F44" s="219"/>
      <c r="G44" s="220"/>
      <c r="H44" s="220"/>
      <c r="I44" s="219"/>
      <c r="J44" s="219"/>
      <c r="K44" s="219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</row>
    <row r="45">
      <c r="A45" s="217">
        <v>44.0</v>
      </c>
      <c r="B45" s="218"/>
      <c r="C45" s="219"/>
      <c r="D45" s="228"/>
      <c r="E45" s="222"/>
      <c r="F45" s="219"/>
      <c r="G45" s="220"/>
      <c r="H45" s="220"/>
      <c r="I45" s="219"/>
      <c r="J45" s="219"/>
      <c r="K45" s="219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</row>
    <row r="46">
      <c r="A46" s="217">
        <v>45.0</v>
      </c>
      <c r="B46" s="218"/>
      <c r="C46" s="219"/>
      <c r="D46" s="228"/>
      <c r="E46" s="222"/>
      <c r="F46" s="219"/>
      <c r="G46" s="220"/>
      <c r="H46" s="220"/>
      <c r="I46" s="219"/>
      <c r="J46" s="219"/>
      <c r="K46" s="219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</row>
    <row r="47">
      <c r="A47" s="217">
        <v>46.0</v>
      </c>
      <c r="B47" s="218"/>
      <c r="C47" s="219"/>
      <c r="D47" s="228"/>
      <c r="E47" s="222"/>
      <c r="F47" s="219"/>
      <c r="G47" s="220"/>
      <c r="H47" s="220"/>
      <c r="I47" s="219"/>
      <c r="J47" s="219"/>
      <c r="K47" s="219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</row>
    <row r="48">
      <c r="A48" s="217">
        <v>47.0</v>
      </c>
      <c r="B48" s="218"/>
      <c r="C48" s="219"/>
      <c r="D48" s="228"/>
      <c r="E48" s="222"/>
      <c r="F48" s="219"/>
      <c r="G48" s="220"/>
      <c r="H48" s="220"/>
      <c r="I48" s="219"/>
      <c r="J48" s="219"/>
      <c r="K48" s="219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</row>
    <row r="49">
      <c r="A49" s="217">
        <v>48.0</v>
      </c>
      <c r="B49" s="218"/>
      <c r="C49" s="219"/>
      <c r="D49" s="228"/>
      <c r="E49" s="222"/>
      <c r="F49" s="219"/>
      <c r="G49" s="220"/>
      <c r="H49" s="220"/>
      <c r="I49" s="219"/>
      <c r="J49" s="219"/>
      <c r="K49" s="219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</row>
    <row r="50">
      <c r="A50" s="217">
        <v>49.0</v>
      </c>
      <c r="B50" s="218"/>
      <c r="C50" s="219"/>
      <c r="D50" s="228"/>
      <c r="E50" s="222"/>
      <c r="F50" s="219"/>
      <c r="G50" s="220"/>
      <c r="H50" s="220"/>
      <c r="I50" s="219"/>
      <c r="J50" s="219"/>
      <c r="K50" s="219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</row>
    <row r="51">
      <c r="A51" s="217">
        <v>50.0</v>
      </c>
      <c r="B51" s="218"/>
      <c r="C51" s="219"/>
      <c r="D51" s="228"/>
      <c r="E51" s="222"/>
      <c r="F51" s="219"/>
      <c r="G51" s="220"/>
      <c r="H51" s="220"/>
      <c r="I51" s="219"/>
      <c r="J51" s="219"/>
      <c r="K51" s="219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</row>
    <row r="52">
      <c r="A52" s="217">
        <v>51.0</v>
      </c>
      <c r="B52" s="218"/>
      <c r="C52" s="219"/>
      <c r="D52" s="228"/>
      <c r="E52" s="222"/>
      <c r="F52" s="219"/>
      <c r="G52" s="220"/>
      <c r="H52" s="220"/>
      <c r="I52" s="219"/>
      <c r="J52" s="219"/>
      <c r="K52" s="219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</row>
    <row r="53">
      <c r="A53" s="217">
        <v>52.0</v>
      </c>
      <c r="B53" s="218"/>
      <c r="C53" s="219"/>
      <c r="D53" s="228"/>
      <c r="E53" s="222"/>
      <c r="F53" s="219"/>
      <c r="G53" s="220"/>
      <c r="H53" s="220"/>
      <c r="I53" s="219"/>
      <c r="J53" s="219"/>
      <c r="K53" s="219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</row>
    <row r="54">
      <c r="A54" s="217">
        <v>53.0</v>
      </c>
      <c r="B54" s="218"/>
      <c r="C54" s="219"/>
      <c r="D54" s="228"/>
      <c r="E54" s="222"/>
      <c r="F54" s="219"/>
      <c r="G54" s="220"/>
      <c r="H54" s="220"/>
      <c r="I54" s="219"/>
      <c r="J54" s="219"/>
      <c r="K54" s="219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</row>
    <row r="55">
      <c r="A55" s="217">
        <v>54.0</v>
      </c>
      <c r="B55" s="218"/>
      <c r="C55" s="219"/>
      <c r="D55" s="228"/>
      <c r="E55" s="222"/>
      <c r="F55" s="219"/>
      <c r="G55" s="220"/>
      <c r="H55" s="220"/>
      <c r="I55" s="219"/>
      <c r="J55" s="219"/>
      <c r="K55" s="219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</row>
    <row r="56">
      <c r="A56" s="217">
        <v>55.0</v>
      </c>
      <c r="B56" s="218"/>
      <c r="C56" s="219"/>
      <c r="D56" s="228"/>
      <c r="E56" s="222"/>
      <c r="F56" s="219"/>
      <c r="G56" s="220"/>
      <c r="H56" s="220"/>
      <c r="I56" s="219"/>
      <c r="J56" s="219"/>
      <c r="K56" s="219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</row>
    <row r="57">
      <c r="A57" s="217">
        <v>56.0</v>
      </c>
      <c r="B57" s="218"/>
      <c r="C57" s="219"/>
      <c r="D57" s="228"/>
      <c r="E57" s="222"/>
      <c r="F57" s="219"/>
      <c r="G57" s="220"/>
      <c r="H57" s="220"/>
      <c r="I57" s="219"/>
      <c r="J57" s="219"/>
      <c r="K57" s="219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</row>
    <row r="58">
      <c r="A58" s="217">
        <v>57.0</v>
      </c>
      <c r="B58" s="218"/>
      <c r="C58" s="219"/>
      <c r="D58" s="228"/>
      <c r="E58" s="222"/>
      <c r="F58" s="219"/>
      <c r="G58" s="220"/>
      <c r="H58" s="220"/>
      <c r="I58" s="219"/>
      <c r="J58" s="219"/>
      <c r="K58" s="219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</row>
    <row r="59">
      <c r="A59" s="217">
        <v>58.0</v>
      </c>
      <c r="B59" s="218"/>
      <c r="C59" s="219"/>
      <c r="D59" s="228"/>
      <c r="E59" s="222"/>
      <c r="F59" s="219"/>
      <c r="G59" s="220"/>
      <c r="H59" s="220"/>
      <c r="I59" s="219"/>
      <c r="J59" s="219"/>
      <c r="K59" s="219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</row>
    <row r="60">
      <c r="A60" s="217">
        <v>59.0</v>
      </c>
      <c r="B60" s="218"/>
      <c r="C60" s="219"/>
      <c r="D60" s="228"/>
      <c r="E60" s="222"/>
      <c r="F60" s="219"/>
      <c r="G60" s="220"/>
      <c r="H60" s="220"/>
      <c r="I60" s="219"/>
      <c r="J60" s="219"/>
      <c r="K60" s="219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</row>
    <row r="61">
      <c r="A61" s="217">
        <v>60.0</v>
      </c>
      <c r="B61" s="218"/>
      <c r="C61" s="219"/>
      <c r="D61" s="228"/>
      <c r="E61" s="222"/>
      <c r="F61" s="219"/>
      <c r="G61" s="220"/>
      <c r="H61" s="220"/>
      <c r="I61" s="219"/>
      <c r="J61" s="219"/>
      <c r="K61" s="219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</row>
    <row r="62">
      <c r="A62" s="217">
        <v>61.0</v>
      </c>
      <c r="B62" s="218"/>
      <c r="C62" s="219"/>
      <c r="D62" s="228"/>
      <c r="E62" s="222"/>
      <c r="F62" s="219"/>
      <c r="G62" s="220"/>
      <c r="H62" s="220"/>
      <c r="I62" s="219"/>
      <c r="J62" s="219"/>
      <c r="K62" s="219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</row>
    <row r="63">
      <c r="A63" s="217">
        <v>62.0</v>
      </c>
      <c r="B63" s="218"/>
      <c r="C63" s="219"/>
      <c r="D63" s="228"/>
      <c r="E63" s="222"/>
      <c r="F63" s="219"/>
      <c r="G63" s="220"/>
      <c r="H63" s="220"/>
      <c r="I63" s="219"/>
      <c r="J63" s="219"/>
      <c r="K63" s="219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</row>
    <row r="64">
      <c r="A64" s="217">
        <v>63.0</v>
      </c>
      <c r="B64" s="218"/>
      <c r="C64" s="219"/>
      <c r="D64" s="228"/>
      <c r="E64" s="222"/>
      <c r="F64" s="219"/>
      <c r="G64" s="220"/>
      <c r="H64" s="220"/>
      <c r="I64" s="219"/>
      <c r="J64" s="219"/>
      <c r="K64" s="219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</row>
    <row r="65">
      <c r="A65" s="217">
        <v>64.0</v>
      </c>
      <c r="B65" s="218"/>
      <c r="C65" s="219"/>
      <c r="D65" s="228"/>
      <c r="E65" s="222"/>
      <c r="F65" s="219"/>
      <c r="G65" s="220"/>
      <c r="H65" s="220"/>
      <c r="I65" s="219"/>
      <c r="J65" s="219"/>
      <c r="K65" s="219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</row>
    <row r="66">
      <c r="A66" s="217">
        <v>65.0</v>
      </c>
      <c r="B66" s="218"/>
      <c r="C66" s="219"/>
      <c r="D66" s="228"/>
      <c r="E66" s="222"/>
      <c r="F66" s="219"/>
      <c r="G66" s="220"/>
      <c r="H66" s="220"/>
      <c r="I66" s="219"/>
      <c r="J66" s="219"/>
      <c r="K66" s="219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</row>
    <row r="67">
      <c r="A67" s="217">
        <v>66.0</v>
      </c>
      <c r="B67" s="218"/>
      <c r="C67" s="219"/>
      <c r="D67" s="228"/>
      <c r="E67" s="222"/>
      <c r="F67" s="219"/>
      <c r="G67" s="220"/>
      <c r="H67" s="220"/>
      <c r="I67" s="219"/>
      <c r="J67" s="219"/>
      <c r="K67" s="219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</row>
    <row r="68">
      <c r="A68" s="217">
        <v>67.0</v>
      </c>
      <c r="B68" s="218"/>
      <c r="C68" s="219"/>
      <c r="D68" s="228"/>
      <c r="E68" s="222"/>
      <c r="F68" s="219"/>
      <c r="G68" s="220"/>
      <c r="H68" s="220"/>
      <c r="I68" s="219"/>
      <c r="J68" s="219"/>
      <c r="K68" s="219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</row>
    <row r="69">
      <c r="A69" s="217">
        <v>68.0</v>
      </c>
      <c r="B69" s="218"/>
      <c r="C69" s="219"/>
      <c r="D69" s="228"/>
      <c r="E69" s="222"/>
      <c r="F69" s="219"/>
      <c r="G69" s="220"/>
      <c r="H69" s="220"/>
      <c r="I69" s="219"/>
      <c r="J69" s="219"/>
      <c r="K69" s="219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</row>
    <row r="70">
      <c r="A70" s="217">
        <v>69.0</v>
      </c>
      <c r="B70" s="218"/>
      <c r="C70" s="219"/>
      <c r="D70" s="228"/>
      <c r="E70" s="222"/>
      <c r="F70" s="219"/>
      <c r="G70" s="220"/>
      <c r="H70" s="220"/>
      <c r="I70" s="219"/>
      <c r="J70" s="219"/>
      <c r="K70" s="219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</row>
    <row r="71">
      <c r="A71" s="217">
        <v>70.0</v>
      </c>
      <c r="B71" s="218"/>
      <c r="C71" s="219"/>
      <c r="D71" s="228"/>
      <c r="E71" s="222"/>
      <c r="F71" s="219"/>
      <c r="G71" s="220"/>
      <c r="H71" s="220"/>
      <c r="I71" s="219"/>
      <c r="J71" s="219"/>
      <c r="K71" s="219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</row>
    <row r="72">
      <c r="A72" s="217">
        <v>71.0</v>
      </c>
      <c r="B72" s="218"/>
      <c r="C72" s="219"/>
      <c r="D72" s="228"/>
      <c r="E72" s="222"/>
      <c r="F72" s="219"/>
      <c r="G72" s="220"/>
      <c r="H72" s="220"/>
      <c r="I72" s="219"/>
      <c r="J72" s="219"/>
      <c r="K72" s="219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</row>
    <row r="73">
      <c r="A73" s="217">
        <v>72.0</v>
      </c>
      <c r="B73" s="218"/>
      <c r="C73" s="219"/>
      <c r="D73" s="228"/>
      <c r="E73" s="222"/>
      <c r="F73" s="219"/>
      <c r="G73" s="220"/>
      <c r="H73" s="220"/>
      <c r="I73" s="219"/>
      <c r="J73" s="219"/>
      <c r="K73" s="219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</row>
    <row r="74">
      <c r="A74" s="217">
        <v>73.0</v>
      </c>
      <c r="B74" s="218"/>
      <c r="C74" s="219"/>
      <c r="D74" s="228"/>
      <c r="E74" s="222"/>
      <c r="F74" s="219"/>
      <c r="G74" s="220"/>
      <c r="H74" s="220"/>
      <c r="I74" s="219"/>
      <c r="J74" s="219"/>
      <c r="K74" s="219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</row>
    <row r="75">
      <c r="A75" s="217">
        <v>74.0</v>
      </c>
      <c r="B75" s="218"/>
      <c r="C75" s="219"/>
      <c r="D75" s="228"/>
      <c r="E75" s="222"/>
      <c r="F75" s="219"/>
      <c r="G75" s="220"/>
      <c r="H75" s="220"/>
      <c r="I75" s="219"/>
      <c r="J75" s="219"/>
      <c r="K75" s="219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</row>
    <row r="76">
      <c r="A76" s="217">
        <v>75.0</v>
      </c>
      <c r="B76" s="218"/>
      <c r="C76" s="219"/>
      <c r="D76" s="228"/>
      <c r="E76" s="222"/>
      <c r="F76" s="219"/>
      <c r="G76" s="220"/>
      <c r="H76" s="220"/>
      <c r="I76" s="219"/>
      <c r="J76" s="219"/>
      <c r="K76" s="219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</row>
    <row r="77">
      <c r="A77" s="217">
        <v>76.0</v>
      </c>
      <c r="B77" s="218"/>
      <c r="C77" s="219"/>
      <c r="D77" s="228"/>
      <c r="E77" s="222"/>
      <c r="F77" s="219"/>
      <c r="G77" s="220"/>
      <c r="H77" s="220"/>
      <c r="I77" s="219"/>
      <c r="J77" s="219"/>
      <c r="K77" s="219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</row>
    <row r="78">
      <c r="A78" s="217">
        <v>77.0</v>
      </c>
      <c r="B78" s="218"/>
      <c r="C78" s="219"/>
      <c r="D78" s="228"/>
      <c r="E78" s="222"/>
      <c r="F78" s="219"/>
      <c r="G78" s="220"/>
      <c r="H78" s="220"/>
      <c r="I78" s="219"/>
      <c r="J78" s="219"/>
      <c r="K78" s="219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</row>
    <row r="79">
      <c r="A79" s="217">
        <v>78.0</v>
      </c>
      <c r="B79" s="218"/>
      <c r="C79" s="219"/>
      <c r="D79" s="228"/>
      <c r="E79" s="222"/>
      <c r="F79" s="219"/>
      <c r="G79" s="220"/>
      <c r="H79" s="220"/>
      <c r="I79" s="219"/>
      <c r="J79" s="219"/>
      <c r="K79" s="219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</row>
    <row r="80">
      <c r="A80" s="217">
        <v>79.0</v>
      </c>
      <c r="B80" s="218"/>
      <c r="C80" s="219"/>
      <c r="D80" s="228"/>
      <c r="E80" s="222"/>
      <c r="F80" s="219"/>
      <c r="G80" s="220"/>
      <c r="H80" s="220"/>
      <c r="I80" s="219"/>
      <c r="J80" s="219"/>
      <c r="K80" s="219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</row>
    <row r="81">
      <c r="A81" s="217">
        <v>80.0</v>
      </c>
      <c r="B81" s="218"/>
      <c r="C81" s="219"/>
      <c r="D81" s="228"/>
      <c r="E81" s="222"/>
      <c r="F81" s="219"/>
      <c r="G81" s="220"/>
      <c r="H81" s="220"/>
      <c r="I81" s="219"/>
      <c r="J81" s="219"/>
      <c r="K81" s="219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</row>
    <row r="82">
      <c r="A82" s="217">
        <v>81.0</v>
      </c>
      <c r="B82" s="218"/>
      <c r="C82" s="219"/>
      <c r="D82" s="228"/>
      <c r="E82" s="222"/>
      <c r="F82" s="219"/>
      <c r="G82" s="220"/>
      <c r="H82" s="220"/>
      <c r="I82" s="219"/>
      <c r="J82" s="219"/>
      <c r="K82" s="219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</row>
    <row r="83">
      <c r="A83" s="217">
        <v>82.0</v>
      </c>
      <c r="B83" s="218"/>
      <c r="C83" s="219"/>
      <c r="D83" s="228"/>
      <c r="E83" s="222"/>
      <c r="F83" s="219"/>
      <c r="G83" s="220"/>
      <c r="H83" s="220"/>
      <c r="I83" s="219"/>
      <c r="J83" s="219"/>
      <c r="K83" s="219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</row>
    <row r="84">
      <c r="A84" s="217">
        <v>83.0</v>
      </c>
      <c r="B84" s="218"/>
      <c r="C84" s="219"/>
      <c r="D84" s="228"/>
      <c r="E84" s="222"/>
      <c r="F84" s="219"/>
      <c r="G84" s="220"/>
      <c r="H84" s="220"/>
      <c r="I84" s="219"/>
      <c r="J84" s="219"/>
      <c r="K84" s="219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</row>
    <row r="85">
      <c r="A85" s="217">
        <v>84.0</v>
      </c>
      <c r="B85" s="218"/>
      <c r="C85" s="219"/>
      <c r="D85" s="228"/>
      <c r="E85" s="222"/>
      <c r="F85" s="219"/>
      <c r="G85" s="220"/>
      <c r="H85" s="220"/>
      <c r="I85" s="219"/>
      <c r="J85" s="219"/>
      <c r="K85" s="219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</row>
    <row r="86">
      <c r="A86" s="217">
        <v>85.0</v>
      </c>
      <c r="B86" s="218"/>
      <c r="C86" s="219"/>
      <c r="D86" s="228"/>
      <c r="E86" s="222"/>
      <c r="F86" s="219"/>
      <c r="G86" s="220"/>
      <c r="H86" s="220"/>
      <c r="I86" s="219"/>
      <c r="J86" s="219"/>
      <c r="K86" s="219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</row>
    <row r="87">
      <c r="A87" s="217">
        <v>86.0</v>
      </c>
      <c r="B87" s="218"/>
      <c r="C87" s="219"/>
      <c r="D87" s="228"/>
      <c r="E87" s="222"/>
      <c r="F87" s="219"/>
      <c r="G87" s="220"/>
      <c r="H87" s="220"/>
      <c r="I87" s="219"/>
      <c r="J87" s="219"/>
      <c r="K87" s="219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</row>
    <row r="88">
      <c r="A88" s="217">
        <v>87.0</v>
      </c>
      <c r="B88" s="218"/>
      <c r="C88" s="219"/>
      <c r="D88" s="228"/>
      <c r="E88" s="222"/>
      <c r="F88" s="219"/>
      <c r="G88" s="220"/>
      <c r="H88" s="220"/>
      <c r="I88" s="219"/>
      <c r="J88" s="219"/>
      <c r="K88" s="219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</row>
    <row r="89">
      <c r="A89" s="217">
        <v>88.0</v>
      </c>
      <c r="B89" s="218"/>
      <c r="C89" s="219"/>
      <c r="D89" s="228"/>
      <c r="E89" s="222"/>
      <c r="F89" s="219"/>
      <c r="G89" s="220"/>
      <c r="H89" s="220"/>
      <c r="I89" s="219"/>
      <c r="J89" s="219"/>
      <c r="K89" s="219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</row>
    <row r="90">
      <c r="A90" s="217">
        <v>89.0</v>
      </c>
      <c r="B90" s="218"/>
      <c r="C90" s="219"/>
      <c r="D90" s="228"/>
      <c r="E90" s="222"/>
      <c r="F90" s="219"/>
      <c r="G90" s="220"/>
      <c r="H90" s="220"/>
      <c r="I90" s="219"/>
      <c r="J90" s="219"/>
      <c r="K90" s="219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</row>
    <row r="91">
      <c r="A91" s="217">
        <v>90.0</v>
      </c>
      <c r="B91" s="218"/>
      <c r="C91" s="219"/>
      <c r="D91" s="228"/>
      <c r="E91" s="222"/>
      <c r="F91" s="219"/>
      <c r="G91" s="220"/>
      <c r="H91" s="220"/>
      <c r="I91" s="219"/>
      <c r="J91" s="219"/>
      <c r="K91" s="219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</row>
    <row r="92">
      <c r="A92" s="217">
        <v>91.0</v>
      </c>
      <c r="B92" s="218"/>
      <c r="C92" s="219"/>
      <c r="D92" s="228"/>
      <c r="E92" s="222"/>
      <c r="F92" s="219"/>
      <c r="G92" s="220"/>
      <c r="H92" s="220"/>
      <c r="I92" s="219"/>
      <c r="J92" s="219"/>
      <c r="K92" s="219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</row>
    <row r="93">
      <c r="A93" s="217">
        <v>92.0</v>
      </c>
      <c r="B93" s="218"/>
      <c r="C93" s="219"/>
      <c r="D93" s="228"/>
      <c r="E93" s="222"/>
      <c r="F93" s="219"/>
      <c r="G93" s="220"/>
      <c r="H93" s="220"/>
      <c r="I93" s="219"/>
      <c r="J93" s="219"/>
      <c r="K93" s="219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</row>
    <row r="94">
      <c r="A94" s="217">
        <v>93.0</v>
      </c>
      <c r="B94" s="218"/>
      <c r="C94" s="219"/>
      <c r="D94" s="228"/>
      <c r="E94" s="222"/>
      <c r="F94" s="219"/>
      <c r="G94" s="220"/>
      <c r="H94" s="220"/>
      <c r="I94" s="219"/>
      <c r="J94" s="219"/>
      <c r="K94" s="219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</row>
    <row r="95">
      <c r="A95" s="217">
        <v>94.0</v>
      </c>
      <c r="B95" s="218"/>
      <c r="C95" s="219"/>
      <c r="D95" s="228"/>
      <c r="E95" s="222"/>
      <c r="F95" s="219"/>
      <c r="G95" s="220"/>
      <c r="H95" s="220"/>
      <c r="I95" s="219"/>
      <c r="J95" s="219"/>
      <c r="K95" s="219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</row>
    <row r="96">
      <c r="A96" s="217"/>
      <c r="B96" s="218"/>
      <c r="C96" s="222"/>
      <c r="D96" s="219"/>
      <c r="E96" s="222"/>
      <c r="F96" s="219"/>
      <c r="G96" s="219"/>
      <c r="H96" s="219"/>
      <c r="I96" s="219"/>
      <c r="J96" s="219"/>
      <c r="K96" s="219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</row>
    <row r="97">
      <c r="A97" s="217"/>
      <c r="B97" s="218"/>
      <c r="C97" s="222"/>
      <c r="D97" s="219"/>
      <c r="E97" s="222"/>
      <c r="F97" s="219"/>
      <c r="G97" s="219"/>
      <c r="H97" s="219"/>
      <c r="I97" s="219"/>
      <c r="J97" s="219"/>
      <c r="K97" s="219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</row>
    <row r="98">
      <c r="A98" s="217"/>
      <c r="B98" s="218"/>
      <c r="C98" s="222"/>
      <c r="D98" s="219"/>
      <c r="E98" s="222"/>
      <c r="F98" s="219"/>
      <c r="G98" s="219"/>
      <c r="H98" s="219"/>
      <c r="I98" s="219"/>
      <c r="J98" s="219"/>
      <c r="K98" s="219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</row>
    <row r="99">
      <c r="A99" s="217"/>
      <c r="B99" s="218"/>
      <c r="C99" s="222"/>
      <c r="D99" s="219"/>
      <c r="E99" s="222"/>
      <c r="F99" s="219"/>
      <c r="G99" s="219"/>
      <c r="H99" s="219"/>
      <c r="I99" s="219"/>
      <c r="J99" s="219"/>
      <c r="K99" s="219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</row>
    <row r="100">
      <c r="A100" s="217"/>
      <c r="B100" s="218"/>
      <c r="C100" s="222"/>
      <c r="D100" s="219"/>
      <c r="E100" s="222"/>
      <c r="F100" s="219"/>
      <c r="G100" s="219"/>
      <c r="H100" s="219"/>
      <c r="I100" s="219"/>
      <c r="J100" s="219"/>
      <c r="K100" s="219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</row>
    <row r="101">
      <c r="A101" s="217"/>
      <c r="B101" s="218"/>
      <c r="C101" s="222"/>
      <c r="D101" s="219"/>
      <c r="E101" s="222"/>
      <c r="F101" s="219"/>
      <c r="G101" s="219"/>
      <c r="H101" s="219"/>
      <c r="I101" s="219"/>
      <c r="J101" s="219"/>
      <c r="K101" s="219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</row>
    <row r="102">
      <c r="A102" s="217"/>
      <c r="B102" s="218"/>
      <c r="C102" s="222"/>
      <c r="D102" s="219"/>
      <c r="E102" s="222"/>
      <c r="F102" s="219"/>
      <c r="G102" s="219"/>
      <c r="H102" s="219"/>
      <c r="I102" s="219"/>
      <c r="J102" s="219"/>
      <c r="K102" s="219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</row>
    <row r="103">
      <c r="A103" s="217"/>
      <c r="B103" s="218"/>
      <c r="C103" s="222"/>
      <c r="D103" s="219"/>
      <c r="E103" s="222"/>
      <c r="F103" s="219"/>
      <c r="G103" s="219"/>
      <c r="H103" s="219"/>
      <c r="I103" s="219"/>
      <c r="J103" s="219"/>
      <c r="K103" s="219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</row>
    <row r="104">
      <c r="A104" s="217"/>
      <c r="B104" s="218"/>
      <c r="C104" s="222"/>
      <c r="D104" s="219"/>
      <c r="E104" s="222"/>
      <c r="F104" s="219"/>
      <c r="G104" s="219"/>
      <c r="H104" s="219"/>
      <c r="I104" s="219"/>
      <c r="J104" s="219"/>
      <c r="K104" s="219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</row>
    <row r="105">
      <c r="A105" s="217"/>
      <c r="B105" s="218"/>
      <c r="C105" s="222"/>
      <c r="D105" s="219"/>
      <c r="E105" s="222"/>
      <c r="F105" s="219"/>
      <c r="G105" s="219"/>
      <c r="H105" s="219"/>
      <c r="I105" s="219"/>
      <c r="J105" s="219"/>
      <c r="K105" s="219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</row>
    <row r="106">
      <c r="A106" s="217"/>
      <c r="B106" s="218"/>
      <c r="C106" s="222"/>
      <c r="D106" s="219"/>
      <c r="E106" s="222"/>
      <c r="F106" s="219"/>
      <c r="G106" s="219"/>
      <c r="H106" s="219"/>
      <c r="I106" s="219"/>
      <c r="J106" s="219"/>
      <c r="K106" s="219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</row>
    <row r="107">
      <c r="A107" s="217"/>
      <c r="B107" s="218"/>
      <c r="C107" s="222"/>
      <c r="D107" s="219"/>
      <c r="E107" s="222"/>
      <c r="F107" s="219"/>
      <c r="G107" s="219"/>
      <c r="H107" s="219"/>
      <c r="I107" s="219"/>
      <c r="J107" s="219"/>
      <c r="K107" s="219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</row>
    <row r="108">
      <c r="A108" s="217"/>
      <c r="B108" s="218"/>
      <c r="C108" s="222"/>
      <c r="D108" s="219"/>
      <c r="E108" s="222"/>
      <c r="F108" s="219"/>
      <c r="G108" s="219"/>
      <c r="H108" s="219"/>
      <c r="I108" s="219"/>
      <c r="J108" s="219"/>
      <c r="K108" s="219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</row>
    <row r="109">
      <c r="A109" s="217"/>
      <c r="B109" s="218"/>
      <c r="C109" s="222"/>
      <c r="D109" s="219"/>
      <c r="E109" s="222"/>
      <c r="F109" s="219"/>
      <c r="G109" s="219"/>
      <c r="H109" s="219"/>
      <c r="I109" s="219"/>
      <c r="J109" s="219"/>
      <c r="K109" s="219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</row>
    <row r="110">
      <c r="A110" s="217"/>
      <c r="B110" s="218"/>
      <c r="C110" s="222"/>
      <c r="D110" s="219"/>
      <c r="E110" s="222"/>
      <c r="F110" s="219"/>
      <c r="G110" s="219"/>
      <c r="H110" s="219"/>
      <c r="I110" s="219"/>
      <c r="J110" s="219"/>
      <c r="K110" s="219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</row>
    <row r="111">
      <c r="A111" s="217"/>
      <c r="B111" s="218"/>
      <c r="C111" s="222"/>
      <c r="D111" s="219"/>
      <c r="E111" s="222"/>
      <c r="F111" s="219"/>
      <c r="G111" s="219"/>
      <c r="H111" s="219"/>
      <c r="I111" s="219"/>
      <c r="J111" s="219"/>
      <c r="K111" s="219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</row>
    <row r="112">
      <c r="A112" s="217"/>
      <c r="B112" s="218"/>
      <c r="C112" s="222"/>
      <c r="D112" s="219"/>
      <c r="E112" s="222"/>
      <c r="F112" s="219"/>
      <c r="G112" s="219"/>
      <c r="H112" s="219"/>
      <c r="I112" s="219"/>
      <c r="J112" s="219"/>
      <c r="K112" s="219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</row>
    <row r="113">
      <c r="A113" s="217"/>
      <c r="B113" s="218"/>
      <c r="C113" s="222"/>
      <c r="D113" s="219"/>
      <c r="E113" s="222"/>
      <c r="F113" s="219"/>
      <c r="G113" s="219"/>
      <c r="H113" s="219"/>
      <c r="I113" s="219"/>
      <c r="J113" s="219"/>
      <c r="K113" s="219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</row>
    <row r="114">
      <c r="A114" s="217"/>
      <c r="B114" s="218"/>
      <c r="C114" s="222"/>
      <c r="D114" s="219"/>
      <c r="E114" s="222"/>
      <c r="F114" s="219"/>
      <c r="G114" s="219"/>
      <c r="H114" s="219"/>
      <c r="I114" s="219"/>
      <c r="J114" s="219"/>
      <c r="K114" s="219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</row>
    <row r="115">
      <c r="A115" s="217"/>
      <c r="B115" s="218"/>
      <c r="C115" s="222"/>
      <c r="D115" s="219"/>
      <c r="E115" s="222"/>
      <c r="F115" s="219"/>
      <c r="G115" s="219"/>
      <c r="H115" s="219"/>
      <c r="I115" s="219"/>
      <c r="J115" s="219"/>
      <c r="K115" s="219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</row>
    <row r="116">
      <c r="A116" s="217"/>
      <c r="B116" s="218"/>
      <c r="C116" s="222"/>
      <c r="D116" s="219"/>
      <c r="E116" s="222"/>
      <c r="F116" s="219"/>
      <c r="G116" s="219"/>
      <c r="H116" s="219"/>
      <c r="I116" s="219"/>
      <c r="J116" s="219"/>
      <c r="K116" s="219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</row>
    <row r="117">
      <c r="A117" s="217"/>
      <c r="B117" s="218"/>
      <c r="C117" s="222"/>
      <c r="D117" s="219"/>
      <c r="E117" s="222"/>
      <c r="F117" s="219"/>
      <c r="G117" s="219"/>
      <c r="H117" s="219"/>
      <c r="I117" s="219"/>
      <c r="J117" s="219"/>
      <c r="K117" s="219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</row>
    <row r="118">
      <c r="A118" s="217"/>
      <c r="B118" s="218"/>
      <c r="C118" s="222"/>
      <c r="D118" s="219"/>
      <c r="E118" s="222"/>
      <c r="F118" s="219"/>
      <c r="G118" s="219"/>
      <c r="H118" s="219"/>
      <c r="I118" s="219"/>
      <c r="J118" s="219"/>
      <c r="K118" s="219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</row>
    <row r="119">
      <c r="A119" s="217"/>
      <c r="B119" s="218"/>
      <c r="C119" s="222"/>
      <c r="D119" s="219"/>
      <c r="E119" s="222"/>
      <c r="F119" s="219"/>
      <c r="G119" s="219"/>
      <c r="H119" s="219"/>
      <c r="I119" s="219"/>
      <c r="J119" s="219"/>
      <c r="K119" s="219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</row>
    <row r="120">
      <c r="A120" s="217"/>
      <c r="B120" s="218"/>
      <c r="C120" s="222"/>
      <c r="D120" s="219"/>
      <c r="E120" s="222"/>
      <c r="F120" s="219"/>
      <c r="G120" s="219"/>
      <c r="H120" s="219"/>
      <c r="I120" s="219"/>
      <c r="J120" s="219"/>
      <c r="K120" s="219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</row>
    <row r="121">
      <c r="A121" s="217"/>
      <c r="B121" s="218"/>
      <c r="C121" s="222"/>
      <c r="D121" s="219"/>
      <c r="E121" s="222"/>
      <c r="F121" s="219"/>
      <c r="G121" s="219"/>
      <c r="H121" s="219"/>
      <c r="I121" s="219"/>
      <c r="J121" s="219"/>
      <c r="K121" s="219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</row>
    <row r="122">
      <c r="A122" s="217"/>
      <c r="B122" s="218"/>
      <c r="C122" s="222"/>
      <c r="D122" s="219"/>
      <c r="E122" s="222"/>
      <c r="F122" s="219"/>
      <c r="G122" s="219"/>
      <c r="H122" s="219"/>
      <c r="I122" s="219"/>
      <c r="J122" s="219"/>
      <c r="K122" s="219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</row>
    <row r="123">
      <c r="A123" s="217"/>
      <c r="B123" s="218"/>
      <c r="C123" s="222"/>
      <c r="D123" s="219"/>
      <c r="E123" s="222"/>
      <c r="F123" s="219"/>
      <c r="G123" s="219"/>
      <c r="H123" s="219"/>
      <c r="I123" s="219"/>
      <c r="J123" s="219"/>
      <c r="K123" s="219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</row>
    <row r="124">
      <c r="A124" s="217"/>
      <c r="B124" s="218"/>
      <c r="C124" s="222"/>
      <c r="D124" s="229"/>
      <c r="E124" s="230"/>
      <c r="F124" s="229"/>
      <c r="G124" s="219"/>
      <c r="H124" s="219"/>
      <c r="I124" s="229"/>
      <c r="J124" s="219"/>
      <c r="K124" s="219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</row>
    <row r="125">
      <c r="A125" s="217"/>
      <c r="B125" s="218"/>
      <c r="C125" s="222"/>
      <c r="D125" s="229"/>
      <c r="E125" s="230"/>
      <c r="F125" s="229"/>
      <c r="G125" s="219"/>
      <c r="H125" s="219"/>
      <c r="I125" s="229"/>
      <c r="J125" s="229"/>
      <c r="K125" s="229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</row>
    <row r="126">
      <c r="A126" s="217"/>
      <c r="B126" s="218"/>
      <c r="C126" s="222"/>
      <c r="D126" s="229"/>
      <c r="E126" s="230"/>
      <c r="F126" s="229"/>
      <c r="G126" s="219"/>
      <c r="H126" s="219"/>
      <c r="I126" s="229"/>
      <c r="J126" s="229"/>
      <c r="K126" s="229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</row>
    <row r="127">
      <c r="A127" s="217"/>
      <c r="B127" s="218"/>
      <c r="C127" s="222"/>
      <c r="D127" s="229"/>
      <c r="E127" s="230"/>
      <c r="F127" s="229"/>
      <c r="G127" s="219"/>
      <c r="H127" s="219"/>
      <c r="I127" s="229"/>
      <c r="J127" s="229"/>
      <c r="K127" s="229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</row>
    <row r="128">
      <c r="A128" s="217"/>
      <c r="B128" s="218"/>
      <c r="C128" s="222"/>
      <c r="D128" s="229"/>
      <c r="E128" s="230"/>
      <c r="F128" s="229"/>
      <c r="G128" s="219"/>
      <c r="H128" s="219"/>
      <c r="I128" s="229"/>
      <c r="J128" s="229"/>
      <c r="K128" s="229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</row>
    <row r="129">
      <c r="A129" s="217"/>
      <c r="B129" s="218"/>
      <c r="C129" s="222"/>
      <c r="D129" s="229"/>
      <c r="E129" s="230"/>
      <c r="F129" s="229"/>
      <c r="G129" s="219"/>
      <c r="H129" s="219"/>
      <c r="I129" s="229"/>
      <c r="J129" s="229"/>
      <c r="K129" s="229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</row>
    <row r="130">
      <c r="A130" s="217"/>
      <c r="B130" s="218"/>
      <c r="C130" s="222"/>
      <c r="D130" s="229"/>
      <c r="E130" s="230"/>
      <c r="F130" s="229"/>
      <c r="G130" s="219"/>
      <c r="H130" s="219"/>
      <c r="I130" s="229"/>
      <c r="J130" s="229"/>
      <c r="K130" s="229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</row>
    <row r="131">
      <c r="A131" s="217"/>
      <c r="B131" s="218"/>
      <c r="C131" s="222"/>
      <c r="D131" s="229"/>
      <c r="E131" s="230"/>
      <c r="F131" s="229"/>
      <c r="G131" s="219"/>
      <c r="H131" s="219"/>
      <c r="I131" s="229"/>
      <c r="J131" s="229"/>
      <c r="K131" s="229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</row>
    <row r="132">
      <c r="A132" s="217"/>
      <c r="B132" s="218"/>
      <c r="C132" s="222"/>
      <c r="D132" s="229"/>
      <c r="E132" s="230"/>
      <c r="F132" s="229"/>
      <c r="G132" s="219"/>
      <c r="H132" s="219"/>
      <c r="I132" s="229"/>
      <c r="J132" s="229"/>
      <c r="K132" s="229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</row>
    <row r="133">
      <c r="A133" s="217"/>
      <c r="B133" s="218"/>
      <c r="C133" s="222"/>
      <c r="D133" s="229"/>
      <c r="E133" s="230"/>
      <c r="F133" s="229"/>
      <c r="G133" s="219"/>
      <c r="H133" s="219"/>
      <c r="I133" s="229"/>
      <c r="J133" s="229"/>
      <c r="K133" s="229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</row>
    <row r="134">
      <c r="A134" s="217"/>
      <c r="B134" s="218"/>
      <c r="C134" s="222"/>
      <c r="D134" s="229"/>
      <c r="E134" s="230"/>
      <c r="F134" s="229"/>
      <c r="G134" s="219"/>
      <c r="H134" s="219"/>
      <c r="I134" s="229"/>
      <c r="J134" s="229"/>
      <c r="K134" s="229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</row>
    <row r="135">
      <c r="A135" s="217"/>
      <c r="B135" s="218"/>
      <c r="C135" s="222"/>
      <c r="D135" s="229"/>
      <c r="E135" s="230"/>
      <c r="F135" s="229"/>
      <c r="G135" s="219"/>
      <c r="H135" s="219"/>
      <c r="I135" s="229"/>
      <c r="J135" s="229"/>
      <c r="K135" s="229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</row>
    <row r="136">
      <c r="A136" s="217"/>
      <c r="B136" s="218"/>
      <c r="C136" s="222"/>
      <c r="D136" s="229"/>
      <c r="E136" s="230"/>
      <c r="F136" s="229"/>
      <c r="G136" s="219"/>
      <c r="H136" s="219"/>
      <c r="I136" s="229"/>
      <c r="J136" s="229"/>
      <c r="K136" s="229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</row>
    <row r="137">
      <c r="A137" s="217"/>
      <c r="B137" s="218"/>
      <c r="C137" s="222"/>
      <c r="D137" s="229"/>
      <c r="E137" s="230"/>
      <c r="F137" s="229"/>
      <c r="G137" s="219"/>
      <c r="H137" s="219"/>
      <c r="I137" s="229"/>
      <c r="J137" s="229"/>
      <c r="K137" s="229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</row>
    <row r="138">
      <c r="A138" s="217"/>
      <c r="B138" s="218"/>
      <c r="C138" s="222"/>
      <c r="D138" s="229"/>
      <c r="E138" s="230"/>
      <c r="F138" s="229"/>
      <c r="G138" s="219"/>
      <c r="H138" s="219"/>
      <c r="I138" s="229"/>
      <c r="J138" s="229"/>
      <c r="K138" s="229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</row>
    <row r="139">
      <c r="A139" s="217"/>
      <c r="B139" s="218"/>
      <c r="C139" s="222"/>
      <c r="D139" s="229"/>
      <c r="E139" s="230"/>
      <c r="F139" s="229"/>
      <c r="G139" s="219"/>
      <c r="H139" s="219"/>
      <c r="I139" s="229"/>
      <c r="J139" s="229"/>
      <c r="K139" s="229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</row>
    <row r="140">
      <c r="A140" s="217"/>
      <c r="B140" s="218"/>
      <c r="C140" s="222"/>
      <c r="D140" s="229"/>
      <c r="E140" s="230"/>
      <c r="F140" s="229"/>
      <c r="G140" s="219"/>
      <c r="H140" s="219"/>
      <c r="I140" s="229"/>
      <c r="J140" s="229"/>
      <c r="K140" s="229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</row>
    <row r="141">
      <c r="A141" s="217"/>
      <c r="B141" s="218"/>
      <c r="C141" s="222"/>
      <c r="D141" s="229"/>
      <c r="E141" s="230"/>
      <c r="F141" s="229"/>
      <c r="G141" s="219"/>
      <c r="H141" s="219"/>
      <c r="I141" s="229"/>
      <c r="J141" s="229"/>
      <c r="K141" s="229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</row>
    <row r="142">
      <c r="A142" s="217"/>
      <c r="B142" s="218"/>
      <c r="C142" s="222"/>
      <c r="D142" s="229"/>
      <c r="E142" s="230"/>
      <c r="F142" s="229"/>
      <c r="G142" s="219"/>
      <c r="H142" s="219"/>
      <c r="I142" s="229"/>
      <c r="J142" s="229"/>
      <c r="K142" s="229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</row>
    <row r="143">
      <c r="A143" s="217"/>
      <c r="B143" s="218"/>
      <c r="C143" s="222"/>
      <c r="D143" s="229"/>
      <c r="E143" s="230"/>
      <c r="F143" s="229"/>
      <c r="G143" s="219"/>
      <c r="H143" s="219"/>
      <c r="I143" s="229"/>
      <c r="J143" s="229"/>
      <c r="K143" s="229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</row>
    <row r="144">
      <c r="A144" s="217"/>
      <c r="B144" s="218"/>
      <c r="C144" s="222"/>
      <c r="D144" s="229"/>
      <c r="E144" s="230"/>
      <c r="F144" s="229"/>
      <c r="G144" s="229"/>
      <c r="H144" s="229"/>
      <c r="I144" s="229"/>
      <c r="J144" s="229"/>
      <c r="K144" s="229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</row>
    <row r="145">
      <c r="A145" s="217"/>
      <c r="B145" s="218"/>
      <c r="C145" s="222"/>
      <c r="D145" s="229"/>
      <c r="E145" s="230"/>
      <c r="F145" s="229"/>
      <c r="G145" s="219"/>
      <c r="H145" s="219"/>
      <c r="I145" s="229"/>
      <c r="J145" s="229"/>
      <c r="K145" s="229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</row>
    <row r="146">
      <c r="A146" s="217"/>
      <c r="B146" s="218"/>
      <c r="C146" s="222"/>
      <c r="D146" s="219"/>
      <c r="E146" s="222"/>
      <c r="F146" s="219"/>
      <c r="G146" s="219"/>
      <c r="H146" s="219"/>
      <c r="I146" s="219"/>
      <c r="J146" s="219"/>
      <c r="K146" s="219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</row>
    <row r="147">
      <c r="A147" s="217"/>
      <c r="B147" s="218"/>
      <c r="C147" s="222"/>
      <c r="D147" s="219"/>
      <c r="E147" s="222"/>
      <c r="F147" s="219"/>
      <c r="G147" s="219"/>
      <c r="H147" s="219"/>
      <c r="I147" s="219"/>
      <c r="J147" s="219"/>
      <c r="K147" s="219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</row>
    <row r="148">
      <c r="A148" s="217"/>
      <c r="B148" s="218"/>
      <c r="C148" s="222"/>
      <c r="D148" s="219"/>
      <c r="E148" s="222"/>
      <c r="F148" s="219"/>
      <c r="G148" s="219"/>
      <c r="H148" s="219"/>
      <c r="I148" s="219"/>
      <c r="J148" s="219"/>
      <c r="K148" s="219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</row>
    <row r="149">
      <c r="A149" s="217"/>
      <c r="B149" s="218"/>
      <c r="C149" s="222"/>
      <c r="D149" s="219"/>
      <c r="E149" s="222"/>
      <c r="F149" s="219"/>
      <c r="G149" s="219"/>
      <c r="H149" s="219"/>
      <c r="I149" s="219"/>
      <c r="J149" s="219"/>
      <c r="K149" s="219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</row>
    <row r="150">
      <c r="A150" s="217"/>
      <c r="B150" s="218"/>
      <c r="C150" s="222"/>
      <c r="D150" s="219"/>
      <c r="E150" s="222"/>
      <c r="F150" s="219"/>
      <c r="G150" s="219"/>
      <c r="H150" s="219"/>
      <c r="I150" s="219"/>
      <c r="J150" s="219"/>
      <c r="K150" s="219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</row>
    <row r="151">
      <c r="A151" s="217"/>
      <c r="B151" s="218"/>
      <c r="C151" s="222"/>
      <c r="D151" s="219"/>
      <c r="E151" s="222"/>
      <c r="F151" s="219"/>
      <c r="G151" s="219"/>
      <c r="H151" s="219"/>
      <c r="I151" s="219"/>
      <c r="J151" s="219"/>
      <c r="K151" s="219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</row>
    <row r="152">
      <c r="A152" s="217"/>
      <c r="B152" s="218"/>
      <c r="C152" s="222"/>
      <c r="D152" s="219"/>
      <c r="E152" s="222"/>
      <c r="F152" s="219"/>
      <c r="G152" s="219"/>
      <c r="H152" s="219"/>
      <c r="I152" s="219"/>
      <c r="J152" s="219"/>
      <c r="K152" s="219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</row>
    <row r="153">
      <c r="A153" s="217"/>
      <c r="B153" s="218"/>
      <c r="C153" s="222"/>
      <c r="D153" s="219"/>
      <c r="E153" s="222"/>
      <c r="F153" s="219"/>
      <c r="G153" s="219"/>
      <c r="H153" s="219"/>
      <c r="I153" s="219"/>
      <c r="J153" s="219"/>
      <c r="K153" s="219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</row>
    <row r="154">
      <c r="A154" s="217"/>
      <c r="B154" s="218"/>
      <c r="C154" s="222"/>
      <c r="D154" s="219"/>
      <c r="E154" s="222"/>
      <c r="F154" s="219"/>
      <c r="G154" s="219"/>
      <c r="H154" s="219"/>
      <c r="I154" s="219"/>
      <c r="J154" s="219"/>
      <c r="K154" s="219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</row>
    <row r="155">
      <c r="A155" s="217"/>
      <c r="B155" s="218"/>
      <c r="C155" s="222"/>
      <c r="D155" s="219"/>
      <c r="E155" s="222"/>
      <c r="F155" s="219"/>
      <c r="G155" s="219"/>
      <c r="H155" s="219"/>
      <c r="I155" s="219"/>
      <c r="J155" s="219"/>
      <c r="K155" s="219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</row>
    <row r="156">
      <c r="A156" s="217"/>
      <c r="B156" s="218"/>
      <c r="C156" s="222"/>
      <c r="D156" s="219"/>
      <c r="E156" s="222"/>
      <c r="F156" s="219"/>
      <c r="G156" s="219"/>
      <c r="H156" s="219"/>
      <c r="I156" s="219"/>
      <c r="J156" s="219"/>
      <c r="K156" s="219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</row>
    <row r="157">
      <c r="A157" s="217"/>
      <c r="B157" s="218"/>
      <c r="C157" s="222"/>
      <c r="D157" s="219"/>
      <c r="E157" s="222"/>
      <c r="F157" s="219"/>
      <c r="G157" s="219"/>
      <c r="H157" s="219"/>
      <c r="I157" s="219"/>
      <c r="J157" s="219"/>
      <c r="K157" s="219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</row>
    <row r="158">
      <c r="A158" s="217"/>
      <c r="B158" s="218"/>
      <c r="C158" s="222"/>
      <c r="D158" s="219"/>
      <c r="E158" s="222"/>
      <c r="F158" s="219"/>
      <c r="G158" s="219"/>
      <c r="H158" s="219"/>
      <c r="I158" s="219"/>
      <c r="J158" s="219"/>
      <c r="K158" s="219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</row>
    <row r="159">
      <c r="A159" s="217"/>
      <c r="B159" s="218"/>
      <c r="C159" s="222"/>
      <c r="D159" s="219"/>
      <c r="E159" s="222"/>
      <c r="F159" s="219"/>
      <c r="G159" s="219"/>
      <c r="H159" s="219"/>
      <c r="I159" s="219"/>
      <c r="J159" s="219"/>
      <c r="K159" s="219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</row>
    <row r="160">
      <c r="A160" s="217"/>
      <c r="B160" s="218"/>
      <c r="C160" s="222"/>
      <c r="D160" s="219"/>
      <c r="E160" s="222"/>
      <c r="F160" s="219"/>
      <c r="G160" s="219"/>
      <c r="H160" s="219"/>
      <c r="I160" s="219"/>
      <c r="J160" s="219"/>
      <c r="K160" s="219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</row>
    <row r="161">
      <c r="A161" s="217"/>
      <c r="B161" s="218"/>
      <c r="C161" s="222"/>
      <c r="D161" s="219"/>
      <c r="E161" s="222"/>
      <c r="F161" s="219"/>
      <c r="G161" s="219"/>
      <c r="H161" s="219"/>
      <c r="I161" s="219"/>
      <c r="J161" s="219"/>
      <c r="K161" s="219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</row>
    <row r="162">
      <c r="A162" s="217"/>
      <c r="B162" s="218"/>
      <c r="C162" s="222"/>
      <c r="D162" s="219"/>
      <c r="E162" s="222"/>
      <c r="F162" s="219"/>
      <c r="G162" s="219"/>
      <c r="H162" s="219"/>
      <c r="I162" s="219"/>
      <c r="J162" s="219"/>
      <c r="K162" s="219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</row>
    <row r="163">
      <c r="A163" s="217"/>
      <c r="B163" s="218"/>
      <c r="C163" s="222"/>
      <c r="D163" s="219"/>
      <c r="E163" s="222"/>
      <c r="F163" s="219"/>
      <c r="G163" s="219"/>
      <c r="H163" s="219"/>
      <c r="I163" s="219"/>
      <c r="J163" s="219"/>
      <c r="K163" s="219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</row>
    <row r="164">
      <c r="A164" s="217"/>
      <c r="B164" s="218"/>
      <c r="C164" s="222"/>
      <c r="D164" s="219"/>
      <c r="E164" s="222"/>
      <c r="F164" s="219"/>
      <c r="G164" s="219"/>
      <c r="H164" s="219"/>
      <c r="I164" s="219"/>
      <c r="J164" s="219"/>
      <c r="K164" s="219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</row>
    <row r="165">
      <c r="A165" s="217"/>
      <c r="B165" s="218"/>
      <c r="C165" s="222"/>
      <c r="D165" s="219"/>
      <c r="E165" s="222"/>
      <c r="F165" s="219"/>
      <c r="G165" s="219"/>
      <c r="H165" s="219"/>
      <c r="I165" s="219"/>
      <c r="J165" s="219"/>
      <c r="K165" s="219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</row>
    <row r="166">
      <c r="A166" s="217"/>
      <c r="B166" s="218"/>
      <c r="C166" s="222"/>
      <c r="D166" s="219"/>
      <c r="E166" s="222"/>
      <c r="F166" s="219"/>
      <c r="G166" s="219"/>
      <c r="H166" s="219"/>
      <c r="I166" s="219"/>
      <c r="J166" s="219"/>
      <c r="K166" s="219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</row>
    <row r="167">
      <c r="A167" s="217"/>
      <c r="B167" s="218"/>
      <c r="C167" s="222"/>
      <c r="D167" s="219"/>
      <c r="E167" s="222"/>
      <c r="F167" s="219"/>
      <c r="G167" s="219"/>
      <c r="H167" s="219"/>
      <c r="I167" s="219"/>
      <c r="J167" s="219"/>
      <c r="K167" s="219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</row>
    <row r="168">
      <c r="A168" s="217"/>
      <c r="B168" s="218"/>
      <c r="C168" s="222"/>
      <c r="D168" s="219"/>
      <c r="E168" s="222"/>
      <c r="F168" s="219"/>
      <c r="G168" s="219"/>
      <c r="H168" s="219"/>
      <c r="I168" s="219"/>
      <c r="J168" s="219"/>
      <c r="K168" s="219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</row>
    <row r="169">
      <c r="A169" s="217"/>
      <c r="B169" s="218"/>
      <c r="C169" s="222"/>
      <c r="D169" s="219"/>
      <c r="E169" s="222"/>
      <c r="F169" s="219"/>
      <c r="G169" s="219"/>
      <c r="H169" s="219"/>
      <c r="I169" s="219"/>
      <c r="J169" s="219"/>
      <c r="K169" s="219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</row>
    <row r="170">
      <c r="A170" s="217"/>
      <c r="B170" s="218"/>
      <c r="C170" s="222"/>
      <c r="D170" s="219"/>
      <c r="E170" s="222"/>
      <c r="F170" s="219"/>
      <c r="G170" s="219"/>
      <c r="H170" s="219"/>
      <c r="I170" s="219"/>
      <c r="J170" s="219"/>
      <c r="K170" s="219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</row>
    <row r="171">
      <c r="A171" s="217"/>
      <c r="B171" s="218"/>
      <c r="C171" s="222"/>
      <c r="D171" s="219"/>
      <c r="E171" s="222"/>
      <c r="F171" s="219"/>
      <c r="G171" s="219"/>
      <c r="H171" s="219"/>
      <c r="I171" s="219"/>
      <c r="J171" s="219"/>
      <c r="K171" s="219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</row>
    <row r="172">
      <c r="A172" s="217"/>
      <c r="B172" s="218"/>
      <c r="C172" s="222"/>
      <c r="D172" s="219"/>
      <c r="E172" s="222"/>
      <c r="F172" s="219"/>
      <c r="G172" s="219"/>
      <c r="H172" s="219"/>
      <c r="I172" s="219"/>
      <c r="J172" s="219"/>
      <c r="K172" s="219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</row>
    <row r="173">
      <c r="A173" s="217"/>
      <c r="B173" s="218"/>
      <c r="C173" s="222"/>
      <c r="D173" s="220"/>
      <c r="E173" s="222"/>
      <c r="F173" s="219"/>
      <c r="G173" s="219"/>
      <c r="H173" s="219"/>
      <c r="I173" s="219"/>
      <c r="J173" s="219"/>
      <c r="K173" s="219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</row>
    <row r="174">
      <c r="A174" s="217"/>
      <c r="B174" s="218"/>
      <c r="C174" s="222"/>
      <c r="D174" s="219"/>
      <c r="E174" s="222"/>
      <c r="F174" s="219"/>
      <c r="G174" s="219"/>
      <c r="H174" s="219"/>
      <c r="I174" s="219"/>
      <c r="J174" s="219"/>
      <c r="K174" s="219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</row>
    <row r="175">
      <c r="A175" s="217"/>
      <c r="B175" s="218"/>
      <c r="C175" s="222"/>
      <c r="D175" s="219"/>
      <c r="E175" s="222"/>
      <c r="F175" s="219"/>
      <c r="G175" s="219"/>
      <c r="H175" s="219"/>
      <c r="I175" s="219"/>
      <c r="J175" s="219"/>
      <c r="K175" s="219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</row>
    <row r="176">
      <c r="A176" s="217"/>
      <c r="B176" s="218"/>
      <c r="C176" s="222"/>
      <c r="D176" s="220"/>
      <c r="E176" s="222"/>
      <c r="F176" s="219"/>
      <c r="G176" s="219"/>
      <c r="H176" s="219"/>
      <c r="I176" s="219"/>
      <c r="J176" s="219"/>
      <c r="K176" s="219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</row>
    <row r="177">
      <c r="A177" s="217"/>
      <c r="B177" s="218"/>
      <c r="C177" s="222"/>
      <c r="D177" s="219"/>
      <c r="E177" s="222"/>
      <c r="F177" s="219"/>
      <c r="G177" s="219"/>
      <c r="H177" s="219"/>
      <c r="I177" s="219"/>
      <c r="J177" s="219"/>
      <c r="K177" s="219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</row>
    <row r="178">
      <c r="A178" s="217"/>
      <c r="B178" s="218"/>
      <c r="C178" s="222"/>
      <c r="D178" s="219"/>
      <c r="E178" s="222"/>
      <c r="F178" s="219"/>
      <c r="G178" s="219"/>
      <c r="H178" s="219"/>
      <c r="I178" s="219"/>
      <c r="J178" s="219"/>
      <c r="K178" s="219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</row>
    <row r="179">
      <c r="A179" s="217"/>
      <c r="B179" s="218"/>
      <c r="C179" s="222"/>
      <c r="D179" s="219"/>
      <c r="E179" s="222"/>
      <c r="F179" s="219"/>
      <c r="G179" s="219"/>
      <c r="H179" s="219"/>
      <c r="I179" s="219"/>
      <c r="J179" s="219"/>
      <c r="K179" s="219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</row>
    <row r="180">
      <c r="A180" s="217"/>
      <c r="B180" s="218"/>
      <c r="C180" s="222"/>
      <c r="D180" s="219"/>
      <c r="E180" s="222"/>
      <c r="F180" s="219"/>
      <c r="G180" s="219"/>
      <c r="H180" s="219"/>
      <c r="I180" s="219"/>
      <c r="J180" s="219"/>
      <c r="K180" s="219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</row>
    <row r="181">
      <c r="A181" s="217"/>
      <c r="B181" s="218"/>
      <c r="C181" s="222"/>
      <c r="D181" s="219"/>
      <c r="E181" s="222"/>
      <c r="F181" s="219"/>
      <c r="G181" s="219"/>
      <c r="H181" s="219"/>
      <c r="I181" s="219"/>
      <c r="J181" s="219"/>
      <c r="K181" s="219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</row>
    <row r="182">
      <c r="A182" s="217"/>
      <c r="B182" s="218"/>
      <c r="C182" s="222"/>
      <c r="D182" s="219"/>
      <c r="E182" s="222"/>
      <c r="F182" s="219"/>
      <c r="G182" s="219"/>
      <c r="H182" s="219"/>
      <c r="I182" s="219"/>
      <c r="J182" s="219"/>
      <c r="K182" s="219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</row>
    <row r="183">
      <c r="A183" s="217"/>
      <c r="B183" s="218"/>
      <c r="C183" s="222"/>
      <c r="D183" s="219"/>
      <c r="E183" s="222"/>
      <c r="F183" s="219"/>
      <c r="G183" s="219"/>
      <c r="H183" s="219"/>
      <c r="I183" s="219"/>
      <c r="J183" s="219"/>
      <c r="K183" s="219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</row>
    <row r="184">
      <c r="A184" s="217"/>
      <c r="B184" s="218"/>
      <c r="C184" s="222"/>
      <c r="D184" s="219"/>
      <c r="E184" s="222"/>
      <c r="F184" s="219"/>
      <c r="G184" s="219"/>
      <c r="H184" s="219"/>
      <c r="I184" s="219"/>
      <c r="J184" s="219"/>
      <c r="K184" s="219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</row>
    <row r="185">
      <c r="A185" s="217"/>
      <c r="B185" s="218"/>
      <c r="C185" s="222"/>
      <c r="D185" s="219"/>
      <c r="E185" s="222"/>
      <c r="F185" s="219"/>
      <c r="G185" s="219"/>
      <c r="H185" s="219"/>
      <c r="I185" s="219"/>
      <c r="J185" s="219"/>
      <c r="K185" s="219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</row>
    <row r="186">
      <c r="A186" s="217"/>
      <c r="B186" s="218"/>
      <c r="C186" s="222"/>
      <c r="D186" s="219"/>
      <c r="E186" s="222"/>
      <c r="F186" s="219"/>
      <c r="G186" s="219"/>
      <c r="H186" s="219"/>
      <c r="I186" s="219"/>
      <c r="J186" s="219"/>
      <c r="K186" s="219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</row>
    <row r="187">
      <c r="A187" s="217"/>
      <c r="B187" s="218"/>
      <c r="C187" s="222"/>
      <c r="D187" s="220"/>
      <c r="E187" s="222"/>
      <c r="F187" s="219"/>
      <c r="G187" s="219"/>
      <c r="H187" s="219"/>
      <c r="I187" s="219"/>
      <c r="J187" s="219"/>
      <c r="K187" s="219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</row>
    <row r="188">
      <c r="A188" s="217"/>
      <c r="B188" s="218"/>
      <c r="C188" s="222"/>
      <c r="D188" s="219"/>
      <c r="E188" s="222"/>
      <c r="F188" s="219"/>
      <c r="G188" s="219"/>
      <c r="H188" s="219"/>
      <c r="I188" s="219"/>
      <c r="J188" s="219"/>
      <c r="K188" s="219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</row>
    <row r="189">
      <c r="A189" s="217"/>
      <c r="B189" s="218"/>
      <c r="C189" s="222"/>
      <c r="D189" s="219"/>
      <c r="E189" s="222"/>
      <c r="F189" s="219"/>
      <c r="G189" s="219"/>
      <c r="H189" s="219"/>
      <c r="I189" s="219"/>
      <c r="J189" s="219"/>
      <c r="K189" s="219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</row>
    <row r="190">
      <c r="A190" s="217"/>
      <c r="B190" s="218"/>
      <c r="C190" s="222"/>
      <c r="D190" s="220"/>
      <c r="E190" s="222"/>
      <c r="F190" s="219"/>
      <c r="G190" s="219"/>
      <c r="H190" s="219"/>
      <c r="I190" s="219"/>
      <c r="J190" s="219"/>
      <c r="K190" s="219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</row>
    <row r="191">
      <c r="A191" s="217"/>
      <c r="B191" s="218"/>
      <c r="C191" s="222"/>
      <c r="D191" s="220"/>
      <c r="E191" s="222"/>
      <c r="F191" s="219"/>
      <c r="G191" s="219"/>
      <c r="H191" s="219"/>
      <c r="I191" s="219"/>
      <c r="J191" s="219"/>
      <c r="K191" s="219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</row>
    <row r="192">
      <c r="A192" s="217"/>
      <c r="B192" s="218"/>
      <c r="C192" s="222"/>
      <c r="D192" s="219"/>
      <c r="E192" s="222"/>
      <c r="F192" s="219"/>
      <c r="G192" s="219"/>
      <c r="H192" s="219"/>
      <c r="I192" s="219"/>
      <c r="J192" s="219"/>
      <c r="K192" s="219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</row>
    <row r="193">
      <c r="A193" s="217"/>
      <c r="B193" s="218"/>
      <c r="C193" s="222"/>
      <c r="D193" s="219"/>
      <c r="E193" s="222"/>
      <c r="F193" s="219"/>
      <c r="G193" s="219"/>
      <c r="H193" s="219"/>
      <c r="I193" s="219"/>
      <c r="J193" s="219"/>
      <c r="K193" s="219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</row>
    <row r="194">
      <c r="A194" s="217"/>
      <c r="B194" s="218"/>
      <c r="C194" s="222"/>
      <c r="D194" s="219"/>
      <c r="E194" s="222"/>
      <c r="F194" s="219"/>
      <c r="G194" s="219"/>
      <c r="H194" s="219"/>
      <c r="I194" s="219"/>
      <c r="J194" s="219"/>
      <c r="K194" s="219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</row>
    <row r="195">
      <c r="A195" s="217"/>
      <c r="B195" s="218"/>
      <c r="C195" s="222"/>
      <c r="D195" s="219"/>
      <c r="E195" s="222"/>
      <c r="F195" s="219"/>
      <c r="G195" s="219"/>
      <c r="H195" s="219"/>
      <c r="I195" s="219"/>
      <c r="J195" s="219"/>
      <c r="K195" s="219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</row>
    <row r="196">
      <c r="A196" s="217"/>
      <c r="B196" s="218"/>
      <c r="C196" s="222"/>
      <c r="D196" s="219"/>
      <c r="E196" s="222"/>
      <c r="F196" s="219"/>
      <c r="G196" s="219"/>
      <c r="H196" s="219"/>
      <c r="I196" s="219"/>
      <c r="J196" s="219"/>
      <c r="K196" s="219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</row>
    <row r="197">
      <c r="A197" s="217"/>
      <c r="B197" s="218"/>
      <c r="C197" s="222"/>
      <c r="D197" s="219"/>
      <c r="E197" s="222"/>
      <c r="F197" s="219"/>
      <c r="G197" s="219"/>
      <c r="H197" s="219"/>
      <c r="I197" s="219"/>
      <c r="J197" s="219"/>
      <c r="K197" s="219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</row>
    <row r="198">
      <c r="A198" s="217"/>
      <c r="B198" s="218"/>
      <c r="C198" s="222"/>
      <c r="D198" s="219"/>
      <c r="E198" s="222"/>
      <c r="F198" s="219"/>
      <c r="G198" s="219"/>
      <c r="H198" s="219"/>
      <c r="I198" s="219"/>
      <c r="J198" s="219"/>
      <c r="K198" s="219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</row>
    <row r="199">
      <c r="A199" s="217"/>
      <c r="B199" s="218"/>
      <c r="C199" s="222"/>
      <c r="D199" s="220"/>
      <c r="E199" s="222"/>
      <c r="F199" s="219"/>
      <c r="G199" s="219"/>
      <c r="H199" s="219"/>
      <c r="I199" s="219"/>
      <c r="J199" s="219"/>
      <c r="K199" s="219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</row>
    <row r="200">
      <c r="A200" s="217"/>
      <c r="B200" s="218"/>
      <c r="C200" s="222"/>
      <c r="D200" s="220"/>
      <c r="E200" s="222"/>
      <c r="F200" s="219"/>
      <c r="G200" s="219"/>
      <c r="H200" s="219"/>
      <c r="I200" s="219"/>
      <c r="J200" s="219"/>
      <c r="K200" s="219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</row>
    <row r="201">
      <c r="A201" s="217"/>
      <c r="B201" s="218"/>
      <c r="C201" s="222"/>
      <c r="D201" s="220"/>
      <c r="E201" s="222"/>
      <c r="F201" s="219"/>
      <c r="G201" s="219"/>
      <c r="H201" s="219"/>
      <c r="I201" s="219"/>
      <c r="J201" s="219"/>
      <c r="K201" s="219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</row>
    <row r="202">
      <c r="A202" s="217"/>
      <c r="B202" s="218"/>
      <c r="C202" s="222"/>
      <c r="D202" s="220"/>
      <c r="E202" s="222"/>
      <c r="F202" s="219"/>
      <c r="G202" s="219"/>
      <c r="H202" s="219"/>
      <c r="I202" s="219"/>
      <c r="J202" s="219"/>
      <c r="K202" s="219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</row>
    <row r="203">
      <c r="A203" s="217"/>
      <c r="B203" s="218"/>
      <c r="C203" s="222"/>
      <c r="D203" s="220"/>
      <c r="E203" s="222"/>
      <c r="F203" s="219"/>
      <c r="G203" s="219"/>
      <c r="H203" s="219"/>
      <c r="I203" s="219"/>
      <c r="J203" s="219"/>
      <c r="K203" s="219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</row>
    <row r="204">
      <c r="A204" s="217"/>
      <c r="B204" s="218"/>
      <c r="C204" s="222"/>
      <c r="D204" s="220"/>
      <c r="E204" s="222"/>
      <c r="F204" s="219"/>
      <c r="G204" s="219"/>
      <c r="H204" s="219"/>
      <c r="I204" s="219"/>
      <c r="J204" s="219"/>
      <c r="K204" s="219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</row>
    <row r="205">
      <c r="A205" s="217"/>
      <c r="B205" s="218"/>
      <c r="C205" s="222"/>
      <c r="D205" s="219"/>
      <c r="E205" s="222"/>
      <c r="F205" s="219"/>
      <c r="G205" s="219"/>
      <c r="H205" s="219"/>
      <c r="I205" s="219"/>
      <c r="J205" s="219"/>
      <c r="K205" s="219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</row>
    <row r="206">
      <c r="A206" s="217"/>
      <c r="B206" s="218"/>
      <c r="C206" s="222"/>
      <c r="D206" s="220"/>
      <c r="E206" s="222"/>
      <c r="F206" s="219"/>
      <c r="G206" s="219"/>
      <c r="H206" s="219"/>
      <c r="I206" s="219"/>
      <c r="J206" s="219"/>
      <c r="K206" s="219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</row>
    <row r="207">
      <c r="A207" s="217"/>
      <c r="B207" s="218"/>
      <c r="C207" s="222"/>
      <c r="D207" s="219"/>
      <c r="E207" s="222"/>
      <c r="F207" s="219"/>
      <c r="G207" s="219"/>
      <c r="H207" s="219"/>
      <c r="I207" s="219"/>
      <c r="J207" s="219"/>
      <c r="K207" s="219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</row>
    <row r="208">
      <c r="A208" s="217"/>
      <c r="B208" s="218"/>
      <c r="C208" s="222"/>
      <c r="D208" s="220"/>
      <c r="E208" s="222"/>
      <c r="F208" s="219"/>
      <c r="G208" s="219"/>
      <c r="H208" s="219"/>
      <c r="I208" s="219"/>
      <c r="J208" s="219"/>
      <c r="K208" s="219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</row>
    <row r="209">
      <c r="A209" s="217"/>
      <c r="B209" s="218"/>
      <c r="C209" s="222"/>
      <c r="D209" s="220"/>
      <c r="E209" s="222"/>
      <c r="F209" s="219"/>
      <c r="G209" s="219"/>
      <c r="H209" s="219"/>
      <c r="I209" s="219"/>
      <c r="J209" s="219"/>
      <c r="K209" s="219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</row>
    <row r="210">
      <c r="A210" s="217"/>
      <c r="B210" s="218"/>
      <c r="C210" s="222"/>
      <c r="D210" s="220"/>
      <c r="E210" s="222"/>
      <c r="F210" s="219"/>
      <c r="G210" s="219"/>
      <c r="H210" s="219"/>
      <c r="I210" s="219"/>
      <c r="J210" s="219"/>
      <c r="K210" s="219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</row>
    <row r="211">
      <c r="A211" s="217"/>
      <c r="B211" s="218"/>
      <c r="C211" s="222"/>
      <c r="D211" s="220"/>
      <c r="E211" s="222"/>
      <c r="F211" s="219"/>
      <c r="G211" s="219"/>
      <c r="H211" s="219"/>
      <c r="I211" s="219"/>
      <c r="J211" s="219"/>
      <c r="K211" s="219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</row>
    <row r="212">
      <c r="A212" s="217"/>
      <c r="B212" s="218"/>
      <c r="C212" s="222"/>
      <c r="D212" s="219"/>
      <c r="E212" s="222"/>
      <c r="F212" s="219"/>
      <c r="G212" s="219"/>
      <c r="H212" s="219"/>
      <c r="I212" s="219"/>
      <c r="J212" s="219"/>
      <c r="K212" s="219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</row>
    <row r="213">
      <c r="A213" s="217"/>
      <c r="B213" s="218"/>
      <c r="C213" s="222"/>
      <c r="D213" s="219"/>
      <c r="E213" s="222"/>
      <c r="F213" s="219"/>
      <c r="G213" s="219"/>
      <c r="H213" s="219"/>
      <c r="I213" s="219"/>
      <c r="J213" s="219"/>
      <c r="K213" s="219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</row>
    <row r="214">
      <c r="A214" s="217"/>
      <c r="B214" s="218"/>
      <c r="C214" s="222"/>
      <c r="D214" s="219"/>
      <c r="E214" s="222"/>
      <c r="F214" s="219"/>
      <c r="G214" s="219"/>
      <c r="H214" s="219"/>
      <c r="I214" s="219"/>
      <c r="J214" s="219"/>
      <c r="K214" s="219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</row>
    <row r="215">
      <c r="A215" s="217"/>
      <c r="B215" s="218"/>
      <c r="C215" s="222"/>
      <c r="D215" s="219"/>
      <c r="E215" s="222"/>
      <c r="F215" s="219"/>
      <c r="G215" s="219"/>
      <c r="H215" s="219"/>
      <c r="I215" s="219"/>
      <c r="J215" s="219"/>
      <c r="K215" s="219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</row>
    <row r="216">
      <c r="A216" s="217"/>
      <c r="B216" s="218"/>
      <c r="C216" s="222"/>
      <c r="D216" s="219"/>
      <c r="E216" s="222"/>
      <c r="F216" s="219"/>
      <c r="G216" s="219"/>
      <c r="H216" s="219"/>
      <c r="I216" s="219"/>
      <c r="J216" s="219"/>
      <c r="K216" s="219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</row>
    <row r="217">
      <c r="A217" s="217"/>
      <c r="B217" s="218"/>
      <c r="C217" s="222"/>
      <c r="D217" s="219"/>
      <c r="E217" s="222"/>
      <c r="F217" s="219"/>
      <c r="G217" s="219"/>
      <c r="H217" s="219"/>
      <c r="I217" s="219"/>
      <c r="J217" s="231"/>
      <c r="K217" s="219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</row>
    <row r="218">
      <c r="A218" s="217"/>
      <c r="B218" s="218"/>
      <c r="C218" s="222"/>
      <c r="D218" s="219"/>
      <c r="E218" s="222"/>
      <c r="F218" s="219"/>
      <c r="G218" s="219"/>
      <c r="H218" s="219"/>
      <c r="I218" s="219"/>
      <c r="J218" s="219"/>
      <c r="K218" s="219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</row>
    <row r="219">
      <c r="A219" s="217"/>
      <c r="B219" s="218"/>
      <c r="C219" s="222"/>
      <c r="D219" s="219"/>
      <c r="E219" s="222"/>
      <c r="F219" s="219"/>
      <c r="G219" s="219"/>
      <c r="H219" s="219"/>
      <c r="I219" s="219"/>
      <c r="J219" s="219"/>
      <c r="K219" s="219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</row>
    <row r="220">
      <c r="A220" s="217"/>
      <c r="B220" s="218"/>
      <c r="C220" s="222"/>
      <c r="D220" s="219"/>
      <c r="E220" s="222"/>
      <c r="F220" s="219"/>
      <c r="G220" s="219"/>
      <c r="H220" s="219"/>
      <c r="I220" s="219"/>
      <c r="J220" s="219"/>
      <c r="K220" s="219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</row>
    <row r="221">
      <c r="A221" s="217"/>
      <c r="B221" s="218"/>
      <c r="C221" s="222"/>
      <c r="D221" s="219"/>
      <c r="E221" s="222"/>
      <c r="F221" s="219"/>
      <c r="G221" s="219"/>
      <c r="H221" s="219"/>
      <c r="I221" s="219"/>
      <c r="J221" s="219"/>
      <c r="K221" s="219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</row>
    <row r="222">
      <c r="A222" s="217"/>
      <c r="B222" s="218"/>
      <c r="C222" s="222"/>
      <c r="D222" s="220"/>
      <c r="E222" s="222"/>
      <c r="F222" s="219"/>
      <c r="G222" s="219"/>
      <c r="H222" s="219"/>
      <c r="I222" s="219"/>
      <c r="J222" s="219"/>
      <c r="K222" s="219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</row>
    <row r="223">
      <c r="A223" s="217"/>
      <c r="B223" s="218"/>
      <c r="C223" s="222"/>
      <c r="D223" s="220"/>
      <c r="E223" s="222"/>
      <c r="F223" s="219"/>
      <c r="G223" s="219"/>
      <c r="H223" s="219"/>
      <c r="I223" s="219"/>
      <c r="J223" s="219"/>
      <c r="K223" s="219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</row>
    <row r="224">
      <c r="A224" s="217"/>
      <c r="B224" s="218"/>
      <c r="C224" s="222"/>
      <c r="D224" s="219"/>
      <c r="E224" s="222"/>
      <c r="F224" s="219"/>
      <c r="G224" s="219"/>
      <c r="H224" s="219"/>
      <c r="I224" s="219"/>
      <c r="J224" s="219"/>
      <c r="K224" s="219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</row>
    <row r="225">
      <c r="A225" s="217"/>
      <c r="B225" s="218"/>
      <c r="C225" s="222"/>
      <c r="D225" s="220"/>
      <c r="E225" s="222"/>
      <c r="F225" s="219"/>
      <c r="G225" s="219"/>
      <c r="H225" s="219"/>
      <c r="I225" s="219"/>
      <c r="J225" s="219"/>
      <c r="K225" s="219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</row>
    <row r="226">
      <c r="A226" s="217"/>
      <c r="B226" s="218"/>
      <c r="C226" s="222"/>
      <c r="D226" s="219"/>
      <c r="E226" s="222"/>
      <c r="F226" s="219"/>
      <c r="G226" s="219"/>
      <c r="H226" s="219"/>
      <c r="I226" s="219"/>
      <c r="J226" s="219"/>
      <c r="K226" s="219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</row>
    <row r="227">
      <c r="A227" s="217"/>
      <c r="B227" s="218"/>
      <c r="C227" s="222"/>
      <c r="D227" s="220"/>
      <c r="E227" s="222"/>
      <c r="F227" s="219"/>
      <c r="G227" s="219"/>
      <c r="H227" s="219"/>
      <c r="I227" s="219"/>
      <c r="J227" s="219"/>
      <c r="K227" s="219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</row>
    <row r="228">
      <c r="A228" s="217"/>
      <c r="B228" s="218"/>
      <c r="C228" s="222"/>
      <c r="D228" s="220"/>
      <c r="E228" s="222"/>
      <c r="F228" s="219"/>
      <c r="G228" s="219"/>
      <c r="H228" s="219"/>
      <c r="I228" s="219"/>
      <c r="J228" s="231"/>
      <c r="K228" s="219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</row>
    <row r="229">
      <c r="A229" s="217"/>
      <c r="B229" s="218"/>
      <c r="C229" s="222"/>
      <c r="D229" s="220"/>
      <c r="E229" s="222"/>
      <c r="F229" s="219"/>
      <c r="G229" s="219"/>
      <c r="H229" s="219"/>
      <c r="I229" s="219"/>
      <c r="J229" s="219"/>
      <c r="K229" s="219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</row>
    <row r="230">
      <c r="A230" s="217"/>
      <c r="B230" s="218"/>
      <c r="C230" s="222"/>
      <c r="D230" s="220"/>
      <c r="E230" s="222"/>
      <c r="F230" s="219"/>
      <c r="G230" s="219"/>
      <c r="H230" s="219"/>
      <c r="I230" s="219"/>
      <c r="J230" s="219"/>
      <c r="K230" s="219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</row>
    <row r="231">
      <c r="A231" s="217"/>
      <c r="B231" s="218"/>
      <c r="C231" s="222"/>
      <c r="D231" s="220"/>
      <c r="E231" s="222"/>
      <c r="F231" s="219"/>
      <c r="G231" s="219"/>
      <c r="H231" s="219"/>
      <c r="I231" s="219"/>
      <c r="J231" s="219"/>
      <c r="K231" s="219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</row>
    <row r="232">
      <c r="A232" s="217"/>
      <c r="B232" s="218"/>
      <c r="C232" s="222"/>
      <c r="D232" s="220"/>
      <c r="E232" s="222"/>
      <c r="F232" s="219"/>
      <c r="G232" s="219"/>
      <c r="H232" s="219"/>
      <c r="I232" s="219"/>
      <c r="J232" s="219"/>
      <c r="K232" s="219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</row>
    <row r="233">
      <c r="A233" s="217"/>
      <c r="B233" s="218"/>
      <c r="C233" s="222"/>
      <c r="D233" s="220"/>
      <c r="E233" s="222"/>
      <c r="F233" s="219"/>
      <c r="G233" s="219"/>
      <c r="H233" s="219"/>
      <c r="I233" s="219"/>
      <c r="J233" s="219"/>
      <c r="K233" s="219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</row>
    <row r="234">
      <c r="A234" s="217"/>
      <c r="B234" s="218"/>
      <c r="C234" s="222"/>
      <c r="D234" s="220"/>
      <c r="E234" s="222"/>
      <c r="F234" s="219"/>
      <c r="G234" s="219"/>
      <c r="H234" s="219"/>
      <c r="I234" s="219"/>
      <c r="J234" s="219"/>
      <c r="K234" s="219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</row>
    <row r="235">
      <c r="A235" s="217"/>
      <c r="B235" s="218"/>
      <c r="C235" s="222"/>
      <c r="D235" s="220"/>
      <c r="E235" s="222"/>
      <c r="F235" s="219"/>
      <c r="G235" s="219"/>
      <c r="H235" s="219"/>
      <c r="I235" s="219"/>
      <c r="J235" s="219"/>
      <c r="K235" s="219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</row>
    <row r="236">
      <c r="A236" s="217"/>
      <c r="B236" s="218"/>
      <c r="C236" s="222"/>
      <c r="D236" s="220"/>
      <c r="E236" s="222"/>
      <c r="F236" s="219"/>
      <c r="G236" s="219"/>
      <c r="H236" s="219"/>
      <c r="I236" s="219"/>
      <c r="J236" s="232"/>
      <c r="K236" s="219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</row>
    <row r="237">
      <c r="A237" s="217"/>
      <c r="B237" s="218"/>
      <c r="C237" s="222"/>
      <c r="D237" s="220"/>
      <c r="E237" s="222"/>
      <c r="F237" s="219"/>
      <c r="G237" s="219"/>
      <c r="H237" s="219"/>
      <c r="I237" s="219"/>
      <c r="J237" s="219"/>
      <c r="K237" s="219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</row>
    <row r="238">
      <c r="A238" s="217"/>
      <c r="B238" s="218"/>
      <c r="C238" s="222"/>
      <c r="D238" s="220"/>
      <c r="E238" s="222"/>
      <c r="F238" s="219"/>
      <c r="G238" s="219"/>
      <c r="H238" s="219"/>
      <c r="I238" s="219"/>
      <c r="J238" s="219"/>
      <c r="K238" s="219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</row>
    <row r="239">
      <c r="A239" s="217"/>
      <c r="B239" s="218"/>
      <c r="C239" s="222"/>
      <c r="D239" s="220"/>
      <c r="E239" s="222"/>
      <c r="F239" s="219"/>
      <c r="G239" s="219"/>
      <c r="H239" s="219"/>
      <c r="I239" s="219"/>
      <c r="J239" s="219"/>
      <c r="K239" s="219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</row>
    <row r="240">
      <c r="A240" s="217"/>
      <c r="B240" s="218"/>
      <c r="C240" s="222"/>
      <c r="D240" s="220"/>
      <c r="E240" s="222"/>
      <c r="F240" s="219"/>
      <c r="G240" s="219"/>
      <c r="H240" s="219"/>
      <c r="I240" s="219"/>
      <c r="J240" s="219"/>
      <c r="K240" s="219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</row>
    <row r="241">
      <c r="A241" s="217"/>
      <c r="B241" s="218"/>
      <c r="C241" s="222"/>
      <c r="D241" s="220"/>
      <c r="E241" s="222"/>
      <c r="F241" s="219"/>
      <c r="G241" s="219"/>
      <c r="H241" s="219"/>
      <c r="I241" s="219"/>
      <c r="J241" s="219"/>
      <c r="K241" s="219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</row>
    <row r="242">
      <c r="A242" s="217"/>
      <c r="B242" s="218"/>
      <c r="C242" s="222"/>
      <c r="D242" s="220"/>
      <c r="E242" s="222"/>
      <c r="F242" s="219"/>
      <c r="G242" s="219"/>
      <c r="H242" s="219"/>
      <c r="I242" s="219"/>
      <c r="J242" s="219"/>
      <c r="K242" s="219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</row>
    <row r="243">
      <c r="A243" s="217"/>
      <c r="B243" s="218"/>
      <c r="C243" s="222"/>
      <c r="D243" s="220"/>
      <c r="E243" s="222"/>
      <c r="F243" s="219"/>
      <c r="G243" s="219"/>
      <c r="H243" s="219"/>
      <c r="I243" s="219"/>
      <c r="J243" s="219"/>
      <c r="K243" s="219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</row>
    <row r="244">
      <c r="A244" s="217"/>
      <c r="B244" s="218"/>
      <c r="C244" s="222"/>
      <c r="D244" s="220"/>
      <c r="E244" s="222"/>
      <c r="F244" s="219"/>
      <c r="G244" s="219"/>
      <c r="H244" s="219"/>
      <c r="I244" s="219"/>
      <c r="J244" s="219"/>
      <c r="K244" s="219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</row>
    <row r="245">
      <c r="A245" s="217"/>
      <c r="B245" s="218"/>
      <c r="C245" s="222"/>
      <c r="D245" s="220"/>
      <c r="E245" s="222"/>
      <c r="F245" s="219"/>
      <c r="G245" s="219"/>
      <c r="H245" s="219"/>
      <c r="I245" s="219"/>
      <c r="J245" s="219"/>
      <c r="K245" s="219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</row>
    <row r="246">
      <c r="A246" s="217"/>
      <c r="B246" s="218"/>
      <c r="C246" s="222"/>
      <c r="D246" s="220"/>
      <c r="E246" s="222"/>
      <c r="F246" s="219"/>
      <c r="G246" s="219"/>
      <c r="H246" s="219"/>
      <c r="I246" s="219"/>
      <c r="J246" s="219"/>
      <c r="K246" s="219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</row>
    <row r="247">
      <c r="A247" s="217"/>
      <c r="B247" s="218"/>
      <c r="C247" s="222"/>
      <c r="D247" s="219"/>
      <c r="E247" s="222"/>
      <c r="F247" s="219"/>
      <c r="G247" s="219"/>
      <c r="H247" s="219"/>
      <c r="I247" s="219"/>
      <c r="J247" s="219"/>
      <c r="K247" s="219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</row>
    <row r="248">
      <c r="A248" s="217"/>
      <c r="B248" s="218"/>
      <c r="C248" s="222"/>
      <c r="D248" s="219"/>
      <c r="E248" s="222"/>
      <c r="F248" s="219"/>
      <c r="G248" s="219"/>
      <c r="H248" s="219"/>
      <c r="I248" s="219"/>
      <c r="J248" s="219"/>
      <c r="K248" s="219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</row>
    <row r="249">
      <c r="A249" s="217"/>
      <c r="B249" s="218"/>
      <c r="C249" s="222"/>
      <c r="D249" s="220"/>
      <c r="E249" s="222"/>
      <c r="F249" s="219"/>
      <c r="G249" s="219"/>
      <c r="H249" s="217"/>
      <c r="I249" s="217"/>
      <c r="J249" s="217"/>
      <c r="K249" s="219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</row>
    <row r="250">
      <c r="A250" s="217"/>
      <c r="B250" s="218"/>
      <c r="C250" s="222"/>
      <c r="D250" s="220"/>
      <c r="E250" s="222"/>
      <c r="F250" s="219"/>
      <c r="G250" s="219"/>
      <c r="H250" s="219"/>
      <c r="I250" s="217"/>
      <c r="J250" s="217"/>
      <c r="K250" s="219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</row>
    <row r="251">
      <c r="A251" s="217"/>
      <c r="B251" s="218"/>
      <c r="C251" s="222"/>
      <c r="D251" s="219"/>
      <c r="E251" s="222"/>
      <c r="F251" s="219"/>
      <c r="G251" s="219"/>
      <c r="H251" s="219"/>
      <c r="I251" s="219"/>
      <c r="J251" s="219"/>
      <c r="K251" s="219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</row>
    <row r="252">
      <c r="A252" s="217"/>
      <c r="B252" s="218"/>
      <c r="C252" s="222"/>
      <c r="D252" s="220"/>
      <c r="E252" s="222"/>
      <c r="F252" s="219"/>
      <c r="G252" s="219"/>
      <c r="H252" s="219"/>
      <c r="I252" s="219"/>
      <c r="J252" s="219"/>
      <c r="K252" s="219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</row>
    <row r="253">
      <c r="A253" s="217"/>
      <c r="B253" s="218"/>
      <c r="C253" s="222"/>
      <c r="D253" s="220"/>
      <c r="E253" s="222"/>
      <c r="F253" s="219"/>
      <c r="G253" s="219"/>
      <c r="H253" s="219"/>
      <c r="I253" s="219"/>
      <c r="J253" s="219"/>
      <c r="K253" s="219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</row>
    <row r="254">
      <c r="A254" s="217"/>
      <c r="B254" s="218"/>
      <c r="C254" s="222"/>
      <c r="D254" s="219"/>
      <c r="E254" s="222"/>
      <c r="F254" s="219"/>
      <c r="G254" s="219"/>
      <c r="H254" s="219"/>
      <c r="I254" s="219"/>
      <c r="J254" s="219"/>
      <c r="K254" s="219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</row>
    <row r="255">
      <c r="A255" s="217"/>
      <c r="B255" s="218"/>
      <c r="C255" s="222"/>
      <c r="D255" s="219"/>
      <c r="E255" s="222"/>
      <c r="F255" s="219"/>
      <c r="G255" s="219"/>
      <c r="H255" s="219"/>
      <c r="I255" s="219"/>
      <c r="J255" s="219"/>
      <c r="K255" s="219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</row>
    <row r="256">
      <c r="A256" s="217"/>
      <c r="B256" s="218"/>
      <c r="C256" s="222"/>
      <c r="D256" s="219"/>
      <c r="E256" s="222"/>
      <c r="F256" s="219"/>
      <c r="G256" s="219"/>
      <c r="H256" s="219"/>
      <c r="I256" s="219"/>
      <c r="J256" s="219"/>
      <c r="K256" s="219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</row>
    <row r="257">
      <c r="A257" s="217"/>
      <c r="B257" s="218"/>
      <c r="C257" s="222"/>
      <c r="D257" s="219"/>
      <c r="E257" s="222"/>
      <c r="F257" s="219"/>
      <c r="G257" s="219"/>
      <c r="H257" s="219"/>
      <c r="I257" s="219"/>
      <c r="J257" s="219"/>
      <c r="K257" s="219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</row>
    <row r="258">
      <c r="A258" s="217"/>
      <c r="B258" s="218"/>
      <c r="C258" s="222"/>
      <c r="D258" s="219"/>
      <c r="E258" s="222"/>
      <c r="F258" s="219"/>
      <c r="G258" s="219"/>
      <c r="H258" s="219"/>
      <c r="I258" s="219"/>
      <c r="J258" s="219"/>
      <c r="K258" s="219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</row>
    <row r="259">
      <c r="A259" s="217"/>
      <c r="B259" s="218"/>
      <c r="C259" s="222"/>
      <c r="D259" s="219"/>
      <c r="E259" s="222"/>
      <c r="F259" s="219"/>
      <c r="G259" s="219"/>
      <c r="H259" s="219"/>
      <c r="I259" s="219"/>
      <c r="J259" s="219"/>
      <c r="K259" s="219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</row>
    <row r="260">
      <c r="A260" s="217"/>
      <c r="B260" s="218"/>
      <c r="C260" s="222"/>
      <c r="D260" s="219"/>
      <c r="E260" s="222"/>
      <c r="F260" s="219"/>
      <c r="G260" s="219"/>
      <c r="H260" s="219"/>
      <c r="I260" s="219"/>
      <c r="J260" s="219"/>
      <c r="K260" s="219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</row>
    <row r="261">
      <c r="A261" s="217"/>
      <c r="B261" s="218"/>
      <c r="C261" s="222"/>
      <c r="D261" s="219"/>
      <c r="E261" s="222"/>
      <c r="F261" s="219"/>
      <c r="G261" s="219"/>
      <c r="H261" s="219"/>
      <c r="I261" s="219"/>
      <c r="J261" s="219"/>
      <c r="K261" s="219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</row>
    <row r="262">
      <c r="A262" s="217"/>
      <c r="B262" s="218"/>
      <c r="C262" s="222"/>
      <c r="D262" s="220"/>
      <c r="E262" s="222"/>
      <c r="F262" s="219"/>
      <c r="G262" s="219"/>
      <c r="H262" s="219"/>
      <c r="I262" s="219"/>
      <c r="J262" s="219"/>
      <c r="K262" s="219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</row>
    <row r="263">
      <c r="A263" s="217"/>
      <c r="B263" s="218"/>
      <c r="C263" s="222"/>
      <c r="D263" s="219"/>
      <c r="E263" s="222"/>
      <c r="F263" s="219"/>
      <c r="G263" s="219"/>
      <c r="H263" s="219"/>
      <c r="I263" s="219"/>
      <c r="J263" s="219"/>
      <c r="K263" s="219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</row>
    <row r="264">
      <c r="A264" s="217"/>
      <c r="B264" s="218"/>
      <c r="C264" s="222"/>
      <c r="D264" s="219"/>
      <c r="E264" s="222"/>
      <c r="F264" s="219"/>
      <c r="G264" s="219"/>
      <c r="H264" s="219"/>
      <c r="I264" s="219"/>
      <c r="J264" s="219"/>
      <c r="K264" s="219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</row>
    <row r="265">
      <c r="A265" s="217"/>
      <c r="B265" s="218"/>
      <c r="C265" s="222"/>
      <c r="D265" s="220"/>
      <c r="E265" s="222"/>
      <c r="F265" s="219"/>
      <c r="G265" s="219"/>
      <c r="H265" s="219"/>
      <c r="I265" s="219"/>
      <c r="J265" s="219"/>
      <c r="K265" s="219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</row>
    <row r="266">
      <c r="A266" s="217"/>
      <c r="B266" s="218"/>
      <c r="C266" s="222"/>
      <c r="D266" s="220"/>
      <c r="E266" s="222"/>
      <c r="F266" s="219"/>
      <c r="G266" s="219"/>
      <c r="H266" s="219"/>
      <c r="I266" s="219"/>
      <c r="J266" s="219"/>
      <c r="K266" s="219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</row>
    <row r="267">
      <c r="A267" s="217"/>
      <c r="B267" s="218"/>
      <c r="C267" s="222"/>
      <c r="D267" s="220"/>
      <c r="E267" s="222"/>
      <c r="F267" s="219"/>
      <c r="G267" s="219"/>
      <c r="H267" s="219"/>
      <c r="I267" s="219"/>
      <c r="J267" s="219"/>
      <c r="K267" s="219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</row>
    <row r="268">
      <c r="A268" s="217"/>
      <c r="B268" s="218"/>
      <c r="C268" s="222"/>
      <c r="D268" s="220"/>
      <c r="E268" s="222"/>
      <c r="F268" s="219"/>
      <c r="G268" s="219"/>
      <c r="H268" s="219"/>
      <c r="I268" s="219"/>
      <c r="J268" s="219"/>
      <c r="K268" s="219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</row>
    <row r="269">
      <c r="A269" s="217"/>
      <c r="B269" s="218"/>
      <c r="C269" s="222"/>
      <c r="D269" s="220"/>
      <c r="E269" s="222"/>
      <c r="F269" s="219"/>
      <c r="G269" s="220"/>
      <c r="H269" s="220"/>
      <c r="I269" s="219"/>
      <c r="J269" s="219"/>
      <c r="K269" s="219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</row>
    <row r="270">
      <c r="A270" s="217"/>
      <c r="B270" s="218"/>
      <c r="C270" s="222"/>
      <c r="D270" s="220"/>
      <c r="E270" s="222"/>
      <c r="F270" s="219"/>
      <c r="G270" s="219"/>
      <c r="H270" s="219"/>
      <c r="I270" s="219"/>
      <c r="J270" s="219"/>
      <c r="K270" s="219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</row>
    <row r="271">
      <c r="A271" s="217"/>
      <c r="B271" s="218"/>
      <c r="C271" s="222"/>
      <c r="D271" s="220"/>
      <c r="E271" s="222"/>
      <c r="F271" s="219"/>
      <c r="G271" s="219"/>
      <c r="H271" s="219"/>
      <c r="I271" s="219"/>
      <c r="J271" s="219"/>
      <c r="K271" s="219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</row>
    <row r="272">
      <c r="A272" s="217"/>
      <c r="B272" s="218"/>
      <c r="C272" s="222"/>
      <c r="D272" s="219"/>
      <c r="E272" s="222"/>
      <c r="F272" s="219"/>
      <c r="G272" s="219"/>
      <c r="H272" s="219"/>
      <c r="I272" s="219"/>
      <c r="J272" s="219"/>
      <c r="K272" s="219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</row>
    <row r="273">
      <c r="A273" s="217"/>
      <c r="B273" s="218"/>
      <c r="C273" s="222"/>
      <c r="D273" s="219"/>
      <c r="E273" s="222"/>
      <c r="F273" s="219"/>
      <c r="G273" s="219"/>
      <c r="H273" s="219"/>
      <c r="I273" s="219"/>
      <c r="J273" s="219"/>
      <c r="K273" s="219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</row>
    <row r="274">
      <c r="A274" s="217"/>
      <c r="B274" s="218"/>
      <c r="C274" s="222"/>
      <c r="D274" s="220"/>
      <c r="E274" s="222"/>
      <c r="F274" s="219"/>
      <c r="G274" s="219"/>
      <c r="H274" s="219"/>
      <c r="I274" s="219"/>
      <c r="J274" s="219"/>
      <c r="K274" s="219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</row>
    <row r="275">
      <c r="A275" s="217"/>
      <c r="B275" s="218"/>
      <c r="C275" s="222"/>
      <c r="D275" s="219"/>
      <c r="E275" s="222"/>
      <c r="F275" s="219"/>
      <c r="G275" s="219"/>
      <c r="H275" s="219"/>
      <c r="I275" s="219"/>
      <c r="J275" s="219"/>
      <c r="K275" s="219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</row>
    <row r="276">
      <c r="A276" s="217"/>
      <c r="B276" s="218"/>
      <c r="C276" s="222"/>
      <c r="D276" s="220"/>
      <c r="E276" s="222"/>
      <c r="F276" s="219"/>
      <c r="G276" s="219"/>
      <c r="H276" s="219"/>
      <c r="I276" s="219"/>
      <c r="J276" s="219"/>
      <c r="K276" s="219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</row>
    <row r="277">
      <c r="A277" s="217"/>
      <c r="B277" s="218"/>
      <c r="C277" s="222"/>
      <c r="D277" s="219"/>
      <c r="E277" s="222"/>
      <c r="F277" s="219"/>
      <c r="G277" s="219"/>
      <c r="H277" s="219"/>
      <c r="I277" s="219"/>
      <c r="J277" s="219"/>
      <c r="K277" s="219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</row>
    <row r="278">
      <c r="A278" s="217"/>
      <c r="B278" s="218"/>
      <c r="C278" s="222"/>
      <c r="D278" s="220"/>
      <c r="E278" s="222"/>
      <c r="F278" s="219"/>
      <c r="G278" s="220"/>
      <c r="H278" s="220"/>
      <c r="I278" s="219"/>
      <c r="J278" s="219"/>
      <c r="K278" s="219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</row>
    <row r="279">
      <c r="A279" s="217"/>
      <c r="B279" s="218"/>
      <c r="C279" s="222"/>
      <c r="D279" s="220"/>
      <c r="E279" s="222"/>
      <c r="F279" s="219"/>
      <c r="G279" s="220"/>
      <c r="H279" s="220"/>
      <c r="I279" s="219"/>
      <c r="J279" s="219"/>
      <c r="K279" s="219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</row>
    <row r="280">
      <c r="A280" s="217"/>
      <c r="B280" s="218"/>
      <c r="C280" s="222"/>
      <c r="D280" s="220"/>
      <c r="E280" s="222"/>
      <c r="F280" s="219"/>
      <c r="G280" s="220"/>
      <c r="H280" s="220"/>
      <c r="I280" s="219"/>
      <c r="J280" s="219"/>
      <c r="K280" s="219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</row>
    <row r="281">
      <c r="A281" s="217"/>
      <c r="B281" s="218"/>
      <c r="C281" s="222"/>
      <c r="D281" s="220"/>
      <c r="E281" s="222"/>
      <c r="F281" s="219"/>
      <c r="G281" s="219"/>
      <c r="H281" s="219"/>
      <c r="I281" s="219"/>
      <c r="J281" s="219"/>
      <c r="K281" s="219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</row>
    <row r="282">
      <c r="A282" s="217"/>
      <c r="B282" s="218"/>
      <c r="C282" s="222"/>
      <c r="D282" s="220"/>
      <c r="E282" s="222"/>
      <c r="F282" s="219"/>
      <c r="G282" s="220"/>
      <c r="H282" s="220"/>
      <c r="I282" s="219"/>
      <c r="J282" s="219"/>
      <c r="K282" s="219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</row>
    <row r="283">
      <c r="A283" s="217"/>
      <c r="B283" s="218"/>
      <c r="C283" s="222"/>
      <c r="D283" s="219"/>
      <c r="E283" s="222"/>
      <c r="F283" s="219"/>
      <c r="G283" s="219"/>
      <c r="H283" s="219"/>
      <c r="I283" s="219"/>
      <c r="J283" s="219"/>
      <c r="K283" s="219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</row>
    <row r="284">
      <c r="A284" s="217"/>
      <c r="B284" s="218"/>
      <c r="C284" s="222"/>
      <c r="D284" s="219"/>
      <c r="E284" s="222"/>
      <c r="F284" s="219"/>
      <c r="G284" s="220"/>
      <c r="H284" s="220"/>
      <c r="I284" s="219"/>
      <c r="J284" s="219"/>
      <c r="K284" s="219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</row>
    <row r="285">
      <c r="A285" s="217"/>
      <c r="B285" s="218"/>
      <c r="C285" s="222"/>
      <c r="D285" s="219"/>
      <c r="E285" s="222"/>
      <c r="F285" s="219"/>
      <c r="G285" s="219"/>
      <c r="H285" s="219"/>
      <c r="I285" s="219"/>
      <c r="J285" s="219"/>
      <c r="K285" s="219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</row>
    <row r="286">
      <c r="A286" s="217"/>
      <c r="B286" s="218"/>
      <c r="C286" s="222"/>
      <c r="D286" s="220"/>
      <c r="E286" s="222"/>
      <c r="F286" s="219"/>
      <c r="G286" s="220"/>
      <c r="H286" s="220"/>
      <c r="I286" s="219"/>
      <c r="J286" s="219"/>
      <c r="K286" s="219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</row>
    <row r="287">
      <c r="A287" s="217"/>
      <c r="B287" s="218"/>
      <c r="C287" s="222"/>
      <c r="D287" s="220"/>
      <c r="E287" s="222"/>
      <c r="F287" s="219"/>
      <c r="G287" s="220"/>
      <c r="H287" s="220"/>
      <c r="I287" s="219"/>
      <c r="J287" s="219"/>
      <c r="K287" s="219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</row>
    <row r="288">
      <c r="A288" s="217"/>
      <c r="B288" s="218"/>
      <c r="C288" s="222"/>
      <c r="D288" s="220"/>
      <c r="E288" s="222"/>
      <c r="F288" s="219"/>
      <c r="G288" s="220"/>
      <c r="H288" s="220"/>
      <c r="I288" s="219"/>
      <c r="J288" s="219"/>
      <c r="K288" s="219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</row>
    <row r="289">
      <c r="A289" s="217"/>
      <c r="B289" s="218"/>
      <c r="C289" s="222"/>
      <c r="D289" s="219"/>
      <c r="E289" s="222"/>
      <c r="F289" s="219"/>
      <c r="G289" s="219"/>
      <c r="H289" s="219"/>
      <c r="I289" s="219"/>
      <c r="J289" s="219"/>
      <c r="K289" s="219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</row>
    <row r="290">
      <c r="A290" s="217"/>
      <c r="B290" s="218"/>
      <c r="C290" s="222"/>
      <c r="D290" s="220"/>
      <c r="E290" s="222"/>
      <c r="F290" s="219"/>
      <c r="G290" s="220"/>
      <c r="H290" s="220"/>
      <c r="I290" s="219"/>
      <c r="J290" s="219"/>
      <c r="K290" s="219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</row>
    <row r="291">
      <c r="A291" s="217"/>
      <c r="B291" s="218"/>
      <c r="C291" s="222"/>
      <c r="D291" s="220"/>
      <c r="E291" s="222"/>
      <c r="F291" s="219"/>
      <c r="G291" s="220"/>
      <c r="H291" s="220"/>
      <c r="I291" s="219"/>
      <c r="J291" s="219"/>
      <c r="K291" s="219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</row>
    <row r="292">
      <c r="A292" s="217"/>
      <c r="B292" s="218"/>
      <c r="C292" s="222"/>
      <c r="D292" s="220"/>
      <c r="E292" s="222"/>
      <c r="F292" s="219"/>
      <c r="G292" s="220"/>
      <c r="H292" s="220"/>
      <c r="I292" s="219"/>
      <c r="J292" s="219"/>
      <c r="K292" s="219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</row>
    <row r="293">
      <c r="A293" s="217"/>
      <c r="B293" s="218"/>
      <c r="C293" s="222"/>
      <c r="D293" s="219"/>
      <c r="E293" s="222"/>
      <c r="F293" s="219"/>
      <c r="G293" s="219"/>
      <c r="H293" s="219"/>
      <c r="I293" s="219"/>
      <c r="J293" s="219"/>
      <c r="K293" s="219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</row>
    <row r="294">
      <c r="A294" s="217"/>
      <c r="B294" s="218"/>
      <c r="C294" s="222"/>
      <c r="D294" s="220"/>
      <c r="E294" s="222"/>
      <c r="F294" s="219"/>
      <c r="G294" s="220"/>
      <c r="H294" s="220"/>
      <c r="I294" s="219"/>
      <c r="J294" s="219"/>
      <c r="K294" s="219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</row>
    <row r="295">
      <c r="A295" s="217"/>
      <c r="B295" s="218"/>
      <c r="C295" s="222"/>
      <c r="D295" s="219"/>
      <c r="E295" s="222"/>
      <c r="F295" s="219"/>
      <c r="G295" s="220"/>
      <c r="H295" s="220"/>
      <c r="I295" s="219"/>
      <c r="J295" s="219"/>
      <c r="K295" s="219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</row>
    <row r="296">
      <c r="A296" s="217"/>
      <c r="B296" s="218"/>
      <c r="C296" s="222"/>
      <c r="D296" s="219"/>
      <c r="E296" s="222"/>
      <c r="F296" s="219"/>
      <c r="G296" s="219"/>
      <c r="H296" s="219"/>
      <c r="I296" s="219"/>
      <c r="J296" s="219"/>
      <c r="K296" s="219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</row>
    <row r="297">
      <c r="A297" s="217"/>
      <c r="B297" s="218"/>
      <c r="C297" s="222"/>
      <c r="D297" s="220"/>
      <c r="E297" s="222"/>
      <c r="F297" s="219"/>
      <c r="G297" s="220"/>
      <c r="H297" s="220"/>
      <c r="I297" s="219"/>
      <c r="J297" s="219"/>
      <c r="K297" s="219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</row>
    <row r="298">
      <c r="A298" s="217"/>
      <c r="B298" s="218"/>
      <c r="C298" s="222"/>
      <c r="D298" s="219"/>
      <c r="E298" s="222"/>
      <c r="F298" s="219"/>
      <c r="G298" s="219"/>
      <c r="H298" s="219"/>
      <c r="I298" s="219"/>
      <c r="J298" s="219"/>
      <c r="K298" s="219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</row>
    <row r="299">
      <c r="A299" s="217"/>
      <c r="B299" s="218"/>
      <c r="C299" s="222"/>
      <c r="D299" s="220"/>
      <c r="E299" s="222"/>
      <c r="F299" s="219"/>
      <c r="G299" s="220"/>
      <c r="H299" s="220"/>
      <c r="I299" s="219"/>
      <c r="J299" s="219"/>
      <c r="K299" s="219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</row>
    <row r="300">
      <c r="A300" s="217"/>
      <c r="B300" s="218"/>
      <c r="C300" s="222"/>
      <c r="D300" s="220"/>
      <c r="E300" s="222"/>
      <c r="F300" s="219"/>
      <c r="G300" s="219"/>
      <c r="H300" s="219"/>
      <c r="I300" s="219"/>
      <c r="J300" s="219"/>
      <c r="K300" s="219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</row>
    <row r="301">
      <c r="A301" s="217"/>
      <c r="B301" s="218"/>
      <c r="C301" s="222"/>
      <c r="D301" s="220"/>
      <c r="E301" s="222"/>
      <c r="F301" s="219"/>
      <c r="G301" s="219"/>
      <c r="H301" s="219"/>
      <c r="I301" s="219"/>
      <c r="J301" s="219"/>
      <c r="K301" s="219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</row>
    <row r="302">
      <c r="A302" s="217"/>
      <c r="B302" s="218"/>
      <c r="C302" s="222"/>
      <c r="D302" s="220"/>
      <c r="E302" s="222"/>
      <c r="F302" s="219"/>
      <c r="G302" s="219"/>
      <c r="H302" s="219"/>
      <c r="I302" s="219"/>
      <c r="J302" s="219"/>
      <c r="K302" s="219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</row>
    <row r="303">
      <c r="A303" s="217"/>
      <c r="B303" s="218"/>
      <c r="C303" s="222"/>
      <c r="D303" s="220"/>
      <c r="E303" s="222"/>
      <c r="F303" s="219"/>
      <c r="G303" s="219"/>
      <c r="H303" s="219"/>
      <c r="I303" s="219"/>
      <c r="J303" s="219"/>
      <c r="K303" s="219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</row>
    <row r="304">
      <c r="A304" s="217"/>
      <c r="B304" s="218"/>
      <c r="C304" s="222"/>
      <c r="D304" s="220"/>
      <c r="E304" s="222"/>
      <c r="F304" s="219"/>
      <c r="G304" s="219"/>
      <c r="H304" s="219"/>
      <c r="I304" s="219"/>
      <c r="J304" s="219"/>
      <c r="K304" s="219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</row>
    <row r="305">
      <c r="A305" s="217"/>
      <c r="B305" s="218"/>
      <c r="C305" s="222"/>
      <c r="D305" s="220"/>
      <c r="E305" s="222"/>
      <c r="F305" s="219"/>
      <c r="G305" s="219"/>
      <c r="H305" s="219"/>
      <c r="I305" s="219"/>
      <c r="J305" s="219"/>
      <c r="K305" s="219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</row>
    <row r="306">
      <c r="A306" s="217"/>
      <c r="B306" s="218"/>
      <c r="C306" s="222"/>
      <c r="D306" s="220"/>
      <c r="E306" s="222"/>
      <c r="F306" s="219"/>
      <c r="G306" s="219"/>
      <c r="H306" s="219"/>
      <c r="I306" s="219"/>
      <c r="J306" s="219"/>
      <c r="K306" s="219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</row>
    <row r="307">
      <c r="A307" s="217"/>
      <c r="B307" s="218"/>
      <c r="C307" s="222"/>
      <c r="D307" s="219"/>
      <c r="E307" s="222"/>
      <c r="F307" s="219"/>
      <c r="G307" s="219"/>
      <c r="H307" s="219"/>
      <c r="I307" s="219"/>
      <c r="J307" s="219"/>
      <c r="K307" s="219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</row>
    <row r="308">
      <c r="A308" s="217"/>
      <c r="B308" s="218"/>
      <c r="C308" s="222"/>
      <c r="D308" s="219"/>
      <c r="E308" s="222"/>
      <c r="F308" s="219"/>
      <c r="G308" s="219"/>
      <c r="H308" s="219"/>
      <c r="I308" s="219"/>
      <c r="J308" s="219"/>
      <c r="K308" s="219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</row>
    <row r="309">
      <c r="A309" s="217"/>
      <c r="B309" s="218"/>
      <c r="C309" s="222"/>
      <c r="D309" s="219"/>
      <c r="E309" s="222"/>
      <c r="F309" s="219"/>
      <c r="G309" s="219"/>
      <c r="H309" s="219"/>
      <c r="I309" s="219"/>
      <c r="J309" s="219"/>
      <c r="K309" s="219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</row>
    <row r="310">
      <c r="A310" s="217"/>
      <c r="B310" s="218"/>
      <c r="C310" s="219"/>
      <c r="D310" s="231"/>
      <c r="E310" s="222"/>
      <c r="F310" s="219"/>
      <c r="G310" s="231"/>
      <c r="H310" s="231"/>
      <c r="I310" s="231"/>
      <c r="J310" s="231"/>
      <c r="K310" s="231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</row>
    <row r="311">
      <c r="A311" s="233"/>
      <c r="B311" s="234"/>
      <c r="C311" s="222"/>
      <c r="D311" s="231"/>
      <c r="E311" s="235"/>
      <c r="F311" s="231"/>
      <c r="G311" s="231"/>
      <c r="H311" s="231"/>
      <c r="I311" s="231"/>
      <c r="J311" s="231"/>
      <c r="K311" s="231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</row>
    <row r="312">
      <c r="A312" s="217"/>
      <c r="B312" s="218"/>
      <c r="C312" s="222"/>
      <c r="D312" s="220"/>
      <c r="E312" s="222"/>
      <c r="F312" s="219"/>
      <c r="G312" s="219"/>
      <c r="H312" s="219"/>
      <c r="I312" s="219"/>
      <c r="J312" s="219"/>
      <c r="K312" s="219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</row>
    <row r="313">
      <c r="A313" s="217"/>
      <c r="B313" s="218"/>
      <c r="C313" s="222"/>
      <c r="D313" s="220"/>
      <c r="E313" s="222"/>
      <c r="F313" s="219"/>
      <c r="G313" s="219"/>
      <c r="H313" s="219"/>
      <c r="I313" s="219"/>
      <c r="J313" s="219"/>
      <c r="K313" s="219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</row>
    <row r="314">
      <c r="A314" s="217"/>
      <c r="B314" s="218"/>
      <c r="C314" s="221"/>
      <c r="D314" s="219"/>
      <c r="E314" s="222"/>
      <c r="F314" s="219"/>
      <c r="G314" s="219"/>
      <c r="H314" s="219"/>
      <c r="I314" s="219"/>
      <c r="J314" s="219"/>
      <c r="K314" s="219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</row>
    <row r="315">
      <c r="A315" s="217"/>
      <c r="B315" s="218"/>
      <c r="C315" s="235"/>
      <c r="D315" s="231"/>
      <c r="E315" s="235"/>
      <c r="F315" s="231"/>
      <c r="G315" s="231"/>
      <c r="H315" s="231"/>
      <c r="I315" s="231"/>
      <c r="J315" s="231"/>
      <c r="K315" s="231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</row>
    <row r="316">
      <c r="A316" s="217"/>
      <c r="B316" s="218"/>
      <c r="C316" s="235"/>
      <c r="D316" s="231"/>
      <c r="E316" s="235"/>
      <c r="F316" s="231"/>
      <c r="G316" s="231"/>
      <c r="H316" s="231"/>
      <c r="I316" s="231"/>
      <c r="J316" s="231"/>
      <c r="K316" s="231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</row>
    <row r="317">
      <c r="A317" s="217"/>
      <c r="B317" s="218"/>
      <c r="C317" s="235"/>
      <c r="D317" s="231"/>
      <c r="E317" s="235"/>
      <c r="F317" s="231"/>
      <c r="G317" s="231"/>
      <c r="H317" s="231"/>
      <c r="I317" s="231"/>
      <c r="J317" s="231"/>
      <c r="K317" s="231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</row>
    <row r="318">
      <c r="A318" s="217"/>
      <c r="B318" s="218"/>
      <c r="C318" s="235"/>
      <c r="D318" s="231"/>
      <c r="E318" s="235"/>
      <c r="F318" s="231"/>
      <c r="G318" s="231"/>
      <c r="H318" s="231"/>
      <c r="I318" s="231"/>
      <c r="J318" s="231"/>
      <c r="K318" s="231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</row>
    <row r="319">
      <c r="A319" s="217"/>
      <c r="B319" s="218"/>
      <c r="C319" s="235"/>
      <c r="D319" s="231"/>
      <c r="E319" s="235"/>
      <c r="F319" s="231"/>
      <c r="G319" s="231"/>
      <c r="H319" s="231"/>
      <c r="I319" s="231"/>
      <c r="J319" s="231"/>
      <c r="K319" s="231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</row>
    <row r="320">
      <c r="A320" s="217"/>
      <c r="B320" s="218"/>
      <c r="C320" s="235"/>
      <c r="D320" s="231"/>
      <c r="E320" s="235"/>
      <c r="F320" s="231"/>
      <c r="G320" s="231"/>
      <c r="H320" s="231"/>
      <c r="I320" s="231"/>
      <c r="J320" s="231"/>
      <c r="K320" s="231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</row>
    <row r="321">
      <c r="A321" s="217"/>
      <c r="B321" s="218"/>
      <c r="C321" s="235"/>
      <c r="D321" s="231"/>
      <c r="E321" s="235"/>
      <c r="F321" s="231"/>
      <c r="G321" s="231"/>
      <c r="H321" s="231"/>
      <c r="I321" s="231"/>
      <c r="J321" s="231"/>
      <c r="K321" s="231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</row>
    <row r="322">
      <c r="A322" s="217"/>
      <c r="B322" s="218"/>
      <c r="C322" s="235"/>
      <c r="D322" s="231"/>
      <c r="E322" s="235"/>
      <c r="F322" s="231"/>
      <c r="G322" s="231"/>
      <c r="H322" s="231"/>
      <c r="I322" s="231"/>
      <c r="J322" s="231"/>
      <c r="K322" s="231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</row>
    <row r="323">
      <c r="A323" s="217"/>
      <c r="B323" s="218"/>
      <c r="C323" s="235"/>
      <c r="D323" s="231"/>
      <c r="E323" s="235"/>
      <c r="F323" s="231"/>
      <c r="G323" s="231"/>
      <c r="H323" s="231"/>
      <c r="I323" s="231"/>
      <c r="J323" s="231"/>
      <c r="K323" s="231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</row>
    <row r="324">
      <c r="A324" s="217"/>
      <c r="B324" s="218"/>
      <c r="C324" s="235"/>
      <c r="D324" s="231"/>
      <c r="E324" s="235"/>
      <c r="F324" s="231"/>
      <c r="G324" s="231"/>
      <c r="H324" s="231"/>
      <c r="I324" s="231"/>
      <c r="J324" s="231"/>
      <c r="K324" s="231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</row>
    <row r="325">
      <c r="A325" s="217"/>
      <c r="B325" s="218"/>
      <c r="C325" s="235"/>
      <c r="D325" s="231"/>
      <c r="E325" s="235"/>
      <c r="F325" s="231"/>
      <c r="G325" s="231"/>
      <c r="H325" s="231"/>
      <c r="I325" s="231"/>
      <c r="J325" s="231"/>
      <c r="K325" s="231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</row>
    <row r="326">
      <c r="A326" s="217"/>
      <c r="B326" s="218"/>
      <c r="C326" s="235"/>
      <c r="D326" s="231"/>
      <c r="E326" s="235"/>
      <c r="F326" s="231"/>
      <c r="G326" s="231"/>
      <c r="H326" s="231"/>
      <c r="I326" s="231"/>
      <c r="J326" s="231"/>
      <c r="K326" s="231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</row>
    <row r="327">
      <c r="A327" s="233"/>
      <c r="B327" s="234"/>
      <c r="C327" s="235"/>
      <c r="D327" s="231"/>
      <c r="E327" s="235"/>
      <c r="F327" s="231"/>
      <c r="G327" s="231"/>
      <c r="H327" s="231"/>
      <c r="I327" s="231"/>
      <c r="J327" s="231"/>
      <c r="K327" s="231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</row>
    <row r="328">
      <c r="A328" s="233"/>
      <c r="B328" s="234"/>
      <c r="C328" s="235"/>
      <c r="D328" s="231"/>
      <c r="E328" s="235"/>
      <c r="F328" s="231"/>
      <c r="G328" s="231"/>
      <c r="H328" s="231"/>
      <c r="I328" s="231"/>
      <c r="J328" s="231"/>
      <c r="K328" s="231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</row>
    <row r="329">
      <c r="A329" s="233"/>
      <c r="B329" s="234"/>
      <c r="C329" s="235"/>
      <c r="D329" s="231"/>
      <c r="E329" s="235"/>
      <c r="F329" s="231"/>
      <c r="G329" s="231"/>
      <c r="H329" s="231"/>
      <c r="I329" s="231"/>
      <c r="J329" s="231"/>
      <c r="K329" s="231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</row>
    <row r="330">
      <c r="A330" s="233"/>
      <c r="B330" s="234"/>
      <c r="C330" s="235"/>
      <c r="D330" s="231"/>
      <c r="E330" s="235"/>
      <c r="F330" s="231"/>
      <c r="G330" s="231"/>
      <c r="H330" s="231"/>
      <c r="I330" s="231"/>
      <c r="J330" s="231"/>
      <c r="K330" s="231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</row>
    <row r="331">
      <c r="A331" s="233"/>
      <c r="B331" s="234"/>
      <c r="C331" s="235"/>
      <c r="D331" s="231"/>
      <c r="E331" s="235"/>
      <c r="F331" s="231"/>
      <c r="G331" s="231"/>
      <c r="H331" s="231"/>
      <c r="I331" s="231"/>
      <c r="J331" s="231"/>
      <c r="K331" s="231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</row>
    <row r="332">
      <c r="A332" s="233"/>
      <c r="B332" s="234"/>
      <c r="C332" s="235"/>
      <c r="D332" s="231"/>
      <c r="E332" s="235"/>
      <c r="F332" s="231"/>
      <c r="G332" s="231"/>
      <c r="H332" s="231"/>
      <c r="I332" s="231"/>
      <c r="J332" s="231"/>
      <c r="K332" s="231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</row>
    <row r="333">
      <c r="A333" s="233"/>
      <c r="B333" s="234"/>
      <c r="C333" s="235"/>
      <c r="D333" s="231"/>
      <c r="E333" s="235"/>
      <c r="F333" s="231"/>
      <c r="G333" s="231"/>
      <c r="H333" s="231"/>
      <c r="I333" s="231"/>
      <c r="J333" s="231"/>
      <c r="K333" s="231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</row>
    <row r="334">
      <c r="A334" s="233"/>
      <c r="B334" s="234"/>
      <c r="C334" s="235"/>
      <c r="D334" s="231"/>
      <c r="E334" s="235"/>
      <c r="F334" s="231"/>
      <c r="G334" s="231"/>
      <c r="H334" s="231"/>
      <c r="I334" s="231"/>
      <c r="J334" s="231"/>
      <c r="K334" s="231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</row>
    <row r="335">
      <c r="A335" s="233"/>
      <c r="B335" s="234"/>
      <c r="C335" s="235"/>
      <c r="D335" s="231"/>
      <c r="E335" s="235"/>
      <c r="F335" s="231"/>
      <c r="G335" s="231"/>
      <c r="H335" s="231"/>
      <c r="I335" s="231"/>
      <c r="J335" s="231"/>
      <c r="K335" s="231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</row>
    <row r="336">
      <c r="A336" s="233"/>
      <c r="B336" s="234"/>
      <c r="C336" s="235"/>
      <c r="D336" s="231"/>
      <c r="E336" s="235"/>
      <c r="F336" s="231"/>
      <c r="G336" s="231"/>
      <c r="H336" s="231"/>
      <c r="I336" s="231"/>
      <c r="J336" s="231"/>
      <c r="K336" s="231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</row>
    <row r="337">
      <c r="A337" s="233"/>
      <c r="B337" s="234"/>
      <c r="C337" s="235"/>
      <c r="D337" s="231"/>
      <c r="E337" s="235"/>
      <c r="F337" s="231"/>
      <c r="G337" s="231"/>
      <c r="H337" s="231"/>
      <c r="I337" s="231"/>
      <c r="J337" s="231"/>
      <c r="K337" s="231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</row>
    <row r="338">
      <c r="A338" s="233"/>
      <c r="B338" s="234"/>
      <c r="C338" s="235"/>
      <c r="D338" s="231"/>
      <c r="E338" s="235"/>
      <c r="F338" s="231"/>
      <c r="G338" s="231"/>
      <c r="H338" s="231"/>
      <c r="I338" s="231"/>
      <c r="J338" s="231"/>
      <c r="K338" s="231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</row>
    <row r="339">
      <c r="A339" s="233"/>
      <c r="B339" s="234"/>
      <c r="C339" s="235"/>
      <c r="D339" s="231"/>
      <c r="E339" s="235"/>
      <c r="F339" s="231"/>
      <c r="G339" s="231"/>
      <c r="H339" s="231"/>
      <c r="I339" s="231"/>
      <c r="J339" s="231"/>
      <c r="K339" s="231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</row>
    <row r="340">
      <c r="A340" s="233"/>
      <c r="B340" s="234"/>
      <c r="C340" s="235"/>
      <c r="D340" s="231"/>
      <c r="E340" s="235"/>
      <c r="F340" s="231"/>
      <c r="G340" s="231"/>
      <c r="H340" s="231"/>
      <c r="I340" s="231"/>
      <c r="J340" s="231"/>
      <c r="K340" s="231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</row>
    <row r="341">
      <c r="A341" s="233"/>
      <c r="B341" s="234"/>
      <c r="C341" s="235"/>
      <c r="D341" s="231"/>
      <c r="E341" s="235"/>
      <c r="F341" s="231"/>
      <c r="G341" s="231"/>
      <c r="H341" s="231"/>
      <c r="I341" s="231"/>
      <c r="J341" s="231"/>
      <c r="K341" s="231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</row>
    <row r="342">
      <c r="A342" s="233"/>
      <c r="B342" s="234"/>
      <c r="C342" s="235"/>
      <c r="D342" s="231"/>
      <c r="E342" s="235"/>
      <c r="F342" s="231"/>
      <c r="G342" s="231"/>
      <c r="H342" s="231"/>
      <c r="I342" s="231"/>
      <c r="J342" s="231"/>
      <c r="K342" s="231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</row>
    <row r="343">
      <c r="A343" s="233"/>
      <c r="B343" s="234"/>
      <c r="C343" s="235"/>
      <c r="D343" s="231"/>
      <c r="E343" s="235"/>
      <c r="F343" s="231"/>
      <c r="G343" s="231"/>
      <c r="H343" s="231"/>
      <c r="I343" s="231"/>
      <c r="J343" s="231"/>
      <c r="K343" s="231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</row>
    <row r="344">
      <c r="A344" s="233"/>
      <c r="B344" s="234"/>
      <c r="C344" s="235"/>
      <c r="D344" s="231"/>
      <c r="E344" s="235"/>
      <c r="F344" s="231"/>
      <c r="G344" s="231"/>
      <c r="H344" s="231"/>
      <c r="I344" s="231"/>
      <c r="J344" s="231"/>
      <c r="K344" s="231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</row>
    <row r="345">
      <c r="A345" s="233"/>
      <c r="B345" s="234"/>
      <c r="C345" s="235"/>
      <c r="D345" s="231"/>
      <c r="E345" s="235"/>
      <c r="F345" s="231"/>
      <c r="G345" s="231"/>
      <c r="H345" s="231"/>
      <c r="I345" s="231"/>
      <c r="J345" s="231"/>
      <c r="K345" s="231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</row>
    <row r="346">
      <c r="A346" s="233"/>
      <c r="B346" s="234"/>
      <c r="C346" s="235"/>
      <c r="D346" s="231"/>
      <c r="E346" s="235"/>
      <c r="F346" s="231"/>
      <c r="G346" s="231"/>
      <c r="H346" s="231"/>
      <c r="I346" s="231"/>
      <c r="J346" s="231"/>
      <c r="K346" s="231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</row>
    <row r="347">
      <c r="A347" s="233"/>
      <c r="B347" s="234"/>
      <c r="C347" s="235"/>
      <c r="D347" s="231"/>
      <c r="E347" s="235"/>
      <c r="F347" s="231"/>
      <c r="G347" s="231"/>
      <c r="H347" s="231"/>
      <c r="I347" s="231"/>
      <c r="J347" s="231"/>
      <c r="K347" s="231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</row>
    <row r="348">
      <c r="A348" s="233"/>
      <c r="B348" s="234"/>
      <c r="C348" s="235"/>
      <c r="D348" s="231"/>
      <c r="E348" s="235"/>
      <c r="F348" s="231"/>
      <c r="G348" s="231"/>
      <c r="H348" s="231"/>
      <c r="I348" s="231"/>
      <c r="J348" s="231"/>
      <c r="K348" s="231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</row>
    <row r="349">
      <c r="A349" s="233"/>
      <c r="B349" s="234"/>
      <c r="C349" s="235"/>
      <c r="D349" s="231"/>
      <c r="E349" s="235"/>
      <c r="F349" s="231"/>
      <c r="G349" s="231"/>
      <c r="H349" s="231"/>
      <c r="I349" s="231"/>
      <c r="J349" s="231"/>
      <c r="K349" s="231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</row>
    <row r="350">
      <c r="A350" s="233"/>
      <c r="B350" s="234"/>
      <c r="C350" s="235"/>
      <c r="D350" s="231"/>
      <c r="E350" s="235"/>
      <c r="F350" s="231"/>
      <c r="G350" s="231"/>
      <c r="H350" s="231"/>
      <c r="I350" s="231"/>
      <c r="J350" s="231"/>
      <c r="K350" s="231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</row>
    <row r="351">
      <c r="A351" s="233"/>
      <c r="B351" s="234"/>
      <c r="C351" s="235"/>
      <c r="D351" s="231"/>
      <c r="E351" s="235"/>
      <c r="F351" s="231"/>
      <c r="G351" s="231"/>
      <c r="H351" s="231"/>
      <c r="I351" s="231"/>
      <c r="J351" s="231"/>
      <c r="K351" s="231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</row>
    <row r="352">
      <c r="A352" s="233"/>
      <c r="B352" s="234"/>
      <c r="C352" s="235"/>
      <c r="D352" s="231"/>
      <c r="E352" s="235"/>
      <c r="F352" s="231"/>
      <c r="G352" s="231"/>
      <c r="H352" s="231"/>
      <c r="I352" s="231"/>
      <c r="J352" s="231"/>
      <c r="K352" s="231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</row>
    <row r="353">
      <c r="A353" s="233"/>
      <c r="B353" s="234"/>
      <c r="C353" s="235"/>
      <c r="D353" s="231"/>
      <c r="E353" s="235"/>
      <c r="F353" s="231"/>
      <c r="G353" s="231"/>
      <c r="H353" s="231"/>
      <c r="I353" s="231"/>
      <c r="J353" s="231"/>
      <c r="K353" s="231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</row>
    <row r="354">
      <c r="A354" s="233"/>
      <c r="B354" s="234"/>
      <c r="C354" s="235"/>
      <c r="D354" s="231"/>
      <c r="E354" s="235"/>
      <c r="F354" s="231"/>
      <c r="G354" s="231"/>
      <c r="H354" s="231"/>
      <c r="I354" s="231"/>
      <c r="J354" s="231"/>
      <c r="K354" s="231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</row>
    <row r="355">
      <c r="A355" s="233"/>
      <c r="B355" s="234"/>
      <c r="C355" s="235"/>
      <c r="D355" s="231"/>
      <c r="E355" s="235"/>
      <c r="F355" s="231"/>
      <c r="G355" s="231"/>
      <c r="H355" s="231"/>
      <c r="I355" s="231"/>
      <c r="J355" s="231"/>
      <c r="K355" s="231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</row>
    <row r="356">
      <c r="A356" s="233"/>
      <c r="B356" s="234"/>
      <c r="C356" s="235"/>
      <c r="D356" s="231"/>
      <c r="E356" s="235"/>
      <c r="F356" s="231"/>
      <c r="G356" s="231"/>
      <c r="H356" s="231"/>
      <c r="I356" s="231"/>
      <c r="J356" s="231"/>
      <c r="K356" s="231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</row>
    <row r="357">
      <c r="A357" s="233"/>
      <c r="B357" s="234"/>
      <c r="C357" s="235"/>
      <c r="D357" s="231"/>
      <c r="E357" s="235"/>
      <c r="F357" s="231"/>
      <c r="G357" s="231"/>
      <c r="H357" s="231"/>
      <c r="I357" s="231"/>
      <c r="J357" s="231"/>
      <c r="K357" s="231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</row>
    <row r="358">
      <c r="A358" s="233"/>
      <c r="B358" s="234"/>
      <c r="C358" s="235"/>
      <c r="D358" s="231"/>
      <c r="E358" s="235"/>
      <c r="F358" s="231"/>
      <c r="G358" s="231"/>
      <c r="H358" s="231"/>
      <c r="I358" s="231"/>
      <c r="J358" s="231"/>
      <c r="K358" s="231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</row>
    <row r="359">
      <c r="A359" s="233"/>
      <c r="B359" s="234"/>
      <c r="C359" s="235"/>
      <c r="D359" s="231"/>
      <c r="E359" s="235"/>
      <c r="F359" s="231"/>
      <c r="G359" s="231"/>
      <c r="H359" s="231"/>
      <c r="I359" s="231"/>
      <c r="J359" s="231"/>
      <c r="K359" s="231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</row>
    <row r="360">
      <c r="A360" s="233"/>
      <c r="B360" s="234"/>
      <c r="C360" s="235"/>
      <c r="D360" s="231"/>
      <c r="E360" s="235"/>
      <c r="F360" s="231"/>
      <c r="G360" s="231"/>
      <c r="H360" s="231"/>
      <c r="I360" s="231"/>
      <c r="J360" s="231"/>
      <c r="K360" s="231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</row>
    <row r="361">
      <c r="A361" s="233"/>
      <c r="B361" s="234"/>
      <c r="C361" s="235"/>
      <c r="D361" s="231"/>
      <c r="E361" s="235"/>
      <c r="F361" s="231"/>
      <c r="G361" s="231"/>
      <c r="H361" s="231"/>
      <c r="I361" s="231"/>
      <c r="J361" s="231"/>
      <c r="K361" s="231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</row>
    <row r="362">
      <c r="A362" s="233"/>
      <c r="B362" s="234"/>
      <c r="C362" s="235"/>
      <c r="D362" s="231"/>
      <c r="E362" s="235"/>
      <c r="F362" s="231"/>
      <c r="G362" s="231"/>
      <c r="H362" s="231"/>
      <c r="I362" s="231"/>
      <c r="J362" s="231"/>
      <c r="K362" s="231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</row>
    <row r="363">
      <c r="A363" s="233"/>
      <c r="B363" s="234"/>
      <c r="C363" s="235"/>
      <c r="D363" s="231"/>
      <c r="E363" s="235"/>
      <c r="F363" s="231"/>
      <c r="G363" s="231"/>
      <c r="H363" s="231"/>
      <c r="I363" s="231"/>
      <c r="J363" s="231"/>
      <c r="K363" s="231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</row>
    <row r="364">
      <c r="A364" s="233"/>
      <c r="B364" s="234"/>
      <c r="C364" s="235"/>
      <c r="D364" s="231"/>
      <c r="E364" s="235"/>
      <c r="F364" s="231"/>
      <c r="G364" s="231"/>
      <c r="H364" s="231"/>
      <c r="I364" s="231"/>
      <c r="J364" s="231"/>
      <c r="K364" s="231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</row>
    <row r="365">
      <c r="A365" s="233"/>
      <c r="B365" s="234"/>
      <c r="C365" s="235"/>
      <c r="D365" s="231"/>
      <c r="E365" s="235"/>
      <c r="F365" s="231"/>
      <c r="G365" s="231"/>
      <c r="H365" s="231"/>
      <c r="I365" s="231"/>
      <c r="J365" s="231"/>
      <c r="K365" s="231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</row>
    <row r="366">
      <c r="A366" s="233"/>
      <c r="B366" s="234"/>
      <c r="C366" s="235"/>
      <c r="D366" s="231"/>
      <c r="E366" s="235"/>
      <c r="F366" s="231"/>
      <c r="G366" s="231"/>
      <c r="H366" s="231"/>
      <c r="I366" s="231"/>
      <c r="J366" s="231"/>
      <c r="K366" s="231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</row>
    <row r="367">
      <c r="A367" s="233"/>
      <c r="B367" s="234"/>
      <c r="C367" s="235"/>
      <c r="D367" s="231"/>
      <c r="E367" s="235"/>
      <c r="F367" s="231"/>
      <c r="G367" s="231"/>
      <c r="H367" s="231"/>
      <c r="I367" s="231"/>
      <c r="J367" s="231"/>
      <c r="K367" s="231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</row>
    <row r="368">
      <c r="A368" s="233"/>
      <c r="B368" s="234"/>
      <c r="C368" s="235"/>
      <c r="D368" s="231"/>
      <c r="E368" s="235"/>
      <c r="F368" s="231"/>
      <c r="G368" s="231"/>
      <c r="H368" s="231"/>
      <c r="I368" s="231"/>
      <c r="J368" s="231"/>
      <c r="K368" s="231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</row>
    <row r="369">
      <c r="A369" s="233"/>
      <c r="B369" s="234"/>
      <c r="C369" s="235"/>
      <c r="D369" s="219"/>
      <c r="E369" s="235"/>
      <c r="F369" s="231"/>
      <c r="G369" s="231"/>
      <c r="H369" s="231"/>
      <c r="I369" s="219"/>
      <c r="J369" s="219"/>
      <c r="K369" s="231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</row>
    <row r="370">
      <c r="A370" s="233"/>
      <c r="B370" s="234"/>
      <c r="C370" s="222"/>
      <c r="D370" s="231"/>
      <c r="E370" s="235"/>
      <c r="F370" s="231"/>
      <c r="G370" s="231"/>
      <c r="H370" s="231"/>
      <c r="I370" s="231"/>
      <c r="J370" s="231"/>
      <c r="K370" s="231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</row>
    <row r="371">
      <c r="A371" s="217"/>
      <c r="B371" s="218"/>
      <c r="C371" s="222"/>
      <c r="D371" s="219"/>
      <c r="E371" s="222"/>
      <c r="F371" s="219"/>
      <c r="G371" s="219"/>
      <c r="H371" s="219"/>
      <c r="I371" s="219"/>
      <c r="J371" s="231"/>
      <c r="K371" s="219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</row>
    <row r="372">
      <c r="A372" s="217"/>
      <c r="B372" s="218"/>
      <c r="C372" s="222"/>
      <c r="D372" s="219"/>
      <c r="E372" s="222"/>
      <c r="F372" s="219"/>
      <c r="G372" s="219"/>
      <c r="H372" s="219"/>
      <c r="I372" s="219"/>
      <c r="J372" s="231"/>
      <c r="K372" s="219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</row>
    <row r="373">
      <c r="A373" s="217"/>
      <c r="B373" s="218"/>
      <c r="C373" s="235"/>
      <c r="D373" s="231"/>
      <c r="E373" s="222"/>
      <c r="F373" s="219"/>
      <c r="G373" s="231"/>
      <c r="H373" s="231"/>
      <c r="I373" s="231"/>
      <c r="J373" s="231"/>
      <c r="K373" s="231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</row>
    <row r="374">
      <c r="A374" s="217"/>
      <c r="B374" s="218"/>
      <c r="C374" s="235"/>
      <c r="D374" s="231"/>
      <c r="E374" s="222"/>
      <c r="F374" s="219"/>
      <c r="G374" s="231"/>
      <c r="H374" s="231"/>
      <c r="I374" s="231"/>
      <c r="J374" s="231"/>
      <c r="K374" s="231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</row>
    <row r="375">
      <c r="A375" s="217"/>
      <c r="B375" s="218"/>
      <c r="C375" s="235"/>
      <c r="D375" s="231"/>
      <c r="E375" s="222"/>
      <c r="F375" s="219"/>
      <c r="G375" s="231"/>
      <c r="H375" s="231"/>
      <c r="I375" s="231"/>
      <c r="J375" s="231"/>
      <c r="K375" s="231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</row>
    <row r="376">
      <c r="A376" s="217"/>
      <c r="B376" s="218"/>
      <c r="C376" s="235"/>
      <c r="D376" s="231"/>
      <c r="E376" s="222"/>
      <c r="F376" s="219"/>
      <c r="G376" s="231"/>
      <c r="H376" s="231"/>
      <c r="I376" s="231"/>
      <c r="J376" s="231"/>
      <c r="K376" s="231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</row>
    <row r="377">
      <c r="A377" s="217"/>
      <c r="B377" s="218"/>
      <c r="C377" s="235"/>
      <c r="D377" s="231"/>
      <c r="E377" s="222"/>
      <c r="F377" s="219"/>
      <c r="G377" s="231"/>
      <c r="H377" s="231"/>
      <c r="I377" s="231"/>
      <c r="J377" s="231"/>
      <c r="K377" s="231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</row>
    <row r="378">
      <c r="A378" s="217"/>
      <c r="B378" s="218"/>
      <c r="C378" s="235"/>
      <c r="D378" s="231"/>
      <c r="E378" s="222"/>
      <c r="F378" s="219"/>
      <c r="G378" s="231"/>
      <c r="H378" s="231"/>
      <c r="I378" s="231"/>
      <c r="J378" s="231"/>
      <c r="K378" s="231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</row>
    <row r="379">
      <c r="A379" s="217"/>
      <c r="B379" s="218"/>
      <c r="C379" s="235"/>
      <c r="D379" s="231"/>
      <c r="E379" s="222"/>
      <c r="F379" s="219"/>
      <c r="G379" s="231"/>
      <c r="H379" s="231"/>
      <c r="I379" s="231"/>
      <c r="J379" s="231"/>
      <c r="K379" s="231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</row>
    <row r="380">
      <c r="A380" s="217"/>
      <c r="B380" s="218"/>
      <c r="C380" s="235"/>
      <c r="D380" s="231"/>
      <c r="E380" s="222"/>
      <c r="F380" s="219"/>
      <c r="G380" s="231"/>
      <c r="H380" s="231"/>
      <c r="I380" s="231"/>
      <c r="J380" s="231"/>
      <c r="K380" s="231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</row>
    <row r="381">
      <c r="A381" s="217"/>
      <c r="B381" s="218"/>
      <c r="C381" s="235"/>
      <c r="D381" s="231"/>
      <c r="E381" s="222"/>
      <c r="F381" s="219"/>
      <c r="G381" s="231"/>
      <c r="H381" s="231"/>
      <c r="I381" s="231"/>
      <c r="J381" s="231"/>
      <c r="K381" s="231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</row>
    <row r="382">
      <c r="A382" s="217"/>
      <c r="B382" s="218"/>
      <c r="C382" s="235"/>
      <c r="D382" s="231"/>
      <c r="E382" s="222"/>
      <c r="F382" s="219"/>
      <c r="G382" s="231"/>
      <c r="H382" s="231"/>
      <c r="I382" s="231"/>
      <c r="J382" s="231"/>
      <c r="K382" s="231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</row>
    <row r="383">
      <c r="A383" s="217"/>
      <c r="B383" s="218"/>
      <c r="C383" s="235"/>
      <c r="D383" s="231"/>
      <c r="E383" s="222"/>
      <c r="F383" s="219"/>
      <c r="G383" s="231"/>
      <c r="H383" s="231"/>
      <c r="I383" s="231"/>
      <c r="J383" s="231"/>
      <c r="K383" s="231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</row>
    <row r="384">
      <c r="A384" s="217"/>
      <c r="B384" s="218"/>
      <c r="C384" s="235"/>
      <c r="D384" s="231"/>
      <c r="E384" s="222"/>
      <c r="F384" s="219"/>
      <c r="G384" s="231"/>
      <c r="H384" s="231"/>
      <c r="I384" s="231"/>
      <c r="J384" s="231"/>
      <c r="K384" s="231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</row>
    <row r="385">
      <c r="A385" s="217"/>
      <c r="B385" s="218"/>
      <c r="C385" s="235"/>
      <c r="D385" s="231"/>
      <c r="E385" s="222"/>
      <c r="F385" s="219"/>
      <c r="G385" s="231"/>
      <c r="H385" s="231"/>
      <c r="I385" s="231"/>
      <c r="J385" s="231"/>
      <c r="K385" s="231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</row>
    <row r="386">
      <c r="A386" s="217"/>
      <c r="B386" s="218"/>
      <c r="C386" s="235"/>
      <c r="D386" s="231"/>
      <c r="E386" s="222"/>
      <c r="F386" s="219"/>
      <c r="G386" s="231"/>
      <c r="H386" s="231"/>
      <c r="I386" s="231"/>
      <c r="J386" s="231"/>
      <c r="K386" s="231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</row>
    <row r="387">
      <c r="A387" s="217"/>
      <c r="B387" s="218"/>
      <c r="C387" s="235"/>
      <c r="D387" s="231"/>
      <c r="E387" s="222"/>
      <c r="F387" s="219"/>
      <c r="G387" s="231"/>
      <c r="H387" s="231"/>
      <c r="I387" s="231"/>
      <c r="J387" s="231"/>
      <c r="K387" s="231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</row>
    <row r="388">
      <c r="A388" s="217"/>
      <c r="B388" s="218"/>
      <c r="C388" s="235"/>
      <c r="D388" s="231"/>
      <c r="E388" s="222"/>
      <c r="F388" s="219"/>
      <c r="G388" s="231"/>
      <c r="H388" s="231"/>
      <c r="I388" s="231"/>
      <c r="J388" s="231"/>
      <c r="K388" s="231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</row>
    <row r="389">
      <c r="A389" s="217"/>
      <c r="B389" s="218"/>
      <c r="C389" s="235"/>
      <c r="D389" s="231"/>
      <c r="E389" s="222"/>
      <c r="F389" s="219"/>
      <c r="G389" s="231"/>
      <c r="H389" s="231"/>
      <c r="I389" s="231"/>
      <c r="J389" s="231"/>
      <c r="K389" s="231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</row>
    <row r="390">
      <c r="A390" s="217"/>
      <c r="B390" s="218"/>
      <c r="C390" s="235"/>
      <c r="D390" s="231"/>
      <c r="E390" s="222"/>
      <c r="F390" s="219"/>
      <c r="G390" s="231"/>
      <c r="H390" s="231"/>
      <c r="I390" s="231"/>
      <c r="J390" s="231"/>
      <c r="K390" s="231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</row>
    <row r="391">
      <c r="A391" s="217"/>
      <c r="B391" s="218"/>
      <c r="C391" s="235"/>
      <c r="D391" s="231"/>
      <c r="E391" s="222"/>
      <c r="F391" s="219"/>
      <c r="G391" s="231"/>
      <c r="H391" s="231"/>
      <c r="I391" s="231"/>
      <c r="J391" s="231"/>
      <c r="K391" s="231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</row>
    <row r="392">
      <c r="A392" s="217"/>
      <c r="B392" s="218"/>
      <c r="C392" s="235"/>
      <c r="D392" s="231"/>
      <c r="E392" s="222"/>
      <c r="F392" s="219"/>
      <c r="G392" s="231"/>
      <c r="H392" s="231"/>
      <c r="I392" s="231"/>
      <c r="J392" s="231"/>
      <c r="K392" s="231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</row>
    <row r="393">
      <c r="A393" s="233"/>
      <c r="B393" s="234"/>
      <c r="C393" s="235"/>
      <c r="D393" s="231"/>
      <c r="E393" s="222"/>
      <c r="F393" s="219"/>
      <c r="G393" s="231"/>
      <c r="H393" s="231"/>
      <c r="I393" s="231"/>
      <c r="J393" s="231"/>
      <c r="K393" s="231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</row>
    <row r="394">
      <c r="A394" s="233"/>
      <c r="B394" s="234"/>
      <c r="C394" s="235"/>
      <c r="D394" s="231"/>
      <c r="E394" s="222"/>
      <c r="F394" s="219"/>
      <c r="G394" s="231"/>
      <c r="H394" s="231"/>
      <c r="I394" s="231"/>
      <c r="J394" s="231"/>
      <c r="K394" s="231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</row>
    <row r="395">
      <c r="A395" s="233"/>
      <c r="B395" s="234"/>
      <c r="C395" s="235"/>
      <c r="D395" s="231"/>
      <c r="E395" s="222"/>
      <c r="F395" s="219"/>
      <c r="G395" s="231"/>
      <c r="H395" s="231"/>
      <c r="I395" s="231"/>
      <c r="J395" s="231"/>
      <c r="K395" s="231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</row>
    <row r="396">
      <c r="A396" s="233"/>
      <c r="B396" s="234"/>
      <c r="C396" s="235"/>
      <c r="D396" s="231"/>
      <c r="E396" s="222"/>
      <c r="F396" s="219"/>
      <c r="G396" s="231"/>
      <c r="H396" s="231"/>
      <c r="I396" s="231"/>
      <c r="J396" s="231"/>
      <c r="K396" s="231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</row>
    <row r="397">
      <c r="A397" s="233"/>
      <c r="B397" s="234"/>
      <c r="C397" s="235"/>
      <c r="D397" s="231"/>
      <c r="E397" s="222"/>
      <c r="F397" s="219"/>
      <c r="G397" s="231"/>
      <c r="H397" s="231"/>
      <c r="I397" s="231"/>
      <c r="J397" s="231"/>
      <c r="K397" s="231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</row>
    <row r="398">
      <c r="A398" s="233"/>
      <c r="B398" s="234"/>
      <c r="C398" s="235"/>
      <c r="D398" s="231"/>
      <c r="E398" s="222"/>
      <c r="F398" s="219"/>
      <c r="G398" s="231"/>
      <c r="H398" s="231"/>
      <c r="I398" s="231"/>
      <c r="J398" s="231"/>
      <c r="K398" s="231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</row>
    <row r="399">
      <c r="A399" s="233"/>
      <c r="B399" s="234"/>
      <c r="C399" s="235"/>
      <c r="D399" s="231"/>
      <c r="E399" s="222"/>
      <c r="F399" s="219"/>
      <c r="G399" s="231"/>
      <c r="H399" s="231"/>
      <c r="I399" s="231"/>
      <c r="J399" s="231"/>
      <c r="K399" s="231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</row>
    <row r="400">
      <c r="A400" s="233"/>
      <c r="B400" s="234"/>
      <c r="C400" s="235"/>
      <c r="D400" s="231"/>
      <c r="E400" s="222"/>
      <c r="F400" s="219"/>
      <c r="G400" s="231"/>
      <c r="H400" s="231"/>
      <c r="I400" s="231"/>
      <c r="J400" s="231"/>
      <c r="K400" s="231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</row>
    <row r="401">
      <c r="A401" s="233"/>
      <c r="B401" s="234"/>
      <c r="C401" s="235"/>
      <c r="D401" s="231"/>
      <c r="E401" s="222"/>
      <c r="F401" s="219"/>
      <c r="G401" s="231"/>
      <c r="H401" s="231"/>
      <c r="I401" s="231"/>
      <c r="J401" s="231"/>
      <c r="K401" s="231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</row>
    <row r="402">
      <c r="A402" s="233"/>
      <c r="B402" s="234"/>
      <c r="C402" s="235"/>
      <c r="D402" s="231"/>
      <c r="E402" s="222"/>
      <c r="F402" s="219"/>
      <c r="G402" s="231"/>
      <c r="H402" s="231"/>
      <c r="I402" s="231"/>
      <c r="J402" s="231"/>
      <c r="K402" s="231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</row>
    <row r="403">
      <c r="A403" s="233"/>
      <c r="B403" s="234"/>
      <c r="C403" s="235"/>
      <c r="D403" s="231"/>
      <c r="E403" s="222"/>
      <c r="F403" s="219"/>
      <c r="G403" s="231"/>
      <c r="H403" s="231"/>
      <c r="I403" s="231"/>
      <c r="J403" s="231"/>
      <c r="K403" s="231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</row>
    <row r="404">
      <c r="A404" s="233"/>
      <c r="B404" s="234"/>
      <c r="C404" s="235"/>
      <c r="D404" s="231"/>
      <c r="E404" s="222"/>
      <c r="F404" s="219"/>
      <c r="G404" s="231"/>
      <c r="H404" s="231"/>
      <c r="I404" s="231"/>
      <c r="J404" s="231"/>
      <c r="K404" s="231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</row>
    <row r="405">
      <c r="A405" s="233"/>
      <c r="B405" s="234"/>
      <c r="C405" s="235"/>
      <c r="D405" s="231"/>
      <c r="E405" s="222"/>
      <c r="F405" s="219"/>
      <c r="G405" s="231"/>
      <c r="H405" s="231"/>
      <c r="I405" s="231"/>
      <c r="J405" s="231"/>
      <c r="K405" s="231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</row>
    <row r="406">
      <c r="A406" s="233"/>
      <c r="B406" s="234"/>
      <c r="C406" s="235"/>
      <c r="D406" s="231"/>
      <c r="E406" s="222"/>
      <c r="F406" s="219"/>
      <c r="G406" s="231"/>
      <c r="H406" s="231"/>
      <c r="I406" s="231"/>
      <c r="J406" s="231"/>
      <c r="K406" s="231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</row>
    <row r="407">
      <c r="A407" s="233"/>
      <c r="B407" s="234"/>
      <c r="C407" s="235"/>
      <c r="D407" s="231"/>
      <c r="E407" s="222"/>
      <c r="F407" s="219"/>
      <c r="G407" s="231"/>
      <c r="H407" s="231"/>
      <c r="I407" s="231"/>
      <c r="J407" s="231"/>
      <c r="K407" s="231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</row>
    <row r="408">
      <c r="A408" s="233"/>
      <c r="B408" s="234"/>
      <c r="C408" s="235"/>
      <c r="D408" s="231"/>
      <c r="E408" s="222"/>
      <c r="F408" s="219"/>
      <c r="G408" s="231"/>
      <c r="H408" s="231"/>
      <c r="I408" s="231"/>
      <c r="J408" s="231"/>
      <c r="K408" s="231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</row>
    <row r="409">
      <c r="A409" s="233"/>
      <c r="B409" s="234"/>
      <c r="C409" s="235"/>
      <c r="D409" s="231"/>
      <c r="E409" s="222"/>
      <c r="F409" s="219"/>
      <c r="G409" s="231"/>
      <c r="H409" s="231"/>
      <c r="I409" s="231"/>
      <c r="J409" s="231"/>
      <c r="K409" s="231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</row>
    <row r="410">
      <c r="A410" s="233"/>
      <c r="B410" s="234"/>
      <c r="C410" s="235"/>
      <c r="D410" s="231"/>
      <c r="E410" s="222"/>
      <c r="F410" s="219"/>
      <c r="G410" s="231"/>
      <c r="H410" s="231"/>
      <c r="I410" s="231"/>
      <c r="J410" s="231"/>
      <c r="K410" s="231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</row>
    <row r="411">
      <c r="A411" s="233"/>
      <c r="B411" s="234"/>
      <c r="C411" s="235"/>
      <c r="D411" s="231"/>
      <c r="E411" s="222"/>
      <c r="F411" s="219"/>
      <c r="G411" s="231"/>
      <c r="H411" s="231"/>
      <c r="I411" s="231"/>
      <c r="J411" s="231"/>
      <c r="K411" s="231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</row>
    <row r="412">
      <c r="A412" s="233"/>
      <c r="B412" s="234"/>
      <c r="C412" s="235"/>
      <c r="D412" s="231"/>
      <c r="E412" s="222"/>
      <c r="F412" s="219"/>
      <c r="G412" s="231"/>
      <c r="H412" s="231"/>
      <c r="I412" s="231"/>
      <c r="J412" s="231"/>
      <c r="K412" s="231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</row>
    <row r="413">
      <c r="A413" s="233"/>
      <c r="B413" s="234"/>
      <c r="C413" s="235"/>
      <c r="D413" s="231"/>
      <c r="E413" s="222"/>
      <c r="F413" s="219"/>
      <c r="G413" s="231"/>
      <c r="H413" s="231"/>
      <c r="I413" s="231"/>
      <c r="J413" s="231"/>
      <c r="K413" s="231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</row>
    <row r="414">
      <c r="A414" s="233"/>
      <c r="B414" s="234"/>
      <c r="C414" s="235"/>
      <c r="D414" s="231"/>
      <c r="E414" s="222"/>
      <c r="F414" s="219"/>
      <c r="G414" s="231"/>
      <c r="H414" s="231"/>
      <c r="I414" s="231"/>
      <c r="J414" s="231"/>
      <c r="K414" s="231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</row>
    <row r="415">
      <c r="A415" s="233"/>
      <c r="B415" s="234"/>
      <c r="C415" s="235"/>
      <c r="D415" s="231"/>
      <c r="E415" s="222"/>
      <c r="F415" s="219"/>
      <c r="G415" s="231"/>
      <c r="H415" s="231"/>
      <c r="I415" s="231"/>
      <c r="J415" s="231"/>
      <c r="K415" s="231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</row>
    <row r="416">
      <c r="A416" s="233"/>
      <c r="B416" s="234"/>
      <c r="C416" s="235"/>
      <c r="D416" s="231"/>
      <c r="E416" s="222"/>
      <c r="F416" s="219"/>
      <c r="G416" s="231"/>
      <c r="H416" s="231"/>
      <c r="I416" s="231"/>
      <c r="J416" s="231"/>
      <c r="K416" s="231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</row>
    <row r="417">
      <c r="A417" s="233"/>
      <c r="B417" s="234"/>
      <c r="C417" s="235"/>
      <c r="D417" s="231"/>
      <c r="E417" s="222"/>
      <c r="F417" s="219"/>
      <c r="G417" s="231"/>
      <c r="H417" s="231"/>
      <c r="I417" s="231"/>
      <c r="J417" s="231"/>
      <c r="K417" s="231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</row>
    <row r="418">
      <c r="A418" s="233"/>
      <c r="B418" s="234"/>
      <c r="C418" s="235"/>
      <c r="D418" s="231"/>
      <c r="E418" s="222"/>
      <c r="F418" s="219"/>
      <c r="G418" s="231"/>
      <c r="H418" s="231"/>
      <c r="I418" s="231"/>
      <c r="J418" s="231"/>
      <c r="K418" s="231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</row>
    <row r="419">
      <c r="A419" s="233"/>
      <c r="B419" s="234"/>
      <c r="C419" s="235"/>
      <c r="D419" s="231"/>
      <c r="E419" s="222"/>
      <c r="F419" s="219"/>
      <c r="G419" s="231"/>
      <c r="H419" s="231"/>
      <c r="I419" s="231"/>
      <c r="J419" s="231"/>
      <c r="K419" s="231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</row>
    <row r="420">
      <c r="A420" s="233"/>
      <c r="B420" s="234"/>
      <c r="C420" s="235"/>
      <c r="D420" s="231"/>
      <c r="E420" s="222"/>
      <c r="F420" s="219"/>
      <c r="G420" s="231"/>
      <c r="H420" s="231"/>
      <c r="I420" s="231"/>
      <c r="J420" s="231"/>
      <c r="K420" s="231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</row>
    <row r="421">
      <c r="A421" s="233"/>
      <c r="B421" s="234"/>
      <c r="C421" s="235"/>
      <c r="D421" s="231"/>
      <c r="E421" s="222"/>
      <c r="F421" s="219"/>
      <c r="G421" s="231"/>
      <c r="H421" s="231"/>
      <c r="I421" s="231"/>
      <c r="J421" s="231"/>
      <c r="K421" s="231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</row>
    <row r="422">
      <c r="A422" s="233"/>
      <c r="B422" s="234"/>
      <c r="C422" s="235"/>
      <c r="D422" s="231"/>
      <c r="E422" s="222"/>
      <c r="F422" s="219"/>
      <c r="G422" s="231"/>
      <c r="H422" s="231"/>
      <c r="I422" s="231"/>
      <c r="J422" s="231"/>
      <c r="K422" s="231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</row>
    <row r="423">
      <c r="A423" s="233"/>
      <c r="B423" s="234"/>
      <c r="C423" s="235"/>
      <c r="D423" s="231"/>
      <c r="E423" s="222"/>
      <c r="F423" s="219"/>
      <c r="G423" s="231"/>
      <c r="H423" s="231"/>
      <c r="I423" s="231"/>
      <c r="J423" s="231"/>
      <c r="K423" s="231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</row>
    <row r="424">
      <c r="A424" s="233"/>
      <c r="B424" s="234"/>
      <c r="C424" s="235"/>
      <c r="D424" s="231"/>
      <c r="E424" s="222"/>
      <c r="F424" s="219"/>
      <c r="G424" s="231"/>
      <c r="H424" s="231"/>
      <c r="I424" s="231"/>
      <c r="J424" s="231"/>
      <c r="K424" s="231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</row>
    <row r="425">
      <c r="A425" s="233"/>
      <c r="B425" s="234"/>
      <c r="C425" s="235"/>
      <c r="D425" s="231"/>
      <c r="E425" s="222"/>
      <c r="F425" s="219"/>
      <c r="G425" s="231"/>
      <c r="H425" s="231"/>
      <c r="I425" s="231"/>
      <c r="J425" s="231"/>
      <c r="K425" s="231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</row>
    <row r="426">
      <c r="A426" s="233"/>
      <c r="B426" s="234"/>
      <c r="C426" s="235"/>
      <c r="D426" s="231"/>
      <c r="E426" s="222"/>
      <c r="F426" s="219"/>
      <c r="G426" s="231"/>
      <c r="H426" s="231"/>
      <c r="I426" s="231"/>
      <c r="J426" s="231"/>
      <c r="K426" s="231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</row>
    <row r="427">
      <c r="A427" s="233"/>
      <c r="B427" s="234"/>
      <c r="C427" s="235"/>
      <c r="D427" s="231"/>
      <c r="E427" s="222"/>
      <c r="F427" s="219"/>
      <c r="G427" s="231"/>
      <c r="H427" s="231"/>
      <c r="I427" s="231"/>
      <c r="J427" s="231"/>
      <c r="K427" s="231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</row>
    <row r="428">
      <c r="A428" s="233"/>
      <c r="B428" s="234"/>
      <c r="C428" s="235"/>
      <c r="D428" s="231"/>
      <c r="E428" s="222"/>
      <c r="F428" s="219"/>
      <c r="G428" s="231"/>
      <c r="H428" s="231"/>
      <c r="I428" s="231"/>
      <c r="J428" s="231"/>
      <c r="K428" s="231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</row>
    <row r="429">
      <c r="A429" s="233"/>
      <c r="B429" s="234"/>
      <c r="C429" s="235"/>
      <c r="D429" s="231"/>
      <c r="E429" s="222"/>
      <c r="F429" s="219"/>
      <c r="G429" s="231"/>
      <c r="H429" s="231"/>
      <c r="I429" s="231"/>
      <c r="J429" s="231"/>
      <c r="K429" s="231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</row>
    <row r="430">
      <c r="A430" s="233"/>
      <c r="B430" s="234"/>
      <c r="C430" s="235"/>
      <c r="D430" s="231"/>
      <c r="E430" s="222"/>
      <c r="F430" s="219"/>
      <c r="G430" s="231"/>
      <c r="H430" s="231"/>
      <c r="I430" s="231"/>
      <c r="J430" s="231"/>
      <c r="K430" s="231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</row>
    <row r="431">
      <c r="A431" s="233"/>
      <c r="B431" s="234"/>
      <c r="C431" s="235"/>
      <c r="D431" s="231"/>
      <c r="E431" s="222"/>
      <c r="F431" s="219"/>
      <c r="G431" s="231"/>
      <c r="H431" s="231"/>
      <c r="I431" s="231"/>
      <c r="J431" s="231"/>
      <c r="K431" s="231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</row>
    <row r="432">
      <c r="A432" s="233"/>
      <c r="B432" s="234"/>
      <c r="C432" s="235"/>
      <c r="D432" s="231"/>
      <c r="E432" s="222"/>
      <c r="F432" s="219"/>
      <c r="G432" s="231"/>
      <c r="H432" s="231"/>
      <c r="I432" s="231"/>
      <c r="J432" s="231"/>
      <c r="K432" s="231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</row>
    <row r="433">
      <c r="A433" s="233"/>
      <c r="B433" s="234"/>
      <c r="C433" s="235"/>
      <c r="D433" s="231"/>
      <c r="E433" s="222"/>
      <c r="F433" s="219"/>
      <c r="G433" s="231"/>
      <c r="H433" s="231"/>
      <c r="I433" s="231"/>
      <c r="J433" s="231"/>
      <c r="K433" s="231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</row>
    <row r="434">
      <c r="A434" s="233"/>
      <c r="B434" s="234"/>
      <c r="C434" s="235"/>
      <c r="D434" s="231"/>
      <c r="E434" s="222"/>
      <c r="F434" s="219"/>
      <c r="G434" s="231"/>
      <c r="H434" s="231"/>
      <c r="I434" s="231"/>
      <c r="J434" s="231"/>
      <c r="K434" s="231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</row>
    <row r="435">
      <c r="A435" s="233"/>
      <c r="B435" s="234"/>
      <c r="C435" s="235"/>
      <c r="D435" s="231"/>
      <c r="E435" s="222"/>
      <c r="F435" s="219"/>
      <c r="G435" s="231"/>
      <c r="H435" s="231"/>
      <c r="I435" s="231"/>
      <c r="J435" s="231"/>
      <c r="K435" s="231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</row>
    <row r="436">
      <c r="A436" s="233"/>
      <c r="B436" s="234"/>
      <c r="C436" s="235"/>
      <c r="D436" s="231"/>
      <c r="E436" s="222"/>
      <c r="F436" s="219"/>
      <c r="G436" s="231"/>
      <c r="H436" s="231"/>
      <c r="I436" s="231"/>
      <c r="J436" s="231"/>
      <c r="K436" s="231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</row>
    <row r="437">
      <c r="A437" s="233"/>
      <c r="B437" s="234"/>
      <c r="C437" s="235"/>
      <c r="D437" s="231"/>
      <c r="E437" s="235"/>
      <c r="F437" s="231"/>
      <c r="G437" s="231"/>
      <c r="H437" s="231"/>
      <c r="I437" s="231"/>
      <c r="J437" s="231"/>
      <c r="K437" s="231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</row>
    <row r="438">
      <c r="A438" s="233"/>
      <c r="B438" s="234"/>
      <c r="C438" s="235"/>
      <c r="D438" s="231"/>
      <c r="E438" s="235"/>
      <c r="F438" s="231"/>
      <c r="G438" s="231"/>
      <c r="H438" s="231"/>
      <c r="I438" s="231"/>
      <c r="J438" s="231"/>
      <c r="K438" s="231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</row>
    <row r="439">
      <c r="A439" s="233"/>
      <c r="B439" s="234"/>
      <c r="C439" s="235"/>
      <c r="D439" s="231"/>
      <c r="E439" s="235"/>
      <c r="F439" s="231"/>
      <c r="G439" s="231"/>
      <c r="H439" s="231"/>
      <c r="I439" s="231"/>
      <c r="J439" s="231"/>
      <c r="K439" s="231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</row>
    <row r="440">
      <c r="A440" s="233"/>
      <c r="B440" s="234"/>
      <c r="C440" s="235"/>
      <c r="D440" s="231"/>
      <c r="E440" s="235"/>
      <c r="F440" s="231"/>
      <c r="G440" s="231"/>
      <c r="H440" s="231"/>
      <c r="I440" s="231"/>
      <c r="J440" s="231"/>
      <c r="K440" s="231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</row>
    <row r="441">
      <c r="A441" s="233"/>
      <c r="B441" s="234"/>
      <c r="C441" s="235"/>
      <c r="D441" s="231"/>
      <c r="E441" s="235"/>
      <c r="F441" s="231"/>
      <c r="G441" s="231"/>
      <c r="H441" s="231"/>
      <c r="I441" s="231"/>
      <c r="J441" s="231"/>
      <c r="K441" s="231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</row>
    <row r="442">
      <c r="A442" s="233"/>
      <c r="B442" s="234"/>
      <c r="C442" s="235"/>
      <c r="D442" s="231"/>
      <c r="E442" s="235"/>
      <c r="F442" s="231"/>
      <c r="G442" s="231"/>
      <c r="H442" s="231"/>
      <c r="I442" s="231"/>
      <c r="J442" s="231"/>
      <c r="K442" s="231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</row>
    <row r="443">
      <c r="A443" s="233"/>
      <c r="B443" s="234"/>
      <c r="C443" s="235"/>
      <c r="D443" s="231"/>
      <c r="E443" s="235"/>
      <c r="F443" s="231"/>
      <c r="G443" s="231"/>
      <c r="H443" s="231"/>
      <c r="I443" s="231"/>
      <c r="J443" s="231"/>
      <c r="K443" s="231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</row>
    <row r="444">
      <c r="A444" s="233"/>
      <c r="B444" s="234"/>
      <c r="C444" s="235"/>
      <c r="D444" s="231"/>
      <c r="E444" s="235"/>
      <c r="F444" s="231"/>
      <c r="G444" s="231"/>
      <c r="H444" s="231"/>
      <c r="I444" s="231"/>
      <c r="J444" s="231"/>
      <c r="K444" s="231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</row>
    <row r="445">
      <c r="A445" s="233"/>
      <c r="B445" s="234"/>
      <c r="C445" s="235"/>
      <c r="D445" s="231"/>
      <c r="E445" s="235"/>
      <c r="F445" s="231"/>
      <c r="G445" s="231"/>
      <c r="H445" s="231"/>
      <c r="I445" s="231"/>
      <c r="J445" s="231"/>
      <c r="K445" s="231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</row>
    <row r="446">
      <c r="A446" s="233"/>
      <c r="B446" s="234"/>
      <c r="C446" s="235"/>
      <c r="D446" s="231"/>
      <c r="E446" s="235"/>
      <c r="F446" s="231"/>
      <c r="G446" s="231"/>
      <c r="H446" s="231"/>
      <c r="I446" s="231"/>
      <c r="J446" s="231"/>
      <c r="K446" s="231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</row>
    <row r="447">
      <c r="A447" s="233"/>
      <c r="B447" s="234"/>
      <c r="C447" s="235"/>
      <c r="D447" s="231"/>
      <c r="E447" s="235"/>
      <c r="F447" s="231"/>
      <c r="G447" s="231"/>
      <c r="H447" s="231"/>
      <c r="I447" s="231"/>
      <c r="J447" s="231"/>
      <c r="K447" s="231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</row>
    <row r="448">
      <c r="A448" s="233"/>
      <c r="B448" s="234"/>
      <c r="C448" s="235"/>
      <c r="D448" s="231"/>
      <c r="E448" s="235"/>
      <c r="F448" s="231"/>
      <c r="G448" s="231"/>
      <c r="H448" s="231"/>
      <c r="I448" s="231"/>
      <c r="J448" s="231"/>
      <c r="K448" s="231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</row>
    <row r="449">
      <c r="A449" s="233"/>
      <c r="B449" s="234"/>
      <c r="C449" s="235"/>
      <c r="D449" s="231"/>
      <c r="E449" s="235"/>
      <c r="F449" s="231"/>
      <c r="G449" s="231"/>
      <c r="H449" s="231"/>
      <c r="I449" s="231"/>
      <c r="J449" s="231"/>
      <c r="K449" s="231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</row>
    <row r="450">
      <c r="A450" s="233"/>
      <c r="B450" s="234"/>
      <c r="C450" s="235"/>
      <c r="D450" s="231"/>
      <c r="E450" s="235"/>
      <c r="F450" s="231"/>
      <c r="G450" s="231"/>
      <c r="H450" s="231"/>
      <c r="I450" s="231"/>
      <c r="J450" s="231"/>
      <c r="K450" s="231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</row>
    <row r="451">
      <c r="A451" s="233"/>
      <c r="B451" s="234"/>
      <c r="C451" s="235"/>
      <c r="D451" s="231"/>
      <c r="E451" s="235"/>
      <c r="F451" s="231"/>
      <c r="G451" s="231"/>
      <c r="H451" s="231"/>
      <c r="I451" s="231"/>
      <c r="J451" s="231"/>
      <c r="K451" s="231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</row>
    <row r="452">
      <c r="A452" s="233"/>
      <c r="B452" s="234"/>
      <c r="C452" s="235"/>
      <c r="D452" s="231"/>
      <c r="E452" s="235"/>
      <c r="F452" s="231"/>
      <c r="G452" s="231"/>
      <c r="H452" s="231"/>
      <c r="I452" s="231"/>
      <c r="J452" s="231"/>
      <c r="K452" s="231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</row>
    <row r="453">
      <c r="A453" s="233"/>
      <c r="B453" s="234"/>
      <c r="C453" s="235"/>
      <c r="D453" s="231"/>
      <c r="E453" s="235"/>
      <c r="F453" s="231"/>
      <c r="G453" s="231"/>
      <c r="H453" s="231"/>
      <c r="I453" s="231"/>
      <c r="J453" s="231"/>
      <c r="K453" s="231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</row>
    <row r="454">
      <c r="A454" s="233"/>
      <c r="B454" s="234"/>
      <c r="C454" s="235"/>
      <c r="D454" s="231"/>
      <c r="E454" s="235"/>
      <c r="F454" s="231"/>
      <c r="G454" s="231"/>
      <c r="H454" s="231"/>
      <c r="I454" s="231"/>
      <c r="J454" s="231"/>
      <c r="K454" s="231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</row>
    <row r="455">
      <c r="A455" s="233"/>
      <c r="B455" s="234"/>
      <c r="C455" s="235"/>
      <c r="D455" s="231"/>
      <c r="E455" s="235"/>
      <c r="F455" s="231"/>
      <c r="G455" s="231"/>
      <c r="H455" s="231"/>
      <c r="I455" s="231"/>
      <c r="J455" s="231"/>
      <c r="K455" s="231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</row>
    <row r="456">
      <c r="A456" s="233"/>
      <c r="B456" s="234"/>
      <c r="C456" s="235"/>
      <c r="D456" s="231"/>
      <c r="E456" s="235"/>
      <c r="F456" s="231"/>
      <c r="G456" s="231"/>
      <c r="H456" s="231"/>
      <c r="I456" s="231"/>
      <c r="J456" s="231"/>
      <c r="K456" s="231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</row>
    <row r="457">
      <c r="A457" s="233"/>
      <c r="B457" s="234"/>
      <c r="C457" s="235"/>
      <c r="D457" s="231"/>
      <c r="E457" s="235"/>
      <c r="F457" s="231"/>
      <c r="G457" s="231"/>
      <c r="H457" s="231"/>
      <c r="I457" s="231"/>
      <c r="J457" s="231"/>
      <c r="K457" s="231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</row>
    <row r="458">
      <c r="A458" s="233"/>
      <c r="B458" s="234"/>
      <c r="C458" s="235"/>
      <c r="D458" s="231"/>
      <c r="E458" s="235"/>
      <c r="F458" s="231"/>
      <c r="G458" s="231"/>
      <c r="H458" s="231"/>
      <c r="I458" s="231"/>
      <c r="J458" s="231"/>
      <c r="K458" s="231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</row>
    <row r="459">
      <c r="A459" s="233"/>
      <c r="B459" s="234"/>
      <c r="C459" s="235"/>
      <c r="D459" s="231"/>
      <c r="E459" s="235"/>
      <c r="F459" s="231"/>
      <c r="G459" s="231"/>
      <c r="H459" s="231"/>
      <c r="I459" s="231"/>
      <c r="J459" s="231"/>
      <c r="K459" s="231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</row>
    <row r="460">
      <c r="A460" s="233"/>
      <c r="B460" s="234"/>
      <c r="C460" s="235"/>
      <c r="D460" s="231"/>
      <c r="E460" s="235"/>
      <c r="F460" s="231"/>
      <c r="G460" s="231"/>
      <c r="H460" s="231"/>
      <c r="I460" s="231"/>
      <c r="J460" s="231"/>
      <c r="K460" s="231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</row>
    <row r="461">
      <c r="A461" s="233"/>
      <c r="B461" s="234"/>
      <c r="C461" s="235"/>
      <c r="D461" s="236"/>
      <c r="E461" s="235"/>
      <c r="F461" s="231"/>
      <c r="G461" s="231"/>
      <c r="H461" s="231"/>
      <c r="I461" s="231"/>
      <c r="J461" s="231"/>
      <c r="K461" s="231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</row>
    <row r="462">
      <c r="A462" s="233"/>
      <c r="B462" s="234"/>
      <c r="C462" s="235"/>
      <c r="D462" s="231"/>
      <c r="E462" s="235"/>
      <c r="F462" s="231"/>
      <c r="G462" s="231"/>
      <c r="H462" s="231"/>
      <c r="I462" s="231"/>
      <c r="J462" s="231"/>
      <c r="K462" s="231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</row>
    <row r="463">
      <c r="A463" s="233"/>
      <c r="B463" s="234"/>
      <c r="C463" s="235"/>
      <c r="D463" s="231"/>
      <c r="E463" s="235"/>
      <c r="F463" s="231"/>
      <c r="G463" s="231"/>
      <c r="H463" s="231"/>
      <c r="I463" s="231"/>
      <c r="J463" s="231"/>
      <c r="K463" s="231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</row>
    <row r="464">
      <c r="A464" s="233"/>
      <c r="B464" s="234"/>
      <c r="C464" s="235"/>
      <c r="D464" s="231"/>
      <c r="E464" s="235"/>
      <c r="F464" s="231"/>
      <c r="G464" s="231"/>
      <c r="H464" s="231"/>
      <c r="I464" s="231"/>
      <c r="J464" s="231"/>
      <c r="K464" s="231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</row>
    <row r="465">
      <c r="A465" s="233"/>
      <c r="B465" s="234"/>
      <c r="C465" s="235"/>
      <c r="D465" s="231"/>
      <c r="E465" s="235"/>
      <c r="F465" s="231"/>
      <c r="G465" s="231"/>
      <c r="H465" s="231"/>
      <c r="I465" s="231"/>
      <c r="J465" s="231"/>
      <c r="K465" s="231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</row>
    <row r="466">
      <c r="A466" s="233"/>
      <c r="B466" s="234"/>
      <c r="C466" s="235"/>
      <c r="D466" s="231"/>
      <c r="E466" s="235"/>
      <c r="F466" s="231"/>
      <c r="G466" s="231"/>
      <c r="H466" s="231"/>
      <c r="I466" s="231"/>
      <c r="J466" s="231"/>
      <c r="K466" s="231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</row>
    <row r="467">
      <c r="A467" s="233"/>
      <c r="B467" s="234"/>
      <c r="C467" s="235"/>
      <c r="D467" s="231"/>
      <c r="E467" s="235"/>
      <c r="F467" s="231"/>
      <c r="G467" s="231"/>
      <c r="H467" s="231"/>
      <c r="I467" s="231"/>
      <c r="J467" s="231"/>
      <c r="K467" s="231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</row>
    <row r="468">
      <c r="A468" s="233"/>
      <c r="B468" s="234"/>
      <c r="C468" s="235"/>
      <c r="D468" s="231"/>
      <c r="E468" s="235"/>
      <c r="F468" s="231"/>
      <c r="G468" s="231"/>
      <c r="H468" s="231"/>
      <c r="I468" s="231"/>
      <c r="J468" s="231"/>
      <c r="K468" s="231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</row>
    <row r="469">
      <c r="A469" s="233"/>
      <c r="B469" s="234"/>
      <c r="C469" s="235"/>
      <c r="D469" s="231"/>
      <c r="E469" s="235"/>
      <c r="F469" s="231"/>
      <c r="G469" s="231"/>
      <c r="H469" s="231"/>
      <c r="I469" s="231"/>
      <c r="J469" s="231"/>
      <c r="K469" s="231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</row>
    <row r="470">
      <c r="A470" s="233"/>
      <c r="B470" s="234"/>
      <c r="C470" s="235"/>
      <c r="D470" s="231"/>
      <c r="E470" s="235"/>
      <c r="F470" s="231"/>
      <c r="G470" s="231"/>
      <c r="H470" s="231"/>
      <c r="I470" s="231"/>
      <c r="J470" s="231"/>
      <c r="K470" s="231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</row>
    <row r="471">
      <c r="A471" s="233"/>
      <c r="B471" s="234"/>
      <c r="C471" s="235"/>
      <c r="D471" s="231"/>
      <c r="E471" s="235"/>
      <c r="F471" s="231"/>
      <c r="G471" s="231"/>
      <c r="H471" s="231"/>
      <c r="I471" s="231"/>
      <c r="J471" s="231"/>
      <c r="K471" s="231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</row>
    <row r="472">
      <c r="A472" s="233"/>
      <c r="B472" s="234"/>
      <c r="C472" s="235"/>
      <c r="D472" s="231"/>
      <c r="E472" s="235"/>
      <c r="F472" s="231"/>
      <c r="G472" s="231"/>
      <c r="H472" s="231"/>
      <c r="I472" s="231"/>
      <c r="J472" s="231"/>
      <c r="K472" s="231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</row>
    <row r="473">
      <c r="A473" s="233"/>
      <c r="B473" s="234"/>
      <c r="C473" s="235"/>
      <c r="D473" s="231"/>
      <c r="E473" s="235"/>
      <c r="F473" s="231"/>
      <c r="G473" s="231"/>
      <c r="H473" s="231"/>
      <c r="I473" s="231"/>
      <c r="J473" s="231"/>
      <c r="K473" s="231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</row>
    <row r="474">
      <c r="A474" s="233"/>
      <c r="B474" s="234"/>
      <c r="C474" s="235"/>
      <c r="D474" s="231"/>
      <c r="E474" s="235"/>
      <c r="F474" s="231"/>
      <c r="G474" s="231"/>
      <c r="H474" s="231"/>
      <c r="I474" s="231"/>
      <c r="J474" s="231"/>
      <c r="K474" s="231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</row>
    <row r="475">
      <c r="A475" s="233"/>
      <c r="B475" s="234"/>
      <c r="C475" s="235"/>
      <c r="D475" s="231"/>
      <c r="E475" s="235"/>
      <c r="F475" s="231"/>
      <c r="G475" s="231"/>
      <c r="H475" s="231"/>
      <c r="I475" s="231"/>
      <c r="J475" s="231"/>
      <c r="K475" s="231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</row>
    <row r="476">
      <c r="A476" s="233"/>
      <c r="B476" s="234"/>
      <c r="C476" s="235"/>
      <c r="D476" s="231"/>
      <c r="E476" s="235"/>
      <c r="F476" s="231"/>
      <c r="G476" s="231"/>
      <c r="H476" s="231"/>
      <c r="I476" s="231"/>
      <c r="J476" s="231"/>
      <c r="K476" s="231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</row>
    <row r="477">
      <c r="A477" s="233"/>
      <c r="B477" s="234"/>
      <c r="C477" s="235"/>
      <c r="D477" s="231"/>
      <c r="E477" s="235"/>
      <c r="F477" s="231"/>
      <c r="G477" s="231"/>
      <c r="H477" s="231"/>
      <c r="I477" s="231"/>
      <c r="J477" s="231"/>
      <c r="K477" s="231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</row>
    <row r="478">
      <c r="A478" s="233"/>
      <c r="B478" s="234"/>
      <c r="C478" s="235"/>
      <c r="D478" s="231"/>
      <c r="E478" s="235"/>
      <c r="F478" s="231"/>
      <c r="G478" s="231"/>
      <c r="H478" s="231"/>
      <c r="I478" s="231"/>
      <c r="J478" s="231"/>
      <c r="K478" s="231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</row>
    <row r="479">
      <c r="A479" s="233"/>
      <c r="B479" s="234"/>
      <c r="C479" s="235"/>
      <c r="D479" s="231"/>
      <c r="E479" s="235"/>
      <c r="F479" s="231"/>
      <c r="G479" s="231"/>
      <c r="H479" s="231"/>
      <c r="I479" s="231"/>
      <c r="J479" s="231"/>
      <c r="K479" s="231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</row>
    <row r="480">
      <c r="A480" s="233"/>
      <c r="B480" s="234"/>
      <c r="C480" s="235"/>
      <c r="D480" s="231"/>
      <c r="E480" s="235"/>
      <c r="F480" s="231"/>
      <c r="G480" s="231"/>
      <c r="H480" s="231"/>
      <c r="I480" s="231"/>
      <c r="J480" s="231"/>
      <c r="K480" s="231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</row>
    <row r="481">
      <c r="A481" s="233"/>
      <c r="B481" s="234"/>
      <c r="C481" s="235"/>
      <c r="D481" s="231"/>
      <c r="E481" s="235"/>
      <c r="F481" s="231"/>
      <c r="G481" s="231"/>
      <c r="H481" s="231"/>
      <c r="I481" s="231"/>
      <c r="J481" s="231"/>
      <c r="K481" s="231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</row>
    <row r="482">
      <c r="A482" s="233"/>
      <c r="B482" s="234"/>
      <c r="C482" s="235"/>
      <c r="D482" s="231"/>
      <c r="E482" s="235"/>
      <c r="F482" s="231"/>
      <c r="G482" s="231"/>
      <c r="H482" s="231"/>
      <c r="I482" s="231"/>
      <c r="J482" s="231"/>
      <c r="K482" s="231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</row>
    <row r="483">
      <c r="A483" s="233"/>
      <c r="B483" s="234"/>
      <c r="C483" s="235"/>
      <c r="D483" s="231"/>
      <c r="E483" s="235"/>
      <c r="F483" s="231"/>
      <c r="G483" s="231"/>
      <c r="H483" s="231"/>
      <c r="I483" s="231"/>
      <c r="J483" s="231"/>
      <c r="K483" s="231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</row>
    <row r="484">
      <c r="A484" s="233"/>
      <c r="B484" s="234"/>
      <c r="C484" s="235"/>
      <c r="D484" s="231"/>
      <c r="E484" s="235"/>
      <c r="F484" s="231"/>
      <c r="G484" s="231"/>
      <c r="H484" s="231"/>
      <c r="I484" s="231"/>
      <c r="J484" s="231"/>
      <c r="K484" s="231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</row>
    <row r="485">
      <c r="A485" s="233"/>
      <c r="B485" s="234"/>
      <c r="C485" s="235"/>
      <c r="D485" s="231"/>
      <c r="E485" s="235"/>
      <c r="F485" s="231"/>
      <c r="G485" s="231"/>
      <c r="H485" s="231"/>
      <c r="I485" s="231"/>
      <c r="J485" s="231"/>
      <c r="K485" s="231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</row>
    <row r="486">
      <c r="A486" s="233"/>
      <c r="B486" s="234"/>
      <c r="C486" s="235"/>
      <c r="D486" s="231"/>
      <c r="E486" s="235"/>
      <c r="F486" s="231"/>
      <c r="G486" s="231"/>
      <c r="H486" s="231"/>
      <c r="I486" s="231"/>
      <c r="J486" s="231"/>
      <c r="K486" s="231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</row>
    <row r="487">
      <c r="A487" s="233"/>
      <c r="B487" s="234"/>
      <c r="C487" s="235"/>
      <c r="D487" s="231"/>
      <c r="E487" s="235"/>
      <c r="F487" s="231"/>
      <c r="G487" s="231"/>
      <c r="H487" s="231"/>
      <c r="I487" s="231"/>
      <c r="J487" s="231"/>
      <c r="K487" s="231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</row>
    <row r="488">
      <c r="A488" s="233"/>
      <c r="B488" s="234"/>
      <c r="C488" s="235"/>
      <c r="D488" s="231"/>
      <c r="E488" s="235"/>
      <c r="F488" s="231"/>
      <c r="G488" s="231"/>
      <c r="H488" s="231"/>
      <c r="I488" s="231"/>
      <c r="J488" s="231"/>
      <c r="K488" s="231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</row>
    <row r="489">
      <c r="A489" s="233"/>
      <c r="B489" s="234"/>
      <c r="C489" s="235"/>
      <c r="D489" s="231"/>
      <c r="E489" s="235"/>
      <c r="F489" s="231"/>
      <c r="G489" s="231"/>
      <c r="H489" s="231"/>
      <c r="I489" s="231"/>
      <c r="J489" s="231"/>
      <c r="K489" s="231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</row>
    <row r="490">
      <c r="A490" s="233"/>
      <c r="B490" s="234"/>
      <c r="C490" s="235"/>
      <c r="D490" s="231"/>
      <c r="E490" s="235"/>
      <c r="F490" s="231"/>
      <c r="G490" s="231"/>
      <c r="H490" s="231"/>
      <c r="I490" s="231"/>
      <c r="J490" s="231"/>
      <c r="K490" s="231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</row>
    <row r="491">
      <c r="A491" s="233"/>
      <c r="B491" s="234"/>
      <c r="C491" s="235"/>
      <c r="D491" s="231"/>
      <c r="E491" s="235"/>
      <c r="F491" s="231"/>
      <c r="G491" s="231"/>
      <c r="H491" s="231"/>
      <c r="I491" s="231"/>
      <c r="J491" s="231"/>
      <c r="K491" s="231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</row>
    <row r="492">
      <c r="A492" s="233"/>
      <c r="B492" s="234"/>
      <c r="C492" s="235"/>
      <c r="D492" s="231"/>
      <c r="E492" s="235"/>
      <c r="F492" s="231"/>
      <c r="G492" s="231"/>
      <c r="H492" s="231"/>
      <c r="I492" s="231"/>
      <c r="J492" s="231"/>
      <c r="K492" s="231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</row>
    <row r="493">
      <c r="A493" s="233"/>
      <c r="B493" s="234"/>
      <c r="C493" s="235"/>
      <c r="D493" s="231"/>
      <c r="E493" s="235"/>
      <c r="F493" s="231"/>
      <c r="G493" s="231"/>
      <c r="H493" s="231"/>
      <c r="I493" s="231"/>
      <c r="J493" s="231"/>
      <c r="K493" s="231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</row>
    <row r="494">
      <c r="A494" s="233"/>
      <c r="B494" s="234"/>
      <c r="C494" s="235"/>
      <c r="D494" s="231"/>
      <c r="E494" s="235"/>
      <c r="F494" s="231"/>
      <c r="G494" s="231"/>
      <c r="H494" s="231"/>
      <c r="I494" s="231"/>
      <c r="J494" s="231"/>
      <c r="K494" s="231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</row>
    <row r="495">
      <c r="A495" s="233"/>
      <c r="B495" s="234"/>
      <c r="C495" s="235"/>
      <c r="D495" s="231"/>
      <c r="E495" s="235"/>
      <c r="F495" s="231"/>
      <c r="G495" s="231"/>
      <c r="H495" s="231"/>
      <c r="I495" s="231"/>
      <c r="J495" s="231"/>
      <c r="K495" s="231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</row>
    <row r="496">
      <c r="A496" s="233"/>
      <c r="B496" s="234"/>
      <c r="C496" s="235"/>
      <c r="D496" s="231"/>
      <c r="E496" s="235"/>
      <c r="F496" s="231"/>
      <c r="G496" s="231"/>
      <c r="H496" s="231"/>
      <c r="I496" s="231"/>
      <c r="J496" s="231"/>
      <c r="K496" s="231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</row>
    <row r="497">
      <c r="A497" s="233"/>
      <c r="B497" s="234"/>
      <c r="C497" s="235"/>
      <c r="D497" s="231"/>
      <c r="E497" s="235"/>
      <c r="F497" s="231"/>
      <c r="G497" s="231"/>
      <c r="H497" s="231"/>
      <c r="I497" s="231"/>
      <c r="J497" s="231"/>
      <c r="K497" s="231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</row>
    <row r="498">
      <c r="A498" s="233"/>
      <c r="B498" s="234"/>
      <c r="C498" s="235"/>
      <c r="D498" s="231"/>
      <c r="E498" s="235"/>
      <c r="F498" s="231"/>
      <c r="G498" s="231"/>
      <c r="H498" s="231"/>
      <c r="I498" s="231"/>
      <c r="J498" s="231"/>
      <c r="K498" s="231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</row>
    <row r="499">
      <c r="A499" s="233"/>
      <c r="B499" s="234"/>
      <c r="C499" s="235"/>
      <c r="D499" s="231"/>
      <c r="E499" s="235"/>
      <c r="F499" s="231"/>
      <c r="G499" s="231"/>
      <c r="H499" s="231"/>
      <c r="I499" s="231"/>
      <c r="J499" s="231"/>
      <c r="K499" s="231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</row>
    <row r="500">
      <c r="A500" s="233"/>
      <c r="B500" s="234"/>
      <c r="C500" s="235"/>
      <c r="D500" s="231"/>
      <c r="E500" s="235"/>
      <c r="F500" s="231"/>
      <c r="G500" s="231"/>
      <c r="H500" s="231"/>
      <c r="I500" s="231"/>
      <c r="J500" s="231"/>
      <c r="K500" s="231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</row>
    <row r="501">
      <c r="A501" s="233"/>
      <c r="B501" s="234"/>
      <c r="C501" s="235"/>
      <c r="D501" s="231"/>
      <c r="E501" s="235"/>
      <c r="F501" s="231"/>
      <c r="G501" s="231"/>
      <c r="H501" s="231"/>
      <c r="I501" s="231"/>
      <c r="J501" s="231"/>
      <c r="K501" s="231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</row>
    <row r="502">
      <c r="A502" s="233"/>
      <c r="B502" s="234"/>
      <c r="C502" s="235"/>
      <c r="D502" s="231"/>
      <c r="E502" s="235"/>
      <c r="F502" s="231"/>
      <c r="G502" s="231"/>
      <c r="H502" s="231"/>
      <c r="I502" s="231"/>
      <c r="J502" s="231"/>
      <c r="K502" s="231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</row>
    <row r="503">
      <c r="A503" s="233"/>
      <c r="B503" s="234"/>
      <c r="C503" s="235"/>
      <c r="D503" s="231"/>
      <c r="E503" s="235"/>
      <c r="F503" s="231"/>
      <c r="G503" s="231"/>
      <c r="H503" s="231"/>
      <c r="I503" s="231"/>
      <c r="J503" s="231"/>
      <c r="K503" s="231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</row>
    <row r="504">
      <c r="A504" s="233"/>
      <c r="B504" s="234"/>
      <c r="C504" s="235"/>
      <c r="D504" s="231"/>
      <c r="E504" s="235"/>
      <c r="F504" s="231"/>
      <c r="G504" s="231"/>
      <c r="H504" s="231"/>
      <c r="I504" s="231"/>
      <c r="J504" s="231"/>
      <c r="K504" s="231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</row>
    <row r="505">
      <c r="A505" s="233"/>
      <c r="B505" s="234"/>
      <c r="C505" s="235"/>
      <c r="D505" s="231"/>
      <c r="E505" s="235"/>
      <c r="F505" s="231"/>
      <c r="G505" s="231"/>
      <c r="H505" s="231"/>
      <c r="I505" s="231"/>
      <c r="J505" s="231"/>
      <c r="K505" s="231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</row>
    <row r="506">
      <c r="A506" s="233"/>
      <c r="B506" s="234"/>
      <c r="C506" s="235"/>
      <c r="D506" s="231"/>
      <c r="E506" s="235"/>
      <c r="F506" s="231"/>
      <c r="G506" s="231"/>
      <c r="H506" s="231"/>
      <c r="I506" s="231"/>
      <c r="J506" s="231"/>
      <c r="K506" s="231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</row>
    <row r="507">
      <c r="A507" s="233"/>
      <c r="B507" s="234"/>
      <c r="C507" s="235"/>
      <c r="D507" s="231"/>
      <c r="E507" s="235"/>
      <c r="F507" s="231"/>
      <c r="G507" s="231"/>
      <c r="H507" s="231"/>
      <c r="I507" s="231"/>
      <c r="J507" s="231"/>
      <c r="K507" s="231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</row>
    <row r="508">
      <c r="A508" s="233"/>
      <c r="B508" s="234"/>
      <c r="C508" s="235"/>
      <c r="D508" s="231"/>
      <c r="E508" s="235"/>
      <c r="F508" s="231"/>
      <c r="G508" s="231"/>
      <c r="H508" s="231"/>
      <c r="I508" s="231"/>
      <c r="J508" s="231"/>
      <c r="K508" s="231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</row>
    <row r="509">
      <c r="A509" s="233"/>
      <c r="B509" s="234"/>
      <c r="C509" s="235"/>
      <c r="D509" s="231"/>
      <c r="E509" s="235"/>
      <c r="F509" s="231"/>
      <c r="G509" s="231"/>
      <c r="H509" s="231"/>
      <c r="I509" s="231"/>
      <c r="J509" s="231"/>
      <c r="K509" s="231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</row>
    <row r="510">
      <c r="A510" s="233"/>
      <c r="B510" s="234"/>
      <c r="C510" s="235"/>
      <c r="D510" s="231"/>
      <c r="E510" s="235"/>
      <c r="F510" s="231"/>
      <c r="G510" s="231"/>
      <c r="H510" s="231"/>
      <c r="I510" s="231"/>
      <c r="J510" s="231"/>
      <c r="K510" s="231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</row>
    <row r="511">
      <c r="A511" s="233"/>
      <c r="B511" s="234"/>
      <c r="C511" s="235"/>
      <c r="D511" s="231"/>
      <c r="E511" s="235"/>
      <c r="F511" s="231"/>
      <c r="G511" s="231"/>
      <c r="H511" s="231"/>
      <c r="I511" s="231"/>
      <c r="J511" s="231"/>
      <c r="K511" s="231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</row>
    <row r="512">
      <c r="A512" s="233"/>
      <c r="B512" s="234"/>
      <c r="C512" s="235"/>
      <c r="D512" s="231"/>
      <c r="E512" s="235"/>
      <c r="F512" s="231"/>
      <c r="G512" s="231"/>
      <c r="H512" s="231"/>
      <c r="I512" s="231"/>
      <c r="J512" s="231"/>
      <c r="K512" s="231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</row>
    <row r="513">
      <c r="A513" s="233"/>
      <c r="B513" s="234"/>
      <c r="C513" s="235"/>
      <c r="D513" s="231"/>
      <c r="E513" s="235"/>
      <c r="F513" s="231"/>
      <c r="G513" s="231"/>
      <c r="H513" s="231"/>
      <c r="I513" s="231"/>
      <c r="J513" s="231"/>
      <c r="K513" s="231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</row>
    <row r="514">
      <c r="A514" s="233"/>
      <c r="B514" s="234"/>
      <c r="C514" s="235"/>
      <c r="D514" s="231"/>
      <c r="E514" s="235"/>
      <c r="F514" s="231"/>
      <c r="G514" s="231"/>
      <c r="H514" s="231"/>
      <c r="I514" s="231"/>
      <c r="J514" s="231"/>
      <c r="K514" s="231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</row>
    <row r="515">
      <c r="A515" s="233"/>
      <c r="B515" s="234"/>
      <c r="C515" s="235"/>
      <c r="D515" s="231"/>
      <c r="E515" s="235"/>
      <c r="F515" s="231"/>
      <c r="G515" s="231"/>
      <c r="H515" s="231"/>
      <c r="I515" s="231"/>
      <c r="J515" s="231"/>
      <c r="K515" s="231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</row>
    <row r="516">
      <c r="A516" s="233"/>
      <c r="B516" s="234"/>
      <c r="C516" s="235"/>
      <c r="D516" s="231"/>
      <c r="E516" s="235"/>
      <c r="F516" s="231"/>
      <c r="G516" s="231"/>
      <c r="H516" s="231"/>
      <c r="I516" s="231"/>
      <c r="J516" s="231"/>
      <c r="K516" s="231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</row>
    <row r="517">
      <c r="A517" s="233"/>
      <c r="B517" s="234"/>
      <c r="C517" s="235"/>
      <c r="D517" s="231"/>
      <c r="E517" s="235"/>
      <c r="F517" s="231"/>
      <c r="G517" s="231"/>
      <c r="H517" s="231"/>
      <c r="I517" s="231"/>
      <c r="J517" s="231"/>
      <c r="K517" s="231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</row>
    <row r="518">
      <c r="A518" s="233"/>
      <c r="B518" s="234"/>
      <c r="C518" s="235"/>
      <c r="D518" s="231"/>
      <c r="E518" s="235"/>
      <c r="F518" s="231"/>
      <c r="G518" s="231"/>
      <c r="H518" s="231"/>
      <c r="I518" s="231"/>
      <c r="J518" s="231"/>
      <c r="K518" s="231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</row>
    <row r="519">
      <c r="A519" s="233"/>
      <c r="B519" s="234"/>
      <c r="C519" s="235"/>
      <c r="D519" s="231"/>
      <c r="E519" s="235"/>
      <c r="F519" s="231"/>
      <c r="G519" s="231"/>
      <c r="H519" s="231"/>
      <c r="I519" s="231"/>
      <c r="J519" s="231"/>
      <c r="K519" s="231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</row>
    <row r="520">
      <c r="A520" s="233"/>
      <c r="B520" s="234"/>
      <c r="C520" s="235"/>
      <c r="D520" s="231"/>
      <c r="E520" s="235"/>
      <c r="F520" s="231"/>
      <c r="G520" s="231"/>
      <c r="H520" s="231"/>
      <c r="I520" s="231"/>
      <c r="J520" s="231"/>
      <c r="K520" s="231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</row>
    <row r="521">
      <c r="A521" s="233"/>
      <c r="B521" s="234"/>
      <c r="C521" s="235"/>
      <c r="D521" s="231"/>
      <c r="E521" s="235"/>
      <c r="F521" s="231"/>
      <c r="G521" s="231"/>
      <c r="H521" s="231"/>
      <c r="I521" s="231"/>
      <c r="J521" s="231"/>
      <c r="K521" s="231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</row>
    <row r="522">
      <c r="A522" s="233"/>
      <c r="B522" s="234"/>
      <c r="C522" s="235"/>
      <c r="D522" s="231"/>
      <c r="E522" s="235"/>
      <c r="F522" s="231"/>
      <c r="G522" s="231"/>
      <c r="H522" s="231"/>
      <c r="I522" s="231"/>
      <c r="J522" s="231"/>
      <c r="K522" s="231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</row>
    <row r="523">
      <c r="A523" s="233"/>
      <c r="B523" s="234"/>
      <c r="C523" s="235"/>
      <c r="D523" s="231"/>
      <c r="E523" s="235"/>
      <c r="F523" s="231"/>
      <c r="G523" s="231"/>
      <c r="H523" s="231"/>
      <c r="I523" s="231"/>
      <c r="J523" s="231"/>
      <c r="K523" s="231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</row>
    <row r="524">
      <c r="A524" s="233"/>
      <c r="B524" s="234"/>
      <c r="C524" s="235"/>
      <c r="D524" s="231"/>
      <c r="E524" s="235"/>
      <c r="F524" s="231"/>
      <c r="G524" s="231"/>
      <c r="H524" s="231"/>
      <c r="I524" s="231"/>
      <c r="J524" s="231"/>
      <c r="K524" s="231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</row>
    <row r="525">
      <c r="A525" s="233"/>
      <c r="B525" s="234"/>
      <c r="C525" s="235"/>
      <c r="D525" s="231"/>
      <c r="E525" s="235"/>
      <c r="F525" s="231"/>
      <c r="G525" s="231"/>
      <c r="H525" s="231"/>
      <c r="I525" s="231"/>
      <c r="J525" s="231"/>
      <c r="K525" s="231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</row>
    <row r="526">
      <c r="A526" s="233"/>
      <c r="B526" s="234"/>
      <c r="C526" s="235"/>
      <c r="D526" s="231"/>
      <c r="E526" s="235"/>
      <c r="F526" s="231"/>
      <c r="G526" s="231"/>
      <c r="H526" s="231"/>
      <c r="I526" s="231"/>
      <c r="J526" s="231"/>
      <c r="K526" s="231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</row>
    <row r="527">
      <c r="A527" s="233"/>
      <c r="B527" s="234"/>
      <c r="C527" s="235"/>
      <c r="D527" s="231"/>
      <c r="E527" s="235"/>
      <c r="F527" s="231"/>
      <c r="G527" s="231"/>
      <c r="H527" s="231"/>
      <c r="I527" s="231"/>
      <c r="J527" s="231"/>
      <c r="K527" s="231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</row>
    <row r="528">
      <c r="A528" s="233"/>
      <c r="B528" s="234"/>
      <c r="C528" s="235"/>
      <c r="D528" s="231"/>
      <c r="E528" s="235"/>
      <c r="F528" s="231"/>
      <c r="G528" s="231"/>
      <c r="H528" s="231"/>
      <c r="I528" s="231"/>
      <c r="J528" s="231"/>
      <c r="K528" s="231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</row>
    <row r="529">
      <c r="A529" s="233"/>
      <c r="B529" s="234"/>
      <c r="C529" s="235"/>
      <c r="D529" s="231"/>
      <c r="E529" s="235"/>
      <c r="F529" s="231"/>
      <c r="G529" s="231"/>
      <c r="H529" s="231"/>
      <c r="I529" s="231"/>
      <c r="J529" s="231"/>
      <c r="K529" s="231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</row>
    <row r="530">
      <c r="A530" s="233"/>
      <c r="B530" s="234"/>
      <c r="C530" s="235"/>
      <c r="D530" s="231"/>
      <c r="E530" s="235"/>
      <c r="F530" s="231"/>
      <c r="G530" s="231"/>
      <c r="H530" s="231"/>
      <c r="I530" s="231"/>
      <c r="J530" s="231"/>
      <c r="K530" s="231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</row>
    <row r="531">
      <c r="A531" s="233"/>
      <c r="B531" s="234"/>
      <c r="C531" s="235"/>
      <c r="D531" s="231"/>
      <c r="E531" s="235"/>
      <c r="F531" s="231"/>
      <c r="G531" s="231"/>
      <c r="H531" s="231"/>
      <c r="I531" s="231"/>
      <c r="J531" s="231"/>
      <c r="K531" s="231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</row>
    <row r="532">
      <c r="A532" s="233"/>
      <c r="B532" s="234"/>
      <c r="C532" s="235"/>
      <c r="D532" s="231"/>
      <c r="E532" s="235"/>
      <c r="F532" s="231"/>
      <c r="G532" s="231"/>
      <c r="H532" s="231"/>
      <c r="I532" s="231"/>
      <c r="J532" s="231"/>
      <c r="K532" s="231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</row>
    <row r="533">
      <c r="A533" s="233"/>
      <c r="B533" s="234"/>
      <c r="C533" s="235"/>
      <c r="D533" s="231"/>
      <c r="E533" s="235"/>
      <c r="F533" s="231"/>
      <c r="G533" s="231"/>
      <c r="H533" s="231"/>
      <c r="I533" s="231"/>
      <c r="J533" s="231"/>
      <c r="K533" s="231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</row>
    <row r="534">
      <c r="A534" s="233"/>
      <c r="B534" s="234"/>
      <c r="C534" s="235"/>
      <c r="D534" s="231"/>
      <c r="E534" s="235"/>
      <c r="F534" s="231"/>
      <c r="G534" s="231"/>
      <c r="H534" s="231"/>
      <c r="I534" s="231"/>
      <c r="J534" s="231"/>
      <c r="K534" s="231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</row>
    <row r="535">
      <c r="A535" s="233"/>
      <c r="B535" s="234"/>
      <c r="C535" s="235"/>
      <c r="D535" s="231"/>
      <c r="E535" s="235"/>
      <c r="F535" s="231"/>
      <c r="G535" s="231"/>
      <c r="H535" s="231"/>
      <c r="I535" s="231"/>
      <c r="J535" s="231"/>
      <c r="K535" s="231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</row>
    <row r="536">
      <c r="A536" s="233"/>
      <c r="B536" s="234"/>
      <c r="C536" s="235"/>
      <c r="D536" s="231"/>
      <c r="E536" s="235"/>
      <c r="F536" s="231"/>
      <c r="G536" s="231"/>
      <c r="H536" s="231"/>
      <c r="I536" s="231"/>
      <c r="J536" s="231"/>
      <c r="K536" s="231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</row>
    <row r="537">
      <c r="A537" s="233"/>
      <c r="B537" s="234"/>
      <c r="C537" s="235"/>
      <c r="D537" s="231"/>
      <c r="E537" s="235"/>
      <c r="F537" s="231"/>
      <c r="G537" s="231"/>
      <c r="H537" s="231"/>
      <c r="I537" s="231"/>
      <c r="J537" s="231"/>
      <c r="K537" s="231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</row>
    <row r="538">
      <c r="A538" s="233"/>
      <c r="B538" s="234"/>
      <c r="C538" s="235"/>
      <c r="D538" s="231"/>
      <c r="E538" s="235"/>
      <c r="F538" s="231"/>
      <c r="G538" s="231"/>
      <c r="H538" s="231"/>
      <c r="I538" s="231"/>
      <c r="J538" s="231"/>
      <c r="K538" s="231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</row>
    <row r="539">
      <c r="A539" s="233"/>
      <c r="B539" s="234"/>
      <c r="C539" s="235"/>
      <c r="D539" s="231"/>
      <c r="E539" s="235"/>
      <c r="F539" s="231"/>
      <c r="G539" s="231"/>
      <c r="H539" s="231"/>
      <c r="I539" s="231"/>
      <c r="J539" s="231"/>
      <c r="K539" s="231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</row>
    <row r="540">
      <c r="A540" s="233"/>
      <c r="B540" s="234"/>
      <c r="C540" s="235"/>
      <c r="D540" s="231"/>
      <c r="E540" s="235"/>
      <c r="F540" s="231"/>
      <c r="G540" s="231"/>
      <c r="H540" s="231"/>
      <c r="I540" s="231"/>
      <c r="J540" s="231"/>
      <c r="K540" s="231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</row>
    <row r="541">
      <c r="A541" s="233"/>
      <c r="B541" s="234"/>
      <c r="C541" s="235"/>
      <c r="D541" s="231"/>
      <c r="E541" s="235"/>
      <c r="F541" s="231"/>
      <c r="G541" s="231"/>
      <c r="H541" s="231"/>
      <c r="I541" s="231"/>
      <c r="J541" s="231"/>
      <c r="K541" s="231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</row>
    <row r="542">
      <c r="A542" s="233"/>
      <c r="B542" s="234"/>
      <c r="C542" s="235"/>
      <c r="D542" s="231"/>
      <c r="E542" s="235"/>
      <c r="F542" s="231"/>
      <c r="G542" s="231"/>
      <c r="H542" s="231"/>
      <c r="I542" s="231"/>
      <c r="J542" s="231"/>
      <c r="K542" s="231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</row>
    <row r="543">
      <c r="A543" s="233"/>
      <c r="B543" s="234"/>
      <c r="C543" s="235"/>
      <c r="D543" s="231"/>
      <c r="E543" s="235"/>
      <c r="F543" s="231"/>
      <c r="G543" s="231"/>
      <c r="H543" s="231"/>
      <c r="I543" s="231"/>
      <c r="J543" s="231"/>
      <c r="K543" s="231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</row>
    <row r="544">
      <c r="A544" s="233"/>
      <c r="B544" s="234"/>
      <c r="C544" s="235"/>
      <c r="D544" s="231"/>
      <c r="E544" s="235"/>
      <c r="F544" s="231"/>
      <c r="G544" s="231"/>
      <c r="H544" s="231"/>
      <c r="I544" s="231"/>
      <c r="J544" s="231"/>
      <c r="K544" s="231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</row>
    <row r="545">
      <c r="A545" s="233"/>
      <c r="B545" s="234"/>
      <c r="C545" s="235"/>
      <c r="D545" s="231"/>
      <c r="E545" s="235"/>
      <c r="F545" s="231"/>
      <c r="G545" s="231"/>
      <c r="H545" s="231"/>
      <c r="I545" s="231"/>
      <c r="J545" s="231"/>
      <c r="K545" s="231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</row>
    <row r="546">
      <c r="A546" s="233"/>
      <c r="B546" s="234"/>
      <c r="C546" s="235"/>
      <c r="D546" s="231"/>
      <c r="E546" s="235"/>
      <c r="F546" s="231"/>
      <c r="G546" s="231"/>
      <c r="H546" s="231"/>
      <c r="I546" s="231"/>
      <c r="J546" s="231"/>
      <c r="K546" s="231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</row>
    <row r="547">
      <c r="A547" s="233"/>
      <c r="B547" s="234"/>
      <c r="C547" s="235"/>
      <c r="D547" s="231"/>
      <c r="E547" s="235"/>
      <c r="F547" s="231"/>
      <c r="G547" s="231"/>
      <c r="H547" s="231"/>
      <c r="I547" s="231"/>
      <c r="J547" s="231"/>
      <c r="K547" s="231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</row>
    <row r="548">
      <c r="A548" s="233"/>
      <c r="B548" s="234"/>
      <c r="C548" s="235"/>
      <c r="D548" s="231"/>
      <c r="E548" s="235"/>
      <c r="F548" s="231"/>
      <c r="G548" s="231"/>
      <c r="H548" s="231"/>
      <c r="I548" s="231"/>
      <c r="J548" s="231"/>
      <c r="K548" s="231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</row>
    <row r="549">
      <c r="A549" s="233"/>
      <c r="B549" s="234"/>
      <c r="C549" s="235"/>
      <c r="D549" s="231"/>
      <c r="E549" s="235"/>
      <c r="F549" s="231"/>
      <c r="G549" s="231"/>
      <c r="H549" s="231"/>
      <c r="I549" s="231"/>
      <c r="J549" s="231"/>
      <c r="K549" s="231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</row>
    <row r="550">
      <c r="A550" s="233"/>
      <c r="B550" s="234"/>
      <c r="C550" s="235"/>
      <c r="D550" s="231"/>
      <c r="E550" s="235"/>
      <c r="F550" s="231"/>
      <c r="G550" s="231"/>
      <c r="H550" s="231"/>
      <c r="I550" s="231"/>
      <c r="J550" s="231"/>
      <c r="K550" s="231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</row>
    <row r="551">
      <c r="A551" s="233"/>
      <c r="B551" s="234"/>
      <c r="C551" s="235"/>
      <c r="D551" s="231"/>
      <c r="E551" s="235"/>
      <c r="F551" s="231"/>
      <c r="G551" s="231"/>
      <c r="H551" s="231"/>
      <c r="I551" s="231"/>
      <c r="J551" s="231"/>
      <c r="K551" s="231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</row>
    <row r="552">
      <c r="A552" s="233"/>
      <c r="B552" s="234"/>
      <c r="C552" s="235"/>
      <c r="D552" s="231"/>
      <c r="E552" s="235"/>
      <c r="F552" s="231"/>
      <c r="G552" s="231"/>
      <c r="H552" s="231"/>
      <c r="I552" s="231"/>
      <c r="J552" s="231"/>
      <c r="K552" s="231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</row>
    <row r="553">
      <c r="A553" s="233"/>
      <c r="B553" s="234"/>
      <c r="C553" s="235"/>
      <c r="D553" s="231"/>
      <c r="E553" s="235"/>
      <c r="F553" s="231"/>
      <c r="G553" s="231"/>
      <c r="H553" s="231"/>
      <c r="I553" s="231"/>
      <c r="J553" s="231"/>
      <c r="K553" s="231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</row>
    <row r="554">
      <c r="A554" s="233"/>
      <c r="B554" s="234"/>
      <c r="C554" s="235"/>
      <c r="D554" s="231"/>
      <c r="E554" s="235"/>
      <c r="F554" s="231"/>
      <c r="G554" s="231"/>
      <c r="H554" s="231"/>
      <c r="I554" s="231"/>
      <c r="J554" s="231"/>
      <c r="K554" s="231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</row>
    <row r="555">
      <c r="A555" s="233"/>
      <c r="B555" s="234"/>
      <c r="C555" s="235"/>
      <c r="D555" s="231"/>
      <c r="E555" s="235"/>
      <c r="F555" s="231"/>
      <c r="G555" s="231"/>
      <c r="H555" s="231"/>
      <c r="I555" s="231"/>
      <c r="J555" s="231"/>
      <c r="K555" s="231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</row>
    <row r="556">
      <c r="A556" s="233"/>
      <c r="B556" s="234"/>
      <c r="C556" s="235"/>
      <c r="D556" s="231"/>
      <c r="E556" s="235"/>
      <c r="F556" s="231"/>
      <c r="G556" s="231"/>
      <c r="H556" s="231"/>
      <c r="I556" s="231"/>
      <c r="J556" s="231"/>
      <c r="K556" s="231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</row>
    <row r="557">
      <c r="A557" s="233"/>
      <c r="B557" s="234"/>
      <c r="C557" s="235"/>
      <c r="D557" s="231"/>
      <c r="E557" s="235"/>
      <c r="F557" s="231"/>
      <c r="G557" s="231"/>
      <c r="H557" s="231"/>
      <c r="I557" s="231"/>
      <c r="J557" s="231"/>
      <c r="K557" s="231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</row>
    <row r="558">
      <c r="A558" s="233"/>
      <c r="B558" s="234"/>
      <c r="C558" s="235"/>
      <c r="D558" s="231"/>
      <c r="E558" s="235"/>
      <c r="F558" s="231"/>
      <c r="G558" s="231"/>
      <c r="H558" s="231"/>
      <c r="I558" s="231"/>
      <c r="J558" s="231"/>
      <c r="K558" s="231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</row>
    <row r="559">
      <c r="A559" s="233"/>
      <c r="B559" s="234"/>
      <c r="C559" s="235"/>
      <c r="D559" s="231"/>
      <c r="E559" s="235"/>
      <c r="F559" s="231"/>
      <c r="G559" s="231"/>
      <c r="H559" s="231"/>
      <c r="I559" s="231"/>
      <c r="J559" s="231"/>
      <c r="K559" s="231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</row>
    <row r="560">
      <c r="A560" s="233"/>
      <c r="B560" s="234"/>
      <c r="C560" s="235"/>
      <c r="D560" s="231"/>
      <c r="E560" s="235"/>
      <c r="F560" s="231"/>
      <c r="G560" s="231"/>
      <c r="H560" s="231"/>
      <c r="I560" s="231"/>
      <c r="J560" s="231"/>
      <c r="K560" s="231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</row>
    <row r="561">
      <c r="A561" s="233"/>
      <c r="B561" s="234"/>
      <c r="C561" s="235"/>
      <c r="D561" s="231"/>
      <c r="E561" s="235"/>
      <c r="F561" s="231"/>
      <c r="G561" s="231"/>
      <c r="H561" s="231"/>
      <c r="I561" s="231"/>
      <c r="J561" s="231"/>
      <c r="K561" s="231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</row>
    <row r="562">
      <c r="A562" s="233"/>
      <c r="B562" s="234"/>
      <c r="C562" s="235"/>
      <c r="D562" s="231"/>
      <c r="E562" s="235"/>
      <c r="F562" s="231"/>
      <c r="G562" s="231"/>
      <c r="H562" s="231"/>
      <c r="I562" s="231"/>
      <c r="J562" s="231"/>
      <c r="K562" s="231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</row>
    <row r="563">
      <c r="A563" s="233"/>
      <c r="B563" s="234"/>
      <c r="C563" s="235"/>
      <c r="D563" s="231"/>
      <c r="E563" s="235"/>
      <c r="F563" s="231"/>
      <c r="G563" s="231"/>
      <c r="H563" s="231"/>
      <c r="I563" s="231"/>
      <c r="J563" s="231"/>
      <c r="K563" s="231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</row>
    <row r="564">
      <c r="A564" s="233"/>
      <c r="B564" s="234"/>
      <c r="C564" s="235"/>
      <c r="D564" s="231"/>
      <c r="E564" s="235"/>
      <c r="F564" s="231"/>
      <c r="G564" s="231"/>
      <c r="H564" s="231"/>
      <c r="I564" s="231"/>
      <c r="J564" s="231"/>
      <c r="K564" s="231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</row>
    <row r="565">
      <c r="A565" s="233"/>
      <c r="B565" s="234"/>
      <c r="C565" s="235"/>
      <c r="D565" s="231"/>
      <c r="E565" s="235"/>
      <c r="F565" s="231"/>
      <c r="G565" s="231"/>
      <c r="H565" s="231"/>
      <c r="I565" s="231"/>
      <c r="J565" s="231"/>
      <c r="K565" s="231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</row>
    <row r="566">
      <c r="A566" s="233"/>
      <c r="B566" s="234"/>
      <c r="C566" s="235"/>
      <c r="D566" s="231"/>
      <c r="E566" s="235"/>
      <c r="F566" s="231"/>
      <c r="G566" s="231"/>
      <c r="H566" s="231"/>
      <c r="I566" s="231"/>
      <c r="J566" s="231"/>
      <c r="K566" s="231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</row>
    <row r="567">
      <c r="A567" s="233"/>
      <c r="B567" s="234"/>
      <c r="C567" s="235"/>
      <c r="D567" s="231"/>
      <c r="E567" s="235"/>
      <c r="F567" s="231"/>
      <c r="G567" s="231"/>
      <c r="H567" s="231"/>
      <c r="I567" s="231"/>
      <c r="J567" s="231"/>
      <c r="K567" s="231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</row>
    <row r="568">
      <c r="A568" s="233"/>
      <c r="B568" s="234"/>
      <c r="C568" s="235"/>
      <c r="D568" s="231"/>
      <c r="E568" s="235"/>
      <c r="F568" s="231"/>
      <c r="G568" s="231"/>
      <c r="H568" s="231"/>
      <c r="I568" s="231"/>
      <c r="J568" s="231"/>
      <c r="K568" s="231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</row>
    <row r="569">
      <c r="A569" s="233"/>
      <c r="B569" s="234"/>
      <c r="C569" s="235"/>
      <c r="D569" s="231"/>
      <c r="E569" s="235"/>
      <c r="F569" s="231"/>
      <c r="G569" s="231"/>
      <c r="H569" s="231"/>
      <c r="I569" s="231"/>
      <c r="J569" s="231"/>
      <c r="K569" s="231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</row>
    <row r="570">
      <c r="A570" s="233"/>
      <c r="B570" s="234"/>
      <c r="C570" s="235"/>
      <c r="D570" s="231"/>
      <c r="E570" s="235"/>
      <c r="F570" s="231"/>
      <c r="G570" s="231"/>
      <c r="H570" s="231"/>
      <c r="I570" s="231"/>
      <c r="J570" s="231"/>
      <c r="K570" s="231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</row>
    <row r="571">
      <c r="A571" s="233"/>
      <c r="B571" s="234"/>
      <c r="C571" s="235"/>
      <c r="D571" s="231"/>
      <c r="E571" s="235"/>
      <c r="F571" s="231"/>
      <c r="G571" s="231"/>
      <c r="H571" s="231"/>
      <c r="I571" s="231"/>
      <c r="J571" s="231"/>
      <c r="K571" s="231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</row>
    <row r="572">
      <c r="A572" s="233"/>
      <c r="B572" s="234"/>
      <c r="C572" s="235"/>
      <c r="D572" s="231"/>
      <c r="E572" s="235"/>
      <c r="F572" s="231"/>
      <c r="G572" s="231"/>
      <c r="H572" s="231"/>
      <c r="I572" s="231"/>
      <c r="J572" s="231"/>
      <c r="K572" s="231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</row>
    <row r="573">
      <c r="A573" s="233"/>
      <c r="B573" s="234"/>
      <c r="C573" s="235"/>
      <c r="D573" s="231"/>
      <c r="E573" s="235"/>
      <c r="F573" s="231"/>
      <c r="G573" s="231"/>
      <c r="H573" s="231"/>
      <c r="I573" s="231"/>
      <c r="J573" s="231"/>
      <c r="K573" s="231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</row>
    <row r="574">
      <c r="A574" s="233"/>
      <c r="B574" s="234"/>
      <c r="C574" s="235"/>
      <c r="D574" s="231"/>
      <c r="E574" s="235"/>
      <c r="F574" s="231"/>
      <c r="G574" s="231"/>
      <c r="H574" s="231"/>
      <c r="I574" s="231"/>
      <c r="J574" s="231"/>
      <c r="K574" s="231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</row>
    <row r="575">
      <c r="A575" s="233"/>
      <c r="B575" s="234"/>
      <c r="C575" s="235"/>
      <c r="D575" s="231"/>
      <c r="E575" s="235"/>
      <c r="F575" s="231"/>
      <c r="G575" s="231"/>
      <c r="H575" s="231"/>
      <c r="I575" s="231"/>
      <c r="J575" s="231"/>
      <c r="K575" s="231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</row>
    <row r="576">
      <c r="A576" s="233"/>
      <c r="B576" s="234"/>
      <c r="C576" s="235"/>
      <c r="D576" s="231"/>
      <c r="E576" s="235"/>
      <c r="F576" s="231"/>
      <c r="G576" s="231"/>
      <c r="H576" s="231"/>
      <c r="I576" s="231"/>
      <c r="J576" s="231"/>
      <c r="K576" s="231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</row>
    <row r="577">
      <c r="A577" s="233"/>
      <c r="B577" s="234"/>
      <c r="C577" s="235"/>
      <c r="D577" s="231"/>
      <c r="E577" s="235"/>
      <c r="F577" s="231"/>
      <c r="G577" s="231"/>
      <c r="H577" s="231"/>
      <c r="I577" s="231"/>
      <c r="J577" s="231"/>
      <c r="K577" s="231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</row>
    <row r="578">
      <c r="A578" s="233"/>
      <c r="B578" s="234"/>
      <c r="C578" s="235"/>
      <c r="D578" s="231"/>
      <c r="E578" s="235"/>
      <c r="F578" s="231"/>
      <c r="G578" s="231"/>
      <c r="H578" s="231"/>
      <c r="I578" s="231"/>
      <c r="J578" s="231"/>
      <c r="K578" s="231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</row>
    <row r="579">
      <c r="A579" s="233"/>
      <c r="B579" s="234"/>
      <c r="C579" s="235"/>
      <c r="D579" s="231"/>
      <c r="E579" s="235"/>
      <c r="F579" s="231"/>
      <c r="G579" s="231"/>
      <c r="H579" s="231"/>
      <c r="I579" s="231"/>
      <c r="J579" s="231"/>
      <c r="K579" s="231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</row>
    <row r="580">
      <c r="A580" s="233"/>
      <c r="B580" s="234"/>
      <c r="C580" s="235"/>
      <c r="D580" s="231"/>
      <c r="E580" s="235"/>
      <c r="F580" s="231"/>
      <c r="G580" s="231"/>
      <c r="H580" s="231"/>
      <c r="I580" s="231"/>
      <c r="J580" s="231"/>
      <c r="K580" s="231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</row>
    <row r="581">
      <c r="A581" s="233"/>
      <c r="B581" s="234"/>
      <c r="C581" s="235"/>
      <c r="D581" s="231"/>
      <c r="E581" s="235"/>
      <c r="F581" s="231"/>
      <c r="G581" s="231"/>
      <c r="H581" s="231"/>
      <c r="I581" s="231"/>
      <c r="J581" s="231"/>
      <c r="K581" s="231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</row>
    <row r="582">
      <c r="A582" s="233"/>
      <c r="B582" s="234"/>
      <c r="C582" s="235"/>
      <c r="D582" s="231"/>
      <c r="E582" s="235"/>
      <c r="F582" s="231"/>
      <c r="G582" s="231"/>
      <c r="H582" s="231"/>
      <c r="I582" s="231"/>
      <c r="J582" s="231"/>
      <c r="K582" s="231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</row>
    <row r="583">
      <c r="A583" s="233"/>
      <c r="B583" s="234"/>
      <c r="C583" s="235"/>
      <c r="D583" s="231"/>
      <c r="E583" s="235"/>
      <c r="F583" s="231"/>
      <c r="G583" s="231"/>
      <c r="H583" s="231"/>
      <c r="I583" s="231"/>
      <c r="J583" s="231"/>
      <c r="K583" s="231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</row>
    <row r="584">
      <c r="A584" s="233"/>
      <c r="B584" s="234"/>
      <c r="C584" s="235"/>
      <c r="D584" s="231"/>
      <c r="E584" s="235"/>
      <c r="F584" s="231"/>
      <c r="G584" s="231"/>
      <c r="H584" s="231"/>
      <c r="I584" s="231"/>
      <c r="J584" s="231"/>
      <c r="K584" s="231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</row>
    <row r="585">
      <c r="A585" s="233"/>
      <c r="B585" s="234"/>
      <c r="C585" s="235"/>
      <c r="D585" s="231"/>
      <c r="E585" s="235"/>
      <c r="F585" s="231"/>
      <c r="G585" s="231"/>
      <c r="H585" s="231"/>
      <c r="I585" s="231"/>
      <c r="J585" s="231"/>
      <c r="K585" s="231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</row>
    <row r="586">
      <c r="A586" s="233"/>
      <c r="B586" s="234"/>
      <c r="C586" s="235"/>
      <c r="D586" s="231"/>
      <c r="E586" s="235"/>
      <c r="F586" s="231"/>
      <c r="G586" s="231"/>
      <c r="H586" s="231"/>
      <c r="I586" s="231"/>
      <c r="J586" s="231"/>
      <c r="K586" s="231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</row>
    <row r="587">
      <c r="A587" s="233"/>
      <c r="B587" s="234"/>
      <c r="C587" s="235"/>
      <c r="D587" s="231"/>
      <c r="E587" s="235"/>
      <c r="F587" s="231"/>
      <c r="G587" s="231"/>
      <c r="H587" s="231"/>
      <c r="I587" s="231"/>
      <c r="J587" s="231"/>
      <c r="K587" s="231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</row>
    <row r="588">
      <c r="A588" s="233"/>
      <c r="B588" s="234"/>
      <c r="C588" s="235"/>
      <c r="D588" s="231"/>
      <c r="E588" s="235"/>
      <c r="F588" s="231"/>
      <c r="G588" s="231"/>
      <c r="H588" s="231"/>
      <c r="I588" s="231"/>
      <c r="J588" s="231"/>
      <c r="K588" s="231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</row>
    <row r="589">
      <c r="A589" s="233"/>
      <c r="B589" s="234"/>
      <c r="C589" s="235"/>
      <c r="D589" s="231"/>
      <c r="E589" s="235"/>
      <c r="F589" s="231"/>
      <c r="G589" s="231"/>
      <c r="H589" s="231"/>
      <c r="I589" s="231"/>
      <c r="J589" s="231"/>
      <c r="K589" s="231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</row>
    <row r="590">
      <c r="A590" s="233"/>
      <c r="B590" s="234"/>
      <c r="C590" s="235"/>
      <c r="D590" s="231"/>
      <c r="E590" s="235"/>
      <c r="F590" s="231"/>
      <c r="G590" s="231"/>
      <c r="H590" s="231"/>
      <c r="I590" s="231"/>
      <c r="J590" s="231"/>
      <c r="K590" s="231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</row>
    <row r="591">
      <c r="A591" s="233"/>
      <c r="B591" s="234"/>
      <c r="C591" s="235"/>
      <c r="D591" s="231"/>
      <c r="E591" s="235"/>
      <c r="F591" s="231"/>
      <c r="G591" s="231"/>
      <c r="H591" s="231"/>
      <c r="I591" s="231"/>
      <c r="J591" s="231"/>
      <c r="K591" s="231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</row>
    <row r="592">
      <c r="A592" s="233"/>
      <c r="B592" s="234"/>
      <c r="C592" s="235"/>
      <c r="D592" s="231"/>
      <c r="E592" s="235"/>
      <c r="F592" s="231"/>
      <c r="G592" s="231"/>
      <c r="H592" s="231"/>
      <c r="I592" s="231"/>
      <c r="J592" s="231"/>
      <c r="K592" s="231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</row>
    <row r="593">
      <c r="A593" s="233"/>
      <c r="B593" s="234"/>
      <c r="C593" s="235"/>
      <c r="D593" s="231"/>
      <c r="E593" s="235"/>
      <c r="F593" s="231"/>
      <c r="G593" s="231"/>
      <c r="H593" s="231"/>
      <c r="I593" s="231"/>
      <c r="J593" s="231"/>
      <c r="K593" s="231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</row>
    <row r="594">
      <c r="A594" s="233"/>
      <c r="B594" s="234"/>
      <c r="C594" s="235"/>
      <c r="D594" s="231"/>
      <c r="E594" s="235"/>
      <c r="F594" s="231"/>
      <c r="G594" s="231"/>
      <c r="H594" s="231"/>
      <c r="I594" s="231"/>
      <c r="J594" s="231"/>
      <c r="K594" s="231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</row>
    <row r="595">
      <c r="A595" s="233"/>
      <c r="B595" s="234"/>
      <c r="C595" s="235"/>
      <c r="D595" s="231"/>
      <c r="E595" s="235"/>
      <c r="F595" s="231"/>
      <c r="G595" s="231"/>
      <c r="H595" s="231"/>
      <c r="I595" s="231"/>
      <c r="J595" s="231"/>
      <c r="K595" s="231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</row>
    <row r="596">
      <c r="A596" s="233"/>
      <c r="B596" s="234"/>
      <c r="C596" s="235"/>
      <c r="D596" s="231"/>
      <c r="E596" s="235"/>
      <c r="F596" s="231"/>
      <c r="G596" s="231"/>
      <c r="H596" s="231"/>
      <c r="I596" s="231"/>
      <c r="J596" s="231"/>
      <c r="K596" s="231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</row>
    <row r="597">
      <c r="A597" s="233"/>
      <c r="B597" s="234"/>
      <c r="C597" s="235"/>
      <c r="D597" s="231"/>
      <c r="E597" s="235"/>
      <c r="F597" s="231"/>
      <c r="G597" s="231"/>
      <c r="H597" s="231"/>
      <c r="I597" s="231"/>
      <c r="J597" s="231"/>
      <c r="K597" s="231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</row>
    <row r="598">
      <c r="A598" s="233"/>
      <c r="B598" s="234"/>
      <c r="C598" s="235"/>
      <c r="D598" s="231"/>
      <c r="E598" s="235"/>
      <c r="F598" s="231"/>
      <c r="G598" s="231"/>
      <c r="H598" s="231"/>
      <c r="I598" s="231"/>
      <c r="J598" s="231"/>
      <c r="K598" s="231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</row>
    <row r="599">
      <c r="A599" s="233"/>
      <c r="B599" s="234"/>
      <c r="C599" s="235"/>
      <c r="D599" s="231"/>
      <c r="E599" s="235"/>
      <c r="F599" s="231"/>
      <c r="G599" s="231"/>
      <c r="H599" s="231"/>
      <c r="I599" s="231"/>
      <c r="J599" s="231"/>
      <c r="K599" s="231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</row>
    <row r="600">
      <c r="A600" s="233"/>
      <c r="B600" s="234"/>
      <c r="C600" s="235"/>
      <c r="D600" s="231"/>
      <c r="E600" s="235"/>
      <c r="F600" s="231"/>
      <c r="G600" s="231"/>
      <c r="H600" s="231"/>
      <c r="I600" s="231"/>
      <c r="J600" s="231"/>
      <c r="K600" s="231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</row>
    <row r="601">
      <c r="A601" s="233"/>
      <c r="B601" s="234"/>
      <c r="C601" s="235"/>
      <c r="D601" s="231"/>
      <c r="E601" s="235"/>
      <c r="F601" s="231"/>
      <c r="G601" s="231"/>
      <c r="H601" s="231"/>
      <c r="I601" s="231"/>
      <c r="J601" s="231"/>
      <c r="K601" s="231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</row>
    <row r="602">
      <c r="A602" s="233"/>
      <c r="B602" s="234"/>
      <c r="C602" s="235"/>
      <c r="D602" s="231"/>
      <c r="E602" s="235"/>
      <c r="F602" s="231"/>
      <c r="G602" s="231"/>
      <c r="H602" s="231"/>
      <c r="I602" s="231"/>
      <c r="J602" s="231"/>
      <c r="K602" s="231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</row>
    <row r="603">
      <c r="A603" s="233"/>
      <c r="B603" s="234"/>
      <c r="C603" s="235"/>
      <c r="D603" s="231"/>
      <c r="E603" s="235"/>
      <c r="F603" s="231"/>
      <c r="G603" s="231"/>
      <c r="H603" s="231"/>
      <c r="I603" s="231"/>
      <c r="J603" s="231"/>
      <c r="K603" s="231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</row>
    <row r="604">
      <c r="A604" s="233"/>
      <c r="B604" s="234"/>
      <c r="C604" s="235"/>
      <c r="D604" s="231"/>
      <c r="E604" s="235"/>
      <c r="F604" s="231"/>
      <c r="G604" s="231"/>
      <c r="H604" s="231"/>
      <c r="I604" s="231"/>
      <c r="J604" s="231"/>
      <c r="K604" s="231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</row>
    <row r="605">
      <c r="A605" s="233"/>
      <c r="B605" s="234"/>
      <c r="C605" s="235"/>
      <c r="D605" s="231"/>
      <c r="E605" s="235"/>
      <c r="F605" s="231"/>
      <c r="G605" s="231"/>
      <c r="H605" s="231"/>
      <c r="I605" s="231"/>
      <c r="J605" s="231"/>
      <c r="K605" s="231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</row>
    <row r="606">
      <c r="A606" s="233"/>
      <c r="B606" s="234"/>
      <c r="C606" s="235"/>
      <c r="D606" s="231"/>
      <c r="E606" s="235"/>
      <c r="F606" s="231"/>
      <c r="G606" s="231"/>
      <c r="H606" s="231"/>
      <c r="I606" s="231"/>
      <c r="J606" s="231"/>
      <c r="K606" s="231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</row>
    <row r="607">
      <c r="A607" s="233"/>
      <c r="B607" s="234"/>
      <c r="C607" s="235"/>
      <c r="D607" s="231"/>
      <c r="E607" s="235"/>
      <c r="F607" s="231"/>
      <c r="G607" s="231"/>
      <c r="H607" s="231"/>
      <c r="I607" s="231"/>
      <c r="J607" s="231"/>
      <c r="K607" s="231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</row>
    <row r="608">
      <c r="A608" s="233"/>
      <c r="B608" s="234"/>
      <c r="C608" s="235"/>
      <c r="D608" s="231"/>
      <c r="E608" s="235"/>
      <c r="F608" s="231"/>
      <c r="G608" s="231"/>
      <c r="H608" s="231"/>
      <c r="I608" s="231"/>
      <c r="J608" s="231"/>
      <c r="K608" s="231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</row>
    <row r="609">
      <c r="A609" s="233"/>
      <c r="B609" s="234"/>
      <c r="C609" s="235"/>
      <c r="D609" s="231"/>
      <c r="E609" s="235"/>
      <c r="F609" s="231"/>
      <c r="G609" s="231"/>
      <c r="H609" s="231"/>
      <c r="I609" s="231"/>
      <c r="J609" s="231"/>
      <c r="K609" s="231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</row>
    <row r="610">
      <c r="A610" s="233"/>
      <c r="B610" s="234"/>
      <c r="C610" s="235"/>
      <c r="D610" s="231"/>
      <c r="E610" s="235"/>
      <c r="F610" s="231"/>
      <c r="G610" s="231"/>
      <c r="H610" s="231"/>
      <c r="I610" s="231"/>
      <c r="J610" s="231"/>
      <c r="K610" s="231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</row>
    <row r="611">
      <c r="A611" s="233"/>
      <c r="B611" s="234"/>
      <c r="C611" s="235"/>
      <c r="D611" s="231"/>
      <c r="E611" s="235"/>
      <c r="F611" s="231"/>
      <c r="G611" s="231"/>
      <c r="H611" s="231"/>
      <c r="I611" s="231"/>
      <c r="J611" s="231"/>
      <c r="K611" s="231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</row>
    <row r="612">
      <c r="A612" s="233"/>
      <c r="B612" s="234"/>
      <c r="C612" s="235"/>
      <c r="D612" s="231"/>
      <c r="E612" s="235"/>
      <c r="F612" s="231"/>
      <c r="G612" s="231"/>
      <c r="H612" s="231"/>
      <c r="I612" s="231"/>
      <c r="J612" s="231"/>
      <c r="K612" s="231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</row>
    <row r="613">
      <c r="A613" s="233"/>
      <c r="B613" s="234"/>
      <c r="C613" s="235"/>
      <c r="D613" s="231"/>
      <c r="E613" s="235"/>
      <c r="F613" s="231"/>
      <c r="G613" s="231"/>
      <c r="H613" s="231"/>
      <c r="I613" s="231"/>
      <c r="J613" s="231"/>
      <c r="K613" s="231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</row>
    <row r="614">
      <c r="A614" s="233"/>
      <c r="B614" s="234"/>
      <c r="C614" s="235"/>
      <c r="D614" s="231"/>
      <c r="E614" s="235"/>
      <c r="F614" s="231"/>
      <c r="G614" s="231"/>
      <c r="H614" s="231"/>
      <c r="I614" s="231"/>
      <c r="J614" s="231"/>
      <c r="K614" s="231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</row>
    <row r="615">
      <c r="A615" s="233"/>
      <c r="B615" s="234"/>
      <c r="C615" s="235"/>
      <c r="D615" s="231"/>
      <c r="E615" s="235"/>
      <c r="F615" s="231"/>
      <c r="G615" s="231"/>
      <c r="H615" s="231"/>
      <c r="I615" s="231"/>
      <c r="J615" s="231"/>
      <c r="K615" s="231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</row>
    <row r="616">
      <c r="A616" s="233"/>
      <c r="B616" s="234"/>
      <c r="C616" s="235"/>
      <c r="D616" s="231"/>
      <c r="E616" s="235"/>
      <c r="F616" s="231"/>
      <c r="G616" s="231"/>
      <c r="H616" s="231"/>
      <c r="I616" s="231"/>
      <c r="J616" s="231"/>
      <c r="K616" s="231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</row>
    <row r="617">
      <c r="A617" s="233"/>
      <c r="B617" s="234"/>
      <c r="C617" s="235"/>
      <c r="D617" s="231"/>
      <c r="E617" s="235"/>
      <c r="F617" s="231"/>
      <c r="G617" s="231"/>
      <c r="H617" s="231"/>
      <c r="I617" s="231"/>
      <c r="J617" s="231"/>
      <c r="K617" s="231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</row>
    <row r="618">
      <c r="A618" s="233"/>
      <c r="B618" s="234"/>
      <c r="C618" s="235"/>
      <c r="D618" s="231"/>
      <c r="E618" s="235"/>
      <c r="F618" s="231"/>
      <c r="G618" s="231"/>
      <c r="H618" s="231"/>
      <c r="I618" s="231"/>
      <c r="J618" s="231"/>
      <c r="K618" s="231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</row>
    <row r="619">
      <c r="A619" s="233"/>
      <c r="B619" s="234"/>
      <c r="C619" s="235"/>
      <c r="D619" s="231"/>
      <c r="E619" s="235"/>
      <c r="F619" s="231"/>
      <c r="G619" s="231"/>
      <c r="H619" s="231"/>
      <c r="I619" s="231"/>
      <c r="J619" s="231"/>
      <c r="K619" s="231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</row>
    <row r="620">
      <c r="A620" s="233"/>
      <c r="B620" s="234"/>
      <c r="C620" s="235"/>
      <c r="D620" s="231"/>
      <c r="E620" s="235"/>
      <c r="F620" s="231"/>
      <c r="G620" s="231"/>
      <c r="H620" s="231"/>
      <c r="I620" s="231"/>
      <c r="J620" s="231"/>
      <c r="K620" s="231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</row>
    <row r="621">
      <c r="A621" s="233"/>
      <c r="B621" s="234"/>
      <c r="C621" s="235"/>
      <c r="D621" s="231"/>
      <c r="E621" s="235"/>
      <c r="F621" s="231"/>
      <c r="G621" s="231"/>
      <c r="H621" s="231"/>
      <c r="I621" s="231"/>
      <c r="J621" s="231"/>
      <c r="K621" s="231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</row>
    <row r="622">
      <c r="A622" s="233"/>
      <c r="B622" s="234"/>
      <c r="C622" s="235"/>
      <c r="D622" s="231"/>
      <c r="E622" s="235"/>
      <c r="F622" s="231"/>
      <c r="G622" s="231"/>
      <c r="H622" s="231"/>
      <c r="I622" s="231"/>
      <c r="J622" s="231"/>
      <c r="K622" s="231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</row>
    <row r="623">
      <c r="A623" s="233"/>
      <c r="B623" s="234"/>
      <c r="C623" s="235"/>
      <c r="D623" s="231"/>
      <c r="E623" s="235"/>
      <c r="F623" s="231"/>
      <c r="G623" s="231"/>
      <c r="H623" s="231"/>
      <c r="I623" s="231"/>
      <c r="J623" s="231"/>
      <c r="K623" s="231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</row>
    <row r="624">
      <c r="A624" s="233"/>
      <c r="B624" s="234"/>
      <c r="C624" s="235"/>
      <c r="D624" s="231"/>
      <c r="E624" s="235"/>
      <c r="F624" s="231"/>
      <c r="G624" s="231"/>
      <c r="H624" s="231"/>
      <c r="I624" s="231"/>
      <c r="J624" s="231"/>
      <c r="K624" s="231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</row>
    <row r="625">
      <c r="A625" s="233"/>
      <c r="B625" s="234"/>
      <c r="C625" s="235"/>
      <c r="D625" s="231"/>
      <c r="E625" s="235"/>
      <c r="F625" s="231"/>
      <c r="G625" s="231"/>
      <c r="H625" s="231"/>
      <c r="I625" s="231"/>
      <c r="J625" s="231"/>
      <c r="K625" s="231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</row>
    <row r="626">
      <c r="A626" s="233"/>
      <c r="B626" s="234"/>
      <c r="C626" s="235"/>
      <c r="D626" s="231"/>
      <c r="E626" s="235"/>
      <c r="F626" s="231"/>
      <c r="G626" s="231"/>
      <c r="H626" s="231"/>
      <c r="I626" s="231"/>
      <c r="J626" s="231"/>
      <c r="K626" s="231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</row>
    <row r="627">
      <c r="A627" s="233"/>
      <c r="B627" s="234"/>
      <c r="C627" s="235"/>
      <c r="D627" s="231"/>
      <c r="E627" s="235"/>
      <c r="F627" s="231"/>
      <c r="G627" s="231"/>
      <c r="H627" s="231"/>
      <c r="I627" s="231"/>
      <c r="J627" s="231"/>
      <c r="K627" s="231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</row>
    <row r="628">
      <c r="A628" s="233"/>
      <c r="B628" s="234"/>
      <c r="C628" s="235"/>
      <c r="D628" s="231"/>
      <c r="E628" s="235"/>
      <c r="F628" s="231"/>
      <c r="G628" s="231"/>
      <c r="H628" s="231"/>
      <c r="I628" s="231"/>
      <c r="J628" s="231"/>
      <c r="K628" s="231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</row>
    <row r="629">
      <c r="A629" s="233"/>
      <c r="B629" s="234"/>
      <c r="C629" s="235"/>
      <c r="D629" s="231"/>
      <c r="E629" s="235"/>
      <c r="F629" s="231"/>
      <c r="G629" s="231"/>
      <c r="H629" s="231"/>
      <c r="I629" s="231"/>
      <c r="J629" s="231"/>
      <c r="K629" s="231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</row>
    <row r="630">
      <c r="A630" s="233"/>
      <c r="B630" s="234"/>
      <c r="C630" s="235"/>
      <c r="D630" s="231"/>
      <c r="E630" s="235"/>
      <c r="F630" s="231"/>
      <c r="G630" s="231"/>
      <c r="H630" s="231"/>
      <c r="I630" s="231"/>
      <c r="J630" s="231"/>
      <c r="K630" s="231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</row>
    <row r="631">
      <c r="A631" s="233"/>
      <c r="B631" s="234"/>
      <c r="C631" s="235"/>
      <c r="D631" s="231"/>
      <c r="E631" s="235"/>
      <c r="F631" s="231"/>
      <c r="G631" s="231"/>
      <c r="H631" s="231"/>
      <c r="I631" s="231"/>
      <c r="J631" s="231"/>
      <c r="K631" s="231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</row>
    <row r="632">
      <c r="A632" s="233"/>
      <c r="B632" s="234"/>
      <c r="C632" s="235"/>
      <c r="D632" s="231"/>
      <c r="E632" s="235"/>
      <c r="F632" s="231"/>
      <c r="G632" s="231"/>
      <c r="H632" s="231"/>
      <c r="I632" s="231"/>
      <c r="J632" s="231"/>
      <c r="K632" s="231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</row>
    <row r="633">
      <c r="A633" s="233"/>
      <c r="B633" s="234"/>
      <c r="C633" s="235"/>
      <c r="D633" s="231"/>
      <c r="E633" s="235"/>
      <c r="F633" s="231"/>
      <c r="G633" s="231"/>
      <c r="H633" s="231"/>
      <c r="I633" s="231"/>
      <c r="J633" s="231"/>
      <c r="K633" s="231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</row>
    <row r="634">
      <c r="A634" s="233"/>
      <c r="B634" s="234"/>
      <c r="C634" s="235"/>
      <c r="D634" s="231"/>
      <c r="E634" s="235"/>
      <c r="F634" s="231"/>
      <c r="G634" s="231"/>
      <c r="H634" s="231"/>
      <c r="I634" s="231"/>
      <c r="J634" s="231"/>
      <c r="K634" s="231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</row>
    <row r="635">
      <c r="A635" s="233"/>
      <c r="B635" s="234"/>
      <c r="C635" s="235"/>
      <c r="D635" s="231"/>
      <c r="E635" s="235"/>
      <c r="F635" s="231"/>
      <c r="G635" s="231"/>
      <c r="H635" s="231"/>
      <c r="I635" s="231"/>
      <c r="J635" s="231"/>
      <c r="K635" s="231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</row>
    <row r="636">
      <c r="A636" s="233"/>
      <c r="B636" s="234"/>
      <c r="C636" s="235"/>
      <c r="D636" s="231"/>
      <c r="E636" s="235"/>
      <c r="F636" s="231"/>
      <c r="G636" s="231"/>
      <c r="H636" s="231"/>
      <c r="I636" s="231"/>
      <c r="J636" s="231"/>
      <c r="K636" s="231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</row>
    <row r="637">
      <c r="A637" s="233"/>
      <c r="B637" s="234"/>
      <c r="C637" s="235"/>
      <c r="D637" s="231"/>
      <c r="E637" s="235"/>
      <c r="F637" s="231"/>
      <c r="G637" s="231"/>
      <c r="H637" s="231"/>
      <c r="I637" s="231"/>
      <c r="J637" s="231"/>
      <c r="K637" s="231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</row>
    <row r="638">
      <c r="A638" s="233"/>
      <c r="B638" s="234"/>
      <c r="C638" s="235"/>
      <c r="D638" s="231"/>
      <c r="E638" s="235"/>
      <c r="F638" s="231"/>
      <c r="G638" s="231"/>
      <c r="H638" s="231"/>
      <c r="I638" s="231"/>
      <c r="J638" s="231"/>
      <c r="K638" s="231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</row>
    <row r="639">
      <c r="A639" s="233"/>
      <c r="B639" s="234"/>
      <c r="C639" s="235"/>
      <c r="D639" s="231"/>
      <c r="E639" s="235"/>
      <c r="F639" s="231"/>
      <c r="G639" s="231"/>
      <c r="H639" s="231"/>
      <c r="I639" s="231"/>
      <c r="J639" s="231"/>
      <c r="K639" s="231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</row>
    <row r="640">
      <c r="A640" s="233"/>
      <c r="B640" s="234"/>
      <c r="C640" s="235"/>
      <c r="D640" s="231"/>
      <c r="E640" s="235"/>
      <c r="F640" s="231"/>
      <c r="G640" s="231"/>
      <c r="H640" s="231"/>
      <c r="I640" s="231"/>
      <c r="J640" s="231"/>
      <c r="K640" s="231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</row>
    <row r="641">
      <c r="A641" s="233"/>
      <c r="B641" s="234"/>
      <c r="C641" s="235"/>
      <c r="D641" s="231"/>
      <c r="E641" s="235"/>
      <c r="F641" s="231"/>
      <c r="G641" s="231"/>
      <c r="H641" s="231"/>
      <c r="I641" s="231"/>
      <c r="J641" s="231"/>
      <c r="K641" s="231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</row>
    <row r="642">
      <c r="A642" s="233"/>
      <c r="B642" s="234"/>
      <c r="C642" s="235"/>
      <c r="D642" s="231"/>
      <c r="E642" s="235"/>
      <c r="F642" s="231"/>
      <c r="G642" s="231"/>
      <c r="H642" s="231"/>
      <c r="I642" s="231"/>
      <c r="J642" s="231"/>
      <c r="K642" s="231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</row>
    <row r="643">
      <c r="A643" s="233"/>
      <c r="B643" s="234"/>
      <c r="C643" s="235"/>
      <c r="D643" s="231"/>
      <c r="E643" s="235"/>
      <c r="F643" s="231"/>
      <c r="G643" s="231"/>
      <c r="H643" s="231"/>
      <c r="I643" s="231"/>
      <c r="J643" s="231"/>
      <c r="K643" s="231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</row>
    <row r="644">
      <c r="A644" s="233"/>
      <c r="B644" s="234"/>
      <c r="C644" s="235"/>
      <c r="D644" s="231"/>
      <c r="E644" s="235"/>
      <c r="F644" s="231"/>
      <c r="G644" s="231"/>
      <c r="H644" s="231"/>
      <c r="I644" s="231"/>
      <c r="J644" s="231"/>
      <c r="K644" s="231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</row>
    <row r="645">
      <c r="A645" s="233"/>
      <c r="B645" s="234"/>
      <c r="C645" s="235"/>
      <c r="D645" s="231"/>
      <c r="E645" s="235"/>
      <c r="F645" s="231"/>
      <c r="G645" s="231"/>
      <c r="H645" s="231"/>
      <c r="I645" s="231"/>
      <c r="J645" s="231"/>
      <c r="K645" s="231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</row>
    <row r="646">
      <c r="A646" s="233"/>
      <c r="B646" s="234"/>
      <c r="C646" s="235"/>
      <c r="D646" s="231"/>
      <c r="E646" s="235"/>
      <c r="F646" s="231"/>
      <c r="G646" s="231"/>
      <c r="H646" s="231"/>
      <c r="I646" s="231"/>
      <c r="J646" s="231"/>
      <c r="K646" s="231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</row>
    <row r="647">
      <c r="A647" s="233"/>
      <c r="B647" s="234"/>
      <c r="C647" s="235"/>
      <c r="D647" s="231"/>
      <c r="E647" s="235"/>
      <c r="F647" s="231"/>
      <c r="G647" s="231"/>
      <c r="H647" s="231"/>
      <c r="I647" s="231"/>
      <c r="J647" s="231"/>
      <c r="K647" s="231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</row>
    <row r="648">
      <c r="A648" s="233"/>
      <c r="B648" s="234"/>
      <c r="C648" s="235"/>
      <c r="D648" s="231"/>
      <c r="E648" s="235"/>
      <c r="F648" s="231"/>
      <c r="G648" s="231"/>
      <c r="H648" s="231"/>
      <c r="I648" s="231"/>
      <c r="J648" s="231"/>
      <c r="K648" s="231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</row>
    <row r="649">
      <c r="A649" s="233"/>
      <c r="B649" s="234"/>
      <c r="C649" s="235"/>
      <c r="D649" s="231"/>
      <c r="E649" s="235"/>
      <c r="F649" s="231"/>
      <c r="G649" s="231"/>
      <c r="H649" s="231"/>
      <c r="I649" s="231"/>
      <c r="J649" s="231"/>
      <c r="K649" s="231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</row>
    <row r="650">
      <c r="A650" s="233"/>
      <c r="B650" s="234"/>
      <c r="C650" s="235"/>
      <c r="D650" s="231"/>
      <c r="E650" s="235"/>
      <c r="F650" s="231"/>
      <c r="G650" s="231"/>
      <c r="H650" s="231"/>
      <c r="I650" s="231"/>
      <c r="J650" s="231"/>
      <c r="K650" s="231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</row>
    <row r="651">
      <c r="A651" s="233"/>
      <c r="B651" s="234"/>
      <c r="C651" s="235"/>
      <c r="D651" s="231"/>
      <c r="E651" s="235"/>
      <c r="F651" s="231"/>
      <c r="G651" s="231"/>
      <c r="H651" s="231"/>
      <c r="I651" s="231"/>
      <c r="J651" s="231"/>
      <c r="K651" s="231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</row>
    <row r="652">
      <c r="A652" s="233"/>
      <c r="B652" s="234"/>
      <c r="C652" s="235"/>
      <c r="D652" s="231"/>
      <c r="E652" s="235"/>
      <c r="F652" s="231"/>
      <c r="G652" s="231"/>
      <c r="H652" s="231"/>
      <c r="I652" s="231"/>
      <c r="J652" s="231"/>
      <c r="K652" s="231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</row>
    <row r="653">
      <c r="A653" s="233"/>
      <c r="B653" s="234"/>
      <c r="C653" s="235"/>
      <c r="D653" s="231"/>
      <c r="E653" s="235"/>
      <c r="F653" s="231"/>
      <c r="G653" s="231"/>
      <c r="H653" s="231"/>
      <c r="I653" s="231"/>
      <c r="J653" s="231"/>
      <c r="K653" s="231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</row>
    <row r="654">
      <c r="A654" s="233"/>
      <c r="B654" s="234"/>
      <c r="C654" s="235"/>
      <c r="D654" s="231"/>
      <c r="E654" s="235"/>
      <c r="F654" s="231"/>
      <c r="G654" s="231"/>
      <c r="H654" s="231"/>
      <c r="I654" s="231"/>
      <c r="J654" s="231"/>
      <c r="K654" s="231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</row>
    <row r="655">
      <c r="A655" s="233"/>
      <c r="B655" s="234"/>
      <c r="C655" s="235"/>
      <c r="D655" s="231"/>
      <c r="E655" s="235"/>
      <c r="F655" s="231"/>
      <c r="G655" s="231"/>
      <c r="H655" s="231"/>
      <c r="I655" s="231"/>
      <c r="J655" s="231"/>
      <c r="K655" s="231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</row>
    <row r="656">
      <c r="A656" s="233"/>
      <c r="B656" s="234"/>
      <c r="C656" s="235"/>
      <c r="D656" s="231"/>
      <c r="E656" s="235"/>
      <c r="F656" s="231"/>
      <c r="G656" s="231"/>
      <c r="H656" s="231"/>
      <c r="I656" s="231"/>
      <c r="J656" s="231"/>
      <c r="K656" s="231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</row>
    <row r="657">
      <c r="A657" s="233"/>
      <c r="B657" s="234"/>
      <c r="C657" s="235"/>
      <c r="D657" s="231"/>
      <c r="E657" s="235"/>
      <c r="F657" s="231"/>
      <c r="G657" s="231"/>
      <c r="H657" s="231"/>
      <c r="I657" s="231"/>
      <c r="J657" s="231"/>
      <c r="K657" s="231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</row>
    <row r="658">
      <c r="A658" s="233"/>
      <c r="B658" s="234"/>
      <c r="C658" s="235"/>
      <c r="D658" s="231"/>
      <c r="E658" s="235"/>
      <c r="F658" s="231"/>
      <c r="G658" s="231"/>
      <c r="H658" s="231"/>
      <c r="I658" s="231"/>
      <c r="J658" s="231"/>
      <c r="K658" s="231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</row>
    <row r="659">
      <c r="A659" s="233"/>
      <c r="B659" s="234"/>
      <c r="C659" s="235"/>
      <c r="D659" s="231"/>
      <c r="E659" s="235"/>
      <c r="F659" s="231"/>
      <c r="G659" s="231"/>
      <c r="H659" s="231"/>
      <c r="I659" s="231"/>
      <c r="J659" s="231"/>
      <c r="K659" s="231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</row>
    <row r="660">
      <c r="A660" s="233"/>
      <c r="B660" s="234"/>
      <c r="C660" s="235"/>
      <c r="D660" s="231"/>
      <c r="E660" s="235"/>
      <c r="F660" s="231"/>
      <c r="G660" s="231"/>
      <c r="H660" s="231"/>
      <c r="I660" s="231"/>
      <c r="J660" s="231"/>
      <c r="K660" s="231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</row>
    <row r="661">
      <c r="A661" s="233"/>
      <c r="B661" s="234"/>
      <c r="C661" s="235"/>
      <c r="D661" s="231"/>
      <c r="E661" s="235"/>
      <c r="F661" s="231"/>
      <c r="G661" s="231"/>
      <c r="H661" s="231"/>
      <c r="I661" s="231"/>
      <c r="J661" s="231"/>
      <c r="K661" s="231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</row>
    <row r="662">
      <c r="A662" s="233"/>
      <c r="B662" s="234"/>
      <c r="C662" s="235"/>
      <c r="D662" s="231"/>
      <c r="E662" s="235"/>
      <c r="F662" s="231"/>
      <c r="G662" s="231"/>
      <c r="H662" s="231"/>
      <c r="I662" s="231"/>
      <c r="J662" s="231"/>
      <c r="K662" s="231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</row>
    <row r="663">
      <c r="A663" s="233"/>
      <c r="B663" s="234"/>
      <c r="C663" s="235"/>
      <c r="D663" s="231"/>
      <c r="E663" s="235"/>
      <c r="F663" s="231"/>
      <c r="G663" s="231"/>
      <c r="H663" s="231"/>
      <c r="I663" s="231"/>
      <c r="J663" s="231"/>
      <c r="K663" s="231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</row>
    <row r="664">
      <c r="A664" s="233"/>
      <c r="B664" s="234"/>
      <c r="C664" s="235"/>
      <c r="D664" s="231"/>
      <c r="E664" s="235"/>
      <c r="F664" s="231"/>
      <c r="G664" s="231"/>
      <c r="H664" s="231"/>
      <c r="I664" s="231"/>
      <c r="J664" s="231"/>
      <c r="K664" s="231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</row>
    <row r="665">
      <c r="A665" s="233"/>
      <c r="B665" s="234"/>
      <c r="C665" s="235"/>
      <c r="D665" s="231"/>
      <c r="E665" s="235"/>
      <c r="F665" s="231"/>
      <c r="G665" s="231"/>
      <c r="H665" s="231"/>
      <c r="I665" s="231"/>
      <c r="J665" s="231"/>
      <c r="K665" s="231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</row>
    <row r="666">
      <c r="A666" s="233"/>
      <c r="B666" s="234"/>
      <c r="C666" s="235"/>
      <c r="D666" s="231"/>
      <c r="E666" s="235"/>
      <c r="F666" s="231"/>
      <c r="G666" s="231"/>
      <c r="H666" s="231"/>
      <c r="I666" s="231"/>
      <c r="J666" s="231"/>
      <c r="K666" s="231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</row>
    <row r="667">
      <c r="A667" s="233"/>
      <c r="B667" s="234"/>
      <c r="C667" s="235"/>
      <c r="D667" s="231"/>
      <c r="E667" s="235"/>
      <c r="F667" s="231"/>
      <c r="G667" s="231"/>
      <c r="H667" s="231"/>
      <c r="I667" s="231"/>
      <c r="J667" s="231"/>
      <c r="K667" s="231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</row>
    <row r="668">
      <c r="A668" s="233"/>
      <c r="B668" s="234"/>
      <c r="C668" s="235"/>
      <c r="D668" s="231"/>
      <c r="E668" s="235"/>
      <c r="F668" s="231"/>
      <c r="G668" s="231"/>
      <c r="H668" s="231"/>
      <c r="I668" s="231"/>
      <c r="J668" s="231"/>
      <c r="K668" s="231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</row>
    <row r="669">
      <c r="A669" s="233"/>
      <c r="B669" s="234"/>
      <c r="C669" s="235"/>
      <c r="D669" s="231"/>
      <c r="E669" s="235"/>
      <c r="F669" s="231"/>
      <c r="G669" s="231"/>
      <c r="H669" s="231"/>
      <c r="I669" s="231"/>
      <c r="J669" s="231"/>
      <c r="K669" s="231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</row>
    <row r="670">
      <c r="A670" s="233"/>
      <c r="B670" s="234"/>
      <c r="C670" s="235"/>
      <c r="D670" s="231"/>
      <c r="E670" s="235"/>
      <c r="F670" s="231"/>
      <c r="G670" s="231"/>
      <c r="H670" s="231"/>
      <c r="I670" s="231"/>
      <c r="J670" s="231"/>
      <c r="K670" s="231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</row>
    <row r="671">
      <c r="A671" s="233"/>
      <c r="B671" s="234"/>
      <c r="C671" s="235"/>
      <c r="D671" s="231"/>
      <c r="E671" s="235"/>
      <c r="F671" s="231"/>
      <c r="G671" s="231"/>
      <c r="H671" s="231"/>
      <c r="I671" s="231"/>
      <c r="J671" s="231"/>
      <c r="K671" s="231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</row>
    <row r="672">
      <c r="A672" s="233"/>
      <c r="B672" s="234"/>
      <c r="C672" s="235"/>
      <c r="D672" s="231"/>
      <c r="E672" s="235"/>
      <c r="F672" s="231"/>
      <c r="G672" s="231"/>
      <c r="H672" s="231"/>
      <c r="I672" s="231"/>
      <c r="J672" s="231"/>
      <c r="K672" s="231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</row>
    <row r="673">
      <c r="A673" s="233"/>
      <c r="B673" s="234"/>
      <c r="C673" s="235"/>
      <c r="D673" s="231"/>
      <c r="E673" s="235"/>
      <c r="F673" s="231"/>
      <c r="G673" s="231"/>
      <c r="H673" s="231"/>
      <c r="I673" s="231"/>
      <c r="J673" s="231"/>
      <c r="K673" s="231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</row>
    <row r="674">
      <c r="A674" s="233"/>
      <c r="B674" s="234"/>
      <c r="C674" s="235"/>
      <c r="D674" s="231"/>
      <c r="E674" s="235"/>
      <c r="F674" s="231"/>
      <c r="G674" s="231"/>
      <c r="H674" s="231"/>
      <c r="I674" s="231"/>
      <c r="J674" s="231"/>
      <c r="K674" s="231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</row>
    <row r="675">
      <c r="A675" s="233"/>
      <c r="B675" s="234"/>
      <c r="C675" s="235"/>
      <c r="D675" s="231"/>
      <c r="E675" s="235"/>
      <c r="F675" s="231"/>
      <c r="G675" s="231"/>
      <c r="H675" s="231"/>
      <c r="I675" s="231"/>
      <c r="J675" s="231"/>
      <c r="K675" s="231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</row>
    <row r="676">
      <c r="A676" s="233"/>
      <c r="B676" s="234"/>
      <c r="C676" s="235"/>
      <c r="D676" s="231"/>
      <c r="E676" s="235"/>
      <c r="F676" s="231"/>
      <c r="G676" s="231"/>
      <c r="H676" s="231"/>
      <c r="I676" s="231"/>
      <c r="J676" s="231"/>
      <c r="K676" s="231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</row>
    <row r="677">
      <c r="A677" s="233"/>
      <c r="B677" s="234"/>
      <c r="C677" s="235"/>
      <c r="D677" s="231"/>
      <c r="E677" s="235"/>
      <c r="F677" s="231"/>
      <c r="G677" s="231"/>
      <c r="H677" s="231"/>
      <c r="I677" s="231"/>
      <c r="J677" s="231"/>
      <c r="K677" s="231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</row>
    <row r="678">
      <c r="A678" s="233"/>
      <c r="B678" s="234"/>
      <c r="C678" s="235"/>
      <c r="D678" s="231"/>
      <c r="E678" s="235"/>
      <c r="F678" s="231"/>
      <c r="G678" s="231"/>
      <c r="H678" s="231"/>
      <c r="I678" s="231"/>
      <c r="J678" s="231"/>
      <c r="K678" s="231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</row>
    <row r="679">
      <c r="A679" s="233"/>
      <c r="B679" s="234"/>
      <c r="C679" s="235"/>
      <c r="D679" s="231"/>
      <c r="E679" s="235"/>
      <c r="F679" s="231"/>
      <c r="G679" s="231"/>
      <c r="H679" s="231"/>
      <c r="I679" s="231"/>
      <c r="J679" s="231"/>
      <c r="K679" s="231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</row>
    <row r="680">
      <c r="A680" s="233"/>
      <c r="B680" s="234"/>
      <c r="C680" s="235"/>
      <c r="D680" s="231"/>
      <c r="E680" s="235"/>
      <c r="F680" s="231"/>
      <c r="G680" s="231"/>
      <c r="H680" s="231"/>
      <c r="I680" s="231"/>
      <c r="J680" s="231"/>
      <c r="K680" s="231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</row>
    <row r="681">
      <c r="A681" s="233"/>
      <c r="B681" s="234"/>
      <c r="C681" s="235"/>
      <c r="D681" s="231"/>
      <c r="E681" s="235"/>
      <c r="F681" s="231"/>
      <c r="G681" s="231"/>
      <c r="H681" s="231"/>
      <c r="I681" s="231"/>
      <c r="J681" s="231"/>
      <c r="K681" s="231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</row>
    <row r="682">
      <c r="A682" s="233"/>
      <c r="B682" s="234"/>
      <c r="C682" s="235"/>
      <c r="D682" s="231"/>
      <c r="E682" s="235"/>
      <c r="F682" s="231"/>
      <c r="G682" s="231"/>
      <c r="H682" s="231"/>
      <c r="I682" s="231"/>
      <c r="J682" s="231"/>
      <c r="K682" s="231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</row>
    <row r="683">
      <c r="A683" s="233"/>
      <c r="B683" s="234"/>
      <c r="C683" s="235"/>
      <c r="D683" s="231"/>
      <c r="E683" s="235"/>
      <c r="F683" s="231"/>
      <c r="G683" s="231"/>
      <c r="H683" s="231"/>
      <c r="I683" s="231"/>
      <c r="J683" s="231"/>
      <c r="K683" s="231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</row>
    <row r="684">
      <c r="A684" s="233"/>
      <c r="B684" s="234"/>
      <c r="C684" s="235"/>
      <c r="D684" s="231"/>
      <c r="E684" s="235"/>
      <c r="F684" s="231"/>
      <c r="G684" s="231"/>
      <c r="H684" s="231"/>
      <c r="I684" s="231"/>
      <c r="J684" s="231"/>
      <c r="K684" s="231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</row>
    <row r="685">
      <c r="A685" s="233"/>
      <c r="B685" s="234"/>
      <c r="C685" s="235"/>
      <c r="D685" s="231"/>
      <c r="E685" s="235"/>
      <c r="F685" s="231"/>
      <c r="G685" s="231"/>
      <c r="H685" s="231"/>
      <c r="I685" s="231"/>
      <c r="J685" s="231"/>
      <c r="K685" s="231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</row>
    <row r="686">
      <c r="A686" s="233"/>
      <c r="B686" s="234"/>
      <c r="C686" s="235"/>
      <c r="D686" s="231"/>
      <c r="E686" s="235"/>
      <c r="F686" s="231"/>
      <c r="G686" s="231"/>
      <c r="H686" s="231"/>
      <c r="I686" s="231"/>
      <c r="J686" s="231"/>
      <c r="K686" s="231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</row>
    <row r="687">
      <c r="A687" s="233"/>
      <c r="B687" s="234"/>
      <c r="C687" s="235"/>
      <c r="D687" s="231"/>
      <c r="E687" s="235"/>
      <c r="F687" s="231"/>
      <c r="G687" s="231"/>
      <c r="H687" s="231"/>
      <c r="I687" s="231"/>
      <c r="J687" s="231"/>
      <c r="K687" s="231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</row>
    <row r="688">
      <c r="A688" s="233"/>
      <c r="B688" s="234"/>
      <c r="C688" s="235"/>
      <c r="D688" s="231"/>
      <c r="E688" s="235"/>
      <c r="F688" s="231"/>
      <c r="G688" s="231"/>
      <c r="H688" s="231"/>
      <c r="I688" s="231"/>
      <c r="J688" s="231"/>
      <c r="K688" s="231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</row>
    <row r="689">
      <c r="A689" s="233"/>
      <c r="B689" s="234"/>
      <c r="C689" s="235"/>
      <c r="D689" s="231"/>
      <c r="E689" s="235"/>
      <c r="F689" s="231"/>
      <c r="G689" s="231"/>
      <c r="H689" s="231"/>
      <c r="I689" s="231"/>
      <c r="J689" s="231"/>
      <c r="K689" s="231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</row>
    <row r="690">
      <c r="A690" s="233"/>
      <c r="B690" s="234"/>
      <c r="C690" s="235"/>
      <c r="D690" s="231"/>
      <c r="E690" s="235"/>
      <c r="F690" s="231"/>
      <c r="G690" s="231"/>
      <c r="H690" s="231"/>
      <c r="I690" s="231"/>
      <c r="J690" s="231"/>
      <c r="K690" s="231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</row>
    <row r="691">
      <c r="A691" s="233"/>
      <c r="B691" s="234"/>
      <c r="C691" s="235"/>
      <c r="D691" s="231"/>
      <c r="E691" s="235"/>
      <c r="F691" s="231"/>
      <c r="G691" s="231"/>
      <c r="H691" s="231"/>
      <c r="I691" s="231"/>
      <c r="J691" s="231"/>
      <c r="K691" s="231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</row>
    <row r="692">
      <c r="A692" s="233"/>
      <c r="B692" s="234"/>
      <c r="C692" s="235"/>
      <c r="D692" s="231"/>
      <c r="E692" s="235"/>
      <c r="F692" s="231"/>
      <c r="G692" s="231"/>
      <c r="H692" s="231"/>
      <c r="I692" s="231"/>
      <c r="J692" s="231"/>
      <c r="K692" s="231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</row>
    <row r="693">
      <c r="A693" s="233"/>
      <c r="B693" s="234"/>
      <c r="C693" s="235"/>
      <c r="D693" s="231"/>
      <c r="E693" s="235"/>
      <c r="F693" s="231"/>
      <c r="G693" s="231"/>
      <c r="H693" s="231"/>
      <c r="I693" s="231"/>
      <c r="J693" s="231"/>
      <c r="K693" s="231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</row>
    <row r="694">
      <c r="A694" s="233"/>
      <c r="B694" s="234"/>
      <c r="C694" s="235"/>
      <c r="D694" s="231"/>
      <c r="E694" s="235"/>
      <c r="F694" s="231"/>
      <c r="G694" s="231"/>
      <c r="H694" s="231"/>
      <c r="I694" s="231"/>
      <c r="J694" s="231"/>
      <c r="K694" s="231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</row>
    <row r="695">
      <c r="A695" s="233"/>
      <c r="B695" s="234"/>
      <c r="C695" s="235"/>
      <c r="D695" s="231"/>
      <c r="E695" s="235"/>
      <c r="F695" s="231"/>
      <c r="G695" s="231"/>
      <c r="H695" s="231"/>
      <c r="I695" s="231"/>
      <c r="J695" s="231"/>
      <c r="K695" s="231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</row>
    <row r="696">
      <c r="A696" s="233"/>
      <c r="B696" s="234"/>
      <c r="C696" s="235"/>
      <c r="D696" s="231"/>
      <c r="E696" s="235"/>
      <c r="F696" s="231"/>
      <c r="G696" s="231"/>
      <c r="H696" s="231"/>
      <c r="I696" s="231"/>
      <c r="J696" s="231"/>
      <c r="K696" s="231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</row>
    <row r="697">
      <c r="A697" s="233"/>
      <c r="B697" s="234"/>
      <c r="C697" s="235"/>
      <c r="D697" s="231"/>
      <c r="E697" s="235"/>
      <c r="F697" s="231"/>
      <c r="G697" s="231"/>
      <c r="H697" s="231"/>
      <c r="I697" s="231"/>
      <c r="J697" s="231"/>
      <c r="K697" s="231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</row>
    <row r="698">
      <c r="A698" s="233"/>
      <c r="B698" s="234"/>
      <c r="C698" s="235"/>
      <c r="D698" s="231"/>
      <c r="E698" s="235"/>
      <c r="F698" s="231"/>
      <c r="G698" s="231"/>
      <c r="H698" s="231"/>
      <c r="I698" s="231"/>
      <c r="J698" s="231"/>
      <c r="K698" s="231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</row>
    <row r="699">
      <c r="A699" s="233"/>
      <c r="B699" s="234"/>
      <c r="C699" s="235"/>
      <c r="D699" s="231"/>
      <c r="E699" s="235"/>
      <c r="F699" s="231"/>
      <c r="G699" s="231"/>
      <c r="H699" s="231"/>
      <c r="I699" s="231"/>
      <c r="J699" s="231"/>
      <c r="K699" s="231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</row>
    <row r="700">
      <c r="A700" s="233"/>
      <c r="B700" s="234"/>
      <c r="C700" s="235"/>
      <c r="D700" s="231"/>
      <c r="E700" s="235"/>
      <c r="F700" s="231"/>
      <c r="G700" s="231"/>
      <c r="H700" s="231"/>
      <c r="I700" s="231"/>
      <c r="J700" s="231"/>
      <c r="K700" s="231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</row>
    <row r="701">
      <c r="A701" s="233"/>
      <c r="B701" s="234"/>
      <c r="C701" s="235"/>
      <c r="D701" s="231"/>
      <c r="E701" s="235"/>
      <c r="F701" s="231"/>
      <c r="G701" s="231"/>
      <c r="H701" s="231"/>
      <c r="I701" s="231"/>
      <c r="J701" s="231"/>
      <c r="K701" s="231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</row>
    <row r="702">
      <c r="A702" s="233"/>
      <c r="B702" s="234"/>
      <c r="C702" s="235"/>
      <c r="D702" s="231"/>
      <c r="E702" s="235"/>
      <c r="F702" s="231"/>
      <c r="G702" s="231"/>
      <c r="H702" s="231"/>
      <c r="I702" s="231"/>
      <c r="J702" s="231"/>
      <c r="K702" s="231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</row>
    <row r="703">
      <c r="A703" s="233"/>
      <c r="B703" s="234"/>
      <c r="C703" s="235"/>
      <c r="D703" s="231"/>
      <c r="E703" s="235"/>
      <c r="F703" s="231"/>
      <c r="G703" s="231"/>
      <c r="H703" s="231"/>
      <c r="I703" s="231"/>
      <c r="J703" s="231"/>
      <c r="K703" s="231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</row>
    <row r="704">
      <c r="A704" s="233"/>
      <c r="B704" s="234"/>
      <c r="C704" s="235"/>
      <c r="D704" s="231"/>
      <c r="E704" s="235"/>
      <c r="F704" s="231"/>
      <c r="G704" s="231"/>
      <c r="H704" s="231"/>
      <c r="I704" s="231"/>
      <c r="J704" s="231"/>
      <c r="K704" s="231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</row>
    <row r="705">
      <c r="A705" s="233"/>
      <c r="B705" s="234"/>
      <c r="C705" s="235"/>
      <c r="D705" s="231"/>
      <c r="E705" s="235"/>
      <c r="F705" s="231"/>
      <c r="G705" s="231"/>
      <c r="H705" s="231"/>
      <c r="I705" s="231"/>
      <c r="J705" s="231"/>
      <c r="K705" s="231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</row>
    <row r="706">
      <c r="A706" s="233"/>
      <c r="B706" s="234"/>
      <c r="C706" s="235"/>
      <c r="D706" s="231"/>
      <c r="E706" s="235"/>
      <c r="F706" s="231"/>
      <c r="G706" s="231"/>
      <c r="H706" s="231"/>
      <c r="I706" s="231"/>
      <c r="J706" s="231"/>
      <c r="K706" s="231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</row>
    <row r="707">
      <c r="A707" s="233"/>
      <c r="B707" s="234"/>
      <c r="C707" s="235"/>
      <c r="D707" s="231"/>
      <c r="E707" s="235"/>
      <c r="F707" s="231"/>
      <c r="G707" s="231"/>
      <c r="H707" s="231"/>
      <c r="I707" s="231"/>
      <c r="J707" s="231"/>
      <c r="K707" s="231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</row>
    <row r="708">
      <c r="A708" s="233"/>
      <c r="B708" s="234"/>
      <c r="C708" s="235"/>
      <c r="D708" s="231"/>
      <c r="E708" s="235"/>
      <c r="F708" s="231"/>
      <c r="G708" s="231"/>
      <c r="H708" s="231"/>
      <c r="I708" s="231"/>
      <c r="J708" s="231"/>
      <c r="K708" s="231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</row>
    <row r="709">
      <c r="A709" s="233"/>
      <c r="B709" s="234"/>
      <c r="C709" s="235"/>
      <c r="D709" s="231"/>
      <c r="E709" s="235"/>
      <c r="F709" s="231"/>
      <c r="G709" s="231"/>
      <c r="H709" s="231"/>
      <c r="I709" s="231"/>
      <c r="J709" s="231"/>
      <c r="K709" s="231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</row>
    <row r="710">
      <c r="A710" s="233"/>
      <c r="B710" s="234"/>
      <c r="C710" s="235"/>
      <c r="D710" s="231"/>
      <c r="E710" s="235"/>
      <c r="F710" s="231"/>
      <c r="G710" s="231"/>
      <c r="H710" s="231"/>
      <c r="I710" s="231"/>
      <c r="J710" s="231"/>
      <c r="K710" s="231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</row>
    <row r="711">
      <c r="A711" s="233"/>
      <c r="B711" s="234"/>
      <c r="C711" s="235"/>
      <c r="D711" s="231"/>
      <c r="E711" s="235"/>
      <c r="F711" s="231"/>
      <c r="G711" s="231"/>
      <c r="H711" s="231"/>
      <c r="I711" s="231"/>
      <c r="J711" s="231"/>
      <c r="K711" s="231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</row>
    <row r="712">
      <c r="A712" s="233"/>
      <c r="B712" s="234"/>
      <c r="C712" s="235"/>
      <c r="D712" s="231"/>
      <c r="E712" s="235"/>
      <c r="F712" s="231"/>
      <c r="G712" s="231"/>
      <c r="H712" s="231"/>
      <c r="I712" s="231"/>
      <c r="J712" s="231"/>
      <c r="K712" s="231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</row>
    <row r="713">
      <c r="A713" s="233"/>
      <c r="B713" s="234"/>
      <c r="C713" s="235"/>
      <c r="D713" s="231"/>
      <c r="E713" s="235"/>
      <c r="F713" s="231"/>
      <c r="G713" s="231"/>
      <c r="H713" s="231"/>
      <c r="I713" s="231"/>
      <c r="J713" s="231"/>
      <c r="K713" s="231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</row>
    <row r="714">
      <c r="A714" s="233"/>
      <c r="B714" s="234"/>
      <c r="C714" s="235"/>
      <c r="D714" s="231"/>
      <c r="E714" s="235"/>
      <c r="F714" s="231"/>
      <c r="G714" s="231"/>
      <c r="H714" s="231"/>
      <c r="I714" s="231"/>
      <c r="J714" s="231"/>
      <c r="K714" s="231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</row>
    <row r="715">
      <c r="A715" s="233"/>
      <c r="B715" s="234"/>
      <c r="C715" s="235"/>
      <c r="D715" s="231"/>
      <c r="E715" s="235"/>
      <c r="F715" s="231"/>
      <c r="G715" s="231"/>
      <c r="H715" s="231"/>
      <c r="I715" s="231"/>
      <c r="J715" s="231"/>
      <c r="K715" s="231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</row>
    <row r="716">
      <c r="A716" s="233"/>
      <c r="B716" s="234"/>
      <c r="C716" s="235"/>
      <c r="D716" s="231"/>
      <c r="E716" s="235"/>
      <c r="F716" s="231"/>
      <c r="G716" s="231"/>
      <c r="H716" s="231"/>
      <c r="I716" s="231"/>
      <c r="J716" s="231"/>
      <c r="K716" s="231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</row>
    <row r="717">
      <c r="A717" s="233"/>
      <c r="B717" s="234"/>
      <c r="C717" s="235"/>
      <c r="D717" s="231"/>
      <c r="E717" s="235"/>
      <c r="F717" s="231"/>
      <c r="G717" s="231"/>
      <c r="H717" s="231"/>
      <c r="I717" s="231"/>
      <c r="J717" s="231"/>
      <c r="K717" s="231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</row>
    <row r="718">
      <c r="A718" s="233"/>
      <c r="B718" s="234"/>
      <c r="C718" s="235"/>
      <c r="D718" s="231"/>
      <c r="E718" s="235"/>
      <c r="F718" s="231"/>
      <c r="G718" s="231"/>
      <c r="H718" s="231"/>
      <c r="I718" s="231"/>
      <c r="J718" s="231"/>
      <c r="K718" s="231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</row>
    <row r="719">
      <c r="A719" s="233"/>
      <c r="B719" s="234"/>
      <c r="C719" s="235"/>
      <c r="D719" s="231"/>
      <c r="E719" s="235"/>
      <c r="F719" s="231"/>
      <c r="G719" s="231"/>
      <c r="H719" s="231"/>
      <c r="I719" s="231"/>
      <c r="J719" s="231"/>
      <c r="K719" s="231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</row>
    <row r="720">
      <c r="A720" s="233"/>
      <c r="B720" s="234"/>
      <c r="C720" s="235"/>
      <c r="D720" s="231"/>
      <c r="E720" s="235"/>
      <c r="F720" s="231"/>
      <c r="G720" s="231"/>
      <c r="H720" s="231"/>
      <c r="I720" s="231"/>
      <c r="J720" s="231"/>
      <c r="K720" s="231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</row>
    <row r="721">
      <c r="A721" s="233"/>
      <c r="B721" s="234"/>
      <c r="C721" s="235"/>
      <c r="D721" s="231"/>
      <c r="E721" s="235"/>
      <c r="F721" s="231"/>
      <c r="G721" s="231"/>
      <c r="H721" s="231"/>
      <c r="I721" s="231"/>
      <c r="J721" s="231"/>
      <c r="K721" s="231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</row>
    <row r="722">
      <c r="A722" s="233"/>
      <c r="B722" s="234"/>
      <c r="C722" s="235"/>
      <c r="D722" s="231"/>
      <c r="E722" s="235"/>
      <c r="F722" s="231"/>
      <c r="G722" s="231"/>
      <c r="H722" s="231"/>
      <c r="I722" s="231"/>
      <c r="J722" s="231"/>
      <c r="K722" s="231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</row>
    <row r="723">
      <c r="A723" s="233"/>
      <c r="B723" s="234"/>
      <c r="C723" s="235"/>
      <c r="D723" s="231"/>
      <c r="E723" s="235"/>
      <c r="F723" s="231"/>
      <c r="G723" s="231"/>
      <c r="H723" s="231"/>
      <c r="I723" s="231"/>
      <c r="J723" s="231"/>
      <c r="K723" s="231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</row>
    <row r="724">
      <c r="A724" s="233"/>
      <c r="B724" s="234"/>
      <c r="C724" s="235"/>
      <c r="D724" s="231"/>
      <c r="E724" s="235"/>
      <c r="F724" s="231"/>
      <c r="G724" s="231"/>
      <c r="H724" s="231"/>
      <c r="I724" s="231"/>
      <c r="J724" s="231"/>
      <c r="K724" s="231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</row>
    <row r="725">
      <c r="A725" s="233"/>
      <c r="B725" s="234"/>
      <c r="C725" s="235"/>
      <c r="D725" s="231"/>
      <c r="E725" s="235"/>
      <c r="F725" s="231"/>
      <c r="G725" s="231"/>
      <c r="H725" s="231"/>
      <c r="I725" s="231"/>
      <c r="J725" s="231"/>
      <c r="K725" s="231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</row>
    <row r="726">
      <c r="A726" s="233"/>
      <c r="B726" s="234"/>
      <c r="C726" s="235"/>
      <c r="D726" s="231"/>
      <c r="E726" s="235"/>
      <c r="F726" s="231"/>
      <c r="G726" s="231"/>
      <c r="H726" s="231"/>
      <c r="I726" s="231"/>
      <c r="J726" s="231"/>
      <c r="K726" s="231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</row>
    <row r="727">
      <c r="A727" s="233"/>
      <c r="B727" s="234"/>
      <c r="C727" s="235"/>
      <c r="D727" s="231"/>
      <c r="E727" s="235"/>
      <c r="F727" s="231"/>
      <c r="G727" s="231"/>
      <c r="H727" s="231"/>
      <c r="I727" s="231"/>
      <c r="J727" s="231"/>
      <c r="K727" s="231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</row>
    <row r="728">
      <c r="A728" s="233"/>
      <c r="B728" s="234"/>
      <c r="C728" s="235"/>
      <c r="D728" s="231"/>
      <c r="E728" s="235"/>
      <c r="F728" s="231"/>
      <c r="G728" s="231"/>
      <c r="H728" s="231"/>
      <c r="I728" s="231"/>
      <c r="J728" s="231"/>
      <c r="K728" s="231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</row>
    <row r="729">
      <c r="A729" s="233"/>
      <c r="B729" s="234"/>
      <c r="C729" s="235"/>
      <c r="D729" s="231"/>
      <c r="E729" s="235"/>
      <c r="F729" s="231"/>
      <c r="G729" s="231"/>
      <c r="H729" s="231"/>
      <c r="I729" s="231"/>
      <c r="J729" s="231"/>
      <c r="K729" s="231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</row>
    <row r="730">
      <c r="A730" s="233"/>
      <c r="B730" s="234"/>
      <c r="C730" s="235"/>
      <c r="D730" s="231"/>
      <c r="E730" s="235"/>
      <c r="F730" s="231"/>
      <c r="G730" s="231"/>
      <c r="H730" s="231"/>
      <c r="I730" s="231"/>
      <c r="J730" s="231"/>
      <c r="K730" s="231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</row>
    <row r="731">
      <c r="A731" s="233"/>
      <c r="B731" s="234"/>
      <c r="C731" s="235"/>
      <c r="D731" s="231"/>
      <c r="E731" s="235"/>
      <c r="F731" s="231"/>
      <c r="G731" s="231"/>
      <c r="H731" s="231"/>
      <c r="I731" s="231"/>
      <c r="J731" s="231"/>
      <c r="K731" s="231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</row>
    <row r="732">
      <c r="A732" s="233"/>
      <c r="B732" s="234"/>
      <c r="C732" s="235"/>
      <c r="D732" s="231"/>
      <c r="E732" s="235"/>
      <c r="F732" s="231"/>
      <c r="G732" s="231"/>
      <c r="H732" s="231"/>
      <c r="I732" s="231"/>
      <c r="J732" s="231"/>
      <c r="K732" s="231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</row>
    <row r="733">
      <c r="A733" s="233"/>
      <c r="B733" s="234"/>
      <c r="C733" s="235"/>
      <c r="D733" s="231"/>
      <c r="E733" s="235"/>
      <c r="F733" s="231"/>
      <c r="G733" s="231"/>
      <c r="H733" s="231"/>
      <c r="I733" s="231"/>
      <c r="J733" s="231"/>
      <c r="K733" s="231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</row>
    <row r="734">
      <c r="A734" s="233"/>
      <c r="B734" s="234"/>
      <c r="C734" s="235"/>
      <c r="D734" s="231"/>
      <c r="E734" s="235"/>
      <c r="F734" s="231"/>
      <c r="G734" s="231"/>
      <c r="H734" s="231"/>
      <c r="I734" s="231"/>
      <c r="J734" s="231"/>
      <c r="K734" s="231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</row>
    <row r="735">
      <c r="A735" s="233"/>
      <c r="B735" s="234"/>
      <c r="C735" s="235"/>
      <c r="D735" s="231"/>
      <c r="E735" s="235"/>
      <c r="F735" s="231"/>
      <c r="G735" s="231"/>
      <c r="H735" s="231"/>
      <c r="I735" s="231"/>
      <c r="J735" s="231"/>
      <c r="K735" s="231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</row>
    <row r="736">
      <c r="A736" s="233"/>
      <c r="B736" s="234"/>
      <c r="C736" s="235"/>
      <c r="D736" s="231"/>
      <c r="E736" s="235"/>
      <c r="F736" s="231"/>
      <c r="G736" s="231"/>
      <c r="H736" s="231"/>
      <c r="I736" s="231"/>
      <c r="J736" s="231"/>
      <c r="K736" s="231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</row>
    <row r="737">
      <c r="A737" s="233"/>
      <c r="B737" s="234"/>
      <c r="C737" s="235"/>
      <c r="D737" s="231"/>
      <c r="E737" s="235"/>
      <c r="F737" s="231"/>
      <c r="G737" s="231"/>
      <c r="H737" s="231"/>
      <c r="I737" s="231"/>
      <c r="J737" s="231"/>
      <c r="K737" s="231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</row>
    <row r="738">
      <c r="A738" s="233"/>
      <c r="B738" s="234"/>
      <c r="C738" s="235"/>
      <c r="D738" s="231"/>
      <c r="E738" s="235"/>
      <c r="F738" s="231"/>
      <c r="G738" s="231"/>
      <c r="H738" s="231"/>
      <c r="I738" s="231"/>
      <c r="J738" s="231"/>
      <c r="K738" s="231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</row>
    <row r="739">
      <c r="A739" s="233"/>
      <c r="B739" s="234"/>
      <c r="C739" s="235"/>
      <c r="D739" s="231"/>
      <c r="E739" s="235"/>
      <c r="F739" s="231"/>
      <c r="G739" s="231"/>
      <c r="H739" s="231"/>
      <c r="I739" s="231"/>
      <c r="J739" s="231"/>
      <c r="K739" s="231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</row>
    <row r="740">
      <c r="A740" s="233"/>
      <c r="B740" s="234"/>
      <c r="C740" s="235"/>
      <c r="D740" s="231"/>
      <c r="E740" s="235"/>
      <c r="F740" s="231"/>
      <c r="G740" s="231"/>
      <c r="H740" s="231"/>
      <c r="I740" s="231"/>
      <c r="J740" s="231"/>
      <c r="K740" s="231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</row>
    <row r="741">
      <c r="A741" s="233"/>
      <c r="B741" s="234"/>
      <c r="C741" s="235"/>
      <c r="D741" s="231"/>
      <c r="E741" s="235"/>
      <c r="F741" s="231"/>
      <c r="G741" s="231"/>
      <c r="H741" s="231"/>
      <c r="I741" s="231"/>
      <c r="J741" s="231"/>
      <c r="K741" s="231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</row>
    <row r="742">
      <c r="A742" s="233"/>
      <c r="B742" s="234"/>
      <c r="C742" s="235"/>
      <c r="D742" s="231"/>
      <c r="E742" s="235"/>
      <c r="F742" s="231"/>
      <c r="G742" s="231"/>
      <c r="H742" s="231"/>
      <c r="I742" s="231"/>
      <c r="J742" s="231"/>
      <c r="K742" s="231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</row>
    <row r="743">
      <c r="A743" s="233"/>
      <c r="B743" s="234"/>
      <c r="C743" s="235"/>
      <c r="D743" s="231"/>
      <c r="E743" s="235"/>
      <c r="F743" s="231"/>
      <c r="G743" s="231"/>
      <c r="H743" s="231"/>
      <c r="I743" s="231"/>
      <c r="J743" s="231"/>
      <c r="K743" s="231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</row>
    <row r="744">
      <c r="A744" s="233"/>
      <c r="B744" s="234"/>
      <c r="C744" s="235"/>
      <c r="D744" s="231"/>
      <c r="E744" s="235"/>
      <c r="F744" s="231"/>
      <c r="G744" s="231"/>
      <c r="H744" s="231"/>
      <c r="I744" s="231"/>
      <c r="J744" s="231"/>
      <c r="K744" s="231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</row>
    <row r="745">
      <c r="A745" s="233"/>
      <c r="B745" s="234"/>
      <c r="C745" s="235"/>
      <c r="D745" s="231"/>
      <c r="E745" s="235"/>
      <c r="F745" s="231"/>
      <c r="G745" s="231"/>
      <c r="H745" s="231"/>
      <c r="I745" s="231"/>
      <c r="J745" s="231"/>
      <c r="K745" s="231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</row>
    <row r="746">
      <c r="A746" s="233"/>
      <c r="B746" s="234"/>
      <c r="C746" s="235"/>
      <c r="D746" s="231"/>
      <c r="E746" s="235"/>
      <c r="F746" s="231"/>
      <c r="G746" s="231"/>
      <c r="H746" s="231"/>
      <c r="I746" s="231"/>
      <c r="J746" s="231"/>
      <c r="K746" s="231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</row>
    <row r="747">
      <c r="A747" s="233"/>
      <c r="B747" s="234"/>
      <c r="C747" s="235"/>
      <c r="D747" s="231"/>
      <c r="E747" s="235"/>
      <c r="F747" s="231"/>
      <c r="G747" s="231"/>
      <c r="H747" s="231"/>
      <c r="I747" s="231"/>
      <c r="J747" s="231"/>
      <c r="K747" s="231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</row>
    <row r="748">
      <c r="A748" s="233"/>
      <c r="B748" s="234"/>
      <c r="C748" s="235"/>
      <c r="D748" s="231"/>
      <c r="E748" s="235"/>
      <c r="F748" s="231"/>
      <c r="G748" s="231"/>
      <c r="H748" s="231"/>
      <c r="I748" s="231"/>
      <c r="J748" s="231"/>
      <c r="K748" s="231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</row>
    <row r="749">
      <c r="A749" s="233"/>
      <c r="B749" s="234"/>
      <c r="C749" s="235"/>
      <c r="D749" s="231"/>
      <c r="E749" s="235"/>
      <c r="F749" s="231"/>
      <c r="G749" s="231"/>
      <c r="H749" s="231"/>
      <c r="I749" s="231"/>
      <c r="J749" s="231"/>
      <c r="K749" s="231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</row>
    <row r="750">
      <c r="A750" s="233"/>
      <c r="B750" s="234"/>
      <c r="C750" s="235"/>
      <c r="D750" s="231"/>
      <c r="E750" s="235"/>
      <c r="F750" s="231"/>
      <c r="G750" s="231"/>
      <c r="H750" s="231"/>
      <c r="I750" s="231"/>
      <c r="J750" s="231"/>
      <c r="K750" s="231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</row>
    <row r="751">
      <c r="A751" s="233"/>
      <c r="B751" s="234"/>
      <c r="C751" s="235"/>
      <c r="D751" s="231"/>
      <c r="E751" s="235"/>
      <c r="F751" s="231"/>
      <c r="G751" s="231"/>
      <c r="H751" s="231"/>
      <c r="I751" s="231"/>
      <c r="J751" s="231"/>
      <c r="K751" s="231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</row>
    <row r="752">
      <c r="A752" s="233"/>
      <c r="B752" s="234"/>
      <c r="C752" s="235"/>
      <c r="D752" s="231"/>
      <c r="E752" s="235"/>
      <c r="F752" s="231"/>
      <c r="G752" s="231"/>
      <c r="H752" s="231"/>
      <c r="I752" s="231"/>
      <c r="J752" s="231"/>
      <c r="K752" s="231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</row>
    <row r="753">
      <c r="A753" s="233"/>
      <c r="B753" s="234"/>
      <c r="C753" s="235"/>
      <c r="D753" s="231"/>
      <c r="E753" s="235"/>
      <c r="F753" s="231"/>
      <c r="G753" s="231"/>
      <c r="H753" s="231"/>
      <c r="I753" s="231"/>
      <c r="J753" s="231"/>
      <c r="K753" s="231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</row>
    <row r="754">
      <c r="A754" s="233"/>
      <c r="B754" s="234"/>
      <c r="C754" s="235"/>
      <c r="D754" s="231"/>
      <c r="E754" s="235"/>
      <c r="F754" s="231"/>
      <c r="G754" s="231"/>
      <c r="H754" s="231"/>
      <c r="I754" s="231"/>
      <c r="J754" s="231"/>
      <c r="K754" s="231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</row>
    <row r="755">
      <c r="A755" s="233"/>
      <c r="B755" s="234"/>
      <c r="C755" s="235"/>
      <c r="D755" s="231"/>
      <c r="E755" s="235"/>
      <c r="F755" s="231"/>
      <c r="G755" s="231"/>
      <c r="H755" s="231"/>
      <c r="I755" s="231"/>
      <c r="J755" s="231"/>
      <c r="K755" s="231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</row>
    <row r="756">
      <c r="A756" s="233"/>
      <c r="B756" s="234"/>
      <c r="C756" s="235"/>
      <c r="D756" s="231"/>
      <c r="E756" s="235"/>
      <c r="F756" s="231"/>
      <c r="G756" s="231"/>
      <c r="H756" s="231"/>
      <c r="I756" s="231"/>
      <c r="J756" s="231"/>
      <c r="K756" s="231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</row>
    <row r="757">
      <c r="A757" s="233"/>
      <c r="B757" s="234"/>
      <c r="C757" s="235"/>
      <c r="D757" s="231"/>
      <c r="E757" s="235"/>
      <c r="F757" s="231"/>
      <c r="G757" s="231"/>
      <c r="H757" s="231"/>
      <c r="I757" s="231"/>
      <c r="J757" s="231"/>
      <c r="K757" s="231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</row>
    <row r="758">
      <c r="A758" s="233"/>
      <c r="B758" s="234"/>
      <c r="C758" s="235"/>
      <c r="D758" s="231"/>
      <c r="E758" s="235"/>
      <c r="F758" s="231"/>
      <c r="G758" s="231"/>
      <c r="H758" s="231"/>
      <c r="I758" s="231"/>
      <c r="J758" s="231"/>
      <c r="K758" s="231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</row>
    <row r="759">
      <c r="A759" s="233"/>
      <c r="B759" s="234"/>
      <c r="C759" s="235"/>
      <c r="D759" s="231"/>
      <c r="E759" s="235"/>
      <c r="F759" s="231"/>
      <c r="G759" s="231"/>
      <c r="H759" s="231"/>
      <c r="I759" s="231"/>
      <c r="J759" s="231"/>
      <c r="K759" s="231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</row>
    <row r="760">
      <c r="A760" s="233"/>
      <c r="B760" s="234"/>
      <c r="C760" s="235"/>
      <c r="D760" s="231"/>
      <c r="E760" s="235"/>
      <c r="F760" s="231"/>
      <c r="G760" s="231"/>
      <c r="H760" s="231"/>
      <c r="I760" s="231"/>
      <c r="J760" s="231"/>
      <c r="K760" s="231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</row>
    <row r="761">
      <c r="A761" s="233"/>
      <c r="B761" s="234"/>
      <c r="C761" s="235"/>
      <c r="D761" s="231"/>
      <c r="E761" s="235"/>
      <c r="F761" s="231"/>
      <c r="G761" s="231"/>
      <c r="H761" s="231"/>
      <c r="I761" s="231"/>
      <c r="J761" s="231"/>
      <c r="K761" s="231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</row>
    <row r="762">
      <c r="A762" s="233"/>
      <c r="B762" s="234"/>
      <c r="C762" s="235"/>
      <c r="D762" s="231"/>
      <c r="E762" s="235"/>
      <c r="F762" s="231"/>
      <c r="G762" s="231"/>
      <c r="H762" s="231"/>
      <c r="I762" s="231"/>
      <c r="J762" s="231"/>
      <c r="K762" s="231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</row>
    <row r="763">
      <c r="A763" s="233"/>
      <c r="B763" s="234"/>
      <c r="C763" s="235"/>
      <c r="D763" s="231"/>
      <c r="E763" s="235"/>
      <c r="F763" s="231"/>
      <c r="G763" s="231"/>
      <c r="H763" s="231"/>
      <c r="I763" s="231"/>
      <c r="J763" s="231"/>
      <c r="K763" s="231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</row>
    <row r="764">
      <c r="A764" s="233"/>
      <c r="B764" s="234"/>
      <c r="C764" s="235"/>
      <c r="D764" s="231"/>
      <c r="E764" s="235"/>
      <c r="F764" s="231"/>
      <c r="G764" s="231"/>
      <c r="H764" s="231"/>
      <c r="I764" s="231"/>
      <c r="J764" s="231"/>
      <c r="K764" s="231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</row>
    <row r="765">
      <c r="A765" s="233"/>
      <c r="B765" s="234"/>
      <c r="C765" s="235"/>
      <c r="D765" s="231"/>
      <c r="E765" s="235"/>
      <c r="F765" s="231"/>
      <c r="G765" s="231"/>
      <c r="H765" s="231"/>
      <c r="I765" s="231"/>
      <c r="J765" s="231"/>
      <c r="K765" s="231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</row>
    <row r="766">
      <c r="A766" s="233"/>
      <c r="B766" s="234"/>
      <c r="C766" s="235"/>
      <c r="D766" s="231"/>
      <c r="E766" s="235"/>
      <c r="F766" s="231"/>
      <c r="G766" s="231"/>
      <c r="H766" s="231"/>
      <c r="I766" s="231"/>
      <c r="J766" s="231"/>
      <c r="K766" s="231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</row>
    <row r="767">
      <c r="A767" s="233"/>
      <c r="B767" s="234"/>
      <c r="C767" s="235"/>
      <c r="D767" s="231"/>
      <c r="E767" s="235"/>
      <c r="F767" s="231"/>
      <c r="G767" s="231"/>
      <c r="H767" s="231"/>
      <c r="I767" s="231"/>
      <c r="J767" s="231"/>
      <c r="K767" s="231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</row>
    <row r="768">
      <c r="A768" s="233"/>
      <c r="B768" s="234"/>
      <c r="C768" s="235"/>
      <c r="D768" s="231"/>
      <c r="E768" s="235"/>
      <c r="F768" s="231"/>
      <c r="G768" s="231"/>
      <c r="H768" s="231"/>
      <c r="I768" s="231"/>
      <c r="J768" s="231"/>
      <c r="K768" s="231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</row>
    <row r="769">
      <c r="A769" s="233"/>
      <c r="B769" s="234"/>
      <c r="C769" s="235"/>
      <c r="D769" s="231"/>
      <c r="E769" s="235"/>
      <c r="F769" s="231"/>
      <c r="G769" s="231"/>
      <c r="H769" s="231"/>
      <c r="I769" s="231"/>
      <c r="J769" s="231"/>
      <c r="K769" s="231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</row>
    <row r="770">
      <c r="A770" s="233"/>
      <c r="B770" s="234"/>
      <c r="C770" s="235"/>
      <c r="D770" s="231"/>
      <c r="E770" s="235"/>
      <c r="F770" s="231"/>
      <c r="G770" s="231"/>
      <c r="H770" s="231"/>
      <c r="I770" s="231"/>
      <c r="J770" s="231"/>
      <c r="K770" s="231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</row>
    <row r="771">
      <c r="A771" s="233"/>
      <c r="B771" s="234"/>
      <c r="C771" s="235"/>
      <c r="D771" s="231"/>
      <c r="E771" s="235"/>
      <c r="F771" s="231"/>
      <c r="G771" s="231"/>
      <c r="H771" s="231"/>
      <c r="I771" s="231"/>
      <c r="J771" s="231"/>
      <c r="K771" s="231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</row>
    <row r="772">
      <c r="A772" s="233"/>
      <c r="B772" s="234"/>
      <c r="C772" s="235"/>
      <c r="D772" s="231"/>
      <c r="E772" s="235"/>
      <c r="F772" s="231"/>
      <c r="G772" s="231"/>
      <c r="H772" s="231"/>
      <c r="I772" s="231"/>
      <c r="J772" s="231"/>
      <c r="K772" s="231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</row>
    <row r="773">
      <c r="A773" s="233"/>
      <c r="B773" s="234"/>
      <c r="C773" s="235"/>
      <c r="D773" s="231"/>
      <c r="E773" s="235"/>
      <c r="F773" s="231"/>
      <c r="G773" s="231"/>
      <c r="H773" s="231"/>
      <c r="I773" s="231"/>
      <c r="J773" s="231"/>
      <c r="K773" s="231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</row>
    <row r="774">
      <c r="A774" s="233"/>
      <c r="B774" s="234"/>
      <c r="C774" s="235"/>
      <c r="D774" s="231"/>
      <c r="E774" s="235"/>
      <c r="F774" s="231"/>
      <c r="G774" s="231"/>
      <c r="H774" s="231"/>
      <c r="I774" s="231"/>
      <c r="J774" s="231"/>
      <c r="K774" s="231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</row>
    <row r="775">
      <c r="A775" s="233"/>
      <c r="B775" s="234"/>
      <c r="C775" s="235"/>
      <c r="D775" s="231"/>
      <c r="E775" s="235"/>
      <c r="F775" s="231"/>
      <c r="G775" s="231"/>
      <c r="H775" s="231"/>
      <c r="I775" s="231"/>
      <c r="J775" s="231"/>
      <c r="K775" s="231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</row>
    <row r="776">
      <c r="A776" s="233"/>
      <c r="B776" s="234"/>
      <c r="C776" s="235"/>
      <c r="D776" s="231"/>
      <c r="E776" s="235"/>
      <c r="F776" s="231"/>
      <c r="G776" s="231"/>
      <c r="H776" s="231"/>
      <c r="I776" s="231"/>
      <c r="J776" s="231"/>
      <c r="K776" s="231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</row>
    <row r="777">
      <c r="A777" s="233"/>
      <c r="B777" s="234"/>
      <c r="C777" s="235"/>
      <c r="D777" s="231"/>
      <c r="E777" s="235"/>
      <c r="F777" s="231"/>
      <c r="G777" s="231"/>
      <c r="H777" s="231"/>
      <c r="I777" s="231"/>
      <c r="J777" s="231"/>
      <c r="K777" s="231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</row>
    <row r="778">
      <c r="A778" s="233"/>
      <c r="B778" s="234"/>
      <c r="C778" s="235"/>
      <c r="D778" s="231"/>
      <c r="E778" s="235"/>
      <c r="F778" s="231"/>
      <c r="G778" s="231"/>
      <c r="H778" s="231"/>
      <c r="I778" s="231"/>
      <c r="J778" s="231"/>
      <c r="K778" s="231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</row>
    <row r="779">
      <c r="A779" s="233"/>
      <c r="B779" s="234"/>
      <c r="C779" s="235"/>
      <c r="D779" s="231"/>
      <c r="E779" s="235"/>
      <c r="F779" s="231"/>
      <c r="G779" s="231"/>
      <c r="H779" s="231"/>
      <c r="I779" s="231"/>
      <c r="J779" s="231"/>
      <c r="K779" s="231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</row>
    <row r="780">
      <c r="A780" s="233"/>
      <c r="B780" s="234"/>
      <c r="C780" s="235"/>
      <c r="D780" s="231"/>
      <c r="E780" s="235"/>
      <c r="F780" s="231"/>
      <c r="G780" s="231"/>
      <c r="H780" s="231"/>
      <c r="I780" s="231"/>
      <c r="J780" s="231"/>
      <c r="K780" s="231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</row>
    <row r="781">
      <c r="A781" s="233"/>
      <c r="B781" s="234"/>
      <c r="C781" s="235"/>
      <c r="D781" s="231"/>
      <c r="E781" s="235"/>
      <c r="F781" s="231"/>
      <c r="G781" s="231"/>
      <c r="H781" s="231"/>
      <c r="I781" s="231"/>
      <c r="J781" s="231"/>
      <c r="K781" s="231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</row>
    <row r="782">
      <c r="A782" s="233"/>
      <c r="B782" s="234"/>
      <c r="C782" s="235"/>
      <c r="D782" s="231"/>
      <c r="E782" s="235"/>
      <c r="F782" s="231"/>
      <c r="G782" s="231"/>
      <c r="H782" s="231"/>
      <c r="I782" s="231"/>
      <c r="J782" s="231"/>
      <c r="K782" s="231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</row>
    <row r="783">
      <c r="A783" s="233"/>
      <c r="B783" s="234"/>
      <c r="C783" s="235"/>
      <c r="D783" s="231"/>
      <c r="E783" s="235"/>
      <c r="F783" s="231"/>
      <c r="G783" s="231"/>
      <c r="H783" s="231"/>
      <c r="I783" s="231"/>
      <c r="J783" s="231"/>
      <c r="K783" s="231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</row>
    <row r="784">
      <c r="A784" s="233"/>
      <c r="B784" s="234"/>
      <c r="C784" s="235"/>
      <c r="D784" s="231"/>
      <c r="E784" s="235"/>
      <c r="F784" s="231"/>
      <c r="G784" s="231"/>
      <c r="H784" s="231"/>
      <c r="I784" s="231"/>
      <c r="J784" s="231"/>
      <c r="K784" s="231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</row>
    <row r="785">
      <c r="A785" s="233"/>
      <c r="B785" s="234"/>
      <c r="C785" s="235"/>
      <c r="D785" s="231"/>
      <c r="E785" s="235"/>
      <c r="F785" s="231"/>
      <c r="G785" s="231"/>
      <c r="H785" s="231"/>
      <c r="I785" s="231"/>
      <c r="J785" s="231"/>
      <c r="K785" s="231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</row>
    <row r="786">
      <c r="A786" s="233"/>
      <c r="B786" s="234"/>
      <c r="C786" s="235"/>
      <c r="D786" s="231"/>
      <c r="E786" s="235"/>
      <c r="F786" s="231"/>
      <c r="G786" s="231"/>
      <c r="H786" s="231"/>
      <c r="I786" s="231"/>
      <c r="J786" s="231"/>
      <c r="K786" s="231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</row>
    <row r="787">
      <c r="A787" s="233"/>
      <c r="B787" s="234"/>
      <c r="C787" s="235"/>
      <c r="D787" s="231"/>
      <c r="E787" s="235"/>
      <c r="F787" s="231"/>
      <c r="G787" s="231"/>
      <c r="H787" s="231"/>
      <c r="I787" s="231"/>
      <c r="J787" s="231"/>
      <c r="K787" s="231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</row>
    <row r="788">
      <c r="A788" s="233"/>
      <c r="B788" s="234"/>
      <c r="C788" s="235"/>
      <c r="D788" s="231"/>
      <c r="E788" s="235"/>
      <c r="F788" s="231"/>
      <c r="G788" s="231"/>
      <c r="H788" s="231"/>
      <c r="I788" s="231"/>
      <c r="J788" s="231"/>
      <c r="K788" s="231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</row>
    <row r="789">
      <c r="A789" s="233"/>
      <c r="B789" s="234"/>
      <c r="C789" s="235"/>
      <c r="D789" s="231"/>
      <c r="E789" s="235"/>
      <c r="F789" s="231"/>
      <c r="G789" s="231"/>
      <c r="H789" s="231"/>
      <c r="I789" s="231"/>
      <c r="J789" s="231"/>
      <c r="K789" s="231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</row>
    <row r="790">
      <c r="A790" s="233"/>
      <c r="B790" s="234"/>
      <c r="C790" s="235"/>
      <c r="D790" s="231"/>
      <c r="E790" s="235"/>
      <c r="F790" s="231"/>
      <c r="G790" s="231"/>
      <c r="H790" s="231"/>
      <c r="I790" s="231"/>
      <c r="J790" s="231"/>
      <c r="K790" s="231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</row>
    <row r="791">
      <c r="A791" s="233"/>
      <c r="B791" s="234"/>
      <c r="C791" s="235"/>
      <c r="D791" s="231"/>
      <c r="E791" s="235"/>
      <c r="F791" s="231"/>
      <c r="G791" s="231"/>
      <c r="H791" s="231"/>
      <c r="I791" s="231"/>
      <c r="J791" s="231"/>
      <c r="K791" s="231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</row>
    <row r="792">
      <c r="A792" s="233"/>
      <c r="B792" s="234"/>
      <c r="C792" s="235"/>
      <c r="D792" s="231"/>
      <c r="E792" s="235"/>
      <c r="F792" s="231"/>
      <c r="G792" s="231"/>
      <c r="H792" s="231"/>
      <c r="I792" s="231"/>
      <c r="J792" s="231"/>
      <c r="K792" s="231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</row>
    <row r="793">
      <c r="A793" s="233"/>
      <c r="B793" s="234"/>
      <c r="C793" s="235"/>
      <c r="D793" s="231"/>
      <c r="E793" s="235"/>
      <c r="F793" s="231"/>
      <c r="G793" s="231"/>
      <c r="H793" s="231"/>
      <c r="I793" s="231"/>
      <c r="J793" s="231"/>
      <c r="K793" s="231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</row>
    <row r="794">
      <c r="A794" s="233"/>
      <c r="B794" s="234"/>
      <c r="C794" s="235"/>
      <c r="D794" s="231"/>
      <c r="E794" s="235"/>
      <c r="F794" s="231"/>
      <c r="G794" s="231"/>
      <c r="H794" s="231"/>
      <c r="I794" s="231"/>
      <c r="J794" s="231"/>
      <c r="K794" s="231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</row>
    <row r="795">
      <c r="A795" s="233"/>
      <c r="B795" s="234"/>
      <c r="C795" s="235"/>
      <c r="D795" s="231"/>
      <c r="E795" s="235"/>
      <c r="F795" s="231"/>
      <c r="G795" s="231"/>
      <c r="H795" s="231"/>
      <c r="I795" s="231"/>
      <c r="J795" s="231"/>
      <c r="K795" s="231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</row>
    <row r="796">
      <c r="A796" s="233"/>
      <c r="B796" s="234"/>
      <c r="C796" s="235"/>
      <c r="D796" s="231"/>
      <c r="E796" s="235"/>
      <c r="F796" s="231"/>
      <c r="G796" s="231"/>
      <c r="H796" s="231"/>
      <c r="I796" s="231"/>
      <c r="J796" s="231"/>
      <c r="K796" s="231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</row>
    <row r="797">
      <c r="A797" s="233"/>
      <c r="B797" s="234"/>
      <c r="C797" s="235"/>
      <c r="D797" s="231"/>
      <c r="E797" s="235"/>
      <c r="F797" s="231"/>
      <c r="G797" s="231"/>
      <c r="H797" s="231"/>
      <c r="I797" s="231"/>
      <c r="J797" s="231"/>
      <c r="K797" s="231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</row>
    <row r="798">
      <c r="A798" s="233"/>
      <c r="B798" s="234"/>
      <c r="C798" s="235"/>
      <c r="D798" s="231"/>
      <c r="E798" s="235"/>
      <c r="F798" s="231"/>
      <c r="G798" s="231"/>
      <c r="H798" s="231"/>
      <c r="I798" s="231"/>
      <c r="J798" s="231"/>
      <c r="K798" s="231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</row>
    <row r="799">
      <c r="A799" s="233"/>
      <c r="B799" s="234"/>
      <c r="C799" s="235"/>
      <c r="D799" s="231"/>
      <c r="E799" s="235"/>
      <c r="F799" s="231"/>
      <c r="G799" s="231"/>
      <c r="H799" s="231"/>
      <c r="I799" s="231"/>
      <c r="J799" s="231"/>
      <c r="K799" s="231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</row>
    <row r="800">
      <c r="A800" s="233"/>
      <c r="B800" s="234"/>
      <c r="C800" s="235"/>
      <c r="D800" s="231"/>
      <c r="E800" s="235"/>
      <c r="F800" s="231"/>
      <c r="G800" s="231"/>
      <c r="H800" s="231"/>
      <c r="I800" s="231"/>
      <c r="J800" s="231"/>
      <c r="K800" s="231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</row>
    <row r="801">
      <c r="A801" s="233"/>
      <c r="B801" s="234"/>
      <c r="C801" s="235"/>
      <c r="D801" s="231"/>
      <c r="E801" s="235"/>
      <c r="F801" s="231"/>
      <c r="G801" s="231"/>
      <c r="H801" s="231"/>
      <c r="I801" s="231"/>
      <c r="J801" s="231"/>
      <c r="K801" s="231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</row>
    <row r="802">
      <c r="A802" s="233"/>
      <c r="B802" s="234"/>
      <c r="C802" s="235"/>
      <c r="D802" s="231"/>
      <c r="E802" s="235"/>
      <c r="F802" s="231"/>
      <c r="G802" s="231"/>
      <c r="H802" s="231"/>
      <c r="I802" s="231"/>
      <c r="J802" s="231"/>
      <c r="K802" s="231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</row>
    <row r="803">
      <c r="A803" s="233"/>
      <c r="B803" s="234"/>
      <c r="C803" s="235"/>
      <c r="D803" s="231"/>
      <c r="E803" s="235"/>
      <c r="F803" s="231"/>
      <c r="G803" s="231"/>
      <c r="H803" s="231"/>
      <c r="I803" s="231"/>
      <c r="J803" s="231"/>
      <c r="K803" s="231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</row>
    <row r="804">
      <c r="A804" s="233"/>
      <c r="B804" s="234"/>
      <c r="C804" s="235"/>
      <c r="D804" s="231"/>
      <c r="E804" s="235"/>
      <c r="F804" s="231"/>
      <c r="G804" s="231"/>
      <c r="H804" s="231"/>
      <c r="I804" s="231"/>
      <c r="J804" s="231"/>
      <c r="K804" s="231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</row>
    <row r="805">
      <c r="A805" s="233"/>
      <c r="B805" s="234"/>
      <c r="C805" s="235"/>
      <c r="D805" s="231"/>
      <c r="E805" s="235"/>
      <c r="F805" s="231"/>
      <c r="G805" s="231"/>
      <c r="H805" s="231"/>
      <c r="I805" s="231"/>
      <c r="J805" s="231"/>
      <c r="K805" s="231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</row>
    <row r="806">
      <c r="A806" s="233"/>
      <c r="B806" s="234"/>
      <c r="C806" s="235"/>
      <c r="D806" s="231"/>
      <c r="E806" s="235"/>
      <c r="F806" s="231"/>
      <c r="G806" s="231"/>
      <c r="H806" s="231"/>
      <c r="I806" s="231"/>
      <c r="J806" s="231"/>
      <c r="K806" s="231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</row>
    <row r="807">
      <c r="A807" s="233"/>
      <c r="B807" s="234"/>
      <c r="C807" s="235"/>
      <c r="D807" s="231"/>
      <c r="E807" s="235"/>
      <c r="F807" s="231"/>
      <c r="G807" s="231"/>
      <c r="H807" s="231"/>
      <c r="I807" s="231"/>
      <c r="J807" s="231"/>
      <c r="K807" s="231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</row>
    <row r="808">
      <c r="A808" s="233"/>
      <c r="B808" s="234"/>
      <c r="C808" s="235"/>
      <c r="D808" s="231"/>
      <c r="E808" s="235"/>
      <c r="F808" s="231"/>
      <c r="G808" s="231"/>
      <c r="H808" s="231"/>
      <c r="I808" s="231"/>
      <c r="J808" s="231"/>
      <c r="K808" s="231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</row>
    <row r="809">
      <c r="A809" s="233"/>
      <c r="B809" s="234"/>
      <c r="C809" s="235"/>
      <c r="D809" s="231"/>
      <c r="E809" s="235"/>
      <c r="F809" s="231"/>
      <c r="G809" s="231"/>
      <c r="H809" s="231"/>
      <c r="I809" s="231"/>
      <c r="J809" s="231"/>
      <c r="K809" s="231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</row>
    <row r="810">
      <c r="A810" s="233"/>
      <c r="B810" s="234"/>
      <c r="C810" s="235"/>
      <c r="D810" s="231"/>
      <c r="E810" s="235"/>
      <c r="F810" s="231"/>
      <c r="G810" s="231"/>
      <c r="H810" s="231"/>
      <c r="I810" s="231"/>
      <c r="J810" s="231"/>
      <c r="K810" s="231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</row>
    <row r="811">
      <c r="A811" s="233"/>
      <c r="B811" s="234"/>
      <c r="C811" s="235"/>
      <c r="D811" s="231"/>
      <c r="E811" s="235"/>
      <c r="F811" s="231"/>
      <c r="G811" s="231"/>
      <c r="H811" s="231"/>
      <c r="I811" s="231"/>
      <c r="J811" s="231"/>
      <c r="K811" s="231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</row>
    <row r="812">
      <c r="A812" s="233"/>
      <c r="B812" s="234"/>
      <c r="C812" s="235"/>
      <c r="D812" s="231"/>
      <c r="E812" s="235"/>
      <c r="F812" s="231"/>
      <c r="G812" s="231"/>
      <c r="H812" s="231"/>
      <c r="I812" s="231"/>
      <c r="J812" s="231"/>
      <c r="K812" s="231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</row>
    <row r="813">
      <c r="A813" s="233"/>
      <c r="B813" s="234"/>
      <c r="C813" s="235"/>
      <c r="D813" s="231"/>
      <c r="E813" s="235"/>
      <c r="F813" s="231"/>
      <c r="G813" s="231"/>
      <c r="H813" s="231"/>
      <c r="I813" s="231"/>
      <c r="J813" s="231"/>
      <c r="K813" s="231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</row>
    <row r="814">
      <c r="A814" s="233"/>
      <c r="B814" s="234"/>
      <c r="C814" s="235"/>
      <c r="D814" s="231"/>
      <c r="E814" s="235"/>
      <c r="F814" s="231"/>
      <c r="G814" s="231"/>
      <c r="H814" s="231"/>
      <c r="I814" s="231"/>
      <c r="J814" s="231"/>
      <c r="K814" s="231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</row>
    <row r="815">
      <c r="A815" s="233"/>
      <c r="B815" s="234"/>
      <c r="C815" s="235"/>
      <c r="D815" s="231"/>
      <c r="E815" s="235"/>
      <c r="F815" s="231"/>
      <c r="G815" s="231"/>
      <c r="H815" s="231"/>
      <c r="I815" s="231"/>
      <c r="J815" s="231"/>
      <c r="K815" s="231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</row>
    <row r="816">
      <c r="A816" s="233"/>
      <c r="B816" s="234"/>
      <c r="C816" s="235"/>
      <c r="D816" s="231"/>
      <c r="E816" s="235"/>
      <c r="F816" s="231"/>
      <c r="G816" s="231"/>
      <c r="H816" s="231"/>
      <c r="I816" s="231"/>
      <c r="J816" s="231"/>
      <c r="K816" s="231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</row>
    <row r="817">
      <c r="A817" s="233"/>
      <c r="B817" s="234"/>
      <c r="C817" s="235"/>
      <c r="D817" s="231"/>
      <c r="E817" s="235"/>
      <c r="F817" s="231"/>
      <c r="G817" s="231"/>
      <c r="H817" s="231"/>
      <c r="I817" s="231"/>
      <c r="J817" s="231"/>
      <c r="K817" s="231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</row>
    <row r="818">
      <c r="A818" s="233"/>
      <c r="B818" s="234"/>
      <c r="C818" s="235"/>
      <c r="D818" s="231"/>
      <c r="E818" s="235"/>
      <c r="F818" s="231"/>
      <c r="G818" s="231"/>
      <c r="H818" s="231"/>
      <c r="I818" s="231"/>
      <c r="J818" s="231"/>
      <c r="K818" s="231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</row>
    <row r="819">
      <c r="A819" s="233"/>
      <c r="B819" s="234"/>
      <c r="C819" s="235"/>
      <c r="D819" s="231"/>
      <c r="E819" s="235"/>
      <c r="F819" s="231"/>
      <c r="G819" s="231"/>
      <c r="H819" s="231"/>
      <c r="I819" s="231"/>
      <c r="J819" s="231"/>
      <c r="K819" s="231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</row>
    <row r="820">
      <c r="A820" s="233"/>
      <c r="B820" s="234"/>
      <c r="C820" s="235"/>
      <c r="D820" s="231"/>
      <c r="E820" s="235"/>
      <c r="F820" s="231"/>
      <c r="G820" s="231"/>
      <c r="H820" s="231"/>
      <c r="I820" s="231"/>
      <c r="J820" s="231"/>
      <c r="K820" s="231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</row>
    <row r="821">
      <c r="A821" s="233"/>
      <c r="B821" s="234"/>
      <c r="C821" s="235"/>
      <c r="D821" s="231"/>
      <c r="E821" s="235"/>
      <c r="F821" s="231"/>
      <c r="G821" s="231"/>
      <c r="H821" s="231"/>
      <c r="I821" s="231"/>
      <c r="J821" s="231"/>
      <c r="K821" s="231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</row>
    <row r="822">
      <c r="A822" s="233"/>
      <c r="B822" s="234"/>
      <c r="C822" s="235"/>
      <c r="D822" s="231"/>
      <c r="E822" s="235"/>
      <c r="F822" s="231"/>
      <c r="G822" s="231"/>
      <c r="H822" s="231"/>
      <c r="I822" s="231"/>
      <c r="J822" s="231"/>
      <c r="K822" s="231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</row>
    <row r="823">
      <c r="A823" s="233"/>
      <c r="B823" s="234"/>
      <c r="C823" s="235"/>
      <c r="D823" s="231"/>
      <c r="E823" s="235"/>
      <c r="F823" s="231"/>
      <c r="G823" s="231"/>
      <c r="H823" s="231"/>
      <c r="I823" s="231"/>
      <c r="J823" s="231"/>
      <c r="K823" s="231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</row>
    <row r="824">
      <c r="A824" s="233"/>
      <c r="B824" s="234"/>
      <c r="C824" s="235"/>
      <c r="D824" s="231"/>
      <c r="E824" s="235"/>
      <c r="F824" s="231"/>
      <c r="G824" s="231"/>
      <c r="H824" s="231"/>
      <c r="I824" s="231"/>
      <c r="J824" s="231"/>
      <c r="K824" s="231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</row>
    <row r="825">
      <c r="A825" s="233"/>
      <c r="B825" s="234"/>
      <c r="C825" s="235"/>
      <c r="D825" s="231"/>
      <c r="E825" s="235"/>
      <c r="F825" s="231"/>
      <c r="G825" s="231"/>
      <c r="H825" s="231"/>
      <c r="I825" s="231"/>
      <c r="J825" s="231"/>
      <c r="K825" s="231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</row>
    <row r="826">
      <c r="A826" s="233"/>
      <c r="B826" s="234"/>
      <c r="C826" s="235"/>
      <c r="D826" s="231"/>
      <c r="E826" s="235"/>
      <c r="F826" s="231"/>
      <c r="G826" s="231"/>
      <c r="H826" s="231"/>
      <c r="I826" s="231"/>
      <c r="J826" s="231"/>
      <c r="K826" s="231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</row>
    <row r="827">
      <c r="A827" s="233"/>
      <c r="B827" s="234"/>
      <c r="C827" s="235"/>
      <c r="D827" s="231"/>
      <c r="E827" s="235"/>
      <c r="F827" s="231"/>
      <c r="G827" s="231"/>
      <c r="H827" s="231"/>
      <c r="I827" s="231"/>
      <c r="J827" s="231"/>
      <c r="K827" s="231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</row>
    <row r="828">
      <c r="A828" s="233"/>
      <c r="B828" s="234"/>
      <c r="C828" s="235"/>
      <c r="D828" s="231"/>
      <c r="E828" s="235"/>
      <c r="F828" s="231"/>
      <c r="G828" s="231"/>
      <c r="H828" s="231"/>
      <c r="I828" s="231"/>
      <c r="J828" s="231"/>
      <c r="K828" s="231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</row>
    <row r="829">
      <c r="A829" s="233"/>
      <c r="B829" s="234"/>
      <c r="C829" s="235"/>
      <c r="D829" s="231"/>
      <c r="E829" s="235"/>
      <c r="F829" s="231"/>
      <c r="G829" s="231"/>
      <c r="H829" s="231"/>
      <c r="I829" s="231"/>
      <c r="J829" s="231"/>
      <c r="K829" s="231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</row>
    <row r="830">
      <c r="A830" s="233"/>
      <c r="B830" s="234"/>
      <c r="C830" s="235"/>
      <c r="D830" s="231"/>
      <c r="E830" s="235"/>
      <c r="F830" s="231"/>
      <c r="G830" s="231"/>
      <c r="H830" s="231"/>
      <c r="I830" s="231"/>
      <c r="J830" s="231"/>
      <c r="K830" s="231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</row>
    <row r="831">
      <c r="A831" s="233"/>
      <c r="B831" s="234"/>
      <c r="C831" s="235"/>
      <c r="D831" s="231"/>
      <c r="E831" s="235"/>
      <c r="F831" s="231"/>
      <c r="G831" s="231"/>
      <c r="H831" s="231"/>
      <c r="I831" s="231"/>
      <c r="J831" s="231"/>
      <c r="K831" s="231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</row>
    <row r="832">
      <c r="A832" s="233"/>
      <c r="B832" s="234"/>
      <c r="C832" s="235"/>
      <c r="D832" s="231"/>
      <c r="E832" s="235"/>
      <c r="F832" s="231"/>
      <c r="G832" s="231"/>
      <c r="H832" s="231"/>
      <c r="I832" s="231"/>
      <c r="J832" s="231"/>
      <c r="K832" s="231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</row>
    <row r="833">
      <c r="A833" s="233"/>
      <c r="B833" s="234"/>
      <c r="C833" s="235"/>
      <c r="D833" s="231"/>
      <c r="E833" s="235"/>
      <c r="F833" s="231"/>
      <c r="G833" s="231"/>
      <c r="H833" s="231"/>
      <c r="I833" s="231"/>
      <c r="J833" s="231"/>
      <c r="K833" s="231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</row>
    <row r="834">
      <c r="A834" s="233"/>
      <c r="B834" s="234"/>
      <c r="C834" s="235"/>
      <c r="D834" s="231"/>
      <c r="E834" s="235"/>
      <c r="F834" s="231"/>
      <c r="G834" s="231"/>
      <c r="H834" s="231"/>
      <c r="I834" s="231"/>
      <c r="J834" s="231"/>
      <c r="K834" s="231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</row>
    <row r="835">
      <c r="A835" s="233"/>
      <c r="B835" s="234"/>
      <c r="C835" s="235"/>
      <c r="D835" s="231"/>
      <c r="E835" s="235"/>
      <c r="F835" s="231"/>
      <c r="G835" s="231"/>
      <c r="H835" s="231"/>
      <c r="I835" s="231"/>
      <c r="J835" s="231"/>
      <c r="K835" s="231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</row>
    <row r="836">
      <c r="A836" s="233"/>
      <c r="B836" s="234"/>
      <c r="C836" s="235"/>
      <c r="D836" s="231"/>
      <c r="E836" s="235"/>
      <c r="F836" s="231"/>
      <c r="G836" s="231"/>
      <c r="H836" s="231"/>
      <c r="I836" s="231"/>
      <c r="J836" s="231"/>
      <c r="K836" s="231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</row>
    <row r="837">
      <c r="A837" s="233"/>
      <c r="B837" s="234"/>
      <c r="C837" s="235"/>
      <c r="D837" s="231"/>
      <c r="E837" s="235"/>
      <c r="F837" s="231"/>
      <c r="G837" s="231"/>
      <c r="H837" s="231"/>
      <c r="I837" s="231"/>
      <c r="J837" s="231"/>
      <c r="K837" s="231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</row>
    <row r="838">
      <c r="A838" s="233"/>
      <c r="B838" s="234"/>
      <c r="C838" s="235"/>
      <c r="D838" s="231"/>
      <c r="E838" s="235"/>
      <c r="F838" s="231"/>
      <c r="G838" s="231"/>
      <c r="H838" s="231"/>
      <c r="I838" s="231"/>
      <c r="J838" s="231"/>
      <c r="K838" s="231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</row>
    <row r="839">
      <c r="A839" s="233"/>
      <c r="B839" s="234"/>
      <c r="C839" s="235"/>
      <c r="D839" s="231"/>
      <c r="E839" s="235"/>
      <c r="F839" s="231"/>
      <c r="G839" s="231"/>
      <c r="H839" s="231"/>
      <c r="I839" s="231"/>
      <c r="J839" s="231"/>
      <c r="K839" s="231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</row>
    <row r="840">
      <c r="A840" s="233"/>
      <c r="B840" s="234"/>
      <c r="C840" s="235"/>
      <c r="D840" s="231"/>
      <c r="E840" s="235"/>
      <c r="F840" s="231"/>
      <c r="G840" s="231"/>
      <c r="H840" s="231"/>
      <c r="I840" s="231"/>
      <c r="J840" s="231"/>
      <c r="K840" s="231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</row>
    <row r="841">
      <c r="A841" s="233"/>
      <c r="B841" s="234"/>
      <c r="C841" s="235"/>
      <c r="D841" s="231"/>
      <c r="E841" s="235"/>
      <c r="F841" s="231"/>
      <c r="G841" s="231"/>
      <c r="H841" s="231"/>
      <c r="I841" s="231"/>
      <c r="J841" s="231"/>
      <c r="K841" s="231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</row>
    <row r="842">
      <c r="A842" s="233"/>
      <c r="B842" s="234"/>
      <c r="C842" s="235"/>
      <c r="D842" s="231"/>
      <c r="E842" s="235"/>
      <c r="F842" s="231"/>
      <c r="G842" s="231"/>
      <c r="H842" s="231"/>
      <c r="I842" s="231"/>
      <c r="J842" s="231"/>
      <c r="K842" s="231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</row>
    <row r="843">
      <c r="A843" s="233"/>
      <c r="B843" s="234"/>
      <c r="C843" s="235"/>
      <c r="D843" s="231"/>
      <c r="E843" s="235"/>
      <c r="F843" s="231"/>
      <c r="G843" s="231"/>
      <c r="H843" s="231"/>
      <c r="I843" s="231"/>
      <c r="J843" s="231"/>
      <c r="K843" s="231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</row>
    <row r="844">
      <c r="A844" s="233"/>
      <c r="B844" s="234"/>
      <c r="C844" s="235"/>
      <c r="D844" s="231"/>
      <c r="E844" s="235"/>
      <c r="F844" s="231"/>
      <c r="G844" s="231"/>
      <c r="H844" s="231"/>
      <c r="I844" s="231"/>
      <c r="J844" s="231"/>
      <c r="K844" s="231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</row>
    <row r="845">
      <c r="A845" s="233"/>
      <c r="B845" s="234"/>
      <c r="C845" s="235"/>
      <c r="D845" s="231"/>
      <c r="E845" s="235"/>
      <c r="F845" s="231"/>
      <c r="G845" s="231"/>
      <c r="H845" s="231"/>
      <c r="I845" s="231"/>
      <c r="J845" s="231"/>
      <c r="K845" s="231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</row>
    <row r="846">
      <c r="A846" s="233"/>
      <c r="B846" s="234"/>
      <c r="C846" s="235"/>
      <c r="D846" s="231"/>
      <c r="E846" s="235"/>
      <c r="F846" s="231"/>
      <c r="G846" s="231"/>
      <c r="H846" s="231"/>
      <c r="I846" s="231"/>
      <c r="J846" s="231"/>
      <c r="K846" s="231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</row>
    <row r="847">
      <c r="A847" s="233"/>
      <c r="B847" s="234"/>
      <c r="C847" s="235"/>
      <c r="D847" s="231"/>
      <c r="E847" s="235"/>
      <c r="F847" s="231"/>
      <c r="G847" s="231"/>
      <c r="H847" s="231"/>
      <c r="I847" s="231"/>
      <c r="J847" s="231"/>
      <c r="K847" s="231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</row>
    <row r="848">
      <c r="A848" s="233"/>
      <c r="B848" s="234"/>
      <c r="C848" s="235"/>
      <c r="D848" s="231"/>
      <c r="E848" s="235"/>
      <c r="F848" s="231"/>
      <c r="G848" s="231"/>
      <c r="H848" s="231"/>
      <c r="I848" s="231"/>
      <c r="J848" s="231"/>
      <c r="K848" s="231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</row>
    <row r="849">
      <c r="A849" s="233"/>
      <c r="B849" s="234"/>
      <c r="C849" s="235"/>
      <c r="D849" s="231"/>
      <c r="E849" s="235"/>
      <c r="F849" s="231"/>
      <c r="G849" s="231"/>
      <c r="H849" s="231"/>
      <c r="I849" s="231"/>
      <c r="J849" s="231"/>
      <c r="K849" s="231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</row>
    <row r="850">
      <c r="A850" s="233"/>
      <c r="B850" s="234"/>
      <c r="C850" s="235"/>
      <c r="D850" s="231"/>
      <c r="E850" s="235"/>
      <c r="F850" s="231"/>
      <c r="G850" s="231"/>
      <c r="H850" s="231"/>
      <c r="I850" s="231"/>
      <c r="J850" s="231"/>
      <c r="K850" s="231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</row>
    <row r="851">
      <c r="A851" s="233"/>
      <c r="B851" s="234"/>
      <c r="C851" s="235"/>
      <c r="D851" s="231"/>
      <c r="E851" s="235"/>
      <c r="F851" s="231"/>
      <c r="G851" s="231"/>
      <c r="H851" s="231"/>
      <c r="I851" s="231"/>
      <c r="J851" s="231"/>
      <c r="K851" s="231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</row>
    <row r="852">
      <c r="A852" s="233"/>
      <c r="B852" s="234"/>
      <c r="C852" s="235"/>
      <c r="D852" s="231"/>
      <c r="E852" s="235"/>
      <c r="F852" s="231"/>
      <c r="G852" s="231"/>
      <c r="H852" s="231"/>
      <c r="I852" s="231"/>
      <c r="J852" s="231"/>
      <c r="K852" s="231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</row>
    <row r="853">
      <c r="A853" s="233"/>
      <c r="B853" s="234"/>
      <c r="C853" s="235"/>
      <c r="D853" s="231"/>
      <c r="E853" s="235"/>
      <c r="F853" s="231"/>
      <c r="G853" s="231"/>
      <c r="H853" s="231"/>
      <c r="I853" s="231"/>
      <c r="J853" s="231"/>
      <c r="K853" s="231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</row>
    <row r="854">
      <c r="A854" s="233"/>
      <c r="B854" s="234"/>
      <c r="C854" s="235"/>
      <c r="D854" s="231"/>
      <c r="E854" s="235"/>
      <c r="F854" s="231"/>
      <c r="G854" s="231"/>
      <c r="H854" s="231"/>
      <c r="I854" s="231"/>
      <c r="J854" s="231"/>
      <c r="K854" s="231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</row>
    <row r="855">
      <c r="A855" s="233"/>
      <c r="B855" s="234"/>
      <c r="C855" s="235"/>
      <c r="D855" s="231"/>
      <c r="E855" s="235"/>
      <c r="F855" s="231"/>
      <c r="G855" s="231"/>
      <c r="H855" s="231"/>
      <c r="I855" s="231"/>
      <c r="J855" s="231"/>
      <c r="K855" s="231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</row>
    <row r="856">
      <c r="A856" s="233"/>
      <c r="B856" s="234"/>
      <c r="C856" s="235"/>
      <c r="D856" s="231"/>
      <c r="E856" s="235"/>
      <c r="F856" s="231"/>
      <c r="G856" s="231"/>
      <c r="H856" s="231"/>
      <c r="I856" s="231"/>
      <c r="J856" s="231"/>
      <c r="K856" s="231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</row>
    <row r="857">
      <c r="A857" s="233"/>
      <c r="B857" s="234"/>
      <c r="C857" s="235"/>
      <c r="D857" s="231"/>
      <c r="E857" s="235"/>
      <c r="F857" s="231"/>
      <c r="G857" s="231"/>
      <c r="H857" s="231"/>
      <c r="I857" s="231"/>
      <c r="J857" s="231"/>
      <c r="K857" s="231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</row>
    <row r="858">
      <c r="A858" s="233"/>
      <c r="B858" s="234"/>
      <c r="C858" s="235"/>
      <c r="D858" s="231"/>
      <c r="E858" s="235"/>
      <c r="F858" s="231"/>
      <c r="G858" s="231"/>
      <c r="H858" s="231"/>
      <c r="I858" s="231"/>
      <c r="J858" s="231"/>
      <c r="K858" s="231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</row>
    <row r="859">
      <c r="A859" s="233"/>
      <c r="B859" s="234"/>
      <c r="C859" s="235"/>
      <c r="D859" s="231"/>
      <c r="E859" s="235"/>
      <c r="F859" s="231"/>
      <c r="G859" s="231"/>
      <c r="H859" s="231"/>
      <c r="I859" s="231"/>
      <c r="J859" s="231"/>
      <c r="K859" s="231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</row>
    <row r="860">
      <c r="A860" s="233"/>
      <c r="B860" s="234"/>
      <c r="C860" s="235"/>
      <c r="D860" s="231"/>
      <c r="E860" s="235"/>
      <c r="F860" s="231"/>
      <c r="G860" s="231"/>
      <c r="H860" s="231"/>
      <c r="I860" s="231"/>
      <c r="J860" s="231"/>
      <c r="K860" s="231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</row>
    <row r="861">
      <c r="A861" s="233"/>
      <c r="B861" s="234"/>
      <c r="C861" s="235"/>
      <c r="D861" s="231"/>
      <c r="E861" s="235"/>
      <c r="F861" s="231"/>
      <c r="G861" s="231"/>
      <c r="H861" s="231"/>
      <c r="I861" s="231"/>
      <c r="J861" s="231"/>
      <c r="K861" s="231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</row>
    <row r="862">
      <c r="A862" s="233"/>
      <c r="B862" s="234"/>
      <c r="C862" s="235"/>
      <c r="D862" s="231"/>
      <c r="E862" s="235"/>
      <c r="F862" s="231"/>
      <c r="G862" s="231"/>
      <c r="H862" s="231"/>
      <c r="I862" s="231"/>
      <c r="J862" s="231"/>
      <c r="K862" s="231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</row>
    <row r="863">
      <c r="A863" s="233"/>
      <c r="B863" s="234"/>
      <c r="C863" s="235"/>
      <c r="D863" s="231"/>
      <c r="E863" s="235"/>
      <c r="F863" s="231"/>
      <c r="G863" s="231"/>
      <c r="H863" s="231"/>
      <c r="I863" s="231"/>
      <c r="J863" s="231"/>
      <c r="K863" s="231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</row>
    <row r="864">
      <c r="A864" s="233"/>
      <c r="B864" s="234"/>
      <c r="C864" s="235"/>
      <c r="D864" s="231"/>
      <c r="E864" s="235"/>
      <c r="F864" s="231"/>
      <c r="G864" s="231"/>
      <c r="H864" s="231"/>
      <c r="I864" s="231"/>
      <c r="J864" s="231"/>
      <c r="K864" s="231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</row>
    <row r="865">
      <c r="A865" s="233"/>
      <c r="B865" s="234"/>
      <c r="C865" s="235"/>
      <c r="D865" s="231"/>
      <c r="E865" s="235"/>
      <c r="F865" s="231"/>
      <c r="G865" s="231"/>
      <c r="H865" s="231"/>
      <c r="I865" s="231"/>
      <c r="J865" s="231"/>
      <c r="K865" s="231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</row>
    <row r="866">
      <c r="A866" s="233"/>
      <c r="B866" s="234"/>
      <c r="C866" s="235"/>
      <c r="D866" s="231"/>
      <c r="E866" s="235"/>
      <c r="F866" s="231"/>
      <c r="G866" s="231"/>
      <c r="H866" s="231"/>
      <c r="I866" s="231"/>
      <c r="J866" s="231"/>
      <c r="K866" s="231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</row>
    <row r="867">
      <c r="A867" s="233"/>
      <c r="B867" s="234"/>
      <c r="C867" s="235"/>
      <c r="D867" s="231"/>
      <c r="E867" s="235"/>
      <c r="F867" s="231"/>
      <c r="G867" s="231"/>
      <c r="H867" s="231"/>
      <c r="I867" s="231"/>
      <c r="J867" s="231"/>
      <c r="K867" s="231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</row>
    <row r="868">
      <c r="A868" s="233"/>
      <c r="B868" s="234"/>
      <c r="C868" s="235"/>
      <c r="D868" s="231"/>
      <c r="E868" s="235"/>
      <c r="F868" s="231"/>
      <c r="G868" s="231"/>
      <c r="H868" s="231"/>
      <c r="I868" s="231"/>
      <c r="J868" s="231"/>
      <c r="K868" s="231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</row>
    <row r="869">
      <c r="A869" s="233"/>
      <c r="B869" s="234"/>
      <c r="C869" s="235"/>
      <c r="D869" s="231"/>
      <c r="E869" s="235"/>
      <c r="F869" s="231"/>
      <c r="G869" s="231"/>
      <c r="H869" s="231"/>
      <c r="I869" s="231"/>
      <c r="J869" s="231"/>
      <c r="K869" s="231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</row>
    <row r="870">
      <c r="A870" s="233"/>
      <c r="B870" s="234"/>
      <c r="C870" s="235"/>
      <c r="D870" s="231"/>
      <c r="E870" s="235"/>
      <c r="F870" s="231"/>
      <c r="G870" s="231"/>
      <c r="H870" s="231"/>
      <c r="I870" s="231"/>
      <c r="J870" s="231"/>
      <c r="K870" s="231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</row>
    <row r="871">
      <c r="A871" s="233"/>
      <c r="B871" s="234"/>
      <c r="C871" s="235"/>
      <c r="D871" s="231"/>
      <c r="E871" s="235"/>
      <c r="F871" s="231"/>
      <c r="G871" s="231"/>
      <c r="H871" s="231"/>
      <c r="I871" s="231"/>
      <c r="J871" s="231"/>
      <c r="K871" s="231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</row>
    <row r="872">
      <c r="A872" s="233"/>
      <c r="B872" s="234"/>
      <c r="C872" s="235"/>
      <c r="D872" s="231"/>
      <c r="E872" s="235"/>
      <c r="F872" s="231"/>
      <c r="G872" s="231"/>
      <c r="H872" s="231"/>
      <c r="I872" s="231"/>
      <c r="J872" s="231"/>
      <c r="K872" s="231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</row>
    <row r="873">
      <c r="A873" s="233"/>
      <c r="B873" s="234"/>
      <c r="C873" s="235"/>
      <c r="D873" s="231"/>
      <c r="E873" s="235"/>
      <c r="F873" s="231"/>
      <c r="G873" s="231"/>
      <c r="H873" s="231"/>
      <c r="I873" s="231"/>
      <c r="J873" s="231"/>
      <c r="K873" s="231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</row>
    <row r="874">
      <c r="A874" s="233"/>
      <c r="B874" s="234"/>
      <c r="C874" s="235"/>
      <c r="D874" s="231"/>
      <c r="E874" s="235"/>
      <c r="F874" s="231"/>
      <c r="G874" s="231"/>
      <c r="H874" s="231"/>
      <c r="I874" s="231"/>
      <c r="J874" s="231"/>
      <c r="K874" s="231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</row>
    <row r="875">
      <c r="A875" s="233"/>
      <c r="B875" s="234"/>
      <c r="C875" s="235"/>
      <c r="D875" s="231"/>
      <c r="E875" s="235"/>
      <c r="F875" s="231"/>
      <c r="G875" s="231"/>
      <c r="H875" s="231"/>
      <c r="I875" s="231"/>
      <c r="J875" s="231"/>
      <c r="K875" s="231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</row>
    <row r="876">
      <c r="A876" s="233"/>
      <c r="B876" s="234"/>
      <c r="C876" s="235"/>
      <c r="D876" s="231"/>
      <c r="E876" s="235"/>
      <c r="F876" s="231"/>
      <c r="G876" s="231"/>
      <c r="H876" s="231"/>
      <c r="I876" s="231"/>
      <c r="J876" s="231"/>
      <c r="K876" s="231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</row>
    <row r="877">
      <c r="A877" s="233"/>
      <c r="B877" s="234"/>
      <c r="C877" s="235"/>
      <c r="D877" s="231"/>
      <c r="E877" s="235"/>
      <c r="F877" s="231"/>
      <c r="G877" s="231"/>
      <c r="H877" s="231"/>
      <c r="I877" s="231"/>
      <c r="J877" s="231"/>
      <c r="K877" s="231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</row>
    <row r="878">
      <c r="A878" s="233"/>
      <c r="B878" s="234"/>
      <c r="C878" s="235"/>
      <c r="D878" s="231"/>
      <c r="E878" s="235"/>
      <c r="F878" s="231"/>
      <c r="G878" s="231"/>
      <c r="H878" s="231"/>
      <c r="I878" s="231"/>
      <c r="J878" s="231"/>
      <c r="K878" s="231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</row>
    <row r="879">
      <c r="A879" s="233"/>
      <c r="B879" s="234"/>
      <c r="C879" s="235"/>
      <c r="D879" s="231"/>
      <c r="E879" s="235"/>
      <c r="F879" s="231"/>
      <c r="G879" s="231"/>
      <c r="H879" s="231"/>
      <c r="I879" s="231"/>
      <c r="J879" s="231"/>
      <c r="K879" s="231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</row>
    <row r="880">
      <c r="A880" s="233"/>
      <c r="B880" s="234"/>
      <c r="C880" s="235"/>
      <c r="D880" s="231"/>
      <c r="E880" s="235"/>
      <c r="F880" s="231"/>
      <c r="G880" s="231"/>
      <c r="H880" s="231"/>
      <c r="I880" s="231"/>
      <c r="J880" s="231"/>
      <c r="K880" s="231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</row>
    <row r="881">
      <c r="A881" s="233"/>
      <c r="B881" s="234"/>
      <c r="C881" s="235"/>
      <c r="D881" s="231"/>
      <c r="E881" s="235"/>
      <c r="F881" s="231"/>
      <c r="G881" s="231"/>
      <c r="H881" s="231"/>
      <c r="I881" s="231"/>
      <c r="J881" s="231"/>
      <c r="K881" s="231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</row>
    <row r="882">
      <c r="A882" s="233"/>
      <c r="B882" s="234"/>
      <c r="C882" s="235"/>
      <c r="D882" s="231"/>
      <c r="E882" s="235"/>
      <c r="F882" s="231"/>
      <c r="G882" s="231"/>
      <c r="H882" s="231"/>
      <c r="I882" s="231"/>
      <c r="J882" s="231"/>
      <c r="K882" s="231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</row>
    <row r="883">
      <c r="A883" s="233"/>
      <c r="B883" s="234"/>
      <c r="C883" s="235"/>
      <c r="D883" s="231"/>
      <c r="E883" s="235"/>
      <c r="F883" s="231"/>
      <c r="G883" s="231"/>
      <c r="H883" s="231"/>
      <c r="I883" s="231"/>
      <c r="J883" s="231"/>
      <c r="K883" s="231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</row>
    <row r="884">
      <c r="A884" s="233"/>
      <c r="B884" s="234"/>
      <c r="C884" s="235"/>
      <c r="D884" s="231"/>
      <c r="E884" s="235"/>
      <c r="F884" s="231"/>
      <c r="G884" s="231"/>
      <c r="H884" s="231"/>
      <c r="I884" s="231"/>
      <c r="J884" s="231"/>
      <c r="K884" s="231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</row>
    <row r="885">
      <c r="A885" s="233"/>
      <c r="B885" s="234"/>
      <c r="C885" s="235"/>
      <c r="D885" s="231"/>
      <c r="E885" s="235"/>
      <c r="F885" s="231"/>
      <c r="G885" s="231"/>
      <c r="H885" s="231"/>
      <c r="I885" s="231"/>
      <c r="J885" s="231"/>
      <c r="K885" s="231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</row>
    <row r="886">
      <c r="A886" s="233"/>
      <c r="B886" s="234"/>
      <c r="C886" s="235"/>
      <c r="D886" s="231"/>
      <c r="E886" s="235"/>
      <c r="F886" s="231"/>
      <c r="G886" s="231"/>
      <c r="H886" s="231"/>
      <c r="I886" s="231"/>
      <c r="J886" s="231"/>
      <c r="K886" s="231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</row>
    <row r="887">
      <c r="A887" s="233"/>
      <c r="B887" s="234"/>
      <c r="C887" s="235"/>
      <c r="D887" s="231"/>
      <c r="E887" s="235"/>
      <c r="F887" s="231"/>
      <c r="G887" s="231"/>
      <c r="H887" s="231"/>
      <c r="I887" s="231"/>
      <c r="J887" s="231"/>
      <c r="K887" s="231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</row>
    <row r="888">
      <c r="A888" s="233"/>
      <c r="B888" s="234"/>
      <c r="C888" s="235"/>
      <c r="D888" s="231"/>
      <c r="E888" s="235"/>
      <c r="F888" s="231"/>
      <c r="G888" s="231"/>
      <c r="H888" s="231"/>
      <c r="I888" s="231"/>
      <c r="J888" s="231"/>
      <c r="K888" s="231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</row>
    <row r="889">
      <c r="A889" s="233"/>
      <c r="B889" s="234"/>
      <c r="C889" s="235"/>
      <c r="D889" s="231"/>
      <c r="E889" s="235"/>
      <c r="F889" s="231"/>
      <c r="G889" s="231"/>
      <c r="H889" s="231"/>
      <c r="I889" s="231"/>
      <c r="J889" s="231"/>
      <c r="K889" s="231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</row>
    <row r="890">
      <c r="A890" s="233"/>
      <c r="B890" s="234"/>
      <c r="C890" s="235"/>
      <c r="D890" s="231"/>
      <c r="E890" s="235"/>
      <c r="F890" s="231"/>
      <c r="G890" s="231"/>
      <c r="H890" s="231"/>
      <c r="I890" s="231"/>
      <c r="J890" s="231"/>
      <c r="K890" s="231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</row>
    <row r="891">
      <c r="A891" s="233"/>
      <c r="B891" s="234"/>
      <c r="C891" s="235"/>
      <c r="D891" s="231"/>
      <c r="E891" s="235"/>
      <c r="F891" s="231"/>
      <c r="G891" s="231"/>
      <c r="H891" s="231"/>
      <c r="I891" s="231"/>
      <c r="J891" s="231"/>
      <c r="K891" s="231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</row>
    <row r="892">
      <c r="A892" s="233"/>
      <c r="B892" s="234"/>
      <c r="C892" s="235"/>
      <c r="D892" s="231"/>
      <c r="E892" s="235"/>
      <c r="F892" s="231"/>
      <c r="G892" s="231"/>
      <c r="H892" s="231"/>
      <c r="I892" s="231"/>
      <c r="J892" s="231"/>
      <c r="K892" s="231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</row>
    <row r="893">
      <c r="A893" s="233"/>
      <c r="B893" s="234"/>
      <c r="C893" s="235"/>
      <c r="D893" s="236"/>
      <c r="E893" s="235"/>
      <c r="F893" s="231"/>
      <c r="G893" s="231"/>
      <c r="H893" s="231"/>
      <c r="I893" s="231"/>
      <c r="J893" s="231"/>
      <c r="K893" s="231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</row>
    <row r="894">
      <c r="A894" s="233"/>
      <c r="B894" s="234"/>
      <c r="C894" s="235"/>
      <c r="D894" s="236"/>
      <c r="E894" s="235"/>
      <c r="F894" s="231"/>
      <c r="G894" s="231"/>
      <c r="H894" s="231"/>
      <c r="I894" s="231"/>
      <c r="J894" s="231"/>
      <c r="K894" s="231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</row>
    <row r="895">
      <c r="A895" s="233"/>
      <c r="B895" s="234"/>
      <c r="C895" s="235"/>
      <c r="D895" s="236"/>
      <c r="E895" s="235"/>
      <c r="F895" s="231"/>
      <c r="G895" s="231"/>
      <c r="H895" s="231"/>
      <c r="I895" s="231"/>
      <c r="J895" s="231"/>
      <c r="K895" s="231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</row>
    <row r="896">
      <c r="A896" s="233"/>
      <c r="B896" s="234"/>
      <c r="C896" s="235"/>
      <c r="D896" s="236"/>
      <c r="E896" s="235"/>
      <c r="F896" s="231"/>
      <c r="G896" s="231"/>
      <c r="H896" s="231"/>
      <c r="I896" s="231"/>
      <c r="J896" s="231"/>
      <c r="K896" s="231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</row>
    <row r="897">
      <c r="A897" s="233"/>
      <c r="B897" s="234"/>
      <c r="C897" s="235"/>
      <c r="D897" s="236"/>
      <c r="E897" s="235"/>
      <c r="F897" s="231"/>
      <c r="G897" s="231"/>
      <c r="H897" s="231"/>
      <c r="I897" s="231"/>
      <c r="J897" s="231"/>
      <c r="K897" s="231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</row>
    <row r="898">
      <c r="A898" s="233"/>
      <c r="B898" s="234"/>
      <c r="C898" s="235"/>
      <c r="D898" s="236"/>
      <c r="E898" s="235"/>
      <c r="F898" s="231"/>
      <c r="G898" s="231"/>
      <c r="H898" s="231"/>
      <c r="I898" s="231"/>
      <c r="J898" s="231"/>
      <c r="K898" s="231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</row>
    <row r="899">
      <c r="A899" s="233"/>
      <c r="B899" s="234"/>
      <c r="C899" s="235"/>
      <c r="D899" s="236"/>
      <c r="E899" s="235"/>
      <c r="F899" s="231"/>
      <c r="G899" s="231"/>
      <c r="H899" s="231"/>
      <c r="I899" s="231"/>
      <c r="J899" s="231"/>
      <c r="K899" s="231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</row>
    <row r="900">
      <c r="A900" s="233"/>
      <c r="B900" s="234"/>
      <c r="C900" s="235"/>
      <c r="D900" s="236"/>
      <c r="E900" s="235"/>
      <c r="F900" s="231"/>
      <c r="G900" s="231"/>
      <c r="H900" s="231"/>
      <c r="I900" s="231"/>
      <c r="J900" s="231"/>
      <c r="K900" s="231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</row>
    <row r="901">
      <c r="A901" s="233"/>
      <c r="B901" s="234"/>
      <c r="C901" s="235"/>
      <c r="D901" s="236"/>
      <c r="E901" s="235"/>
      <c r="F901" s="231"/>
      <c r="G901" s="231"/>
      <c r="H901" s="231"/>
      <c r="I901" s="231"/>
      <c r="J901" s="231"/>
      <c r="K901" s="231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</row>
    <row r="902">
      <c r="A902" s="233"/>
      <c r="B902" s="234"/>
      <c r="C902" s="235"/>
      <c r="D902" s="236"/>
      <c r="E902" s="235"/>
      <c r="F902" s="231"/>
      <c r="G902" s="231"/>
      <c r="H902" s="231"/>
      <c r="I902" s="231"/>
      <c r="J902" s="231"/>
      <c r="K902" s="231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</row>
    <row r="903">
      <c r="A903" s="233"/>
      <c r="B903" s="234"/>
      <c r="C903" s="235"/>
      <c r="D903" s="236"/>
      <c r="E903" s="235"/>
      <c r="F903" s="231"/>
      <c r="G903" s="231"/>
      <c r="H903" s="231"/>
      <c r="I903" s="231"/>
      <c r="J903" s="231"/>
      <c r="K903" s="231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</row>
    <row r="904">
      <c r="A904" s="233"/>
      <c r="B904" s="234"/>
      <c r="C904" s="235"/>
      <c r="D904" s="236"/>
      <c r="E904" s="235"/>
      <c r="F904" s="231"/>
      <c r="G904" s="231"/>
      <c r="H904" s="231"/>
      <c r="I904" s="231"/>
      <c r="J904" s="231"/>
      <c r="K904" s="231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</row>
    <row r="905">
      <c r="A905" s="233"/>
      <c r="B905" s="234"/>
      <c r="C905" s="235"/>
      <c r="D905" s="236"/>
      <c r="E905" s="235"/>
      <c r="F905" s="231"/>
      <c r="G905" s="231"/>
      <c r="H905" s="231"/>
      <c r="I905" s="231"/>
      <c r="J905" s="231"/>
      <c r="K905" s="231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</row>
    <row r="906">
      <c r="A906" s="233"/>
      <c r="B906" s="234"/>
      <c r="C906" s="235"/>
      <c r="D906" s="236"/>
      <c r="E906" s="235"/>
      <c r="F906" s="231"/>
      <c r="G906" s="231"/>
      <c r="H906" s="231"/>
      <c r="I906" s="231"/>
      <c r="J906" s="231"/>
      <c r="K906" s="231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</row>
    <row r="907">
      <c r="A907" s="233"/>
      <c r="B907" s="234"/>
      <c r="C907" s="235"/>
      <c r="D907" s="236"/>
      <c r="E907" s="235"/>
      <c r="F907" s="231"/>
      <c r="G907" s="231"/>
      <c r="H907" s="231"/>
      <c r="I907" s="231"/>
      <c r="J907" s="231"/>
      <c r="K907" s="231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</row>
    <row r="908">
      <c r="A908" s="233"/>
      <c r="B908" s="234"/>
      <c r="C908" s="235"/>
      <c r="D908" s="236"/>
      <c r="E908" s="235"/>
      <c r="F908" s="231"/>
      <c r="G908" s="231"/>
      <c r="H908" s="231"/>
      <c r="I908" s="231"/>
      <c r="J908" s="231"/>
      <c r="K908" s="231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</row>
    <row r="909">
      <c r="A909" s="233"/>
      <c r="B909" s="234"/>
      <c r="C909" s="235"/>
      <c r="D909" s="236"/>
      <c r="E909" s="235"/>
      <c r="F909" s="231"/>
      <c r="G909" s="231"/>
      <c r="H909" s="231"/>
      <c r="I909" s="231"/>
      <c r="J909" s="231"/>
      <c r="K909" s="231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</row>
    <row r="910">
      <c r="A910" s="233"/>
      <c r="B910" s="234"/>
      <c r="C910" s="235"/>
      <c r="D910" s="231"/>
      <c r="E910" s="235"/>
      <c r="F910" s="231"/>
      <c r="G910" s="231"/>
      <c r="H910" s="231"/>
      <c r="I910" s="231"/>
      <c r="J910" s="231"/>
      <c r="K910" s="231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</row>
    <row r="911">
      <c r="A911" s="233"/>
      <c r="B911" s="234"/>
      <c r="C911" s="235"/>
      <c r="D911" s="236"/>
      <c r="E911" s="235"/>
      <c r="F911" s="231"/>
      <c r="G911" s="231"/>
      <c r="H911" s="231"/>
      <c r="I911" s="231"/>
      <c r="J911" s="231"/>
      <c r="K911" s="231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</row>
    <row r="912">
      <c r="A912" s="233"/>
      <c r="B912" s="234"/>
      <c r="C912" s="235"/>
      <c r="D912" s="231"/>
      <c r="E912" s="235"/>
      <c r="F912" s="231"/>
      <c r="G912" s="231"/>
      <c r="H912" s="231"/>
      <c r="I912" s="231"/>
      <c r="J912" s="231"/>
      <c r="K912" s="231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</row>
    <row r="913">
      <c r="A913" s="233"/>
      <c r="B913" s="234"/>
      <c r="C913" s="235"/>
      <c r="D913" s="236"/>
      <c r="E913" s="235"/>
      <c r="F913" s="231"/>
      <c r="G913" s="231"/>
      <c r="H913" s="231"/>
      <c r="I913" s="231"/>
      <c r="J913" s="231"/>
      <c r="K913" s="231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</row>
    <row r="914">
      <c r="A914" s="233"/>
      <c r="B914" s="234"/>
      <c r="C914" s="235"/>
      <c r="D914" s="231"/>
      <c r="E914" s="235"/>
      <c r="F914" s="231"/>
      <c r="G914" s="231"/>
      <c r="H914" s="231"/>
      <c r="I914" s="231"/>
      <c r="J914" s="231"/>
      <c r="K914" s="231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</row>
    <row r="915">
      <c r="A915" s="233"/>
      <c r="B915" s="234"/>
      <c r="C915" s="235"/>
      <c r="D915" s="236"/>
      <c r="E915" s="235"/>
      <c r="F915" s="231"/>
      <c r="G915" s="231"/>
      <c r="H915" s="231"/>
      <c r="I915" s="231"/>
      <c r="J915" s="231"/>
      <c r="K915" s="231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</row>
    <row r="916">
      <c r="A916" s="233"/>
      <c r="B916" s="234"/>
      <c r="C916" s="235"/>
      <c r="D916" s="236"/>
      <c r="E916" s="235"/>
      <c r="F916" s="231"/>
      <c r="G916" s="231"/>
      <c r="H916" s="231"/>
      <c r="I916" s="231"/>
      <c r="J916" s="231"/>
      <c r="K916" s="231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</row>
    <row r="917">
      <c r="A917" s="233"/>
      <c r="B917" s="234"/>
      <c r="C917" s="235"/>
      <c r="D917" s="231"/>
      <c r="E917" s="235"/>
      <c r="F917" s="231"/>
      <c r="G917" s="231"/>
      <c r="H917" s="231"/>
      <c r="I917" s="231"/>
      <c r="J917" s="231"/>
      <c r="K917" s="231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</row>
    <row r="918">
      <c r="A918" s="233"/>
      <c r="B918" s="234"/>
      <c r="C918" s="235"/>
      <c r="D918" s="231"/>
      <c r="E918" s="235"/>
      <c r="F918" s="231"/>
      <c r="G918" s="231"/>
      <c r="H918" s="231"/>
      <c r="I918" s="231"/>
      <c r="J918" s="231"/>
      <c r="K918" s="231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</row>
    <row r="919">
      <c r="A919" s="233"/>
      <c r="B919" s="234"/>
      <c r="C919" s="235"/>
      <c r="D919" s="231"/>
      <c r="E919" s="235"/>
      <c r="F919" s="231"/>
      <c r="G919" s="231"/>
      <c r="H919" s="231"/>
      <c r="I919" s="231"/>
      <c r="J919" s="231"/>
      <c r="K919" s="231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</row>
    <row r="920">
      <c r="A920" s="233"/>
      <c r="B920" s="234"/>
      <c r="C920" s="235"/>
      <c r="D920" s="231"/>
      <c r="E920" s="235"/>
      <c r="F920" s="231"/>
      <c r="G920" s="231"/>
      <c r="H920" s="231"/>
      <c r="I920" s="231"/>
      <c r="J920" s="231"/>
      <c r="K920" s="231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</row>
    <row r="921">
      <c r="A921" s="233"/>
      <c r="B921" s="234"/>
      <c r="C921" s="235"/>
      <c r="D921" s="231"/>
      <c r="E921" s="235"/>
      <c r="F921" s="231"/>
      <c r="G921" s="231"/>
      <c r="H921" s="231"/>
      <c r="I921" s="231"/>
      <c r="J921" s="231"/>
      <c r="K921" s="231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</row>
    <row r="922">
      <c r="A922" s="233"/>
      <c r="B922" s="234"/>
      <c r="C922" s="235"/>
      <c r="D922" s="236"/>
      <c r="E922" s="237"/>
      <c r="F922" s="231"/>
      <c r="G922" s="231"/>
      <c r="H922" s="231"/>
      <c r="I922" s="236"/>
      <c r="J922" s="231"/>
      <c r="K922" s="231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</row>
    <row r="923">
      <c r="A923" s="233"/>
      <c r="B923" s="234"/>
      <c r="C923" s="235"/>
      <c r="D923" s="236"/>
      <c r="E923" s="237"/>
      <c r="F923" s="231"/>
      <c r="G923" s="231"/>
      <c r="H923" s="231"/>
      <c r="I923" s="236"/>
      <c r="J923" s="231"/>
      <c r="K923" s="231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</row>
    <row r="924">
      <c r="A924" s="233"/>
      <c r="B924" s="234"/>
      <c r="C924" s="235"/>
      <c r="D924" s="236"/>
      <c r="E924" s="237"/>
      <c r="F924" s="231"/>
      <c r="G924" s="231"/>
      <c r="H924" s="231"/>
      <c r="I924" s="236"/>
      <c r="J924" s="231"/>
      <c r="K924" s="231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</row>
    <row r="925">
      <c r="A925" s="233"/>
      <c r="B925" s="234"/>
      <c r="C925" s="235"/>
      <c r="D925" s="236"/>
      <c r="E925" s="237"/>
      <c r="F925" s="231"/>
      <c r="G925" s="236"/>
      <c r="H925" s="236"/>
      <c r="I925" s="236"/>
      <c r="J925" s="231"/>
      <c r="K925" s="231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</row>
    <row r="926">
      <c r="A926" s="233"/>
      <c r="B926" s="234"/>
      <c r="C926" s="235"/>
      <c r="D926" s="231"/>
      <c r="E926" s="235"/>
      <c r="F926" s="231"/>
      <c r="G926" s="231"/>
      <c r="H926" s="231"/>
      <c r="I926" s="231"/>
      <c r="J926" s="231"/>
      <c r="K926" s="231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</row>
    <row r="927">
      <c r="A927" s="233"/>
      <c r="B927" s="234"/>
      <c r="C927" s="235"/>
      <c r="D927" s="231"/>
      <c r="E927" s="235"/>
      <c r="F927" s="231"/>
      <c r="G927" s="231"/>
      <c r="H927" s="231"/>
      <c r="I927" s="231"/>
      <c r="J927" s="231"/>
      <c r="K927" s="231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</row>
    <row r="928">
      <c r="A928" s="233"/>
      <c r="B928" s="234"/>
      <c r="C928" s="235"/>
      <c r="D928" s="231"/>
      <c r="E928" s="235"/>
      <c r="F928" s="231"/>
      <c r="G928" s="231"/>
      <c r="H928" s="231"/>
      <c r="I928" s="231"/>
      <c r="J928" s="231"/>
      <c r="K928" s="231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</row>
    <row r="929">
      <c r="A929" s="233"/>
      <c r="B929" s="234"/>
      <c r="C929" s="235"/>
      <c r="D929" s="231"/>
      <c r="E929" s="235"/>
      <c r="F929" s="231"/>
      <c r="G929" s="231"/>
      <c r="H929" s="231"/>
      <c r="I929" s="231"/>
      <c r="J929" s="231"/>
      <c r="K929" s="231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</row>
    <row r="930">
      <c r="A930" s="233"/>
      <c r="B930" s="234"/>
      <c r="C930" s="235"/>
      <c r="D930" s="236"/>
      <c r="E930" s="235"/>
      <c r="F930" s="231"/>
      <c r="G930" s="231"/>
      <c r="H930" s="231"/>
      <c r="I930" s="231"/>
      <c r="J930" s="231"/>
      <c r="K930" s="231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</row>
    <row r="931">
      <c r="A931" s="233"/>
      <c r="B931" s="234"/>
      <c r="C931" s="235"/>
      <c r="D931" s="231"/>
      <c r="E931" s="235"/>
      <c r="F931" s="231"/>
      <c r="G931" s="231"/>
      <c r="H931" s="231"/>
      <c r="I931" s="231"/>
      <c r="J931" s="231"/>
      <c r="K931" s="231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</row>
    <row r="932">
      <c r="A932" s="233"/>
      <c r="B932" s="234"/>
      <c r="C932" s="235"/>
      <c r="D932" s="236"/>
      <c r="E932" s="235"/>
      <c r="F932" s="231"/>
      <c r="G932" s="231"/>
      <c r="H932" s="231"/>
      <c r="I932" s="231"/>
      <c r="J932" s="231"/>
      <c r="K932" s="231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</row>
    <row r="933">
      <c r="A933" s="233"/>
      <c r="B933" s="234"/>
      <c r="C933" s="235"/>
      <c r="D933" s="236"/>
      <c r="E933" s="235"/>
      <c r="F933" s="231"/>
      <c r="G933" s="231"/>
      <c r="H933" s="231"/>
      <c r="I933" s="231"/>
      <c r="J933" s="231"/>
      <c r="K933" s="231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</row>
    <row r="934">
      <c r="A934" s="233"/>
      <c r="B934" s="234"/>
      <c r="C934" s="235"/>
      <c r="D934" s="236"/>
      <c r="E934" s="235"/>
      <c r="F934" s="231"/>
      <c r="G934" s="231"/>
      <c r="H934" s="231"/>
      <c r="I934" s="231"/>
      <c r="J934" s="231"/>
      <c r="K934" s="231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</row>
    <row r="935">
      <c r="A935" s="233"/>
      <c r="B935" s="234"/>
      <c r="C935" s="235"/>
      <c r="D935" s="238"/>
      <c r="E935" s="235"/>
      <c r="F935" s="231"/>
      <c r="G935" s="231"/>
      <c r="H935" s="231"/>
      <c r="I935" s="231"/>
      <c r="J935" s="231"/>
      <c r="K935" s="231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</row>
    <row r="936">
      <c r="A936" s="233"/>
      <c r="B936" s="234"/>
      <c r="C936" s="235"/>
      <c r="D936" s="238"/>
      <c r="E936" s="237"/>
      <c r="F936" s="231"/>
      <c r="G936" s="236"/>
      <c r="H936" s="236"/>
      <c r="I936" s="236"/>
      <c r="J936" s="231"/>
      <c r="K936" s="231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</row>
    <row r="937">
      <c r="A937" s="233"/>
      <c r="B937" s="234"/>
      <c r="C937" s="235"/>
      <c r="D937" s="238"/>
      <c r="E937" s="235"/>
      <c r="F937" s="231"/>
      <c r="G937" s="231"/>
      <c r="H937" s="231"/>
      <c r="I937" s="231"/>
      <c r="J937" s="231"/>
      <c r="K937" s="231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</row>
    <row r="938">
      <c r="A938" s="233"/>
      <c r="B938" s="234"/>
      <c r="C938" s="235"/>
      <c r="D938" s="236"/>
      <c r="E938" s="237"/>
      <c r="F938" s="231"/>
      <c r="G938" s="236"/>
      <c r="H938" s="236"/>
      <c r="I938" s="236"/>
      <c r="J938" s="231"/>
      <c r="K938" s="231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</row>
    <row r="939">
      <c r="A939" s="233"/>
      <c r="B939" s="234"/>
      <c r="C939" s="235"/>
      <c r="D939" s="236"/>
      <c r="E939" s="237"/>
      <c r="F939" s="231"/>
      <c r="G939" s="236"/>
      <c r="H939" s="236"/>
      <c r="I939" s="236"/>
      <c r="J939" s="231"/>
      <c r="K939" s="231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</row>
    <row r="940">
      <c r="A940" s="233"/>
      <c r="B940" s="234"/>
      <c r="C940" s="235"/>
      <c r="D940" s="236"/>
      <c r="E940" s="235"/>
      <c r="F940" s="231"/>
      <c r="G940" s="231"/>
      <c r="H940" s="231"/>
      <c r="I940" s="231"/>
      <c r="J940" s="231"/>
      <c r="K940" s="231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</row>
    <row r="941">
      <c r="A941" s="233"/>
      <c r="B941" s="234"/>
      <c r="C941" s="235"/>
      <c r="D941" s="236"/>
      <c r="E941" s="235"/>
      <c r="F941" s="231"/>
      <c r="G941" s="231"/>
      <c r="H941" s="231"/>
      <c r="I941" s="231"/>
      <c r="J941" s="231"/>
      <c r="K941" s="231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</row>
    <row r="942">
      <c r="A942" s="233"/>
      <c r="B942" s="234"/>
      <c r="C942" s="235"/>
      <c r="D942" s="236"/>
      <c r="E942" s="235"/>
      <c r="F942" s="231"/>
      <c r="G942" s="231"/>
      <c r="H942" s="231"/>
      <c r="I942" s="231"/>
      <c r="J942" s="231"/>
      <c r="K942" s="231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</row>
    <row r="943">
      <c r="A943" s="233"/>
      <c r="B943" s="234"/>
      <c r="C943" s="235"/>
      <c r="D943" s="236"/>
      <c r="E943" s="235"/>
      <c r="F943" s="231"/>
      <c r="G943" s="231"/>
      <c r="H943" s="231"/>
      <c r="I943" s="231"/>
      <c r="J943" s="231"/>
      <c r="K943" s="231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</row>
    <row r="944">
      <c r="A944" s="233"/>
      <c r="B944" s="234"/>
      <c r="C944" s="235"/>
      <c r="D944" s="236"/>
      <c r="E944" s="235"/>
      <c r="F944" s="231"/>
      <c r="G944" s="231"/>
      <c r="H944" s="231"/>
      <c r="I944" s="231"/>
      <c r="J944" s="231"/>
      <c r="K944" s="231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</row>
    <row r="945">
      <c r="A945" s="233"/>
      <c r="B945" s="234"/>
      <c r="C945" s="235"/>
      <c r="D945" s="236"/>
      <c r="E945" s="237"/>
      <c r="F945" s="231"/>
      <c r="G945" s="236"/>
      <c r="H945" s="236"/>
      <c r="I945" s="236"/>
      <c r="J945" s="231"/>
      <c r="K945" s="231"/>
      <c r="L945" s="216"/>
      <c r="M945" s="216"/>
      <c r="N945" s="216"/>
      <c r="O945" s="216"/>
      <c r="P945" s="216"/>
      <c r="Q945" s="216"/>
      <c r="R945" s="216"/>
      <c r="S945" s="216"/>
      <c r="T945" s="216"/>
      <c r="U945" s="216"/>
      <c r="V945" s="216"/>
    </row>
    <row r="946">
      <c r="A946" s="233"/>
      <c r="B946" s="234"/>
      <c r="C946" s="235"/>
      <c r="D946" s="236"/>
      <c r="E946" s="235"/>
      <c r="F946" s="231"/>
      <c r="G946" s="231"/>
      <c r="H946" s="231"/>
      <c r="I946" s="231"/>
      <c r="J946" s="231"/>
      <c r="K946" s="231"/>
      <c r="L946" s="216"/>
      <c r="M946" s="216"/>
      <c r="N946" s="216"/>
      <c r="O946" s="216"/>
      <c r="P946" s="216"/>
      <c r="Q946" s="216"/>
      <c r="R946" s="216"/>
      <c r="S946" s="216"/>
      <c r="T946" s="216"/>
      <c r="U946" s="216"/>
      <c r="V946" s="216"/>
    </row>
    <row r="947">
      <c r="A947" s="233"/>
      <c r="B947" s="234"/>
      <c r="C947" s="235"/>
      <c r="D947" s="236"/>
      <c r="E947" s="235"/>
      <c r="F947" s="231"/>
      <c r="G947" s="231"/>
      <c r="H947" s="231"/>
      <c r="I947" s="231"/>
      <c r="J947" s="231"/>
      <c r="K947" s="231"/>
      <c r="L947" s="216"/>
      <c r="M947" s="216"/>
      <c r="N947" s="216"/>
      <c r="O947" s="216"/>
      <c r="P947" s="216"/>
      <c r="Q947" s="216"/>
      <c r="R947" s="216"/>
      <c r="S947" s="216"/>
      <c r="T947" s="216"/>
      <c r="U947" s="216"/>
      <c r="V947" s="216"/>
    </row>
    <row r="948">
      <c r="A948" s="233"/>
      <c r="B948" s="234"/>
      <c r="C948" s="235"/>
      <c r="D948" s="236"/>
      <c r="E948" s="235"/>
      <c r="F948" s="231"/>
      <c r="G948" s="231"/>
      <c r="H948" s="231"/>
      <c r="I948" s="231"/>
      <c r="J948" s="231"/>
      <c r="K948" s="231"/>
      <c r="L948" s="216"/>
      <c r="M948" s="216"/>
      <c r="N948" s="216"/>
      <c r="O948" s="216"/>
      <c r="P948" s="216"/>
      <c r="Q948" s="216"/>
      <c r="R948" s="216"/>
      <c r="S948" s="216"/>
      <c r="T948" s="216"/>
      <c r="U948" s="216"/>
      <c r="V948" s="216"/>
    </row>
    <row r="949">
      <c r="A949" s="233"/>
      <c r="B949" s="234"/>
      <c r="C949" s="235"/>
      <c r="D949" s="236"/>
      <c r="E949" s="235"/>
      <c r="F949" s="231"/>
      <c r="G949" s="231"/>
      <c r="H949" s="231"/>
      <c r="I949" s="231"/>
      <c r="J949" s="231"/>
      <c r="K949" s="231"/>
      <c r="L949" s="216"/>
      <c r="M949" s="216"/>
      <c r="N949" s="216"/>
      <c r="O949" s="216"/>
      <c r="P949" s="216"/>
      <c r="Q949" s="216"/>
      <c r="R949" s="216"/>
      <c r="S949" s="216"/>
      <c r="T949" s="216"/>
      <c r="U949" s="216"/>
      <c r="V949" s="216"/>
    </row>
    <row r="950">
      <c r="A950" s="233"/>
      <c r="B950" s="234"/>
      <c r="C950" s="235"/>
      <c r="D950" s="238"/>
      <c r="E950" s="235"/>
      <c r="F950" s="231"/>
      <c r="G950" s="231"/>
      <c r="H950" s="231"/>
      <c r="I950" s="231"/>
      <c r="J950" s="231"/>
      <c r="K950" s="231"/>
      <c r="L950" s="216"/>
      <c r="M950" s="216"/>
      <c r="N950" s="216"/>
      <c r="O950" s="216"/>
      <c r="P950" s="216"/>
      <c r="Q950" s="216"/>
      <c r="R950" s="216"/>
      <c r="S950" s="216"/>
      <c r="T950" s="216"/>
      <c r="U950" s="216"/>
      <c r="V950" s="216"/>
    </row>
    <row r="951">
      <c r="A951" s="232"/>
      <c r="B951" s="216"/>
      <c r="C951" s="216"/>
      <c r="D951" s="216"/>
      <c r="E951" s="239"/>
      <c r="F951" s="216"/>
      <c r="G951" s="216"/>
      <c r="H951" s="216"/>
      <c r="I951" s="216"/>
      <c r="J951" s="216"/>
      <c r="K951" s="216"/>
      <c r="L951" s="216"/>
      <c r="M951" s="216"/>
      <c r="N951" s="216"/>
      <c r="O951" s="216"/>
      <c r="P951" s="216"/>
      <c r="Q951" s="216"/>
      <c r="R951" s="216"/>
      <c r="S951" s="216"/>
      <c r="T951" s="216"/>
      <c r="U951" s="216"/>
      <c r="V951" s="216"/>
    </row>
    <row r="952">
      <c r="A952" s="232"/>
      <c r="B952" s="216"/>
      <c r="C952" s="216"/>
      <c r="D952" s="216"/>
      <c r="E952" s="239"/>
      <c r="F952" s="216"/>
      <c r="G952" s="216"/>
      <c r="H952" s="216"/>
      <c r="I952" s="216"/>
      <c r="J952" s="216"/>
      <c r="K952" s="216"/>
      <c r="L952" s="216"/>
      <c r="M952" s="216"/>
      <c r="N952" s="216"/>
      <c r="O952" s="216"/>
      <c r="P952" s="216"/>
      <c r="Q952" s="216"/>
      <c r="R952" s="216"/>
      <c r="S952" s="216"/>
      <c r="T952" s="216"/>
      <c r="U952" s="216"/>
      <c r="V952" s="216"/>
    </row>
    <row r="953">
      <c r="A953" s="232"/>
      <c r="B953" s="216"/>
      <c r="C953" s="216"/>
      <c r="D953" s="216"/>
      <c r="E953" s="239"/>
      <c r="F953" s="216"/>
      <c r="G953" s="216"/>
      <c r="H953" s="216"/>
      <c r="I953" s="216"/>
      <c r="J953" s="216"/>
      <c r="K953" s="216"/>
      <c r="L953" s="216"/>
      <c r="M953" s="216"/>
      <c r="N953" s="216"/>
      <c r="O953" s="216"/>
      <c r="P953" s="216"/>
      <c r="Q953" s="216"/>
      <c r="R953" s="216"/>
      <c r="S953" s="216"/>
      <c r="T953" s="216"/>
      <c r="U953" s="216"/>
      <c r="V953" s="216"/>
    </row>
    <row r="954">
      <c r="A954" s="232"/>
      <c r="B954" s="216"/>
      <c r="C954" s="216"/>
      <c r="D954" s="216"/>
      <c r="E954" s="239"/>
      <c r="F954" s="216"/>
      <c r="G954" s="216"/>
      <c r="H954" s="216"/>
      <c r="I954" s="216"/>
      <c r="J954" s="216"/>
      <c r="K954" s="216"/>
      <c r="L954" s="216"/>
      <c r="M954" s="216"/>
      <c r="N954" s="216"/>
      <c r="O954" s="216"/>
      <c r="P954" s="216"/>
      <c r="Q954" s="216"/>
      <c r="R954" s="216"/>
      <c r="S954" s="216"/>
      <c r="T954" s="216"/>
      <c r="U954" s="216"/>
      <c r="V954" s="216"/>
    </row>
    <row r="955">
      <c r="A955" s="232"/>
      <c r="B955" s="216"/>
      <c r="C955" s="216"/>
      <c r="D955" s="216"/>
      <c r="E955" s="239"/>
      <c r="F955" s="216"/>
      <c r="G955" s="216"/>
      <c r="H955" s="216"/>
      <c r="I955" s="216"/>
      <c r="J955" s="216"/>
      <c r="K955" s="216"/>
      <c r="L955" s="216"/>
      <c r="M955" s="216"/>
      <c r="N955" s="216"/>
      <c r="O955" s="216"/>
      <c r="P955" s="216"/>
      <c r="Q955" s="216"/>
      <c r="R955" s="216"/>
      <c r="S955" s="216"/>
      <c r="T955" s="216"/>
      <c r="U955" s="216"/>
      <c r="V955" s="216"/>
    </row>
    <row r="956">
      <c r="A956" s="232"/>
      <c r="B956" s="216"/>
      <c r="C956" s="216"/>
      <c r="D956" s="216"/>
      <c r="E956" s="239"/>
      <c r="F956" s="216"/>
      <c r="G956" s="216"/>
      <c r="H956" s="216"/>
      <c r="I956" s="216"/>
      <c r="J956" s="216"/>
      <c r="K956" s="216"/>
      <c r="L956" s="216"/>
      <c r="M956" s="216"/>
      <c r="N956" s="216"/>
      <c r="O956" s="216"/>
      <c r="P956" s="216"/>
      <c r="Q956" s="216"/>
      <c r="R956" s="216"/>
      <c r="S956" s="216"/>
      <c r="T956" s="216"/>
      <c r="U956" s="216"/>
      <c r="V956" s="216"/>
    </row>
    <row r="957">
      <c r="A957" s="232"/>
      <c r="B957" s="216"/>
      <c r="C957" s="216"/>
      <c r="D957" s="216"/>
      <c r="E957" s="239"/>
      <c r="F957" s="216"/>
      <c r="G957" s="216"/>
      <c r="H957" s="216"/>
      <c r="I957" s="216"/>
      <c r="J957" s="216"/>
      <c r="K957" s="216"/>
      <c r="L957" s="216"/>
      <c r="M957" s="216"/>
      <c r="N957" s="216"/>
      <c r="O957" s="216"/>
      <c r="P957" s="216"/>
      <c r="Q957" s="216"/>
      <c r="R957" s="216"/>
      <c r="S957" s="216"/>
      <c r="T957" s="216"/>
      <c r="U957" s="216"/>
      <c r="V957" s="216"/>
    </row>
    <row r="958">
      <c r="A958" s="232"/>
      <c r="B958" s="216"/>
      <c r="C958" s="216"/>
      <c r="D958" s="216"/>
      <c r="E958" s="239"/>
      <c r="F958" s="216"/>
      <c r="G958" s="216"/>
      <c r="H958" s="216"/>
      <c r="I958" s="216"/>
      <c r="J958" s="216"/>
      <c r="K958" s="216"/>
      <c r="L958" s="216"/>
      <c r="M958" s="216"/>
      <c r="N958" s="216"/>
      <c r="O958" s="216"/>
      <c r="P958" s="216"/>
      <c r="Q958" s="216"/>
      <c r="R958" s="216"/>
      <c r="S958" s="216"/>
      <c r="T958" s="216"/>
      <c r="U958" s="216"/>
      <c r="V958" s="216"/>
    </row>
    <row r="959">
      <c r="A959" s="232"/>
      <c r="B959" s="216"/>
      <c r="C959" s="216"/>
      <c r="D959" s="216"/>
      <c r="E959" s="239"/>
      <c r="F959" s="216"/>
      <c r="G959" s="216"/>
      <c r="H959" s="216"/>
      <c r="I959" s="216"/>
      <c r="J959" s="216"/>
      <c r="K959" s="216"/>
      <c r="L959" s="216"/>
      <c r="M959" s="216"/>
      <c r="N959" s="216"/>
      <c r="O959" s="216"/>
      <c r="P959" s="216"/>
      <c r="Q959" s="216"/>
      <c r="R959" s="216"/>
      <c r="S959" s="216"/>
      <c r="T959" s="216"/>
      <c r="U959" s="216"/>
      <c r="V959" s="216"/>
    </row>
    <row r="960">
      <c r="A960" s="232"/>
      <c r="B960" s="216"/>
      <c r="C960" s="216"/>
      <c r="D960" s="216"/>
      <c r="E960" s="239"/>
      <c r="F960" s="216"/>
      <c r="G960" s="216"/>
      <c r="H960" s="216"/>
      <c r="I960" s="216"/>
      <c r="J960" s="216"/>
      <c r="K960" s="216"/>
      <c r="L960" s="216"/>
      <c r="M960" s="216"/>
      <c r="N960" s="216"/>
      <c r="O960" s="216"/>
      <c r="P960" s="216"/>
      <c r="Q960" s="216"/>
      <c r="R960" s="216"/>
      <c r="S960" s="216"/>
      <c r="T960" s="216"/>
      <c r="U960" s="216"/>
      <c r="V960" s="216"/>
    </row>
    <row r="961">
      <c r="A961" s="232"/>
      <c r="B961" s="216"/>
      <c r="C961" s="216"/>
      <c r="D961" s="216"/>
      <c r="E961" s="239"/>
      <c r="F961" s="216"/>
      <c r="G961" s="216"/>
      <c r="H961" s="216"/>
      <c r="I961" s="216"/>
      <c r="J961" s="216"/>
      <c r="K961" s="216"/>
      <c r="L961" s="216"/>
      <c r="M961" s="216"/>
      <c r="N961" s="216"/>
      <c r="O961" s="216"/>
      <c r="P961" s="216"/>
      <c r="Q961" s="216"/>
      <c r="R961" s="216"/>
      <c r="S961" s="216"/>
      <c r="T961" s="216"/>
      <c r="U961" s="216"/>
      <c r="V961" s="216"/>
    </row>
    <row r="962">
      <c r="A962" s="232"/>
      <c r="B962" s="216"/>
      <c r="C962" s="216"/>
      <c r="D962" s="216"/>
      <c r="E962" s="239"/>
      <c r="F962" s="216"/>
      <c r="G962" s="216"/>
      <c r="H962" s="216"/>
      <c r="I962" s="216"/>
      <c r="J962" s="216"/>
      <c r="K962" s="216"/>
      <c r="L962" s="216"/>
      <c r="M962" s="216"/>
      <c r="N962" s="216"/>
      <c r="O962" s="216"/>
      <c r="P962" s="216"/>
      <c r="Q962" s="216"/>
      <c r="R962" s="216"/>
      <c r="S962" s="216"/>
      <c r="T962" s="216"/>
      <c r="U962" s="216"/>
      <c r="V962" s="216"/>
    </row>
    <row r="963">
      <c r="A963" s="232"/>
      <c r="B963" s="216"/>
      <c r="C963" s="216"/>
      <c r="D963" s="216"/>
      <c r="E963" s="239"/>
      <c r="F963" s="216"/>
      <c r="G963" s="216"/>
      <c r="H963" s="216"/>
      <c r="I963" s="216"/>
      <c r="J963" s="216"/>
      <c r="K963" s="216"/>
      <c r="L963" s="216"/>
      <c r="M963" s="216"/>
      <c r="N963" s="216"/>
      <c r="O963" s="216"/>
      <c r="P963" s="216"/>
      <c r="Q963" s="216"/>
      <c r="R963" s="216"/>
      <c r="S963" s="216"/>
      <c r="T963" s="216"/>
      <c r="U963" s="216"/>
      <c r="V963" s="216"/>
    </row>
    <row r="964">
      <c r="A964" s="232"/>
      <c r="B964" s="216"/>
      <c r="C964" s="216"/>
      <c r="D964" s="216"/>
      <c r="E964" s="239"/>
      <c r="F964" s="216"/>
      <c r="G964" s="216"/>
      <c r="H964" s="216"/>
      <c r="I964" s="216"/>
      <c r="J964" s="216"/>
      <c r="K964" s="216"/>
      <c r="L964" s="216"/>
      <c r="M964" s="216"/>
      <c r="N964" s="216"/>
      <c r="O964" s="216"/>
      <c r="P964" s="216"/>
      <c r="Q964" s="216"/>
      <c r="R964" s="216"/>
      <c r="S964" s="216"/>
      <c r="T964" s="216"/>
      <c r="U964" s="216"/>
      <c r="V964" s="216"/>
    </row>
    <row r="965">
      <c r="A965" s="232"/>
      <c r="B965" s="216"/>
      <c r="C965" s="216"/>
      <c r="D965" s="216"/>
      <c r="E965" s="239"/>
      <c r="F965" s="216"/>
      <c r="G965" s="216"/>
      <c r="H965" s="216"/>
      <c r="I965" s="216"/>
      <c r="J965" s="216"/>
      <c r="K965" s="216"/>
      <c r="L965" s="216"/>
      <c r="M965" s="216"/>
      <c r="N965" s="216"/>
      <c r="O965" s="216"/>
      <c r="P965" s="216"/>
      <c r="Q965" s="216"/>
      <c r="R965" s="216"/>
      <c r="S965" s="216"/>
      <c r="T965" s="216"/>
      <c r="U965" s="216"/>
      <c r="V965" s="216"/>
    </row>
    <row r="966">
      <c r="A966" s="232"/>
      <c r="B966" s="216"/>
      <c r="C966" s="216"/>
      <c r="D966" s="216"/>
      <c r="E966" s="239"/>
      <c r="F966" s="216"/>
      <c r="G966" s="216"/>
      <c r="H966" s="216"/>
      <c r="I966" s="216"/>
      <c r="J966" s="216"/>
      <c r="K966" s="216"/>
      <c r="L966" s="216"/>
      <c r="M966" s="216"/>
      <c r="N966" s="216"/>
      <c r="O966" s="216"/>
      <c r="P966" s="216"/>
      <c r="Q966" s="216"/>
      <c r="R966" s="216"/>
      <c r="S966" s="216"/>
      <c r="T966" s="216"/>
      <c r="U966" s="216"/>
      <c r="V966" s="216"/>
    </row>
    <row r="967">
      <c r="A967" s="232"/>
      <c r="B967" s="216"/>
      <c r="C967" s="216"/>
      <c r="D967" s="216"/>
      <c r="E967" s="239"/>
      <c r="F967" s="216"/>
      <c r="G967" s="216"/>
      <c r="H967" s="216"/>
      <c r="I967" s="216"/>
      <c r="J967" s="216"/>
      <c r="K967" s="216"/>
      <c r="L967" s="216"/>
      <c r="M967" s="216"/>
      <c r="N967" s="216"/>
      <c r="O967" s="216"/>
      <c r="P967" s="216"/>
      <c r="Q967" s="216"/>
      <c r="R967" s="216"/>
      <c r="S967" s="216"/>
      <c r="T967" s="216"/>
      <c r="U967" s="216"/>
      <c r="V967" s="216"/>
    </row>
    <row r="968">
      <c r="A968" s="232"/>
      <c r="B968" s="216"/>
      <c r="C968" s="216"/>
      <c r="D968" s="216"/>
      <c r="E968" s="239"/>
      <c r="F968" s="216"/>
      <c r="G968" s="216"/>
      <c r="H968" s="216"/>
      <c r="I968" s="216"/>
      <c r="J968" s="216"/>
      <c r="K968" s="216"/>
      <c r="L968" s="216"/>
      <c r="M968" s="216"/>
      <c r="N968" s="216"/>
      <c r="O968" s="216"/>
      <c r="P968" s="216"/>
      <c r="Q968" s="216"/>
      <c r="R968" s="216"/>
      <c r="S968" s="216"/>
      <c r="T968" s="216"/>
      <c r="U968" s="216"/>
      <c r="V968" s="216"/>
    </row>
    <row r="969">
      <c r="A969" s="232"/>
      <c r="B969" s="216"/>
      <c r="C969" s="216"/>
      <c r="D969" s="216"/>
      <c r="E969" s="239"/>
      <c r="F969" s="216"/>
      <c r="G969" s="216"/>
      <c r="H969" s="216"/>
      <c r="I969" s="216"/>
      <c r="J969" s="216"/>
      <c r="K969" s="216"/>
      <c r="L969" s="216"/>
      <c r="M969" s="216"/>
      <c r="N969" s="216"/>
      <c r="O969" s="216"/>
      <c r="P969" s="216"/>
      <c r="Q969" s="216"/>
      <c r="R969" s="216"/>
      <c r="S969" s="216"/>
      <c r="T969" s="216"/>
      <c r="U969" s="216"/>
      <c r="V969" s="216"/>
    </row>
    <row r="970">
      <c r="A970" s="232"/>
      <c r="B970" s="216"/>
      <c r="C970" s="216"/>
      <c r="D970" s="216"/>
      <c r="E970" s="239"/>
      <c r="F970" s="216"/>
      <c r="G970" s="216"/>
      <c r="H970" s="216"/>
      <c r="I970" s="216"/>
      <c r="J970" s="216"/>
      <c r="K970" s="216"/>
      <c r="L970" s="216"/>
      <c r="M970" s="216"/>
      <c r="N970" s="216"/>
      <c r="O970" s="216"/>
      <c r="P970" s="216"/>
      <c r="Q970" s="216"/>
      <c r="R970" s="216"/>
      <c r="S970" s="216"/>
      <c r="T970" s="216"/>
      <c r="U970" s="216"/>
      <c r="V970" s="216"/>
    </row>
    <row r="971">
      <c r="A971" s="232"/>
      <c r="B971" s="216"/>
      <c r="C971" s="216"/>
      <c r="D971" s="216"/>
      <c r="E971" s="239"/>
      <c r="F971" s="216"/>
      <c r="G971" s="216"/>
      <c r="H971" s="216"/>
      <c r="I971" s="216"/>
      <c r="J971" s="216"/>
      <c r="K971" s="216"/>
      <c r="L971" s="216"/>
      <c r="M971" s="216"/>
      <c r="N971" s="216"/>
      <c r="O971" s="216"/>
      <c r="P971" s="216"/>
      <c r="Q971" s="216"/>
      <c r="R971" s="216"/>
      <c r="S971" s="216"/>
      <c r="T971" s="216"/>
      <c r="U971" s="216"/>
      <c r="V971" s="216"/>
    </row>
    <row r="972">
      <c r="A972" s="232"/>
      <c r="B972" s="216"/>
      <c r="C972" s="216"/>
      <c r="D972" s="216"/>
      <c r="E972" s="239"/>
      <c r="F972" s="216"/>
      <c r="G972" s="216"/>
      <c r="H972" s="216"/>
      <c r="I972" s="216"/>
      <c r="J972" s="216"/>
      <c r="K972" s="216"/>
      <c r="L972" s="216"/>
      <c r="M972" s="216"/>
      <c r="N972" s="216"/>
      <c r="O972" s="216"/>
      <c r="P972" s="216"/>
      <c r="Q972" s="216"/>
      <c r="R972" s="216"/>
      <c r="S972" s="216"/>
      <c r="T972" s="216"/>
      <c r="U972" s="216"/>
      <c r="V972" s="216"/>
    </row>
    <row r="973">
      <c r="A973" s="232"/>
      <c r="B973" s="216"/>
      <c r="C973" s="216"/>
      <c r="D973" s="216"/>
      <c r="E973" s="239"/>
      <c r="F973" s="216"/>
      <c r="G973" s="216"/>
      <c r="H973" s="216"/>
      <c r="I973" s="216"/>
      <c r="J973" s="216"/>
      <c r="K973" s="216"/>
      <c r="L973" s="216"/>
      <c r="M973" s="216"/>
      <c r="N973" s="216"/>
      <c r="O973" s="216"/>
      <c r="P973" s="216"/>
      <c r="Q973" s="216"/>
      <c r="R973" s="216"/>
      <c r="S973" s="216"/>
      <c r="T973" s="216"/>
      <c r="U973" s="216"/>
      <c r="V973" s="216"/>
    </row>
    <row r="974">
      <c r="A974" s="232"/>
      <c r="B974" s="216"/>
      <c r="C974" s="216"/>
      <c r="D974" s="216"/>
      <c r="E974" s="239"/>
      <c r="F974" s="216"/>
      <c r="G974" s="216"/>
      <c r="H974" s="216"/>
      <c r="I974" s="216"/>
      <c r="J974" s="216"/>
      <c r="K974" s="216"/>
      <c r="L974" s="216"/>
      <c r="M974" s="216"/>
      <c r="N974" s="216"/>
      <c r="O974" s="216"/>
      <c r="P974" s="216"/>
      <c r="Q974" s="216"/>
      <c r="R974" s="216"/>
      <c r="S974" s="216"/>
      <c r="T974" s="216"/>
      <c r="U974" s="216"/>
      <c r="V974" s="216"/>
    </row>
    <row r="975">
      <c r="A975" s="232"/>
      <c r="B975" s="216"/>
      <c r="C975" s="216"/>
      <c r="D975" s="216"/>
      <c r="E975" s="239"/>
      <c r="F975" s="216"/>
      <c r="G975" s="216"/>
      <c r="H975" s="216"/>
      <c r="I975" s="216"/>
      <c r="J975" s="216"/>
      <c r="K975" s="216"/>
      <c r="L975" s="216"/>
      <c r="M975" s="216"/>
      <c r="N975" s="216"/>
      <c r="O975" s="216"/>
      <c r="P975" s="216"/>
      <c r="Q975" s="216"/>
      <c r="R975" s="216"/>
      <c r="S975" s="216"/>
      <c r="T975" s="216"/>
      <c r="U975" s="216"/>
      <c r="V975" s="216"/>
    </row>
    <row r="976">
      <c r="A976" s="232"/>
      <c r="B976" s="216"/>
      <c r="C976" s="216"/>
      <c r="D976" s="216"/>
      <c r="E976" s="239"/>
      <c r="F976" s="216"/>
      <c r="G976" s="216"/>
      <c r="H976" s="216"/>
      <c r="I976" s="216"/>
      <c r="J976" s="216"/>
      <c r="K976" s="216"/>
      <c r="L976" s="216"/>
      <c r="M976" s="216"/>
      <c r="N976" s="216"/>
      <c r="O976" s="216"/>
      <c r="P976" s="216"/>
      <c r="Q976" s="216"/>
      <c r="R976" s="216"/>
      <c r="S976" s="216"/>
      <c r="T976" s="216"/>
      <c r="U976" s="216"/>
      <c r="V976" s="216"/>
    </row>
    <row r="977">
      <c r="A977" s="232"/>
      <c r="B977" s="216"/>
      <c r="C977" s="216"/>
      <c r="D977" s="216"/>
      <c r="E977" s="239"/>
      <c r="F977" s="216"/>
      <c r="G977" s="216"/>
      <c r="H977" s="216"/>
      <c r="I977" s="216"/>
      <c r="J977" s="216"/>
      <c r="K977" s="216"/>
      <c r="L977" s="216"/>
      <c r="M977" s="216"/>
      <c r="N977" s="216"/>
      <c r="O977" s="216"/>
      <c r="P977" s="216"/>
      <c r="Q977" s="216"/>
      <c r="R977" s="216"/>
      <c r="S977" s="216"/>
      <c r="T977" s="216"/>
      <c r="U977" s="216"/>
      <c r="V977" s="216"/>
    </row>
    <row r="978">
      <c r="A978" s="232"/>
      <c r="B978" s="216"/>
      <c r="C978" s="216"/>
      <c r="D978" s="216"/>
      <c r="E978" s="239"/>
      <c r="F978" s="216"/>
      <c r="G978" s="216"/>
      <c r="H978" s="216"/>
      <c r="I978" s="216"/>
      <c r="J978" s="216"/>
      <c r="K978" s="216"/>
      <c r="L978" s="216"/>
      <c r="M978" s="216"/>
      <c r="N978" s="216"/>
      <c r="O978" s="216"/>
      <c r="P978" s="216"/>
      <c r="Q978" s="216"/>
      <c r="R978" s="216"/>
      <c r="S978" s="216"/>
      <c r="T978" s="216"/>
      <c r="U978" s="216"/>
      <c r="V978" s="216"/>
    </row>
    <row r="979">
      <c r="A979" s="232"/>
      <c r="B979" s="216"/>
      <c r="C979" s="216"/>
      <c r="D979" s="216"/>
      <c r="E979" s="239"/>
      <c r="F979" s="216"/>
      <c r="G979" s="216"/>
      <c r="H979" s="216"/>
      <c r="I979" s="216"/>
      <c r="J979" s="216"/>
      <c r="K979" s="216"/>
      <c r="L979" s="216"/>
      <c r="M979" s="216"/>
      <c r="N979" s="216"/>
      <c r="O979" s="216"/>
      <c r="P979" s="216"/>
      <c r="Q979" s="216"/>
      <c r="R979" s="216"/>
      <c r="S979" s="216"/>
      <c r="T979" s="216"/>
      <c r="U979" s="216"/>
      <c r="V979" s="216"/>
    </row>
    <row r="980">
      <c r="A980" s="232"/>
      <c r="B980" s="216"/>
      <c r="C980" s="216"/>
      <c r="D980" s="216"/>
      <c r="E980" s="239"/>
      <c r="F980" s="216"/>
      <c r="G980" s="216"/>
      <c r="H980" s="216"/>
      <c r="I980" s="216"/>
      <c r="J980" s="216"/>
      <c r="K980" s="216"/>
      <c r="L980" s="216"/>
      <c r="M980" s="216"/>
      <c r="N980" s="216"/>
      <c r="O980" s="216"/>
      <c r="P980" s="216"/>
      <c r="Q980" s="216"/>
      <c r="R980" s="216"/>
      <c r="S980" s="216"/>
      <c r="T980" s="216"/>
      <c r="U980" s="216"/>
      <c r="V980" s="216"/>
    </row>
    <row r="981">
      <c r="A981" s="232"/>
      <c r="B981" s="216"/>
      <c r="C981" s="216"/>
      <c r="D981" s="216"/>
      <c r="E981" s="239"/>
      <c r="F981" s="216"/>
      <c r="G981" s="216"/>
      <c r="H981" s="216"/>
      <c r="I981" s="216"/>
      <c r="J981" s="216"/>
      <c r="K981" s="216"/>
      <c r="L981" s="216"/>
      <c r="M981" s="216"/>
      <c r="N981" s="216"/>
      <c r="O981" s="216"/>
      <c r="P981" s="216"/>
      <c r="Q981" s="216"/>
      <c r="R981" s="216"/>
      <c r="S981" s="216"/>
      <c r="T981" s="216"/>
      <c r="U981" s="216"/>
      <c r="V981" s="216"/>
    </row>
    <row r="982">
      <c r="A982" s="232"/>
      <c r="B982" s="216"/>
      <c r="C982" s="216"/>
      <c r="D982" s="216"/>
      <c r="E982" s="239"/>
      <c r="F982" s="216"/>
      <c r="G982" s="216"/>
      <c r="H982" s="216"/>
      <c r="I982" s="216"/>
      <c r="J982" s="216"/>
      <c r="K982" s="216"/>
      <c r="L982" s="216"/>
      <c r="M982" s="216"/>
      <c r="N982" s="216"/>
      <c r="O982" s="216"/>
      <c r="P982" s="216"/>
      <c r="Q982" s="216"/>
      <c r="R982" s="216"/>
      <c r="S982" s="216"/>
      <c r="T982" s="216"/>
      <c r="U982" s="216"/>
      <c r="V982" s="216"/>
    </row>
    <row r="983">
      <c r="A983" s="232"/>
      <c r="B983" s="216"/>
      <c r="C983" s="216"/>
      <c r="D983" s="216"/>
      <c r="E983" s="239"/>
      <c r="F983" s="216"/>
      <c r="G983" s="216"/>
      <c r="H983" s="216"/>
      <c r="I983" s="216"/>
      <c r="J983" s="216"/>
      <c r="K983" s="216"/>
      <c r="L983" s="216"/>
      <c r="M983" s="216"/>
      <c r="N983" s="216"/>
      <c r="O983" s="216"/>
      <c r="P983" s="216"/>
      <c r="Q983" s="216"/>
      <c r="R983" s="216"/>
      <c r="S983" s="216"/>
      <c r="T983" s="216"/>
      <c r="U983" s="216"/>
      <c r="V983" s="216"/>
    </row>
    <row r="984">
      <c r="A984" s="232"/>
      <c r="B984" s="216"/>
      <c r="C984" s="216"/>
      <c r="D984" s="216"/>
      <c r="E984" s="239"/>
      <c r="F984" s="216"/>
      <c r="G984" s="216"/>
      <c r="H984" s="216"/>
      <c r="I984" s="216"/>
      <c r="J984" s="216"/>
      <c r="K984" s="216"/>
      <c r="L984" s="216"/>
      <c r="M984" s="216"/>
      <c r="N984" s="216"/>
      <c r="O984" s="216"/>
      <c r="P984" s="216"/>
      <c r="Q984" s="216"/>
      <c r="R984" s="216"/>
      <c r="S984" s="216"/>
      <c r="T984" s="216"/>
      <c r="U984" s="216"/>
      <c r="V984" s="216"/>
    </row>
    <row r="985">
      <c r="A985" s="232"/>
      <c r="B985" s="216"/>
      <c r="C985" s="216"/>
      <c r="D985" s="216"/>
      <c r="E985" s="239"/>
      <c r="F985" s="216"/>
      <c r="G985" s="216"/>
      <c r="H985" s="216"/>
      <c r="I985" s="216"/>
      <c r="J985" s="216"/>
      <c r="K985" s="216"/>
      <c r="L985" s="216"/>
      <c r="M985" s="216"/>
      <c r="N985" s="216"/>
      <c r="O985" s="216"/>
      <c r="P985" s="216"/>
      <c r="Q985" s="216"/>
      <c r="R985" s="216"/>
      <c r="S985" s="216"/>
      <c r="T985" s="216"/>
      <c r="U985" s="216"/>
      <c r="V985" s="216"/>
    </row>
    <row r="986">
      <c r="A986" s="232"/>
      <c r="B986" s="216"/>
      <c r="C986" s="216"/>
      <c r="D986" s="216"/>
      <c r="E986" s="239"/>
      <c r="F986" s="216"/>
      <c r="G986" s="216"/>
      <c r="H986" s="216"/>
      <c r="I986" s="216"/>
      <c r="J986" s="216"/>
      <c r="K986" s="216"/>
      <c r="L986" s="216"/>
      <c r="M986" s="216"/>
      <c r="N986" s="216"/>
      <c r="O986" s="216"/>
      <c r="P986" s="216"/>
      <c r="Q986" s="216"/>
      <c r="R986" s="216"/>
      <c r="S986" s="216"/>
      <c r="T986" s="216"/>
      <c r="U986" s="216"/>
      <c r="V986" s="216"/>
    </row>
    <row r="987">
      <c r="A987" s="232"/>
      <c r="B987" s="216"/>
      <c r="C987" s="216"/>
      <c r="D987" s="216"/>
      <c r="E987" s="239"/>
      <c r="F987" s="216"/>
      <c r="G987" s="216"/>
      <c r="H987" s="216"/>
      <c r="I987" s="216"/>
      <c r="J987" s="216"/>
      <c r="K987" s="216"/>
      <c r="L987" s="216"/>
      <c r="M987" s="216"/>
      <c r="N987" s="216"/>
      <c r="O987" s="216"/>
      <c r="P987" s="216"/>
      <c r="Q987" s="216"/>
      <c r="R987" s="216"/>
      <c r="S987" s="216"/>
      <c r="T987" s="216"/>
      <c r="U987" s="216"/>
      <c r="V987" s="216"/>
    </row>
    <row r="988">
      <c r="A988" s="232"/>
      <c r="B988" s="216"/>
      <c r="C988" s="216"/>
      <c r="D988" s="216"/>
      <c r="E988" s="239"/>
      <c r="F988" s="216"/>
      <c r="G988" s="216"/>
      <c r="H988" s="216"/>
      <c r="I988" s="216"/>
      <c r="J988" s="216"/>
      <c r="K988" s="216"/>
      <c r="L988" s="216"/>
      <c r="M988" s="216"/>
      <c r="N988" s="216"/>
      <c r="O988" s="216"/>
      <c r="P988" s="216"/>
      <c r="Q988" s="216"/>
      <c r="R988" s="216"/>
      <c r="S988" s="216"/>
      <c r="T988" s="216"/>
      <c r="U988" s="216"/>
      <c r="V988" s="216"/>
    </row>
    <row r="989">
      <c r="A989" s="232"/>
      <c r="B989" s="216"/>
      <c r="C989" s="216"/>
      <c r="D989" s="216"/>
      <c r="E989" s="239"/>
      <c r="F989" s="216"/>
      <c r="G989" s="216"/>
      <c r="H989" s="216"/>
      <c r="I989" s="216"/>
      <c r="J989" s="216"/>
      <c r="K989" s="216"/>
      <c r="L989" s="216"/>
      <c r="M989" s="216"/>
      <c r="N989" s="216"/>
      <c r="O989" s="216"/>
      <c r="P989" s="216"/>
      <c r="Q989" s="216"/>
      <c r="R989" s="216"/>
      <c r="S989" s="216"/>
      <c r="T989" s="216"/>
      <c r="U989" s="216"/>
      <c r="V989" s="216"/>
    </row>
    <row r="990">
      <c r="A990" s="232"/>
      <c r="B990" s="216"/>
      <c r="C990" s="216"/>
      <c r="D990" s="216"/>
      <c r="E990" s="239"/>
      <c r="F990" s="216"/>
      <c r="G990" s="216"/>
      <c r="H990" s="216"/>
      <c r="I990" s="216"/>
      <c r="J990" s="216"/>
      <c r="K990" s="216"/>
      <c r="L990" s="216"/>
      <c r="M990" s="216"/>
      <c r="N990" s="216"/>
      <c r="O990" s="216"/>
      <c r="P990" s="216"/>
      <c r="Q990" s="216"/>
      <c r="R990" s="216"/>
      <c r="S990" s="216"/>
      <c r="T990" s="216"/>
      <c r="U990" s="216"/>
      <c r="V990" s="216"/>
    </row>
    <row r="991">
      <c r="A991" s="232"/>
      <c r="B991" s="216"/>
      <c r="C991" s="216"/>
      <c r="D991" s="216"/>
      <c r="E991" s="239"/>
      <c r="F991" s="216"/>
      <c r="G991" s="216"/>
      <c r="H991" s="216"/>
      <c r="I991" s="216"/>
      <c r="J991" s="216"/>
      <c r="K991" s="216"/>
      <c r="L991" s="216"/>
      <c r="M991" s="216"/>
      <c r="N991" s="216"/>
      <c r="O991" s="216"/>
      <c r="P991" s="216"/>
      <c r="Q991" s="216"/>
      <c r="R991" s="216"/>
      <c r="S991" s="216"/>
      <c r="T991" s="216"/>
      <c r="U991" s="216"/>
      <c r="V991" s="216"/>
    </row>
    <row r="992">
      <c r="A992" s="232"/>
      <c r="B992" s="216"/>
      <c r="C992" s="216"/>
      <c r="D992" s="216"/>
      <c r="E992" s="239"/>
      <c r="F992" s="216"/>
      <c r="G992" s="216"/>
      <c r="H992" s="216"/>
      <c r="I992" s="216"/>
      <c r="J992" s="216"/>
      <c r="K992" s="216"/>
      <c r="L992" s="216"/>
      <c r="M992" s="216"/>
      <c r="N992" s="216"/>
      <c r="O992" s="216"/>
      <c r="P992" s="216"/>
      <c r="Q992" s="216"/>
      <c r="R992" s="216"/>
      <c r="S992" s="216"/>
      <c r="T992" s="216"/>
      <c r="U992" s="216"/>
      <c r="V992" s="216"/>
    </row>
    <row r="993">
      <c r="A993" s="232"/>
      <c r="B993" s="216"/>
      <c r="C993" s="216"/>
      <c r="D993" s="216"/>
      <c r="E993" s="239"/>
      <c r="F993" s="216"/>
      <c r="G993" s="216"/>
      <c r="H993" s="216"/>
      <c r="I993" s="216"/>
      <c r="J993" s="216"/>
      <c r="K993" s="216"/>
      <c r="L993" s="216"/>
      <c r="M993" s="216"/>
      <c r="N993" s="216"/>
      <c r="O993" s="216"/>
      <c r="P993" s="216"/>
      <c r="Q993" s="216"/>
      <c r="R993" s="216"/>
      <c r="S993" s="216"/>
      <c r="T993" s="216"/>
      <c r="U993" s="216"/>
      <c r="V993" s="216"/>
    </row>
    <row r="994">
      <c r="A994" s="232"/>
      <c r="B994" s="216"/>
      <c r="C994" s="216"/>
      <c r="D994" s="216"/>
      <c r="E994" s="239"/>
      <c r="F994" s="216"/>
      <c r="G994" s="216"/>
      <c r="H994" s="216"/>
      <c r="I994" s="216"/>
      <c r="J994" s="216"/>
      <c r="K994" s="216"/>
      <c r="L994" s="216"/>
      <c r="M994" s="216"/>
      <c r="N994" s="216"/>
      <c r="O994" s="216"/>
      <c r="P994" s="216"/>
      <c r="Q994" s="216"/>
      <c r="R994" s="216"/>
      <c r="S994" s="216"/>
      <c r="T994" s="216"/>
      <c r="U994" s="216"/>
      <c r="V994" s="216"/>
    </row>
    <row r="995">
      <c r="A995" s="232"/>
      <c r="B995" s="216"/>
      <c r="C995" s="216"/>
      <c r="D995" s="216"/>
      <c r="E995" s="239"/>
      <c r="F995" s="216"/>
      <c r="G995" s="216"/>
      <c r="H995" s="216"/>
      <c r="I995" s="216"/>
      <c r="J995" s="216"/>
      <c r="K995" s="216"/>
      <c r="L995" s="216"/>
      <c r="M995" s="216"/>
      <c r="N995" s="216"/>
      <c r="O995" s="216"/>
      <c r="P995" s="216"/>
      <c r="Q995" s="216"/>
      <c r="R995" s="216"/>
      <c r="S995" s="216"/>
      <c r="T995" s="216"/>
      <c r="U995" s="216"/>
      <c r="V995" s="216"/>
    </row>
    <row r="996">
      <c r="A996" s="232"/>
      <c r="B996" s="216"/>
      <c r="C996" s="216"/>
      <c r="D996" s="216"/>
      <c r="E996" s="239"/>
      <c r="F996" s="216"/>
      <c r="G996" s="216"/>
      <c r="H996" s="216"/>
      <c r="I996" s="216"/>
      <c r="J996" s="216"/>
      <c r="K996" s="216"/>
      <c r="L996" s="216"/>
      <c r="M996" s="216"/>
      <c r="N996" s="216"/>
      <c r="O996" s="216"/>
      <c r="P996" s="216"/>
      <c r="Q996" s="216"/>
      <c r="R996" s="216"/>
      <c r="S996" s="216"/>
      <c r="T996" s="216"/>
      <c r="U996" s="216"/>
      <c r="V996" s="216"/>
    </row>
    <row r="997">
      <c r="A997" s="232"/>
      <c r="B997" s="216"/>
      <c r="C997" s="216"/>
      <c r="D997" s="216"/>
      <c r="E997" s="239"/>
      <c r="F997" s="216"/>
      <c r="G997" s="216"/>
      <c r="H997" s="216"/>
      <c r="I997" s="216"/>
      <c r="J997" s="216"/>
      <c r="K997" s="216"/>
      <c r="L997" s="216"/>
      <c r="M997" s="216"/>
      <c r="N997" s="216"/>
      <c r="O997" s="216"/>
      <c r="P997" s="216"/>
      <c r="Q997" s="216"/>
      <c r="R997" s="216"/>
      <c r="S997" s="216"/>
      <c r="T997" s="216"/>
      <c r="U997" s="216"/>
      <c r="V997" s="216"/>
    </row>
    <row r="998">
      <c r="A998" s="232"/>
      <c r="B998" s="216"/>
      <c r="C998" s="216"/>
      <c r="D998" s="216"/>
      <c r="E998" s="239"/>
      <c r="F998" s="216"/>
      <c r="G998" s="216"/>
      <c r="H998" s="216"/>
      <c r="I998" s="216"/>
      <c r="J998" s="216"/>
      <c r="K998" s="216"/>
      <c r="L998" s="216"/>
      <c r="M998" s="216"/>
      <c r="N998" s="216"/>
      <c r="O998" s="216"/>
      <c r="P998" s="216"/>
      <c r="Q998" s="216"/>
      <c r="R998" s="216"/>
      <c r="S998" s="216"/>
      <c r="T998" s="216"/>
      <c r="U998" s="216"/>
      <c r="V998" s="216"/>
    </row>
  </sheetData>
  <autoFilter ref="$A$1:$K$1"/>
  <dataValidations>
    <dataValidation type="list" allowBlank="1" showErrorMessage="1" sqref="B2:B95">
      <formula1>"남,여"</formula1>
    </dataValidation>
    <dataValidation type="list" allowBlank="1" showErrorMessage="1" sqref="H2:H95">
      <formula1>"질병,사고,범죄피해,기타/미상"</formula1>
    </dataValidation>
    <dataValidation type="list" allowBlank="1" showErrorMessage="1" sqref="F2:F95">
      <formula1>"병원,주거지,시설,거리,기타"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13"/>
    <col customWidth="1" hidden="1" min="2" max="3" width="6.13"/>
    <col customWidth="1" min="5" max="5" width="22.5"/>
    <col customWidth="1" min="6" max="6" width="18.88"/>
    <col customWidth="1" min="7" max="7" width="9.75"/>
    <col customWidth="1" min="8" max="8" width="10.0"/>
    <col customWidth="1" min="9" max="9" width="15.5"/>
    <col customWidth="1" min="10" max="10" width="10.25"/>
    <col customWidth="1" min="11" max="11" width="10.75"/>
    <col customWidth="1" min="12" max="12" width="10.25"/>
    <col customWidth="1" min="13" max="13" width="11.5"/>
    <col customWidth="1" min="14" max="14" width="13.38"/>
    <col customWidth="1" min="15" max="15" width="11.5"/>
    <col customWidth="1" min="16" max="16" width="15.13"/>
    <col customWidth="1" min="17" max="17" width="76.5"/>
    <col customWidth="1" min="19" max="23" width="12.63"/>
  </cols>
  <sheetData>
    <row r="1">
      <c r="A1" s="240">
        <v>1.0</v>
      </c>
      <c r="B1" s="6"/>
      <c r="C1" s="6"/>
      <c r="D1" s="241" t="str">
        <f>D323=#REF!</f>
        <v>#REF!</v>
      </c>
      <c r="E1" s="6"/>
      <c r="F1" s="242"/>
      <c r="G1" s="6"/>
      <c r="H1" s="6"/>
      <c r="I1" s="6"/>
      <c r="J1" s="6"/>
      <c r="K1" s="6"/>
      <c r="L1" s="6"/>
      <c r="M1" s="6"/>
      <c r="N1" s="6"/>
      <c r="O1" s="6"/>
      <c r="P1" s="6"/>
      <c r="Q1" s="242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</row>
    <row r="2" ht="36.75" customHeight="1">
      <c r="A2" s="243" t="s">
        <v>1584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94"/>
      <c r="S2" s="194"/>
      <c r="T2" s="244"/>
      <c r="U2" s="244"/>
      <c r="V2" s="244"/>
      <c r="W2" s="244"/>
      <c r="X2" s="244"/>
      <c r="Y2" s="244"/>
      <c r="Z2" s="24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</row>
    <row r="3">
      <c r="A3" s="245" t="s">
        <v>1585</v>
      </c>
      <c r="B3" s="10"/>
      <c r="C3" s="10"/>
      <c r="D3" s="10"/>
      <c r="E3" s="10"/>
      <c r="F3" s="10"/>
      <c r="G3" s="10"/>
      <c r="H3" s="10"/>
      <c r="I3" s="245" t="s">
        <v>1586</v>
      </c>
      <c r="J3" s="10"/>
      <c r="K3" s="10"/>
      <c r="L3" s="10"/>
      <c r="M3" s="11"/>
      <c r="N3" s="245" t="s">
        <v>1587</v>
      </c>
      <c r="O3" s="10"/>
      <c r="P3" s="10"/>
      <c r="Q3" s="11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  <c r="AM3" s="194"/>
      <c r="AN3" s="194"/>
      <c r="AO3" s="194"/>
      <c r="AP3" s="194"/>
      <c r="AQ3" s="194"/>
      <c r="AR3" s="194"/>
      <c r="AS3" s="194"/>
      <c r="AT3" s="194"/>
      <c r="AU3" s="194"/>
    </row>
    <row r="4">
      <c r="A4" s="246" t="s">
        <v>183</v>
      </c>
      <c r="B4" s="246" t="s">
        <v>184</v>
      </c>
      <c r="C4" s="246" t="s">
        <v>1588</v>
      </c>
      <c r="D4" s="247" t="s">
        <v>3</v>
      </c>
      <c r="E4" s="248" t="s">
        <v>1589</v>
      </c>
      <c r="F4" s="249" t="s">
        <v>1590</v>
      </c>
      <c r="G4" s="246" t="s">
        <v>1591</v>
      </c>
      <c r="H4" s="246" t="s">
        <v>1592</v>
      </c>
      <c r="I4" s="250" t="s">
        <v>37</v>
      </c>
      <c r="J4" s="251" t="s">
        <v>8</v>
      </c>
      <c r="K4" s="251" t="s">
        <v>188</v>
      </c>
      <c r="L4" s="250" t="s">
        <v>186</v>
      </c>
      <c r="M4" s="251" t="s">
        <v>1593</v>
      </c>
      <c r="N4" s="252" t="s">
        <v>1594</v>
      </c>
      <c r="O4" s="252" t="s">
        <v>1595</v>
      </c>
      <c r="P4" s="252" t="s">
        <v>1596</v>
      </c>
      <c r="Q4" s="253" t="s">
        <v>1597</v>
      </c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</row>
    <row r="5">
      <c r="A5" s="254">
        <v>1.0</v>
      </c>
      <c r="B5" s="255">
        <f t="shared" ref="B5:B390" si="1">MONTH(D5)</f>
        <v>1</v>
      </c>
      <c r="C5" s="255">
        <f t="shared" ref="C5:C390" si="2">WEEKNUM(D5,2)-WEEKNUM(DATE(YEAR(D5),MONTH(D5),1),2)</f>
        <v>0</v>
      </c>
      <c r="D5" s="256">
        <v>46024.0</v>
      </c>
      <c r="E5" s="255" t="s">
        <v>135</v>
      </c>
      <c r="F5" s="257" t="s">
        <v>1598</v>
      </c>
      <c r="G5" s="255" t="s">
        <v>1599</v>
      </c>
      <c r="H5" s="255" t="s">
        <v>30</v>
      </c>
      <c r="I5" s="255" t="s">
        <v>142</v>
      </c>
      <c r="J5" s="255" t="s">
        <v>1600</v>
      </c>
      <c r="K5" s="255">
        <v>680525.0</v>
      </c>
      <c r="L5" s="255" t="s">
        <v>200</v>
      </c>
      <c r="M5" s="255" t="s">
        <v>203</v>
      </c>
      <c r="N5" s="255" t="s">
        <v>1601</v>
      </c>
      <c r="O5" s="255" t="s">
        <v>1602</v>
      </c>
      <c r="P5" s="255" t="s">
        <v>1603</v>
      </c>
      <c r="Q5" s="257" t="s">
        <v>1604</v>
      </c>
      <c r="R5" s="194"/>
      <c r="S5" s="194"/>
      <c r="T5" s="194"/>
      <c r="U5" s="194"/>
      <c r="V5" s="194"/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4"/>
      <c r="AU5" s="194"/>
    </row>
    <row r="6">
      <c r="A6" s="254">
        <v>2.0</v>
      </c>
      <c r="B6" s="255">
        <f t="shared" si="1"/>
        <v>1</v>
      </c>
      <c r="C6" s="255">
        <f t="shared" si="2"/>
        <v>1</v>
      </c>
      <c r="D6" s="256">
        <v>46027.0</v>
      </c>
      <c r="E6" s="255" t="s">
        <v>135</v>
      </c>
      <c r="F6" s="257" t="s">
        <v>1605</v>
      </c>
      <c r="G6" s="255" t="s">
        <v>32</v>
      </c>
      <c r="H6" s="255" t="s">
        <v>31</v>
      </c>
      <c r="I6" s="255" t="s">
        <v>142</v>
      </c>
      <c r="J6" s="255" t="s">
        <v>1606</v>
      </c>
      <c r="K6" s="255">
        <v>990926.0</v>
      </c>
      <c r="L6" s="255" t="s">
        <v>200</v>
      </c>
      <c r="M6" s="255" t="s">
        <v>203</v>
      </c>
      <c r="N6" s="255" t="s">
        <v>1607</v>
      </c>
      <c r="O6" s="255" t="s">
        <v>6</v>
      </c>
      <c r="P6" s="255" t="s">
        <v>22</v>
      </c>
      <c r="Q6" s="257" t="s">
        <v>1608</v>
      </c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4"/>
      <c r="AU6" s="194"/>
    </row>
    <row r="7">
      <c r="A7" s="254">
        <v>3.0</v>
      </c>
      <c r="B7" s="255">
        <f t="shared" si="1"/>
        <v>1</v>
      </c>
      <c r="C7" s="255">
        <f t="shared" si="2"/>
        <v>1</v>
      </c>
      <c r="D7" s="256">
        <v>46028.0</v>
      </c>
      <c r="E7" s="255" t="s">
        <v>135</v>
      </c>
      <c r="F7" s="257" t="s">
        <v>1598</v>
      </c>
      <c r="G7" s="255" t="s">
        <v>1599</v>
      </c>
      <c r="H7" s="255" t="s">
        <v>31</v>
      </c>
      <c r="I7" s="255" t="s">
        <v>142</v>
      </c>
      <c r="J7" s="255" t="s">
        <v>1482</v>
      </c>
      <c r="K7" s="255">
        <v>650503.0</v>
      </c>
      <c r="L7" s="255" t="s">
        <v>228</v>
      </c>
      <c r="M7" s="255" t="s">
        <v>203</v>
      </c>
      <c r="N7" s="255" t="s">
        <v>1609</v>
      </c>
      <c r="O7" s="255" t="s">
        <v>6</v>
      </c>
      <c r="P7" s="255" t="s">
        <v>61</v>
      </c>
      <c r="Q7" s="257" t="s">
        <v>1610</v>
      </c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4"/>
      <c r="AU7" s="194"/>
    </row>
    <row r="8">
      <c r="A8" s="254">
        <v>4.0</v>
      </c>
      <c r="B8" s="255">
        <f t="shared" si="1"/>
        <v>1</v>
      </c>
      <c r="C8" s="255">
        <f t="shared" si="2"/>
        <v>1</v>
      </c>
      <c r="D8" s="256">
        <v>46029.0</v>
      </c>
      <c r="E8" s="255" t="s">
        <v>135</v>
      </c>
      <c r="F8" s="257" t="s">
        <v>1598</v>
      </c>
      <c r="G8" s="255" t="s">
        <v>1611</v>
      </c>
      <c r="H8" s="255" t="s">
        <v>33</v>
      </c>
      <c r="I8" s="255" t="s">
        <v>142</v>
      </c>
      <c r="J8" s="255" t="s">
        <v>1611</v>
      </c>
      <c r="K8" s="255">
        <v>951103.0</v>
      </c>
      <c r="L8" s="255" t="s">
        <v>228</v>
      </c>
      <c r="M8" s="255" t="s">
        <v>203</v>
      </c>
      <c r="N8" s="255" t="s">
        <v>1609</v>
      </c>
      <c r="O8" s="255" t="s">
        <v>6</v>
      </c>
      <c r="P8" s="255" t="s">
        <v>61</v>
      </c>
      <c r="Q8" s="257" t="s">
        <v>1612</v>
      </c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4"/>
      <c r="AK8" s="194"/>
      <c r="AL8" s="194"/>
      <c r="AM8" s="194"/>
      <c r="AN8" s="194"/>
      <c r="AO8" s="194"/>
      <c r="AP8" s="194"/>
      <c r="AQ8" s="194"/>
      <c r="AR8" s="194"/>
      <c r="AS8" s="194"/>
      <c r="AT8" s="194"/>
      <c r="AU8" s="194"/>
    </row>
    <row r="9">
      <c r="A9" s="254">
        <v>5.0</v>
      </c>
      <c r="B9" s="255">
        <f t="shared" si="1"/>
        <v>1</v>
      </c>
      <c r="C9" s="255">
        <f t="shared" si="2"/>
        <v>1</v>
      </c>
      <c r="D9" s="256">
        <v>46029.0</v>
      </c>
      <c r="E9" s="255" t="s">
        <v>135</v>
      </c>
      <c r="F9" s="257" t="s">
        <v>1598</v>
      </c>
      <c r="G9" s="255" t="s">
        <v>1613</v>
      </c>
      <c r="H9" s="255" t="s">
        <v>28</v>
      </c>
      <c r="I9" s="255" t="s">
        <v>142</v>
      </c>
      <c r="J9" s="255" t="s">
        <v>1614</v>
      </c>
      <c r="K9" s="255">
        <v>991018.0</v>
      </c>
      <c r="L9" s="255" t="s">
        <v>200</v>
      </c>
      <c r="M9" s="255" t="s">
        <v>203</v>
      </c>
      <c r="N9" s="255" t="s">
        <v>1609</v>
      </c>
      <c r="O9" s="255" t="s">
        <v>1602</v>
      </c>
      <c r="P9" s="255" t="s">
        <v>1603</v>
      </c>
      <c r="Q9" s="257" t="s">
        <v>1615</v>
      </c>
      <c r="R9" s="194"/>
      <c r="S9" s="194"/>
      <c r="T9" s="194"/>
      <c r="U9" s="194"/>
      <c r="V9" s="194"/>
      <c r="W9" s="194"/>
      <c r="X9" s="194"/>
      <c r="Y9" s="194"/>
      <c r="Z9" s="194"/>
      <c r="AA9" s="194"/>
      <c r="AB9" s="194"/>
      <c r="AC9" s="194"/>
      <c r="AD9" s="194"/>
      <c r="AE9" s="194"/>
      <c r="AF9" s="194"/>
      <c r="AG9" s="194"/>
      <c r="AH9" s="194"/>
      <c r="AI9" s="194"/>
      <c r="AJ9" s="194"/>
      <c r="AK9" s="194"/>
      <c r="AL9" s="194"/>
      <c r="AM9" s="194"/>
      <c r="AN9" s="194"/>
      <c r="AO9" s="194"/>
      <c r="AP9" s="194"/>
      <c r="AQ9" s="194"/>
      <c r="AR9" s="194"/>
      <c r="AS9" s="194"/>
      <c r="AT9" s="194"/>
      <c r="AU9" s="194"/>
    </row>
    <row r="10">
      <c r="A10" s="254">
        <v>6.0</v>
      </c>
      <c r="B10" s="255">
        <f t="shared" si="1"/>
        <v>1</v>
      </c>
      <c r="C10" s="255">
        <f t="shared" si="2"/>
        <v>1</v>
      </c>
      <c r="D10" s="256">
        <v>46029.0</v>
      </c>
      <c r="E10" s="255" t="s">
        <v>135</v>
      </c>
      <c r="F10" s="257" t="s">
        <v>1598</v>
      </c>
      <c r="G10" s="255" t="s">
        <v>1616</v>
      </c>
      <c r="H10" s="255" t="s">
        <v>28</v>
      </c>
      <c r="I10" s="255" t="s">
        <v>142</v>
      </c>
      <c r="J10" s="255" t="s">
        <v>1421</v>
      </c>
      <c r="K10" s="255">
        <v>601125.0</v>
      </c>
      <c r="L10" s="255" t="s">
        <v>200</v>
      </c>
      <c r="M10" s="255" t="s">
        <v>209</v>
      </c>
      <c r="N10" s="255" t="s">
        <v>1609</v>
      </c>
      <c r="O10" s="255" t="s">
        <v>6</v>
      </c>
      <c r="P10" s="255" t="s">
        <v>1617</v>
      </c>
      <c r="Q10" s="257" t="s">
        <v>1618</v>
      </c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</row>
    <row r="11">
      <c r="A11" s="254">
        <v>7.0</v>
      </c>
      <c r="B11" s="255">
        <f t="shared" si="1"/>
        <v>1</v>
      </c>
      <c r="C11" s="255">
        <f t="shared" si="2"/>
        <v>1</v>
      </c>
      <c r="D11" s="256">
        <v>46027.0</v>
      </c>
      <c r="E11" s="255" t="s">
        <v>132</v>
      </c>
      <c r="F11" s="257" t="s">
        <v>1619</v>
      </c>
      <c r="G11" s="255" t="s">
        <v>1620</v>
      </c>
      <c r="H11" s="255" t="s">
        <v>28</v>
      </c>
      <c r="I11" s="255" t="s">
        <v>142</v>
      </c>
      <c r="J11" s="255" t="s">
        <v>1417</v>
      </c>
      <c r="K11" s="255">
        <v>741229.0</v>
      </c>
      <c r="L11" s="255" t="s">
        <v>200</v>
      </c>
      <c r="M11" s="255" t="s">
        <v>203</v>
      </c>
      <c r="N11" s="255" t="s">
        <v>1609</v>
      </c>
      <c r="O11" s="255" t="s">
        <v>6</v>
      </c>
      <c r="P11" s="255" t="s">
        <v>1617</v>
      </c>
      <c r="Q11" s="257" t="s">
        <v>1621</v>
      </c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</row>
    <row r="12">
      <c r="A12" s="254">
        <v>8.0</v>
      </c>
      <c r="B12" s="255">
        <f t="shared" si="1"/>
        <v>1</v>
      </c>
      <c r="C12" s="255">
        <f t="shared" si="2"/>
        <v>2</v>
      </c>
      <c r="D12" s="256">
        <v>46034.0</v>
      </c>
      <c r="E12" s="255" t="s">
        <v>135</v>
      </c>
      <c r="F12" s="257" t="s">
        <v>1605</v>
      </c>
      <c r="G12" s="255" t="s">
        <v>1622</v>
      </c>
      <c r="H12" s="255" t="s">
        <v>28</v>
      </c>
      <c r="I12" s="255" t="s">
        <v>142</v>
      </c>
      <c r="J12" s="255" t="s">
        <v>1623</v>
      </c>
      <c r="K12" s="255">
        <v>750723.0</v>
      </c>
      <c r="L12" s="255" t="s">
        <v>200</v>
      </c>
      <c r="M12" s="255" t="s">
        <v>209</v>
      </c>
      <c r="N12" s="255" t="s">
        <v>1609</v>
      </c>
      <c r="O12" s="255" t="s">
        <v>6</v>
      </c>
      <c r="P12" s="255" t="s">
        <v>19</v>
      </c>
      <c r="Q12" s="257" t="s">
        <v>1624</v>
      </c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4"/>
      <c r="AK12" s="194"/>
      <c r="AL12" s="194"/>
      <c r="AM12" s="194"/>
      <c r="AN12" s="194"/>
      <c r="AO12" s="194"/>
      <c r="AP12" s="194"/>
      <c r="AQ12" s="194"/>
      <c r="AR12" s="194"/>
      <c r="AS12" s="194"/>
      <c r="AT12" s="194"/>
      <c r="AU12" s="194"/>
    </row>
    <row r="13">
      <c r="A13" s="254">
        <v>9.0</v>
      </c>
      <c r="B13" s="255">
        <f t="shared" si="1"/>
        <v>1</v>
      </c>
      <c r="C13" s="255">
        <f t="shared" si="2"/>
        <v>2</v>
      </c>
      <c r="D13" s="256">
        <v>46034.0</v>
      </c>
      <c r="E13" s="255" t="s">
        <v>135</v>
      </c>
      <c r="F13" s="257" t="s">
        <v>1598</v>
      </c>
      <c r="G13" s="255" t="s">
        <v>1599</v>
      </c>
      <c r="H13" s="255" t="s">
        <v>33</v>
      </c>
      <c r="I13" s="255" t="s">
        <v>142</v>
      </c>
      <c r="J13" s="255" t="s">
        <v>1625</v>
      </c>
      <c r="K13" s="255">
        <v>630102.0</v>
      </c>
      <c r="L13" s="255" t="s">
        <v>200</v>
      </c>
      <c r="M13" s="255" t="s">
        <v>203</v>
      </c>
      <c r="N13" s="255" t="s">
        <v>1609</v>
      </c>
      <c r="O13" s="255" t="s">
        <v>6</v>
      </c>
      <c r="P13" s="255" t="s">
        <v>19</v>
      </c>
      <c r="Q13" s="257" t="s">
        <v>1626</v>
      </c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</row>
    <row r="14">
      <c r="A14" s="254">
        <v>10.0</v>
      </c>
      <c r="B14" s="255">
        <f t="shared" si="1"/>
        <v>1</v>
      </c>
      <c r="C14" s="255">
        <f t="shared" si="2"/>
        <v>3</v>
      </c>
      <c r="D14" s="256">
        <v>46044.0</v>
      </c>
      <c r="E14" s="255" t="s">
        <v>135</v>
      </c>
      <c r="F14" s="257" t="s">
        <v>1598</v>
      </c>
      <c r="G14" s="255" t="s">
        <v>1599</v>
      </c>
      <c r="H14" s="255" t="s">
        <v>30</v>
      </c>
      <c r="I14" s="255" t="s">
        <v>1627</v>
      </c>
      <c r="J14" s="255" t="s">
        <v>1628</v>
      </c>
      <c r="K14" s="255">
        <v>720720.0</v>
      </c>
      <c r="L14" s="255" t="s">
        <v>200</v>
      </c>
      <c r="M14" s="255" t="s">
        <v>203</v>
      </c>
      <c r="N14" s="255" t="s">
        <v>1601</v>
      </c>
      <c r="O14" s="255" t="s">
        <v>6</v>
      </c>
      <c r="P14" s="255" t="s">
        <v>1603</v>
      </c>
      <c r="Q14" s="257" t="s">
        <v>1629</v>
      </c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/>
      <c r="AP14" s="194"/>
      <c r="AQ14" s="194"/>
      <c r="AR14" s="194"/>
      <c r="AS14" s="194"/>
      <c r="AT14" s="194"/>
      <c r="AU14" s="194"/>
    </row>
    <row r="15">
      <c r="A15" s="254">
        <v>11.0</v>
      </c>
      <c r="B15" s="255">
        <f t="shared" si="1"/>
        <v>1</v>
      </c>
      <c r="C15" s="255">
        <f t="shared" si="2"/>
        <v>4</v>
      </c>
      <c r="D15" s="256">
        <v>46049.0</v>
      </c>
      <c r="E15" s="255" t="s">
        <v>135</v>
      </c>
      <c r="F15" s="257" t="s">
        <v>1598</v>
      </c>
      <c r="G15" s="255" t="s">
        <v>1599</v>
      </c>
      <c r="H15" s="255" t="s">
        <v>28</v>
      </c>
      <c r="I15" s="255" t="s">
        <v>1627</v>
      </c>
      <c r="J15" s="255" t="s">
        <v>1630</v>
      </c>
      <c r="K15" s="255">
        <v>600118.0</v>
      </c>
      <c r="L15" s="255" t="s">
        <v>200</v>
      </c>
      <c r="M15" s="255" t="s">
        <v>203</v>
      </c>
      <c r="N15" s="255" t="s">
        <v>1609</v>
      </c>
      <c r="O15" s="255" t="s">
        <v>6</v>
      </c>
      <c r="P15" s="255" t="s">
        <v>19</v>
      </c>
      <c r="Q15" s="257" t="s">
        <v>1624</v>
      </c>
      <c r="R15" s="194"/>
      <c r="S15" s="194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</row>
    <row r="16">
      <c r="A16" s="254">
        <v>12.0</v>
      </c>
      <c r="B16" s="255">
        <f t="shared" si="1"/>
        <v>1</v>
      </c>
      <c r="C16" s="255">
        <f t="shared" si="2"/>
        <v>4</v>
      </c>
      <c r="D16" s="256">
        <v>46049.0</v>
      </c>
      <c r="E16" s="255" t="s">
        <v>135</v>
      </c>
      <c r="F16" s="257" t="s">
        <v>1598</v>
      </c>
      <c r="G16" s="255" t="s">
        <v>1613</v>
      </c>
      <c r="H16" s="255" t="s">
        <v>28</v>
      </c>
      <c r="I16" s="255" t="s">
        <v>1627</v>
      </c>
      <c r="J16" s="255" t="s">
        <v>1631</v>
      </c>
      <c r="K16" s="255">
        <v>571011.0</v>
      </c>
      <c r="L16" s="255" t="s">
        <v>200</v>
      </c>
      <c r="M16" s="255" t="s">
        <v>203</v>
      </c>
      <c r="N16" s="255" t="s">
        <v>1609</v>
      </c>
      <c r="O16" s="255" t="s">
        <v>6</v>
      </c>
      <c r="P16" s="255" t="s">
        <v>19</v>
      </c>
      <c r="Q16" s="257" t="s">
        <v>1624</v>
      </c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</row>
    <row r="17">
      <c r="A17" s="254">
        <v>13.0</v>
      </c>
      <c r="B17" s="255">
        <f t="shared" si="1"/>
        <v>1</v>
      </c>
      <c r="C17" s="255">
        <f t="shared" si="2"/>
        <v>4</v>
      </c>
      <c r="D17" s="256">
        <v>46051.0</v>
      </c>
      <c r="E17" s="255" t="s">
        <v>135</v>
      </c>
      <c r="F17" s="257" t="s">
        <v>1605</v>
      </c>
      <c r="G17" s="255" t="s">
        <v>32</v>
      </c>
      <c r="H17" s="255" t="s">
        <v>29</v>
      </c>
      <c r="I17" s="255" t="s">
        <v>1627</v>
      </c>
      <c r="J17" s="255" t="s">
        <v>1632</v>
      </c>
      <c r="K17" s="255">
        <v>820103.0</v>
      </c>
      <c r="L17" s="255" t="s">
        <v>200</v>
      </c>
      <c r="M17" s="255" t="s">
        <v>203</v>
      </c>
      <c r="N17" s="255" t="s">
        <v>1601</v>
      </c>
      <c r="O17" s="255" t="s">
        <v>6</v>
      </c>
      <c r="P17" s="255" t="s">
        <v>19</v>
      </c>
      <c r="Q17" s="257" t="s">
        <v>1633</v>
      </c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</row>
    <row r="18">
      <c r="A18" s="254">
        <v>14.0</v>
      </c>
      <c r="B18" s="255">
        <f t="shared" si="1"/>
        <v>1</v>
      </c>
      <c r="C18" s="255">
        <f t="shared" si="2"/>
        <v>4</v>
      </c>
      <c r="D18" s="256">
        <v>46052.0</v>
      </c>
      <c r="E18" s="255" t="s">
        <v>132</v>
      </c>
      <c r="F18" s="257" t="s">
        <v>1598</v>
      </c>
      <c r="G18" s="255" t="s">
        <v>1616</v>
      </c>
      <c r="H18" s="255" t="s">
        <v>30</v>
      </c>
      <c r="I18" s="255" t="s">
        <v>1627</v>
      </c>
      <c r="J18" s="255" t="s">
        <v>1634</v>
      </c>
      <c r="K18" s="255">
        <v>960618.0</v>
      </c>
      <c r="L18" s="255" t="s">
        <v>200</v>
      </c>
      <c r="M18" s="255" t="s">
        <v>203</v>
      </c>
      <c r="N18" s="255" t="s">
        <v>1601</v>
      </c>
      <c r="O18" s="255" t="s">
        <v>6</v>
      </c>
      <c r="P18" s="255" t="s">
        <v>19</v>
      </c>
      <c r="Q18" s="257" t="s">
        <v>1635</v>
      </c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194"/>
      <c r="AN18" s="194"/>
      <c r="AO18" s="194"/>
      <c r="AP18" s="194"/>
      <c r="AQ18" s="194"/>
      <c r="AR18" s="194"/>
      <c r="AS18" s="194"/>
      <c r="AT18" s="194"/>
      <c r="AU18" s="194"/>
    </row>
    <row r="19">
      <c r="A19" s="254">
        <v>15.0</v>
      </c>
      <c r="B19" s="255">
        <f t="shared" si="1"/>
        <v>2</v>
      </c>
      <c r="C19" s="255">
        <f t="shared" si="2"/>
        <v>1</v>
      </c>
      <c r="D19" s="256">
        <v>46057.0</v>
      </c>
      <c r="E19" s="255" t="s">
        <v>135</v>
      </c>
      <c r="F19" s="257" t="s">
        <v>1598</v>
      </c>
      <c r="G19" s="255" t="s">
        <v>1613</v>
      </c>
      <c r="H19" s="255" t="s">
        <v>28</v>
      </c>
      <c r="I19" s="255" t="s">
        <v>142</v>
      </c>
      <c r="J19" s="255" t="s">
        <v>1636</v>
      </c>
      <c r="K19" s="255">
        <v>720621.0</v>
      </c>
      <c r="L19" s="255" t="s">
        <v>200</v>
      </c>
      <c r="M19" s="255" t="s">
        <v>209</v>
      </c>
      <c r="N19" s="255" t="s">
        <v>1609</v>
      </c>
      <c r="O19" s="255" t="s">
        <v>6</v>
      </c>
      <c r="P19" s="255" t="s">
        <v>19</v>
      </c>
      <c r="Q19" s="257" t="s">
        <v>1635</v>
      </c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</row>
    <row r="20">
      <c r="A20" s="254">
        <v>16.0</v>
      </c>
      <c r="B20" s="255">
        <f t="shared" si="1"/>
        <v>2</v>
      </c>
      <c r="C20" s="255">
        <f t="shared" si="2"/>
        <v>1</v>
      </c>
      <c r="D20" s="256">
        <v>46057.0</v>
      </c>
      <c r="E20" s="255" t="s">
        <v>135</v>
      </c>
      <c r="F20" s="257" t="s">
        <v>1598</v>
      </c>
      <c r="G20" s="255" t="s">
        <v>1599</v>
      </c>
      <c r="H20" s="255" t="s">
        <v>33</v>
      </c>
      <c r="I20" s="255" t="s">
        <v>142</v>
      </c>
      <c r="J20" s="255" t="s">
        <v>1637</v>
      </c>
      <c r="K20" s="255">
        <v>600201.0</v>
      </c>
      <c r="L20" s="255" t="s">
        <v>200</v>
      </c>
      <c r="M20" s="255" t="s">
        <v>209</v>
      </c>
      <c r="N20" s="255" t="s">
        <v>1601</v>
      </c>
      <c r="O20" s="255" t="s">
        <v>6</v>
      </c>
      <c r="P20" s="255" t="s">
        <v>1603</v>
      </c>
      <c r="Q20" s="257" t="s">
        <v>1638</v>
      </c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194"/>
      <c r="AL20" s="194"/>
      <c r="AM20" s="194"/>
      <c r="AN20" s="194"/>
      <c r="AO20" s="194"/>
      <c r="AP20" s="194"/>
      <c r="AQ20" s="194"/>
      <c r="AR20" s="194"/>
      <c r="AS20" s="194"/>
      <c r="AT20" s="194"/>
      <c r="AU20" s="194"/>
    </row>
    <row r="21">
      <c r="A21" s="254">
        <v>17.0</v>
      </c>
      <c r="B21" s="255">
        <f t="shared" si="1"/>
        <v>2</v>
      </c>
      <c r="C21" s="255">
        <f t="shared" si="2"/>
        <v>1</v>
      </c>
      <c r="D21" s="256">
        <v>46058.0</v>
      </c>
      <c r="E21" s="255" t="s">
        <v>135</v>
      </c>
      <c r="F21" s="257" t="s">
        <v>1598</v>
      </c>
      <c r="G21" s="255" t="s">
        <v>1599</v>
      </c>
      <c r="H21" s="255" t="s">
        <v>31</v>
      </c>
      <c r="I21" s="255" t="s">
        <v>142</v>
      </c>
      <c r="J21" s="255" t="s">
        <v>1033</v>
      </c>
      <c r="K21" s="255">
        <v>800624.0</v>
      </c>
      <c r="L21" s="255" t="s">
        <v>200</v>
      </c>
      <c r="M21" s="255" t="s">
        <v>203</v>
      </c>
      <c r="N21" s="255" t="s">
        <v>1609</v>
      </c>
      <c r="O21" s="255" t="s">
        <v>6</v>
      </c>
      <c r="P21" s="255" t="s">
        <v>1617</v>
      </c>
      <c r="Q21" s="257" t="s">
        <v>1639</v>
      </c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</row>
    <row r="22">
      <c r="A22" s="254">
        <v>18.0</v>
      </c>
      <c r="B22" s="255">
        <f t="shared" si="1"/>
        <v>2</v>
      </c>
      <c r="C22" s="255">
        <f t="shared" si="2"/>
        <v>1</v>
      </c>
      <c r="D22" s="256">
        <v>46059.0</v>
      </c>
      <c r="E22" s="255" t="s">
        <v>135</v>
      </c>
      <c r="F22" s="257" t="s">
        <v>1598</v>
      </c>
      <c r="G22" s="255" t="s">
        <v>1613</v>
      </c>
      <c r="H22" s="255" t="s">
        <v>28</v>
      </c>
      <c r="I22" s="255" t="s">
        <v>142</v>
      </c>
      <c r="J22" s="255" t="s">
        <v>1640</v>
      </c>
      <c r="K22" s="255">
        <v>690302.0</v>
      </c>
      <c r="L22" s="255" t="s">
        <v>200</v>
      </c>
      <c r="M22" s="255" t="s">
        <v>203</v>
      </c>
      <c r="N22" s="255" t="s">
        <v>1609</v>
      </c>
      <c r="O22" s="255" t="s">
        <v>6</v>
      </c>
      <c r="P22" s="255" t="s">
        <v>19</v>
      </c>
      <c r="Q22" s="257" t="s">
        <v>1635</v>
      </c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</row>
    <row r="23">
      <c r="A23" s="254">
        <v>19.0</v>
      </c>
      <c r="B23" s="255">
        <f t="shared" si="1"/>
        <v>2</v>
      </c>
      <c r="C23" s="255">
        <f t="shared" si="2"/>
        <v>1</v>
      </c>
      <c r="D23" s="256">
        <v>46059.0</v>
      </c>
      <c r="E23" s="255" t="s">
        <v>135</v>
      </c>
      <c r="F23" s="257" t="s">
        <v>1598</v>
      </c>
      <c r="G23" s="255" t="s">
        <v>1613</v>
      </c>
      <c r="H23" s="255" t="s">
        <v>33</v>
      </c>
      <c r="I23" s="255" t="s">
        <v>142</v>
      </c>
      <c r="J23" s="255" t="s">
        <v>1641</v>
      </c>
      <c r="K23" s="255">
        <v>670315.0</v>
      </c>
      <c r="L23" s="255" t="s">
        <v>228</v>
      </c>
      <c r="M23" s="255" t="s">
        <v>209</v>
      </c>
      <c r="N23" s="255" t="s">
        <v>1609</v>
      </c>
      <c r="O23" s="255" t="s">
        <v>1602</v>
      </c>
      <c r="P23" s="255" t="s">
        <v>1642</v>
      </c>
      <c r="Q23" s="257" t="s">
        <v>1643</v>
      </c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</row>
    <row r="24">
      <c r="A24" s="254">
        <v>20.0</v>
      </c>
      <c r="B24" s="255">
        <f t="shared" si="1"/>
        <v>2</v>
      </c>
      <c r="C24" s="255">
        <f t="shared" si="2"/>
        <v>2</v>
      </c>
      <c r="D24" s="256">
        <v>46062.0</v>
      </c>
      <c r="E24" s="255" t="s">
        <v>135</v>
      </c>
      <c r="F24" s="257" t="s">
        <v>1598</v>
      </c>
      <c r="G24" s="255" t="s">
        <v>1616</v>
      </c>
      <c r="H24" s="255" t="s">
        <v>33</v>
      </c>
      <c r="I24" s="255" t="s">
        <v>142</v>
      </c>
      <c r="J24" s="255" t="s">
        <v>1644</v>
      </c>
      <c r="K24" s="255">
        <v>661203.0</v>
      </c>
      <c r="L24" s="255" t="s">
        <v>228</v>
      </c>
      <c r="M24" s="255" t="s">
        <v>203</v>
      </c>
      <c r="N24" s="255" t="s">
        <v>1609</v>
      </c>
      <c r="O24" s="255" t="s">
        <v>1602</v>
      </c>
      <c r="P24" s="255" t="s">
        <v>61</v>
      </c>
      <c r="Q24" s="257" t="s">
        <v>1645</v>
      </c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</row>
    <row r="25">
      <c r="A25" s="254">
        <v>21.0</v>
      </c>
      <c r="B25" s="255">
        <f t="shared" si="1"/>
        <v>2</v>
      </c>
      <c r="C25" s="255">
        <f t="shared" si="2"/>
        <v>2</v>
      </c>
      <c r="D25" s="256">
        <v>46063.0</v>
      </c>
      <c r="E25" s="255" t="s">
        <v>135</v>
      </c>
      <c r="F25" s="257" t="s">
        <v>1605</v>
      </c>
      <c r="G25" s="255" t="s">
        <v>1646</v>
      </c>
      <c r="H25" s="255" t="s">
        <v>29</v>
      </c>
      <c r="I25" s="255" t="s">
        <v>142</v>
      </c>
      <c r="J25" s="255" t="s">
        <v>1555</v>
      </c>
      <c r="K25" s="255">
        <v>2000402.0</v>
      </c>
      <c r="L25" s="255" t="s">
        <v>200</v>
      </c>
      <c r="M25" s="255" t="s">
        <v>1647</v>
      </c>
      <c r="N25" s="255" t="s">
        <v>1609</v>
      </c>
      <c r="O25" s="255" t="s">
        <v>6</v>
      </c>
      <c r="P25" s="255" t="s">
        <v>85</v>
      </c>
      <c r="Q25" s="257" t="s">
        <v>1648</v>
      </c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</row>
    <row r="26">
      <c r="A26" s="254">
        <v>22.0</v>
      </c>
      <c r="B26" s="255">
        <f t="shared" si="1"/>
        <v>2</v>
      </c>
      <c r="C26" s="255">
        <f t="shared" si="2"/>
        <v>2</v>
      </c>
      <c r="D26" s="256">
        <v>46063.0</v>
      </c>
      <c r="E26" s="255" t="s">
        <v>135</v>
      </c>
      <c r="F26" s="257" t="s">
        <v>1598</v>
      </c>
      <c r="G26" s="255" t="s">
        <v>1613</v>
      </c>
      <c r="H26" s="255" t="s">
        <v>33</v>
      </c>
      <c r="I26" s="255" t="s">
        <v>142</v>
      </c>
      <c r="J26" s="255" t="s">
        <v>1649</v>
      </c>
      <c r="K26" s="255">
        <v>730703.0</v>
      </c>
      <c r="L26" s="255" t="s">
        <v>200</v>
      </c>
      <c r="M26" s="255" t="s">
        <v>203</v>
      </c>
      <c r="N26" s="255" t="s">
        <v>1609</v>
      </c>
      <c r="O26" s="255" t="s">
        <v>1602</v>
      </c>
      <c r="P26" s="255" t="s">
        <v>61</v>
      </c>
      <c r="Q26" s="257" t="s">
        <v>1645</v>
      </c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4"/>
      <c r="AF26" s="194"/>
      <c r="AG26" s="194"/>
      <c r="AH26" s="194"/>
      <c r="AI26" s="194"/>
      <c r="AJ26" s="194"/>
      <c r="AK26" s="194"/>
      <c r="AL26" s="194"/>
      <c r="AM26" s="194"/>
      <c r="AN26" s="194"/>
      <c r="AO26" s="194"/>
      <c r="AP26" s="194"/>
      <c r="AQ26" s="194"/>
      <c r="AR26" s="194"/>
      <c r="AS26" s="194"/>
      <c r="AT26" s="194"/>
      <c r="AU26" s="194"/>
    </row>
    <row r="27">
      <c r="A27" s="254">
        <v>23.0</v>
      </c>
      <c r="B27" s="255">
        <f t="shared" si="1"/>
        <v>2</v>
      </c>
      <c r="C27" s="255">
        <f t="shared" si="2"/>
        <v>2</v>
      </c>
      <c r="D27" s="256">
        <v>46064.0</v>
      </c>
      <c r="E27" s="255" t="s">
        <v>135</v>
      </c>
      <c r="F27" s="257" t="s">
        <v>1598</v>
      </c>
      <c r="G27" s="255" t="s">
        <v>1599</v>
      </c>
      <c r="H27" s="255" t="s">
        <v>30</v>
      </c>
      <c r="I27" s="255" t="s">
        <v>142</v>
      </c>
      <c r="J27" s="255" t="s">
        <v>1650</v>
      </c>
      <c r="K27" s="255">
        <v>770101.0</v>
      </c>
      <c r="L27" s="255" t="s">
        <v>200</v>
      </c>
      <c r="M27" s="255" t="s">
        <v>203</v>
      </c>
      <c r="N27" s="255" t="s">
        <v>1601</v>
      </c>
      <c r="O27" s="255" t="s">
        <v>1602</v>
      </c>
      <c r="P27" s="255" t="s">
        <v>61</v>
      </c>
      <c r="Q27" s="257" t="s">
        <v>1651</v>
      </c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</row>
    <row r="28">
      <c r="A28" s="254">
        <v>24.0</v>
      </c>
      <c r="B28" s="255">
        <f t="shared" si="1"/>
        <v>2</v>
      </c>
      <c r="C28" s="255">
        <f t="shared" si="2"/>
        <v>3</v>
      </c>
      <c r="D28" s="256">
        <v>46072.0</v>
      </c>
      <c r="E28" s="255" t="s">
        <v>135</v>
      </c>
      <c r="F28" s="257" t="s">
        <v>1598</v>
      </c>
      <c r="G28" s="255" t="s">
        <v>1599</v>
      </c>
      <c r="H28" s="255" t="s">
        <v>1652</v>
      </c>
      <c r="I28" s="255" t="s">
        <v>142</v>
      </c>
      <c r="J28" s="255" t="s">
        <v>1454</v>
      </c>
      <c r="K28" s="255">
        <v>940925.0</v>
      </c>
      <c r="L28" s="255" t="s">
        <v>200</v>
      </c>
      <c r="M28" s="255" t="s">
        <v>203</v>
      </c>
      <c r="N28" s="255" t="s">
        <v>1609</v>
      </c>
      <c r="O28" s="255" t="s">
        <v>6</v>
      </c>
      <c r="P28" s="255" t="s">
        <v>22</v>
      </c>
      <c r="Q28" s="257" t="s">
        <v>1653</v>
      </c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4"/>
      <c r="AF28" s="194"/>
      <c r="AG28" s="194"/>
      <c r="AH28" s="194"/>
      <c r="AI28" s="194"/>
      <c r="AJ28" s="194"/>
      <c r="AK28" s="194"/>
      <c r="AL28" s="194"/>
      <c r="AM28" s="194"/>
      <c r="AN28" s="194"/>
      <c r="AO28" s="194"/>
      <c r="AP28" s="194"/>
      <c r="AQ28" s="194"/>
      <c r="AR28" s="194"/>
      <c r="AS28" s="194"/>
      <c r="AT28" s="194"/>
      <c r="AU28" s="194"/>
    </row>
    <row r="29">
      <c r="A29" s="254">
        <v>25.0</v>
      </c>
      <c r="B29" s="255">
        <f t="shared" si="1"/>
        <v>2</v>
      </c>
      <c r="C29" s="255">
        <f t="shared" si="2"/>
        <v>3</v>
      </c>
      <c r="D29" s="256">
        <v>46073.0</v>
      </c>
      <c r="E29" s="255" t="s">
        <v>135</v>
      </c>
      <c r="F29" s="257" t="s">
        <v>1598</v>
      </c>
      <c r="G29" s="255" t="s">
        <v>1616</v>
      </c>
      <c r="H29" s="255" t="s">
        <v>33</v>
      </c>
      <c r="I29" s="255" t="s">
        <v>142</v>
      </c>
      <c r="J29" s="255" t="s">
        <v>1564</v>
      </c>
      <c r="K29" s="255">
        <v>820701.0</v>
      </c>
      <c r="L29" s="255" t="s">
        <v>200</v>
      </c>
      <c r="M29" s="255" t="s">
        <v>203</v>
      </c>
      <c r="N29" s="255" t="s">
        <v>1609</v>
      </c>
      <c r="O29" s="255" t="s">
        <v>6</v>
      </c>
      <c r="P29" s="255" t="s">
        <v>85</v>
      </c>
      <c r="Q29" s="257" t="s">
        <v>1654</v>
      </c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</row>
    <row r="30">
      <c r="A30" s="254">
        <v>26.0</v>
      </c>
      <c r="B30" s="255">
        <f t="shared" si="1"/>
        <v>2</v>
      </c>
      <c r="C30" s="255">
        <f t="shared" si="2"/>
        <v>4</v>
      </c>
      <c r="D30" s="256">
        <v>46076.0</v>
      </c>
      <c r="E30" s="255" t="s">
        <v>135</v>
      </c>
      <c r="F30" s="257" t="s">
        <v>1605</v>
      </c>
      <c r="G30" s="255" t="s">
        <v>32</v>
      </c>
      <c r="H30" s="255" t="s">
        <v>31</v>
      </c>
      <c r="I30" s="255" t="s">
        <v>142</v>
      </c>
      <c r="J30" s="255" t="s">
        <v>1655</v>
      </c>
      <c r="K30" s="255">
        <v>991005.0</v>
      </c>
      <c r="L30" s="255" t="s">
        <v>200</v>
      </c>
      <c r="M30" s="255" t="s">
        <v>203</v>
      </c>
      <c r="N30" s="255" t="s">
        <v>1601</v>
      </c>
      <c r="O30" s="255" t="s">
        <v>6</v>
      </c>
      <c r="P30" s="255" t="s">
        <v>22</v>
      </c>
      <c r="Q30" s="257" t="s">
        <v>22</v>
      </c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4"/>
      <c r="AF30" s="194"/>
      <c r="AG30" s="194"/>
      <c r="AH30" s="194"/>
      <c r="AI30" s="194"/>
      <c r="AJ30" s="194"/>
      <c r="AK30" s="194"/>
      <c r="AL30" s="194"/>
      <c r="AM30" s="194"/>
      <c r="AN30" s="194"/>
      <c r="AO30" s="194"/>
      <c r="AP30" s="194"/>
      <c r="AQ30" s="194"/>
      <c r="AR30" s="194"/>
      <c r="AS30" s="194"/>
      <c r="AT30" s="194"/>
      <c r="AU30" s="194"/>
    </row>
    <row r="31">
      <c r="A31" s="254">
        <v>27.0</v>
      </c>
      <c r="B31" s="255">
        <f t="shared" si="1"/>
        <v>2</v>
      </c>
      <c r="C31" s="255">
        <f t="shared" si="2"/>
        <v>4</v>
      </c>
      <c r="D31" s="256">
        <v>46076.0</v>
      </c>
      <c r="E31" s="255" t="s">
        <v>135</v>
      </c>
      <c r="F31" s="257" t="s">
        <v>1598</v>
      </c>
      <c r="G31" s="255"/>
      <c r="H31" s="255" t="s">
        <v>30</v>
      </c>
      <c r="I31" s="255" t="s">
        <v>1627</v>
      </c>
      <c r="J31" s="255" t="s">
        <v>1656</v>
      </c>
      <c r="K31" s="255">
        <v>810424.0</v>
      </c>
      <c r="L31" s="255" t="s">
        <v>200</v>
      </c>
      <c r="M31" s="255" t="s">
        <v>209</v>
      </c>
      <c r="N31" s="255" t="s">
        <v>1601</v>
      </c>
      <c r="O31" s="255" t="s">
        <v>1602</v>
      </c>
      <c r="P31" s="255" t="s">
        <v>61</v>
      </c>
      <c r="Q31" s="257" t="s">
        <v>1657</v>
      </c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</row>
    <row r="32">
      <c r="A32" s="254">
        <v>28.0</v>
      </c>
      <c r="B32" s="255">
        <f t="shared" si="1"/>
        <v>2</v>
      </c>
      <c r="C32" s="255">
        <f t="shared" si="2"/>
        <v>4</v>
      </c>
      <c r="D32" s="256">
        <v>46078.0</v>
      </c>
      <c r="E32" s="255" t="s">
        <v>135</v>
      </c>
      <c r="F32" s="257" t="s">
        <v>1598</v>
      </c>
      <c r="G32" s="255" t="s">
        <v>1616</v>
      </c>
      <c r="H32" s="255" t="s">
        <v>29</v>
      </c>
      <c r="I32" s="255" t="s">
        <v>142</v>
      </c>
      <c r="J32" s="255" t="s">
        <v>1658</v>
      </c>
      <c r="K32" s="255">
        <v>680719.0</v>
      </c>
      <c r="L32" s="255" t="s">
        <v>200</v>
      </c>
      <c r="M32" s="255" t="s">
        <v>209</v>
      </c>
      <c r="N32" s="255" t="s">
        <v>1609</v>
      </c>
      <c r="O32" s="255" t="s">
        <v>1602</v>
      </c>
      <c r="P32" s="255" t="s">
        <v>1603</v>
      </c>
      <c r="Q32" s="257" t="s">
        <v>1659</v>
      </c>
      <c r="R32" s="194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194"/>
      <c r="AH32" s="194"/>
      <c r="AI32" s="194"/>
      <c r="AJ32" s="194"/>
      <c r="AK32" s="194"/>
      <c r="AL32" s="194"/>
      <c r="AM32" s="194"/>
      <c r="AN32" s="194"/>
      <c r="AO32" s="194"/>
      <c r="AP32" s="194"/>
      <c r="AQ32" s="194"/>
      <c r="AR32" s="194"/>
      <c r="AS32" s="194"/>
      <c r="AT32" s="194"/>
      <c r="AU32" s="194"/>
    </row>
    <row r="33">
      <c r="A33" s="254">
        <v>29.0</v>
      </c>
      <c r="B33" s="255">
        <f t="shared" si="1"/>
        <v>2</v>
      </c>
      <c r="C33" s="255">
        <f t="shared" si="2"/>
        <v>4</v>
      </c>
      <c r="D33" s="256">
        <v>46078.0</v>
      </c>
      <c r="E33" s="255" t="s">
        <v>135</v>
      </c>
      <c r="F33" s="257" t="s">
        <v>1605</v>
      </c>
      <c r="G33" s="255" t="s">
        <v>32</v>
      </c>
      <c r="H33" s="255" t="s">
        <v>30</v>
      </c>
      <c r="I33" s="255" t="s">
        <v>1627</v>
      </c>
      <c r="J33" s="255" t="s">
        <v>1660</v>
      </c>
      <c r="K33" s="255">
        <v>680731.0</v>
      </c>
      <c r="L33" s="255" t="s">
        <v>200</v>
      </c>
      <c r="M33" s="255" t="s">
        <v>203</v>
      </c>
      <c r="N33" s="255" t="s">
        <v>1601</v>
      </c>
      <c r="O33" s="255" t="s">
        <v>6</v>
      </c>
      <c r="P33" s="255" t="s">
        <v>22</v>
      </c>
      <c r="Q33" s="257" t="s">
        <v>1661</v>
      </c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</row>
    <row r="34">
      <c r="A34" s="254">
        <v>30.0</v>
      </c>
      <c r="B34" s="255">
        <f t="shared" si="1"/>
        <v>2</v>
      </c>
      <c r="C34" s="255">
        <f t="shared" si="2"/>
        <v>4</v>
      </c>
      <c r="D34" s="256">
        <v>46080.0</v>
      </c>
      <c r="E34" s="255" t="s">
        <v>132</v>
      </c>
      <c r="F34" s="257" t="s">
        <v>1662</v>
      </c>
      <c r="G34" s="255" t="s">
        <v>1663</v>
      </c>
      <c r="H34" s="255" t="s">
        <v>33</v>
      </c>
      <c r="I34" s="255" t="s">
        <v>1627</v>
      </c>
      <c r="J34" s="255" t="s">
        <v>1475</v>
      </c>
      <c r="K34" s="255">
        <v>910222.0</v>
      </c>
      <c r="L34" s="255" t="s">
        <v>200</v>
      </c>
      <c r="M34" s="255" t="s">
        <v>203</v>
      </c>
      <c r="N34" s="255" t="s">
        <v>1601</v>
      </c>
      <c r="O34" s="255" t="s">
        <v>1602</v>
      </c>
      <c r="P34" s="255" t="s">
        <v>1642</v>
      </c>
      <c r="Q34" s="257" t="s">
        <v>1664</v>
      </c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/>
      <c r="AI34" s="194"/>
      <c r="AJ34" s="194"/>
      <c r="AK34" s="194"/>
      <c r="AL34" s="194"/>
      <c r="AM34" s="194"/>
      <c r="AN34" s="194"/>
      <c r="AO34" s="194"/>
      <c r="AP34" s="194"/>
      <c r="AQ34" s="194"/>
      <c r="AR34" s="194"/>
      <c r="AS34" s="194"/>
      <c r="AT34" s="194"/>
      <c r="AU34" s="194"/>
    </row>
    <row r="35">
      <c r="A35" s="254">
        <v>31.0</v>
      </c>
      <c r="B35" s="255">
        <f t="shared" si="1"/>
        <v>2</v>
      </c>
      <c r="C35" s="255">
        <f t="shared" si="2"/>
        <v>4</v>
      </c>
      <c r="D35" s="256">
        <v>46081.0</v>
      </c>
      <c r="E35" s="255" t="s">
        <v>127</v>
      </c>
      <c r="F35" s="257" t="s">
        <v>1665</v>
      </c>
      <c r="G35" s="255" t="s">
        <v>1666</v>
      </c>
      <c r="H35" s="255" t="s">
        <v>29</v>
      </c>
      <c r="I35" s="255" t="s">
        <v>1627</v>
      </c>
      <c r="J35" s="255" t="s">
        <v>1456</v>
      </c>
      <c r="K35" s="255">
        <v>850215.0</v>
      </c>
      <c r="L35" s="255" t="s">
        <v>200</v>
      </c>
      <c r="M35" s="255" t="s">
        <v>203</v>
      </c>
      <c r="N35" s="255" t="s">
        <v>1609</v>
      </c>
      <c r="O35" s="255" t="s">
        <v>6</v>
      </c>
      <c r="P35" s="255" t="s">
        <v>1617</v>
      </c>
      <c r="Q35" s="257" t="s">
        <v>13</v>
      </c>
      <c r="R35" s="194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</row>
    <row r="36">
      <c r="A36" s="254">
        <v>32.0</v>
      </c>
      <c r="B36" s="255">
        <f t="shared" si="1"/>
        <v>3</v>
      </c>
      <c r="C36" s="255">
        <f t="shared" si="2"/>
        <v>1</v>
      </c>
      <c r="D36" s="256">
        <v>46084.0</v>
      </c>
      <c r="E36" s="255" t="s">
        <v>135</v>
      </c>
      <c r="F36" s="257" t="s">
        <v>1605</v>
      </c>
      <c r="G36" s="255" t="s">
        <v>1622</v>
      </c>
      <c r="H36" s="255" t="s">
        <v>29</v>
      </c>
      <c r="I36" s="255" t="s">
        <v>142</v>
      </c>
      <c r="J36" s="255" t="s">
        <v>1667</v>
      </c>
      <c r="K36" s="255">
        <v>680121.0</v>
      </c>
      <c r="L36" s="255" t="s">
        <v>200</v>
      </c>
      <c r="M36" s="255" t="s">
        <v>203</v>
      </c>
      <c r="N36" s="255" t="s">
        <v>1609</v>
      </c>
      <c r="O36" s="255" t="s">
        <v>6</v>
      </c>
      <c r="P36" s="255" t="s">
        <v>22</v>
      </c>
      <c r="Q36" s="257" t="s">
        <v>22</v>
      </c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  <c r="AI36" s="194"/>
      <c r="AJ36" s="194"/>
      <c r="AK36" s="194"/>
      <c r="AL36" s="194"/>
      <c r="AM36" s="194"/>
      <c r="AN36" s="194"/>
      <c r="AO36" s="194"/>
      <c r="AP36" s="194"/>
      <c r="AQ36" s="194"/>
      <c r="AR36" s="194"/>
      <c r="AS36" s="194"/>
      <c r="AT36" s="194"/>
      <c r="AU36" s="194"/>
    </row>
    <row r="37">
      <c r="A37" s="254">
        <v>33.0</v>
      </c>
      <c r="B37" s="255">
        <f t="shared" si="1"/>
        <v>3</v>
      </c>
      <c r="C37" s="255">
        <f t="shared" si="2"/>
        <v>1</v>
      </c>
      <c r="D37" s="256">
        <v>46087.0</v>
      </c>
      <c r="E37" s="255" t="s">
        <v>135</v>
      </c>
      <c r="F37" s="257" t="s">
        <v>1598</v>
      </c>
      <c r="G37" s="255" t="s">
        <v>1613</v>
      </c>
      <c r="H37" s="255" t="s">
        <v>28</v>
      </c>
      <c r="I37" s="255" t="s">
        <v>142</v>
      </c>
      <c r="J37" s="255" t="s">
        <v>889</v>
      </c>
      <c r="K37" s="255">
        <v>580516.0</v>
      </c>
      <c r="L37" s="255" t="s">
        <v>200</v>
      </c>
      <c r="M37" s="255" t="s">
        <v>203</v>
      </c>
      <c r="N37" s="255" t="s">
        <v>1609</v>
      </c>
      <c r="O37" s="255"/>
      <c r="P37" s="255"/>
      <c r="Q37" s="257" t="s">
        <v>1661</v>
      </c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</row>
    <row r="38">
      <c r="A38" s="254">
        <v>34.0</v>
      </c>
      <c r="B38" s="255">
        <f t="shared" si="1"/>
        <v>3</v>
      </c>
      <c r="C38" s="255">
        <f t="shared" si="2"/>
        <v>2</v>
      </c>
      <c r="D38" s="256">
        <v>46090.0</v>
      </c>
      <c r="E38" s="255" t="s">
        <v>135</v>
      </c>
      <c r="F38" s="257" t="s">
        <v>1598</v>
      </c>
      <c r="G38" s="255" t="s">
        <v>1616</v>
      </c>
      <c r="H38" s="255" t="s">
        <v>31</v>
      </c>
      <c r="I38" s="255" t="s">
        <v>142</v>
      </c>
      <c r="J38" s="255" t="s">
        <v>1668</v>
      </c>
      <c r="K38" s="255">
        <v>901020.0</v>
      </c>
      <c r="L38" s="255" t="s">
        <v>200</v>
      </c>
      <c r="M38" s="255" t="s">
        <v>203</v>
      </c>
      <c r="N38" s="255" t="s">
        <v>1609</v>
      </c>
      <c r="O38" s="255"/>
      <c r="P38" s="255"/>
      <c r="Q38" s="257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4"/>
      <c r="AR38" s="194"/>
      <c r="AS38" s="194"/>
      <c r="AT38" s="194"/>
      <c r="AU38" s="194"/>
    </row>
    <row r="39">
      <c r="A39" s="254">
        <v>35.0</v>
      </c>
      <c r="B39" s="255">
        <f t="shared" si="1"/>
        <v>3</v>
      </c>
      <c r="C39" s="255">
        <f t="shared" si="2"/>
        <v>2</v>
      </c>
      <c r="D39" s="256">
        <v>46092.0</v>
      </c>
      <c r="E39" s="255" t="s">
        <v>132</v>
      </c>
      <c r="F39" s="257" t="s">
        <v>694</v>
      </c>
      <c r="G39" s="255" t="s">
        <v>1669</v>
      </c>
      <c r="H39" s="255" t="s">
        <v>33</v>
      </c>
      <c r="I39" s="255" t="s">
        <v>1627</v>
      </c>
      <c r="J39" s="255" t="s">
        <v>1670</v>
      </c>
      <c r="K39" s="255">
        <v>770403.0</v>
      </c>
      <c r="L39" s="255" t="s">
        <v>228</v>
      </c>
      <c r="M39" s="255" t="s">
        <v>203</v>
      </c>
      <c r="N39" s="255" t="s">
        <v>1601</v>
      </c>
      <c r="O39" s="255" t="s">
        <v>1602</v>
      </c>
      <c r="P39" s="255" t="s">
        <v>1642</v>
      </c>
      <c r="Q39" s="257" t="s">
        <v>1671</v>
      </c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</row>
    <row r="40">
      <c r="A40" s="254">
        <v>36.0</v>
      </c>
      <c r="B40" s="255">
        <f t="shared" si="1"/>
        <v>3</v>
      </c>
      <c r="C40" s="255">
        <f t="shared" si="2"/>
        <v>2</v>
      </c>
      <c r="D40" s="256">
        <v>46092.0</v>
      </c>
      <c r="E40" s="255" t="s">
        <v>135</v>
      </c>
      <c r="F40" s="257" t="s">
        <v>1605</v>
      </c>
      <c r="G40" s="255" t="s">
        <v>32</v>
      </c>
      <c r="H40" s="255" t="s">
        <v>30</v>
      </c>
      <c r="I40" s="255" t="s">
        <v>142</v>
      </c>
      <c r="J40" s="255" t="s">
        <v>1672</v>
      </c>
      <c r="K40" s="255">
        <v>970702.0</v>
      </c>
      <c r="L40" s="255" t="s">
        <v>200</v>
      </c>
      <c r="M40" s="255" t="s">
        <v>203</v>
      </c>
      <c r="N40" s="255" t="s">
        <v>1601</v>
      </c>
      <c r="O40" s="255" t="s">
        <v>6</v>
      </c>
      <c r="P40" s="255" t="s">
        <v>22</v>
      </c>
      <c r="Q40" s="257" t="s">
        <v>1673</v>
      </c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</row>
    <row r="41">
      <c r="A41" s="254">
        <v>37.0</v>
      </c>
      <c r="B41" s="255">
        <f t="shared" si="1"/>
        <v>3</v>
      </c>
      <c r="C41" s="255">
        <f t="shared" si="2"/>
        <v>2</v>
      </c>
      <c r="D41" s="256">
        <v>46093.0</v>
      </c>
      <c r="E41" s="255" t="s">
        <v>135</v>
      </c>
      <c r="F41" s="257" t="s">
        <v>1598</v>
      </c>
      <c r="G41" s="255" t="s">
        <v>1616</v>
      </c>
      <c r="H41" s="255" t="s">
        <v>29</v>
      </c>
      <c r="I41" s="255" t="s">
        <v>1627</v>
      </c>
      <c r="J41" s="255" t="s">
        <v>1674</v>
      </c>
      <c r="K41" s="255">
        <v>701229.0</v>
      </c>
      <c r="L41" s="255" t="s">
        <v>200</v>
      </c>
      <c r="M41" s="255" t="s">
        <v>209</v>
      </c>
      <c r="N41" s="255" t="s">
        <v>1609</v>
      </c>
      <c r="O41" s="255" t="s">
        <v>6</v>
      </c>
      <c r="P41" s="255" t="s">
        <v>19</v>
      </c>
      <c r="Q41" s="257" t="s">
        <v>1675</v>
      </c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</row>
    <row r="42">
      <c r="A42" s="254">
        <v>38.0</v>
      </c>
      <c r="B42" s="255">
        <f t="shared" si="1"/>
        <v>12</v>
      </c>
      <c r="C42" s="255">
        <f t="shared" si="2"/>
        <v>5</v>
      </c>
      <c r="D42" s="256"/>
      <c r="E42" s="255"/>
      <c r="F42" s="257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7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  <c r="AO42" s="194"/>
      <c r="AP42" s="194"/>
      <c r="AQ42" s="194"/>
      <c r="AR42" s="194"/>
      <c r="AS42" s="194"/>
      <c r="AT42" s="194"/>
      <c r="AU42" s="194"/>
    </row>
    <row r="43">
      <c r="A43" s="254">
        <v>39.0</v>
      </c>
      <c r="B43" s="255">
        <f t="shared" si="1"/>
        <v>12</v>
      </c>
      <c r="C43" s="255">
        <f t="shared" si="2"/>
        <v>5</v>
      </c>
      <c r="D43" s="256"/>
      <c r="E43" s="255"/>
      <c r="F43" s="257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7"/>
      <c r="R43" s="194"/>
      <c r="S43" s="194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</row>
    <row r="44">
      <c r="A44" s="254">
        <v>40.0</v>
      </c>
      <c r="B44" s="255">
        <f t="shared" si="1"/>
        <v>12</v>
      </c>
      <c r="C44" s="255">
        <f t="shared" si="2"/>
        <v>5</v>
      </c>
      <c r="D44" s="256"/>
      <c r="E44" s="255"/>
      <c r="F44" s="257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7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4"/>
      <c r="AQ44" s="194"/>
      <c r="AR44" s="194"/>
      <c r="AS44" s="194"/>
      <c r="AT44" s="194"/>
      <c r="AU44" s="194"/>
    </row>
    <row r="45">
      <c r="A45" s="254">
        <v>41.0</v>
      </c>
      <c r="B45" s="255">
        <f t="shared" si="1"/>
        <v>12</v>
      </c>
      <c r="C45" s="255">
        <f t="shared" si="2"/>
        <v>5</v>
      </c>
      <c r="D45" s="256"/>
      <c r="E45" s="255"/>
      <c r="F45" s="257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7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</row>
    <row r="46">
      <c r="A46" s="254">
        <v>42.0</v>
      </c>
      <c r="B46" s="255">
        <f t="shared" si="1"/>
        <v>12</v>
      </c>
      <c r="C46" s="255">
        <f t="shared" si="2"/>
        <v>5</v>
      </c>
      <c r="D46" s="256"/>
      <c r="E46" s="255"/>
      <c r="F46" s="257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7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</row>
    <row r="47">
      <c r="A47" s="254">
        <v>43.0</v>
      </c>
      <c r="B47" s="255">
        <f t="shared" si="1"/>
        <v>12</v>
      </c>
      <c r="C47" s="255">
        <f t="shared" si="2"/>
        <v>5</v>
      </c>
      <c r="D47" s="256"/>
      <c r="E47" s="255"/>
      <c r="F47" s="257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7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</row>
    <row r="48">
      <c r="A48" s="254">
        <v>44.0</v>
      </c>
      <c r="B48" s="255">
        <f t="shared" si="1"/>
        <v>12</v>
      </c>
      <c r="C48" s="255">
        <f t="shared" si="2"/>
        <v>5</v>
      </c>
      <c r="D48" s="256"/>
      <c r="E48" s="255"/>
      <c r="F48" s="257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7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</row>
    <row r="49">
      <c r="A49" s="254">
        <v>45.0</v>
      </c>
      <c r="B49" s="255">
        <f t="shared" si="1"/>
        <v>12</v>
      </c>
      <c r="C49" s="255">
        <f t="shared" si="2"/>
        <v>5</v>
      </c>
      <c r="D49" s="256"/>
      <c r="E49" s="255"/>
      <c r="F49" s="257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7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</row>
    <row r="50">
      <c r="A50" s="254">
        <v>46.0</v>
      </c>
      <c r="B50" s="255">
        <f t="shared" si="1"/>
        <v>12</v>
      </c>
      <c r="C50" s="255">
        <f t="shared" si="2"/>
        <v>5</v>
      </c>
      <c r="D50" s="256"/>
      <c r="E50" s="255"/>
      <c r="F50" s="257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7"/>
      <c r="R50" s="194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</row>
    <row r="51">
      <c r="A51" s="254">
        <v>47.0</v>
      </c>
      <c r="B51" s="255">
        <f t="shared" si="1"/>
        <v>12</v>
      </c>
      <c r="C51" s="255">
        <f t="shared" si="2"/>
        <v>5</v>
      </c>
      <c r="D51" s="256"/>
      <c r="E51" s="255"/>
      <c r="F51" s="257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7"/>
      <c r="R51" s="194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</row>
    <row r="52">
      <c r="A52" s="254">
        <v>48.0</v>
      </c>
      <c r="B52" s="255">
        <f t="shared" si="1"/>
        <v>12</v>
      </c>
      <c r="C52" s="255">
        <f t="shared" si="2"/>
        <v>5</v>
      </c>
      <c r="D52" s="256"/>
      <c r="E52" s="255"/>
      <c r="F52" s="257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7"/>
      <c r="R52" s="194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</row>
    <row r="53">
      <c r="A53" s="254">
        <v>49.0</v>
      </c>
      <c r="B53" s="255">
        <f t="shared" si="1"/>
        <v>12</v>
      </c>
      <c r="C53" s="255">
        <f t="shared" si="2"/>
        <v>5</v>
      </c>
      <c r="D53" s="256"/>
      <c r="E53" s="255"/>
      <c r="F53" s="257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7"/>
      <c r="R53" s="194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</row>
    <row r="54">
      <c r="A54" s="254">
        <v>50.0</v>
      </c>
      <c r="B54" s="255">
        <f t="shared" si="1"/>
        <v>12</v>
      </c>
      <c r="C54" s="255">
        <f t="shared" si="2"/>
        <v>5</v>
      </c>
      <c r="D54" s="256"/>
      <c r="E54" s="255"/>
      <c r="F54" s="257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7"/>
      <c r="R54" s="194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</row>
    <row r="55">
      <c r="A55" s="254">
        <v>51.0</v>
      </c>
      <c r="B55" s="255">
        <f t="shared" si="1"/>
        <v>12</v>
      </c>
      <c r="C55" s="255">
        <f t="shared" si="2"/>
        <v>5</v>
      </c>
      <c r="D55" s="256"/>
      <c r="E55" s="255"/>
      <c r="F55" s="257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7"/>
      <c r="R55" s="194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</row>
    <row r="56">
      <c r="A56" s="254">
        <v>52.0</v>
      </c>
      <c r="B56" s="255">
        <f t="shared" si="1"/>
        <v>12</v>
      </c>
      <c r="C56" s="255">
        <f t="shared" si="2"/>
        <v>5</v>
      </c>
      <c r="D56" s="256"/>
      <c r="E56" s="255"/>
      <c r="F56" s="257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7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</row>
    <row r="57">
      <c r="A57" s="254">
        <v>53.0</v>
      </c>
      <c r="B57" s="255">
        <f t="shared" si="1"/>
        <v>12</v>
      </c>
      <c r="C57" s="255">
        <f t="shared" si="2"/>
        <v>5</v>
      </c>
      <c r="D57" s="256"/>
      <c r="E57" s="255"/>
      <c r="F57" s="257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7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</row>
    <row r="58">
      <c r="A58" s="254">
        <v>54.0</v>
      </c>
      <c r="B58" s="255">
        <f t="shared" si="1"/>
        <v>12</v>
      </c>
      <c r="C58" s="255">
        <f t="shared" si="2"/>
        <v>5</v>
      </c>
      <c r="D58" s="256"/>
      <c r="E58" s="255"/>
      <c r="F58" s="257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7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</row>
    <row r="59">
      <c r="A59" s="254">
        <v>55.0</v>
      </c>
      <c r="B59" s="255">
        <f t="shared" si="1"/>
        <v>12</v>
      </c>
      <c r="C59" s="255">
        <f t="shared" si="2"/>
        <v>5</v>
      </c>
      <c r="D59" s="256"/>
      <c r="E59" s="255"/>
      <c r="F59" s="257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7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</row>
    <row r="60">
      <c r="A60" s="254">
        <v>56.0</v>
      </c>
      <c r="B60" s="255">
        <f t="shared" si="1"/>
        <v>12</v>
      </c>
      <c r="C60" s="255">
        <f t="shared" si="2"/>
        <v>5</v>
      </c>
      <c r="D60" s="256"/>
      <c r="E60" s="255"/>
      <c r="F60" s="257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7"/>
      <c r="R60" s="194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</row>
    <row r="61">
      <c r="A61" s="254">
        <v>57.0</v>
      </c>
      <c r="B61" s="255">
        <f t="shared" si="1"/>
        <v>12</v>
      </c>
      <c r="C61" s="255">
        <f t="shared" si="2"/>
        <v>5</v>
      </c>
      <c r="D61" s="256"/>
      <c r="E61" s="255"/>
      <c r="F61" s="257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7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</row>
    <row r="62">
      <c r="A62" s="254">
        <v>58.0</v>
      </c>
      <c r="B62" s="255">
        <f t="shared" si="1"/>
        <v>12</v>
      </c>
      <c r="C62" s="255">
        <f t="shared" si="2"/>
        <v>5</v>
      </c>
      <c r="D62" s="256"/>
      <c r="E62" s="255"/>
      <c r="F62" s="257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7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</row>
    <row r="63">
      <c r="A63" s="254">
        <v>59.0</v>
      </c>
      <c r="B63" s="255">
        <f t="shared" si="1"/>
        <v>12</v>
      </c>
      <c r="C63" s="255">
        <f t="shared" si="2"/>
        <v>5</v>
      </c>
      <c r="D63" s="256"/>
      <c r="E63" s="255"/>
      <c r="F63" s="257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57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</row>
    <row r="64">
      <c r="A64" s="254">
        <v>60.0</v>
      </c>
      <c r="B64" s="255">
        <f t="shared" si="1"/>
        <v>12</v>
      </c>
      <c r="C64" s="255">
        <f t="shared" si="2"/>
        <v>5</v>
      </c>
      <c r="D64" s="256"/>
      <c r="E64" s="255"/>
      <c r="F64" s="257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57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</row>
    <row r="65">
      <c r="A65" s="254">
        <v>61.0</v>
      </c>
      <c r="B65" s="255">
        <f t="shared" si="1"/>
        <v>12</v>
      </c>
      <c r="C65" s="255">
        <f t="shared" si="2"/>
        <v>5</v>
      </c>
      <c r="D65" s="256"/>
      <c r="E65" s="255"/>
      <c r="F65" s="257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57"/>
      <c r="R65" s="194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</row>
    <row r="66">
      <c r="A66" s="254">
        <v>62.0</v>
      </c>
      <c r="B66" s="255">
        <f t="shared" si="1"/>
        <v>12</v>
      </c>
      <c r="C66" s="255">
        <f t="shared" si="2"/>
        <v>5</v>
      </c>
      <c r="D66" s="256"/>
      <c r="E66" s="255"/>
      <c r="F66" s="257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57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</row>
    <row r="67">
      <c r="A67" s="254">
        <v>63.0</v>
      </c>
      <c r="B67" s="255">
        <f t="shared" si="1"/>
        <v>12</v>
      </c>
      <c r="C67" s="255">
        <f t="shared" si="2"/>
        <v>5</v>
      </c>
      <c r="D67" s="256"/>
      <c r="E67" s="255"/>
      <c r="F67" s="257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57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</row>
    <row r="68">
      <c r="A68" s="254">
        <v>64.0</v>
      </c>
      <c r="B68" s="255">
        <f t="shared" si="1"/>
        <v>12</v>
      </c>
      <c r="C68" s="255">
        <f t="shared" si="2"/>
        <v>5</v>
      </c>
      <c r="D68" s="256"/>
      <c r="E68" s="255"/>
      <c r="F68" s="257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57"/>
      <c r="R68" s="194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</row>
    <row r="69">
      <c r="A69" s="254">
        <v>65.0</v>
      </c>
      <c r="B69" s="255">
        <f t="shared" si="1"/>
        <v>12</v>
      </c>
      <c r="C69" s="255">
        <f t="shared" si="2"/>
        <v>5</v>
      </c>
      <c r="D69" s="256"/>
      <c r="E69" s="255"/>
      <c r="F69" s="257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57"/>
      <c r="R69" s="194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</row>
    <row r="70">
      <c r="A70" s="254">
        <v>66.0</v>
      </c>
      <c r="B70" s="255">
        <f t="shared" si="1"/>
        <v>12</v>
      </c>
      <c r="C70" s="255">
        <f t="shared" si="2"/>
        <v>5</v>
      </c>
      <c r="D70" s="256"/>
      <c r="E70" s="255"/>
      <c r="F70" s="257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57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</row>
    <row r="71">
      <c r="A71" s="254">
        <v>67.0</v>
      </c>
      <c r="B71" s="255">
        <f t="shared" si="1"/>
        <v>12</v>
      </c>
      <c r="C71" s="255">
        <f t="shared" si="2"/>
        <v>5</v>
      </c>
      <c r="D71" s="256"/>
      <c r="E71" s="255"/>
      <c r="F71" s="257"/>
      <c r="G71" s="255"/>
      <c r="H71" s="255"/>
      <c r="I71" s="255"/>
      <c r="J71" s="255"/>
      <c r="K71" s="255"/>
      <c r="L71" s="255"/>
      <c r="M71" s="255"/>
      <c r="N71" s="255"/>
      <c r="O71" s="255"/>
      <c r="P71" s="255"/>
      <c r="Q71" s="257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</row>
    <row r="72">
      <c r="A72" s="254">
        <v>68.0</v>
      </c>
      <c r="B72" s="255">
        <f t="shared" si="1"/>
        <v>12</v>
      </c>
      <c r="C72" s="255">
        <f t="shared" si="2"/>
        <v>5</v>
      </c>
      <c r="D72" s="256"/>
      <c r="E72" s="255"/>
      <c r="F72" s="257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7"/>
      <c r="R72" s="194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</row>
    <row r="73">
      <c r="A73" s="254">
        <v>69.0</v>
      </c>
      <c r="B73" s="255">
        <f t="shared" si="1"/>
        <v>12</v>
      </c>
      <c r="C73" s="255">
        <f t="shared" si="2"/>
        <v>5</v>
      </c>
      <c r="D73" s="256"/>
      <c r="E73" s="255"/>
      <c r="F73" s="257"/>
      <c r="G73" s="255"/>
      <c r="H73" s="255"/>
      <c r="I73" s="255"/>
      <c r="J73" s="255"/>
      <c r="K73" s="255"/>
      <c r="L73" s="255"/>
      <c r="M73" s="255"/>
      <c r="N73" s="255"/>
      <c r="O73" s="255"/>
      <c r="P73" s="255"/>
      <c r="Q73" s="257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</row>
    <row r="74">
      <c r="A74" s="254">
        <v>70.0</v>
      </c>
      <c r="B74" s="255">
        <f t="shared" si="1"/>
        <v>12</v>
      </c>
      <c r="C74" s="255">
        <f t="shared" si="2"/>
        <v>5</v>
      </c>
      <c r="D74" s="256"/>
      <c r="E74" s="255"/>
      <c r="F74" s="257"/>
      <c r="G74" s="255"/>
      <c r="H74" s="255"/>
      <c r="I74" s="255"/>
      <c r="J74" s="255"/>
      <c r="K74" s="255"/>
      <c r="L74" s="255"/>
      <c r="M74" s="255"/>
      <c r="N74" s="255"/>
      <c r="O74" s="255"/>
      <c r="P74" s="255"/>
      <c r="Q74" s="257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</row>
    <row r="75">
      <c r="A75" s="254">
        <v>71.0</v>
      </c>
      <c r="B75" s="255">
        <f t="shared" si="1"/>
        <v>12</v>
      </c>
      <c r="C75" s="255">
        <f t="shared" si="2"/>
        <v>5</v>
      </c>
      <c r="D75" s="256"/>
      <c r="E75" s="255"/>
      <c r="F75" s="257"/>
      <c r="G75" s="255"/>
      <c r="H75" s="255"/>
      <c r="I75" s="255"/>
      <c r="J75" s="255"/>
      <c r="K75" s="255"/>
      <c r="L75" s="255"/>
      <c r="M75" s="255"/>
      <c r="N75" s="255"/>
      <c r="O75" s="255"/>
      <c r="P75" s="255"/>
      <c r="Q75" s="257"/>
      <c r="R75" s="194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</row>
    <row r="76">
      <c r="A76" s="254">
        <v>72.0</v>
      </c>
      <c r="B76" s="255">
        <f t="shared" si="1"/>
        <v>12</v>
      </c>
      <c r="C76" s="255">
        <f t="shared" si="2"/>
        <v>5</v>
      </c>
      <c r="D76" s="256"/>
      <c r="E76" s="255"/>
      <c r="F76" s="257"/>
      <c r="G76" s="255"/>
      <c r="H76" s="255"/>
      <c r="I76" s="255"/>
      <c r="J76" s="255"/>
      <c r="K76" s="255"/>
      <c r="L76" s="255"/>
      <c r="M76" s="255"/>
      <c r="N76" s="255"/>
      <c r="O76" s="255"/>
      <c r="P76" s="255"/>
      <c r="Q76" s="257"/>
      <c r="R76" s="194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</row>
    <row r="77">
      <c r="A77" s="254">
        <v>73.0</v>
      </c>
      <c r="B77" s="255">
        <f t="shared" si="1"/>
        <v>12</v>
      </c>
      <c r="C77" s="255">
        <f t="shared" si="2"/>
        <v>5</v>
      </c>
      <c r="D77" s="256"/>
      <c r="E77" s="255"/>
      <c r="F77" s="257"/>
      <c r="G77" s="255"/>
      <c r="H77" s="255"/>
      <c r="I77" s="255"/>
      <c r="J77" s="255"/>
      <c r="K77" s="255"/>
      <c r="L77" s="255"/>
      <c r="M77" s="255"/>
      <c r="N77" s="255"/>
      <c r="O77" s="255"/>
      <c r="P77" s="255"/>
      <c r="Q77" s="257"/>
      <c r="R77" s="194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</row>
    <row r="78">
      <c r="A78" s="254">
        <v>74.0</v>
      </c>
      <c r="B78" s="255">
        <f t="shared" si="1"/>
        <v>12</v>
      </c>
      <c r="C78" s="255">
        <f t="shared" si="2"/>
        <v>5</v>
      </c>
      <c r="D78" s="256"/>
      <c r="E78" s="255"/>
      <c r="F78" s="257"/>
      <c r="G78" s="255"/>
      <c r="H78" s="255"/>
      <c r="I78" s="255"/>
      <c r="J78" s="255"/>
      <c r="K78" s="255"/>
      <c r="L78" s="255"/>
      <c r="M78" s="255"/>
      <c r="N78" s="255"/>
      <c r="O78" s="255"/>
      <c r="P78" s="255"/>
      <c r="Q78" s="257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</row>
    <row r="79">
      <c r="A79" s="254">
        <v>75.0</v>
      </c>
      <c r="B79" s="255">
        <f t="shared" si="1"/>
        <v>12</v>
      </c>
      <c r="C79" s="255">
        <f t="shared" si="2"/>
        <v>5</v>
      </c>
      <c r="D79" s="256"/>
      <c r="E79" s="255"/>
      <c r="F79" s="257"/>
      <c r="G79" s="255"/>
      <c r="H79" s="255"/>
      <c r="I79" s="255"/>
      <c r="J79" s="255"/>
      <c r="K79" s="255"/>
      <c r="L79" s="255"/>
      <c r="M79" s="255"/>
      <c r="N79" s="255"/>
      <c r="O79" s="255"/>
      <c r="P79" s="255"/>
      <c r="Q79" s="257"/>
      <c r="R79" s="194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</row>
    <row r="80">
      <c r="A80" s="254">
        <v>76.0</v>
      </c>
      <c r="B80" s="255">
        <f t="shared" si="1"/>
        <v>12</v>
      </c>
      <c r="C80" s="255">
        <f t="shared" si="2"/>
        <v>5</v>
      </c>
      <c r="D80" s="256"/>
      <c r="E80" s="255"/>
      <c r="F80" s="257"/>
      <c r="G80" s="255"/>
      <c r="H80" s="255"/>
      <c r="I80" s="255"/>
      <c r="J80" s="255"/>
      <c r="K80" s="255"/>
      <c r="L80" s="255"/>
      <c r="M80" s="255"/>
      <c r="N80" s="255"/>
      <c r="O80" s="255"/>
      <c r="P80" s="255"/>
      <c r="Q80" s="257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</row>
    <row r="81">
      <c r="A81" s="254">
        <v>77.0</v>
      </c>
      <c r="B81" s="255">
        <f t="shared" si="1"/>
        <v>12</v>
      </c>
      <c r="C81" s="255">
        <f t="shared" si="2"/>
        <v>5</v>
      </c>
      <c r="D81" s="256"/>
      <c r="E81" s="255"/>
      <c r="F81" s="257"/>
      <c r="G81" s="255"/>
      <c r="H81" s="255"/>
      <c r="I81" s="255"/>
      <c r="J81" s="255"/>
      <c r="K81" s="255"/>
      <c r="L81" s="255"/>
      <c r="M81" s="255"/>
      <c r="N81" s="255"/>
      <c r="O81" s="255"/>
      <c r="P81" s="255"/>
      <c r="Q81" s="257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</row>
    <row r="82">
      <c r="A82" s="254">
        <v>78.0</v>
      </c>
      <c r="B82" s="255">
        <f t="shared" si="1"/>
        <v>12</v>
      </c>
      <c r="C82" s="255">
        <f t="shared" si="2"/>
        <v>5</v>
      </c>
      <c r="D82" s="256"/>
      <c r="E82" s="255"/>
      <c r="F82" s="257"/>
      <c r="G82" s="255"/>
      <c r="H82" s="255"/>
      <c r="I82" s="255"/>
      <c r="J82" s="255"/>
      <c r="K82" s="255"/>
      <c r="L82" s="255"/>
      <c r="M82" s="255"/>
      <c r="N82" s="255"/>
      <c r="O82" s="255"/>
      <c r="P82" s="255"/>
      <c r="Q82" s="257"/>
      <c r="R82" s="194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</row>
    <row r="83">
      <c r="A83" s="254">
        <v>79.0</v>
      </c>
      <c r="B83" s="255">
        <f t="shared" si="1"/>
        <v>12</v>
      </c>
      <c r="C83" s="255">
        <f t="shared" si="2"/>
        <v>5</v>
      </c>
      <c r="D83" s="256"/>
      <c r="E83" s="255"/>
      <c r="F83" s="257"/>
      <c r="G83" s="255"/>
      <c r="H83" s="255"/>
      <c r="I83" s="255"/>
      <c r="J83" s="255"/>
      <c r="K83" s="255"/>
      <c r="L83" s="255"/>
      <c r="M83" s="255"/>
      <c r="N83" s="255"/>
      <c r="O83" s="255"/>
      <c r="P83" s="255"/>
      <c r="Q83" s="257"/>
      <c r="R83" s="194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</row>
    <row r="84">
      <c r="A84" s="254">
        <v>80.0</v>
      </c>
      <c r="B84" s="255">
        <f t="shared" si="1"/>
        <v>12</v>
      </c>
      <c r="C84" s="255">
        <f t="shared" si="2"/>
        <v>5</v>
      </c>
      <c r="D84" s="256"/>
      <c r="E84" s="255"/>
      <c r="F84" s="257"/>
      <c r="G84" s="255"/>
      <c r="H84" s="255"/>
      <c r="I84" s="255"/>
      <c r="J84" s="255"/>
      <c r="K84" s="255"/>
      <c r="L84" s="255"/>
      <c r="M84" s="255"/>
      <c r="N84" s="255"/>
      <c r="O84" s="255"/>
      <c r="P84" s="255"/>
      <c r="Q84" s="257"/>
      <c r="R84" s="194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</row>
    <row r="85">
      <c r="A85" s="254">
        <v>81.0</v>
      </c>
      <c r="B85" s="255">
        <f t="shared" si="1"/>
        <v>12</v>
      </c>
      <c r="C85" s="255">
        <f t="shared" si="2"/>
        <v>5</v>
      </c>
      <c r="D85" s="256"/>
      <c r="E85" s="255"/>
      <c r="F85" s="257"/>
      <c r="G85" s="255"/>
      <c r="H85" s="255"/>
      <c r="I85" s="255"/>
      <c r="J85" s="255"/>
      <c r="K85" s="255"/>
      <c r="L85" s="255"/>
      <c r="M85" s="255"/>
      <c r="N85" s="255"/>
      <c r="O85" s="255"/>
      <c r="P85" s="255"/>
      <c r="Q85" s="257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</row>
    <row r="86">
      <c r="A86" s="254">
        <v>82.0</v>
      </c>
      <c r="B86" s="255">
        <f t="shared" si="1"/>
        <v>12</v>
      </c>
      <c r="C86" s="255">
        <f t="shared" si="2"/>
        <v>5</v>
      </c>
      <c r="D86" s="256"/>
      <c r="E86" s="255"/>
      <c r="F86" s="257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7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</row>
    <row r="87">
      <c r="A87" s="254">
        <v>83.0</v>
      </c>
      <c r="B87" s="255">
        <f t="shared" si="1"/>
        <v>12</v>
      </c>
      <c r="C87" s="255">
        <f t="shared" si="2"/>
        <v>5</v>
      </c>
      <c r="D87" s="256"/>
      <c r="E87" s="255"/>
      <c r="F87" s="257"/>
      <c r="G87" s="255"/>
      <c r="H87" s="255"/>
      <c r="I87" s="255"/>
      <c r="J87" s="255"/>
      <c r="K87" s="255"/>
      <c r="L87" s="255"/>
      <c r="M87" s="255"/>
      <c r="N87" s="255"/>
      <c r="O87" s="255"/>
      <c r="P87" s="255"/>
      <c r="Q87" s="257"/>
      <c r="R87" s="194"/>
      <c r="S87" s="194"/>
      <c r="T87" s="194"/>
      <c r="U87" s="194"/>
      <c r="V87" s="194"/>
      <c r="W87" s="194"/>
      <c r="X87" s="194"/>
      <c r="Y87" s="194"/>
      <c r="Z87" s="194"/>
      <c r="AA87" s="194"/>
      <c r="AB87" s="194"/>
      <c r="AC87" s="194"/>
      <c r="AD87" s="194"/>
      <c r="AE87" s="194"/>
      <c r="AF87" s="194"/>
      <c r="AG87" s="194"/>
      <c r="AH87" s="194"/>
      <c r="AI87" s="194"/>
      <c r="AJ87" s="194"/>
      <c r="AK87" s="194"/>
      <c r="AL87" s="194"/>
      <c r="AM87" s="194"/>
      <c r="AN87" s="194"/>
      <c r="AO87" s="194"/>
      <c r="AP87" s="194"/>
      <c r="AQ87" s="194"/>
      <c r="AR87" s="194"/>
      <c r="AS87" s="194"/>
      <c r="AT87" s="194"/>
      <c r="AU87" s="194"/>
    </row>
    <row r="88">
      <c r="A88" s="254">
        <v>84.0</v>
      </c>
      <c r="B88" s="255">
        <f t="shared" si="1"/>
        <v>12</v>
      </c>
      <c r="C88" s="255">
        <f t="shared" si="2"/>
        <v>5</v>
      </c>
      <c r="D88" s="256"/>
      <c r="E88" s="255"/>
      <c r="F88" s="257"/>
      <c r="G88" s="255"/>
      <c r="H88" s="255"/>
      <c r="I88" s="255"/>
      <c r="J88" s="255"/>
      <c r="K88" s="255"/>
      <c r="L88" s="255"/>
      <c r="M88" s="255"/>
      <c r="N88" s="255"/>
      <c r="O88" s="255"/>
      <c r="P88" s="255"/>
      <c r="Q88" s="257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</row>
    <row r="89">
      <c r="A89" s="254">
        <v>85.0</v>
      </c>
      <c r="B89" s="255">
        <f t="shared" si="1"/>
        <v>12</v>
      </c>
      <c r="C89" s="255">
        <f t="shared" si="2"/>
        <v>5</v>
      </c>
      <c r="D89" s="256"/>
      <c r="E89" s="255"/>
      <c r="F89" s="257"/>
      <c r="G89" s="255"/>
      <c r="H89" s="255"/>
      <c r="I89" s="255"/>
      <c r="J89" s="255"/>
      <c r="K89" s="255"/>
      <c r="L89" s="255"/>
      <c r="M89" s="255"/>
      <c r="N89" s="255"/>
      <c r="O89" s="255"/>
      <c r="P89" s="255"/>
      <c r="Q89" s="257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</row>
    <row r="90">
      <c r="A90" s="254">
        <v>86.0</v>
      </c>
      <c r="B90" s="255">
        <f t="shared" si="1"/>
        <v>12</v>
      </c>
      <c r="C90" s="255">
        <f t="shared" si="2"/>
        <v>5</v>
      </c>
      <c r="D90" s="256"/>
      <c r="E90" s="255"/>
      <c r="F90" s="257"/>
      <c r="G90" s="255"/>
      <c r="H90" s="255"/>
      <c r="I90" s="255"/>
      <c r="J90" s="255"/>
      <c r="K90" s="255"/>
      <c r="L90" s="255"/>
      <c r="M90" s="255"/>
      <c r="N90" s="255"/>
      <c r="O90" s="255"/>
      <c r="P90" s="255"/>
      <c r="Q90" s="257"/>
      <c r="R90" s="194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</row>
    <row r="91">
      <c r="A91" s="254">
        <v>87.0</v>
      </c>
      <c r="B91" s="255">
        <f t="shared" si="1"/>
        <v>12</v>
      </c>
      <c r="C91" s="255">
        <f t="shared" si="2"/>
        <v>5</v>
      </c>
      <c r="D91" s="256"/>
      <c r="E91" s="255"/>
      <c r="F91" s="257"/>
      <c r="G91" s="255"/>
      <c r="H91" s="255"/>
      <c r="I91" s="255"/>
      <c r="J91" s="255"/>
      <c r="K91" s="255"/>
      <c r="L91" s="255"/>
      <c r="M91" s="255"/>
      <c r="N91" s="255"/>
      <c r="O91" s="255"/>
      <c r="P91" s="255"/>
      <c r="Q91" s="257"/>
      <c r="R91" s="194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</row>
    <row r="92">
      <c r="A92" s="254">
        <v>88.0</v>
      </c>
      <c r="B92" s="255">
        <f t="shared" si="1"/>
        <v>12</v>
      </c>
      <c r="C92" s="255">
        <f t="shared" si="2"/>
        <v>5</v>
      </c>
      <c r="D92" s="256"/>
      <c r="E92" s="255"/>
      <c r="F92" s="257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257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</row>
    <row r="93">
      <c r="A93" s="254">
        <v>89.0</v>
      </c>
      <c r="B93" s="255">
        <f t="shared" si="1"/>
        <v>12</v>
      </c>
      <c r="C93" s="255">
        <f t="shared" si="2"/>
        <v>5</v>
      </c>
      <c r="D93" s="256"/>
      <c r="E93" s="255"/>
      <c r="F93" s="257"/>
      <c r="G93" s="255"/>
      <c r="H93" s="255"/>
      <c r="I93" s="255"/>
      <c r="J93" s="255"/>
      <c r="K93" s="255"/>
      <c r="L93" s="255"/>
      <c r="M93" s="255"/>
      <c r="N93" s="255"/>
      <c r="O93" s="255"/>
      <c r="P93" s="255"/>
      <c r="Q93" s="257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</row>
    <row r="94">
      <c r="A94" s="254">
        <v>90.0</v>
      </c>
      <c r="B94" s="255">
        <f t="shared" si="1"/>
        <v>12</v>
      </c>
      <c r="C94" s="255">
        <f t="shared" si="2"/>
        <v>5</v>
      </c>
      <c r="D94" s="256"/>
      <c r="E94" s="255"/>
      <c r="F94" s="257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7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</row>
    <row r="95">
      <c r="A95" s="254">
        <v>91.0</v>
      </c>
      <c r="B95" s="255">
        <f t="shared" si="1"/>
        <v>12</v>
      </c>
      <c r="C95" s="255">
        <f t="shared" si="2"/>
        <v>5</v>
      </c>
      <c r="D95" s="256"/>
      <c r="E95" s="255"/>
      <c r="F95" s="257"/>
      <c r="G95" s="255"/>
      <c r="H95" s="255"/>
      <c r="I95" s="255"/>
      <c r="J95" s="255"/>
      <c r="K95" s="255"/>
      <c r="L95" s="255"/>
      <c r="M95" s="255"/>
      <c r="N95" s="255"/>
      <c r="O95" s="255"/>
      <c r="P95" s="255"/>
      <c r="Q95" s="257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</row>
    <row r="96">
      <c r="A96" s="254">
        <v>92.0</v>
      </c>
      <c r="B96" s="255">
        <f t="shared" si="1"/>
        <v>12</v>
      </c>
      <c r="C96" s="255">
        <f t="shared" si="2"/>
        <v>5</v>
      </c>
      <c r="D96" s="256"/>
      <c r="E96" s="255"/>
      <c r="F96" s="257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257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</row>
    <row r="97">
      <c r="A97" s="254">
        <v>93.0</v>
      </c>
      <c r="B97" s="255">
        <f t="shared" si="1"/>
        <v>12</v>
      </c>
      <c r="C97" s="255">
        <f t="shared" si="2"/>
        <v>5</v>
      </c>
      <c r="D97" s="256"/>
      <c r="E97" s="255"/>
      <c r="F97" s="257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257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194"/>
      <c r="AI97" s="194"/>
      <c r="AJ97" s="194"/>
      <c r="AK97" s="194"/>
      <c r="AL97" s="194"/>
      <c r="AM97" s="194"/>
      <c r="AN97" s="194"/>
      <c r="AO97" s="194"/>
      <c r="AP97" s="194"/>
      <c r="AQ97" s="194"/>
      <c r="AR97" s="194"/>
      <c r="AS97" s="194"/>
      <c r="AT97" s="194"/>
      <c r="AU97" s="194"/>
    </row>
    <row r="98">
      <c r="A98" s="254">
        <v>94.0</v>
      </c>
      <c r="B98" s="255">
        <f t="shared" si="1"/>
        <v>12</v>
      </c>
      <c r="C98" s="255">
        <f t="shared" si="2"/>
        <v>5</v>
      </c>
      <c r="D98" s="256"/>
      <c r="E98" s="255"/>
      <c r="F98" s="257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257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4"/>
      <c r="AH98" s="194"/>
      <c r="AI98" s="194"/>
      <c r="AJ98" s="194"/>
      <c r="AK98" s="194"/>
      <c r="AL98" s="194"/>
      <c r="AM98" s="194"/>
      <c r="AN98" s="194"/>
      <c r="AO98" s="194"/>
      <c r="AP98" s="194"/>
      <c r="AQ98" s="194"/>
      <c r="AR98" s="194"/>
      <c r="AS98" s="194"/>
      <c r="AT98" s="194"/>
      <c r="AU98" s="194"/>
    </row>
    <row r="99">
      <c r="A99" s="254">
        <v>95.0</v>
      </c>
      <c r="B99" s="255">
        <f t="shared" si="1"/>
        <v>12</v>
      </c>
      <c r="C99" s="255">
        <f t="shared" si="2"/>
        <v>5</v>
      </c>
      <c r="D99" s="256"/>
      <c r="E99" s="255"/>
      <c r="F99" s="257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257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</row>
    <row r="100">
      <c r="A100" s="254">
        <v>96.0</v>
      </c>
      <c r="B100" s="255">
        <f t="shared" si="1"/>
        <v>12</v>
      </c>
      <c r="C100" s="255">
        <f t="shared" si="2"/>
        <v>5</v>
      </c>
      <c r="D100" s="256"/>
      <c r="E100" s="255"/>
      <c r="F100" s="257"/>
      <c r="G100" s="255"/>
      <c r="H100" s="255"/>
      <c r="I100" s="255"/>
      <c r="J100" s="255"/>
      <c r="K100" s="255"/>
      <c r="L100" s="255"/>
      <c r="M100" s="255"/>
      <c r="N100" s="255"/>
      <c r="O100" s="255"/>
      <c r="P100" s="255"/>
      <c r="Q100" s="257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</row>
    <row r="101">
      <c r="A101" s="254">
        <v>97.0</v>
      </c>
      <c r="B101" s="255">
        <f t="shared" si="1"/>
        <v>12</v>
      </c>
      <c r="C101" s="255">
        <f t="shared" si="2"/>
        <v>5</v>
      </c>
      <c r="D101" s="256"/>
      <c r="E101" s="255"/>
      <c r="F101" s="257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257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194"/>
      <c r="AH101" s="194"/>
      <c r="AI101" s="194"/>
      <c r="AJ101" s="194"/>
      <c r="AK101" s="194"/>
      <c r="AL101" s="194"/>
      <c r="AM101" s="194"/>
      <c r="AN101" s="194"/>
      <c r="AO101" s="194"/>
      <c r="AP101" s="194"/>
      <c r="AQ101" s="194"/>
      <c r="AR101" s="194"/>
      <c r="AS101" s="194"/>
      <c r="AT101" s="194"/>
      <c r="AU101" s="194"/>
    </row>
    <row r="102">
      <c r="A102" s="254">
        <v>98.0</v>
      </c>
      <c r="B102" s="255">
        <f t="shared" si="1"/>
        <v>12</v>
      </c>
      <c r="C102" s="255">
        <f t="shared" si="2"/>
        <v>5</v>
      </c>
      <c r="D102" s="256"/>
      <c r="E102" s="255"/>
      <c r="F102" s="257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7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194"/>
      <c r="AH102" s="194"/>
      <c r="AI102" s="194"/>
      <c r="AJ102" s="194"/>
      <c r="AK102" s="194"/>
      <c r="AL102" s="194"/>
      <c r="AM102" s="194"/>
      <c r="AN102" s="194"/>
      <c r="AO102" s="194"/>
      <c r="AP102" s="194"/>
      <c r="AQ102" s="194"/>
      <c r="AR102" s="194"/>
      <c r="AS102" s="194"/>
      <c r="AT102" s="194"/>
      <c r="AU102" s="194"/>
    </row>
    <row r="103">
      <c r="A103" s="254">
        <v>99.0</v>
      </c>
      <c r="B103" s="255">
        <f t="shared" si="1"/>
        <v>12</v>
      </c>
      <c r="C103" s="255">
        <f t="shared" si="2"/>
        <v>5</v>
      </c>
      <c r="D103" s="256"/>
      <c r="E103" s="255"/>
      <c r="F103" s="257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7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</row>
    <row r="104">
      <c r="A104" s="254">
        <v>100.0</v>
      </c>
      <c r="B104" s="255">
        <f t="shared" si="1"/>
        <v>12</v>
      </c>
      <c r="C104" s="255">
        <f t="shared" si="2"/>
        <v>5</v>
      </c>
      <c r="D104" s="256"/>
      <c r="E104" s="255"/>
      <c r="F104" s="257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7"/>
      <c r="R104" s="194"/>
      <c r="S104" s="194"/>
      <c r="T104" s="194"/>
      <c r="U104" s="194"/>
      <c r="V104" s="194"/>
      <c r="W104" s="194"/>
      <c r="X104" s="194"/>
      <c r="Y104" s="194"/>
      <c r="Z104" s="194"/>
      <c r="AA104" s="194"/>
      <c r="AB104" s="194"/>
      <c r="AC104" s="194"/>
      <c r="AD104" s="194"/>
      <c r="AE104" s="194"/>
      <c r="AF104" s="194"/>
      <c r="AG104" s="194"/>
      <c r="AH104" s="194"/>
      <c r="AI104" s="194"/>
      <c r="AJ104" s="194"/>
      <c r="AK104" s="194"/>
      <c r="AL104" s="194"/>
      <c r="AM104" s="194"/>
      <c r="AN104" s="194"/>
      <c r="AO104" s="194"/>
      <c r="AP104" s="194"/>
      <c r="AQ104" s="194"/>
      <c r="AR104" s="194"/>
      <c r="AS104" s="194"/>
      <c r="AT104" s="194"/>
      <c r="AU104" s="194"/>
    </row>
    <row r="105">
      <c r="A105" s="254">
        <v>101.0</v>
      </c>
      <c r="B105" s="255">
        <f t="shared" si="1"/>
        <v>12</v>
      </c>
      <c r="C105" s="255">
        <f t="shared" si="2"/>
        <v>5</v>
      </c>
      <c r="D105" s="256"/>
      <c r="E105" s="255"/>
      <c r="F105" s="257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7"/>
      <c r="R105" s="194"/>
      <c r="S105" s="194"/>
      <c r="T105" s="194"/>
      <c r="U105" s="194"/>
      <c r="V105" s="194"/>
      <c r="W105" s="194"/>
      <c r="X105" s="194"/>
      <c r="Y105" s="194"/>
      <c r="Z105" s="194"/>
      <c r="AA105" s="194"/>
      <c r="AB105" s="194"/>
      <c r="AC105" s="194"/>
      <c r="AD105" s="194"/>
      <c r="AE105" s="194"/>
      <c r="AF105" s="194"/>
      <c r="AG105" s="194"/>
      <c r="AH105" s="194"/>
      <c r="AI105" s="194"/>
      <c r="AJ105" s="194"/>
      <c r="AK105" s="194"/>
      <c r="AL105" s="194"/>
      <c r="AM105" s="194"/>
      <c r="AN105" s="194"/>
      <c r="AO105" s="194"/>
      <c r="AP105" s="194"/>
      <c r="AQ105" s="194"/>
      <c r="AR105" s="194"/>
      <c r="AS105" s="194"/>
      <c r="AT105" s="194"/>
      <c r="AU105" s="194"/>
    </row>
    <row r="106">
      <c r="A106" s="254">
        <v>102.0</v>
      </c>
      <c r="B106" s="255">
        <f t="shared" si="1"/>
        <v>12</v>
      </c>
      <c r="C106" s="255">
        <f t="shared" si="2"/>
        <v>5</v>
      </c>
      <c r="D106" s="256"/>
      <c r="E106" s="255"/>
      <c r="F106" s="257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7"/>
      <c r="R106" s="194"/>
      <c r="S106" s="194"/>
      <c r="T106" s="194"/>
      <c r="U106" s="194"/>
      <c r="V106" s="194"/>
      <c r="W106" s="194"/>
      <c r="X106" s="194"/>
      <c r="Y106" s="194"/>
      <c r="Z106" s="194"/>
      <c r="AA106" s="194"/>
      <c r="AB106" s="194"/>
      <c r="AC106" s="194"/>
      <c r="AD106" s="194"/>
      <c r="AE106" s="194"/>
      <c r="AF106" s="194"/>
      <c r="AG106" s="194"/>
      <c r="AH106" s="194"/>
      <c r="AI106" s="194"/>
      <c r="AJ106" s="194"/>
      <c r="AK106" s="194"/>
      <c r="AL106" s="194"/>
      <c r="AM106" s="194"/>
      <c r="AN106" s="194"/>
      <c r="AO106" s="194"/>
      <c r="AP106" s="194"/>
      <c r="AQ106" s="194"/>
      <c r="AR106" s="194"/>
      <c r="AS106" s="194"/>
      <c r="AT106" s="194"/>
      <c r="AU106" s="194"/>
    </row>
    <row r="107">
      <c r="A107" s="254">
        <v>103.0</v>
      </c>
      <c r="B107" s="255">
        <f t="shared" si="1"/>
        <v>12</v>
      </c>
      <c r="C107" s="255">
        <f t="shared" si="2"/>
        <v>5</v>
      </c>
      <c r="D107" s="256"/>
      <c r="E107" s="255"/>
      <c r="F107" s="257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7"/>
      <c r="R107" s="194"/>
      <c r="S107" s="194"/>
      <c r="T107" s="194"/>
      <c r="U107" s="194"/>
      <c r="V107" s="194"/>
      <c r="W107" s="194"/>
      <c r="X107" s="194"/>
      <c r="Y107" s="194"/>
      <c r="Z107" s="194"/>
      <c r="AA107" s="194"/>
      <c r="AB107" s="194"/>
      <c r="AC107" s="194"/>
      <c r="AD107" s="194"/>
      <c r="AE107" s="194"/>
      <c r="AF107" s="194"/>
      <c r="AG107" s="194"/>
      <c r="AH107" s="194"/>
      <c r="AI107" s="194"/>
      <c r="AJ107" s="194"/>
      <c r="AK107" s="194"/>
      <c r="AL107" s="194"/>
      <c r="AM107" s="194"/>
      <c r="AN107" s="194"/>
      <c r="AO107" s="194"/>
      <c r="AP107" s="194"/>
      <c r="AQ107" s="194"/>
      <c r="AR107" s="194"/>
      <c r="AS107" s="194"/>
      <c r="AT107" s="194"/>
      <c r="AU107" s="194"/>
    </row>
    <row r="108">
      <c r="A108" s="254">
        <v>104.0</v>
      </c>
      <c r="B108" s="255">
        <f t="shared" si="1"/>
        <v>12</v>
      </c>
      <c r="C108" s="255">
        <f t="shared" si="2"/>
        <v>5</v>
      </c>
      <c r="D108" s="256"/>
      <c r="E108" s="255"/>
      <c r="F108" s="257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7"/>
      <c r="R108" s="194"/>
      <c r="S108" s="194"/>
      <c r="T108" s="194"/>
      <c r="U108" s="194"/>
      <c r="V108" s="194"/>
      <c r="W108" s="194"/>
      <c r="X108" s="194"/>
      <c r="Y108" s="194"/>
      <c r="Z108" s="194"/>
      <c r="AA108" s="194"/>
      <c r="AB108" s="194"/>
      <c r="AC108" s="194"/>
      <c r="AD108" s="194"/>
      <c r="AE108" s="194"/>
      <c r="AF108" s="194"/>
      <c r="AG108" s="194"/>
      <c r="AH108" s="194"/>
      <c r="AI108" s="194"/>
      <c r="AJ108" s="194"/>
      <c r="AK108" s="194"/>
      <c r="AL108" s="194"/>
      <c r="AM108" s="194"/>
      <c r="AN108" s="194"/>
      <c r="AO108" s="194"/>
      <c r="AP108" s="194"/>
      <c r="AQ108" s="194"/>
      <c r="AR108" s="194"/>
      <c r="AS108" s="194"/>
      <c r="AT108" s="194"/>
      <c r="AU108" s="194"/>
    </row>
    <row r="109">
      <c r="A109" s="254">
        <v>105.0</v>
      </c>
      <c r="B109" s="255">
        <f t="shared" si="1"/>
        <v>12</v>
      </c>
      <c r="C109" s="255">
        <f t="shared" si="2"/>
        <v>5</v>
      </c>
      <c r="D109" s="256"/>
      <c r="E109" s="255"/>
      <c r="F109" s="257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7"/>
      <c r="R109" s="194"/>
      <c r="S109" s="194"/>
      <c r="T109" s="194"/>
      <c r="U109" s="194"/>
      <c r="V109" s="194"/>
      <c r="W109" s="194"/>
      <c r="X109" s="194"/>
      <c r="Y109" s="194"/>
      <c r="Z109" s="194"/>
      <c r="AA109" s="194"/>
      <c r="AB109" s="194"/>
      <c r="AC109" s="194"/>
      <c r="AD109" s="194"/>
      <c r="AE109" s="194"/>
      <c r="AF109" s="194"/>
      <c r="AG109" s="194"/>
      <c r="AH109" s="194"/>
      <c r="AI109" s="194"/>
      <c r="AJ109" s="194"/>
      <c r="AK109" s="194"/>
      <c r="AL109" s="194"/>
      <c r="AM109" s="194"/>
      <c r="AN109" s="194"/>
      <c r="AO109" s="194"/>
      <c r="AP109" s="194"/>
      <c r="AQ109" s="194"/>
      <c r="AR109" s="194"/>
      <c r="AS109" s="194"/>
      <c r="AT109" s="194"/>
      <c r="AU109" s="194"/>
    </row>
    <row r="110">
      <c r="A110" s="254">
        <v>106.0</v>
      </c>
      <c r="B110" s="255">
        <f t="shared" si="1"/>
        <v>12</v>
      </c>
      <c r="C110" s="255">
        <f t="shared" si="2"/>
        <v>5</v>
      </c>
      <c r="D110" s="256"/>
      <c r="E110" s="255"/>
      <c r="F110" s="257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7"/>
      <c r="R110" s="194"/>
      <c r="S110" s="194"/>
      <c r="T110" s="194"/>
      <c r="U110" s="194"/>
      <c r="V110" s="194"/>
      <c r="W110" s="194"/>
      <c r="X110" s="194"/>
      <c r="Y110" s="194"/>
      <c r="Z110" s="194"/>
      <c r="AA110" s="194"/>
      <c r="AB110" s="194"/>
      <c r="AC110" s="194"/>
      <c r="AD110" s="194"/>
      <c r="AE110" s="194"/>
      <c r="AF110" s="194"/>
      <c r="AG110" s="194"/>
      <c r="AH110" s="194"/>
      <c r="AI110" s="194"/>
      <c r="AJ110" s="194"/>
      <c r="AK110" s="194"/>
      <c r="AL110" s="194"/>
      <c r="AM110" s="194"/>
      <c r="AN110" s="194"/>
      <c r="AO110" s="194"/>
      <c r="AP110" s="194"/>
      <c r="AQ110" s="194"/>
      <c r="AR110" s="194"/>
      <c r="AS110" s="194"/>
      <c r="AT110" s="194"/>
      <c r="AU110" s="194"/>
    </row>
    <row r="111">
      <c r="A111" s="254">
        <v>107.0</v>
      </c>
      <c r="B111" s="255">
        <f t="shared" si="1"/>
        <v>12</v>
      </c>
      <c r="C111" s="255">
        <f t="shared" si="2"/>
        <v>5</v>
      </c>
      <c r="D111" s="256"/>
      <c r="E111" s="255"/>
      <c r="F111" s="257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7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4"/>
      <c r="AI111" s="194"/>
      <c r="AJ111" s="194"/>
      <c r="AK111" s="194"/>
      <c r="AL111" s="194"/>
      <c r="AM111" s="194"/>
      <c r="AN111" s="194"/>
      <c r="AO111" s="194"/>
      <c r="AP111" s="194"/>
      <c r="AQ111" s="194"/>
      <c r="AR111" s="194"/>
      <c r="AS111" s="194"/>
      <c r="AT111" s="194"/>
      <c r="AU111" s="194"/>
    </row>
    <row r="112">
      <c r="A112" s="254">
        <v>108.0</v>
      </c>
      <c r="B112" s="255">
        <f t="shared" si="1"/>
        <v>12</v>
      </c>
      <c r="C112" s="255">
        <f t="shared" si="2"/>
        <v>5</v>
      </c>
      <c r="D112" s="256"/>
      <c r="E112" s="255"/>
      <c r="F112" s="257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7"/>
      <c r="R112" s="194"/>
      <c r="S112" s="194"/>
      <c r="T112" s="194"/>
      <c r="U112" s="194"/>
      <c r="V112" s="194"/>
      <c r="W112" s="194"/>
      <c r="X112" s="194"/>
      <c r="Y112" s="194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194"/>
      <c r="AK112" s="194"/>
      <c r="AL112" s="194"/>
      <c r="AM112" s="194"/>
      <c r="AN112" s="194"/>
      <c r="AO112" s="194"/>
      <c r="AP112" s="194"/>
      <c r="AQ112" s="194"/>
      <c r="AR112" s="194"/>
      <c r="AS112" s="194"/>
      <c r="AT112" s="194"/>
      <c r="AU112" s="194"/>
    </row>
    <row r="113">
      <c r="A113" s="254">
        <v>109.0</v>
      </c>
      <c r="B113" s="255">
        <f t="shared" si="1"/>
        <v>12</v>
      </c>
      <c r="C113" s="255">
        <f t="shared" si="2"/>
        <v>5</v>
      </c>
      <c r="D113" s="256"/>
      <c r="E113" s="255"/>
      <c r="F113" s="257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7"/>
      <c r="R113" s="194"/>
      <c r="S113" s="194"/>
      <c r="T113" s="194"/>
      <c r="U113" s="194"/>
      <c r="V113" s="194"/>
      <c r="W113" s="194"/>
      <c r="X113" s="194"/>
      <c r="Y113" s="194"/>
      <c r="Z113" s="194"/>
      <c r="AA113" s="194"/>
      <c r="AB113" s="194"/>
      <c r="AC113" s="194"/>
      <c r="AD113" s="194"/>
      <c r="AE113" s="194"/>
      <c r="AF113" s="194"/>
      <c r="AG113" s="194"/>
      <c r="AH113" s="194"/>
      <c r="AI113" s="194"/>
      <c r="AJ113" s="194"/>
      <c r="AK113" s="194"/>
      <c r="AL113" s="194"/>
      <c r="AM113" s="194"/>
      <c r="AN113" s="194"/>
      <c r="AO113" s="194"/>
      <c r="AP113" s="194"/>
      <c r="AQ113" s="194"/>
      <c r="AR113" s="194"/>
      <c r="AS113" s="194"/>
      <c r="AT113" s="194"/>
      <c r="AU113" s="194"/>
    </row>
    <row r="114">
      <c r="A114" s="254">
        <v>110.0</v>
      </c>
      <c r="B114" s="255">
        <f t="shared" si="1"/>
        <v>12</v>
      </c>
      <c r="C114" s="255">
        <f t="shared" si="2"/>
        <v>5</v>
      </c>
      <c r="D114" s="256"/>
      <c r="E114" s="255"/>
      <c r="F114" s="257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7"/>
      <c r="R114" s="194"/>
      <c r="S114" s="194"/>
      <c r="T114" s="194"/>
      <c r="U114" s="194"/>
      <c r="V114" s="194"/>
      <c r="W114" s="194"/>
      <c r="X114" s="194"/>
      <c r="Y114" s="194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194"/>
      <c r="AK114" s="194"/>
      <c r="AL114" s="194"/>
      <c r="AM114" s="194"/>
      <c r="AN114" s="194"/>
      <c r="AO114" s="194"/>
      <c r="AP114" s="194"/>
      <c r="AQ114" s="194"/>
      <c r="AR114" s="194"/>
      <c r="AS114" s="194"/>
      <c r="AT114" s="194"/>
      <c r="AU114" s="194"/>
    </row>
    <row r="115">
      <c r="A115" s="254">
        <v>111.0</v>
      </c>
      <c r="B115" s="255">
        <f t="shared" si="1"/>
        <v>12</v>
      </c>
      <c r="C115" s="255">
        <f t="shared" si="2"/>
        <v>5</v>
      </c>
      <c r="D115" s="256"/>
      <c r="E115" s="255"/>
      <c r="F115" s="257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7"/>
      <c r="R115" s="194"/>
      <c r="S115" s="194"/>
      <c r="T115" s="194"/>
      <c r="U115" s="194"/>
      <c r="V115" s="194"/>
      <c r="W115" s="194"/>
      <c r="X115" s="194"/>
      <c r="Y115" s="194"/>
      <c r="Z115" s="194"/>
      <c r="AA115" s="194"/>
      <c r="AB115" s="194"/>
      <c r="AC115" s="194"/>
      <c r="AD115" s="194"/>
      <c r="AE115" s="194"/>
      <c r="AF115" s="194"/>
      <c r="AG115" s="194"/>
      <c r="AH115" s="194"/>
      <c r="AI115" s="194"/>
      <c r="AJ115" s="194"/>
      <c r="AK115" s="194"/>
      <c r="AL115" s="194"/>
      <c r="AM115" s="194"/>
      <c r="AN115" s="194"/>
      <c r="AO115" s="194"/>
      <c r="AP115" s="194"/>
      <c r="AQ115" s="194"/>
      <c r="AR115" s="194"/>
      <c r="AS115" s="194"/>
      <c r="AT115" s="194"/>
      <c r="AU115" s="194"/>
    </row>
    <row r="116">
      <c r="A116" s="254">
        <v>112.0</v>
      </c>
      <c r="B116" s="255">
        <f t="shared" si="1"/>
        <v>12</v>
      </c>
      <c r="C116" s="255">
        <f t="shared" si="2"/>
        <v>5</v>
      </c>
      <c r="D116" s="256"/>
      <c r="E116" s="255"/>
      <c r="F116" s="257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7"/>
      <c r="R116" s="194"/>
      <c r="S116" s="194"/>
      <c r="T116" s="194"/>
      <c r="U116" s="194"/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94"/>
      <c r="AF116" s="194"/>
      <c r="AG116" s="194"/>
      <c r="AH116" s="194"/>
      <c r="AI116" s="194"/>
      <c r="AJ116" s="194"/>
      <c r="AK116" s="194"/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94"/>
    </row>
    <row r="117">
      <c r="A117" s="254">
        <v>113.0</v>
      </c>
      <c r="B117" s="255">
        <f t="shared" si="1"/>
        <v>12</v>
      </c>
      <c r="C117" s="255">
        <f t="shared" si="2"/>
        <v>5</v>
      </c>
      <c r="D117" s="256"/>
      <c r="E117" s="255"/>
      <c r="F117" s="257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7"/>
      <c r="R117" s="194"/>
      <c r="S117" s="194"/>
      <c r="T117" s="194"/>
      <c r="U117" s="194"/>
      <c r="V117" s="194"/>
      <c r="W117" s="194"/>
      <c r="X117" s="194"/>
      <c r="Y117" s="194"/>
      <c r="Z117" s="194"/>
      <c r="AA117" s="194"/>
      <c r="AB117" s="194"/>
      <c r="AC117" s="194"/>
      <c r="AD117" s="194"/>
      <c r="AE117" s="194"/>
      <c r="AF117" s="194"/>
      <c r="AG117" s="194"/>
      <c r="AH117" s="194"/>
      <c r="AI117" s="194"/>
      <c r="AJ117" s="194"/>
      <c r="AK117" s="194"/>
      <c r="AL117" s="194"/>
      <c r="AM117" s="194"/>
      <c r="AN117" s="194"/>
      <c r="AO117" s="194"/>
      <c r="AP117" s="194"/>
      <c r="AQ117" s="194"/>
      <c r="AR117" s="194"/>
      <c r="AS117" s="194"/>
      <c r="AT117" s="194"/>
      <c r="AU117" s="194"/>
    </row>
    <row r="118">
      <c r="A118" s="254">
        <v>114.0</v>
      </c>
      <c r="B118" s="255">
        <f t="shared" si="1"/>
        <v>12</v>
      </c>
      <c r="C118" s="255">
        <f t="shared" si="2"/>
        <v>5</v>
      </c>
      <c r="D118" s="256"/>
      <c r="E118" s="255"/>
      <c r="F118" s="257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7"/>
      <c r="R118" s="194"/>
      <c r="S118" s="194"/>
      <c r="T118" s="194"/>
      <c r="U118" s="194"/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94"/>
      <c r="AF118" s="194"/>
      <c r="AG118" s="194"/>
      <c r="AH118" s="194"/>
      <c r="AI118" s="194"/>
      <c r="AJ118" s="194"/>
      <c r="AK118" s="194"/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94"/>
    </row>
    <row r="119">
      <c r="A119" s="254">
        <v>115.0</v>
      </c>
      <c r="B119" s="255">
        <f t="shared" si="1"/>
        <v>12</v>
      </c>
      <c r="C119" s="255">
        <f t="shared" si="2"/>
        <v>5</v>
      </c>
      <c r="D119" s="256"/>
      <c r="E119" s="255"/>
      <c r="F119" s="257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7"/>
      <c r="R119" s="194"/>
      <c r="S119" s="194"/>
      <c r="T119" s="194"/>
      <c r="U119" s="194"/>
      <c r="V119" s="194"/>
      <c r="W119" s="194"/>
      <c r="X119" s="194"/>
      <c r="Y119" s="194"/>
      <c r="Z119" s="194"/>
      <c r="AA119" s="194"/>
      <c r="AB119" s="194"/>
      <c r="AC119" s="194"/>
      <c r="AD119" s="194"/>
      <c r="AE119" s="194"/>
      <c r="AF119" s="194"/>
      <c r="AG119" s="194"/>
      <c r="AH119" s="194"/>
      <c r="AI119" s="194"/>
      <c r="AJ119" s="194"/>
      <c r="AK119" s="194"/>
      <c r="AL119" s="194"/>
      <c r="AM119" s="194"/>
      <c r="AN119" s="194"/>
      <c r="AO119" s="194"/>
      <c r="AP119" s="194"/>
      <c r="AQ119" s="194"/>
      <c r="AR119" s="194"/>
      <c r="AS119" s="194"/>
      <c r="AT119" s="194"/>
      <c r="AU119" s="194"/>
    </row>
    <row r="120">
      <c r="A120" s="254">
        <v>116.0</v>
      </c>
      <c r="B120" s="255">
        <f t="shared" si="1"/>
        <v>12</v>
      </c>
      <c r="C120" s="255">
        <f t="shared" si="2"/>
        <v>5</v>
      </c>
      <c r="D120" s="256"/>
      <c r="E120" s="255"/>
      <c r="F120" s="257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7"/>
      <c r="R120" s="194"/>
      <c r="S120" s="194"/>
      <c r="T120" s="194"/>
      <c r="U120" s="194"/>
      <c r="V120" s="194"/>
      <c r="W120" s="194"/>
      <c r="X120" s="194"/>
      <c r="Y120" s="194"/>
      <c r="Z120" s="194"/>
      <c r="AA120" s="194"/>
      <c r="AB120" s="194"/>
      <c r="AC120" s="194"/>
      <c r="AD120" s="194"/>
      <c r="AE120" s="194"/>
      <c r="AF120" s="194"/>
      <c r="AG120" s="194"/>
      <c r="AH120" s="194"/>
      <c r="AI120" s="194"/>
      <c r="AJ120" s="194"/>
      <c r="AK120" s="194"/>
      <c r="AL120" s="194"/>
      <c r="AM120" s="194"/>
      <c r="AN120" s="194"/>
      <c r="AO120" s="194"/>
      <c r="AP120" s="194"/>
      <c r="AQ120" s="194"/>
      <c r="AR120" s="194"/>
      <c r="AS120" s="194"/>
      <c r="AT120" s="194"/>
      <c r="AU120" s="194"/>
    </row>
    <row r="121">
      <c r="A121" s="254">
        <v>117.0</v>
      </c>
      <c r="B121" s="255">
        <f t="shared" si="1"/>
        <v>12</v>
      </c>
      <c r="C121" s="255">
        <f t="shared" si="2"/>
        <v>5</v>
      </c>
      <c r="D121" s="256"/>
      <c r="E121" s="255"/>
      <c r="F121" s="257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7"/>
      <c r="R121" s="194"/>
      <c r="S121" s="194"/>
      <c r="T121" s="194"/>
      <c r="U121" s="194"/>
      <c r="V121" s="194"/>
      <c r="W121" s="194"/>
      <c r="X121" s="194"/>
      <c r="Y121" s="194"/>
      <c r="Z121" s="194"/>
      <c r="AA121" s="194"/>
      <c r="AB121" s="194"/>
      <c r="AC121" s="194"/>
      <c r="AD121" s="194"/>
      <c r="AE121" s="194"/>
      <c r="AF121" s="194"/>
      <c r="AG121" s="194"/>
      <c r="AH121" s="194"/>
      <c r="AI121" s="194"/>
      <c r="AJ121" s="194"/>
      <c r="AK121" s="194"/>
      <c r="AL121" s="194"/>
      <c r="AM121" s="194"/>
      <c r="AN121" s="194"/>
      <c r="AO121" s="194"/>
      <c r="AP121" s="194"/>
      <c r="AQ121" s="194"/>
      <c r="AR121" s="194"/>
      <c r="AS121" s="194"/>
      <c r="AT121" s="194"/>
      <c r="AU121" s="194"/>
    </row>
    <row r="122">
      <c r="A122" s="254">
        <v>118.0</v>
      </c>
      <c r="B122" s="255">
        <f t="shared" si="1"/>
        <v>12</v>
      </c>
      <c r="C122" s="255">
        <f t="shared" si="2"/>
        <v>5</v>
      </c>
      <c r="D122" s="256"/>
      <c r="E122" s="255"/>
      <c r="F122" s="257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7"/>
      <c r="R122" s="194"/>
      <c r="S122" s="194"/>
      <c r="T122" s="194"/>
      <c r="U122" s="194"/>
      <c r="V122" s="194"/>
      <c r="W122" s="194"/>
      <c r="X122" s="194"/>
      <c r="Y122" s="194"/>
      <c r="Z122" s="194"/>
      <c r="AA122" s="194"/>
      <c r="AB122" s="194"/>
      <c r="AC122" s="194"/>
      <c r="AD122" s="194"/>
      <c r="AE122" s="194"/>
      <c r="AF122" s="194"/>
      <c r="AG122" s="194"/>
      <c r="AH122" s="194"/>
      <c r="AI122" s="194"/>
      <c r="AJ122" s="194"/>
      <c r="AK122" s="194"/>
      <c r="AL122" s="194"/>
      <c r="AM122" s="194"/>
      <c r="AN122" s="194"/>
      <c r="AO122" s="194"/>
      <c r="AP122" s="194"/>
      <c r="AQ122" s="194"/>
      <c r="AR122" s="194"/>
      <c r="AS122" s="194"/>
      <c r="AT122" s="194"/>
      <c r="AU122" s="194"/>
    </row>
    <row r="123">
      <c r="A123" s="254">
        <v>119.0</v>
      </c>
      <c r="B123" s="255">
        <f t="shared" si="1"/>
        <v>12</v>
      </c>
      <c r="C123" s="255">
        <f t="shared" si="2"/>
        <v>5</v>
      </c>
      <c r="D123" s="256"/>
      <c r="E123" s="255"/>
      <c r="F123" s="257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7"/>
      <c r="R123" s="194"/>
      <c r="S123" s="194"/>
      <c r="T123" s="194"/>
      <c r="U123" s="194"/>
      <c r="V123" s="194"/>
      <c r="W123" s="194"/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  <c r="AS123" s="194"/>
      <c r="AT123" s="194"/>
      <c r="AU123" s="194"/>
    </row>
    <row r="124">
      <c r="A124" s="254">
        <v>120.0</v>
      </c>
      <c r="B124" s="255">
        <f t="shared" si="1"/>
        <v>12</v>
      </c>
      <c r="C124" s="255">
        <f t="shared" si="2"/>
        <v>5</v>
      </c>
      <c r="D124" s="256"/>
      <c r="E124" s="255"/>
      <c r="F124" s="257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7"/>
      <c r="R124" s="194"/>
      <c r="S124" s="194"/>
      <c r="T124" s="194"/>
      <c r="U124" s="194"/>
      <c r="V124" s="194"/>
      <c r="W124" s="194"/>
      <c r="X124" s="194"/>
      <c r="Y124" s="194"/>
      <c r="Z124" s="194"/>
      <c r="AA124" s="194"/>
      <c r="AB124" s="194"/>
      <c r="AC124" s="194"/>
      <c r="AD124" s="194"/>
      <c r="AE124" s="194"/>
      <c r="AF124" s="194"/>
      <c r="AG124" s="194"/>
      <c r="AH124" s="194"/>
      <c r="AI124" s="194"/>
      <c r="AJ124" s="194"/>
      <c r="AK124" s="194"/>
      <c r="AL124" s="194"/>
      <c r="AM124" s="194"/>
      <c r="AN124" s="194"/>
      <c r="AO124" s="194"/>
      <c r="AP124" s="194"/>
      <c r="AQ124" s="194"/>
      <c r="AR124" s="194"/>
      <c r="AS124" s="194"/>
      <c r="AT124" s="194"/>
      <c r="AU124" s="194"/>
    </row>
    <row r="125">
      <c r="A125" s="254">
        <v>121.0</v>
      </c>
      <c r="B125" s="255">
        <f t="shared" si="1"/>
        <v>12</v>
      </c>
      <c r="C125" s="255">
        <f t="shared" si="2"/>
        <v>5</v>
      </c>
      <c r="D125" s="256"/>
      <c r="E125" s="255"/>
      <c r="F125" s="257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7"/>
      <c r="R125" s="194"/>
      <c r="S125" s="194"/>
      <c r="T125" s="194"/>
      <c r="U125" s="194"/>
      <c r="V125" s="194"/>
      <c r="W125" s="194"/>
      <c r="X125" s="194"/>
      <c r="Y125" s="194"/>
      <c r="Z125" s="194"/>
      <c r="AA125" s="194"/>
      <c r="AB125" s="194"/>
      <c r="AC125" s="194"/>
      <c r="AD125" s="194"/>
      <c r="AE125" s="194"/>
      <c r="AF125" s="194"/>
      <c r="AG125" s="194"/>
      <c r="AH125" s="194"/>
      <c r="AI125" s="194"/>
      <c r="AJ125" s="194"/>
      <c r="AK125" s="194"/>
      <c r="AL125" s="194"/>
      <c r="AM125" s="194"/>
      <c r="AN125" s="194"/>
      <c r="AO125" s="194"/>
      <c r="AP125" s="194"/>
      <c r="AQ125" s="194"/>
      <c r="AR125" s="194"/>
      <c r="AS125" s="194"/>
      <c r="AT125" s="194"/>
      <c r="AU125" s="194"/>
    </row>
    <row r="126">
      <c r="A126" s="254">
        <v>122.0</v>
      </c>
      <c r="B126" s="255">
        <f t="shared" si="1"/>
        <v>12</v>
      </c>
      <c r="C126" s="255">
        <f t="shared" si="2"/>
        <v>5</v>
      </c>
      <c r="D126" s="256"/>
      <c r="E126" s="255"/>
      <c r="F126" s="257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7"/>
      <c r="R126" s="194"/>
      <c r="S126" s="194"/>
      <c r="T126" s="194"/>
      <c r="U126" s="194"/>
      <c r="V126" s="194"/>
      <c r="W126" s="194"/>
      <c r="X126" s="194"/>
      <c r="Y126" s="194"/>
      <c r="Z126" s="194"/>
      <c r="AA126" s="194"/>
      <c r="AB126" s="194"/>
      <c r="AC126" s="194"/>
      <c r="AD126" s="194"/>
      <c r="AE126" s="194"/>
      <c r="AF126" s="194"/>
      <c r="AG126" s="194"/>
      <c r="AH126" s="194"/>
      <c r="AI126" s="194"/>
      <c r="AJ126" s="194"/>
      <c r="AK126" s="194"/>
      <c r="AL126" s="194"/>
      <c r="AM126" s="194"/>
      <c r="AN126" s="194"/>
      <c r="AO126" s="194"/>
      <c r="AP126" s="194"/>
      <c r="AQ126" s="194"/>
      <c r="AR126" s="194"/>
      <c r="AS126" s="194"/>
      <c r="AT126" s="194"/>
      <c r="AU126" s="194"/>
    </row>
    <row r="127">
      <c r="A127" s="254">
        <v>123.0</v>
      </c>
      <c r="B127" s="255">
        <f t="shared" si="1"/>
        <v>12</v>
      </c>
      <c r="C127" s="255">
        <f t="shared" si="2"/>
        <v>5</v>
      </c>
      <c r="D127" s="256"/>
      <c r="E127" s="255"/>
      <c r="F127" s="257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7"/>
      <c r="R127" s="194"/>
      <c r="S127" s="194"/>
      <c r="T127" s="194"/>
      <c r="U127" s="194"/>
      <c r="V127" s="194"/>
      <c r="W127" s="194"/>
      <c r="X127" s="194"/>
      <c r="Y127" s="194"/>
      <c r="Z127" s="194"/>
      <c r="AA127" s="194"/>
      <c r="AB127" s="194"/>
      <c r="AC127" s="194"/>
      <c r="AD127" s="194"/>
      <c r="AE127" s="194"/>
      <c r="AF127" s="194"/>
      <c r="AG127" s="194"/>
      <c r="AH127" s="194"/>
      <c r="AI127" s="194"/>
      <c r="AJ127" s="194"/>
      <c r="AK127" s="194"/>
      <c r="AL127" s="194"/>
      <c r="AM127" s="194"/>
      <c r="AN127" s="194"/>
      <c r="AO127" s="194"/>
      <c r="AP127" s="194"/>
      <c r="AQ127" s="194"/>
      <c r="AR127" s="194"/>
      <c r="AS127" s="194"/>
      <c r="AT127" s="194"/>
      <c r="AU127" s="194"/>
    </row>
    <row r="128">
      <c r="A128" s="254">
        <v>124.0</v>
      </c>
      <c r="B128" s="255">
        <f t="shared" si="1"/>
        <v>12</v>
      </c>
      <c r="C128" s="255">
        <f t="shared" si="2"/>
        <v>5</v>
      </c>
      <c r="D128" s="256"/>
      <c r="E128" s="255"/>
      <c r="F128" s="257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7"/>
      <c r="R128" s="194"/>
      <c r="S128" s="194"/>
      <c r="T128" s="194"/>
      <c r="U128" s="194"/>
      <c r="V128" s="194"/>
      <c r="W128" s="194"/>
      <c r="X128" s="194"/>
      <c r="Y128" s="194"/>
      <c r="Z128" s="194"/>
      <c r="AA128" s="194"/>
      <c r="AB128" s="194"/>
      <c r="AC128" s="194"/>
      <c r="AD128" s="194"/>
      <c r="AE128" s="194"/>
      <c r="AF128" s="194"/>
      <c r="AG128" s="194"/>
      <c r="AH128" s="194"/>
      <c r="AI128" s="194"/>
      <c r="AJ128" s="194"/>
      <c r="AK128" s="194"/>
      <c r="AL128" s="194"/>
      <c r="AM128" s="194"/>
      <c r="AN128" s="194"/>
      <c r="AO128" s="194"/>
      <c r="AP128" s="194"/>
      <c r="AQ128" s="194"/>
      <c r="AR128" s="194"/>
      <c r="AS128" s="194"/>
      <c r="AT128" s="194"/>
      <c r="AU128" s="194"/>
    </row>
    <row r="129">
      <c r="A129" s="254">
        <v>125.0</v>
      </c>
      <c r="B129" s="255">
        <f t="shared" si="1"/>
        <v>12</v>
      </c>
      <c r="C129" s="255">
        <f t="shared" si="2"/>
        <v>5</v>
      </c>
      <c r="D129" s="256"/>
      <c r="E129" s="255"/>
      <c r="F129" s="257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7"/>
      <c r="R129" s="194"/>
      <c r="S129" s="194"/>
      <c r="T129" s="194"/>
      <c r="U129" s="194"/>
      <c r="V129" s="194"/>
      <c r="W129" s="194"/>
      <c r="X129" s="194"/>
      <c r="Y129" s="194"/>
      <c r="Z129" s="194"/>
      <c r="AA129" s="194"/>
      <c r="AB129" s="194"/>
      <c r="AC129" s="194"/>
      <c r="AD129" s="194"/>
      <c r="AE129" s="194"/>
      <c r="AF129" s="194"/>
      <c r="AG129" s="194"/>
      <c r="AH129" s="194"/>
      <c r="AI129" s="194"/>
      <c r="AJ129" s="194"/>
      <c r="AK129" s="194"/>
      <c r="AL129" s="194"/>
      <c r="AM129" s="194"/>
      <c r="AN129" s="194"/>
      <c r="AO129" s="194"/>
      <c r="AP129" s="194"/>
      <c r="AQ129" s="194"/>
      <c r="AR129" s="194"/>
      <c r="AS129" s="194"/>
      <c r="AT129" s="194"/>
      <c r="AU129" s="194"/>
    </row>
    <row r="130">
      <c r="A130" s="254">
        <v>126.0</v>
      </c>
      <c r="B130" s="255">
        <f t="shared" si="1"/>
        <v>12</v>
      </c>
      <c r="C130" s="255">
        <f t="shared" si="2"/>
        <v>5</v>
      </c>
      <c r="D130" s="256"/>
      <c r="E130" s="255"/>
      <c r="F130" s="257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7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94"/>
      <c r="AK130" s="194"/>
      <c r="AL130" s="194"/>
      <c r="AM130" s="194"/>
      <c r="AN130" s="194"/>
      <c r="AO130" s="194"/>
      <c r="AP130" s="194"/>
      <c r="AQ130" s="194"/>
      <c r="AR130" s="194"/>
      <c r="AS130" s="194"/>
      <c r="AT130" s="194"/>
      <c r="AU130" s="194"/>
    </row>
    <row r="131">
      <c r="A131" s="254">
        <v>127.0</v>
      </c>
      <c r="B131" s="255">
        <f t="shared" si="1"/>
        <v>12</v>
      </c>
      <c r="C131" s="255">
        <f t="shared" si="2"/>
        <v>5</v>
      </c>
      <c r="D131" s="256"/>
      <c r="E131" s="255"/>
      <c r="F131" s="257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7"/>
      <c r="R131" s="194"/>
      <c r="S131" s="194"/>
      <c r="T131" s="194"/>
      <c r="U131" s="194"/>
      <c r="V131" s="194"/>
      <c r="W131" s="194"/>
      <c r="X131" s="194"/>
      <c r="Y131" s="194"/>
      <c r="Z131" s="194"/>
      <c r="AA131" s="194"/>
      <c r="AB131" s="194"/>
      <c r="AC131" s="194"/>
      <c r="AD131" s="194"/>
      <c r="AE131" s="194"/>
      <c r="AF131" s="194"/>
      <c r="AG131" s="194"/>
      <c r="AH131" s="194"/>
      <c r="AI131" s="194"/>
      <c r="AJ131" s="194"/>
      <c r="AK131" s="194"/>
      <c r="AL131" s="194"/>
      <c r="AM131" s="194"/>
      <c r="AN131" s="194"/>
      <c r="AO131" s="194"/>
      <c r="AP131" s="194"/>
      <c r="AQ131" s="194"/>
      <c r="AR131" s="194"/>
      <c r="AS131" s="194"/>
      <c r="AT131" s="194"/>
      <c r="AU131" s="194"/>
    </row>
    <row r="132">
      <c r="A132" s="254">
        <v>128.0</v>
      </c>
      <c r="B132" s="255">
        <f t="shared" si="1"/>
        <v>12</v>
      </c>
      <c r="C132" s="255">
        <f t="shared" si="2"/>
        <v>5</v>
      </c>
      <c r="D132" s="256"/>
      <c r="E132" s="255"/>
      <c r="F132" s="257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7"/>
      <c r="R132" s="194"/>
      <c r="S132" s="194"/>
      <c r="T132" s="194"/>
      <c r="U132" s="194"/>
      <c r="V132" s="194"/>
      <c r="W132" s="194"/>
      <c r="X132" s="194"/>
      <c r="Y132" s="194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94"/>
      <c r="AK132" s="194"/>
      <c r="AL132" s="194"/>
      <c r="AM132" s="194"/>
      <c r="AN132" s="194"/>
      <c r="AO132" s="194"/>
      <c r="AP132" s="194"/>
      <c r="AQ132" s="194"/>
      <c r="AR132" s="194"/>
      <c r="AS132" s="194"/>
      <c r="AT132" s="194"/>
      <c r="AU132" s="194"/>
    </row>
    <row r="133">
      <c r="A133" s="254">
        <v>129.0</v>
      </c>
      <c r="B133" s="255">
        <f t="shared" si="1"/>
        <v>12</v>
      </c>
      <c r="C133" s="255">
        <f t="shared" si="2"/>
        <v>5</v>
      </c>
      <c r="D133" s="256"/>
      <c r="E133" s="255"/>
      <c r="F133" s="257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7"/>
      <c r="R133" s="194"/>
      <c r="S133" s="194"/>
      <c r="T133" s="194"/>
      <c r="U133" s="194"/>
      <c r="V133" s="194"/>
      <c r="W133" s="194"/>
      <c r="X133" s="194"/>
      <c r="Y133" s="194"/>
      <c r="Z133" s="194"/>
      <c r="AA133" s="194"/>
      <c r="AB133" s="194"/>
      <c r="AC133" s="194"/>
      <c r="AD133" s="194"/>
      <c r="AE133" s="194"/>
      <c r="AF133" s="194"/>
      <c r="AG133" s="194"/>
      <c r="AH133" s="194"/>
      <c r="AI133" s="194"/>
      <c r="AJ133" s="194"/>
      <c r="AK133" s="194"/>
      <c r="AL133" s="194"/>
      <c r="AM133" s="194"/>
      <c r="AN133" s="194"/>
      <c r="AO133" s="194"/>
      <c r="AP133" s="194"/>
      <c r="AQ133" s="194"/>
      <c r="AR133" s="194"/>
      <c r="AS133" s="194"/>
      <c r="AT133" s="194"/>
      <c r="AU133" s="194"/>
    </row>
    <row r="134">
      <c r="A134" s="254">
        <v>130.0</v>
      </c>
      <c r="B134" s="255">
        <f t="shared" si="1"/>
        <v>12</v>
      </c>
      <c r="C134" s="255">
        <f t="shared" si="2"/>
        <v>5</v>
      </c>
      <c r="D134" s="256"/>
      <c r="E134" s="255"/>
      <c r="F134" s="257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7"/>
      <c r="R134" s="194"/>
      <c r="S134" s="194"/>
      <c r="T134" s="194"/>
      <c r="U134" s="194"/>
      <c r="V134" s="194"/>
      <c r="W134" s="194"/>
      <c r="X134" s="194"/>
      <c r="Y134" s="194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4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4"/>
      <c r="AU134" s="194"/>
    </row>
    <row r="135">
      <c r="A135" s="254">
        <v>131.0</v>
      </c>
      <c r="B135" s="255">
        <f t="shared" si="1"/>
        <v>12</v>
      </c>
      <c r="C135" s="255">
        <f t="shared" si="2"/>
        <v>5</v>
      </c>
      <c r="D135" s="256"/>
      <c r="E135" s="255"/>
      <c r="F135" s="257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7"/>
      <c r="R135" s="194"/>
      <c r="S135" s="194"/>
      <c r="T135" s="194"/>
      <c r="U135" s="194"/>
      <c r="V135" s="194"/>
      <c r="W135" s="194"/>
      <c r="X135" s="194"/>
      <c r="Y135" s="194"/>
      <c r="Z135" s="194"/>
      <c r="AA135" s="194"/>
      <c r="AB135" s="194"/>
      <c r="AC135" s="194"/>
      <c r="AD135" s="194"/>
      <c r="AE135" s="194"/>
      <c r="AF135" s="194"/>
      <c r="AG135" s="194"/>
      <c r="AH135" s="194"/>
      <c r="AI135" s="194"/>
      <c r="AJ135" s="194"/>
      <c r="AK135" s="194"/>
      <c r="AL135" s="194"/>
      <c r="AM135" s="194"/>
      <c r="AN135" s="194"/>
      <c r="AO135" s="194"/>
      <c r="AP135" s="194"/>
      <c r="AQ135" s="194"/>
      <c r="AR135" s="194"/>
      <c r="AS135" s="194"/>
      <c r="AT135" s="194"/>
      <c r="AU135" s="194"/>
    </row>
    <row r="136">
      <c r="A136" s="254">
        <v>132.0</v>
      </c>
      <c r="B136" s="255">
        <f t="shared" si="1"/>
        <v>12</v>
      </c>
      <c r="C136" s="255">
        <f t="shared" si="2"/>
        <v>5</v>
      </c>
      <c r="D136" s="256"/>
      <c r="E136" s="255"/>
      <c r="F136" s="257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7"/>
      <c r="R136" s="194"/>
      <c r="S136" s="194"/>
      <c r="T136" s="194"/>
      <c r="U136" s="194"/>
      <c r="V136" s="194"/>
      <c r="W136" s="194"/>
      <c r="X136" s="194"/>
      <c r="Y136" s="194"/>
      <c r="Z136" s="194"/>
      <c r="AA136" s="194"/>
      <c r="AB136" s="194"/>
      <c r="AC136" s="194"/>
      <c r="AD136" s="194"/>
      <c r="AE136" s="194"/>
      <c r="AF136" s="194"/>
      <c r="AG136" s="194"/>
      <c r="AH136" s="194"/>
      <c r="AI136" s="194"/>
      <c r="AJ136" s="194"/>
      <c r="AK136" s="194"/>
      <c r="AL136" s="194"/>
      <c r="AM136" s="194"/>
      <c r="AN136" s="194"/>
      <c r="AO136" s="194"/>
      <c r="AP136" s="194"/>
      <c r="AQ136" s="194"/>
      <c r="AR136" s="194"/>
      <c r="AS136" s="194"/>
      <c r="AT136" s="194"/>
      <c r="AU136" s="194"/>
    </row>
    <row r="137">
      <c r="A137" s="254">
        <v>133.0</v>
      </c>
      <c r="B137" s="255">
        <f t="shared" si="1"/>
        <v>12</v>
      </c>
      <c r="C137" s="255">
        <f t="shared" si="2"/>
        <v>5</v>
      </c>
      <c r="D137" s="256"/>
      <c r="E137" s="255"/>
      <c r="F137" s="257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7"/>
      <c r="R137" s="194"/>
      <c r="S137" s="194"/>
      <c r="T137" s="194"/>
      <c r="U137" s="194"/>
      <c r="V137" s="194"/>
      <c r="W137" s="194"/>
      <c r="X137" s="194"/>
      <c r="Y137" s="194"/>
      <c r="Z137" s="194"/>
      <c r="AA137" s="194"/>
      <c r="AB137" s="194"/>
      <c r="AC137" s="194"/>
      <c r="AD137" s="194"/>
      <c r="AE137" s="194"/>
      <c r="AF137" s="194"/>
      <c r="AG137" s="194"/>
      <c r="AH137" s="194"/>
      <c r="AI137" s="194"/>
      <c r="AJ137" s="194"/>
      <c r="AK137" s="194"/>
      <c r="AL137" s="194"/>
      <c r="AM137" s="194"/>
      <c r="AN137" s="194"/>
      <c r="AO137" s="194"/>
      <c r="AP137" s="194"/>
      <c r="AQ137" s="194"/>
      <c r="AR137" s="194"/>
      <c r="AS137" s="194"/>
      <c r="AT137" s="194"/>
      <c r="AU137" s="194"/>
    </row>
    <row r="138">
      <c r="A138" s="254">
        <v>134.0</v>
      </c>
      <c r="B138" s="255">
        <f t="shared" si="1"/>
        <v>12</v>
      </c>
      <c r="C138" s="255">
        <f t="shared" si="2"/>
        <v>5</v>
      </c>
      <c r="D138" s="256"/>
      <c r="E138" s="255"/>
      <c r="F138" s="257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7"/>
      <c r="R138" s="194"/>
      <c r="S138" s="194"/>
      <c r="T138" s="194"/>
      <c r="U138" s="194"/>
      <c r="V138" s="194"/>
      <c r="W138" s="194"/>
      <c r="X138" s="194"/>
      <c r="Y138" s="194"/>
      <c r="Z138" s="194"/>
      <c r="AA138" s="194"/>
      <c r="AB138" s="194"/>
      <c r="AC138" s="194"/>
      <c r="AD138" s="194"/>
      <c r="AE138" s="194"/>
      <c r="AF138" s="194"/>
      <c r="AG138" s="194"/>
      <c r="AH138" s="194"/>
      <c r="AI138" s="194"/>
      <c r="AJ138" s="194"/>
      <c r="AK138" s="194"/>
      <c r="AL138" s="194"/>
      <c r="AM138" s="194"/>
      <c r="AN138" s="194"/>
      <c r="AO138" s="194"/>
      <c r="AP138" s="194"/>
      <c r="AQ138" s="194"/>
      <c r="AR138" s="194"/>
      <c r="AS138" s="194"/>
      <c r="AT138" s="194"/>
      <c r="AU138" s="194"/>
    </row>
    <row r="139">
      <c r="A139" s="254">
        <v>135.0</v>
      </c>
      <c r="B139" s="255">
        <f t="shared" si="1"/>
        <v>12</v>
      </c>
      <c r="C139" s="255">
        <f t="shared" si="2"/>
        <v>5</v>
      </c>
      <c r="D139" s="256"/>
      <c r="E139" s="255"/>
      <c r="F139" s="257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7"/>
      <c r="R139" s="194"/>
      <c r="S139" s="194"/>
      <c r="T139" s="194"/>
      <c r="U139" s="194"/>
      <c r="V139" s="194"/>
      <c r="W139" s="194"/>
      <c r="X139" s="194"/>
      <c r="Y139" s="194"/>
      <c r="Z139" s="194"/>
      <c r="AA139" s="194"/>
      <c r="AB139" s="194"/>
      <c r="AC139" s="194"/>
      <c r="AD139" s="194"/>
      <c r="AE139" s="194"/>
      <c r="AF139" s="194"/>
      <c r="AG139" s="194"/>
      <c r="AH139" s="194"/>
      <c r="AI139" s="194"/>
      <c r="AJ139" s="194"/>
      <c r="AK139" s="194"/>
      <c r="AL139" s="194"/>
      <c r="AM139" s="194"/>
      <c r="AN139" s="194"/>
      <c r="AO139" s="194"/>
      <c r="AP139" s="194"/>
      <c r="AQ139" s="194"/>
      <c r="AR139" s="194"/>
      <c r="AS139" s="194"/>
      <c r="AT139" s="194"/>
      <c r="AU139" s="194"/>
    </row>
    <row r="140">
      <c r="A140" s="254">
        <v>136.0</v>
      </c>
      <c r="B140" s="255">
        <f t="shared" si="1"/>
        <v>12</v>
      </c>
      <c r="C140" s="255">
        <f t="shared" si="2"/>
        <v>5</v>
      </c>
      <c r="D140" s="256"/>
      <c r="E140" s="255"/>
      <c r="F140" s="257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7"/>
      <c r="R140" s="194"/>
      <c r="S140" s="194"/>
      <c r="T140" s="194"/>
      <c r="U140" s="194"/>
      <c r="V140" s="194"/>
      <c r="W140" s="194"/>
      <c r="X140" s="194"/>
      <c r="Y140" s="194"/>
      <c r="Z140" s="194"/>
      <c r="AA140" s="194"/>
      <c r="AB140" s="194"/>
      <c r="AC140" s="194"/>
      <c r="AD140" s="194"/>
      <c r="AE140" s="194"/>
      <c r="AF140" s="194"/>
      <c r="AG140" s="194"/>
      <c r="AH140" s="194"/>
      <c r="AI140" s="194"/>
      <c r="AJ140" s="194"/>
      <c r="AK140" s="194"/>
      <c r="AL140" s="194"/>
      <c r="AM140" s="194"/>
      <c r="AN140" s="194"/>
      <c r="AO140" s="194"/>
      <c r="AP140" s="194"/>
      <c r="AQ140" s="194"/>
      <c r="AR140" s="194"/>
      <c r="AS140" s="194"/>
      <c r="AT140" s="194"/>
      <c r="AU140" s="194"/>
    </row>
    <row r="141">
      <c r="A141" s="254">
        <v>137.0</v>
      </c>
      <c r="B141" s="255">
        <f t="shared" si="1"/>
        <v>12</v>
      </c>
      <c r="C141" s="255">
        <f t="shared" si="2"/>
        <v>5</v>
      </c>
      <c r="D141" s="256"/>
      <c r="E141" s="255"/>
      <c r="F141" s="257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7"/>
      <c r="R141" s="194"/>
      <c r="S141" s="194"/>
      <c r="T141" s="194"/>
      <c r="U141" s="194"/>
      <c r="V141" s="194"/>
      <c r="W141" s="194"/>
      <c r="X141" s="194"/>
      <c r="Y141" s="194"/>
      <c r="Z141" s="194"/>
      <c r="AA141" s="194"/>
      <c r="AB141" s="194"/>
      <c r="AC141" s="194"/>
      <c r="AD141" s="194"/>
      <c r="AE141" s="194"/>
      <c r="AF141" s="194"/>
      <c r="AG141" s="194"/>
      <c r="AH141" s="194"/>
      <c r="AI141" s="194"/>
      <c r="AJ141" s="194"/>
      <c r="AK141" s="194"/>
      <c r="AL141" s="194"/>
      <c r="AM141" s="194"/>
      <c r="AN141" s="194"/>
      <c r="AO141" s="194"/>
      <c r="AP141" s="194"/>
      <c r="AQ141" s="194"/>
      <c r="AR141" s="194"/>
      <c r="AS141" s="194"/>
      <c r="AT141" s="194"/>
      <c r="AU141" s="194"/>
    </row>
    <row r="142">
      <c r="A142" s="254">
        <v>138.0</v>
      </c>
      <c r="B142" s="255">
        <f t="shared" si="1"/>
        <v>12</v>
      </c>
      <c r="C142" s="255">
        <f t="shared" si="2"/>
        <v>5</v>
      </c>
      <c r="D142" s="256"/>
      <c r="E142" s="255"/>
      <c r="F142" s="257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7"/>
      <c r="R142" s="194"/>
      <c r="S142" s="194"/>
      <c r="T142" s="194"/>
      <c r="U142" s="194"/>
      <c r="V142" s="194"/>
      <c r="W142" s="194"/>
      <c r="X142" s="194"/>
      <c r="Y142" s="194"/>
      <c r="Z142" s="194"/>
      <c r="AA142" s="194"/>
      <c r="AB142" s="194"/>
      <c r="AC142" s="194"/>
      <c r="AD142" s="194"/>
      <c r="AE142" s="194"/>
      <c r="AF142" s="194"/>
      <c r="AG142" s="194"/>
      <c r="AH142" s="194"/>
      <c r="AI142" s="194"/>
      <c r="AJ142" s="194"/>
      <c r="AK142" s="194"/>
      <c r="AL142" s="194"/>
      <c r="AM142" s="194"/>
      <c r="AN142" s="194"/>
      <c r="AO142" s="194"/>
      <c r="AP142" s="194"/>
      <c r="AQ142" s="194"/>
      <c r="AR142" s="194"/>
      <c r="AS142" s="194"/>
      <c r="AT142" s="194"/>
      <c r="AU142" s="194"/>
    </row>
    <row r="143">
      <c r="A143" s="254">
        <v>139.0</v>
      </c>
      <c r="B143" s="255">
        <f t="shared" si="1"/>
        <v>12</v>
      </c>
      <c r="C143" s="255">
        <f t="shared" si="2"/>
        <v>5</v>
      </c>
      <c r="D143" s="256"/>
      <c r="E143" s="255"/>
      <c r="F143" s="257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7"/>
      <c r="R143" s="194"/>
      <c r="S143" s="194"/>
      <c r="T143" s="194"/>
      <c r="U143" s="194"/>
      <c r="V143" s="194"/>
      <c r="W143" s="194"/>
      <c r="X143" s="194"/>
      <c r="Y143" s="194"/>
      <c r="Z143" s="194"/>
      <c r="AA143" s="194"/>
      <c r="AB143" s="194"/>
      <c r="AC143" s="194"/>
      <c r="AD143" s="194"/>
      <c r="AE143" s="194"/>
      <c r="AF143" s="194"/>
      <c r="AG143" s="194"/>
      <c r="AH143" s="194"/>
      <c r="AI143" s="194"/>
      <c r="AJ143" s="194"/>
      <c r="AK143" s="194"/>
      <c r="AL143" s="194"/>
      <c r="AM143" s="194"/>
      <c r="AN143" s="194"/>
      <c r="AO143" s="194"/>
      <c r="AP143" s="194"/>
      <c r="AQ143" s="194"/>
      <c r="AR143" s="194"/>
      <c r="AS143" s="194"/>
      <c r="AT143" s="194"/>
      <c r="AU143" s="194"/>
    </row>
    <row r="144">
      <c r="A144" s="254">
        <v>140.0</v>
      </c>
      <c r="B144" s="255">
        <f t="shared" si="1"/>
        <v>12</v>
      </c>
      <c r="C144" s="255">
        <f t="shared" si="2"/>
        <v>5</v>
      </c>
      <c r="D144" s="256"/>
      <c r="E144" s="255"/>
      <c r="F144" s="257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7"/>
      <c r="R144" s="194"/>
      <c r="S144" s="194"/>
      <c r="T144" s="194"/>
      <c r="U144" s="194"/>
      <c r="V144" s="194"/>
      <c r="W144" s="194"/>
      <c r="X144" s="194"/>
      <c r="Y144" s="194"/>
      <c r="Z144" s="194"/>
      <c r="AA144" s="194"/>
      <c r="AB144" s="194"/>
      <c r="AC144" s="194"/>
      <c r="AD144" s="194"/>
      <c r="AE144" s="194"/>
      <c r="AF144" s="194"/>
      <c r="AG144" s="194"/>
      <c r="AH144" s="194"/>
      <c r="AI144" s="194"/>
      <c r="AJ144" s="194"/>
      <c r="AK144" s="194"/>
      <c r="AL144" s="194"/>
      <c r="AM144" s="194"/>
      <c r="AN144" s="194"/>
      <c r="AO144" s="194"/>
      <c r="AP144" s="194"/>
      <c r="AQ144" s="194"/>
      <c r="AR144" s="194"/>
      <c r="AS144" s="194"/>
      <c r="AT144" s="194"/>
      <c r="AU144" s="194"/>
    </row>
    <row r="145">
      <c r="A145" s="254">
        <v>141.0</v>
      </c>
      <c r="B145" s="255">
        <f t="shared" si="1"/>
        <v>12</v>
      </c>
      <c r="C145" s="255">
        <f t="shared" si="2"/>
        <v>5</v>
      </c>
      <c r="D145" s="256"/>
      <c r="E145" s="255"/>
      <c r="F145" s="257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7"/>
      <c r="R145" s="194"/>
      <c r="S145" s="194"/>
      <c r="T145" s="194"/>
      <c r="U145" s="194"/>
      <c r="V145" s="194"/>
      <c r="W145" s="194"/>
      <c r="X145" s="194"/>
      <c r="Y145" s="194"/>
      <c r="Z145" s="194"/>
      <c r="AA145" s="194"/>
      <c r="AB145" s="194"/>
      <c r="AC145" s="194"/>
      <c r="AD145" s="194"/>
      <c r="AE145" s="194"/>
      <c r="AF145" s="194"/>
      <c r="AG145" s="194"/>
      <c r="AH145" s="194"/>
      <c r="AI145" s="194"/>
      <c r="AJ145" s="194"/>
      <c r="AK145" s="194"/>
      <c r="AL145" s="194"/>
      <c r="AM145" s="194"/>
      <c r="AN145" s="194"/>
      <c r="AO145" s="194"/>
      <c r="AP145" s="194"/>
      <c r="AQ145" s="194"/>
      <c r="AR145" s="194"/>
      <c r="AS145" s="194"/>
      <c r="AT145" s="194"/>
      <c r="AU145" s="194"/>
    </row>
    <row r="146">
      <c r="A146" s="254">
        <v>142.0</v>
      </c>
      <c r="B146" s="255">
        <f t="shared" si="1"/>
        <v>12</v>
      </c>
      <c r="C146" s="255">
        <f t="shared" si="2"/>
        <v>5</v>
      </c>
      <c r="D146" s="256"/>
      <c r="E146" s="255"/>
      <c r="F146" s="257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7"/>
      <c r="R146" s="194"/>
      <c r="S146" s="194"/>
      <c r="T146" s="194"/>
      <c r="U146" s="194"/>
      <c r="V146" s="194"/>
      <c r="W146" s="194"/>
      <c r="X146" s="194"/>
      <c r="Y146" s="194"/>
      <c r="Z146" s="194"/>
      <c r="AA146" s="194"/>
      <c r="AB146" s="194"/>
      <c r="AC146" s="194"/>
      <c r="AD146" s="194"/>
      <c r="AE146" s="194"/>
      <c r="AF146" s="194"/>
      <c r="AG146" s="194"/>
      <c r="AH146" s="194"/>
      <c r="AI146" s="194"/>
      <c r="AJ146" s="194"/>
      <c r="AK146" s="194"/>
      <c r="AL146" s="194"/>
      <c r="AM146" s="194"/>
      <c r="AN146" s="194"/>
      <c r="AO146" s="194"/>
      <c r="AP146" s="194"/>
      <c r="AQ146" s="194"/>
      <c r="AR146" s="194"/>
      <c r="AS146" s="194"/>
      <c r="AT146" s="194"/>
      <c r="AU146" s="194"/>
    </row>
    <row r="147">
      <c r="A147" s="254">
        <v>143.0</v>
      </c>
      <c r="B147" s="255">
        <f t="shared" si="1"/>
        <v>12</v>
      </c>
      <c r="C147" s="255">
        <f t="shared" si="2"/>
        <v>5</v>
      </c>
      <c r="D147" s="256"/>
      <c r="E147" s="255"/>
      <c r="F147" s="257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7"/>
      <c r="R147" s="194"/>
      <c r="S147" s="194"/>
      <c r="T147" s="194"/>
      <c r="U147" s="194"/>
      <c r="V147" s="194"/>
      <c r="W147" s="194"/>
      <c r="X147" s="194"/>
      <c r="Y147" s="194"/>
      <c r="Z147" s="194"/>
      <c r="AA147" s="194"/>
      <c r="AB147" s="194"/>
      <c r="AC147" s="194"/>
      <c r="AD147" s="194"/>
      <c r="AE147" s="194"/>
      <c r="AF147" s="194"/>
      <c r="AG147" s="194"/>
      <c r="AH147" s="194"/>
      <c r="AI147" s="194"/>
      <c r="AJ147" s="194"/>
      <c r="AK147" s="194"/>
      <c r="AL147" s="194"/>
      <c r="AM147" s="194"/>
      <c r="AN147" s="194"/>
      <c r="AO147" s="194"/>
      <c r="AP147" s="194"/>
      <c r="AQ147" s="194"/>
      <c r="AR147" s="194"/>
      <c r="AS147" s="194"/>
      <c r="AT147" s="194"/>
      <c r="AU147" s="194"/>
    </row>
    <row r="148">
      <c r="A148" s="254">
        <v>144.0</v>
      </c>
      <c r="B148" s="255">
        <f t="shared" si="1"/>
        <v>12</v>
      </c>
      <c r="C148" s="255">
        <f t="shared" si="2"/>
        <v>5</v>
      </c>
      <c r="D148" s="256"/>
      <c r="E148" s="255"/>
      <c r="F148" s="257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7"/>
      <c r="R148" s="194"/>
      <c r="S148" s="194"/>
      <c r="T148" s="194"/>
      <c r="U148" s="194"/>
      <c r="V148" s="194"/>
      <c r="W148" s="194"/>
      <c r="X148" s="194"/>
      <c r="Y148" s="194"/>
      <c r="Z148" s="194"/>
      <c r="AA148" s="194"/>
      <c r="AB148" s="194"/>
      <c r="AC148" s="194"/>
      <c r="AD148" s="194"/>
      <c r="AE148" s="194"/>
      <c r="AF148" s="194"/>
      <c r="AG148" s="194"/>
      <c r="AH148" s="194"/>
      <c r="AI148" s="194"/>
      <c r="AJ148" s="194"/>
      <c r="AK148" s="194"/>
      <c r="AL148" s="194"/>
      <c r="AM148" s="194"/>
      <c r="AN148" s="194"/>
      <c r="AO148" s="194"/>
      <c r="AP148" s="194"/>
      <c r="AQ148" s="194"/>
      <c r="AR148" s="194"/>
      <c r="AS148" s="194"/>
      <c r="AT148" s="194"/>
      <c r="AU148" s="194"/>
    </row>
    <row r="149">
      <c r="A149" s="254">
        <v>145.0</v>
      </c>
      <c r="B149" s="255">
        <f t="shared" si="1"/>
        <v>12</v>
      </c>
      <c r="C149" s="255">
        <f t="shared" si="2"/>
        <v>5</v>
      </c>
      <c r="D149" s="256"/>
      <c r="E149" s="255"/>
      <c r="F149" s="257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7"/>
      <c r="R149" s="194"/>
      <c r="S149" s="194"/>
      <c r="T149" s="194"/>
      <c r="U149" s="194"/>
      <c r="V149" s="194"/>
      <c r="W149" s="194"/>
      <c r="X149" s="194"/>
      <c r="Y149" s="194"/>
      <c r="Z149" s="194"/>
      <c r="AA149" s="194"/>
      <c r="AB149" s="194"/>
      <c r="AC149" s="194"/>
      <c r="AD149" s="194"/>
      <c r="AE149" s="194"/>
      <c r="AF149" s="194"/>
      <c r="AG149" s="194"/>
      <c r="AH149" s="194"/>
      <c r="AI149" s="194"/>
      <c r="AJ149" s="194"/>
      <c r="AK149" s="194"/>
      <c r="AL149" s="194"/>
      <c r="AM149" s="194"/>
      <c r="AN149" s="194"/>
      <c r="AO149" s="194"/>
      <c r="AP149" s="194"/>
      <c r="AQ149" s="194"/>
      <c r="AR149" s="194"/>
      <c r="AS149" s="194"/>
      <c r="AT149" s="194"/>
      <c r="AU149" s="194"/>
    </row>
    <row r="150">
      <c r="A150" s="254">
        <v>146.0</v>
      </c>
      <c r="B150" s="255">
        <f t="shared" si="1"/>
        <v>12</v>
      </c>
      <c r="C150" s="255">
        <f t="shared" si="2"/>
        <v>5</v>
      </c>
      <c r="D150" s="256"/>
      <c r="E150" s="255"/>
      <c r="F150" s="257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7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94"/>
      <c r="AL150" s="194"/>
      <c r="AM150" s="194"/>
      <c r="AN150" s="194"/>
      <c r="AO150" s="194"/>
      <c r="AP150" s="194"/>
      <c r="AQ150" s="194"/>
      <c r="AR150" s="194"/>
      <c r="AS150" s="194"/>
      <c r="AT150" s="194"/>
      <c r="AU150" s="194"/>
    </row>
    <row r="151">
      <c r="A151" s="254">
        <v>147.0</v>
      </c>
      <c r="B151" s="255">
        <f t="shared" si="1"/>
        <v>12</v>
      </c>
      <c r="C151" s="255">
        <f t="shared" si="2"/>
        <v>5</v>
      </c>
      <c r="D151" s="256"/>
      <c r="E151" s="255"/>
      <c r="F151" s="257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7"/>
      <c r="R151" s="194"/>
      <c r="S151" s="194"/>
      <c r="T151" s="194"/>
      <c r="U151" s="194"/>
      <c r="V151" s="194"/>
      <c r="W151" s="194"/>
      <c r="X151" s="194"/>
      <c r="Y151" s="194"/>
      <c r="Z151" s="194"/>
      <c r="AA151" s="194"/>
      <c r="AB151" s="194"/>
      <c r="AC151" s="194"/>
      <c r="AD151" s="194"/>
      <c r="AE151" s="194"/>
      <c r="AF151" s="194"/>
      <c r="AG151" s="194"/>
      <c r="AH151" s="194"/>
      <c r="AI151" s="194"/>
      <c r="AJ151" s="194"/>
      <c r="AK151" s="194"/>
      <c r="AL151" s="194"/>
      <c r="AM151" s="194"/>
      <c r="AN151" s="194"/>
      <c r="AO151" s="194"/>
      <c r="AP151" s="194"/>
      <c r="AQ151" s="194"/>
      <c r="AR151" s="194"/>
      <c r="AS151" s="194"/>
      <c r="AT151" s="194"/>
      <c r="AU151" s="194"/>
    </row>
    <row r="152">
      <c r="A152" s="254">
        <v>148.0</v>
      </c>
      <c r="B152" s="255">
        <f t="shared" si="1"/>
        <v>12</v>
      </c>
      <c r="C152" s="255">
        <f t="shared" si="2"/>
        <v>5</v>
      </c>
      <c r="D152" s="256"/>
      <c r="E152" s="255"/>
      <c r="F152" s="257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7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</row>
    <row r="153">
      <c r="A153" s="254">
        <v>149.0</v>
      </c>
      <c r="B153" s="255">
        <f t="shared" si="1"/>
        <v>12</v>
      </c>
      <c r="C153" s="255">
        <f t="shared" si="2"/>
        <v>5</v>
      </c>
      <c r="D153" s="256"/>
      <c r="E153" s="255"/>
      <c r="F153" s="257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7"/>
      <c r="R153" s="194"/>
      <c r="S153" s="194"/>
      <c r="T153" s="194"/>
      <c r="U153" s="194"/>
      <c r="V153" s="194"/>
      <c r="W153" s="194"/>
      <c r="X153" s="194"/>
      <c r="Y153" s="194"/>
      <c r="Z153" s="194"/>
      <c r="AA153" s="194"/>
      <c r="AB153" s="194"/>
      <c r="AC153" s="194"/>
      <c r="AD153" s="194"/>
      <c r="AE153" s="194"/>
      <c r="AF153" s="194"/>
      <c r="AG153" s="194"/>
      <c r="AH153" s="194"/>
      <c r="AI153" s="194"/>
      <c r="AJ153" s="194"/>
      <c r="AK153" s="194"/>
      <c r="AL153" s="194"/>
      <c r="AM153" s="194"/>
      <c r="AN153" s="194"/>
      <c r="AO153" s="194"/>
      <c r="AP153" s="194"/>
      <c r="AQ153" s="194"/>
      <c r="AR153" s="194"/>
      <c r="AS153" s="194"/>
      <c r="AT153" s="194"/>
      <c r="AU153" s="194"/>
    </row>
    <row r="154">
      <c r="A154" s="254">
        <v>150.0</v>
      </c>
      <c r="B154" s="255">
        <f t="shared" si="1"/>
        <v>12</v>
      </c>
      <c r="C154" s="255">
        <f t="shared" si="2"/>
        <v>5</v>
      </c>
      <c r="D154" s="256"/>
      <c r="E154" s="255"/>
      <c r="F154" s="257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7"/>
      <c r="R154" s="194"/>
      <c r="S154" s="194"/>
      <c r="T154" s="194"/>
      <c r="U154" s="194"/>
      <c r="V154" s="194"/>
      <c r="W154" s="194"/>
      <c r="X154" s="194"/>
      <c r="Y154" s="194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94"/>
      <c r="AL154" s="194"/>
      <c r="AM154" s="194"/>
      <c r="AN154" s="194"/>
      <c r="AO154" s="194"/>
      <c r="AP154" s="194"/>
      <c r="AQ154" s="194"/>
      <c r="AR154" s="194"/>
      <c r="AS154" s="194"/>
      <c r="AT154" s="194"/>
      <c r="AU154" s="194"/>
    </row>
    <row r="155">
      <c r="A155" s="254">
        <v>151.0</v>
      </c>
      <c r="B155" s="255">
        <f t="shared" si="1"/>
        <v>12</v>
      </c>
      <c r="C155" s="255">
        <f t="shared" si="2"/>
        <v>5</v>
      </c>
      <c r="D155" s="256"/>
      <c r="E155" s="255"/>
      <c r="F155" s="257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7"/>
      <c r="R155" s="194"/>
      <c r="S155" s="194"/>
      <c r="T155" s="194"/>
      <c r="U155" s="194"/>
      <c r="V155" s="194"/>
      <c r="W155" s="194"/>
      <c r="X155" s="194"/>
      <c r="Y155" s="194"/>
      <c r="Z155" s="194"/>
      <c r="AA155" s="194"/>
      <c r="AB155" s="194"/>
      <c r="AC155" s="194"/>
      <c r="AD155" s="194"/>
      <c r="AE155" s="194"/>
      <c r="AF155" s="194"/>
      <c r="AG155" s="194"/>
      <c r="AH155" s="194"/>
      <c r="AI155" s="194"/>
      <c r="AJ155" s="194"/>
      <c r="AK155" s="194"/>
      <c r="AL155" s="194"/>
      <c r="AM155" s="194"/>
      <c r="AN155" s="194"/>
      <c r="AO155" s="194"/>
      <c r="AP155" s="194"/>
      <c r="AQ155" s="194"/>
      <c r="AR155" s="194"/>
      <c r="AS155" s="194"/>
      <c r="AT155" s="194"/>
      <c r="AU155" s="194"/>
    </row>
    <row r="156">
      <c r="A156" s="254">
        <v>152.0</v>
      </c>
      <c r="B156" s="255">
        <f t="shared" si="1"/>
        <v>12</v>
      </c>
      <c r="C156" s="255">
        <f t="shared" si="2"/>
        <v>5</v>
      </c>
      <c r="D156" s="256"/>
      <c r="E156" s="255"/>
      <c r="F156" s="257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7"/>
      <c r="R156" s="194"/>
      <c r="S156" s="194"/>
      <c r="T156" s="194"/>
      <c r="U156" s="194"/>
      <c r="V156" s="194"/>
      <c r="W156" s="194"/>
      <c r="X156" s="194"/>
      <c r="Y156" s="194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94"/>
      <c r="AL156" s="194"/>
      <c r="AM156" s="194"/>
      <c r="AN156" s="194"/>
      <c r="AO156" s="194"/>
      <c r="AP156" s="194"/>
      <c r="AQ156" s="194"/>
      <c r="AR156" s="194"/>
      <c r="AS156" s="194"/>
      <c r="AT156" s="194"/>
      <c r="AU156" s="194"/>
    </row>
    <row r="157">
      <c r="A157" s="254">
        <v>153.0</v>
      </c>
      <c r="B157" s="255">
        <f t="shared" si="1"/>
        <v>12</v>
      </c>
      <c r="C157" s="255">
        <f t="shared" si="2"/>
        <v>5</v>
      </c>
      <c r="D157" s="256"/>
      <c r="E157" s="255"/>
      <c r="F157" s="257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7"/>
      <c r="R157" s="194"/>
      <c r="S157" s="194"/>
      <c r="T157" s="194"/>
      <c r="U157" s="194"/>
      <c r="V157" s="194"/>
      <c r="W157" s="194"/>
      <c r="X157" s="194"/>
      <c r="Y157" s="194"/>
      <c r="Z157" s="194"/>
      <c r="AA157" s="194"/>
      <c r="AB157" s="194"/>
      <c r="AC157" s="194"/>
      <c r="AD157" s="194"/>
      <c r="AE157" s="194"/>
      <c r="AF157" s="194"/>
      <c r="AG157" s="194"/>
      <c r="AH157" s="194"/>
      <c r="AI157" s="194"/>
      <c r="AJ157" s="194"/>
      <c r="AK157" s="194"/>
      <c r="AL157" s="194"/>
      <c r="AM157" s="194"/>
      <c r="AN157" s="194"/>
      <c r="AO157" s="194"/>
      <c r="AP157" s="194"/>
      <c r="AQ157" s="194"/>
      <c r="AR157" s="194"/>
      <c r="AS157" s="194"/>
      <c r="AT157" s="194"/>
      <c r="AU157" s="194"/>
    </row>
    <row r="158">
      <c r="A158" s="254">
        <v>154.0</v>
      </c>
      <c r="B158" s="255">
        <f t="shared" si="1"/>
        <v>12</v>
      </c>
      <c r="C158" s="255">
        <f t="shared" si="2"/>
        <v>5</v>
      </c>
      <c r="D158" s="256"/>
      <c r="E158" s="255"/>
      <c r="F158" s="257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7"/>
      <c r="R158" s="194"/>
      <c r="S158" s="194"/>
      <c r="T158" s="194"/>
      <c r="U158" s="194"/>
      <c r="V158" s="194"/>
      <c r="W158" s="194"/>
      <c r="X158" s="194"/>
      <c r="Y158" s="194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94"/>
      <c r="AL158" s="194"/>
      <c r="AM158" s="194"/>
      <c r="AN158" s="194"/>
      <c r="AO158" s="194"/>
      <c r="AP158" s="194"/>
      <c r="AQ158" s="194"/>
      <c r="AR158" s="194"/>
      <c r="AS158" s="194"/>
      <c r="AT158" s="194"/>
      <c r="AU158" s="194"/>
    </row>
    <row r="159">
      <c r="A159" s="254">
        <v>155.0</v>
      </c>
      <c r="B159" s="255">
        <f t="shared" si="1"/>
        <v>12</v>
      </c>
      <c r="C159" s="255">
        <f t="shared" si="2"/>
        <v>5</v>
      </c>
      <c r="D159" s="256"/>
      <c r="E159" s="255"/>
      <c r="F159" s="257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7"/>
      <c r="R159" s="194"/>
      <c r="S159" s="194"/>
      <c r="T159" s="194"/>
      <c r="U159" s="194"/>
      <c r="V159" s="194"/>
      <c r="W159" s="194"/>
      <c r="X159" s="194"/>
      <c r="Y159" s="194"/>
      <c r="Z159" s="194"/>
      <c r="AA159" s="194"/>
      <c r="AB159" s="194"/>
      <c r="AC159" s="194"/>
      <c r="AD159" s="194"/>
      <c r="AE159" s="194"/>
      <c r="AF159" s="194"/>
      <c r="AG159" s="194"/>
      <c r="AH159" s="194"/>
      <c r="AI159" s="194"/>
      <c r="AJ159" s="194"/>
      <c r="AK159" s="194"/>
      <c r="AL159" s="194"/>
      <c r="AM159" s="194"/>
      <c r="AN159" s="194"/>
      <c r="AO159" s="194"/>
      <c r="AP159" s="194"/>
      <c r="AQ159" s="194"/>
      <c r="AR159" s="194"/>
      <c r="AS159" s="194"/>
      <c r="AT159" s="194"/>
      <c r="AU159" s="194"/>
    </row>
    <row r="160">
      <c r="A160" s="254">
        <v>156.0</v>
      </c>
      <c r="B160" s="255">
        <f t="shared" si="1"/>
        <v>12</v>
      </c>
      <c r="C160" s="255">
        <f t="shared" si="2"/>
        <v>5</v>
      </c>
      <c r="D160" s="256"/>
      <c r="E160" s="255"/>
      <c r="F160" s="257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7"/>
      <c r="R160" s="194"/>
      <c r="S160" s="194"/>
      <c r="T160" s="194"/>
      <c r="U160" s="194"/>
      <c r="V160" s="194"/>
      <c r="W160" s="194"/>
      <c r="X160" s="194"/>
      <c r="Y160" s="194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94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</row>
    <row r="161">
      <c r="A161" s="254">
        <v>157.0</v>
      </c>
      <c r="B161" s="255">
        <f t="shared" si="1"/>
        <v>12</v>
      </c>
      <c r="C161" s="255">
        <f t="shared" si="2"/>
        <v>5</v>
      </c>
      <c r="D161" s="256"/>
      <c r="E161" s="255"/>
      <c r="F161" s="257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7"/>
      <c r="R161" s="194"/>
      <c r="S161" s="194"/>
      <c r="T161" s="194"/>
      <c r="U161" s="194"/>
      <c r="V161" s="194"/>
      <c r="W161" s="194"/>
      <c r="X161" s="194"/>
      <c r="Y161" s="194"/>
      <c r="Z161" s="194"/>
      <c r="AA161" s="194"/>
      <c r="AB161" s="194"/>
      <c r="AC161" s="194"/>
      <c r="AD161" s="194"/>
      <c r="AE161" s="194"/>
      <c r="AF161" s="194"/>
      <c r="AG161" s="194"/>
      <c r="AH161" s="194"/>
      <c r="AI161" s="194"/>
      <c r="AJ161" s="194"/>
      <c r="AK161" s="194"/>
      <c r="AL161" s="194"/>
      <c r="AM161" s="194"/>
      <c r="AN161" s="194"/>
      <c r="AO161" s="194"/>
      <c r="AP161" s="194"/>
      <c r="AQ161" s="194"/>
      <c r="AR161" s="194"/>
      <c r="AS161" s="194"/>
      <c r="AT161" s="194"/>
      <c r="AU161" s="194"/>
    </row>
    <row r="162">
      <c r="A162" s="254">
        <v>158.0</v>
      </c>
      <c r="B162" s="255">
        <f t="shared" si="1"/>
        <v>12</v>
      </c>
      <c r="C162" s="255">
        <f t="shared" si="2"/>
        <v>5</v>
      </c>
      <c r="D162" s="256"/>
      <c r="E162" s="255"/>
      <c r="F162" s="257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7"/>
      <c r="R162" s="194"/>
      <c r="S162" s="194"/>
      <c r="T162" s="194"/>
      <c r="U162" s="194"/>
      <c r="V162" s="194"/>
      <c r="W162" s="194"/>
      <c r="X162" s="194"/>
      <c r="Y162" s="194"/>
      <c r="Z162" s="194"/>
      <c r="AA162" s="194"/>
      <c r="AB162" s="194"/>
      <c r="AC162" s="194"/>
      <c r="AD162" s="194"/>
      <c r="AE162" s="194"/>
      <c r="AF162" s="194"/>
      <c r="AG162" s="194"/>
      <c r="AH162" s="194"/>
      <c r="AI162" s="194"/>
      <c r="AJ162" s="194"/>
      <c r="AK162" s="194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</row>
    <row r="163">
      <c r="A163" s="254">
        <v>159.0</v>
      </c>
      <c r="B163" s="255">
        <f t="shared" si="1"/>
        <v>12</v>
      </c>
      <c r="C163" s="255">
        <f t="shared" si="2"/>
        <v>5</v>
      </c>
      <c r="D163" s="256"/>
      <c r="E163" s="255"/>
      <c r="F163" s="257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7"/>
      <c r="R163" s="194"/>
      <c r="S163" s="194"/>
      <c r="T163" s="194"/>
      <c r="U163" s="194"/>
      <c r="V163" s="194"/>
      <c r="W163" s="194"/>
      <c r="X163" s="194"/>
      <c r="Y163" s="194"/>
      <c r="Z163" s="194"/>
      <c r="AA163" s="194"/>
      <c r="AB163" s="194"/>
      <c r="AC163" s="194"/>
      <c r="AD163" s="194"/>
      <c r="AE163" s="194"/>
      <c r="AF163" s="194"/>
      <c r="AG163" s="194"/>
      <c r="AH163" s="194"/>
      <c r="AI163" s="194"/>
      <c r="AJ163" s="194"/>
      <c r="AK163" s="194"/>
      <c r="AL163" s="194"/>
      <c r="AM163" s="194"/>
      <c r="AN163" s="194"/>
      <c r="AO163" s="194"/>
      <c r="AP163" s="194"/>
      <c r="AQ163" s="194"/>
      <c r="AR163" s="194"/>
      <c r="AS163" s="194"/>
      <c r="AT163" s="194"/>
      <c r="AU163" s="194"/>
    </row>
    <row r="164">
      <c r="A164" s="254">
        <v>160.0</v>
      </c>
      <c r="B164" s="255">
        <f t="shared" si="1"/>
        <v>12</v>
      </c>
      <c r="C164" s="255">
        <f t="shared" si="2"/>
        <v>5</v>
      </c>
      <c r="D164" s="256"/>
      <c r="E164" s="255"/>
      <c r="F164" s="257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7"/>
      <c r="R164" s="194"/>
      <c r="S164" s="194"/>
      <c r="T164" s="194"/>
      <c r="U164" s="194"/>
      <c r="V164" s="194"/>
      <c r="W164" s="194"/>
      <c r="X164" s="194"/>
      <c r="Y164" s="194"/>
      <c r="Z164" s="194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94"/>
      <c r="AL164" s="194"/>
      <c r="AM164" s="194"/>
      <c r="AN164" s="194"/>
      <c r="AO164" s="194"/>
      <c r="AP164" s="194"/>
      <c r="AQ164" s="194"/>
      <c r="AR164" s="194"/>
      <c r="AS164" s="194"/>
      <c r="AT164" s="194"/>
      <c r="AU164" s="194"/>
    </row>
    <row r="165">
      <c r="A165" s="254">
        <v>161.0</v>
      </c>
      <c r="B165" s="255">
        <f t="shared" si="1"/>
        <v>12</v>
      </c>
      <c r="C165" s="255">
        <f t="shared" si="2"/>
        <v>5</v>
      </c>
      <c r="D165" s="256"/>
      <c r="E165" s="255"/>
      <c r="F165" s="257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7"/>
      <c r="R165" s="194"/>
      <c r="S165" s="194"/>
      <c r="T165" s="194"/>
      <c r="U165" s="194"/>
      <c r="V165" s="194"/>
      <c r="W165" s="194"/>
      <c r="X165" s="194"/>
      <c r="Y165" s="194"/>
      <c r="Z165" s="194"/>
      <c r="AA165" s="194"/>
      <c r="AB165" s="194"/>
      <c r="AC165" s="194"/>
      <c r="AD165" s="194"/>
      <c r="AE165" s="194"/>
      <c r="AF165" s="194"/>
      <c r="AG165" s="194"/>
      <c r="AH165" s="194"/>
      <c r="AI165" s="194"/>
      <c r="AJ165" s="194"/>
      <c r="AK165" s="194"/>
      <c r="AL165" s="194"/>
      <c r="AM165" s="194"/>
      <c r="AN165" s="194"/>
      <c r="AO165" s="194"/>
      <c r="AP165" s="194"/>
      <c r="AQ165" s="194"/>
      <c r="AR165" s="194"/>
      <c r="AS165" s="194"/>
      <c r="AT165" s="194"/>
      <c r="AU165" s="194"/>
    </row>
    <row r="166">
      <c r="A166" s="254">
        <v>162.0</v>
      </c>
      <c r="B166" s="255">
        <f t="shared" si="1"/>
        <v>12</v>
      </c>
      <c r="C166" s="255">
        <f t="shared" si="2"/>
        <v>5</v>
      </c>
      <c r="D166" s="256"/>
      <c r="E166" s="255"/>
      <c r="F166" s="257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7"/>
      <c r="R166" s="194"/>
      <c r="S166" s="194"/>
      <c r="T166" s="194"/>
      <c r="U166" s="194"/>
      <c r="V166" s="194"/>
      <c r="W166" s="194"/>
      <c r="X166" s="194"/>
      <c r="Y166" s="194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94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</row>
    <row r="167">
      <c r="A167" s="254">
        <v>163.0</v>
      </c>
      <c r="B167" s="255">
        <f t="shared" si="1"/>
        <v>12</v>
      </c>
      <c r="C167" s="255">
        <f t="shared" si="2"/>
        <v>5</v>
      </c>
      <c r="D167" s="256"/>
      <c r="E167" s="255"/>
      <c r="F167" s="257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7"/>
      <c r="R167" s="194"/>
      <c r="S167" s="194"/>
      <c r="T167" s="194"/>
      <c r="U167" s="194"/>
      <c r="V167" s="194"/>
      <c r="W167" s="194"/>
      <c r="X167" s="194"/>
      <c r="Y167" s="194"/>
      <c r="Z167" s="194"/>
      <c r="AA167" s="194"/>
      <c r="AB167" s="194"/>
      <c r="AC167" s="194"/>
      <c r="AD167" s="194"/>
      <c r="AE167" s="194"/>
      <c r="AF167" s="194"/>
      <c r="AG167" s="194"/>
      <c r="AH167" s="194"/>
      <c r="AI167" s="194"/>
      <c r="AJ167" s="194"/>
      <c r="AK167" s="194"/>
      <c r="AL167" s="194"/>
      <c r="AM167" s="194"/>
      <c r="AN167" s="194"/>
      <c r="AO167" s="194"/>
      <c r="AP167" s="194"/>
      <c r="AQ167" s="194"/>
      <c r="AR167" s="194"/>
      <c r="AS167" s="194"/>
      <c r="AT167" s="194"/>
      <c r="AU167" s="194"/>
    </row>
    <row r="168">
      <c r="A168" s="254">
        <v>164.0</v>
      </c>
      <c r="B168" s="255">
        <f t="shared" si="1"/>
        <v>12</v>
      </c>
      <c r="C168" s="255">
        <f t="shared" si="2"/>
        <v>5</v>
      </c>
      <c r="D168" s="256"/>
      <c r="E168" s="255"/>
      <c r="F168" s="257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7"/>
      <c r="R168" s="194"/>
      <c r="S168" s="194"/>
      <c r="T168" s="194"/>
      <c r="U168" s="194"/>
      <c r="V168" s="194"/>
      <c r="W168" s="194"/>
      <c r="X168" s="194"/>
      <c r="Y168" s="194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94"/>
      <c r="AL168" s="194"/>
      <c r="AM168" s="194"/>
      <c r="AN168" s="194"/>
      <c r="AO168" s="194"/>
      <c r="AP168" s="194"/>
      <c r="AQ168" s="194"/>
      <c r="AR168" s="194"/>
      <c r="AS168" s="194"/>
      <c r="AT168" s="194"/>
      <c r="AU168" s="194"/>
    </row>
    <row r="169">
      <c r="A169" s="254">
        <v>165.0</v>
      </c>
      <c r="B169" s="255">
        <f t="shared" si="1"/>
        <v>12</v>
      </c>
      <c r="C169" s="255">
        <f t="shared" si="2"/>
        <v>5</v>
      </c>
      <c r="D169" s="256"/>
      <c r="E169" s="255"/>
      <c r="F169" s="257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7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4"/>
      <c r="AI169" s="194"/>
      <c r="AJ169" s="194"/>
      <c r="AK169" s="194"/>
      <c r="AL169" s="194"/>
      <c r="AM169" s="194"/>
      <c r="AN169" s="194"/>
      <c r="AO169" s="194"/>
      <c r="AP169" s="194"/>
      <c r="AQ169" s="194"/>
      <c r="AR169" s="194"/>
      <c r="AS169" s="194"/>
      <c r="AT169" s="194"/>
      <c r="AU169" s="194"/>
    </row>
    <row r="170">
      <c r="A170" s="254">
        <v>166.0</v>
      </c>
      <c r="B170" s="255">
        <f t="shared" si="1"/>
        <v>12</v>
      </c>
      <c r="C170" s="255">
        <f t="shared" si="2"/>
        <v>5</v>
      </c>
      <c r="D170" s="256"/>
      <c r="E170" s="255"/>
      <c r="F170" s="257"/>
      <c r="G170" s="255"/>
      <c r="H170" s="255"/>
      <c r="I170" s="255"/>
      <c r="J170" s="255"/>
      <c r="K170" s="255"/>
      <c r="L170" s="255"/>
      <c r="M170" s="255"/>
      <c r="N170" s="255"/>
      <c r="O170" s="255"/>
      <c r="P170" s="255"/>
      <c r="Q170" s="257"/>
      <c r="R170" s="194"/>
      <c r="S170" s="194"/>
      <c r="T170" s="194"/>
      <c r="U170" s="194"/>
      <c r="V170" s="194"/>
      <c r="W170" s="194"/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4"/>
    </row>
    <row r="171">
      <c r="A171" s="254">
        <v>167.0</v>
      </c>
      <c r="B171" s="255">
        <f t="shared" si="1"/>
        <v>12</v>
      </c>
      <c r="C171" s="255">
        <f t="shared" si="2"/>
        <v>5</v>
      </c>
      <c r="D171" s="256"/>
      <c r="E171" s="255"/>
      <c r="F171" s="257"/>
      <c r="G171" s="255"/>
      <c r="H171" s="255"/>
      <c r="I171" s="255"/>
      <c r="J171" s="255"/>
      <c r="K171" s="255"/>
      <c r="L171" s="255"/>
      <c r="M171" s="255"/>
      <c r="N171" s="255"/>
      <c r="O171" s="255"/>
      <c r="P171" s="255"/>
      <c r="Q171" s="257"/>
      <c r="R171" s="194"/>
      <c r="S171" s="194"/>
      <c r="T171" s="194"/>
      <c r="U171" s="194"/>
      <c r="V171" s="194"/>
      <c r="W171" s="194"/>
      <c r="X171" s="194"/>
      <c r="Y171" s="194"/>
      <c r="Z171" s="194"/>
      <c r="AA171" s="194"/>
      <c r="AB171" s="194"/>
      <c r="AC171" s="194"/>
      <c r="AD171" s="194"/>
      <c r="AE171" s="194"/>
      <c r="AF171" s="194"/>
      <c r="AG171" s="194"/>
      <c r="AH171" s="194"/>
      <c r="AI171" s="194"/>
      <c r="AJ171" s="194"/>
      <c r="AK171" s="194"/>
      <c r="AL171" s="194"/>
      <c r="AM171" s="194"/>
      <c r="AN171" s="194"/>
      <c r="AO171" s="194"/>
      <c r="AP171" s="194"/>
      <c r="AQ171" s="194"/>
      <c r="AR171" s="194"/>
      <c r="AS171" s="194"/>
      <c r="AT171" s="194"/>
      <c r="AU171" s="194"/>
    </row>
    <row r="172">
      <c r="A172" s="254">
        <v>168.0</v>
      </c>
      <c r="B172" s="255">
        <f t="shared" si="1"/>
        <v>12</v>
      </c>
      <c r="C172" s="255">
        <f t="shared" si="2"/>
        <v>5</v>
      </c>
      <c r="D172" s="256"/>
      <c r="E172" s="255"/>
      <c r="F172" s="257"/>
      <c r="G172" s="255"/>
      <c r="H172" s="255"/>
      <c r="I172" s="255"/>
      <c r="J172" s="255"/>
      <c r="K172" s="255"/>
      <c r="L172" s="255"/>
      <c r="M172" s="255"/>
      <c r="N172" s="255"/>
      <c r="O172" s="255"/>
      <c r="P172" s="255"/>
      <c r="Q172" s="257"/>
      <c r="R172" s="194"/>
      <c r="S172" s="194"/>
      <c r="T172" s="194"/>
      <c r="U172" s="194"/>
      <c r="V172" s="194"/>
      <c r="W172" s="194"/>
      <c r="X172" s="194"/>
      <c r="Y172" s="194"/>
      <c r="Z172" s="194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94"/>
      <c r="AL172" s="194"/>
      <c r="AM172" s="194"/>
      <c r="AN172" s="194"/>
      <c r="AO172" s="194"/>
      <c r="AP172" s="194"/>
      <c r="AQ172" s="194"/>
      <c r="AR172" s="194"/>
      <c r="AS172" s="194"/>
      <c r="AT172" s="194"/>
      <c r="AU172" s="194"/>
    </row>
    <row r="173">
      <c r="A173" s="254">
        <v>169.0</v>
      </c>
      <c r="B173" s="255">
        <f t="shared" si="1"/>
        <v>12</v>
      </c>
      <c r="C173" s="255">
        <f t="shared" si="2"/>
        <v>5</v>
      </c>
      <c r="D173" s="256"/>
      <c r="E173" s="255"/>
      <c r="F173" s="257"/>
      <c r="G173" s="255"/>
      <c r="H173" s="255"/>
      <c r="I173" s="255"/>
      <c r="J173" s="255"/>
      <c r="K173" s="255"/>
      <c r="L173" s="255"/>
      <c r="M173" s="255"/>
      <c r="N173" s="255"/>
      <c r="O173" s="255"/>
      <c r="P173" s="255"/>
      <c r="Q173" s="257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  <c r="AU173" s="194"/>
    </row>
    <row r="174">
      <c r="A174" s="254">
        <v>170.0</v>
      </c>
      <c r="B174" s="255">
        <f t="shared" si="1"/>
        <v>12</v>
      </c>
      <c r="C174" s="255">
        <f t="shared" si="2"/>
        <v>5</v>
      </c>
      <c r="D174" s="256"/>
      <c r="E174" s="255"/>
      <c r="F174" s="257"/>
      <c r="G174" s="255"/>
      <c r="H174" s="255"/>
      <c r="I174" s="255"/>
      <c r="J174" s="255"/>
      <c r="K174" s="255"/>
      <c r="L174" s="255"/>
      <c r="M174" s="255"/>
      <c r="N174" s="255"/>
      <c r="O174" s="255"/>
      <c r="P174" s="255"/>
      <c r="Q174" s="257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4"/>
      <c r="AL174" s="194"/>
      <c r="AM174" s="194"/>
      <c r="AN174" s="194"/>
      <c r="AO174" s="194"/>
      <c r="AP174" s="194"/>
      <c r="AQ174" s="194"/>
      <c r="AR174" s="194"/>
      <c r="AS174" s="194"/>
      <c r="AT174" s="194"/>
      <c r="AU174" s="194"/>
    </row>
    <row r="175">
      <c r="A175" s="254">
        <v>171.0</v>
      </c>
      <c r="B175" s="255">
        <f t="shared" si="1"/>
        <v>12</v>
      </c>
      <c r="C175" s="255">
        <f t="shared" si="2"/>
        <v>5</v>
      </c>
      <c r="D175" s="256"/>
      <c r="E175" s="255"/>
      <c r="F175" s="257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7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  <c r="AL175" s="194"/>
      <c r="AM175" s="194"/>
      <c r="AN175" s="194"/>
      <c r="AO175" s="194"/>
      <c r="AP175" s="194"/>
      <c r="AQ175" s="194"/>
      <c r="AR175" s="194"/>
      <c r="AS175" s="194"/>
      <c r="AT175" s="194"/>
      <c r="AU175" s="194"/>
    </row>
    <row r="176">
      <c r="A176" s="254">
        <v>172.0</v>
      </c>
      <c r="B176" s="255">
        <f t="shared" si="1"/>
        <v>12</v>
      </c>
      <c r="C176" s="255">
        <f t="shared" si="2"/>
        <v>5</v>
      </c>
      <c r="D176" s="256"/>
      <c r="E176" s="255"/>
      <c r="F176" s="257"/>
      <c r="G176" s="255"/>
      <c r="H176" s="255"/>
      <c r="I176" s="255"/>
      <c r="J176" s="255"/>
      <c r="K176" s="255"/>
      <c r="L176" s="255"/>
      <c r="M176" s="255"/>
      <c r="N176" s="255"/>
      <c r="O176" s="255"/>
      <c r="P176" s="255"/>
      <c r="Q176" s="257"/>
      <c r="R176" s="194"/>
      <c r="S176" s="194"/>
      <c r="T176" s="194"/>
      <c r="U176" s="194"/>
      <c r="V176" s="194"/>
      <c r="W176" s="194"/>
      <c r="X176" s="194"/>
      <c r="Y176" s="194"/>
      <c r="Z176" s="194"/>
      <c r="AA176" s="194"/>
      <c r="AB176" s="194"/>
      <c r="AC176" s="194"/>
      <c r="AD176" s="194"/>
      <c r="AE176" s="194"/>
      <c r="AF176" s="194"/>
      <c r="AG176" s="194"/>
      <c r="AH176" s="194"/>
      <c r="AI176" s="194"/>
      <c r="AJ176" s="194"/>
      <c r="AK176" s="194"/>
      <c r="AL176" s="194"/>
      <c r="AM176" s="194"/>
      <c r="AN176" s="194"/>
      <c r="AO176" s="194"/>
      <c r="AP176" s="194"/>
      <c r="AQ176" s="194"/>
      <c r="AR176" s="194"/>
      <c r="AS176" s="194"/>
      <c r="AT176" s="194"/>
      <c r="AU176" s="194"/>
    </row>
    <row r="177">
      <c r="A177" s="254">
        <v>173.0</v>
      </c>
      <c r="B177" s="255">
        <f t="shared" si="1"/>
        <v>12</v>
      </c>
      <c r="C177" s="255">
        <f t="shared" si="2"/>
        <v>5</v>
      </c>
      <c r="D177" s="256"/>
      <c r="E177" s="255"/>
      <c r="F177" s="257"/>
      <c r="G177" s="255"/>
      <c r="H177" s="255"/>
      <c r="I177" s="255"/>
      <c r="J177" s="255"/>
      <c r="K177" s="255"/>
      <c r="L177" s="255"/>
      <c r="M177" s="255"/>
      <c r="N177" s="255"/>
      <c r="O177" s="255"/>
      <c r="P177" s="255"/>
      <c r="Q177" s="257"/>
      <c r="R177" s="194"/>
      <c r="S177" s="194"/>
      <c r="T177" s="194"/>
      <c r="U177" s="194"/>
      <c r="V177" s="194"/>
      <c r="W177" s="194"/>
      <c r="X177" s="194"/>
      <c r="Y177" s="194"/>
      <c r="Z177" s="194"/>
      <c r="AA177" s="194"/>
      <c r="AB177" s="194"/>
      <c r="AC177" s="194"/>
      <c r="AD177" s="194"/>
      <c r="AE177" s="194"/>
      <c r="AF177" s="194"/>
      <c r="AG177" s="194"/>
      <c r="AH177" s="194"/>
      <c r="AI177" s="194"/>
      <c r="AJ177" s="194"/>
      <c r="AK177" s="194"/>
      <c r="AL177" s="194"/>
      <c r="AM177" s="194"/>
      <c r="AN177" s="194"/>
      <c r="AO177" s="194"/>
      <c r="AP177" s="194"/>
      <c r="AQ177" s="194"/>
      <c r="AR177" s="194"/>
      <c r="AS177" s="194"/>
      <c r="AT177" s="194"/>
      <c r="AU177" s="194"/>
    </row>
    <row r="178">
      <c r="A178" s="254">
        <v>174.0</v>
      </c>
      <c r="B178" s="255">
        <f t="shared" si="1"/>
        <v>12</v>
      </c>
      <c r="C178" s="255">
        <f t="shared" si="2"/>
        <v>5</v>
      </c>
      <c r="D178" s="256"/>
      <c r="E178" s="255"/>
      <c r="F178" s="257"/>
      <c r="G178" s="255"/>
      <c r="H178" s="255"/>
      <c r="I178" s="255"/>
      <c r="J178" s="255"/>
      <c r="K178" s="255"/>
      <c r="L178" s="255"/>
      <c r="M178" s="255"/>
      <c r="N178" s="255"/>
      <c r="O178" s="255"/>
      <c r="P178" s="255"/>
      <c r="Q178" s="257"/>
      <c r="R178" s="194"/>
      <c r="S178" s="194"/>
      <c r="T178" s="194"/>
      <c r="U178" s="194"/>
      <c r="V178" s="194"/>
      <c r="W178" s="194"/>
      <c r="X178" s="194"/>
      <c r="Y178" s="194"/>
      <c r="Z178" s="194"/>
      <c r="AA178" s="194"/>
      <c r="AB178" s="194"/>
      <c r="AC178" s="194"/>
      <c r="AD178" s="194"/>
      <c r="AE178" s="194"/>
      <c r="AF178" s="194"/>
      <c r="AG178" s="194"/>
      <c r="AH178" s="194"/>
      <c r="AI178" s="194"/>
      <c r="AJ178" s="194"/>
      <c r="AK178" s="194"/>
      <c r="AL178" s="194"/>
      <c r="AM178" s="194"/>
      <c r="AN178" s="194"/>
      <c r="AO178" s="194"/>
      <c r="AP178" s="194"/>
      <c r="AQ178" s="194"/>
      <c r="AR178" s="194"/>
      <c r="AS178" s="194"/>
      <c r="AT178" s="194"/>
      <c r="AU178" s="194"/>
    </row>
    <row r="179">
      <c r="A179" s="254">
        <v>175.0</v>
      </c>
      <c r="B179" s="255">
        <f t="shared" si="1"/>
        <v>12</v>
      </c>
      <c r="C179" s="255">
        <f t="shared" si="2"/>
        <v>5</v>
      </c>
      <c r="D179" s="256"/>
      <c r="E179" s="255"/>
      <c r="F179" s="257"/>
      <c r="G179" s="255"/>
      <c r="H179" s="255"/>
      <c r="I179" s="255"/>
      <c r="J179" s="255"/>
      <c r="K179" s="255"/>
      <c r="L179" s="255"/>
      <c r="M179" s="255"/>
      <c r="N179" s="255"/>
      <c r="O179" s="255"/>
      <c r="P179" s="255"/>
      <c r="Q179" s="257"/>
      <c r="R179" s="194"/>
      <c r="S179" s="194"/>
      <c r="T179" s="194"/>
      <c r="U179" s="194"/>
      <c r="V179" s="194"/>
      <c r="W179" s="194"/>
      <c r="X179" s="194"/>
      <c r="Y179" s="194"/>
      <c r="Z179" s="194"/>
      <c r="AA179" s="194"/>
      <c r="AB179" s="194"/>
      <c r="AC179" s="194"/>
      <c r="AD179" s="194"/>
      <c r="AE179" s="194"/>
      <c r="AF179" s="194"/>
      <c r="AG179" s="194"/>
      <c r="AH179" s="194"/>
      <c r="AI179" s="194"/>
      <c r="AJ179" s="194"/>
      <c r="AK179" s="194"/>
      <c r="AL179" s="194"/>
      <c r="AM179" s="194"/>
      <c r="AN179" s="194"/>
      <c r="AO179" s="194"/>
      <c r="AP179" s="194"/>
      <c r="AQ179" s="194"/>
      <c r="AR179" s="194"/>
      <c r="AS179" s="194"/>
      <c r="AT179" s="194"/>
      <c r="AU179" s="194"/>
    </row>
    <row r="180">
      <c r="A180" s="254">
        <v>176.0</v>
      </c>
      <c r="B180" s="255">
        <f t="shared" si="1"/>
        <v>12</v>
      </c>
      <c r="C180" s="255">
        <f t="shared" si="2"/>
        <v>5</v>
      </c>
      <c r="D180" s="256"/>
      <c r="E180" s="255"/>
      <c r="F180" s="257"/>
      <c r="G180" s="255"/>
      <c r="H180" s="255"/>
      <c r="I180" s="255"/>
      <c r="J180" s="255"/>
      <c r="K180" s="255"/>
      <c r="L180" s="255"/>
      <c r="M180" s="255"/>
      <c r="N180" s="255"/>
      <c r="O180" s="255"/>
      <c r="P180" s="255"/>
      <c r="Q180" s="257"/>
      <c r="R180" s="194"/>
      <c r="S180" s="194"/>
      <c r="T180" s="194"/>
      <c r="U180" s="194"/>
      <c r="V180" s="194"/>
      <c r="W180" s="194"/>
      <c r="X180" s="194"/>
      <c r="Y180" s="194"/>
      <c r="Z180" s="194"/>
      <c r="AA180" s="194"/>
      <c r="AB180" s="194"/>
      <c r="AC180" s="194"/>
      <c r="AD180" s="194"/>
      <c r="AE180" s="194"/>
      <c r="AF180" s="194"/>
      <c r="AG180" s="194"/>
      <c r="AH180" s="194"/>
      <c r="AI180" s="194"/>
      <c r="AJ180" s="194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</row>
    <row r="181">
      <c r="A181" s="254">
        <v>177.0</v>
      </c>
      <c r="B181" s="255">
        <f t="shared" si="1"/>
        <v>12</v>
      </c>
      <c r="C181" s="255">
        <f t="shared" si="2"/>
        <v>5</v>
      </c>
      <c r="D181" s="256"/>
      <c r="E181" s="255"/>
      <c r="F181" s="257"/>
      <c r="G181" s="255"/>
      <c r="H181" s="255"/>
      <c r="I181" s="255"/>
      <c r="J181" s="255"/>
      <c r="K181" s="255"/>
      <c r="L181" s="255"/>
      <c r="M181" s="255"/>
      <c r="N181" s="255"/>
      <c r="O181" s="255"/>
      <c r="P181" s="255"/>
      <c r="Q181" s="257"/>
      <c r="R181" s="194"/>
      <c r="S181" s="194"/>
      <c r="T181" s="194"/>
      <c r="U181" s="194"/>
      <c r="V181" s="194"/>
      <c r="W181" s="194"/>
      <c r="X181" s="194"/>
      <c r="Y181" s="194"/>
      <c r="Z181" s="194"/>
      <c r="AA181" s="194"/>
      <c r="AB181" s="194"/>
      <c r="AC181" s="194"/>
      <c r="AD181" s="194"/>
      <c r="AE181" s="194"/>
      <c r="AF181" s="194"/>
      <c r="AG181" s="194"/>
      <c r="AH181" s="194"/>
      <c r="AI181" s="194"/>
      <c r="AJ181" s="194"/>
      <c r="AK181" s="194"/>
      <c r="AL181" s="194"/>
      <c r="AM181" s="194"/>
      <c r="AN181" s="194"/>
      <c r="AO181" s="194"/>
      <c r="AP181" s="194"/>
      <c r="AQ181" s="194"/>
      <c r="AR181" s="194"/>
      <c r="AS181" s="194"/>
      <c r="AT181" s="194"/>
      <c r="AU181" s="194"/>
    </row>
    <row r="182">
      <c r="A182" s="254">
        <v>178.0</v>
      </c>
      <c r="B182" s="255">
        <f t="shared" si="1"/>
        <v>12</v>
      </c>
      <c r="C182" s="255">
        <f t="shared" si="2"/>
        <v>5</v>
      </c>
      <c r="D182" s="256"/>
      <c r="E182" s="255"/>
      <c r="F182" s="257"/>
      <c r="G182" s="255"/>
      <c r="H182" s="255"/>
      <c r="I182" s="255"/>
      <c r="J182" s="255"/>
      <c r="K182" s="255"/>
      <c r="L182" s="255"/>
      <c r="M182" s="255"/>
      <c r="N182" s="255"/>
      <c r="O182" s="255"/>
      <c r="P182" s="255"/>
      <c r="Q182" s="257"/>
      <c r="R182" s="194"/>
      <c r="S182" s="194"/>
      <c r="T182" s="194"/>
      <c r="U182" s="194"/>
      <c r="V182" s="194"/>
      <c r="W182" s="194"/>
      <c r="X182" s="194"/>
      <c r="Y182" s="194"/>
      <c r="Z182" s="194"/>
      <c r="AA182" s="194"/>
      <c r="AB182" s="194"/>
      <c r="AC182" s="194"/>
      <c r="AD182" s="194"/>
      <c r="AE182" s="194"/>
      <c r="AF182" s="194"/>
      <c r="AG182" s="194"/>
      <c r="AH182" s="194"/>
      <c r="AI182" s="194"/>
      <c r="AJ182" s="194"/>
      <c r="AK182" s="194"/>
      <c r="AL182" s="194"/>
      <c r="AM182" s="194"/>
      <c r="AN182" s="194"/>
      <c r="AO182" s="194"/>
      <c r="AP182" s="194"/>
      <c r="AQ182" s="194"/>
      <c r="AR182" s="194"/>
      <c r="AS182" s="194"/>
      <c r="AT182" s="194"/>
      <c r="AU182" s="194"/>
    </row>
    <row r="183">
      <c r="A183" s="254">
        <v>179.0</v>
      </c>
      <c r="B183" s="255">
        <f t="shared" si="1"/>
        <v>12</v>
      </c>
      <c r="C183" s="255">
        <f t="shared" si="2"/>
        <v>5</v>
      </c>
      <c r="D183" s="256"/>
      <c r="E183" s="255"/>
      <c r="F183" s="257"/>
      <c r="G183" s="255"/>
      <c r="H183" s="255"/>
      <c r="I183" s="255"/>
      <c r="J183" s="255"/>
      <c r="K183" s="255"/>
      <c r="L183" s="255"/>
      <c r="M183" s="255"/>
      <c r="N183" s="255"/>
      <c r="O183" s="255"/>
      <c r="P183" s="255"/>
      <c r="Q183" s="257"/>
      <c r="R183" s="194"/>
      <c r="S183" s="194"/>
      <c r="T183" s="194"/>
      <c r="U183" s="194"/>
      <c r="V183" s="194"/>
      <c r="W183" s="194"/>
      <c r="X183" s="194"/>
      <c r="Y183" s="194"/>
      <c r="Z183" s="194"/>
      <c r="AA183" s="194"/>
      <c r="AB183" s="194"/>
      <c r="AC183" s="194"/>
      <c r="AD183" s="194"/>
      <c r="AE183" s="194"/>
      <c r="AF183" s="194"/>
      <c r="AG183" s="194"/>
      <c r="AH183" s="194"/>
      <c r="AI183" s="194"/>
      <c r="AJ183" s="194"/>
      <c r="AK183" s="194"/>
      <c r="AL183" s="194"/>
      <c r="AM183" s="194"/>
      <c r="AN183" s="194"/>
      <c r="AO183" s="194"/>
      <c r="AP183" s="194"/>
      <c r="AQ183" s="194"/>
      <c r="AR183" s="194"/>
      <c r="AS183" s="194"/>
      <c r="AT183" s="194"/>
      <c r="AU183" s="194"/>
    </row>
    <row r="184">
      <c r="A184" s="254">
        <v>180.0</v>
      </c>
      <c r="B184" s="255">
        <f t="shared" si="1"/>
        <v>12</v>
      </c>
      <c r="C184" s="255">
        <f t="shared" si="2"/>
        <v>5</v>
      </c>
      <c r="D184" s="256"/>
      <c r="E184" s="255"/>
      <c r="F184" s="257"/>
      <c r="G184" s="255"/>
      <c r="H184" s="255"/>
      <c r="I184" s="255"/>
      <c r="J184" s="255"/>
      <c r="K184" s="255"/>
      <c r="L184" s="255"/>
      <c r="M184" s="255"/>
      <c r="N184" s="255"/>
      <c r="O184" s="255"/>
      <c r="P184" s="255"/>
      <c r="Q184" s="257"/>
      <c r="R184" s="194"/>
      <c r="S184" s="194"/>
      <c r="T184" s="194"/>
      <c r="U184" s="194"/>
      <c r="V184" s="194"/>
      <c r="W184" s="194"/>
      <c r="X184" s="194"/>
      <c r="Y184" s="194"/>
      <c r="Z184" s="194"/>
      <c r="AA184" s="194"/>
      <c r="AB184" s="194"/>
      <c r="AC184" s="194"/>
      <c r="AD184" s="194"/>
      <c r="AE184" s="194"/>
      <c r="AF184" s="194"/>
      <c r="AG184" s="194"/>
      <c r="AH184" s="194"/>
      <c r="AI184" s="194"/>
      <c r="AJ184" s="194"/>
      <c r="AK184" s="194"/>
      <c r="AL184" s="194"/>
      <c r="AM184" s="194"/>
      <c r="AN184" s="194"/>
      <c r="AO184" s="194"/>
      <c r="AP184" s="194"/>
      <c r="AQ184" s="194"/>
      <c r="AR184" s="194"/>
      <c r="AS184" s="194"/>
      <c r="AT184" s="194"/>
      <c r="AU184" s="194"/>
    </row>
    <row r="185">
      <c r="A185" s="254">
        <v>181.0</v>
      </c>
      <c r="B185" s="255">
        <f t="shared" si="1"/>
        <v>12</v>
      </c>
      <c r="C185" s="255">
        <f t="shared" si="2"/>
        <v>5</v>
      </c>
      <c r="D185" s="256"/>
      <c r="E185" s="255"/>
      <c r="F185" s="257"/>
      <c r="G185" s="255"/>
      <c r="H185" s="255"/>
      <c r="I185" s="255"/>
      <c r="J185" s="255"/>
      <c r="K185" s="255"/>
      <c r="L185" s="255"/>
      <c r="M185" s="255"/>
      <c r="N185" s="255"/>
      <c r="O185" s="255"/>
      <c r="P185" s="255"/>
      <c r="Q185" s="257"/>
      <c r="R185" s="194"/>
      <c r="S185" s="194"/>
      <c r="T185" s="194"/>
      <c r="U185" s="194"/>
      <c r="V185" s="194"/>
      <c r="W185" s="194"/>
      <c r="X185" s="194"/>
      <c r="Y185" s="194"/>
      <c r="Z185" s="194"/>
      <c r="AA185" s="194"/>
      <c r="AB185" s="194"/>
      <c r="AC185" s="194"/>
      <c r="AD185" s="194"/>
      <c r="AE185" s="194"/>
      <c r="AF185" s="194"/>
      <c r="AG185" s="194"/>
      <c r="AH185" s="194"/>
      <c r="AI185" s="194"/>
      <c r="AJ185" s="194"/>
      <c r="AK185" s="194"/>
      <c r="AL185" s="194"/>
      <c r="AM185" s="194"/>
      <c r="AN185" s="194"/>
      <c r="AO185" s="194"/>
      <c r="AP185" s="194"/>
      <c r="AQ185" s="194"/>
      <c r="AR185" s="194"/>
      <c r="AS185" s="194"/>
      <c r="AT185" s="194"/>
      <c r="AU185" s="194"/>
    </row>
    <row r="186">
      <c r="A186" s="254">
        <v>182.0</v>
      </c>
      <c r="B186" s="255">
        <f t="shared" si="1"/>
        <v>12</v>
      </c>
      <c r="C186" s="255">
        <f t="shared" si="2"/>
        <v>5</v>
      </c>
      <c r="D186" s="256"/>
      <c r="E186" s="255"/>
      <c r="F186" s="257"/>
      <c r="G186" s="255"/>
      <c r="H186" s="255"/>
      <c r="I186" s="255"/>
      <c r="J186" s="255"/>
      <c r="K186" s="255"/>
      <c r="L186" s="255"/>
      <c r="M186" s="255"/>
      <c r="N186" s="255"/>
      <c r="O186" s="255"/>
      <c r="P186" s="255"/>
      <c r="Q186" s="257"/>
      <c r="R186" s="194"/>
      <c r="S186" s="194"/>
      <c r="T186" s="194"/>
      <c r="U186" s="194"/>
      <c r="V186" s="194"/>
      <c r="W186" s="194"/>
      <c r="X186" s="194"/>
      <c r="Y186" s="194"/>
      <c r="Z186" s="194"/>
      <c r="AA186" s="194"/>
      <c r="AB186" s="194"/>
      <c r="AC186" s="194"/>
      <c r="AD186" s="194"/>
      <c r="AE186" s="194"/>
      <c r="AF186" s="194"/>
      <c r="AG186" s="194"/>
      <c r="AH186" s="194"/>
      <c r="AI186" s="194"/>
      <c r="AJ186" s="194"/>
      <c r="AK186" s="194"/>
      <c r="AL186" s="194"/>
      <c r="AM186" s="194"/>
      <c r="AN186" s="194"/>
      <c r="AO186" s="194"/>
      <c r="AP186" s="194"/>
      <c r="AQ186" s="194"/>
      <c r="AR186" s="194"/>
      <c r="AS186" s="194"/>
      <c r="AT186" s="194"/>
      <c r="AU186" s="194"/>
    </row>
    <row r="187">
      <c r="A187" s="254">
        <v>183.0</v>
      </c>
      <c r="B187" s="255">
        <f t="shared" si="1"/>
        <v>12</v>
      </c>
      <c r="C187" s="255">
        <f t="shared" si="2"/>
        <v>5</v>
      </c>
      <c r="D187" s="256"/>
      <c r="E187" s="255"/>
      <c r="F187" s="257"/>
      <c r="G187" s="255"/>
      <c r="H187" s="255"/>
      <c r="I187" s="255"/>
      <c r="J187" s="255"/>
      <c r="K187" s="255"/>
      <c r="L187" s="255"/>
      <c r="M187" s="255"/>
      <c r="N187" s="255"/>
      <c r="O187" s="255"/>
      <c r="P187" s="255"/>
      <c r="Q187" s="257"/>
      <c r="R187" s="194"/>
      <c r="S187" s="194"/>
      <c r="T187" s="194"/>
      <c r="U187" s="194"/>
      <c r="V187" s="194"/>
      <c r="W187" s="194"/>
      <c r="X187" s="194"/>
      <c r="Y187" s="194"/>
      <c r="Z187" s="194"/>
      <c r="AA187" s="194"/>
      <c r="AB187" s="194"/>
      <c r="AC187" s="194"/>
      <c r="AD187" s="194"/>
      <c r="AE187" s="194"/>
      <c r="AF187" s="194"/>
      <c r="AG187" s="194"/>
      <c r="AH187" s="194"/>
      <c r="AI187" s="194"/>
      <c r="AJ187" s="194"/>
      <c r="AK187" s="194"/>
      <c r="AL187" s="194"/>
      <c r="AM187" s="194"/>
      <c r="AN187" s="194"/>
      <c r="AO187" s="194"/>
      <c r="AP187" s="194"/>
      <c r="AQ187" s="194"/>
      <c r="AR187" s="194"/>
      <c r="AS187" s="194"/>
      <c r="AT187" s="194"/>
      <c r="AU187" s="194"/>
    </row>
    <row r="188">
      <c r="A188" s="254">
        <v>184.0</v>
      </c>
      <c r="B188" s="255">
        <f t="shared" si="1"/>
        <v>12</v>
      </c>
      <c r="C188" s="255">
        <f t="shared" si="2"/>
        <v>5</v>
      </c>
      <c r="D188" s="256"/>
      <c r="E188" s="255"/>
      <c r="F188" s="257"/>
      <c r="G188" s="255"/>
      <c r="H188" s="255"/>
      <c r="I188" s="255"/>
      <c r="J188" s="255"/>
      <c r="K188" s="255"/>
      <c r="L188" s="255"/>
      <c r="M188" s="255"/>
      <c r="N188" s="255"/>
      <c r="O188" s="255"/>
      <c r="P188" s="255"/>
      <c r="Q188" s="257"/>
      <c r="R188" s="194"/>
      <c r="S188" s="194"/>
      <c r="T188" s="194"/>
      <c r="U188" s="194"/>
      <c r="V188" s="194"/>
      <c r="W188" s="194"/>
      <c r="X188" s="194"/>
      <c r="Y188" s="194"/>
      <c r="Z188" s="194"/>
      <c r="AA188" s="194"/>
      <c r="AB188" s="194"/>
      <c r="AC188" s="194"/>
      <c r="AD188" s="194"/>
      <c r="AE188" s="194"/>
      <c r="AF188" s="194"/>
      <c r="AG188" s="194"/>
      <c r="AH188" s="194"/>
      <c r="AI188" s="194"/>
      <c r="AJ188" s="194"/>
      <c r="AK188" s="194"/>
      <c r="AL188" s="194"/>
      <c r="AM188" s="194"/>
      <c r="AN188" s="194"/>
      <c r="AO188" s="194"/>
      <c r="AP188" s="194"/>
      <c r="AQ188" s="194"/>
      <c r="AR188" s="194"/>
      <c r="AS188" s="194"/>
      <c r="AT188" s="194"/>
      <c r="AU188" s="194"/>
    </row>
    <row r="189">
      <c r="A189" s="254">
        <v>185.0</v>
      </c>
      <c r="B189" s="255">
        <f t="shared" si="1"/>
        <v>12</v>
      </c>
      <c r="C189" s="255">
        <f t="shared" si="2"/>
        <v>5</v>
      </c>
      <c r="D189" s="256"/>
      <c r="E189" s="255"/>
      <c r="F189" s="257"/>
      <c r="G189" s="255"/>
      <c r="H189" s="255"/>
      <c r="I189" s="255"/>
      <c r="J189" s="255"/>
      <c r="K189" s="255"/>
      <c r="L189" s="255"/>
      <c r="M189" s="255"/>
      <c r="N189" s="255"/>
      <c r="O189" s="255"/>
      <c r="P189" s="255"/>
      <c r="Q189" s="257"/>
      <c r="R189" s="194"/>
      <c r="S189" s="194"/>
      <c r="T189" s="194"/>
      <c r="U189" s="194"/>
      <c r="V189" s="194"/>
      <c r="W189" s="194"/>
      <c r="X189" s="194"/>
      <c r="Y189" s="194"/>
      <c r="Z189" s="194"/>
      <c r="AA189" s="194"/>
      <c r="AB189" s="194"/>
      <c r="AC189" s="194"/>
      <c r="AD189" s="194"/>
      <c r="AE189" s="194"/>
      <c r="AF189" s="194"/>
      <c r="AG189" s="194"/>
      <c r="AH189" s="194"/>
      <c r="AI189" s="194"/>
      <c r="AJ189" s="194"/>
      <c r="AK189" s="194"/>
      <c r="AL189" s="194"/>
      <c r="AM189" s="194"/>
      <c r="AN189" s="194"/>
      <c r="AO189" s="194"/>
      <c r="AP189" s="194"/>
      <c r="AQ189" s="194"/>
      <c r="AR189" s="194"/>
      <c r="AS189" s="194"/>
      <c r="AT189" s="194"/>
      <c r="AU189" s="194"/>
    </row>
    <row r="190">
      <c r="A190" s="254">
        <v>186.0</v>
      </c>
      <c r="B190" s="255">
        <f t="shared" si="1"/>
        <v>12</v>
      </c>
      <c r="C190" s="255">
        <f t="shared" si="2"/>
        <v>5</v>
      </c>
      <c r="D190" s="256"/>
      <c r="E190" s="255"/>
      <c r="F190" s="257"/>
      <c r="G190" s="255"/>
      <c r="H190" s="255"/>
      <c r="I190" s="255"/>
      <c r="J190" s="255"/>
      <c r="K190" s="255"/>
      <c r="L190" s="255"/>
      <c r="M190" s="255"/>
      <c r="N190" s="255"/>
      <c r="O190" s="255"/>
      <c r="P190" s="255"/>
      <c r="Q190" s="257"/>
      <c r="R190" s="194"/>
      <c r="S190" s="194"/>
      <c r="T190" s="194"/>
      <c r="U190" s="194"/>
      <c r="V190" s="194"/>
      <c r="W190" s="194"/>
      <c r="X190" s="194"/>
      <c r="Y190" s="194"/>
      <c r="Z190" s="194"/>
      <c r="AA190" s="194"/>
      <c r="AB190" s="194"/>
      <c r="AC190" s="194"/>
      <c r="AD190" s="194"/>
      <c r="AE190" s="194"/>
      <c r="AF190" s="194"/>
      <c r="AG190" s="194"/>
      <c r="AH190" s="194"/>
      <c r="AI190" s="194"/>
      <c r="AJ190" s="194"/>
      <c r="AK190" s="194"/>
      <c r="AL190" s="194"/>
      <c r="AM190" s="194"/>
      <c r="AN190" s="194"/>
      <c r="AO190" s="194"/>
      <c r="AP190" s="194"/>
      <c r="AQ190" s="194"/>
      <c r="AR190" s="194"/>
      <c r="AS190" s="194"/>
      <c r="AT190" s="194"/>
      <c r="AU190" s="194"/>
    </row>
    <row r="191">
      <c r="A191" s="254">
        <v>187.0</v>
      </c>
      <c r="B191" s="255">
        <f t="shared" si="1"/>
        <v>12</v>
      </c>
      <c r="C191" s="255">
        <f t="shared" si="2"/>
        <v>5</v>
      </c>
      <c r="D191" s="256"/>
      <c r="E191" s="255"/>
      <c r="F191" s="257"/>
      <c r="G191" s="255"/>
      <c r="H191" s="255"/>
      <c r="I191" s="255"/>
      <c r="J191" s="255"/>
      <c r="K191" s="255"/>
      <c r="L191" s="255"/>
      <c r="M191" s="255"/>
      <c r="N191" s="255"/>
      <c r="O191" s="255"/>
      <c r="P191" s="255"/>
      <c r="Q191" s="257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  <c r="AL191" s="194"/>
      <c r="AM191" s="194"/>
      <c r="AN191" s="194"/>
      <c r="AO191" s="194"/>
      <c r="AP191" s="194"/>
      <c r="AQ191" s="194"/>
      <c r="AR191" s="194"/>
      <c r="AS191" s="194"/>
      <c r="AT191" s="194"/>
      <c r="AU191" s="194"/>
    </row>
    <row r="192">
      <c r="A192" s="254">
        <v>188.0</v>
      </c>
      <c r="B192" s="255">
        <f t="shared" si="1"/>
        <v>12</v>
      </c>
      <c r="C192" s="255">
        <f t="shared" si="2"/>
        <v>5</v>
      </c>
      <c r="D192" s="256"/>
      <c r="E192" s="255"/>
      <c r="F192" s="257"/>
      <c r="G192" s="255"/>
      <c r="H192" s="255"/>
      <c r="I192" s="255"/>
      <c r="J192" s="255"/>
      <c r="K192" s="255"/>
      <c r="L192" s="255"/>
      <c r="M192" s="255"/>
      <c r="N192" s="255"/>
      <c r="O192" s="255"/>
      <c r="P192" s="255"/>
      <c r="Q192" s="257"/>
      <c r="R192" s="194"/>
      <c r="S192" s="194"/>
      <c r="T192" s="194"/>
      <c r="U192" s="194"/>
      <c r="V192" s="194"/>
      <c r="W192" s="194"/>
      <c r="X192" s="194"/>
      <c r="Y192" s="194"/>
      <c r="Z192" s="194"/>
      <c r="AA192" s="194"/>
      <c r="AB192" s="194"/>
      <c r="AC192" s="194"/>
      <c r="AD192" s="194"/>
      <c r="AE192" s="194"/>
      <c r="AF192" s="194"/>
      <c r="AG192" s="194"/>
      <c r="AH192" s="194"/>
      <c r="AI192" s="194"/>
      <c r="AJ192" s="194"/>
      <c r="AK192" s="194"/>
      <c r="AL192" s="194"/>
      <c r="AM192" s="194"/>
      <c r="AN192" s="194"/>
      <c r="AO192" s="194"/>
      <c r="AP192" s="194"/>
      <c r="AQ192" s="194"/>
      <c r="AR192" s="194"/>
      <c r="AS192" s="194"/>
      <c r="AT192" s="194"/>
      <c r="AU192" s="194"/>
    </row>
    <row r="193">
      <c r="A193" s="254">
        <v>189.0</v>
      </c>
      <c r="B193" s="255">
        <f t="shared" si="1"/>
        <v>12</v>
      </c>
      <c r="C193" s="255">
        <f t="shared" si="2"/>
        <v>5</v>
      </c>
      <c r="D193" s="256"/>
      <c r="E193" s="255"/>
      <c r="F193" s="257"/>
      <c r="G193" s="255"/>
      <c r="H193" s="255"/>
      <c r="I193" s="255"/>
      <c r="J193" s="255"/>
      <c r="K193" s="255"/>
      <c r="L193" s="255"/>
      <c r="M193" s="255"/>
      <c r="N193" s="255"/>
      <c r="O193" s="255"/>
      <c r="P193" s="255"/>
      <c r="Q193" s="257"/>
      <c r="R193" s="194"/>
      <c r="S193" s="194"/>
      <c r="T193" s="194"/>
      <c r="U193" s="194"/>
      <c r="V193" s="194"/>
      <c r="W193" s="194"/>
      <c r="X193" s="194"/>
      <c r="Y193" s="194"/>
      <c r="Z193" s="194"/>
      <c r="AA193" s="194"/>
      <c r="AB193" s="194"/>
      <c r="AC193" s="194"/>
      <c r="AD193" s="194"/>
      <c r="AE193" s="194"/>
      <c r="AF193" s="194"/>
      <c r="AG193" s="194"/>
      <c r="AH193" s="194"/>
      <c r="AI193" s="194"/>
      <c r="AJ193" s="194"/>
      <c r="AK193" s="194"/>
      <c r="AL193" s="194"/>
      <c r="AM193" s="194"/>
      <c r="AN193" s="194"/>
      <c r="AO193" s="194"/>
      <c r="AP193" s="194"/>
      <c r="AQ193" s="194"/>
      <c r="AR193" s="194"/>
      <c r="AS193" s="194"/>
      <c r="AT193" s="194"/>
      <c r="AU193" s="194"/>
    </row>
    <row r="194">
      <c r="A194" s="254">
        <v>190.0</v>
      </c>
      <c r="B194" s="255">
        <f t="shared" si="1"/>
        <v>12</v>
      </c>
      <c r="C194" s="255">
        <f t="shared" si="2"/>
        <v>5</v>
      </c>
      <c r="D194" s="256"/>
      <c r="E194" s="255"/>
      <c r="F194" s="257"/>
      <c r="G194" s="255"/>
      <c r="H194" s="255"/>
      <c r="I194" s="255"/>
      <c r="J194" s="255"/>
      <c r="K194" s="255"/>
      <c r="L194" s="255"/>
      <c r="M194" s="255"/>
      <c r="N194" s="255"/>
      <c r="O194" s="255"/>
      <c r="P194" s="255"/>
      <c r="Q194" s="257"/>
      <c r="R194" s="194"/>
      <c r="S194" s="194"/>
      <c r="T194" s="194"/>
      <c r="U194" s="194"/>
      <c r="V194" s="194"/>
      <c r="W194" s="194"/>
      <c r="X194" s="194"/>
      <c r="Y194" s="194"/>
      <c r="Z194" s="194"/>
      <c r="AA194" s="194"/>
      <c r="AB194" s="194"/>
      <c r="AC194" s="194"/>
      <c r="AD194" s="194"/>
      <c r="AE194" s="194"/>
      <c r="AF194" s="194"/>
      <c r="AG194" s="194"/>
      <c r="AH194" s="194"/>
      <c r="AI194" s="194"/>
      <c r="AJ194" s="194"/>
      <c r="AK194" s="194"/>
      <c r="AL194" s="194"/>
      <c r="AM194" s="194"/>
      <c r="AN194" s="194"/>
      <c r="AO194" s="194"/>
      <c r="AP194" s="194"/>
      <c r="AQ194" s="194"/>
      <c r="AR194" s="194"/>
      <c r="AS194" s="194"/>
      <c r="AT194" s="194"/>
      <c r="AU194" s="194"/>
    </row>
    <row r="195">
      <c r="A195" s="254">
        <v>191.0</v>
      </c>
      <c r="B195" s="255">
        <f t="shared" si="1"/>
        <v>12</v>
      </c>
      <c r="C195" s="255">
        <f t="shared" si="2"/>
        <v>5</v>
      </c>
      <c r="D195" s="256"/>
      <c r="E195" s="255"/>
      <c r="F195" s="257"/>
      <c r="G195" s="255"/>
      <c r="H195" s="255"/>
      <c r="I195" s="255"/>
      <c r="J195" s="255"/>
      <c r="K195" s="255"/>
      <c r="L195" s="255"/>
      <c r="M195" s="255"/>
      <c r="N195" s="255"/>
      <c r="O195" s="255"/>
      <c r="P195" s="255"/>
      <c r="Q195" s="257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  <c r="AH195" s="194"/>
      <c r="AI195" s="194"/>
      <c r="AJ195" s="194"/>
      <c r="AK195" s="194"/>
      <c r="AL195" s="194"/>
      <c r="AM195" s="194"/>
      <c r="AN195" s="194"/>
      <c r="AO195" s="194"/>
      <c r="AP195" s="194"/>
      <c r="AQ195" s="194"/>
      <c r="AR195" s="194"/>
      <c r="AS195" s="194"/>
      <c r="AT195" s="194"/>
      <c r="AU195" s="194"/>
    </row>
    <row r="196">
      <c r="A196" s="254">
        <v>192.0</v>
      </c>
      <c r="B196" s="255">
        <f t="shared" si="1"/>
        <v>12</v>
      </c>
      <c r="C196" s="255">
        <f t="shared" si="2"/>
        <v>5</v>
      </c>
      <c r="D196" s="256"/>
      <c r="E196" s="255"/>
      <c r="F196" s="257"/>
      <c r="G196" s="255"/>
      <c r="H196" s="255"/>
      <c r="I196" s="255"/>
      <c r="J196" s="255"/>
      <c r="K196" s="255"/>
      <c r="L196" s="255"/>
      <c r="M196" s="255"/>
      <c r="N196" s="255"/>
      <c r="O196" s="255"/>
      <c r="P196" s="255"/>
      <c r="Q196" s="257"/>
      <c r="R196" s="194"/>
      <c r="S196" s="194"/>
      <c r="T196" s="194"/>
      <c r="U196" s="194"/>
      <c r="V196" s="194"/>
      <c r="W196" s="194"/>
      <c r="X196" s="194"/>
      <c r="Y196" s="194"/>
      <c r="Z196" s="194"/>
      <c r="AA196" s="194"/>
      <c r="AB196" s="194"/>
      <c r="AC196" s="194"/>
      <c r="AD196" s="194"/>
      <c r="AE196" s="194"/>
      <c r="AF196" s="194"/>
      <c r="AG196" s="194"/>
      <c r="AH196" s="194"/>
      <c r="AI196" s="194"/>
      <c r="AJ196" s="194"/>
      <c r="AK196" s="194"/>
      <c r="AL196" s="194"/>
      <c r="AM196" s="194"/>
      <c r="AN196" s="194"/>
      <c r="AO196" s="194"/>
      <c r="AP196" s="194"/>
      <c r="AQ196" s="194"/>
      <c r="AR196" s="194"/>
      <c r="AS196" s="194"/>
      <c r="AT196" s="194"/>
      <c r="AU196" s="194"/>
    </row>
    <row r="197">
      <c r="A197" s="254">
        <v>193.0</v>
      </c>
      <c r="B197" s="255">
        <f t="shared" si="1"/>
        <v>12</v>
      </c>
      <c r="C197" s="255">
        <f t="shared" si="2"/>
        <v>5</v>
      </c>
      <c r="D197" s="256"/>
      <c r="E197" s="255"/>
      <c r="F197" s="257"/>
      <c r="G197" s="255"/>
      <c r="H197" s="255"/>
      <c r="I197" s="255"/>
      <c r="J197" s="255"/>
      <c r="K197" s="255"/>
      <c r="L197" s="255"/>
      <c r="M197" s="255"/>
      <c r="N197" s="255"/>
      <c r="O197" s="255"/>
      <c r="P197" s="255"/>
      <c r="Q197" s="257"/>
      <c r="R197" s="194"/>
      <c r="S197" s="194"/>
      <c r="T197" s="194"/>
      <c r="U197" s="194"/>
      <c r="V197" s="194"/>
      <c r="W197" s="194"/>
      <c r="X197" s="194"/>
      <c r="Y197" s="194"/>
      <c r="Z197" s="194"/>
      <c r="AA197" s="194"/>
      <c r="AB197" s="194"/>
      <c r="AC197" s="194"/>
      <c r="AD197" s="194"/>
      <c r="AE197" s="194"/>
      <c r="AF197" s="194"/>
      <c r="AG197" s="194"/>
      <c r="AH197" s="194"/>
      <c r="AI197" s="194"/>
      <c r="AJ197" s="194"/>
      <c r="AK197" s="194"/>
      <c r="AL197" s="194"/>
      <c r="AM197" s="194"/>
      <c r="AN197" s="194"/>
      <c r="AO197" s="194"/>
      <c r="AP197" s="194"/>
      <c r="AQ197" s="194"/>
      <c r="AR197" s="194"/>
      <c r="AS197" s="194"/>
      <c r="AT197" s="194"/>
      <c r="AU197" s="194"/>
    </row>
    <row r="198">
      <c r="A198" s="254">
        <v>194.0</v>
      </c>
      <c r="B198" s="255">
        <f t="shared" si="1"/>
        <v>12</v>
      </c>
      <c r="C198" s="255">
        <f t="shared" si="2"/>
        <v>5</v>
      </c>
      <c r="D198" s="256"/>
      <c r="E198" s="255"/>
      <c r="F198" s="257"/>
      <c r="G198" s="255"/>
      <c r="H198" s="255"/>
      <c r="I198" s="255"/>
      <c r="J198" s="255"/>
      <c r="K198" s="255"/>
      <c r="L198" s="255"/>
      <c r="M198" s="255"/>
      <c r="N198" s="255"/>
      <c r="O198" s="255"/>
      <c r="P198" s="255"/>
      <c r="Q198" s="257"/>
      <c r="R198" s="194"/>
      <c r="S198" s="194"/>
      <c r="T198" s="194"/>
      <c r="U198" s="194"/>
      <c r="V198" s="194"/>
      <c r="W198" s="194"/>
      <c r="X198" s="194"/>
      <c r="Y198" s="194"/>
      <c r="Z198" s="194"/>
      <c r="AA198" s="194"/>
      <c r="AB198" s="194"/>
      <c r="AC198" s="194"/>
      <c r="AD198" s="194"/>
      <c r="AE198" s="194"/>
      <c r="AF198" s="194"/>
      <c r="AG198" s="194"/>
      <c r="AH198" s="194"/>
      <c r="AI198" s="194"/>
      <c r="AJ198" s="194"/>
      <c r="AK198" s="194"/>
      <c r="AL198" s="194"/>
      <c r="AM198" s="194"/>
      <c r="AN198" s="194"/>
      <c r="AO198" s="194"/>
      <c r="AP198" s="194"/>
      <c r="AQ198" s="194"/>
      <c r="AR198" s="194"/>
      <c r="AS198" s="194"/>
      <c r="AT198" s="194"/>
      <c r="AU198" s="194"/>
    </row>
    <row r="199">
      <c r="A199" s="254">
        <v>195.0</v>
      </c>
      <c r="B199" s="255">
        <f t="shared" si="1"/>
        <v>12</v>
      </c>
      <c r="C199" s="255">
        <f t="shared" si="2"/>
        <v>5</v>
      </c>
      <c r="D199" s="256"/>
      <c r="E199" s="255"/>
      <c r="F199" s="257"/>
      <c r="G199" s="255"/>
      <c r="H199" s="255"/>
      <c r="I199" s="255"/>
      <c r="J199" s="255"/>
      <c r="K199" s="255"/>
      <c r="L199" s="255"/>
      <c r="M199" s="255"/>
      <c r="N199" s="255"/>
      <c r="O199" s="255"/>
      <c r="P199" s="255"/>
      <c r="Q199" s="257"/>
      <c r="R199" s="194"/>
      <c r="S199" s="194"/>
      <c r="T199" s="194"/>
      <c r="U199" s="194"/>
      <c r="V199" s="194"/>
      <c r="W199" s="194"/>
      <c r="X199" s="194"/>
      <c r="Y199" s="194"/>
      <c r="Z199" s="194"/>
      <c r="AA199" s="194"/>
      <c r="AB199" s="194"/>
      <c r="AC199" s="194"/>
      <c r="AD199" s="194"/>
      <c r="AE199" s="194"/>
      <c r="AF199" s="194"/>
      <c r="AG199" s="194"/>
      <c r="AH199" s="194"/>
      <c r="AI199" s="194"/>
      <c r="AJ199" s="194"/>
      <c r="AK199" s="194"/>
      <c r="AL199" s="194"/>
      <c r="AM199" s="194"/>
      <c r="AN199" s="194"/>
      <c r="AO199" s="194"/>
      <c r="AP199" s="194"/>
      <c r="AQ199" s="194"/>
      <c r="AR199" s="194"/>
      <c r="AS199" s="194"/>
      <c r="AT199" s="194"/>
      <c r="AU199" s="194"/>
    </row>
    <row r="200">
      <c r="A200" s="254">
        <v>196.0</v>
      </c>
      <c r="B200" s="255">
        <f t="shared" si="1"/>
        <v>12</v>
      </c>
      <c r="C200" s="255">
        <f t="shared" si="2"/>
        <v>5</v>
      </c>
      <c r="D200" s="256"/>
      <c r="E200" s="255"/>
      <c r="F200" s="257"/>
      <c r="G200" s="255"/>
      <c r="H200" s="255"/>
      <c r="I200" s="255"/>
      <c r="J200" s="255"/>
      <c r="K200" s="255"/>
      <c r="L200" s="255"/>
      <c r="M200" s="255"/>
      <c r="N200" s="255"/>
      <c r="O200" s="255"/>
      <c r="P200" s="255"/>
      <c r="Q200" s="257"/>
      <c r="R200" s="194"/>
      <c r="S200" s="194"/>
      <c r="T200" s="194"/>
      <c r="U200" s="194"/>
      <c r="V200" s="194"/>
      <c r="W200" s="194"/>
      <c r="X200" s="194"/>
      <c r="Y200" s="194"/>
      <c r="Z200" s="194"/>
      <c r="AA200" s="194"/>
      <c r="AB200" s="194"/>
      <c r="AC200" s="194"/>
      <c r="AD200" s="194"/>
      <c r="AE200" s="194"/>
      <c r="AF200" s="194"/>
      <c r="AG200" s="194"/>
      <c r="AH200" s="194"/>
      <c r="AI200" s="194"/>
      <c r="AJ200" s="194"/>
      <c r="AK200" s="194"/>
      <c r="AL200" s="194"/>
      <c r="AM200" s="194"/>
      <c r="AN200" s="194"/>
      <c r="AO200" s="194"/>
      <c r="AP200" s="194"/>
      <c r="AQ200" s="194"/>
      <c r="AR200" s="194"/>
      <c r="AS200" s="194"/>
      <c r="AT200" s="194"/>
      <c r="AU200" s="194"/>
    </row>
    <row r="201">
      <c r="A201" s="254">
        <v>197.0</v>
      </c>
      <c r="B201" s="255">
        <f t="shared" si="1"/>
        <v>12</v>
      </c>
      <c r="C201" s="255">
        <f t="shared" si="2"/>
        <v>5</v>
      </c>
      <c r="D201" s="256"/>
      <c r="E201" s="255"/>
      <c r="F201" s="257"/>
      <c r="G201" s="255"/>
      <c r="H201" s="255"/>
      <c r="I201" s="255"/>
      <c r="J201" s="255"/>
      <c r="K201" s="255"/>
      <c r="L201" s="255"/>
      <c r="M201" s="255"/>
      <c r="N201" s="255"/>
      <c r="O201" s="255"/>
      <c r="P201" s="255"/>
      <c r="Q201" s="257"/>
      <c r="R201" s="194"/>
      <c r="S201" s="194"/>
      <c r="T201" s="194"/>
      <c r="U201" s="194"/>
      <c r="V201" s="194"/>
      <c r="W201" s="194"/>
      <c r="X201" s="194"/>
      <c r="Y201" s="194"/>
      <c r="Z201" s="194"/>
      <c r="AA201" s="194"/>
      <c r="AB201" s="194"/>
      <c r="AC201" s="194"/>
      <c r="AD201" s="194"/>
      <c r="AE201" s="194"/>
      <c r="AF201" s="194"/>
      <c r="AG201" s="194"/>
      <c r="AH201" s="194"/>
      <c r="AI201" s="194"/>
      <c r="AJ201" s="194"/>
      <c r="AK201" s="194"/>
      <c r="AL201" s="194"/>
      <c r="AM201" s="194"/>
      <c r="AN201" s="194"/>
      <c r="AO201" s="194"/>
      <c r="AP201" s="194"/>
      <c r="AQ201" s="194"/>
      <c r="AR201" s="194"/>
      <c r="AS201" s="194"/>
      <c r="AT201" s="194"/>
      <c r="AU201" s="194"/>
    </row>
    <row r="202">
      <c r="A202" s="254">
        <v>198.0</v>
      </c>
      <c r="B202" s="255">
        <f t="shared" si="1"/>
        <v>12</v>
      </c>
      <c r="C202" s="255">
        <f t="shared" si="2"/>
        <v>5</v>
      </c>
      <c r="D202" s="256"/>
      <c r="E202" s="255"/>
      <c r="F202" s="257"/>
      <c r="G202" s="255"/>
      <c r="H202" s="255"/>
      <c r="I202" s="255"/>
      <c r="J202" s="255"/>
      <c r="K202" s="255"/>
      <c r="L202" s="255"/>
      <c r="M202" s="255"/>
      <c r="N202" s="255"/>
      <c r="O202" s="255"/>
      <c r="P202" s="255"/>
      <c r="Q202" s="257"/>
      <c r="R202" s="194"/>
      <c r="S202" s="194"/>
      <c r="T202" s="194"/>
      <c r="U202" s="194"/>
      <c r="V202" s="194"/>
      <c r="W202" s="194"/>
      <c r="X202" s="194"/>
      <c r="Y202" s="194"/>
      <c r="Z202" s="194"/>
      <c r="AA202" s="194"/>
      <c r="AB202" s="194"/>
      <c r="AC202" s="194"/>
      <c r="AD202" s="194"/>
      <c r="AE202" s="194"/>
      <c r="AF202" s="194"/>
      <c r="AG202" s="194"/>
      <c r="AH202" s="194"/>
      <c r="AI202" s="194"/>
      <c r="AJ202" s="194"/>
      <c r="AK202" s="194"/>
      <c r="AL202" s="194"/>
      <c r="AM202" s="194"/>
      <c r="AN202" s="194"/>
      <c r="AO202" s="194"/>
      <c r="AP202" s="194"/>
      <c r="AQ202" s="194"/>
      <c r="AR202" s="194"/>
      <c r="AS202" s="194"/>
      <c r="AT202" s="194"/>
      <c r="AU202" s="194"/>
    </row>
    <row r="203">
      <c r="A203" s="254">
        <v>199.0</v>
      </c>
      <c r="B203" s="255">
        <f t="shared" si="1"/>
        <v>12</v>
      </c>
      <c r="C203" s="255">
        <f t="shared" si="2"/>
        <v>5</v>
      </c>
      <c r="D203" s="256"/>
      <c r="E203" s="255"/>
      <c r="F203" s="257"/>
      <c r="G203" s="255"/>
      <c r="H203" s="255"/>
      <c r="I203" s="255"/>
      <c r="J203" s="255"/>
      <c r="K203" s="255"/>
      <c r="L203" s="255"/>
      <c r="M203" s="255"/>
      <c r="N203" s="255"/>
      <c r="O203" s="255"/>
      <c r="P203" s="255"/>
      <c r="Q203" s="257"/>
      <c r="R203" s="194"/>
      <c r="S203" s="194"/>
      <c r="T203" s="194"/>
      <c r="U203" s="194"/>
      <c r="V203" s="194"/>
      <c r="W203" s="194"/>
      <c r="X203" s="194"/>
      <c r="Y203" s="194"/>
      <c r="Z203" s="194"/>
      <c r="AA203" s="194"/>
      <c r="AB203" s="194"/>
      <c r="AC203" s="194"/>
      <c r="AD203" s="194"/>
      <c r="AE203" s="194"/>
      <c r="AF203" s="194"/>
      <c r="AG203" s="194"/>
      <c r="AH203" s="194"/>
      <c r="AI203" s="194"/>
      <c r="AJ203" s="194"/>
      <c r="AK203" s="194"/>
      <c r="AL203" s="194"/>
      <c r="AM203" s="194"/>
      <c r="AN203" s="194"/>
      <c r="AO203" s="194"/>
      <c r="AP203" s="194"/>
      <c r="AQ203" s="194"/>
      <c r="AR203" s="194"/>
      <c r="AS203" s="194"/>
      <c r="AT203" s="194"/>
      <c r="AU203" s="194"/>
    </row>
    <row r="204">
      <c r="A204" s="254">
        <v>200.0</v>
      </c>
      <c r="B204" s="255">
        <f t="shared" si="1"/>
        <v>12</v>
      </c>
      <c r="C204" s="255">
        <f t="shared" si="2"/>
        <v>5</v>
      </c>
      <c r="D204" s="256"/>
      <c r="E204" s="255"/>
      <c r="F204" s="257"/>
      <c r="G204" s="255"/>
      <c r="H204" s="255"/>
      <c r="I204" s="255"/>
      <c r="J204" s="255"/>
      <c r="K204" s="255"/>
      <c r="L204" s="255"/>
      <c r="M204" s="255"/>
      <c r="N204" s="255"/>
      <c r="O204" s="255"/>
      <c r="P204" s="255"/>
      <c r="Q204" s="257"/>
      <c r="R204" s="194"/>
      <c r="S204" s="194"/>
      <c r="T204" s="194"/>
      <c r="U204" s="194"/>
      <c r="V204" s="194"/>
      <c r="W204" s="194"/>
      <c r="X204" s="194"/>
      <c r="Y204" s="194"/>
      <c r="Z204" s="194"/>
      <c r="AA204" s="194"/>
      <c r="AB204" s="194"/>
      <c r="AC204" s="194"/>
      <c r="AD204" s="194"/>
      <c r="AE204" s="194"/>
      <c r="AF204" s="194"/>
      <c r="AG204" s="194"/>
      <c r="AH204" s="194"/>
      <c r="AI204" s="194"/>
      <c r="AJ204" s="194"/>
      <c r="AK204" s="194"/>
      <c r="AL204" s="194"/>
      <c r="AM204" s="194"/>
      <c r="AN204" s="194"/>
      <c r="AO204" s="194"/>
      <c r="AP204" s="194"/>
      <c r="AQ204" s="194"/>
      <c r="AR204" s="194"/>
      <c r="AS204" s="194"/>
      <c r="AT204" s="194"/>
      <c r="AU204" s="194"/>
    </row>
    <row r="205">
      <c r="A205" s="254">
        <v>201.0</v>
      </c>
      <c r="B205" s="255">
        <f t="shared" si="1"/>
        <v>12</v>
      </c>
      <c r="C205" s="255">
        <f t="shared" si="2"/>
        <v>5</v>
      </c>
      <c r="D205" s="256"/>
      <c r="E205" s="255"/>
      <c r="F205" s="257"/>
      <c r="G205" s="255"/>
      <c r="H205" s="255"/>
      <c r="I205" s="255"/>
      <c r="J205" s="255"/>
      <c r="K205" s="255"/>
      <c r="L205" s="255"/>
      <c r="M205" s="255"/>
      <c r="N205" s="255"/>
      <c r="O205" s="255"/>
      <c r="P205" s="255"/>
      <c r="Q205" s="257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4"/>
      <c r="AL205" s="194"/>
      <c r="AM205" s="194"/>
      <c r="AN205" s="194"/>
      <c r="AO205" s="194"/>
      <c r="AP205" s="194"/>
      <c r="AQ205" s="194"/>
      <c r="AR205" s="194"/>
      <c r="AS205" s="194"/>
      <c r="AT205" s="194"/>
      <c r="AU205" s="194"/>
    </row>
    <row r="206">
      <c r="A206" s="254">
        <v>202.0</v>
      </c>
      <c r="B206" s="255">
        <f t="shared" si="1"/>
        <v>12</v>
      </c>
      <c r="C206" s="255">
        <f t="shared" si="2"/>
        <v>5</v>
      </c>
      <c r="D206" s="256"/>
      <c r="E206" s="255"/>
      <c r="F206" s="257"/>
      <c r="G206" s="255"/>
      <c r="H206" s="255"/>
      <c r="I206" s="255"/>
      <c r="J206" s="255"/>
      <c r="K206" s="255"/>
      <c r="L206" s="255"/>
      <c r="M206" s="255"/>
      <c r="N206" s="255"/>
      <c r="O206" s="255"/>
      <c r="P206" s="255"/>
      <c r="Q206" s="257"/>
      <c r="R206" s="194"/>
      <c r="S206" s="194"/>
      <c r="T206" s="194"/>
      <c r="U206" s="194"/>
      <c r="V206" s="194"/>
      <c r="W206" s="194"/>
      <c r="X206" s="194"/>
      <c r="Y206" s="194"/>
      <c r="Z206" s="194"/>
      <c r="AA206" s="194"/>
      <c r="AB206" s="194"/>
      <c r="AC206" s="194"/>
      <c r="AD206" s="194"/>
      <c r="AE206" s="194"/>
      <c r="AF206" s="194"/>
      <c r="AG206" s="194"/>
      <c r="AH206" s="194"/>
      <c r="AI206" s="194"/>
      <c r="AJ206" s="194"/>
      <c r="AK206" s="194"/>
      <c r="AL206" s="194"/>
      <c r="AM206" s="194"/>
      <c r="AN206" s="194"/>
      <c r="AO206" s="194"/>
      <c r="AP206" s="194"/>
      <c r="AQ206" s="194"/>
      <c r="AR206" s="194"/>
      <c r="AS206" s="194"/>
      <c r="AT206" s="194"/>
      <c r="AU206" s="194"/>
    </row>
    <row r="207">
      <c r="A207" s="254">
        <v>203.0</v>
      </c>
      <c r="B207" s="255">
        <f t="shared" si="1"/>
        <v>12</v>
      </c>
      <c r="C207" s="255">
        <f t="shared" si="2"/>
        <v>5</v>
      </c>
      <c r="D207" s="256"/>
      <c r="E207" s="255"/>
      <c r="F207" s="257"/>
      <c r="G207" s="255"/>
      <c r="H207" s="255"/>
      <c r="I207" s="255"/>
      <c r="J207" s="255"/>
      <c r="K207" s="255"/>
      <c r="L207" s="255"/>
      <c r="M207" s="255"/>
      <c r="N207" s="255"/>
      <c r="O207" s="255"/>
      <c r="P207" s="255"/>
      <c r="Q207" s="257"/>
      <c r="R207" s="194"/>
      <c r="S207" s="194"/>
      <c r="T207" s="194"/>
      <c r="U207" s="194"/>
      <c r="V207" s="194"/>
      <c r="W207" s="194"/>
      <c r="X207" s="194"/>
      <c r="Y207" s="194"/>
      <c r="Z207" s="194"/>
      <c r="AA207" s="194"/>
      <c r="AB207" s="194"/>
      <c r="AC207" s="194"/>
      <c r="AD207" s="194"/>
      <c r="AE207" s="194"/>
      <c r="AF207" s="194"/>
      <c r="AG207" s="194"/>
      <c r="AH207" s="194"/>
      <c r="AI207" s="194"/>
      <c r="AJ207" s="194"/>
      <c r="AK207" s="194"/>
      <c r="AL207" s="194"/>
      <c r="AM207" s="194"/>
      <c r="AN207" s="194"/>
      <c r="AO207" s="194"/>
      <c r="AP207" s="194"/>
      <c r="AQ207" s="194"/>
      <c r="AR207" s="194"/>
      <c r="AS207" s="194"/>
      <c r="AT207" s="194"/>
      <c r="AU207" s="194"/>
    </row>
    <row r="208">
      <c r="A208" s="254">
        <v>204.0</v>
      </c>
      <c r="B208" s="255">
        <f t="shared" si="1"/>
        <v>12</v>
      </c>
      <c r="C208" s="255">
        <f t="shared" si="2"/>
        <v>5</v>
      </c>
      <c r="D208" s="256"/>
      <c r="E208" s="255"/>
      <c r="F208" s="257"/>
      <c r="G208" s="255"/>
      <c r="H208" s="255"/>
      <c r="I208" s="255"/>
      <c r="J208" s="255"/>
      <c r="K208" s="255"/>
      <c r="L208" s="255"/>
      <c r="M208" s="255"/>
      <c r="N208" s="255"/>
      <c r="O208" s="255"/>
      <c r="P208" s="255"/>
      <c r="Q208" s="257"/>
      <c r="R208" s="194"/>
      <c r="S208" s="194"/>
      <c r="T208" s="194"/>
      <c r="U208" s="194"/>
      <c r="V208" s="194"/>
      <c r="W208" s="194"/>
      <c r="X208" s="194"/>
      <c r="Y208" s="194"/>
      <c r="Z208" s="194"/>
      <c r="AA208" s="194"/>
      <c r="AB208" s="194"/>
      <c r="AC208" s="194"/>
      <c r="AD208" s="194"/>
      <c r="AE208" s="194"/>
      <c r="AF208" s="194"/>
      <c r="AG208" s="194"/>
      <c r="AH208" s="194"/>
      <c r="AI208" s="194"/>
      <c r="AJ208" s="194"/>
      <c r="AK208" s="194"/>
      <c r="AL208" s="194"/>
      <c r="AM208" s="194"/>
      <c r="AN208" s="194"/>
      <c r="AO208" s="194"/>
      <c r="AP208" s="194"/>
      <c r="AQ208" s="194"/>
      <c r="AR208" s="194"/>
      <c r="AS208" s="194"/>
      <c r="AT208" s="194"/>
      <c r="AU208" s="194"/>
    </row>
    <row r="209">
      <c r="A209" s="254">
        <v>205.0</v>
      </c>
      <c r="B209" s="255">
        <f t="shared" si="1"/>
        <v>12</v>
      </c>
      <c r="C209" s="255">
        <f t="shared" si="2"/>
        <v>5</v>
      </c>
      <c r="D209" s="256"/>
      <c r="E209" s="255"/>
      <c r="F209" s="257"/>
      <c r="G209" s="255"/>
      <c r="H209" s="255"/>
      <c r="I209" s="255"/>
      <c r="J209" s="255"/>
      <c r="K209" s="255"/>
      <c r="L209" s="255"/>
      <c r="M209" s="255"/>
      <c r="N209" s="255"/>
      <c r="O209" s="255"/>
      <c r="P209" s="255"/>
      <c r="Q209" s="257"/>
      <c r="R209" s="194"/>
      <c r="S209" s="194"/>
      <c r="T209" s="194"/>
      <c r="U209" s="194"/>
      <c r="V209" s="194"/>
      <c r="W209" s="194"/>
      <c r="X209" s="194"/>
      <c r="Y209" s="194"/>
      <c r="Z209" s="194"/>
      <c r="AA209" s="194"/>
      <c r="AB209" s="194"/>
      <c r="AC209" s="194"/>
      <c r="AD209" s="194"/>
      <c r="AE209" s="194"/>
      <c r="AF209" s="194"/>
      <c r="AG209" s="194"/>
      <c r="AH209" s="194"/>
      <c r="AI209" s="194"/>
      <c r="AJ209" s="194"/>
      <c r="AK209" s="194"/>
      <c r="AL209" s="194"/>
      <c r="AM209" s="194"/>
      <c r="AN209" s="194"/>
      <c r="AO209" s="194"/>
      <c r="AP209" s="194"/>
      <c r="AQ209" s="194"/>
      <c r="AR209" s="194"/>
      <c r="AS209" s="194"/>
      <c r="AT209" s="194"/>
      <c r="AU209" s="194"/>
    </row>
    <row r="210">
      <c r="A210" s="254">
        <v>206.0</v>
      </c>
      <c r="B210" s="255">
        <f t="shared" si="1"/>
        <v>12</v>
      </c>
      <c r="C210" s="255">
        <f t="shared" si="2"/>
        <v>5</v>
      </c>
      <c r="D210" s="256"/>
      <c r="E210" s="255"/>
      <c r="F210" s="257"/>
      <c r="G210" s="255"/>
      <c r="H210" s="255"/>
      <c r="I210" s="255"/>
      <c r="J210" s="255"/>
      <c r="K210" s="255"/>
      <c r="L210" s="255"/>
      <c r="M210" s="255"/>
      <c r="N210" s="255"/>
      <c r="O210" s="255"/>
      <c r="P210" s="255"/>
      <c r="Q210" s="257"/>
      <c r="R210" s="194"/>
      <c r="S210" s="194"/>
      <c r="T210" s="194"/>
      <c r="U210" s="194"/>
      <c r="V210" s="194"/>
      <c r="W210" s="194"/>
      <c r="X210" s="194"/>
      <c r="Y210" s="194"/>
      <c r="Z210" s="194"/>
      <c r="AA210" s="194"/>
      <c r="AB210" s="194"/>
      <c r="AC210" s="194"/>
      <c r="AD210" s="194"/>
      <c r="AE210" s="194"/>
      <c r="AF210" s="194"/>
      <c r="AG210" s="194"/>
      <c r="AH210" s="194"/>
      <c r="AI210" s="194"/>
      <c r="AJ210" s="194"/>
      <c r="AK210" s="194"/>
      <c r="AL210" s="194"/>
      <c r="AM210" s="194"/>
      <c r="AN210" s="194"/>
      <c r="AO210" s="194"/>
      <c r="AP210" s="194"/>
      <c r="AQ210" s="194"/>
      <c r="AR210" s="194"/>
      <c r="AS210" s="194"/>
      <c r="AT210" s="194"/>
      <c r="AU210" s="194"/>
    </row>
    <row r="211">
      <c r="A211" s="254">
        <v>207.0</v>
      </c>
      <c r="B211" s="255">
        <f t="shared" si="1"/>
        <v>12</v>
      </c>
      <c r="C211" s="255">
        <f t="shared" si="2"/>
        <v>5</v>
      </c>
      <c r="D211" s="256"/>
      <c r="E211" s="255"/>
      <c r="F211" s="257"/>
      <c r="G211" s="255"/>
      <c r="H211" s="255"/>
      <c r="I211" s="255"/>
      <c r="J211" s="255"/>
      <c r="K211" s="255"/>
      <c r="L211" s="255"/>
      <c r="M211" s="255"/>
      <c r="N211" s="255"/>
      <c r="O211" s="255"/>
      <c r="P211" s="255"/>
      <c r="Q211" s="257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  <c r="AH211" s="194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  <c r="AS211" s="194"/>
      <c r="AT211" s="194"/>
      <c r="AU211" s="194"/>
    </row>
    <row r="212">
      <c r="A212" s="254">
        <v>208.0</v>
      </c>
      <c r="B212" s="255">
        <f t="shared" si="1"/>
        <v>12</v>
      </c>
      <c r="C212" s="255">
        <f t="shared" si="2"/>
        <v>5</v>
      </c>
      <c r="D212" s="256"/>
      <c r="E212" s="255"/>
      <c r="F212" s="257"/>
      <c r="G212" s="255"/>
      <c r="H212" s="255"/>
      <c r="I212" s="255"/>
      <c r="J212" s="255"/>
      <c r="K212" s="255"/>
      <c r="L212" s="255"/>
      <c r="M212" s="255"/>
      <c r="N212" s="255"/>
      <c r="O212" s="255"/>
      <c r="P212" s="255"/>
      <c r="Q212" s="257"/>
      <c r="R212" s="194"/>
      <c r="S212" s="194"/>
      <c r="T212" s="194"/>
      <c r="U212" s="194"/>
      <c r="V212" s="194"/>
      <c r="W212" s="194"/>
      <c r="X212" s="194"/>
      <c r="Y212" s="194"/>
      <c r="Z212" s="194"/>
      <c r="AA212" s="194"/>
      <c r="AB212" s="194"/>
      <c r="AC212" s="194"/>
      <c r="AD212" s="194"/>
      <c r="AE212" s="194"/>
      <c r="AF212" s="194"/>
      <c r="AG212" s="194"/>
      <c r="AH212" s="194"/>
      <c r="AI212" s="194"/>
      <c r="AJ212" s="194"/>
      <c r="AK212" s="194"/>
      <c r="AL212" s="194"/>
      <c r="AM212" s="194"/>
      <c r="AN212" s="194"/>
      <c r="AO212" s="194"/>
      <c r="AP212" s="194"/>
      <c r="AQ212" s="194"/>
      <c r="AR212" s="194"/>
      <c r="AS212" s="194"/>
      <c r="AT212" s="194"/>
      <c r="AU212" s="194"/>
    </row>
    <row r="213">
      <c r="A213" s="254">
        <v>209.0</v>
      </c>
      <c r="B213" s="255">
        <f t="shared" si="1"/>
        <v>12</v>
      </c>
      <c r="C213" s="255">
        <f t="shared" si="2"/>
        <v>5</v>
      </c>
      <c r="D213" s="256"/>
      <c r="E213" s="255"/>
      <c r="F213" s="257"/>
      <c r="G213" s="255"/>
      <c r="H213" s="255"/>
      <c r="I213" s="255"/>
      <c r="J213" s="255"/>
      <c r="K213" s="255"/>
      <c r="L213" s="255"/>
      <c r="M213" s="255"/>
      <c r="N213" s="255"/>
      <c r="O213" s="255"/>
      <c r="P213" s="255"/>
      <c r="Q213" s="257"/>
      <c r="R213" s="194"/>
      <c r="S213" s="194"/>
      <c r="T213" s="194"/>
      <c r="U213" s="194"/>
      <c r="V213" s="194"/>
      <c r="W213" s="194"/>
      <c r="X213" s="194"/>
      <c r="Y213" s="194"/>
      <c r="Z213" s="194"/>
      <c r="AA213" s="194"/>
      <c r="AB213" s="194"/>
      <c r="AC213" s="194"/>
      <c r="AD213" s="194"/>
      <c r="AE213" s="194"/>
      <c r="AF213" s="194"/>
      <c r="AG213" s="194"/>
      <c r="AH213" s="194"/>
      <c r="AI213" s="194"/>
      <c r="AJ213" s="194"/>
      <c r="AK213" s="194"/>
      <c r="AL213" s="194"/>
      <c r="AM213" s="194"/>
      <c r="AN213" s="194"/>
      <c r="AO213" s="194"/>
      <c r="AP213" s="194"/>
      <c r="AQ213" s="194"/>
      <c r="AR213" s="194"/>
      <c r="AS213" s="194"/>
      <c r="AT213" s="194"/>
      <c r="AU213" s="194"/>
    </row>
    <row r="214">
      <c r="A214" s="254">
        <v>210.0</v>
      </c>
      <c r="B214" s="255">
        <f t="shared" si="1"/>
        <v>12</v>
      </c>
      <c r="C214" s="255">
        <f t="shared" si="2"/>
        <v>5</v>
      </c>
      <c r="D214" s="256"/>
      <c r="E214" s="255"/>
      <c r="F214" s="257"/>
      <c r="G214" s="255"/>
      <c r="H214" s="255"/>
      <c r="I214" s="255"/>
      <c r="J214" s="255"/>
      <c r="K214" s="255"/>
      <c r="L214" s="255"/>
      <c r="M214" s="255"/>
      <c r="N214" s="255"/>
      <c r="O214" s="255"/>
      <c r="P214" s="255"/>
      <c r="Q214" s="257"/>
      <c r="R214" s="194"/>
      <c r="S214" s="194"/>
      <c r="T214" s="194"/>
      <c r="U214" s="194"/>
      <c r="V214" s="194"/>
      <c r="W214" s="194"/>
      <c r="X214" s="194"/>
      <c r="Y214" s="194"/>
      <c r="Z214" s="194"/>
      <c r="AA214" s="194"/>
      <c r="AB214" s="194"/>
      <c r="AC214" s="194"/>
      <c r="AD214" s="194"/>
      <c r="AE214" s="194"/>
      <c r="AF214" s="194"/>
      <c r="AG214" s="194"/>
      <c r="AH214" s="194"/>
      <c r="AI214" s="194"/>
      <c r="AJ214" s="194"/>
      <c r="AK214" s="194"/>
      <c r="AL214" s="194"/>
      <c r="AM214" s="194"/>
      <c r="AN214" s="194"/>
      <c r="AO214" s="194"/>
      <c r="AP214" s="194"/>
      <c r="AQ214" s="194"/>
      <c r="AR214" s="194"/>
      <c r="AS214" s="194"/>
      <c r="AT214" s="194"/>
      <c r="AU214" s="194"/>
    </row>
    <row r="215">
      <c r="A215" s="254">
        <v>211.0</v>
      </c>
      <c r="B215" s="255">
        <f t="shared" si="1"/>
        <v>12</v>
      </c>
      <c r="C215" s="255">
        <f t="shared" si="2"/>
        <v>5</v>
      </c>
      <c r="D215" s="256"/>
      <c r="E215" s="255"/>
      <c r="F215" s="257"/>
      <c r="G215" s="255"/>
      <c r="H215" s="255"/>
      <c r="I215" s="255"/>
      <c r="J215" s="255"/>
      <c r="K215" s="255"/>
      <c r="L215" s="255"/>
      <c r="M215" s="255"/>
      <c r="N215" s="255"/>
      <c r="O215" s="255"/>
      <c r="P215" s="255"/>
      <c r="Q215" s="257"/>
      <c r="R215" s="194"/>
      <c r="S215" s="194"/>
      <c r="T215" s="194"/>
      <c r="U215" s="194"/>
      <c r="V215" s="194"/>
      <c r="W215" s="194"/>
      <c r="X215" s="194"/>
      <c r="Y215" s="194"/>
      <c r="Z215" s="194"/>
      <c r="AA215" s="194"/>
      <c r="AB215" s="194"/>
      <c r="AC215" s="194"/>
      <c r="AD215" s="194"/>
      <c r="AE215" s="194"/>
      <c r="AF215" s="194"/>
      <c r="AG215" s="194"/>
      <c r="AH215" s="194"/>
      <c r="AI215" s="194"/>
      <c r="AJ215" s="194"/>
      <c r="AK215" s="194"/>
      <c r="AL215" s="194"/>
      <c r="AM215" s="194"/>
      <c r="AN215" s="194"/>
      <c r="AO215" s="194"/>
      <c r="AP215" s="194"/>
      <c r="AQ215" s="194"/>
      <c r="AR215" s="194"/>
      <c r="AS215" s="194"/>
      <c r="AT215" s="194"/>
      <c r="AU215" s="194"/>
    </row>
    <row r="216">
      <c r="A216" s="254">
        <v>212.0</v>
      </c>
      <c r="B216" s="255">
        <f t="shared" si="1"/>
        <v>12</v>
      </c>
      <c r="C216" s="255">
        <f t="shared" si="2"/>
        <v>5</v>
      </c>
      <c r="D216" s="256"/>
      <c r="E216" s="255"/>
      <c r="F216" s="257"/>
      <c r="G216" s="255"/>
      <c r="H216" s="255"/>
      <c r="I216" s="255"/>
      <c r="J216" s="255"/>
      <c r="K216" s="255"/>
      <c r="L216" s="255"/>
      <c r="M216" s="255"/>
      <c r="N216" s="255"/>
      <c r="O216" s="255"/>
      <c r="P216" s="255"/>
      <c r="Q216" s="257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4"/>
      <c r="AU216" s="194"/>
    </row>
    <row r="217">
      <c r="A217" s="254">
        <v>213.0</v>
      </c>
      <c r="B217" s="255">
        <f t="shared" si="1"/>
        <v>12</v>
      </c>
      <c r="C217" s="255">
        <f t="shared" si="2"/>
        <v>5</v>
      </c>
      <c r="D217" s="256"/>
      <c r="E217" s="255"/>
      <c r="F217" s="257"/>
      <c r="G217" s="255"/>
      <c r="H217" s="255"/>
      <c r="I217" s="255"/>
      <c r="J217" s="255"/>
      <c r="K217" s="255"/>
      <c r="L217" s="255"/>
      <c r="M217" s="255"/>
      <c r="N217" s="255"/>
      <c r="O217" s="255"/>
      <c r="P217" s="255"/>
      <c r="Q217" s="257"/>
      <c r="R217" s="194"/>
      <c r="S217" s="194"/>
      <c r="T217" s="194"/>
      <c r="U217" s="194"/>
      <c r="V217" s="194"/>
      <c r="W217" s="194"/>
      <c r="X217" s="194"/>
      <c r="Y217" s="194"/>
      <c r="Z217" s="194"/>
      <c r="AA217" s="194"/>
      <c r="AB217" s="194"/>
      <c r="AC217" s="194"/>
      <c r="AD217" s="194"/>
      <c r="AE217" s="194"/>
      <c r="AF217" s="194"/>
      <c r="AG217" s="194"/>
      <c r="AH217" s="194"/>
      <c r="AI217" s="194"/>
      <c r="AJ217" s="194"/>
      <c r="AK217" s="194"/>
      <c r="AL217" s="194"/>
      <c r="AM217" s="194"/>
      <c r="AN217" s="194"/>
      <c r="AO217" s="194"/>
      <c r="AP217" s="194"/>
      <c r="AQ217" s="194"/>
      <c r="AR217" s="194"/>
      <c r="AS217" s="194"/>
      <c r="AT217" s="194"/>
      <c r="AU217" s="194"/>
    </row>
    <row r="218">
      <c r="A218" s="254">
        <v>214.0</v>
      </c>
      <c r="B218" s="255">
        <f t="shared" si="1"/>
        <v>12</v>
      </c>
      <c r="C218" s="255">
        <f t="shared" si="2"/>
        <v>5</v>
      </c>
      <c r="D218" s="256"/>
      <c r="E218" s="255"/>
      <c r="F218" s="257"/>
      <c r="G218" s="255"/>
      <c r="H218" s="255"/>
      <c r="I218" s="255"/>
      <c r="J218" s="255"/>
      <c r="K218" s="255"/>
      <c r="L218" s="255"/>
      <c r="M218" s="255"/>
      <c r="N218" s="255"/>
      <c r="O218" s="255"/>
      <c r="P218" s="255"/>
      <c r="Q218" s="257"/>
      <c r="R218" s="194"/>
      <c r="S218" s="194"/>
      <c r="T218" s="194"/>
      <c r="U218" s="194"/>
      <c r="V218" s="194"/>
      <c r="W218" s="194"/>
      <c r="X218" s="194"/>
      <c r="Y218" s="194"/>
      <c r="Z218" s="194"/>
      <c r="AA218" s="194"/>
      <c r="AB218" s="194"/>
      <c r="AC218" s="194"/>
      <c r="AD218" s="194"/>
      <c r="AE218" s="194"/>
      <c r="AF218" s="194"/>
      <c r="AG218" s="194"/>
      <c r="AH218" s="194"/>
      <c r="AI218" s="194"/>
      <c r="AJ218" s="194"/>
      <c r="AK218" s="194"/>
      <c r="AL218" s="194"/>
      <c r="AM218" s="194"/>
      <c r="AN218" s="194"/>
      <c r="AO218" s="194"/>
      <c r="AP218" s="194"/>
      <c r="AQ218" s="194"/>
      <c r="AR218" s="194"/>
      <c r="AS218" s="194"/>
      <c r="AT218" s="194"/>
      <c r="AU218" s="194"/>
    </row>
    <row r="219">
      <c r="A219" s="254">
        <v>215.0</v>
      </c>
      <c r="B219" s="255">
        <f t="shared" si="1"/>
        <v>12</v>
      </c>
      <c r="C219" s="255">
        <f t="shared" si="2"/>
        <v>5</v>
      </c>
      <c r="D219" s="256"/>
      <c r="E219" s="255"/>
      <c r="F219" s="257"/>
      <c r="G219" s="255"/>
      <c r="H219" s="255"/>
      <c r="I219" s="255"/>
      <c r="J219" s="255"/>
      <c r="K219" s="255"/>
      <c r="L219" s="255"/>
      <c r="M219" s="255"/>
      <c r="N219" s="255"/>
      <c r="O219" s="255"/>
      <c r="P219" s="255"/>
      <c r="Q219" s="257"/>
      <c r="R219" s="194"/>
      <c r="S219" s="194"/>
      <c r="T219" s="194"/>
      <c r="U219" s="194"/>
      <c r="V219" s="194"/>
      <c r="W219" s="194"/>
      <c r="X219" s="194"/>
      <c r="Y219" s="194"/>
      <c r="Z219" s="194"/>
      <c r="AA219" s="194"/>
      <c r="AB219" s="194"/>
      <c r="AC219" s="194"/>
      <c r="AD219" s="194"/>
      <c r="AE219" s="194"/>
      <c r="AF219" s="194"/>
      <c r="AG219" s="194"/>
      <c r="AH219" s="194"/>
      <c r="AI219" s="194"/>
      <c r="AJ219" s="194"/>
      <c r="AK219" s="194"/>
      <c r="AL219" s="194"/>
      <c r="AM219" s="194"/>
      <c r="AN219" s="194"/>
      <c r="AO219" s="194"/>
      <c r="AP219" s="194"/>
      <c r="AQ219" s="194"/>
      <c r="AR219" s="194"/>
      <c r="AS219" s="194"/>
      <c r="AT219" s="194"/>
      <c r="AU219" s="194"/>
    </row>
    <row r="220">
      <c r="A220" s="254">
        <v>216.0</v>
      </c>
      <c r="B220" s="255">
        <f t="shared" si="1"/>
        <v>12</v>
      </c>
      <c r="C220" s="255">
        <f t="shared" si="2"/>
        <v>5</v>
      </c>
      <c r="D220" s="256"/>
      <c r="E220" s="255"/>
      <c r="F220" s="257"/>
      <c r="G220" s="255"/>
      <c r="H220" s="255"/>
      <c r="I220" s="255"/>
      <c r="J220" s="255"/>
      <c r="K220" s="255"/>
      <c r="L220" s="255"/>
      <c r="M220" s="255"/>
      <c r="N220" s="255"/>
      <c r="O220" s="255"/>
      <c r="P220" s="255"/>
      <c r="Q220" s="257"/>
      <c r="R220" s="194"/>
      <c r="S220" s="194"/>
      <c r="T220" s="194"/>
      <c r="U220" s="194"/>
      <c r="V220" s="194"/>
      <c r="W220" s="194"/>
      <c r="X220" s="194"/>
      <c r="Y220" s="194"/>
      <c r="Z220" s="194"/>
      <c r="AA220" s="194"/>
      <c r="AB220" s="194"/>
      <c r="AC220" s="194"/>
      <c r="AD220" s="194"/>
      <c r="AE220" s="194"/>
      <c r="AF220" s="194"/>
      <c r="AG220" s="194"/>
      <c r="AH220" s="194"/>
      <c r="AI220" s="194"/>
      <c r="AJ220" s="194"/>
      <c r="AK220" s="194"/>
      <c r="AL220" s="194"/>
      <c r="AM220" s="194"/>
      <c r="AN220" s="194"/>
      <c r="AO220" s="194"/>
      <c r="AP220" s="194"/>
      <c r="AQ220" s="194"/>
      <c r="AR220" s="194"/>
      <c r="AS220" s="194"/>
      <c r="AT220" s="194"/>
      <c r="AU220" s="194"/>
    </row>
    <row r="221">
      <c r="A221" s="254">
        <v>217.0</v>
      </c>
      <c r="B221" s="255">
        <f t="shared" si="1"/>
        <v>12</v>
      </c>
      <c r="C221" s="255">
        <f t="shared" si="2"/>
        <v>5</v>
      </c>
      <c r="D221" s="256"/>
      <c r="E221" s="255"/>
      <c r="F221" s="257"/>
      <c r="G221" s="255"/>
      <c r="H221" s="255"/>
      <c r="I221" s="255"/>
      <c r="J221" s="255"/>
      <c r="K221" s="255"/>
      <c r="L221" s="255"/>
      <c r="M221" s="255"/>
      <c r="N221" s="255"/>
      <c r="O221" s="255"/>
      <c r="P221" s="255"/>
      <c r="Q221" s="257"/>
      <c r="R221" s="194"/>
      <c r="S221" s="194"/>
      <c r="T221" s="194"/>
      <c r="U221" s="194"/>
      <c r="V221" s="194"/>
      <c r="W221" s="194"/>
      <c r="X221" s="194"/>
      <c r="Y221" s="194"/>
      <c r="Z221" s="194"/>
      <c r="AA221" s="194"/>
      <c r="AB221" s="194"/>
      <c r="AC221" s="194"/>
      <c r="AD221" s="194"/>
      <c r="AE221" s="194"/>
      <c r="AF221" s="194"/>
      <c r="AG221" s="194"/>
      <c r="AH221" s="194"/>
      <c r="AI221" s="194"/>
      <c r="AJ221" s="194"/>
      <c r="AK221" s="194"/>
      <c r="AL221" s="194"/>
      <c r="AM221" s="194"/>
      <c r="AN221" s="194"/>
      <c r="AO221" s="194"/>
      <c r="AP221" s="194"/>
      <c r="AQ221" s="194"/>
      <c r="AR221" s="194"/>
      <c r="AS221" s="194"/>
      <c r="AT221" s="194"/>
      <c r="AU221" s="194"/>
    </row>
    <row r="222">
      <c r="A222" s="254">
        <v>218.0</v>
      </c>
      <c r="B222" s="255">
        <f t="shared" si="1"/>
        <v>12</v>
      </c>
      <c r="C222" s="255">
        <f t="shared" si="2"/>
        <v>5</v>
      </c>
      <c r="D222" s="256"/>
      <c r="E222" s="255"/>
      <c r="F222" s="257"/>
      <c r="G222" s="255"/>
      <c r="H222" s="255"/>
      <c r="I222" s="255"/>
      <c r="J222" s="255"/>
      <c r="K222" s="255"/>
      <c r="L222" s="255"/>
      <c r="M222" s="255"/>
      <c r="N222" s="255"/>
      <c r="O222" s="255"/>
      <c r="P222" s="255"/>
      <c r="Q222" s="257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  <c r="AL222" s="194"/>
      <c r="AM222" s="194"/>
      <c r="AN222" s="194"/>
      <c r="AO222" s="194"/>
      <c r="AP222" s="194"/>
      <c r="AQ222" s="194"/>
      <c r="AR222" s="194"/>
      <c r="AS222" s="194"/>
      <c r="AT222" s="194"/>
      <c r="AU222" s="194"/>
    </row>
    <row r="223">
      <c r="A223" s="254">
        <v>219.0</v>
      </c>
      <c r="B223" s="255">
        <f t="shared" si="1"/>
        <v>12</v>
      </c>
      <c r="C223" s="255">
        <f t="shared" si="2"/>
        <v>5</v>
      </c>
      <c r="D223" s="256"/>
      <c r="E223" s="255"/>
      <c r="F223" s="257"/>
      <c r="G223" s="255"/>
      <c r="H223" s="255"/>
      <c r="I223" s="255"/>
      <c r="J223" s="255"/>
      <c r="K223" s="255"/>
      <c r="L223" s="255"/>
      <c r="M223" s="255"/>
      <c r="N223" s="255"/>
      <c r="O223" s="255"/>
      <c r="P223" s="255"/>
      <c r="Q223" s="257"/>
      <c r="R223" s="194"/>
      <c r="S223" s="194"/>
      <c r="T223" s="194"/>
      <c r="U223" s="194"/>
      <c r="V223" s="194"/>
      <c r="W223" s="194"/>
      <c r="X223" s="194"/>
      <c r="Y223" s="194"/>
      <c r="Z223" s="194"/>
      <c r="AA223" s="194"/>
      <c r="AB223" s="194"/>
      <c r="AC223" s="194"/>
      <c r="AD223" s="194"/>
      <c r="AE223" s="194"/>
      <c r="AF223" s="194"/>
      <c r="AG223" s="194"/>
      <c r="AH223" s="194"/>
      <c r="AI223" s="194"/>
      <c r="AJ223" s="194"/>
      <c r="AK223" s="194"/>
      <c r="AL223" s="194"/>
      <c r="AM223" s="194"/>
      <c r="AN223" s="194"/>
      <c r="AO223" s="194"/>
      <c r="AP223" s="194"/>
      <c r="AQ223" s="194"/>
      <c r="AR223" s="194"/>
      <c r="AS223" s="194"/>
      <c r="AT223" s="194"/>
      <c r="AU223" s="194"/>
    </row>
    <row r="224">
      <c r="A224" s="254">
        <v>220.0</v>
      </c>
      <c r="B224" s="255">
        <f t="shared" si="1"/>
        <v>12</v>
      </c>
      <c r="C224" s="255">
        <f t="shared" si="2"/>
        <v>5</v>
      </c>
      <c r="D224" s="256"/>
      <c r="E224" s="255"/>
      <c r="F224" s="257"/>
      <c r="G224" s="255"/>
      <c r="H224" s="255"/>
      <c r="I224" s="255"/>
      <c r="J224" s="255"/>
      <c r="K224" s="255"/>
      <c r="L224" s="255"/>
      <c r="M224" s="255"/>
      <c r="N224" s="255"/>
      <c r="O224" s="255"/>
      <c r="P224" s="255"/>
      <c r="Q224" s="257"/>
      <c r="R224" s="194"/>
      <c r="S224" s="194"/>
      <c r="T224" s="194"/>
      <c r="U224" s="194"/>
      <c r="V224" s="194"/>
      <c r="W224" s="194"/>
      <c r="X224" s="194"/>
      <c r="Y224" s="194"/>
      <c r="Z224" s="194"/>
      <c r="AA224" s="194"/>
      <c r="AB224" s="194"/>
      <c r="AC224" s="194"/>
      <c r="AD224" s="194"/>
      <c r="AE224" s="194"/>
      <c r="AF224" s="194"/>
      <c r="AG224" s="194"/>
      <c r="AH224" s="194"/>
      <c r="AI224" s="194"/>
      <c r="AJ224" s="194"/>
      <c r="AK224" s="194"/>
      <c r="AL224" s="194"/>
      <c r="AM224" s="194"/>
      <c r="AN224" s="194"/>
      <c r="AO224" s="194"/>
      <c r="AP224" s="194"/>
      <c r="AQ224" s="194"/>
      <c r="AR224" s="194"/>
      <c r="AS224" s="194"/>
      <c r="AT224" s="194"/>
      <c r="AU224" s="194"/>
    </row>
    <row r="225">
      <c r="A225" s="254">
        <v>221.0</v>
      </c>
      <c r="B225" s="255">
        <f t="shared" si="1"/>
        <v>12</v>
      </c>
      <c r="C225" s="255">
        <f t="shared" si="2"/>
        <v>5</v>
      </c>
      <c r="D225" s="256"/>
      <c r="E225" s="255"/>
      <c r="F225" s="257"/>
      <c r="G225" s="255"/>
      <c r="H225" s="255"/>
      <c r="I225" s="255"/>
      <c r="J225" s="255"/>
      <c r="K225" s="255"/>
      <c r="L225" s="255"/>
      <c r="M225" s="255"/>
      <c r="N225" s="255"/>
      <c r="O225" s="255"/>
      <c r="P225" s="255"/>
      <c r="Q225" s="257"/>
      <c r="R225" s="194"/>
      <c r="S225" s="194"/>
      <c r="T225" s="194"/>
      <c r="U225" s="194"/>
      <c r="V225" s="194"/>
      <c r="W225" s="194"/>
      <c r="X225" s="194"/>
      <c r="Y225" s="194"/>
      <c r="Z225" s="194"/>
      <c r="AA225" s="194"/>
      <c r="AB225" s="194"/>
      <c r="AC225" s="194"/>
      <c r="AD225" s="194"/>
      <c r="AE225" s="194"/>
      <c r="AF225" s="194"/>
      <c r="AG225" s="194"/>
      <c r="AH225" s="194"/>
      <c r="AI225" s="194"/>
      <c r="AJ225" s="194"/>
      <c r="AK225" s="194"/>
      <c r="AL225" s="194"/>
      <c r="AM225" s="194"/>
      <c r="AN225" s="194"/>
      <c r="AO225" s="194"/>
      <c r="AP225" s="194"/>
      <c r="AQ225" s="194"/>
      <c r="AR225" s="194"/>
      <c r="AS225" s="194"/>
      <c r="AT225" s="194"/>
      <c r="AU225" s="194"/>
    </row>
    <row r="226">
      <c r="A226" s="254">
        <v>222.0</v>
      </c>
      <c r="B226" s="255">
        <f t="shared" si="1"/>
        <v>12</v>
      </c>
      <c r="C226" s="255">
        <f t="shared" si="2"/>
        <v>5</v>
      </c>
      <c r="D226" s="256"/>
      <c r="E226" s="255"/>
      <c r="F226" s="257"/>
      <c r="G226" s="255"/>
      <c r="H226" s="255"/>
      <c r="I226" s="255"/>
      <c r="J226" s="255"/>
      <c r="K226" s="255"/>
      <c r="L226" s="255"/>
      <c r="M226" s="255"/>
      <c r="N226" s="255"/>
      <c r="O226" s="255"/>
      <c r="P226" s="255"/>
      <c r="Q226" s="257"/>
      <c r="R226" s="194"/>
      <c r="S226" s="194"/>
      <c r="T226" s="194"/>
      <c r="U226" s="194"/>
      <c r="V226" s="194"/>
      <c r="W226" s="194"/>
      <c r="X226" s="194"/>
      <c r="Y226" s="194"/>
      <c r="Z226" s="194"/>
      <c r="AA226" s="194"/>
      <c r="AB226" s="194"/>
      <c r="AC226" s="194"/>
      <c r="AD226" s="194"/>
      <c r="AE226" s="194"/>
      <c r="AF226" s="194"/>
      <c r="AG226" s="194"/>
      <c r="AH226" s="194"/>
      <c r="AI226" s="194"/>
      <c r="AJ226" s="194"/>
      <c r="AK226" s="194"/>
      <c r="AL226" s="194"/>
      <c r="AM226" s="194"/>
      <c r="AN226" s="194"/>
      <c r="AO226" s="194"/>
      <c r="AP226" s="194"/>
      <c r="AQ226" s="194"/>
      <c r="AR226" s="194"/>
      <c r="AS226" s="194"/>
      <c r="AT226" s="194"/>
      <c r="AU226" s="194"/>
    </row>
    <row r="227">
      <c r="A227" s="254">
        <v>223.0</v>
      </c>
      <c r="B227" s="255">
        <f t="shared" si="1"/>
        <v>12</v>
      </c>
      <c r="C227" s="255">
        <f t="shared" si="2"/>
        <v>5</v>
      </c>
      <c r="D227" s="256"/>
      <c r="E227" s="255"/>
      <c r="F227" s="257"/>
      <c r="G227" s="255"/>
      <c r="H227" s="255"/>
      <c r="I227" s="255"/>
      <c r="J227" s="255"/>
      <c r="K227" s="255"/>
      <c r="L227" s="255"/>
      <c r="M227" s="255"/>
      <c r="N227" s="255"/>
      <c r="O227" s="255"/>
      <c r="P227" s="255"/>
      <c r="Q227" s="257"/>
      <c r="R227" s="194"/>
      <c r="S227" s="194"/>
      <c r="T227" s="194"/>
      <c r="U227" s="194"/>
      <c r="V227" s="194"/>
      <c r="W227" s="194"/>
      <c r="X227" s="194"/>
      <c r="Y227" s="194"/>
      <c r="Z227" s="194"/>
      <c r="AA227" s="194"/>
      <c r="AB227" s="194"/>
      <c r="AC227" s="194"/>
      <c r="AD227" s="194"/>
      <c r="AE227" s="194"/>
      <c r="AF227" s="194"/>
      <c r="AG227" s="194"/>
      <c r="AH227" s="194"/>
      <c r="AI227" s="194"/>
      <c r="AJ227" s="194"/>
      <c r="AK227" s="194"/>
      <c r="AL227" s="194"/>
      <c r="AM227" s="194"/>
      <c r="AN227" s="194"/>
      <c r="AO227" s="194"/>
      <c r="AP227" s="194"/>
      <c r="AQ227" s="194"/>
      <c r="AR227" s="194"/>
      <c r="AS227" s="194"/>
      <c r="AT227" s="194"/>
      <c r="AU227" s="194"/>
    </row>
    <row r="228">
      <c r="A228" s="254">
        <v>224.0</v>
      </c>
      <c r="B228" s="255">
        <f t="shared" si="1"/>
        <v>12</v>
      </c>
      <c r="C228" s="255">
        <f t="shared" si="2"/>
        <v>5</v>
      </c>
      <c r="D228" s="256"/>
      <c r="E228" s="255"/>
      <c r="F228" s="257"/>
      <c r="G228" s="255"/>
      <c r="H228" s="255"/>
      <c r="I228" s="255"/>
      <c r="J228" s="255"/>
      <c r="K228" s="255"/>
      <c r="L228" s="255"/>
      <c r="M228" s="255"/>
      <c r="N228" s="255"/>
      <c r="O228" s="255"/>
      <c r="P228" s="255"/>
      <c r="Q228" s="257"/>
      <c r="R228" s="194"/>
      <c r="S228" s="194"/>
      <c r="T228" s="194"/>
      <c r="U228" s="194"/>
      <c r="V228" s="194"/>
      <c r="W228" s="194"/>
      <c r="X228" s="194"/>
      <c r="Y228" s="194"/>
      <c r="Z228" s="194"/>
      <c r="AA228" s="194"/>
      <c r="AB228" s="194"/>
      <c r="AC228" s="194"/>
      <c r="AD228" s="194"/>
      <c r="AE228" s="194"/>
      <c r="AF228" s="194"/>
      <c r="AG228" s="194"/>
      <c r="AH228" s="194"/>
      <c r="AI228" s="194"/>
      <c r="AJ228" s="194"/>
      <c r="AK228" s="194"/>
      <c r="AL228" s="194"/>
      <c r="AM228" s="194"/>
      <c r="AN228" s="194"/>
      <c r="AO228" s="194"/>
      <c r="AP228" s="194"/>
      <c r="AQ228" s="194"/>
      <c r="AR228" s="194"/>
      <c r="AS228" s="194"/>
      <c r="AT228" s="194"/>
      <c r="AU228" s="194"/>
    </row>
    <row r="229">
      <c r="A229" s="254">
        <v>225.0</v>
      </c>
      <c r="B229" s="255">
        <f t="shared" si="1"/>
        <v>12</v>
      </c>
      <c r="C229" s="255">
        <f t="shared" si="2"/>
        <v>5</v>
      </c>
      <c r="D229" s="256"/>
      <c r="E229" s="255"/>
      <c r="F229" s="257"/>
      <c r="G229" s="255"/>
      <c r="H229" s="255"/>
      <c r="I229" s="255"/>
      <c r="J229" s="255"/>
      <c r="K229" s="255"/>
      <c r="L229" s="255"/>
      <c r="M229" s="255"/>
      <c r="N229" s="255"/>
      <c r="O229" s="255"/>
      <c r="P229" s="255"/>
      <c r="Q229" s="257"/>
      <c r="R229" s="194"/>
      <c r="S229" s="194"/>
      <c r="T229" s="194"/>
      <c r="U229" s="194"/>
      <c r="V229" s="194"/>
      <c r="W229" s="194"/>
      <c r="X229" s="194"/>
      <c r="Y229" s="194"/>
      <c r="Z229" s="194"/>
      <c r="AA229" s="194"/>
      <c r="AB229" s="194"/>
      <c r="AC229" s="194"/>
      <c r="AD229" s="194"/>
      <c r="AE229" s="194"/>
      <c r="AF229" s="194"/>
      <c r="AG229" s="194"/>
      <c r="AH229" s="194"/>
      <c r="AI229" s="194"/>
      <c r="AJ229" s="194"/>
      <c r="AK229" s="194"/>
      <c r="AL229" s="194"/>
      <c r="AM229" s="194"/>
      <c r="AN229" s="194"/>
      <c r="AO229" s="194"/>
      <c r="AP229" s="194"/>
      <c r="AQ229" s="194"/>
      <c r="AR229" s="194"/>
      <c r="AS229" s="194"/>
      <c r="AT229" s="194"/>
      <c r="AU229" s="194"/>
    </row>
    <row r="230">
      <c r="A230" s="254">
        <v>226.0</v>
      </c>
      <c r="B230" s="255">
        <f t="shared" si="1"/>
        <v>12</v>
      </c>
      <c r="C230" s="255">
        <f t="shared" si="2"/>
        <v>5</v>
      </c>
      <c r="D230" s="256"/>
      <c r="E230" s="255"/>
      <c r="F230" s="257"/>
      <c r="G230" s="255"/>
      <c r="H230" s="255"/>
      <c r="I230" s="255"/>
      <c r="J230" s="255"/>
      <c r="K230" s="255"/>
      <c r="L230" s="255"/>
      <c r="M230" s="255"/>
      <c r="N230" s="255"/>
      <c r="O230" s="255"/>
      <c r="P230" s="255"/>
      <c r="Q230" s="257"/>
      <c r="R230" s="194"/>
      <c r="S230" s="194"/>
      <c r="T230" s="194"/>
      <c r="U230" s="194"/>
      <c r="V230" s="194"/>
      <c r="W230" s="194"/>
      <c r="X230" s="194"/>
      <c r="Y230" s="194"/>
      <c r="Z230" s="194"/>
      <c r="AA230" s="194"/>
      <c r="AB230" s="194"/>
      <c r="AC230" s="194"/>
      <c r="AD230" s="194"/>
      <c r="AE230" s="194"/>
      <c r="AF230" s="194"/>
      <c r="AG230" s="194"/>
      <c r="AH230" s="194"/>
      <c r="AI230" s="194"/>
      <c r="AJ230" s="194"/>
      <c r="AK230" s="194"/>
      <c r="AL230" s="194"/>
      <c r="AM230" s="194"/>
      <c r="AN230" s="194"/>
      <c r="AO230" s="194"/>
      <c r="AP230" s="194"/>
      <c r="AQ230" s="194"/>
      <c r="AR230" s="194"/>
      <c r="AS230" s="194"/>
      <c r="AT230" s="194"/>
      <c r="AU230" s="194"/>
    </row>
    <row r="231">
      <c r="A231" s="254">
        <v>227.0</v>
      </c>
      <c r="B231" s="255">
        <f t="shared" si="1"/>
        <v>12</v>
      </c>
      <c r="C231" s="255">
        <f t="shared" si="2"/>
        <v>5</v>
      </c>
      <c r="D231" s="256"/>
      <c r="E231" s="255"/>
      <c r="F231" s="257"/>
      <c r="G231" s="255"/>
      <c r="H231" s="255"/>
      <c r="I231" s="255"/>
      <c r="J231" s="255"/>
      <c r="K231" s="255"/>
      <c r="L231" s="255"/>
      <c r="M231" s="255"/>
      <c r="N231" s="255"/>
      <c r="O231" s="255"/>
      <c r="P231" s="255"/>
      <c r="Q231" s="257"/>
      <c r="R231" s="194"/>
      <c r="S231" s="194"/>
      <c r="T231" s="194"/>
      <c r="U231" s="194"/>
      <c r="V231" s="194"/>
      <c r="W231" s="194"/>
      <c r="X231" s="194"/>
      <c r="Y231" s="194"/>
      <c r="Z231" s="194"/>
      <c r="AA231" s="194"/>
      <c r="AB231" s="194"/>
      <c r="AC231" s="194"/>
      <c r="AD231" s="194"/>
      <c r="AE231" s="194"/>
      <c r="AF231" s="194"/>
      <c r="AG231" s="194"/>
      <c r="AH231" s="194"/>
      <c r="AI231" s="194"/>
      <c r="AJ231" s="194"/>
      <c r="AK231" s="194"/>
      <c r="AL231" s="194"/>
      <c r="AM231" s="194"/>
      <c r="AN231" s="194"/>
      <c r="AO231" s="194"/>
      <c r="AP231" s="194"/>
      <c r="AQ231" s="194"/>
      <c r="AR231" s="194"/>
      <c r="AS231" s="194"/>
      <c r="AT231" s="194"/>
      <c r="AU231" s="194"/>
    </row>
    <row r="232">
      <c r="A232" s="254">
        <v>228.0</v>
      </c>
      <c r="B232" s="255">
        <f t="shared" si="1"/>
        <v>12</v>
      </c>
      <c r="C232" s="255">
        <f t="shared" si="2"/>
        <v>5</v>
      </c>
      <c r="D232" s="256"/>
      <c r="E232" s="255"/>
      <c r="F232" s="257"/>
      <c r="G232" s="255"/>
      <c r="H232" s="255"/>
      <c r="I232" s="255"/>
      <c r="J232" s="255"/>
      <c r="K232" s="255"/>
      <c r="L232" s="255"/>
      <c r="M232" s="255"/>
      <c r="N232" s="255"/>
      <c r="O232" s="255"/>
      <c r="P232" s="255"/>
      <c r="Q232" s="257"/>
      <c r="R232" s="194"/>
      <c r="S232" s="194"/>
      <c r="T232" s="194"/>
      <c r="U232" s="194"/>
      <c r="V232" s="194"/>
      <c r="W232" s="194"/>
      <c r="X232" s="194"/>
      <c r="Y232" s="194"/>
      <c r="Z232" s="194"/>
      <c r="AA232" s="194"/>
      <c r="AB232" s="194"/>
      <c r="AC232" s="194"/>
      <c r="AD232" s="194"/>
      <c r="AE232" s="194"/>
      <c r="AF232" s="194"/>
      <c r="AG232" s="194"/>
      <c r="AH232" s="194"/>
      <c r="AI232" s="194"/>
      <c r="AJ232" s="194"/>
      <c r="AK232" s="194"/>
      <c r="AL232" s="194"/>
      <c r="AM232" s="194"/>
      <c r="AN232" s="194"/>
      <c r="AO232" s="194"/>
      <c r="AP232" s="194"/>
      <c r="AQ232" s="194"/>
      <c r="AR232" s="194"/>
      <c r="AS232" s="194"/>
      <c r="AT232" s="194"/>
      <c r="AU232" s="194"/>
    </row>
    <row r="233">
      <c r="A233" s="254">
        <v>229.0</v>
      </c>
      <c r="B233" s="255">
        <f t="shared" si="1"/>
        <v>12</v>
      </c>
      <c r="C233" s="255">
        <f t="shared" si="2"/>
        <v>5</v>
      </c>
      <c r="D233" s="256"/>
      <c r="E233" s="255"/>
      <c r="F233" s="257"/>
      <c r="G233" s="255"/>
      <c r="H233" s="255"/>
      <c r="I233" s="255"/>
      <c r="J233" s="255"/>
      <c r="K233" s="255"/>
      <c r="L233" s="255"/>
      <c r="M233" s="255"/>
      <c r="N233" s="255"/>
      <c r="O233" s="255"/>
      <c r="P233" s="255"/>
      <c r="Q233" s="257"/>
      <c r="R233" s="194"/>
      <c r="S233" s="194"/>
      <c r="T233" s="194"/>
      <c r="U233" s="194"/>
      <c r="V233" s="194"/>
      <c r="W233" s="194"/>
      <c r="X233" s="194"/>
      <c r="Y233" s="194"/>
      <c r="Z233" s="194"/>
      <c r="AA233" s="194"/>
      <c r="AB233" s="194"/>
      <c r="AC233" s="194"/>
      <c r="AD233" s="194"/>
      <c r="AE233" s="194"/>
      <c r="AF233" s="194"/>
      <c r="AG233" s="194"/>
      <c r="AH233" s="194"/>
      <c r="AI233" s="194"/>
      <c r="AJ233" s="194"/>
      <c r="AK233" s="194"/>
      <c r="AL233" s="194"/>
      <c r="AM233" s="194"/>
      <c r="AN233" s="194"/>
      <c r="AO233" s="194"/>
      <c r="AP233" s="194"/>
      <c r="AQ233" s="194"/>
      <c r="AR233" s="194"/>
      <c r="AS233" s="194"/>
      <c r="AT233" s="194"/>
      <c r="AU233" s="194"/>
    </row>
    <row r="234">
      <c r="A234" s="254">
        <v>230.0</v>
      </c>
      <c r="B234" s="255">
        <f t="shared" si="1"/>
        <v>12</v>
      </c>
      <c r="C234" s="255">
        <f t="shared" si="2"/>
        <v>5</v>
      </c>
      <c r="D234" s="256"/>
      <c r="E234" s="255"/>
      <c r="F234" s="257"/>
      <c r="G234" s="255"/>
      <c r="H234" s="255"/>
      <c r="I234" s="255"/>
      <c r="J234" s="255"/>
      <c r="K234" s="255"/>
      <c r="L234" s="255"/>
      <c r="M234" s="255"/>
      <c r="N234" s="255"/>
      <c r="O234" s="255"/>
      <c r="P234" s="255"/>
      <c r="Q234" s="257"/>
      <c r="R234" s="194"/>
      <c r="S234" s="194"/>
      <c r="T234" s="194"/>
      <c r="U234" s="194"/>
      <c r="V234" s="194"/>
      <c r="W234" s="194"/>
      <c r="X234" s="194"/>
      <c r="Y234" s="194"/>
      <c r="Z234" s="194"/>
      <c r="AA234" s="194"/>
      <c r="AB234" s="194"/>
      <c r="AC234" s="194"/>
      <c r="AD234" s="194"/>
      <c r="AE234" s="194"/>
      <c r="AF234" s="194"/>
      <c r="AG234" s="194"/>
      <c r="AH234" s="194"/>
      <c r="AI234" s="194"/>
      <c r="AJ234" s="194"/>
      <c r="AK234" s="194"/>
      <c r="AL234" s="194"/>
      <c r="AM234" s="194"/>
      <c r="AN234" s="194"/>
      <c r="AO234" s="194"/>
      <c r="AP234" s="194"/>
      <c r="AQ234" s="194"/>
      <c r="AR234" s="194"/>
      <c r="AS234" s="194"/>
      <c r="AT234" s="194"/>
      <c r="AU234" s="194"/>
    </row>
    <row r="235">
      <c r="A235" s="254">
        <v>231.0</v>
      </c>
      <c r="B235" s="255">
        <f t="shared" si="1"/>
        <v>12</v>
      </c>
      <c r="C235" s="255">
        <f t="shared" si="2"/>
        <v>5</v>
      </c>
      <c r="D235" s="256"/>
      <c r="E235" s="255"/>
      <c r="F235" s="257"/>
      <c r="G235" s="255"/>
      <c r="H235" s="255"/>
      <c r="I235" s="255"/>
      <c r="J235" s="255"/>
      <c r="K235" s="255"/>
      <c r="L235" s="255"/>
      <c r="M235" s="255"/>
      <c r="N235" s="255"/>
      <c r="O235" s="255"/>
      <c r="P235" s="255"/>
      <c r="Q235" s="257"/>
      <c r="R235" s="194"/>
      <c r="S235" s="194"/>
      <c r="T235" s="194"/>
      <c r="U235" s="194"/>
      <c r="V235" s="194"/>
      <c r="W235" s="194"/>
      <c r="X235" s="194"/>
      <c r="Y235" s="194"/>
      <c r="Z235" s="194"/>
      <c r="AA235" s="194"/>
      <c r="AB235" s="194"/>
      <c r="AC235" s="194"/>
      <c r="AD235" s="194"/>
      <c r="AE235" s="194"/>
      <c r="AF235" s="194"/>
      <c r="AG235" s="194"/>
      <c r="AH235" s="194"/>
      <c r="AI235" s="194"/>
      <c r="AJ235" s="194"/>
      <c r="AK235" s="194"/>
      <c r="AL235" s="194"/>
      <c r="AM235" s="194"/>
      <c r="AN235" s="194"/>
      <c r="AO235" s="194"/>
      <c r="AP235" s="194"/>
      <c r="AQ235" s="194"/>
      <c r="AR235" s="194"/>
      <c r="AS235" s="194"/>
      <c r="AT235" s="194"/>
      <c r="AU235" s="194"/>
    </row>
    <row r="236">
      <c r="A236" s="254">
        <v>232.0</v>
      </c>
      <c r="B236" s="255">
        <f t="shared" si="1"/>
        <v>12</v>
      </c>
      <c r="C236" s="255">
        <f t="shared" si="2"/>
        <v>5</v>
      </c>
      <c r="D236" s="256"/>
      <c r="E236" s="255"/>
      <c r="F236" s="257"/>
      <c r="G236" s="255"/>
      <c r="H236" s="255"/>
      <c r="I236" s="255"/>
      <c r="J236" s="255"/>
      <c r="K236" s="255"/>
      <c r="L236" s="255"/>
      <c r="M236" s="255"/>
      <c r="N236" s="255"/>
      <c r="O236" s="255"/>
      <c r="P236" s="255"/>
      <c r="Q236" s="257"/>
      <c r="R236" s="194"/>
      <c r="S236" s="194"/>
      <c r="T236" s="194"/>
      <c r="U236" s="194"/>
      <c r="V236" s="194"/>
      <c r="W236" s="194"/>
      <c r="X236" s="194"/>
      <c r="Y236" s="194"/>
      <c r="Z236" s="194"/>
      <c r="AA236" s="194"/>
      <c r="AB236" s="194"/>
      <c r="AC236" s="194"/>
      <c r="AD236" s="194"/>
      <c r="AE236" s="194"/>
      <c r="AF236" s="194"/>
      <c r="AG236" s="194"/>
      <c r="AH236" s="194"/>
      <c r="AI236" s="194"/>
      <c r="AJ236" s="194"/>
      <c r="AK236" s="194"/>
      <c r="AL236" s="194"/>
      <c r="AM236" s="194"/>
      <c r="AN236" s="194"/>
      <c r="AO236" s="194"/>
      <c r="AP236" s="194"/>
      <c r="AQ236" s="194"/>
      <c r="AR236" s="194"/>
      <c r="AS236" s="194"/>
      <c r="AT236" s="194"/>
      <c r="AU236" s="194"/>
    </row>
    <row r="237">
      <c r="A237" s="254">
        <v>233.0</v>
      </c>
      <c r="B237" s="255">
        <f t="shared" si="1"/>
        <v>12</v>
      </c>
      <c r="C237" s="255">
        <f t="shared" si="2"/>
        <v>5</v>
      </c>
      <c r="D237" s="256"/>
      <c r="E237" s="255"/>
      <c r="F237" s="257"/>
      <c r="G237" s="255"/>
      <c r="H237" s="255"/>
      <c r="I237" s="255"/>
      <c r="J237" s="255"/>
      <c r="K237" s="255"/>
      <c r="L237" s="255"/>
      <c r="M237" s="255"/>
      <c r="N237" s="255"/>
      <c r="O237" s="255"/>
      <c r="P237" s="255"/>
      <c r="Q237" s="257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  <c r="AH237" s="194"/>
      <c r="AI237" s="194"/>
      <c r="AJ237" s="194"/>
      <c r="AK237" s="194"/>
      <c r="AL237" s="194"/>
      <c r="AM237" s="194"/>
      <c r="AN237" s="194"/>
      <c r="AO237" s="194"/>
      <c r="AP237" s="194"/>
      <c r="AQ237" s="194"/>
      <c r="AR237" s="194"/>
      <c r="AS237" s="194"/>
      <c r="AT237" s="194"/>
      <c r="AU237" s="194"/>
    </row>
    <row r="238">
      <c r="A238" s="254">
        <v>234.0</v>
      </c>
      <c r="B238" s="255">
        <f t="shared" si="1"/>
        <v>12</v>
      </c>
      <c r="C238" s="255">
        <f t="shared" si="2"/>
        <v>5</v>
      </c>
      <c r="D238" s="256"/>
      <c r="E238" s="255"/>
      <c r="F238" s="257"/>
      <c r="G238" s="255"/>
      <c r="H238" s="255"/>
      <c r="I238" s="255"/>
      <c r="J238" s="255"/>
      <c r="K238" s="255"/>
      <c r="L238" s="255"/>
      <c r="M238" s="255"/>
      <c r="N238" s="255"/>
      <c r="O238" s="255"/>
      <c r="P238" s="255"/>
      <c r="Q238" s="257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4"/>
      <c r="AL238" s="194"/>
      <c r="AM238" s="194"/>
      <c r="AN238" s="194"/>
      <c r="AO238" s="194"/>
      <c r="AP238" s="194"/>
      <c r="AQ238" s="194"/>
      <c r="AR238" s="194"/>
      <c r="AS238" s="194"/>
      <c r="AT238" s="194"/>
      <c r="AU238" s="194"/>
    </row>
    <row r="239">
      <c r="A239" s="254">
        <v>235.0</v>
      </c>
      <c r="B239" s="255">
        <f t="shared" si="1"/>
        <v>12</v>
      </c>
      <c r="C239" s="255">
        <f t="shared" si="2"/>
        <v>5</v>
      </c>
      <c r="D239" s="256"/>
      <c r="E239" s="255"/>
      <c r="F239" s="257"/>
      <c r="G239" s="255"/>
      <c r="H239" s="255"/>
      <c r="I239" s="255"/>
      <c r="J239" s="255"/>
      <c r="K239" s="255"/>
      <c r="L239" s="255"/>
      <c r="M239" s="255"/>
      <c r="N239" s="255"/>
      <c r="O239" s="255"/>
      <c r="P239" s="255"/>
      <c r="Q239" s="257"/>
      <c r="R239" s="194"/>
      <c r="S239" s="194"/>
      <c r="T239" s="194"/>
      <c r="U239" s="194"/>
      <c r="V239" s="194"/>
      <c r="W239" s="194"/>
      <c r="X239" s="194"/>
      <c r="Y239" s="194"/>
      <c r="Z239" s="194"/>
      <c r="AA239" s="194"/>
      <c r="AB239" s="194"/>
      <c r="AC239" s="194"/>
      <c r="AD239" s="194"/>
      <c r="AE239" s="194"/>
      <c r="AF239" s="194"/>
      <c r="AG239" s="194"/>
      <c r="AH239" s="194"/>
      <c r="AI239" s="194"/>
      <c r="AJ239" s="194"/>
      <c r="AK239" s="194"/>
      <c r="AL239" s="194"/>
      <c r="AM239" s="194"/>
      <c r="AN239" s="194"/>
      <c r="AO239" s="194"/>
      <c r="AP239" s="194"/>
      <c r="AQ239" s="194"/>
      <c r="AR239" s="194"/>
      <c r="AS239" s="194"/>
      <c r="AT239" s="194"/>
      <c r="AU239" s="194"/>
    </row>
    <row r="240">
      <c r="A240" s="254">
        <v>236.0</v>
      </c>
      <c r="B240" s="255">
        <f t="shared" si="1"/>
        <v>12</v>
      </c>
      <c r="C240" s="255">
        <f t="shared" si="2"/>
        <v>5</v>
      </c>
      <c r="D240" s="256"/>
      <c r="E240" s="255"/>
      <c r="F240" s="257"/>
      <c r="G240" s="255"/>
      <c r="H240" s="255"/>
      <c r="I240" s="255"/>
      <c r="J240" s="255"/>
      <c r="K240" s="255"/>
      <c r="L240" s="255"/>
      <c r="M240" s="255"/>
      <c r="N240" s="255"/>
      <c r="O240" s="255"/>
      <c r="P240" s="255"/>
      <c r="Q240" s="257"/>
      <c r="R240" s="194"/>
      <c r="S240" s="194"/>
      <c r="T240" s="194"/>
      <c r="U240" s="194"/>
      <c r="V240" s="194"/>
      <c r="W240" s="194"/>
      <c r="X240" s="194"/>
      <c r="Y240" s="194"/>
      <c r="Z240" s="194"/>
      <c r="AA240" s="194"/>
      <c r="AB240" s="194"/>
      <c r="AC240" s="194"/>
      <c r="AD240" s="194"/>
      <c r="AE240" s="194"/>
      <c r="AF240" s="194"/>
      <c r="AG240" s="194"/>
      <c r="AH240" s="194"/>
      <c r="AI240" s="194"/>
      <c r="AJ240" s="194"/>
      <c r="AK240" s="194"/>
      <c r="AL240" s="194"/>
      <c r="AM240" s="194"/>
      <c r="AN240" s="194"/>
      <c r="AO240" s="194"/>
      <c r="AP240" s="194"/>
      <c r="AQ240" s="194"/>
      <c r="AR240" s="194"/>
      <c r="AS240" s="194"/>
      <c r="AT240" s="194"/>
      <c r="AU240" s="194"/>
    </row>
    <row r="241">
      <c r="A241" s="254">
        <v>237.0</v>
      </c>
      <c r="B241" s="255">
        <f t="shared" si="1"/>
        <v>12</v>
      </c>
      <c r="C241" s="255">
        <f t="shared" si="2"/>
        <v>5</v>
      </c>
      <c r="D241" s="256"/>
      <c r="E241" s="255"/>
      <c r="F241" s="257"/>
      <c r="G241" s="255"/>
      <c r="H241" s="255"/>
      <c r="I241" s="255"/>
      <c r="J241" s="255"/>
      <c r="K241" s="255"/>
      <c r="L241" s="255"/>
      <c r="M241" s="255"/>
      <c r="N241" s="255"/>
      <c r="O241" s="255"/>
      <c r="P241" s="255"/>
      <c r="Q241" s="257"/>
      <c r="R241" s="194"/>
      <c r="S241" s="194"/>
      <c r="T241" s="194"/>
      <c r="U241" s="194"/>
      <c r="V241" s="194"/>
      <c r="W241" s="194"/>
      <c r="X241" s="194"/>
      <c r="Y241" s="194"/>
      <c r="Z241" s="194"/>
      <c r="AA241" s="194"/>
      <c r="AB241" s="194"/>
      <c r="AC241" s="194"/>
      <c r="AD241" s="194"/>
      <c r="AE241" s="194"/>
      <c r="AF241" s="194"/>
      <c r="AG241" s="194"/>
      <c r="AH241" s="194"/>
      <c r="AI241" s="194"/>
      <c r="AJ241" s="194"/>
      <c r="AK241" s="194"/>
      <c r="AL241" s="194"/>
      <c r="AM241" s="194"/>
      <c r="AN241" s="194"/>
      <c r="AO241" s="194"/>
      <c r="AP241" s="194"/>
      <c r="AQ241" s="194"/>
      <c r="AR241" s="194"/>
      <c r="AS241" s="194"/>
      <c r="AT241" s="194"/>
      <c r="AU241" s="194"/>
    </row>
    <row r="242">
      <c r="A242" s="254">
        <v>238.0</v>
      </c>
      <c r="B242" s="255">
        <f t="shared" si="1"/>
        <v>12</v>
      </c>
      <c r="C242" s="255">
        <f t="shared" si="2"/>
        <v>5</v>
      </c>
      <c r="D242" s="256"/>
      <c r="E242" s="255"/>
      <c r="F242" s="257"/>
      <c r="G242" s="255"/>
      <c r="H242" s="255"/>
      <c r="I242" s="255"/>
      <c r="J242" s="255"/>
      <c r="K242" s="255"/>
      <c r="L242" s="255"/>
      <c r="M242" s="255"/>
      <c r="N242" s="255"/>
      <c r="O242" s="255"/>
      <c r="P242" s="255"/>
      <c r="Q242" s="257"/>
      <c r="R242" s="194"/>
      <c r="S242" s="194"/>
      <c r="T242" s="194"/>
      <c r="U242" s="194"/>
      <c r="V242" s="194"/>
      <c r="W242" s="194"/>
      <c r="X242" s="194"/>
      <c r="Y242" s="194"/>
      <c r="Z242" s="194"/>
      <c r="AA242" s="194"/>
      <c r="AB242" s="194"/>
      <c r="AC242" s="194"/>
      <c r="AD242" s="194"/>
      <c r="AE242" s="194"/>
      <c r="AF242" s="194"/>
      <c r="AG242" s="194"/>
      <c r="AH242" s="194"/>
      <c r="AI242" s="194"/>
      <c r="AJ242" s="194"/>
      <c r="AK242" s="194"/>
      <c r="AL242" s="194"/>
      <c r="AM242" s="194"/>
      <c r="AN242" s="194"/>
      <c r="AO242" s="194"/>
      <c r="AP242" s="194"/>
      <c r="AQ242" s="194"/>
      <c r="AR242" s="194"/>
      <c r="AS242" s="194"/>
      <c r="AT242" s="194"/>
      <c r="AU242" s="194"/>
    </row>
    <row r="243">
      <c r="A243" s="254">
        <v>239.0</v>
      </c>
      <c r="B243" s="255">
        <f t="shared" si="1"/>
        <v>12</v>
      </c>
      <c r="C243" s="255">
        <f t="shared" si="2"/>
        <v>5</v>
      </c>
      <c r="D243" s="256"/>
      <c r="E243" s="255"/>
      <c r="F243" s="257"/>
      <c r="G243" s="255"/>
      <c r="H243" s="255"/>
      <c r="I243" s="255"/>
      <c r="J243" s="255"/>
      <c r="K243" s="255"/>
      <c r="L243" s="255"/>
      <c r="M243" s="255"/>
      <c r="N243" s="255"/>
      <c r="O243" s="255"/>
      <c r="P243" s="255"/>
      <c r="Q243" s="257"/>
      <c r="R243" s="194"/>
      <c r="S243" s="194"/>
      <c r="T243" s="194"/>
      <c r="U243" s="194"/>
      <c r="V243" s="194"/>
      <c r="W243" s="194"/>
      <c r="X243" s="194"/>
      <c r="Y243" s="194"/>
      <c r="Z243" s="194"/>
      <c r="AA243" s="194"/>
      <c r="AB243" s="194"/>
      <c r="AC243" s="194"/>
      <c r="AD243" s="194"/>
      <c r="AE243" s="194"/>
      <c r="AF243" s="194"/>
      <c r="AG243" s="194"/>
      <c r="AH243" s="194"/>
      <c r="AI243" s="194"/>
      <c r="AJ243" s="194"/>
      <c r="AK243" s="194"/>
      <c r="AL243" s="194"/>
      <c r="AM243" s="194"/>
      <c r="AN243" s="194"/>
      <c r="AO243" s="194"/>
      <c r="AP243" s="194"/>
      <c r="AQ243" s="194"/>
      <c r="AR243" s="194"/>
      <c r="AS243" s="194"/>
      <c r="AT243" s="194"/>
      <c r="AU243" s="194"/>
    </row>
    <row r="244">
      <c r="A244" s="254">
        <v>240.0</v>
      </c>
      <c r="B244" s="255">
        <f t="shared" si="1"/>
        <v>12</v>
      </c>
      <c r="C244" s="255">
        <f t="shared" si="2"/>
        <v>5</v>
      </c>
      <c r="D244" s="256"/>
      <c r="E244" s="255"/>
      <c r="F244" s="257"/>
      <c r="G244" s="255"/>
      <c r="H244" s="255"/>
      <c r="I244" s="255"/>
      <c r="J244" s="255"/>
      <c r="K244" s="255"/>
      <c r="L244" s="255"/>
      <c r="M244" s="255"/>
      <c r="N244" s="255"/>
      <c r="O244" s="255"/>
      <c r="P244" s="255"/>
      <c r="Q244" s="257"/>
      <c r="R244" s="194"/>
      <c r="S244" s="194"/>
      <c r="T244" s="194"/>
      <c r="U244" s="194"/>
      <c r="V244" s="194"/>
      <c r="W244" s="194"/>
      <c r="X244" s="194"/>
      <c r="Y244" s="194"/>
      <c r="Z244" s="194"/>
      <c r="AA244" s="194"/>
      <c r="AB244" s="194"/>
      <c r="AC244" s="194"/>
      <c r="AD244" s="194"/>
      <c r="AE244" s="194"/>
      <c r="AF244" s="194"/>
      <c r="AG244" s="194"/>
      <c r="AH244" s="194"/>
      <c r="AI244" s="194"/>
      <c r="AJ244" s="194"/>
      <c r="AK244" s="194"/>
      <c r="AL244" s="194"/>
      <c r="AM244" s="194"/>
      <c r="AN244" s="194"/>
      <c r="AO244" s="194"/>
      <c r="AP244" s="194"/>
      <c r="AQ244" s="194"/>
      <c r="AR244" s="194"/>
      <c r="AS244" s="194"/>
      <c r="AT244" s="194"/>
      <c r="AU244" s="194"/>
    </row>
    <row r="245">
      <c r="A245" s="254">
        <v>241.0</v>
      </c>
      <c r="B245" s="255">
        <f t="shared" si="1"/>
        <v>12</v>
      </c>
      <c r="C245" s="255">
        <f t="shared" si="2"/>
        <v>5</v>
      </c>
      <c r="D245" s="256"/>
      <c r="E245" s="255"/>
      <c r="F245" s="257"/>
      <c r="G245" s="255"/>
      <c r="H245" s="255"/>
      <c r="I245" s="255"/>
      <c r="J245" s="255"/>
      <c r="K245" s="255"/>
      <c r="L245" s="255"/>
      <c r="M245" s="255"/>
      <c r="N245" s="255"/>
      <c r="O245" s="255"/>
      <c r="P245" s="255"/>
      <c r="Q245" s="257"/>
      <c r="R245" s="194"/>
      <c r="S245" s="194"/>
      <c r="T245" s="194"/>
      <c r="U245" s="194"/>
      <c r="V245" s="194"/>
      <c r="W245" s="194"/>
      <c r="X245" s="194"/>
      <c r="Y245" s="194"/>
      <c r="Z245" s="194"/>
      <c r="AA245" s="194"/>
      <c r="AB245" s="194"/>
      <c r="AC245" s="194"/>
      <c r="AD245" s="194"/>
      <c r="AE245" s="194"/>
      <c r="AF245" s="194"/>
      <c r="AG245" s="194"/>
      <c r="AH245" s="194"/>
      <c r="AI245" s="194"/>
      <c r="AJ245" s="194"/>
      <c r="AK245" s="194"/>
      <c r="AL245" s="194"/>
      <c r="AM245" s="194"/>
      <c r="AN245" s="194"/>
      <c r="AO245" s="194"/>
      <c r="AP245" s="194"/>
      <c r="AQ245" s="194"/>
      <c r="AR245" s="194"/>
      <c r="AS245" s="194"/>
      <c r="AT245" s="194"/>
      <c r="AU245" s="194"/>
    </row>
    <row r="246">
      <c r="A246" s="254">
        <v>242.0</v>
      </c>
      <c r="B246" s="255">
        <f t="shared" si="1"/>
        <v>12</v>
      </c>
      <c r="C246" s="255">
        <f t="shared" si="2"/>
        <v>5</v>
      </c>
      <c r="D246" s="256"/>
      <c r="E246" s="255"/>
      <c r="F246" s="257"/>
      <c r="G246" s="255"/>
      <c r="H246" s="255"/>
      <c r="I246" s="255"/>
      <c r="J246" s="255"/>
      <c r="K246" s="255"/>
      <c r="L246" s="255"/>
      <c r="M246" s="255"/>
      <c r="N246" s="255"/>
      <c r="O246" s="255"/>
      <c r="P246" s="255"/>
      <c r="Q246" s="257"/>
      <c r="R246" s="194"/>
      <c r="S246" s="194"/>
      <c r="T246" s="194"/>
      <c r="U246" s="194"/>
      <c r="V246" s="194"/>
      <c r="W246" s="194"/>
      <c r="X246" s="194"/>
      <c r="Y246" s="194"/>
      <c r="Z246" s="194"/>
      <c r="AA246" s="194"/>
      <c r="AB246" s="194"/>
      <c r="AC246" s="194"/>
      <c r="AD246" s="194"/>
      <c r="AE246" s="194"/>
      <c r="AF246" s="194"/>
      <c r="AG246" s="194"/>
      <c r="AH246" s="194"/>
      <c r="AI246" s="194"/>
      <c r="AJ246" s="194"/>
      <c r="AK246" s="194"/>
      <c r="AL246" s="194"/>
      <c r="AM246" s="194"/>
      <c r="AN246" s="194"/>
      <c r="AO246" s="194"/>
      <c r="AP246" s="194"/>
      <c r="AQ246" s="194"/>
      <c r="AR246" s="194"/>
      <c r="AS246" s="194"/>
      <c r="AT246" s="194"/>
      <c r="AU246" s="194"/>
    </row>
    <row r="247">
      <c r="A247" s="254">
        <v>243.0</v>
      </c>
      <c r="B247" s="255">
        <f t="shared" si="1"/>
        <v>12</v>
      </c>
      <c r="C247" s="255">
        <f t="shared" si="2"/>
        <v>5</v>
      </c>
      <c r="D247" s="256"/>
      <c r="E247" s="255"/>
      <c r="F247" s="257"/>
      <c r="G247" s="255"/>
      <c r="H247" s="255"/>
      <c r="I247" s="255"/>
      <c r="J247" s="255"/>
      <c r="K247" s="255"/>
      <c r="L247" s="255"/>
      <c r="M247" s="255"/>
      <c r="N247" s="255"/>
      <c r="O247" s="255"/>
      <c r="P247" s="255"/>
      <c r="Q247" s="257"/>
      <c r="R247" s="194"/>
      <c r="S247" s="194"/>
      <c r="T247" s="194"/>
      <c r="U247" s="194"/>
      <c r="V247" s="194"/>
      <c r="W247" s="194"/>
      <c r="X247" s="194"/>
      <c r="Y247" s="194"/>
      <c r="Z247" s="194"/>
      <c r="AA247" s="194"/>
      <c r="AB247" s="194"/>
      <c r="AC247" s="194"/>
      <c r="AD247" s="194"/>
      <c r="AE247" s="194"/>
      <c r="AF247" s="194"/>
      <c r="AG247" s="194"/>
      <c r="AH247" s="194"/>
      <c r="AI247" s="194"/>
      <c r="AJ247" s="194"/>
      <c r="AK247" s="194"/>
      <c r="AL247" s="194"/>
      <c r="AM247" s="194"/>
      <c r="AN247" s="194"/>
      <c r="AO247" s="194"/>
      <c r="AP247" s="194"/>
      <c r="AQ247" s="194"/>
      <c r="AR247" s="194"/>
      <c r="AS247" s="194"/>
      <c r="AT247" s="194"/>
      <c r="AU247" s="194"/>
    </row>
    <row r="248">
      <c r="A248" s="254">
        <v>244.0</v>
      </c>
      <c r="B248" s="255">
        <f t="shared" si="1"/>
        <v>12</v>
      </c>
      <c r="C248" s="255">
        <f t="shared" si="2"/>
        <v>5</v>
      </c>
      <c r="D248" s="256"/>
      <c r="E248" s="255"/>
      <c r="F248" s="257"/>
      <c r="G248" s="255"/>
      <c r="H248" s="255"/>
      <c r="I248" s="255"/>
      <c r="J248" s="255"/>
      <c r="K248" s="255"/>
      <c r="L248" s="255"/>
      <c r="M248" s="255"/>
      <c r="N248" s="255"/>
      <c r="O248" s="255"/>
      <c r="P248" s="255"/>
      <c r="Q248" s="257"/>
      <c r="R248" s="194"/>
      <c r="S248" s="194"/>
      <c r="T248" s="194"/>
      <c r="U248" s="194"/>
      <c r="V248" s="194"/>
      <c r="W248" s="194"/>
      <c r="X248" s="194"/>
      <c r="Y248" s="194"/>
      <c r="Z248" s="194"/>
      <c r="AA248" s="194"/>
      <c r="AB248" s="194"/>
      <c r="AC248" s="194"/>
      <c r="AD248" s="194"/>
      <c r="AE248" s="194"/>
      <c r="AF248" s="194"/>
      <c r="AG248" s="194"/>
      <c r="AH248" s="194"/>
      <c r="AI248" s="194"/>
      <c r="AJ248" s="194"/>
      <c r="AK248" s="194"/>
      <c r="AL248" s="194"/>
      <c r="AM248" s="194"/>
      <c r="AN248" s="194"/>
      <c r="AO248" s="194"/>
      <c r="AP248" s="194"/>
      <c r="AQ248" s="194"/>
      <c r="AR248" s="194"/>
      <c r="AS248" s="194"/>
      <c r="AT248" s="194"/>
      <c r="AU248" s="194"/>
    </row>
    <row r="249">
      <c r="A249" s="254">
        <v>245.0</v>
      </c>
      <c r="B249" s="255">
        <f t="shared" si="1"/>
        <v>12</v>
      </c>
      <c r="C249" s="255">
        <f t="shared" si="2"/>
        <v>5</v>
      </c>
      <c r="D249" s="256"/>
      <c r="E249" s="255"/>
      <c r="F249" s="257"/>
      <c r="G249" s="255"/>
      <c r="H249" s="255"/>
      <c r="I249" s="255"/>
      <c r="J249" s="255"/>
      <c r="K249" s="255"/>
      <c r="L249" s="255"/>
      <c r="M249" s="255"/>
      <c r="N249" s="255"/>
      <c r="O249" s="255"/>
      <c r="P249" s="255"/>
      <c r="Q249" s="257"/>
      <c r="R249" s="194"/>
      <c r="S249" s="194"/>
      <c r="T249" s="194"/>
      <c r="U249" s="194"/>
      <c r="V249" s="194"/>
      <c r="W249" s="194"/>
      <c r="X249" s="194"/>
      <c r="Y249" s="194"/>
      <c r="Z249" s="194"/>
      <c r="AA249" s="194"/>
      <c r="AB249" s="194"/>
      <c r="AC249" s="194"/>
      <c r="AD249" s="194"/>
      <c r="AE249" s="194"/>
      <c r="AF249" s="194"/>
      <c r="AG249" s="194"/>
      <c r="AH249" s="194"/>
      <c r="AI249" s="194"/>
      <c r="AJ249" s="194"/>
      <c r="AK249" s="194"/>
      <c r="AL249" s="194"/>
      <c r="AM249" s="194"/>
      <c r="AN249" s="194"/>
      <c r="AO249" s="194"/>
      <c r="AP249" s="194"/>
      <c r="AQ249" s="194"/>
      <c r="AR249" s="194"/>
      <c r="AS249" s="194"/>
      <c r="AT249" s="194"/>
      <c r="AU249" s="194"/>
    </row>
    <row r="250">
      <c r="A250" s="254">
        <v>246.0</v>
      </c>
      <c r="B250" s="255">
        <f t="shared" si="1"/>
        <v>12</v>
      </c>
      <c r="C250" s="255">
        <f t="shared" si="2"/>
        <v>5</v>
      </c>
      <c r="D250" s="256"/>
      <c r="E250" s="255"/>
      <c r="F250" s="257"/>
      <c r="G250" s="255"/>
      <c r="H250" s="255"/>
      <c r="I250" s="255"/>
      <c r="J250" s="255"/>
      <c r="K250" s="255"/>
      <c r="L250" s="255"/>
      <c r="M250" s="255"/>
      <c r="N250" s="255"/>
      <c r="O250" s="255"/>
      <c r="P250" s="255"/>
      <c r="Q250" s="257"/>
      <c r="R250" s="194"/>
      <c r="S250" s="194"/>
      <c r="T250" s="194"/>
      <c r="U250" s="194"/>
      <c r="V250" s="194"/>
      <c r="W250" s="194"/>
      <c r="X250" s="194"/>
      <c r="Y250" s="194"/>
      <c r="Z250" s="194"/>
      <c r="AA250" s="194"/>
      <c r="AB250" s="194"/>
      <c r="AC250" s="194"/>
      <c r="AD250" s="194"/>
      <c r="AE250" s="194"/>
      <c r="AF250" s="194"/>
      <c r="AG250" s="194"/>
      <c r="AH250" s="194"/>
      <c r="AI250" s="194"/>
      <c r="AJ250" s="194"/>
      <c r="AK250" s="194"/>
      <c r="AL250" s="194"/>
      <c r="AM250" s="194"/>
      <c r="AN250" s="194"/>
      <c r="AO250" s="194"/>
      <c r="AP250" s="194"/>
      <c r="AQ250" s="194"/>
      <c r="AR250" s="194"/>
      <c r="AS250" s="194"/>
      <c r="AT250" s="194"/>
      <c r="AU250" s="194"/>
    </row>
    <row r="251">
      <c r="A251" s="254">
        <v>247.0</v>
      </c>
      <c r="B251" s="255">
        <f t="shared" si="1"/>
        <v>12</v>
      </c>
      <c r="C251" s="255">
        <f t="shared" si="2"/>
        <v>5</v>
      </c>
      <c r="D251" s="256"/>
      <c r="E251" s="255"/>
      <c r="F251" s="257"/>
      <c r="G251" s="255"/>
      <c r="H251" s="255"/>
      <c r="I251" s="255"/>
      <c r="J251" s="255"/>
      <c r="K251" s="255"/>
      <c r="L251" s="255"/>
      <c r="M251" s="255"/>
      <c r="N251" s="255"/>
      <c r="O251" s="255"/>
      <c r="P251" s="255"/>
      <c r="Q251" s="257"/>
      <c r="R251" s="194"/>
      <c r="S251" s="194"/>
      <c r="T251" s="194"/>
      <c r="U251" s="194"/>
      <c r="V251" s="194"/>
      <c r="W251" s="194"/>
      <c r="X251" s="194"/>
      <c r="Y251" s="194"/>
      <c r="Z251" s="194"/>
      <c r="AA251" s="194"/>
      <c r="AB251" s="194"/>
      <c r="AC251" s="194"/>
      <c r="AD251" s="194"/>
      <c r="AE251" s="194"/>
      <c r="AF251" s="194"/>
      <c r="AG251" s="194"/>
      <c r="AH251" s="194"/>
      <c r="AI251" s="194"/>
      <c r="AJ251" s="194"/>
      <c r="AK251" s="194"/>
      <c r="AL251" s="194"/>
      <c r="AM251" s="194"/>
      <c r="AN251" s="194"/>
      <c r="AO251" s="194"/>
      <c r="AP251" s="194"/>
      <c r="AQ251" s="194"/>
      <c r="AR251" s="194"/>
      <c r="AS251" s="194"/>
      <c r="AT251" s="194"/>
      <c r="AU251" s="194"/>
    </row>
    <row r="252">
      <c r="A252" s="254">
        <v>248.0</v>
      </c>
      <c r="B252" s="255">
        <f t="shared" si="1"/>
        <v>12</v>
      </c>
      <c r="C252" s="255">
        <f t="shared" si="2"/>
        <v>5</v>
      </c>
      <c r="D252" s="256"/>
      <c r="E252" s="255"/>
      <c r="F252" s="257"/>
      <c r="G252" s="255"/>
      <c r="H252" s="255"/>
      <c r="I252" s="255"/>
      <c r="J252" s="255"/>
      <c r="K252" s="255"/>
      <c r="L252" s="255"/>
      <c r="M252" s="255"/>
      <c r="N252" s="255"/>
      <c r="O252" s="255"/>
      <c r="P252" s="255"/>
      <c r="Q252" s="257"/>
      <c r="R252" s="194"/>
      <c r="S252" s="194"/>
      <c r="T252" s="194"/>
      <c r="U252" s="194"/>
      <c r="V252" s="194"/>
      <c r="W252" s="194"/>
      <c r="X252" s="194"/>
      <c r="Y252" s="194"/>
      <c r="Z252" s="194"/>
      <c r="AA252" s="194"/>
      <c r="AB252" s="194"/>
      <c r="AC252" s="194"/>
      <c r="AD252" s="194"/>
      <c r="AE252" s="194"/>
      <c r="AF252" s="194"/>
      <c r="AG252" s="194"/>
      <c r="AH252" s="194"/>
      <c r="AI252" s="194"/>
      <c r="AJ252" s="194"/>
      <c r="AK252" s="194"/>
      <c r="AL252" s="194"/>
      <c r="AM252" s="194"/>
      <c r="AN252" s="194"/>
      <c r="AO252" s="194"/>
      <c r="AP252" s="194"/>
      <c r="AQ252" s="194"/>
      <c r="AR252" s="194"/>
      <c r="AS252" s="194"/>
      <c r="AT252" s="194"/>
      <c r="AU252" s="194"/>
    </row>
    <row r="253">
      <c r="A253" s="254">
        <v>249.0</v>
      </c>
      <c r="B253" s="255">
        <f t="shared" si="1"/>
        <v>12</v>
      </c>
      <c r="C253" s="255">
        <f t="shared" si="2"/>
        <v>5</v>
      </c>
      <c r="D253" s="256"/>
      <c r="E253" s="255"/>
      <c r="F253" s="257"/>
      <c r="G253" s="255"/>
      <c r="H253" s="255"/>
      <c r="I253" s="255"/>
      <c r="J253" s="255"/>
      <c r="K253" s="255"/>
      <c r="L253" s="255"/>
      <c r="M253" s="255"/>
      <c r="N253" s="255"/>
      <c r="O253" s="255"/>
      <c r="P253" s="255"/>
      <c r="Q253" s="257"/>
      <c r="R253" s="194"/>
      <c r="S253" s="194"/>
      <c r="T253" s="194"/>
      <c r="U253" s="194"/>
      <c r="V253" s="194"/>
      <c r="W253" s="194"/>
      <c r="X253" s="194"/>
      <c r="Y253" s="194"/>
      <c r="Z253" s="194"/>
      <c r="AA253" s="194"/>
      <c r="AB253" s="194"/>
      <c r="AC253" s="194"/>
      <c r="AD253" s="194"/>
      <c r="AE253" s="194"/>
      <c r="AF253" s="194"/>
      <c r="AG253" s="194"/>
      <c r="AH253" s="194"/>
      <c r="AI253" s="194"/>
      <c r="AJ253" s="194"/>
      <c r="AK253" s="194"/>
      <c r="AL253" s="194"/>
      <c r="AM253" s="194"/>
      <c r="AN253" s="194"/>
      <c r="AO253" s="194"/>
      <c r="AP253" s="194"/>
      <c r="AQ253" s="194"/>
      <c r="AR253" s="194"/>
      <c r="AS253" s="194"/>
      <c r="AT253" s="194"/>
      <c r="AU253" s="194"/>
    </row>
    <row r="254">
      <c r="A254" s="254">
        <v>250.0</v>
      </c>
      <c r="B254" s="255">
        <f t="shared" si="1"/>
        <v>12</v>
      </c>
      <c r="C254" s="255">
        <f t="shared" si="2"/>
        <v>5</v>
      </c>
      <c r="D254" s="256"/>
      <c r="E254" s="255"/>
      <c r="F254" s="257"/>
      <c r="G254" s="255"/>
      <c r="H254" s="255"/>
      <c r="I254" s="255"/>
      <c r="J254" s="255"/>
      <c r="K254" s="255"/>
      <c r="L254" s="255"/>
      <c r="M254" s="255"/>
      <c r="N254" s="255"/>
      <c r="O254" s="255"/>
      <c r="P254" s="255"/>
      <c r="Q254" s="257"/>
      <c r="R254" s="194"/>
      <c r="S254" s="194"/>
      <c r="T254" s="194"/>
      <c r="U254" s="194"/>
      <c r="V254" s="194"/>
      <c r="W254" s="194"/>
      <c r="X254" s="194"/>
      <c r="Y254" s="194"/>
      <c r="Z254" s="194"/>
      <c r="AA254" s="194"/>
      <c r="AB254" s="194"/>
      <c r="AC254" s="194"/>
      <c r="AD254" s="194"/>
      <c r="AE254" s="194"/>
      <c r="AF254" s="194"/>
      <c r="AG254" s="194"/>
      <c r="AH254" s="194"/>
      <c r="AI254" s="194"/>
      <c r="AJ254" s="194"/>
      <c r="AK254" s="194"/>
      <c r="AL254" s="194"/>
      <c r="AM254" s="194"/>
      <c r="AN254" s="194"/>
      <c r="AO254" s="194"/>
      <c r="AP254" s="194"/>
      <c r="AQ254" s="194"/>
      <c r="AR254" s="194"/>
      <c r="AS254" s="194"/>
      <c r="AT254" s="194"/>
      <c r="AU254" s="194"/>
    </row>
    <row r="255">
      <c r="A255" s="254">
        <v>251.0</v>
      </c>
      <c r="B255" s="255">
        <f t="shared" si="1"/>
        <v>12</v>
      </c>
      <c r="C255" s="255">
        <f t="shared" si="2"/>
        <v>5</v>
      </c>
      <c r="D255" s="256"/>
      <c r="E255" s="255"/>
      <c r="F255" s="257"/>
      <c r="G255" s="255"/>
      <c r="H255" s="255"/>
      <c r="I255" s="255"/>
      <c r="J255" s="255"/>
      <c r="K255" s="255"/>
      <c r="L255" s="255"/>
      <c r="M255" s="255"/>
      <c r="N255" s="255"/>
      <c r="O255" s="255"/>
      <c r="P255" s="255"/>
      <c r="Q255" s="257"/>
      <c r="R255" s="194"/>
      <c r="S255" s="194"/>
      <c r="T255" s="194"/>
      <c r="U255" s="194"/>
      <c r="V255" s="194"/>
      <c r="W255" s="194"/>
      <c r="X255" s="194"/>
      <c r="Y255" s="194"/>
      <c r="Z255" s="194"/>
      <c r="AA255" s="194"/>
      <c r="AB255" s="194"/>
      <c r="AC255" s="194"/>
      <c r="AD255" s="194"/>
      <c r="AE255" s="194"/>
      <c r="AF255" s="194"/>
      <c r="AG255" s="194"/>
      <c r="AH255" s="194"/>
      <c r="AI255" s="194"/>
      <c r="AJ255" s="194"/>
      <c r="AK255" s="194"/>
      <c r="AL255" s="194"/>
      <c r="AM255" s="194"/>
      <c r="AN255" s="194"/>
      <c r="AO255" s="194"/>
      <c r="AP255" s="194"/>
      <c r="AQ255" s="194"/>
      <c r="AR255" s="194"/>
      <c r="AS255" s="194"/>
      <c r="AT255" s="194"/>
      <c r="AU255" s="194"/>
    </row>
    <row r="256">
      <c r="A256" s="254">
        <v>252.0</v>
      </c>
      <c r="B256" s="255">
        <f t="shared" si="1"/>
        <v>12</v>
      </c>
      <c r="C256" s="255">
        <f t="shared" si="2"/>
        <v>5</v>
      </c>
      <c r="D256" s="256"/>
      <c r="E256" s="255"/>
      <c r="F256" s="257"/>
      <c r="G256" s="255"/>
      <c r="H256" s="255"/>
      <c r="I256" s="255"/>
      <c r="J256" s="255"/>
      <c r="K256" s="255"/>
      <c r="L256" s="255"/>
      <c r="M256" s="255"/>
      <c r="N256" s="255"/>
      <c r="O256" s="255"/>
      <c r="P256" s="255"/>
      <c r="Q256" s="257"/>
      <c r="R256" s="194"/>
      <c r="S256" s="194"/>
      <c r="T256" s="194"/>
      <c r="U256" s="194"/>
      <c r="V256" s="194"/>
      <c r="W256" s="194"/>
      <c r="X256" s="194"/>
      <c r="Y256" s="194"/>
      <c r="Z256" s="194"/>
      <c r="AA256" s="194"/>
      <c r="AB256" s="194"/>
      <c r="AC256" s="194"/>
      <c r="AD256" s="194"/>
      <c r="AE256" s="194"/>
      <c r="AF256" s="194"/>
      <c r="AG256" s="194"/>
      <c r="AH256" s="194"/>
      <c r="AI256" s="194"/>
      <c r="AJ256" s="194"/>
      <c r="AK256" s="194"/>
      <c r="AL256" s="194"/>
      <c r="AM256" s="194"/>
      <c r="AN256" s="194"/>
      <c r="AO256" s="194"/>
      <c r="AP256" s="194"/>
      <c r="AQ256" s="194"/>
      <c r="AR256" s="194"/>
      <c r="AS256" s="194"/>
      <c r="AT256" s="194"/>
      <c r="AU256" s="194"/>
    </row>
    <row r="257">
      <c r="A257" s="254">
        <v>253.0</v>
      </c>
      <c r="B257" s="255">
        <f t="shared" si="1"/>
        <v>12</v>
      </c>
      <c r="C257" s="255">
        <f t="shared" si="2"/>
        <v>5</v>
      </c>
      <c r="D257" s="256"/>
      <c r="E257" s="255"/>
      <c r="F257" s="257"/>
      <c r="G257" s="255"/>
      <c r="H257" s="255"/>
      <c r="I257" s="255"/>
      <c r="J257" s="255"/>
      <c r="K257" s="255"/>
      <c r="L257" s="255"/>
      <c r="M257" s="255"/>
      <c r="N257" s="255"/>
      <c r="O257" s="255"/>
      <c r="P257" s="255"/>
      <c r="Q257" s="257"/>
      <c r="R257" s="194"/>
      <c r="S257" s="194"/>
      <c r="T257" s="194"/>
      <c r="U257" s="194"/>
      <c r="V257" s="194"/>
      <c r="W257" s="194"/>
      <c r="X257" s="194"/>
      <c r="Y257" s="194"/>
      <c r="Z257" s="194"/>
      <c r="AA257" s="194"/>
      <c r="AB257" s="194"/>
      <c r="AC257" s="194"/>
      <c r="AD257" s="194"/>
      <c r="AE257" s="194"/>
      <c r="AF257" s="194"/>
      <c r="AG257" s="194"/>
      <c r="AH257" s="194"/>
      <c r="AI257" s="194"/>
      <c r="AJ257" s="194"/>
      <c r="AK257" s="194"/>
      <c r="AL257" s="194"/>
      <c r="AM257" s="194"/>
      <c r="AN257" s="194"/>
      <c r="AO257" s="194"/>
      <c r="AP257" s="194"/>
      <c r="AQ257" s="194"/>
      <c r="AR257" s="194"/>
      <c r="AS257" s="194"/>
      <c r="AT257" s="194"/>
      <c r="AU257" s="194"/>
    </row>
    <row r="258">
      <c r="A258" s="254">
        <v>254.0</v>
      </c>
      <c r="B258" s="255">
        <f t="shared" si="1"/>
        <v>12</v>
      </c>
      <c r="C258" s="255">
        <f t="shared" si="2"/>
        <v>5</v>
      </c>
      <c r="D258" s="256"/>
      <c r="E258" s="255"/>
      <c r="F258" s="257"/>
      <c r="G258" s="255"/>
      <c r="H258" s="255"/>
      <c r="I258" s="255"/>
      <c r="J258" s="255"/>
      <c r="K258" s="255"/>
      <c r="L258" s="255"/>
      <c r="M258" s="255"/>
      <c r="N258" s="255"/>
      <c r="O258" s="255"/>
      <c r="P258" s="255"/>
      <c r="Q258" s="257"/>
      <c r="R258" s="194"/>
      <c r="S258" s="194"/>
      <c r="T258" s="194"/>
      <c r="U258" s="194"/>
      <c r="V258" s="194"/>
      <c r="W258" s="194"/>
      <c r="X258" s="194"/>
      <c r="Y258" s="194"/>
      <c r="Z258" s="194"/>
      <c r="AA258" s="194"/>
      <c r="AB258" s="194"/>
      <c r="AC258" s="194"/>
      <c r="AD258" s="194"/>
      <c r="AE258" s="194"/>
      <c r="AF258" s="194"/>
      <c r="AG258" s="194"/>
      <c r="AH258" s="194"/>
      <c r="AI258" s="194"/>
      <c r="AJ258" s="194"/>
      <c r="AK258" s="194"/>
      <c r="AL258" s="194"/>
      <c r="AM258" s="194"/>
      <c r="AN258" s="194"/>
      <c r="AO258" s="194"/>
      <c r="AP258" s="194"/>
      <c r="AQ258" s="194"/>
      <c r="AR258" s="194"/>
      <c r="AS258" s="194"/>
      <c r="AT258" s="194"/>
      <c r="AU258" s="194"/>
    </row>
    <row r="259">
      <c r="A259" s="254">
        <v>255.0</v>
      </c>
      <c r="B259" s="255">
        <f t="shared" si="1"/>
        <v>12</v>
      </c>
      <c r="C259" s="255">
        <f t="shared" si="2"/>
        <v>5</v>
      </c>
      <c r="D259" s="256"/>
      <c r="E259" s="255"/>
      <c r="F259" s="257"/>
      <c r="G259" s="255"/>
      <c r="H259" s="255"/>
      <c r="I259" s="255"/>
      <c r="J259" s="255"/>
      <c r="K259" s="255"/>
      <c r="L259" s="255"/>
      <c r="M259" s="255"/>
      <c r="N259" s="255"/>
      <c r="O259" s="255"/>
      <c r="P259" s="255"/>
      <c r="Q259" s="257"/>
      <c r="R259" s="194"/>
      <c r="S259" s="194"/>
      <c r="T259" s="194"/>
      <c r="U259" s="194"/>
      <c r="V259" s="194"/>
      <c r="W259" s="194"/>
      <c r="X259" s="194"/>
      <c r="Y259" s="194"/>
      <c r="Z259" s="194"/>
      <c r="AA259" s="194"/>
      <c r="AB259" s="194"/>
      <c r="AC259" s="194"/>
      <c r="AD259" s="194"/>
      <c r="AE259" s="194"/>
      <c r="AF259" s="194"/>
      <c r="AG259" s="194"/>
      <c r="AH259" s="194"/>
      <c r="AI259" s="194"/>
      <c r="AJ259" s="194"/>
      <c r="AK259" s="194"/>
      <c r="AL259" s="194"/>
      <c r="AM259" s="194"/>
      <c r="AN259" s="194"/>
      <c r="AO259" s="194"/>
      <c r="AP259" s="194"/>
      <c r="AQ259" s="194"/>
      <c r="AR259" s="194"/>
      <c r="AS259" s="194"/>
      <c r="AT259" s="194"/>
      <c r="AU259" s="194"/>
    </row>
    <row r="260">
      <c r="A260" s="254">
        <v>256.0</v>
      </c>
      <c r="B260" s="255">
        <f t="shared" si="1"/>
        <v>12</v>
      </c>
      <c r="C260" s="255">
        <f t="shared" si="2"/>
        <v>5</v>
      </c>
      <c r="D260" s="256"/>
      <c r="E260" s="255"/>
      <c r="F260" s="257"/>
      <c r="G260" s="255"/>
      <c r="H260" s="255"/>
      <c r="I260" s="255"/>
      <c r="J260" s="255"/>
      <c r="K260" s="255"/>
      <c r="L260" s="255"/>
      <c r="M260" s="255"/>
      <c r="N260" s="255"/>
      <c r="O260" s="255"/>
      <c r="P260" s="255"/>
      <c r="Q260" s="257"/>
      <c r="R260" s="194"/>
      <c r="S260" s="194"/>
      <c r="T260" s="194"/>
      <c r="U260" s="194"/>
      <c r="V260" s="194"/>
      <c r="W260" s="194"/>
      <c r="X260" s="194"/>
      <c r="Y260" s="194"/>
      <c r="Z260" s="194"/>
      <c r="AA260" s="194"/>
      <c r="AB260" s="194"/>
      <c r="AC260" s="194"/>
      <c r="AD260" s="194"/>
      <c r="AE260" s="194"/>
      <c r="AF260" s="194"/>
      <c r="AG260" s="194"/>
      <c r="AH260" s="194"/>
      <c r="AI260" s="194"/>
      <c r="AJ260" s="194"/>
      <c r="AK260" s="194"/>
      <c r="AL260" s="194"/>
      <c r="AM260" s="194"/>
      <c r="AN260" s="194"/>
      <c r="AO260" s="194"/>
      <c r="AP260" s="194"/>
      <c r="AQ260" s="194"/>
      <c r="AR260" s="194"/>
      <c r="AS260" s="194"/>
      <c r="AT260" s="194"/>
      <c r="AU260" s="194"/>
    </row>
    <row r="261">
      <c r="A261" s="254">
        <v>257.0</v>
      </c>
      <c r="B261" s="255">
        <f t="shared" si="1"/>
        <v>12</v>
      </c>
      <c r="C261" s="255">
        <f t="shared" si="2"/>
        <v>5</v>
      </c>
      <c r="D261" s="256"/>
      <c r="E261" s="255"/>
      <c r="F261" s="257"/>
      <c r="G261" s="255"/>
      <c r="H261" s="255"/>
      <c r="I261" s="255"/>
      <c r="J261" s="255"/>
      <c r="K261" s="255"/>
      <c r="L261" s="255"/>
      <c r="M261" s="255"/>
      <c r="N261" s="255"/>
      <c r="O261" s="255"/>
      <c r="P261" s="255"/>
      <c r="Q261" s="257"/>
      <c r="R261" s="194"/>
      <c r="S261" s="194"/>
      <c r="T261" s="194"/>
      <c r="U261" s="194"/>
      <c r="V261" s="194"/>
      <c r="W261" s="194"/>
      <c r="X261" s="194"/>
      <c r="Y261" s="194"/>
      <c r="Z261" s="194"/>
      <c r="AA261" s="194"/>
      <c r="AB261" s="194"/>
      <c r="AC261" s="194"/>
      <c r="AD261" s="194"/>
      <c r="AE261" s="194"/>
      <c r="AF261" s="194"/>
      <c r="AG261" s="194"/>
      <c r="AH261" s="194"/>
      <c r="AI261" s="194"/>
      <c r="AJ261" s="194"/>
      <c r="AK261" s="194"/>
      <c r="AL261" s="194"/>
      <c r="AM261" s="194"/>
      <c r="AN261" s="194"/>
      <c r="AO261" s="194"/>
      <c r="AP261" s="194"/>
      <c r="AQ261" s="194"/>
      <c r="AR261" s="194"/>
      <c r="AS261" s="194"/>
      <c r="AT261" s="194"/>
      <c r="AU261" s="194"/>
    </row>
    <row r="262">
      <c r="A262" s="254">
        <v>258.0</v>
      </c>
      <c r="B262" s="255">
        <f t="shared" si="1"/>
        <v>12</v>
      </c>
      <c r="C262" s="255">
        <f t="shared" si="2"/>
        <v>5</v>
      </c>
      <c r="D262" s="256"/>
      <c r="E262" s="255"/>
      <c r="F262" s="257"/>
      <c r="G262" s="255"/>
      <c r="H262" s="255"/>
      <c r="I262" s="255"/>
      <c r="J262" s="255"/>
      <c r="K262" s="255"/>
      <c r="L262" s="255"/>
      <c r="M262" s="255"/>
      <c r="N262" s="255"/>
      <c r="O262" s="255"/>
      <c r="P262" s="255"/>
      <c r="Q262" s="257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  <c r="AH262" s="194"/>
      <c r="AI262" s="194"/>
      <c r="AJ262" s="194"/>
      <c r="AK262" s="194"/>
      <c r="AL262" s="194"/>
      <c r="AM262" s="194"/>
      <c r="AN262" s="194"/>
      <c r="AO262" s="194"/>
      <c r="AP262" s="194"/>
      <c r="AQ262" s="194"/>
      <c r="AR262" s="194"/>
      <c r="AS262" s="194"/>
      <c r="AT262" s="194"/>
      <c r="AU262" s="194"/>
    </row>
    <row r="263">
      <c r="A263" s="254">
        <v>259.0</v>
      </c>
      <c r="B263" s="255">
        <f t="shared" si="1"/>
        <v>12</v>
      </c>
      <c r="C263" s="255">
        <f t="shared" si="2"/>
        <v>5</v>
      </c>
      <c r="D263" s="256"/>
      <c r="E263" s="255"/>
      <c r="F263" s="257"/>
      <c r="G263" s="255"/>
      <c r="H263" s="255"/>
      <c r="I263" s="255"/>
      <c r="J263" s="255"/>
      <c r="K263" s="255"/>
      <c r="L263" s="255"/>
      <c r="M263" s="255"/>
      <c r="N263" s="255"/>
      <c r="O263" s="255"/>
      <c r="P263" s="255"/>
      <c r="Q263" s="257"/>
      <c r="R263" s="194"/>
      <c r="S263" s="194"/>
      <c r="T263" s="194"/>
      <c r="U263" s="194"/>
      <c r="V263" s="194"/>
      <c r="W263" s="194"/>
      <c r="X263" s="194"/>
      <c r="Y263" s="194"/>
      <c r="Z263" s="194"/>
      <c r="AA263" s="194"/>
      <c r="AB263" s="194"/>
      <c r="AC263" s="194"/>
      <c r="AD263" s="194"/>
      <c r="AE263" s="194"/>
      <c r="AF263" s="194"/>
      <c r="AG263" s="194"/>
      <c r="AH263" s="194"/>
      <c r="AI263" s="194"/>
      <c r="AJ263" s="194"/>
      <c r="AK263" s="194"/>
      <c r="AL263" s="194"/>
      <c r="AM263" s="194"/>
      <c r="AN263" s="194"/>
      <c r="AO263" s="194"/>
      <c r="AP263" s="194"/>
      <c r="AQ263" s="194"/>
      <c r="AR263" s="194"/>
      <c r="AS263" s="194"/>
      <c r="AT263" s="194"/>
      <c r="AU263" s="194"/>
    </row>
    <row r="264">
      <c r="A264" s="254">
        <v>260.0</v>
      </c>
      <c r="B264" s="255">
        <f t="shared" si="1"/>
        <v>12</v>
      </c>
      <c r="C264" s="255">
        <f t="shared" si="2"/>
        <v>5</v>
      </c>
      <c r="D264" s="256"/>
      <c r="E264" s="255"/>
      <c r="F264" s="257"/>
      <c r="G264" s="255"/>
      <c r="H264" s="255"/>
      <c r="I264" s="255"/>
      <c r="J264" s="255"/>
      <c r="K264" s="255"/>
      <c r="L264" s="255"/>
      <c r="M264" s="255"/>
      <c r="N264" s="255"/>
      <c r="O264" s="255"/>
      <c r="P264" s="255"/>
      <c r="Q264" s="257"/>
      <c r="R264" s="194"/>
      <c r="S264" s="194"/>
      <c r="T264" s="194"/>
      <c r="U264" s="194"/>
      <c r="V264" s="194"/>
      <c r="W264" s="194"/>
      <c r="X264" s="194"/>
      <c r="Y264" s="194"/>
      <c r="Z264" s="194"/>
      <c r="AA264" s="194"/>
      <c r="AB264" s="194"/>
      <c r="AC264" s="194"/>
      <c r="AD264" s="194"/>
      <c r="AE264" s="194"/>
      <c r="AF264" s="194"/>
      <c r="AG264" s="194"/>
      <c r="AH264" s="194"/>
      <c r="AI264" s="194"/>
      <c r="AJ264" s="194"/>
      <c r="AK264" s="194"/>
      <c r="AL264" s="194"/>
      <c r="AM264" s="194"/>
      <c r="AN264" s="194"/>
      <c r="AO264" s="194"/>
      <c r="AP264" s="194"/>
      <c r="AQ264" s="194"/>
      <c r="AR264" s="194"/>
      <c r="AS264" s="194"/>
      <c r="AT264" s="194"/>
      <c r="AU264" s="194"/>
    </row>
    <row r="265">
      <c r="A265" s="254">
        <v>261.0</v>
      </c>
      <c r="B265" s="255">
        <f t="shared" si="1"/>
        <v>12</v>
      </c>
      <c r="C265" s="255">
        <f t="shared" si="2"/>
        <v>5</v>
      </c>
      <c r="D265" s="256"/>
      <c r="E265" s="255"/>
      <c r="F265" s="257"/>
      <c r="G265" s="255"/>
      <c r="H265" s="255"/>
      <c r="I265" s="255"/>
      <c r="J265" s="255"/>
      <c r="K265" s="255"/>
      <c r="L265" s="255"/>
      <c r="M265" s="255"/>
      <c r="N265" s="255"/>
      <c r="O265" s="255"/>
      <c r="P265" s="255"/>
      <c r="Q265" s="257"/>
      <c r="R265" s="194"/>
      <c r="S265" s="194"/>
      <c r="T265" s="194"/>
      <c r="U265" s="194"/>
      <c r="V265" s="194"/>
      <c r="W265" s="194"/>
      <c r="X265" s="194"/>
      <c r="Y265" s="194"/>
      <c r="Z265" s="194"/>
      <c r="AA265" s="194"/>
      <c r="AB265" s="194"/>
      <c r="AC265" s="194"/>
      <c r="AD265" s="194"/>
      <c r="AE265" s="194"/>
      <c r="AF265" s="194"/>
      <c r="AG265" s="194"/>
      <c r="AH265" s="194"/>
      <c r="AI265" s="194"/>
      <c r="AJ265" s="194"/>
      <c r="AK265" s="194"/>
      <c r="AL265" s="194"/>
      <c r="AM265" s="194"/>
      <c r="AN265" s="194"/>
      <c r="AO265" s="194"/>
      <c r="AP265" s="194"/>
      <c r="AQ265" s="194"/>
      <c r="AR265" s="194"/>
      <c r="AS265" s="194"/>
      <c r="AT265" s="194"/>
      <c r="AU265" s="194"/>
    </row>
    <row r="266">
      <c r="A266" s="254">
        <v>262.0</v>
      </c>
      <c r="B266" s="255">
        <f t="shared" si="1"/>
        <v>12</v>
      </c>
      <c r="C266" s="255">
        <f t="shared" si="2"/>
        <v>5</v>
      </c>
      <c r="D266" s="256"/>
      <c r="E266" s="255"/>
      <c r="F266" s="257"/>
      <c r="G266" s="255"/>
      <c r="H266" s="255"/>
      <c r="I266" s="255"/>
      <c r="J266" s="255"/>
      <c r="K266" s="255"/>
      <c r="L266" s="255"/>
      <c r="M266" s="255"/>
      <c r="N266" s="255"/>
      <c r="O266" s="255"/>
      <c r="P266" s="255"/>
      <c r="Q266" s="257"/>
      <c r="R266" s="194"/>
      <c r="S266" s="194"/>
      <c r="T266" s="194"/>
      <c r="U266" s="194"/>
      <c r="V266" s="194"/>
      <c r="W266" s="194"/>
      <c r="X266" s="194"/>
      <c r="Y266" s="194"/>
      <c r="Z266" s="194"/>
      <c r="AA266" s="194"/>
      <c r="AB266" s="194"/>
      <c r="AC266" s="194"/>
      <c r="AD266" s="194"/>
      <c r="AE266" s="194"/>
      <c r="AF266" s="194"/>
      <c r="AG266" s="194"/>
      <c r="AH266" s="194"/>
      <c r="AI266" s="194"/>
      <c r="AJ266" s="194"/>
      <c r="AK266" s="194"/>
      <c r="AL266" s="194"/>
      <c r="AM266" s="194"/>
      <c r="AN266" s="194"/>
      <c r="AO266" s="194"/>
      <c r="AP266" s="194"/>
      <c r="AQ266" s="194"/>
      <c r="AR266" s="194"/>
      <c r="AS266" s="194"/>
      <c r="AT266" s="194"/>
      <c r="AU266" s="194"/>
    </row>
    <row r="267">
      <c r="A267" s="254">
        <v>263.0</v>
      </c>
      <c r="B267" s="255">
        <f t="shared" si="1"/>
        <v>12</v>
      </c>
      <c r="C267" s="255">
        <f t="shared" si="2"/>
        <v>5</v>
      </c>
      <c r="D267" s="256"/>
      <c r="E267" s="255"/>
      <c r="F267" s="257"/>
      <c r="G267" s="255"/>
      <c r="H267" s="255"/>
      <c r="I267" s="255"/>
      <c r="J267" s="255"/>
      <c r="K267" s="255"/>
      <c r="L267" s="255"/>
      <c r="M267" s="255"/>
      <c r="N267" s="255"/>
      <c r="O267" s="255"/>
      <c r="P267" s="255"/>
      <c r="Q267" s="257"/>
      <c r="R267" s="194"/>
      <c r="S267" s="194"/>
      <c r="T267" s="194"/>
      <c r="U267" s="194"/>
      <c r="V267" s="194"/>
      <c r="W267" s="194"/>
      <c r="X267" s="194"/>
      <c r="Y267" s="194"/>
      <c r="Z267" s="194"/>
      <c r="AA267" s="194"/>
      <c r="AB267" s="194"/>
      <c r="AC267" s="194"/>
      <c r="AD267" s="194"/>
      <c r="AE267" s="194"/>
      <c r="AF267" s="194"/>
      <c r="AG267" s="194"/>
      <c r="AH267" s="194"/>
      <c r="AI267" s="194"/>
      <c r="AJ267" s="194"/>
      <c r="AK267" s="194"/>
      <c r="AL267" s="194"/>
      <c r="AM267" s="194"/>
      <c r="AN267" s="194"/>
      <c r="AO267" s="194"/>
      <c r="AP267" s="194"/>
      <c r="AQ267" s="194"/>
      <c r="AR267" s="194"/>
      <c r="AS267" s="194"/>
      <c r="AT267" s="194"/>
      <c r="AU267" s="194"/>
    </row>
    <row r="268">
      <c r="A268" s="254">
        <v>264.0</v>
      </c>
      <c r="B268" s="255">
        <f t="shared" si="1"/>
        <v>12</v>
      </c>
      <c r="C268" s="255">
        <f t="shared" si="2"/>
        <v>5</v>
      </c>
      <c r="D268" s="256"/>
      <c r="E268" s="255"/>
      <c r="F268" s="257"/>
      <c r="G268" s="255"/>
      <c r="H268" s="255"/>
      <c r="I268" s="255"/>
      <c r="J268" s="255"/>
      <c r="K268" s="255"/>
      <c r="L268" s="255"/>
      <c r="M268" s="255"/>
      <c r="N268" s="255"/>
      <c r="O268" s="255"/>
      <c r="P268" s="255"/>
      <c r="Q268" s="257"/>
      <c r="R268" s="194"/>
      <c r="S268" s="194"/>
      <c r="T268" s="194"/>
      <c r="U268" s="194"/>
      <c r="V268" s="194"/>
      <c r="W268" s="194"/>
      <c r="X268" s="194"/>
      <c r="Y268" s="194"/>
      <c r="Z268" s="194"/>
      <c r="AA268" s="194"/>
      <c r="AB268" s="194"/>
      <c r="AC268" s="194"/>
      <c r="AD268" s="194"/>
      <c r="AE268" s="194"/>
      <c r="AF268" s="194"/>
      <c r="AG268" s="194"/>
      <c r="AH268" s="194"/>
      <c r="AI268" s="194"/>
      <c r="AJ268" s="194"/>
      <c r="AK268" s="194"/>
      <c r="AL268" s="194"/>
      <c r="AM268" s="194"/>
      <c r="AN268" s="194"/>
      <c r="AO268" s="194"/>
      <c r="AP268" s="194"/>
      <c r="AQ268" s="194"/>
      <c r="AR268" s="194"/>
      <c r="AS268" s="194"/>
      <c r="AT268" s="194"/>
      <c r="AU268" s="194"/>
    </row>
    <row r="269">
      <c r="A269" s="254">
        <v>265.0</v>
      </c>
      <c r="B269" s="255">
        <f t="shared" si="1"/>
        <v>12</v>
      </c>
      <c r="C269" s="255">
        <f t="shared" si="2"/>
        <v>5</v>
      </c>
      <c r="D269" s="256"/>
      <c r="E269" s="255"/>
      <c r="F269" s="257"/>
      <c r="G269" s="255"/>
      <c r="H269" s="255"/>
      <c r="I269" s="255"/>
      <c r="J269" s="255"/>
      <c r="K269" s="255"/>
      <c r="L269" s="255"/>
      <c r="M269" s="255"/>
      <c r="N269" s="255"/>
      <c r="O269" s="255"/>
      <c r="P269" s="255"/>
      <c r="Q269" s="257"/>
      <c r="R269" s="194"/>
      <c r="S269" s="194"/>
      <c r="T269" s="194"/>
      <c r="U269" s="194"/>
      <c r="V269" s="194"/>
      <c r="W269" s="194"/>
      <c r="X269" s="194"/>
      <c r="Y269" s="194"/>
      <c r="Z269" s="194"/>
      <c r="AA269" s="194"/>
      <c r="AB269" s="194"/>
      <c r="AC269" s="194"/>
      <c r="AD269" s="194"/>
      <c r="AE269" s="194"/>
      <c r="AF269" s="194"/>
      <c r="AG269" s="194"/>
      <c r="AH269" s="194"/>
      <c r="AI269" s="194"/>
      <c r="AJ269" s="194"/>
      <c r="AK269" s="194"/>
      <c r="AL269" s="194"/>
      <c r="AM269" s="194"/>
      <c r="AN269" s="194"/>
      <c r="AO269" s="194"/>
      <c r="AP269" s="194"/>
      <c r="AQ269" s="194"/>
      <c r="AR269" s="194"/>
      <c r="AS269" s="194"/>
      <c r="AT269" s="194"/>
      <c r="AU269" s="194"/>
    </row>
    <row r="270">
      <c r="A270" s="254">
        <v>266.0</v>
      </c>
      <c r="B270" s="255">
        <f t="shared" si="1"/>
        <v>12</v>
      </c>
      <c r="C270" s="255">
        <f t="shared" si="2"/>
        <v>5</v>
      </c>
      <c r="D270" s="256"/>
      <c r="E270" s="255"/>
      <c r="F270" s="257"/>
      <c r="G270" s="255"/>
      <c r="H270" s="255"/>
      <c r="I270" s="255"/>
      <c r="J270" s="255"/>
      <c r="K270" s="255"/>
      <c r="L270" s="255"/>
      <c r="M270" s="255"/>
      <c r="N270" s="255"/>
      <c r="O270" s="255"/>
      <c r="P270" s="255"/>
      <c r="Q270" s="257"/>
      <c r="R270" s="194"/>
      <c r="S270" s="194"/>
      <c r="T270" s="194"/>
      <c r="U270" s="194"/>
      <c r="V270" s="194"/>
      <c r="W270" s="194"/>
      <c r="X270" s="194"/>
      <c r="Y270" s="194"/>
      <c r="Z270" s="194"/>
      <c r="AA270" s="194"/>
      <c r="AB270" s="194"/>
      <c r="AC270" s="194"/>
      <c r="AD270" s="194"/>
      <c r="AE270" s="194"/>
      <c r="AF270" s="194"/>
      <c r="AG270" s="194"/>
      <c r="AH270" s="194"/>
      <c r="AI270" s="194"/>
      <c r="AJ270" s="194"/>
      <c r="AK270" s="194"/>
      <c r="AL270" s="194"/>
      <c r="AM270" s="194"/>
      <c r="AN270" s="194"/>
      <c r="AO270" s="194"/>
      <c r="AP270" s="194"/>
      <c r="AQ270" s="194"/>
      <c r="AR270" s="194"/>
      <c r="AS270" s="194"/>
      <c r="AT270" s="194"/>
      <c r="AU270" s="194"/>
    </row>
    <row r="271">
      <c r="A271" s="254">
        <v>267.0</v>
      </c>
      <c r="B271" s="255">
        <f t="shared" si="1"/>
        <v>12</v>
      </c>
      <c r="C271" s="255">
        <f t="shared" si="2"/>
        <v>5</v>
      </c>
      <c r="D271" s="256"/>
      <c r="E271" s="255"/>
      <c r="F271" s="257"/>
      <c r="G271" s="255"/>
      <c r="H271" s="255"/>
      <c r="I271" s="255"/>
      <c r="J271" s="255"/>
      <c r="K271" s="255"/>
      <c r="L271" s="255"/>
      <c r="M271" s="255"/>
      <c r="N271" s="255"/>
      <c r="O271" s="255"/>
      <c r="P271" s="255"/>
      <c r="Q271" s="257"/>
      <c r="R271" s="194"/>
      <c r="S271" s="194"/>
      <c r="T271" s="194"/>
      <c r="U271" s="194"/>
      <c r="V271" s="194"/>
      <c r="W271" s="194"/>
      <c r="X271" s="194"/>
      <c r="Y271" s="194"/>
      <c r="Z271" s="194"/>
      <c r="AA271" s="194"/>
      <c r="AB271" s="194"/>
      <c r="AC271" s="194"/>
      <c r="AD271" s="194"/>
      <c r="AE271" s="194"/>
      <c r="AF271" s="194"/>
      <c r="AG271" s="194"/>
      <c r="AH271" s="194"/>
      <c r="AI271" s="194"/>
      <c r="AJ271" s="194"/>
      <c r="AK271" s="194"/>
      <c r="AL271" s="194"/>
      <c r="AM271" s="194"/>
      <c r="AN271" s="194"/>
      <c r="AO271" s="194"/>
      <c r="AP271" s="194"/>
      <c r="AQ271" s="194"/>
      <c r="AR271" s="194"/>
      <c r="AS271" s="194"/>
      <c r="AT271" s="194"/>
      <c r="AU271" s="194"/>
    </row>
    <row r="272">
      <c r="A272" s="254">
        <v>268.0</v>
      </c>
      <c r="B272" s="255">
        <f t="shared" si="1"/>
        <v>12</v>
      </c>
      <c r="C272" s="255">
        <f t="shared" si="2"/>
        <v>5</v>
      </c>
      <c r="D272" s="256"/>
      <c r="E272" s="255"/>
      <c r="F272" s="257"/>
      <c r="G272" s="255"/>
      <c r="H272" s="255"/>
      <c r="I272" s="255"/>
      <c r="J272" s="255"/>
      <c r="K272" s="255"/>
      <c r="L272" s="255"/>
      <c r="M272" s="255"/>
      <c r="N272" s="255"/>
      <c r="O272" s="255"/>
      <c r="P272" s="255"/>
      <c r="Q272" s="257"/>
      <c r="R272" s="194"/>
      <c r="S272" s="194"/>
      <c r="T272" s="194"/>
      <c r="U272" s="194"/>
      <c r="V272" s="194"/>
      <c r="W272" s="194"/>
      <c r="X272" s="194"/>
      <c r="Y272" s="194"/>
      <c r="Z272" s="194"/>
      <c r="AA272" s="194"/>
      <c r="AB272" s="194"/>
      <c r="AC272" s="194"/>
      <c r="AD272" s="194"/>
      <c r="AE272" s="194"/>
      <c r="AF272" s="194"/>
      <c r="AG272" s="194"/>
      <c r="AH272" s="194"/>
      <c r="AI272" s="194"/>
      <c r="AJ272" s="194"/>
      <c r="AK272" s="194"/>
      <c r="AL272" s="194"/>
      <c r="AM272" s="194"/>
      <c r="AN272" s="194"/>
      <c r="AO272" s="194"/>
      <c r="AP272" s="194"/>
      <c r="AQ272" s="194"/>
      <c r="AR272" s="194"/>
      <c r="AS272" s="194"/>
      <c r="AT272" s="194"/>
      <c r="AU272" s="194"/>
    </row>
    <row r="273">
      <c r="A273" s="254">
        <v>269.0</v>
      </c>
      <c r="B273" s="255">
        <f t="shared" si="1"/>
        <v>12</v>
      </c>
      <c r="C273" s="255">
        <f t="shared" si="2"/>
        <v>5</v>
      </c>
      <c r="D273" s="256"/>
      <c r="E273" s="255"/>
      <c r="F273" s="257"/>
      <c r="G273" s="255"/>
      <c r="H273" s="255"/>
      <c r="I273" s="255"/>
      <c r="J273" s="255"/>
      <c r="K273" s="255"/>
      <c r="L273" s="255"/>
      <c r="M273" s="255"/>
      <c r="N273" s="255"/>
      <c r="O273" s="255"/>
      <c r="P273" s="255"/>
      <c r="Q273" s="257"/>
      <c r="R273" s="194"/>
      <c r="S273" s="194"/>
      <c r="T273" s="194"/>
      <c r="U273" s="194"/>
      <c r="V273" s="194"/>
      <c r="W273" s="194"/>
      <c r="X273" s="194"/>
      <c r="Y273" s="194"/>
      <c r="Z273" s="194"/>
      <c r="AA273" s="194"/>
      <c r="AB273" s="194"/>
      <c r="AC273" s="194"/>
      <c r="AD273" s="194"/>
      <c r="AE273" s="194"/>
      <c r="AF273" s="194"/>
      <c r="AG273" s="194"/>
      <c r="AH273" s="194"/>
      <c r="AI273" s="194"/>
      <c r="AJ273" s="194"/>
      <c r="AK273" s="194"/>
      <c r="AL273" s="194"/>
      <c r="AM273" s="194"/>
      <c r="AN273" s="194"/>
      <c r="AO273" s="194"/>
      <c r="AP273" s="194"/>
      <c r="AQ273" s="194"/>
      <c r="AR273" s="194"/>
      <c r="AS273" s="194"/>
      <c r="AT273" s="194"/>
      <c r="AU273" s="194"/>
    </row>
    <row r="274">
      <c r="A274" s="254">
        <v>270.0</v>
      </c>
      <c r="B274" s="255">
        <f t="shared" si="1"/>
        <v>12</v>
      </c>
      <c r="C274" s="255">
        <f t="shared" si="2"/>
        <v>5</v>
      </c>
      <c r="D274" s="256"/>
      <c r="E274" s="255"/>
      <c r="F274" s="257"/>
      <c r="G274" s="255"/>
      <c r="H274" s="255"/>
      <c r="I274" s="255"/>
      <c r="J274" s="255"/>
      <c r="K274" s="255"/>
      <c r="L274" s="255"/>
      <c r="M274" s="255"/>
      <c r="N274" s="255"/>
      <c r="O274" s="255"/>
      <c r="P274" s="255"/>
      <c r="Q274" s="257"/>
      <c r="R274" s="194"/>
      <c r="S274" s="194"/>
      <c r="T274" s="194"/>
      <c r="U274" s="194"/>
      <c r="V274" s="194"/>
      <c r="W274" s="194"/>
      <c r="X274" s="194"/>
      <c r="Y274" s="194"/>
      <c r="Z274" s="194"/>
      <c r="AA274" s="194"/>
      <c r="AB274" s="194"/>
      <c r="AC274" s="194"/>
      <c r="AD274" s="194"/>
      <c r="AE274" s="194"/>
      <c r="AF274" s="194"/>
      <c r="AG274" s="194"/>
      <c r="AH274" s="194"/>
      <c r="AI274" s="194"/>
      <c r="AJ274" s="194"/>
      <c r="AK274" s="194"/>
      <c r="AL274" s="194"/>
      <c r="AM274" s="194"/>
      <c r="AN274" s="194"/>
      <c r="AO274" s="194"/>
      <c r="AP274" s="194"/>
      <c r="AQ274" s="194"/>
      <c r="AR274" s="194"/>
      <c r="AS274" s="194"/>
      <c r="AT274" s="194"/>
      <c r="AU274" s="194"/>
    </row>
    <row r="275">
      <c r="A275" s="254">
        <v>271.0</v>
      </c>
      <c r="B275" s="255">
        <f t="shared" si="1"/>
        <v>12</v>
      </c>
      <c r="C275" s="255">
        <f t="shared" si="2"/>
        <v>5</v>
      </c>
      <c r="D275" s="256"/>
      <c r="E275" s="255"/>
      <c r="F275" s="257"/>
      <c r="G275" s="255"/>
      <c r="H275" s="255"/>
      <c r="I275" s="255"/>
      <c r="J275" s="255"/>
      <c r="K275" s="255"/>
      <c r="L275" s="255"/>
      <c r="M275" s="255"/>
      <c r="N275" s="255"/>
      <c r="O275" s="255"/>
      <c r="P275" s="255"/>
      <c r="Q275" s="257"/>
      <c r="R275" s="194"/>
      <c r="S275" s="194"/>
      <c r="T275" s="194"/>
      <c r="U275" s="194"/>
      <c r="V275" s="194"/>
      <c r="W275" s="194"/>
      <c r="X275" s="194"/>
      <c r="Y275" s="194"/>
      <c r="Z275" s="194"/>
      <c r="AA275" s="194"/>
      <c r="AB275" s="194"/>
      <c r="AC275" s="194"/>
      <c r="AD275" s="194"/>
      <c r="AE275" s="194"/>
      <c r="AF275" s="194"/>
      <c r="AG275" s="194"/>
      <c r="AH275" s="194"/>
      <c r="AI275" s="194"/>
      <c r="AJ275" s="194"/>
      <c r="AK275" s="194"/>
      <c r="AL275" s="194"/>
      <c r="AM275" s="194"/>
      <c r="AN275" s="194"/>
      <c r="AO275" s="194"/>
      <c r="AP275" s="194"/>
      <c r="AQ275" s="194"/>
      <c r="AR275" s="194"/>
      <c r="AS275" s="194"/>
      <c r="AT275" s="194"/>
      <c r="AU275" s="194"/>
    </row>
    <row r="276">
      <c r="A276" s="254">
        <v>272.0</v>
      </c>
      <c r="B276" s="255">
        <f t="shared" si="1"/>
        <v>12</v>
      </c>
      <c r="C276" s="255">
        <f t="shared" si="2"/>
        <v>5</v>
      </c>
      <c r="D276" s="256"/>
      <c r="E276" s="255"/>
      <c r="F276" s="257"/>
      <c r="G276" s="255"/>
      <c r="H276" s="255"/>
      <c r="I276" s="255"/>
      <c r="J276" s="255"/>
      <c r="K276" s="255"/>
      <c r="L276" s="255"/>
      <c r="M276" s="255"/>
      <c r="N276" s="255"/>
      <c r="O276" s="255"/>
      <c r="P276" s="255"/>
      <c r="Q276" s="257"/>
      <c r="R276" s="194"/>
      <c r="S276" s="194"/>
      <c r="T276" s="194"/>
      <c r="U276" s="194"/>
      <c r="V276" s="194"/>
      <c r="W276" s="194"/>
      <c r="X276" s="194"/>
      <c r="Y276" s="194"/>
      <c r="Z276" s="194"/>
      <c r="AA276" s="194"/>
      <c r="AB276" s="194"/>
      <c r="AC276" s="194"/>
      <c r="AD276" s="194"/>
      <c r="AE276" s="194"/>
      <c r="AF276" s="194"/>
      <c r="AG276" s="194"/>
      <c r="AH276" s="194"/>
      <c r="AI276" s="194"/>
      <c r="AJ276" s="194"/>
      <c r="AK276" s="194"/>
      <c r="AL276" s="194"/>
      <c r="AM276" s="194"/>
      <c r="AN276" s="194"/>
      <c r="AO276" s="194"/>
      <c r="AP276" s="194"/>
      <c r="AQ276" s="194"/>
      <c r="AR276" s="194"/>
      <c r="AS276" s="194"/>
      <c r="AT276" s="194"/>
      <c r="AU276" s="194"/>
    </row>
    <row r="277">
      <c r="A277" s="254">
        <v>273.0</v>
      </c>
      <c r="B277" s="255">
        <f t="shared" si="1"/>
        <v>12</v>
      </c>
      <c r="C277" s="255">
        <f t="shared" si="2"/>
        <v>5</v>
      </c>
      <c r="D277" s="256"/>
      <c r="E277" s="255"/>
      <c r="F277" s="257"/>
      <c r="G277" s="255"/>
      <c r="H277" s="255"/>
      <c r="I277" s="255"/>
      <c r="J277" s="255"/>
      <c r="K277" s="255"/>
      <c r="L277" s="255"/>
      <c r="M277" s="255"/>
      <c r="N277" s="255"/>
      <c r="O277" s="255"/>
      <c r="P277" s="255"/>
      <c r="Q277" s="257"/>
      <c r="R277" s="194"/>
      <c r="S277" s="194"/>
      <c r="T277" s="194"/>
      <c r="U277" s="194"/>
      <c r="V277" s="194"/>
      <c r="W277" s="194"/>
      <c r="X277" s="194"/>
      <c r="Y277" s="194"/>
      <c r="Z277" s="194"/>
      <c r="AA277" s="194"/>
      <c r="AB277" s="194"/>
      <c r="AC277" s="194"/>
      <c r="AD277" s="194"/>
      <c r="AE277" s="194"/>
      <c r="AF277" s="194"/>
      <c r="AG277" s="194"/>
      <c r="AH277" s="194"/>
      <c r="AI277" s="194"/>
      <c r="AJ277" s="194"/>
      <c r="AK277" s="194"/>
      <c r="AL277" s="194"/>
      <c r="AM277" s="194"/>
      <c r="AN277" s="194"/>
      <c r="AO277" s="194"/>
      <c r="AP277" s="194"/>
      <c r="AQ277" s="194"/>
      <c r="AR277" s="194"/>
      <c r="AS277" s="194"/>
      <c r="AT277" s="194"/>
      <c r="AU277" s="194"/>
    </row>
    <row r="278">
      <c r="A278" s="254">
        <v>274.0</v>
      </c>
      <c r="B278" s="255">
        <f t="shared" si="1"/>
        <v>12</v>
      </c>
      <c r="C278" s="255">
        <f t="shared" si="2"/>
        <v>5</v>
      </c>
      <c r="D278" s="256"/>
      <c r="E278" s="255"/>
      <c r="F278" s="257"/>
      <c r="G278" s="255"/>
      <c r="H278" s="255"/>
      <c r="I278" s="255"/>
      <c r="J278" s="255"/>
      <c r="K278" s="255"/>
      <c r="L278" s="255"/>
      <c r="M278" s="255"/>
      <c r="N278" s="255"/>
      <c r="O278" s="255"/>
      <c r="P278" s="255"/>
      <c r="Q278" s="257"/>
      <c r="R278" s="194"/>
      <c r="S278" s="194"/>
      <c r="T278" s="194"/>
      <c r="U278" s="194"/>
      <c r="V278" s="194"/>
      <c r="W278" s="194"/>
      <c r="X278" s="194"/>
      <c r="Y278" s="194"/>
      <c r="Z278" s="194"/>
      <c r="AA278" s="194"/>
      <c r="AB278" s="194"/>
      <c r="AC278" s="194"/>
      <c r="AD278" s="194"/>
      <c r="AE278" s="194"/>
      <c r="AF278" s="194"/>
      <c r="AG278" s="194"/>
      <c r="AH278" s="194"/>
      <c r="AI278" s="194"/>
      <c r="AJ278" s="194"/>
      <c r="AK278" s="194"/>
      <c r="AL278" s="194"/>
      <c r="AM278" s="194"/>
      <c r="AN278" s="194"/>
      <c r="AO278" s="194"/>
      <c r="AP278" s="194"/>
      <c r="AQ278" s="194"/>
      <c r="AR278" s="194"/>
      <c r="AS278" s="194"/>
      <c r="AT278" s="194"/>
      <c r="AU278" s="194"/>
    </row>
    <row r="279">
      <c r="A279" s="254">
        <v>275.0</v>
      </c>
      <c r="B279" s="255">
        <f t="shared" si="1"/>
        <v>12</v>
      </c>
      <c r="C279" s="255">
        <f t="shared" si="2"/>
        <v>5</v>
      </c>
      <c r="D279" s="256"/>
      <c r="E279" s="255"/>
      <c r="F279" s="257"/>
      <c r="G279" s="255"/>
      <c r="H279" s="255"/>
      <c r="I279" s="255"/>
      <c r="J279" s="255"/>
      <c r="K279" s="255"/>
      <c r="L279" s="255"/>
      <c r="M279" s="255"/>
      <c r="N279" s="255"/>
      <c r="O279" s="255"/>
      <c r="P279" s="255"/>
      <c r="Q279" s="257"/>
      <c r="R279" s="194"/>
      <c r="S279" s="194"/>
      <c r="T279" s="194"/>
      <c r="U279" s="194"/>
      <c r="V279" s="194"/>
      <c r="W279" s="194"/>
      <c r="X279" s="194"/>
      <c r="Y279" s="194"/>
      <c r="Z279" s="194"/>
      <c r="AA279" s="194"/>
      <c r="AB279" s="194"/>
      <c r="AC279" s="194"/>
      <c r="AD279" s="194"/>
      <c r="AE279" s="194"/>
      <c r="AF279" s="194"/>
      <c r="AG279" s="194"/>
      <c r="AH279" s="194"/>
      <c r="AI279" s="194"/>
      <c r="AJ279" s="194"/>
      <c r="AK279" s="194"/>
      <c r="AL279" s="194"/>
      <c r="AM279" s="194"/>
      <c r="AN279" s="194"/>
      <c r="AO279" s="194"/>
      <c r="AP279" s="194"/>
      <c r="AQ279" s="194"/>
      <c r="AR279" s="194"/>
      <c r="AS279" s="194"/>
      <c r="AT279" s="194"/>
      <c r="AU279" s="194"/>
    </row>
    <row r="280">
      <c r="A280" s="254">
        <v>276.0</v>
      </c>
      <c r="B280" s="255">
        <f t="shared" si="1"/>
        <v>12</v>
      </c>
      <c r="C280" s="255">
        <f t="shared" si="2"/>
        <v>5</v>
      </c>
      <c r="D280" s="256"/>
      <c r="E280" s="255"/>
      <c r="F280" s="257"/>
      <c r="G280" s="255"/>
      <c r="H280" s="255"/>
      <c r="I280" s="255"/>
      <c r="J280" s="255"/>
      <c r="K280" s="255"/>
      <c r="L280" s="255"/>
      <c r="M280" s="255"/>
      <c r="N280" s="255"/>
      <c r="O280" s="255"/>
      <c r="P280" s="255"/>
      <c r="Q280" s="257"/>
      <c r="R280" s="194"/>
      <c r="S280" s="194"/>
      <c r="T280" s="194"/>
      <c r="U280" s="194"/>
      <c r="V280" s="194"/>
      <c r="W280" s="194"/>
      <c r="X280" s="194"/>
      <c r="Y280" s="194"/>
      <c r="Z280" s="194"/>
      <c r="AA280" s="194"/>
      <c r="AB280" s="194"/>
      <c r="AC280" s="194"/>
      <c r="AD280" s="194"/>
      <c r="AE280" s="194"/>
      <c r="AF280" s="194"/>
      <c r="AG280" s="194"/>
      <c r="AH280" s="194"/>
      <c r="AI280" s="194"/>
      <c r="AJ280" s="194"/>
      <c r="AK280" s="194"/>
      <c r="AL280" s="194"/>
      <c r="AM280" s="194"/>
      <c r="AN280" s="194"/>
      <c r="AO280" s="194"/>
      <c r="AP280" s="194"/>
      <c r="AQ280" s="194"/>
      <c r="AR280" s="194"/>
      <c r="AS280" s="194"/>
      <c r="AT280" s="194"/>
      <c r="AU280" s="194"/>
    </row>
    <row r="281">
      <c r="A281" s="254">
        <v>277.0</v>
      </c>
      <c r="B281" s="255">
        <f t="shared" si="1"/>
        <v>12</v>
      </c>
      <c r="C281" s="255">
        <f t="shared" si="2"/>
        <v>5</v>
      </c>
      <c r="D281" s="256"/>
      <c r="E281" s="255"/>
      <c r="F281" s="257"/>
      <c r="G281" s="255"/>
      <c r="H281" s="255"/>
      <c r="I281" s="255"/>
      <c r="J281" s="255"/>
      <c r="K281" s="255"/>
      <c r="L281" s="255"/>
      <c r="M281" s="255"/>
      <c r="N281" s="255"/>
      <c r="O281" s="255"/>
      <c r="P281" s="255"/>
      <c r="Q281" s="257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  <c r="AH281" s="194"/>
      <c r="AI281" s="194"/>
      <c r="AJ281" s="194"/>
      <c r="AK281" s="194"/>
      <c r="AL281" s="194"/>
      <c r="AM281" s="194"/>
      <c r="AN281" s="194"/>
      <c r="AO281" s="194"/>
      <c r="AP281" s="194"/>
      <c r="AQ281" s="194"/>
      <c r="AR281" s="194"/>
      <c r="AS281" s="194"/>
      <c r="AT281" s="194"/>
      <c r="AU281" s="194"/>
    </row>
    <row r="282">
      <c r="A282" s="254">
        <v>278.0</v>
      </c>
      <c r="B282" s="255">
        <f t="shared" si="1"/>
        <v>12</v>
      </c>
      <c r="C282" s="255">
        <f t="shared" si="2"/>
        <v>5</v>
      </c>
      <c r="D282" s="256"/>
      <c r="E282" s="255"/>
      <c r="F282" s="257"/>
      <c r="G282" s="255"/>
      <c r="H282" s="255"/>
      <c r="I282" s="255"/>
      <c r="J282" s="255"/>
      <c r="K282" s="255"/>
      <c r="L282" s="255"/>
      <c r="M282" s="255"/>
      <c r="N282" s="255"/>
      <c r="O282" s="255"/>
      <c r="P282" s="255"/>
      <c r="Q282" s="257"/>
      <c r="R282" s="194"/>
      <c r="S282" s="194"/>
      <c r="T282" s="194"/>
      <c r="U282" s="194"/>
      <c r="V282" s="194"/>
      <c r="W282" s="194"/>
      <c r="X282" s="194"/>
      <c r="Y282" s="194"/>
      <c r="Z282" s="194"/>
      <c r="AA282" s="194"/>
      <c r="AB282" s="194"/>
      <c r="AC282" s="194"/>
      <c r="AD282" s="194"/>
      <c r="AE282" s="194"/>
      <c r="AF282" s="194"/>
      <c r="AG282" s="194"/>
      <c r="AH282" s="194"/>
      <c r="AI282" s="194"/>
      <c r="AJ282" s="194"/>
      <c r="AK282" s="194"/>
      <c r="AL282" s="194"/>
      <c r="AM282" s="194"/>
      <c r="AN282" s="194"/>
      <c r="AO282" s="194"/>
      <c r="AP282" s="194"/>
      <c r="AQ282" s="194"/>
      <c r="AR282" s="194"/>
      <c r="AS282" s="194"/>
      <c r="AT282" s="194"/>
      <c r="AU282" s="194"/>
    </row>
    <row r="283">
      <c r="A283" s="254">
        <v>279.0</v>
      </c>
      <c r="B283" s="255">
        <f t="shared" si="1"/>
        <v>12</v>
      </c>
      <c r="C283" s="255">
        <f t="shared" si="2"/>
        <v>5</v>
      </c>
      <c r="D283" s="256"/>
      <c r="E283" s="255"/>
      <c r="F283" s="257"/>
      <c r="G283" s="255"/>
      <c r="H283" s="255"/>
      <c r="I283" s="255"/>
      <c r="J283" s="255"/>
      <c r="K283" s="255"/>
      <c r="L283" s="255"/>
      <c r="M283" s="255"/>
      <c r="N283" s="255"/>
      <c r="O283" s="255"/>
      <c r="P283" s="255"/>
      <c r="Q283" s="257"/>
      <c r="R283" s="194"/>
      <c r="S283" s="194"/>
      <c r="T283" s="194"/>
      <c r="U283" s="194"/>
      <c r="V283" s="194"/>
      <c r="W283" s="194"/>
      <c r="X283" s="194"/>
      <c r="Y283" s="194"/>
      <c r="Z283" s="194"/>
      <c r="AA283" s="194"/>
      <c r="AB283" s="194"/>
      <c r="AC283" s="194"/>
      <c r="AD283" s="194"/>
      <c r="AE283" s="194"/>
      <c r="AF283" s="194"/>
      <c r="AG283" s="194"/>
      <c r="AH283" s="194"/>
      <c r="AI283" s="194"/>
      <c r="AJ283" s="194"/>
      <c r="AK283" s="194"/>
      <c r="AL283" s="194"/>
      <c r="AM283" s="194"/>
      <c r="AN283" s="194"/>
      <c r="AO283" s="194"/>
      <c r="AP283" s="194"/>
      <c r="AQ283" s="194"/>
      <c r="AR283" s="194"/>
      <c r="AS283" s="194"/>
      <c r="AT283" s="194"/>
      <c r="AU283" s="194"/>
    </row>
    <row r="284">
      <c r="A284" s="254">
        <v>280.0</v>
      </c>
      <c r="B284" s="255">
        <f t="shared" si="1"/>
        <v>12</v>
      </c>
      <c r="C284" s="255">
        <f t="shared" si="2"/>
        <v>5</v>
      </c>
      <c r="D284" s="256"/>
      <c r="E284" s="255"/>
      <c r="F284" s="257"/>
      <c r="G284" s="255"/>
      <c r="H284" s="255"/>
      <c r="I284" s="255"/>
      <c r="J284" s="255"/>
      <c r="K284" s="255"/>
      <c r="L284" s="255"/>
      <c r="M284" s="255"/>
      <c r="N284" s="255"/>
      <c r="O284" s="255"/>
      <c r="P284" s="255"/>
      <c r="Q284" s="257"/>
      <c r="R284" s="194"/>
      <c r="S284" s="194"/>
      <c r="T284" s="194"/>
      <c r="U284" s="194"/>
      <c r="V284" s="194"/>
      <c r="W284" s="194"/>
      <c r="X284" s="194"/>
      <c r="Y284" s="194"/>
      <c r="Z284" s="194"/>
      <c r="AA284" s="194"/>
      <c r="AB284" s="194"/>
      <c r="AC284" s="194"/>
      <c r="AD284" s="194"/>
      <c r="AE284" s="194"/>
      <c r="AF284" s="194"/>
      <c r="AG284" s="194"/>
      <c r="AH284" s="194"/>
      <c r="AI284" s="194"/>
      <c r="AJ284" s="194"/>
      <c r="AK284" s="194"/>
      <c r="AL284" s="194"/>
      <c r="AM284" s="194"/>
      <c r="AN284" s="194"/>
      <c r="AO284" s="194"/>
      <c r="AP284" s="194"/>
      <c r="AQ284" s="194"/>
      <c r="AR284" s="194"/>
      <c r="AS284" s="194"/>
      <c r="AT284" s="194"/>
      <c r="AU284" s="194"/>
    </row>
    <row r="285">
      <c r="A285" s="254">
        <v>281.0</v>
      </c>
      <c r="B285" s="255">
        <f t="shared" si="1"/>
        <v>12</v>
      </c>
      <c r="C285" s="255">
        <f t="shared" si="2"/>
        <v>5</v>
      </c>
      <c r="D285" s="256"/>
      <c r="E285" s="255"/>
      <c r="F285" s="257"/>
      <c r="G285" s="255"/>
      <c r="H285" s="255"/>
      <c r="I285" s="255"/>
      <c r="J285" s="255"/>
      <c r="K285" s="255"/>
      <c r="L285" s="255"/>
      <c r="M285" s="255"/>
      <c r="N285" s="255"/>
      <c r="O285" s="255"/>
      <c r="P285" s="255"/>
      <c r="Q285" s="257"/>
      <c r="R285" s="194"/>
      <c r="S285" s="194"/>
      <c r="T285" s="194"/>
      <c r="U285" s="194"/>
      <c r="V285" s="194"/>
      <c r="W285" s="194"/>
      <c r="X285" s="194"/>
      <c r="Y285" s="194"/>
      <c r="Z285" s="194"/>
      <c r="AA285" s="194"/>
      <c r="AB285" s="194"/>
      <c r="AC285" s="194"/>
      <c r="AD285" s="194"/>
      <c r="AE285" s="194"/>
      <c r="AF285" s="194"/>
      <c r="AG285" s="194"/>
      <c r="AH285" s="194"/>
      <c r="AI285" s="194"/>
      <c r="AJ285" s="194"/>
      <c r="AK285" s="194"/>
      <c r="AL285" s="194"/>
      <c r="AM285" s="194"/>
      <c r="AN285" s="194"/>
      <c r="AO285" s="194"/>
      <c r="AP285" s="194"/>
      <c r="AQ285" s="194"/>
      <c r="AR285" s="194"/>
      <c r="AS285" s="194"/>
      <c r="AT285" s="194"/>
      <c r="AU285" s="194"/>
    </row>
    <row r="286">
      <c r="A286" s="254">
        <v>282.0</v>
      </c>
      <c r="B286" s="255">
        <f t="shared" si="1"/>
        <v>12</v>
      </c>
      <c r="C286" s="255">
        <f t="shared" si="2"/>
        <v>5</v>
      </c>
      <c r="D286" s="256"/>
      <c r="E286" s="255"/>
      <c r="F286" s="257"/>
      <c r="G286" s="255"/>
      <c r="H286" s="255"/>
      <c r="I286" s="255"/>
      <c r="J286" s="255"/>
      <c r="K286" s="255"/>
      <c r="L286" s="255"/>
      <c r="M286" s="255"/>
      <c r="N286" s="255"/>
      <c r="O286" s="255"/>
      <c r="P286" s="255"/>
      <c r="Q286" s="257"/>
      <c r="R286" s="194"/>
      <c r="S286" s="194"/>
      <c r="T286" s="194"/>
      <c r="U286" s="194"/>
      <c r="V286" s="194"/>
      <c r="W286" s="194"/>
      <c r="X286" s="194"/>
      <c r="Y286" s="194"/>
      <c r="Z286" s="194"/>
      <c r="AA286" s="194"/>
      <c r="AB286" s="194"/>
      <c r="AC286" s="194"/>
      <c r="AD286" s="194"/>
      <c r="AE286" s="194"/>
      <c r="AF286" s="194"/>
      <c r="AG286" s="194"/>
      <c r="AH286" s="194"/>
      <c r="AI286" s="194"/>
      <c r="AJ286" s="194"/>
      <c r="AK286" s="194"/>
      <c r="AL286" s="194"/>
      <c r="AM286" s="194"/>
      <c r="AN286" s="194"/>
      <c r="AO286" s="194"/>
      <c r="AP286" s="194"/>
      <c r="AQ286" s="194"/>
      <c r="AR286" s="194"/>
      <c r="AS286" s="194"/>
      <c r="AT286" s="194"/>
      <c r="AU286" s="194"/>
    </row>
    <row r="287">
      <c r="A287" s="254">
        <v>283.0</v>
      </c>
      <c r="B287" s="255">
        <f t="shared" si="1"/>
        <v>12</v>
      </c>
      <c r="C287" s="255">
        <f t="shared" si="2"/>
        <v>5</v>
      </c>
      <c r="D287" s="256"/>
      <c r="E287" s="255"/>
      <c r="F287" s="257"/>
      <c r="G287" s="255"/>
      <c r="H287" s="255"/>
      <c r="I287" s="255"/>
      <c r="J287" s="255"/>
      <c r="K287" s="255"/>
      <c r="L287" s="255"/>
      <c r="M287" s="255"/>
      <c r="N287" s="255"/>
      <c r="O287" s="255"/>
      <c r="P287" s="255"/>
      <c r="Q287" s="257"/>
      <c r="R287" s="194"/>
      <c r="S287" s="194"/>
      <c r="T287" s="194"/>
      <c r="U287" s="194"/>
      <c r="V287" s="194"/>
      <c r="W287" s="194"/>
      <c r="X287" s="194"/>
      <c r="Y287" s="194"/>
      <c r="Z287" s="194"/>
      <c r="AA287" s="194"/>
      <c r="AB287" s="194"/>
      <c r="AC287" s="194"/>
      <c r="AD287" s="194"/>
      <c r="AE287" s="194"/>
      <c r="AF287" s="194"/>
      <c r="AG287" s="194"/>
      <c r="AH287" s="194"/>
      <c r="AI287" s="194"/>
      <c r="AJ287" s="194"/>
      <c r="AK287" s="194"/>
      <c r="AL287" s="194"/>
      <c r="AM287" s="194"/>
      <c r="AN287" s="194"/>
      <c r="AO287" s="194"/>
      <c r="AP287" s="194"/>
      <c r="AQ287" s="194"/>
      <c r="AR287" s="194"/>
      <c r="AS287" s="194"/>
      <c r="AT287" s="194"/>
      <c r="AU287" s="194"/>
    </row>
    <row r="288">
      <c r="A288" s="254">
        <v>284.0</v>
      </c>
      <c r="B288" s="255">
        <f t="shared" si="1"/>
        <v>12</v>
      </c>
      <c r="C288" s="255">
        <f t="shared" si="2"/>
        <v>5</v>
      </c>
      <c r="D288" s="256"/>
      <c r="E288" s="255"/>
      <c r="F288" s="257"/>
      <c r="G288" s="255"/>
      <c r="H288" s="255"/>
      <c r="I288" s="255"/>
      <c r="J288" s="255"/>
      <c r="K288" s="255"/>
      <c r="L288" s="255"/>
      <c r="M288" s="255"/>
      <c r="N288" s="255"/>
      <c r="O288" s="255"/>
      <c r="P288" s="255"/>
      <c r="Q288" s="257"/>
      <c r="R288" s="194"/>
      <c r="S288" s="194"/>
      <c r="T288" s="194"/>
      <c r="U288" s="194"/>
      <c r="V288" s="194"/>
      <c r="W288" s="194"/>
      <c r="X288" s="194"/>
      <c r="Y288" s="194"/>
      <c r="Z288" s="194"/>
      <c r="AA288" s="194"/>
      <c r="AB288" s="194"/>
      <c r="AC288" s="194"/>
      <c r="AD288" s="194"/>
      <c r="AE288" s="194"/>
      <c r="AF288" s="194"/>
      <c r="AG288" s="194"/>
      <c r="AH288" s="194"/>
      <c r="AI288" s="194"/>
      <c r="AJ288" s="194"/>
      <c r="AK288" s="194"/>
      <c r="AL288" s="194"/>
      <c r="AM288" s="194"/>
      <c r="AN288" s="194"/>
      <c r="AO288" s="194"/>
      <c r="AP288" s="194"/>
      <c r="AQ288" s="194"/>
      <c r="AR288" s="194"/>
      <c r="AS288" s="194"/>
      <c r="AT288" s="194"/>
      <c r="AU288" s="194"/>
    </row>
    <row r="289">
      <c r="A289" s="254">
        <v>285.0</v>
      </c>
      <c r="B289" s="255">
        <f t="shared" si="1"/>
        <v>12</v>
      </c>
      <c r="C289" s="255">
        <f t="shared" si="2"/>
        <v>5</v>
      </c>
      <c r="D289" s="256"/>
      <c r="E289" s="255"/>
      <c r="F289" s="257"/>
      <c r="G289" s="255"/>
      <c r="H289" s="255"/>
      <c r="I289" s="255"/>
      <c r="J289" s="255"/>
      <c r="K289" s="255"/>
      <c r="L289" s="255"/>
      <c r="M289" s="255"/>
      <c r="N289" s="255"/>
      <c r="O289" s="255"/>
      <c r="P289" s="255"/>
      <c r="Q289" s="257"/>
      <c r="R289" s="194"/>
      <c r="S289" s="194"/>
      <c r="T289" s="194"/>
      <c r="U289" s="194"/>
      <c r="V289" s="194"/>
      <c r="W289" s="194"/>
      <c r="X289" s="194"/>
      <c r="Y289" s="194"/>
      <c r="Z289" s="194"/>
      <c r="AA289" s="194"/>
      <c r="AB289" s="194"/>
      <c r="AC289" s="194"/>
      <c r="AD289" s="194"/>
      <c r="AE289" s="194"/>
      <c r="AF289" s="194"/>
      <c r="AG289" s="194"/>
      <c r="AH289" s="194"/>
      <c r="AI289" s="194"/>
      <c r="AJ289" s="194"/>
      <c r="AK289" s="194"/>
      <c r="AL289" s="194"/>
      <c r="AM289" s="194"/>
      <c r="AN289" s="194"/>
      <c r="AO289" s="194"/>
      <c r="AP289" s="194"/>
      <c r="AQ289" s="194"/>
      <c r="AR289" s="194"/>
      <c r="AS289" s="194"/>
      <c r="AT289" s="194"/>
      <c r="AU289" s="194"/>
    </row>
    <row r="290">
      <c r="A290" s="254">
        <v>286.0</v>
      </c>
      <c r="B290" s="255">
        <f t="shared" si="1"/>
        <v>12</v>
      </c>
      <c r="C290" s="255">
        <f t="shared" si="2"/>
        <v>5</v>
      </c>
      <c r="D290" s="256"/>
      <c r="E290" s="255"/>
      <c r="F290" s="257"/>
      <c r="G290" s="255"/>
      <c r="H290" s="255"/>
      <c r="I290" s="255"/>
      <c r="J290" s="255"/>
      <c r="K290" s="255"/>
      <c r="L290" s="255"/>
      <c r="M290" s="255"/>
      <c r="N290" s="255"/>
      <c r="O290" s="255"/>
      <c r="P290" s="255"/>
      <c r="Q290" s="257"/>
      <c r="R290" s="194"/>
      <c r="S290" s="194"/>
      <c r="T290" s="194"/>
      <c r="U290" s="194"/>
      <c r="V290" s="194"/>
      <c r="W290" s="194"/>
      <c r="X290" s="194"/>
      <c r="Y290" s="194"/>
      <c r="Z290" s="194"/>
      <c r="AA290" s="194"/>
      <c r="AB290" s="194"/>
      <c r="AC290" s="194"/>
      <c r="AD290" s="194"/>
      <c r="AE290" s="194"/>
      <c r="AF290" s="194"/>
      <c r="AG290" s="194"/>
      <c r="AH290" s="194"/>
      <c r="AI290" s="194"/>
      <c r="AJ290" s="194"/>
      <c r="AK290" s="194"/>
      <c r="AL290" s="194"/>
      <c r="AM290" s="194"/>
      <c r="AN290" s="194"/>
      <c r="AO290" s="194"/>
      <c r="AP290" s="194"/>
      <c r="AQ290" s="194"/>
      <c r="AR290" s="194"/>
      <c r="AS290" s="194"/>
      <c r="AT290" s="194"/>
      <c r="AU290" s="194"/>
    </row>
    <row r="291">
      <c r="A291" s="254">
        <v>287.0</v>
      </c>
      <c r="B291" s="255">
        <f t="shared" si="1"/>
        <v>12</v>
      </c>
      <c r="C291" s="255">
        <f t="shared" si="2"/>
        <v>5</v>
      </c>
      <c r="D291" s="256"/>
      <c r="E291" s="255"/>
      <c r="F291" s="257"/>
      <c r="G291" s="255"/>
      <c r="H291" s="255"/>
      <c r="I291" s="255"/>
      <c r="J291" s="255"/>
      <c r="K291" s="255"/>
      <c r="L291" s="255"/>
      <c r="M291" s="255"/>
      <c r="N291" s="255"/>
      <c r="O291" s="255"/>
      <c r="P291" s="255"/>
      <c r="Q291" s="257"/>
      <c r="R291" s="194"/>
      <c r="S291" s="194"/>
      <c r="T291" s="194"/>
      <c r="U291" s="194"/>
      <c r="V291" s="194"/>
      <c r="W291" s="194"/>
      <c r="X291" s="194"/>
      <c r="Y291" s="194"/>
      <c r="Z291" s="194"/>
      <c r="AA291" s="194"/>
      <c r="AB291" s="194"/>
      <c r="AC291" s="194"/>
      <c r="AD291" s="194"/>
      <c r="AE291" s="194"/>
      <c r="AF291" s="194"/>
      <c r="AG291" s="194"/>
      <c r="AH291" s="194"/>
      <c r="AI291" s="194"/>
      <c r="AJ291" s="194"/>
      <c r="AK291" s="194"/>
      <c r="AL291" s="194"/>
      <c r="AM291" s="194"/>
      <c r="AN291" s="194"/>
      <c r="AO291" s="194"/>
      <c r="AP291" s="194"/>
      <c r="AQ291" s="194"/>
      <c r="AR291" s="194"/>
      <c r="AS291" s="194"/>
      <c r="AT291" s="194"/>
      <c r="AU291" s="194"/>
    </row>
    <row r="292">
      <c r="A292" s="254">
        <v>288.0</v>
      </c>
      <c r="B292" s="255">
        <f t="shared" si="1"/>
        <v>12</v>
      </c>
      <c r="C292" s="255">
        <f t="shared" si="2"/>
        <v>5</v>
      </c>
      <c r="D292" s="256"/>
      <c r="E292" s="255"/>
      <c r="F292" s="257"/>
      <c r="G292" s="255"/>
      <c r="H292" s="255"/>
      <c r="I292" s="255"/>
      <c r="J292" s="255"/>
      <c r="K292" s="255"/>
      <c r="L292" s="255"/>
      <c r="M292" s="255"/>
      <c r="N292" s="255"/>
      <c r="O292" s="255"/>
      <c r="P292" s="255"/>
      <c r="Q292" s="257"/>
      <c r="R292" s="194"/>
      <c r="S292" s="194"/>
      <c r="T292" s="194"/>
      <c r="U292" s="194"/>
      <c r="V292" s="194"/>
      <c r="W292" s="194"/>
      <c r="X292" s="194"/>
      <c r="Y292" s="194"/>
      <c r="Z292" s="194"/>
      <c r="AA292" s="194"/>
      <c r="AB292" s="194"/>
      <c r="AC292" s="194"/>
      <c r="AD292" s="194"/>
      <c r="AE292" s="194"/>
      <c r="AF292" s="194"/>
      <c r="AG292" s="194"/>
      <c r="AH292" s="194"/>
      <c r="AI292" s="194"/>
      <c r="AJ292" s="194"/>
      <c r="AK292" s="194"/>
      <c r="AL292" s="194"/>
      <c r="AM292" s="194"/>
      <c r="AN292" s="194"/>
      <c r="AO292" s="194"/>
      <c r="AP292" s="194"/>
      <c r="AQ292" s="194"/>
      <c r="AR292" s="194"/>
      <c r="AS292" s="194"/>
      <c r="AT292" s="194"/>
      <c r="AU292" s="194"/>
    </row>
    <row r="293">
      <c r="A293" s="254">
        <v>289.0</v>
      </c>
      <c r="B293" s="255">
        <f t="shared" si="1"/>
        <v>12</v>
      </c>
      <c r="C293" s="255">
        <f t="shared" si="2"/>
        <v>5</v>
      </c>
      <c r="D293" s="256"/>
      <c r="E293" s="255"/>
      <c r="F293" s="257"/>
      <c r="G293" s="255"/>
      <c r="H293" s="255"/>
      <c r="I293" s="255"/>
      <c r="J293" s="255"/>
      <c r="K293" s="255"/>
      <c r="L293" s="255"/>
      <c r="M293" s="255"/>
      <c r="N293" s="255"/>
      <c r="O293" s="255"/>
      <c r="P293" s="255"/>
      <c r="Q293" s="257"/>
      <c r="R293" s="194"/>
      <c r="S293" s="194"/>
      <c r="T293" s="194"/>
      <c r="U293" s="194"/>
      <c r="V293" s="194"/>
      <c r="W293" s="194"/>
      <c r="X293" s="194"/>
      <c r="Y293" s="194"/>
      <c r="Z293" s="194"/>
      <c r="AA293" s="194"/>
      <c r="AB293" s="194"/>
      <c r="AC293" s="194"/>
      <c r="AD293" s="194"/>
      <c r="AE293" s="194"/>
      <c r="AF293" s="194"/>
      <c r="AG293" s="194"/>
      <c r="AH293" s="194"/>
      <c r="AI293" s="194"/>
      <c r="AJ293" s="194"/>
      <c r="AK293" s="194"/>
      <c r="AL293" s="194"/>
      <c r="AM293" s="194"/>
      <c r="AN293" s="194"/>
      <c r="AO293" s="194"/>
      <c r="AP293" s="194"/>
      <c r="AQ293" s="194"/>
      <c r="AR293" s="194"/>
      <c r="AS293" s="194"/>
      <c r="AT293" s="194"/>
      <c r="AU293" s="194"/>
    </row>
    <row r="294">
      <c r="A294" s="254">
        <v>290.0</v>
      </c>
      <c r="B294" s="255">
        <f t="shared" si="1"/>
        <v>12</v>
      </c>
      <c r="C294" s="255">
        <f t="shared" si="2"/>
        <v>5</v>
      </c>
      <c r="D294" s="256"/>
      <c r="E294" s="255"/>
      <c r="F294" s="257"/>
      <c r="G294" s="255"/>
      <c r="H294" s="255"/>
      <c r="I294" s="255"/>
      <c r="J294" s="255"/>
      <c r="K294" s="255"/>
      <c r="L294" s="255"/>
      <c r="M294" s="255"/>
      <c r="N294" s="255"/>
      <c r="O294" s="255"/>
      <c r="P294" s="255"/>
      <c r="Q294" s="257"/>
      <c r="R294" s="194"/>
      <c r="S294" s="194"/>
      <c r="T294" s="194"/>
      <c r="U294" s="194"/>
      <c r="V294" s="194"/>
      <c r="W294" s="194"/>
      <c r="X294" s="194"/>
      <c r="Y294" s="194"/>
      <c r="Z294" s="194"/>
      <c r="AA294" s="194"/>
      <c r="AB294" s="194"/>
      <c r="AC294" s="194"/>
      <c r="AD294" s="194"/>
      <c r="AE294" s="194"/>
      <c r="AF294" s="194"/>
      <c r="AG294" s="194"/>
      <c r="AH294" s="194"/>
      <c r="AI294" s="194"/>
      <c r="AJ294" s="194"/>
      <c r="AK294" s="194"/>
      <c r="AL294" s="194"/>
      <c r="AM294" s="194"/>
      <c r="AN294" s="194"/>
      <c r="AO294" s="194"/>
      <c r="AP294" s="194"/>
      <c r="AQ294" s="194"/>
      <c r="AR294" s="194"/>
      <c r="AS294" s="194"/>
      <c r="AT294" s="194"/>
      <c r="AU294" s="194"/>
    </row>
    <row r="295">
      <c r="A295" s="254">
        <v>291.0</v>
      </c>
      <c r="B295" s="255">
        <f t="shared" si="1"/>
        <v>12</v>
      </c>
      <c r="C295" s="255">
        <f t="shared" si="2"/>
        <v>5</v>
      </c>
      <c r="D295" s="256"/>
      <c r="E295" s="255"/>
      <c r="F295" s="257"/>
      <c r="G295" s="255"/>
      <c r="H295" s="255"/>
      <c r="I295" s="255"/>
      <c r="J295" s="255"/>
      <c r="K295" s="255"/>
      <c r="L295" s="255"/>
      <c r="M295" s="255"/>
      <c r="N295" s="255"/>
      <c r="O295" s="255"/>
      <c r="P295" s="255"/>
      <c r="Q295" s="257"/>
      <c r="R295" s="194"/>
      <c r="S295" s="194"/>
      <c r="T295" s="194"/>
      <c r="U295" s="194"/>
      <c r="V295" s="194"/>
      <c r="W295" s="194"/>
      <c r="X295" s="194"/>
      <c r="Y295" s="194"/>
      <c r="Z295" s="194"/>
      <c r="AA295" s="194"/>
      <c r="AB295" s="194"/>
      <c r="AC295" s="194"/>
      <c r="AD295" s="194"/>
      <c r="AE295" s="194"/>
      <c r="AF295" s="194"/>
      <c r="AG295" s="194"/>
      <c r="AH295" s="194"/>
      <c r="AI295" s="194"/>
      <c r="AJ295" s="194"/>
      <c r="AK295" s="194"/>
      <c r="AL295" s="194"/>
      <c r="AM295" s="194"/>
      <c r="AN295" s="194"/>
      <c r="AO295" s="194"/>
      <c r="AP295" s="194"/>
      <c r="AQ295" s="194"/>
      <c r="AR295" s="194"/>
      <c r="AS295" s="194"/>
      <c r="AT295" s="194"/>
      <c r="AU295" s="194"/>
    </row>
    <row r="296">
      <c r="A296" s="254">
        <v>292.0</v>
      </c>
      <c r="B296" s="255">
        <f t="shared" si="1"/>
        <v>12</v>
      </c>
      <c r="C296" s="255">
        <f t="shared" si="2"/>
        <v>5</v>
      </c>
      <c r="D296" s="256"/>
      <c r="E296" s="255"/>
      <c r="F296" s="257"/>
      <c r="G296" s="255"/>
      <c r="H296" s="255"/>
      <c r="I296" s="255"/>
      <c r="J296" s="255"/>
      <c r="K296" s="255"/>
      <c r="L296" s="255"/>
      <c r="M296" s="255"/>
      <c r="N296" s="255"/>
      <c r="O296" s="255"/>
      <c r="P296" s="255"/>
      <c r="Q296" s="257"/>
      <c r="R296" s="194"/>
      <c r="S296" s="194"/>
      <c r="T296" s="194"/>
      <c r="U296" s="194"/>
      <c r="V296" s="194"/>
      <c r="W296" s="194"/>
      <c r="X296" s="194"/>
      <c r="Y296" s="194"/>
      <c r="Z296" s="194"/>
      <c r="AA296" s="194"/>
      <c r="AB296" s="194"/>
      <c r="AC296" s="194"/>
      <c r="AD296" s="194"/>
      <c r="AE296" s="194"/>
      <c r="AF296" s="194"/>
      <c r="AG296" s="194"/>
      <c r="AH296" s="194"/>
      <c r="AI296" s="194"/>
      <c r="AJ296" s="194"/>
      <c r="AK296" s="194"/>
      <c r="AL296" s="194"/>
      <c r="AM296" s="194"/>
      <c r="AN296" s="194"/>
      <c r="AO296" s="194"/>
      <c r="AP296" s="194"/>
      <c r="AQ296" s="194"/>
      <c r="AR296" s="194"/>
      <c r="AS296" s="194"/>
      <c r="AT296" s="194"/>
      <c r="AU296" s="194"/>
    </row>
    <row r="297">
      <c r="A297" s="254">
        <v>293.0</v>
      </c>
      <c r="B297" s="255">
        <f t="shared" si="1"/>
        <v>12</v>
      </c>
      <c r="C297" s="255">
        <f t="shared" si="2"/>
        <v>5</v>
      </c>
      <c r="D297" s="256"/>
      <c r="E297" s="255"/>
      <c r="F297" s="257"/>
      <c r="G297" s="255"/>
      <c r="H297" s="255"/>
      <c r="I297" s="255"/>
      <c r="J297" s="255"/>
      <c r="K297" s="255"/>
      <c r="L297" s="255"/>
      <c r="M297" s="255"/>
      <c r="N297" s="255"/>
      <c r="O297" s="255"/>
      <c r="P297" s="255"/>
      <c r="Q297" s="257"/>
      <c r="R297" s="194"/>
      <c r="S297" s="194"/>
      <c r="T297" s="194"/>
      <c r="U297" s="194"/>
      <c r="V297" s="194"/>
      <c r="W297" s="194"/>
      <c r="X297" s="194"/>
      <c r="Y297" s="194"/>
      <c r="Z297" s="194"/>
      <c r="AA297" s="194"/>
      <c r="AB297" s="194"/>
      <c r="AC297" s="194"/>
      <c r="AD297" s="194"/>
      <c r="AE297" s="194"/>
      <c r="AF297" s="194"/>
      <c r="AG297" s="194"/>
      <c r="AH297" s="194"/>
      <c r="AI297" s="194"/>
      <c r="AJ297" s="194"/>
      <c r="AK297" s="194"/>
      <c r="AL297" s="194"/>
      <c r="AM297" s="194"/>
      <c r="AN297" s="194"/>
      <c r="AO297" s="194"/>
      <c r="AP297" s="194"/>
      <c r="AQ297" s="194"/>
      <c r="AR297" s="194"/>
      <c r="AS297" s="194"/>
      <c r="AT297" s="194"/>
      <c r="AU297" s="194"/>
    </row>
    <row r="298">
      <c r="A298" s="254">
        <v>294.0</v>
      </c>
      <c r="B298" s="255">
        <f t="shared" si="1"/>
        <v>12</v>
      </c>
      <c r="C298" s="255">
        <f t="shared" si="2"/>
        <v>5</v>
      </c>
      <c r="D298" s="256"/>
      <c r="E298" s="255"/>
      <c r="F298" s="257"/>
      <c r="G298" s="255"/>
      <c r="H298" s="255"/>
      <c r="I298" s="255"/>
      <c r="J298" s="255"/>
      <c r="K298" s="255"/>
      <c r="L298" s="255"/>
      <c r="M298" s="255"/>
      <c r="N298" s="255"/>
      <c r="O298" s="255"/>
      <c r="P298" s="255"/>
      <c r="Q298" s="257"/>
      <c r="R298" s="194"/>
      <c r="S298" s="194"/>
      <c r="T298" s="194"/>
      <c r="U298" s="194"/>
      <c r="V298" s="194"/>
      <c r="W298" s="194"/>
      <c r="X298" s="194"/>
      <c r="Y298" s="194"/>
      <c r="Z298" s="194"/>
      <c r="AA298" s="194"/>
      <c r="AB298" s="194"/>
      <c r="AC298" s="194"/>
      <c r="AD298" s="194"/>
      <c r="AE298" s="194"/>
      <c r="AF298" s="194"/>
      <c r="AG298" s="194"/>
      <c r="AH298" s="194"/>
      <c r="AI298" s="194"/>
      <c r="AJ298" s="194"/>
      <c r="AK298" s="194"/>
      <c r="AL298" s="194"/>
      <c r="AM298" s="194"/>
      <c r="AN298" s="194"/>
      <c r="AO298" s="194"/>
      <c r="AP298" s="194"/>
      <c r="AQ298" s="194"/>
      <c r="AR298" s="194"/>
      <c r="AS298" s="194"/>
      <c r="AT298" s="194"/>
      <c r="AU298" s="194"/>
    </row>
    <row r="299">
      <c r="A299" s="254">
        <v>295.0</v>
      </c>
      <c r="B299" s="255">
        <f t="shared" si="1"/>
        <v>12</v>
      </c>
      <c r="C299" s="255">
        <f t="shared" si="2"/>
        <v>5</v>
      </c>
      <c r="D299" s="256"/>
      <c r="E299" s="255"/>
      <c r="F299" s="257"/>
      <c r="G299" s="255"/>
      <c r="H299" s="255"/>
      <c r="I299" s="255"/>
      <c r="J299" s="255"/>
      <c r="K299" s="255"/>
      <c r="L299" s="255"/>
      <c r="M299" s="255"/>
      <c r="N299" s="255"/>
      <c r="O299" s="255"/>
      <c r="P299" s="255"/>
      <c r="Q299" s="257"/>
      <c r="R299" s="194"/>
      <c r="S299" s="194"/>
      <c r="T299" s="194"/>
      <c r="U299" s="194"/>
      <c r="V299" s="194"/>
      <c r="W299" s="194"/>
      <c r="X299" s="194"/>
      <c r="Y299" s="194"/>
      <c r="Z299" s="194"/>
      <c r="AA299" s="194"/>
      <c r="AB299" s="194"/>
      <c r="AC299" s="194"/>
      <c r="AD299" s="194"/>
      <c r="AE299" s="194"/>
      <c r="AF299" s="194"/>
      <c r="AG299" s="194"/>
      <c r="AH299" s="194"/>
      <c r="AI299" s="194"/>
      <c r="AJ299" s="194"/>
      <c r="AK299" s="194"/>
      <c r="AL299" s="194"/>
      <c r="AM299" s="194"/>
      <c r="AN299" s="194"/>
      <c r="AO299" s="194"/>
      <c r="AP299" s="194"/>
      <c r="AQ299" s="194"/>
      <c r="AR299" s="194"/>
      <c r="AS299" s="194"/>
      <c r="AT299" s="194"/>
      <c r="AU299" s="194"/>
    </row>
    <row r="300">
      <c r="A300" s="254">
        <v>296.0</v>
      </c>
      <c r="B300" s="255">
        <f t="shared" si="1"/>
        <v>12</v>
      </c>
      <c r="C300" s="255">
        <f t="shared" si="2"/>
        <v>5</v>
      </c>
      <c r="D300" s="256"/>
      <c r="E300" s="255"/>
      <c r="F300" s="257"/>
      <c r="G300" s="255"/>
      <c r="H300" s="255"/>
      <c r="I300" s="255"/>
      <c r="J300" s="255"/>
      <c r="K300" s="255"/>
      <c r="L300" s="255"/>
      <c r="M300" s="255"/>
      <c r="N300" s="255"/>
      <c r="O300" s="255"/>
      <c r="P300" s="255"/>
      <c r="Q300" s="257"/>
      <c r="R300" s="194"/>
      <c r="S300" s="194"/>
      <c r="T300" s="194"/>
      <c r="U300" s="194"/>
      <c r="V300" s="194"/>
      <c r="W300" s="194"/>
      <c r="X300" s="194"/>
      <c r="Y300" s="194"/>
      <c r="Z300" s="194"/>
      <c r="AA300" s="194"/>
      <c r="AB300" s="194"/>
      <c r="AC300" s="194"/>
      <c r="AD300" s="194"/>
      <c r="AE300" s="194"/>
      <c r="AF300" s="194"/>
      <c r="AG300" s="194"/>
      <c r="AH300" s="194"/>
      <c r="AI300" s="194"/>
      <c r="AJ300" s="194"/>
      <c r="AK300" s="194"/>
      <c r="AL300" s="194"/>
      <c r="AM300" s="194"/>
      <c r="AN300" s="194"/>
      <c r="AO300" s="194"/>
      <c r="AP300" s="194"/>
      <c r="AQ300" s="194"/>
      <c r="AR300" s="194"/>
      <c r="AS300" s="194"/>
      <c r="AT300" s="194"/>
      <c r="AU300" s="194"/>
    </row>
    <row r="301">
      <c r="A301" s="254">
        <v>297.0</v>
      </c>
      <c r="B301" s="255">
        <f t="shared" si="1"/>
        <v>12</v>
      </c>
      <c r="C301" s="255">
        <f t="shared" si="2"/>
        <v>5</v>
      </c>
      <c r="D301" s="256"/>
      <c r="E301" s="255"/>
      <c r="F301" s="257"/>
      <c r="G301" s="255"/>
      <c r="H301" s="255"/>
      <c r="I301" s="255"/>
      <c r="J301" s="255"/>
      <c r="K301" s="255"/>
      <c r="L301" s="255"/>
      <c r="M301" s="255"/>
      <c r="N301" s="255"/>
      <c r="O301" s="255"/>
      <c r="P301" s="255"/>
      <c r="Q301" s="257"/>
      <c r="R301" s="194"/>
      <c r="S301" s="194"/>
      <c r="T301" s="194"/>
      <c r="U301" s="194"/>
      <c r="V301" s="194"/>
      <c r="W301" s="194"/>
      <c r="X301" s="194"/>
      <c r="Y301" s="194"/>
      <c r="Z301" s="194"/>
      <c r="AA301" s="194"/>
      <c r="AB301" s="194"/>
      <c r="AC301" s="194"/>
      <c r="AD301" s="194"/>
      <c r="AE301" s="194"/>
      <c r="AF301" s="194"/>
      <c r="AG301" s="194"/>
      <c r="AH301" s="194"/>
      <c r="AI301" s="194"/>
      <c r="AJ301" s="194"/>
      <c r="AK301" s="194"/>
      <c r="AL301" s="194"/>
      <c r="AM301" s="194"/>
      <c r="AN301" s="194"/>
      <c r="AO301" s="194"/>
      <c r="AP301" s="194"/>
      <c r="AQ301" s="194"/>
      <c r="AR301" s="194"/>
      <c r="AS301" s="194"/>
      <c r="AT301" s="194"/>
      <c r="AU301" s="194"/>
    </row>
    <row r="302">
      <c r="A302" s="254">
        <v>298.0</v>
      </c>
      <c r="B302" s="255">
        <f t="shared" si="1"/>
        <v>12</v>
      </c>
      <c r="C302" s="255">
        <f t="shared" si="2"/>
        <v>5</v>
      </c>
      <c r="D302" s="256"/>
      <c r="E302" s="255"/>
      <c r="F302" s="257"/>
      <c r="G302" s="255"/>
      <c r="H302" s="255"/>
      <c r="I302" s="255"/>
      <c r="J302" s="255"/>
      <c r="K302" s="255"/>
      <c r="L302" s="255"/>
      <c r="M302" s="255"/>
      <c r="N302" s="255"/>
      <c r="O302" s="255"/>
      <c r="P302" s="255"/>
      <c r="Q302" s="257"/>
      <c r="R302" s="194"/>
      <c r="S302" s="194"/>
      <c r="T302" s="194"/>
      <c r="U302" s="194"/>
      <c r="V302" s="194"/>
      <c r="W302" s="194"/>
      <c r="X302" s="194"/>
      <c r="Y302" s="194"/>
      <c r="Z302" s="194"/>
      <c r="AA302" s="194"/>
      <c r="AB302" s="194"/>
      <c r="AC302" s="194"/>
      <c r="AD302" s="194"/>
      <c r="AE302" s="194"/>
      <c r="AF302" s="194"/>
      <c r="AG302" s="194"/>
      <c r="AH302" s="194"/>
      <c r="AI302" s="194"/>
      <c r="AJ302" s="194"/>
      <c r="AK302" s="194"/>
      <c r="AL302" s="194"/>
      <c r="AM302" s="194"/>
      <c r="AN302" s="194"/>
      <c r="AO302" s="194"/>
      <c r="AP302" s="194"/>
      <c r="AQ302" s="194"/>
      <c r="AR302" s="194"/>
      <c r="AS302" s="194"/>
      <c r="AT302" s="194"/>
      <c r="AU302" s="194"/>
    </row>
    <row r="303">
      <c r="A303" s="254">
        <v>299.0</v>
      </c>
      <c r="B303" s="255">
        <f t="shared" si="1"/>
        <v>12</v>
      </c>
      <c r="C303" s="255">
        <f t="shared" si="2"/>
        <v>5</v>
      </c>
      <c r="D303" s="256"/>
      <c r="E303" s="255"/>
      <c r="F303" s="257"/>
      <c r="G303" s="255"/>
      <c r="H303" s="255"/>
      <c r="I303" s="255"/>
      <c r="J303" s="255"/>
      <c r="K303" s="255"/>
      <c r="L303" s="255"/>
      <c r="M303" s="255"/>
      <c r="N303" s="255"/>
      <c r="O303" s="255"/>
      <c r="P303" s="255"/>
      <c r="Q303" s="257"/>
      <c r="R303" s="194"/>
      <c r="S303" s="194"/>
      <c r="T303" s="194"/>
      <c r="U303" s="194"/>
      <c r="V303" s="194"/>
      <c r="W303" s="194"/>
      <c r="X303" s="194"/>
      <c r="Y303" s="194"/>
      <c r="Z303" s="194"/>
      <c r="AA303" s="194"/>
      <c r="AB303" s="194"/>
      <c r="AC303" s="194"/>
      <c r="AD303" s="194"/>
      <c r="AE303" s="194"/>
      <c r="AF303" s="194"/>
      <c r="AG303" s="194"/>
      <c r="AH303" s="194"/>
      <c r="AI303" s="194"/>
      <c r="AJ303" s="194"/>
      <c r="AK303" s="194"/>
      <c r="AL303" s="194"/>
      <c r="AM303" s="194"/>
      <c r="AN303" s="194"/>
      <c r="AO303" s="194"/>
      <c r="AP303" s="194"/>
      <c r="AQ303" s="194"/>
      <c r="AR303" s="194"/>
      <c r="AS303" s="194"/>
      <c r="AT303" s="194"/>
      <c r="AU303" s="194"/>
    </row>
    <row r="304">
      <c r="A304" s="254">
        <v>300.0</v>
      </c>
      <c r="B304" s="255">
        <f t="shared" si="1"/>
        <v>12</v>
      </c>
      <c r="C304" s="255">
        <f t="shared" si="2"/>
        <v>5</v>
      </c>
      <c r="D304" s="256"/>
      <c r="E304" s="255"/>
      <c r="F304" s="257"/>
      <c r="G304" s="255"/>
      <c r="H304" s="255"/>
      <c r="I304" s="255"/>
      <c r="J304" s="255"/>
      <c r="K304" s="255"/>
      <c r="L304" s="255"/>
      <c r="M304" s="255"/>
      <c r="N304" s="255"/>
      <c r="O304" s="255"/>
      <c r="P304" s="255"/>
      <c r="Q304" s="257"/>
      <c r="R304" s="194"/>
      <c r="S304" s="194"/>
      <c r="T304" s="194"/>
      <c r="U304" s="194"/>
      <c r="V304" s="194"/>
      <c r="W304" s="194"/>
      <c r="X304" s="194"/>
      <c r="Y304" s="194"/>
      <c r="Z304" s="194"/>
      <c r="AA304" s="194"/>
      <c r="AB304" s="194"/>
      <c r="AC304" s="194"/>
      <c r="AD304" s="194"/>
      <c r="AE304" s="194"/>
      <c r="AF304" s="194"/>
      <c r="AG304" s="194"/>
      <c r="AH304" s="194"/>
      <c r="AI304" s="194"/>
      <c r="AJ304" s="194"/>
      <c r="AK304" s="194"/>
      <c r="AL304" s="194"/>
      <c r="AM304" s="194"/>
      <c r="AN304" s="194"/>
      <c r="AO304" s="194"/>
      <c r="AP304" s="194"/>
      <c r="AQ304" s="194"/>
      <c r="AR304" s="194"/>
      <c r="AS304" s="194"/>
      <c r="AT304" s="194"/>
      <c r="AU304" s="194"/>
    </row>
    <row r="305">
      <c r="A305" s="254">
        <v>301.0</v>
      </c>
      <c r="B305" s="255">
        <f t="shared" si="1"/>
        <v>12</v>
      </c>
      <c r="C305" s="255">
        <f t="shared" si="2"/>
        <v>5</v>
      </c>
      <c r="D305" s="256"/>
      <c r="E305" s="255"/>
      <c r="F305" s="257"/>
      <c r="G305" s="255"/>
      <c r="H305" s="255"/>
      <c r="I305" s="255"/>
      <c r="J305" s="255"/>
      <c r="K305" s="255"/>
      <c r="L305" s="255"/>
      <c r="M305" s="255"/>
      <c r="N305" s="255"/>
      <c r="O305" s="255"/>
      <c r="P305" s="255"/>
      <c r="Q305" s="257"/>
      <c r="R305" s="194"/>
      <c r="S305" s="194"/>
      <c r="T305" s="194"/>
      <c r="U305" s="194"/>
      <c r="V305" s="194"/>
      <c r="W305" s="194"/>
      <c r="X305" s="194"/>
      <c r="Y305" s="194"/>
      <c r="Z305" s="194"/>
      <c r="AA305" s="194"/>
      <c r="AB305" s="194"/>
      <c r="AC305" s="194"/>
      <c r="AD305" s="194"/>
      <c r="AE305" s="194"/>
      <c r="AF305" s="194"/>
      <c r="AG305" s="194"/>
      <c r="AH305" s="194"/>
      <c r="AI305" s="194"/>
      <c r="AJ305" s="194"/>
      <c r="AK305" s="194"/>
      <c r="AL305" s="194"/>
      <c r="AM305" s="194"/>
      <c r="AN305" s="194"/>
      <c r="AO305" s="194"/>
      <c r="AP305" s="194"/>
      <c r="AQ305" s="194"/>
      <c r="AR305" s="194"/>
      <c r="AS305" s="194"/>
      <c r="AT305" s="194"/>
      <c r="AU305" s="194"/>
    </row>
    <row r="306">
      <c r="A306" s="254">
        <v>302.0</v>
      </c>
      <c r="B306" s="255">
        <f t="shared" si="1"/>
        <v>12</v>
      </c>
      <c r="C306" s="255">
        <f t="shared" si="2"/>
        <v>5</v>
      </c>
      <c r="D306" s="256"/>
      <c r="E306" s="255"/>
      <c r="F306" s="257"/>
      <c r="G306" s="255"/>
      <c r="H306" s="255"/>
      <c r="I306" s="255"/>
      <c r="J306" s="255"/>
      <c r="K306" s="255"/>
      <c r="L306" s="255"/>
      <c r="M306" s="255"/>
      <c r="N306" s="255"/>
      <c r="O306" s="255"/>
      <c r="P306" s="255"/>
      <c r="Q306" s="257"/>
      <c r="R306" s="194"/>
      <c r="S306" s="194"/>
      <c r="T306" s="194"/>
      <c r="U306" s="194"/>
      <c r="V306" s="194"/>
      <c r="W306" s="194"/>
      <c r="X306" s="194"/>
      <c r="Y306" s="194"/>
      <c r="Z306" s="194"/>
      <c r="AA306" s="194"/>
      <c r="AB306" s="194"/>
      <c r="AC306" s="194"/>
      <c r="AD306" s="194"/>
      <c r="AE306" s="194"/>
      <c r="AF306" s="194"/>
      <c r="AG306" s="194"/>
      <c r="AH306" s="194"/>
      <c r="AI306" s="194"/>
      <c r="AJ306" s="194"/>
      <c r="AK306" s="194"/>
      <c r="AL306" s="194"/>
      <c r="AM306" s="194"/>
      <c r="AN306" s="194"/>
      <c r="AO306" s="194"/>
      <c r="AP306" s="194"/>
      <c r="AQ306" s="194"/>
      <c r="AR306" s="194"/>
      <c r="AS306" s="194"/>
      <c r="AT306" s="194"/>
      <c r="AU306" s="194"/>
    </row>
    <row r="307">
      <c r="A307" s="254">
        <v>303.0</v>
      </c>
      <c r="B307" s="255">
        <f t="shared" si="1"/>
        <v>12</v>
      </c>
      <c r="C307" s="255">
        <f t="shared" si="2"/>
        <v>5</v>
      </c>
      <c r="D307" s="256"/>
      <c r="E307" s="255"/>
      <c r="F307" s="257"/>
      <c r="G307" s="255"/>
      <c r="H307" s="255"/>
      <c r="I307" s="255"/>
      <c r="J307" s="255"/>
      <c r="K307" s="255"/>
      <c r="L307" s="255"/>
      <c r="M307" s="255"/>
      <c r="N307" s="255"/>
      <c r="O307" s="255"/>
      <c r="P307" s="255"/>
      <c r="Q307" s="257"/>
      <c r="R307" s="194"/>
      <c r="S307" s="194"/>
      <c r="T307" s="194"/>
      <c r="U307" s="194"/>
      <c r="V307" s="194"/>
      <c r="W307" s="194"/>
      <c r="X307" s="194"/>
      <c r="Y307" s="194"/>
      <c r="Z307" s="194"/>
      <c r="AA307" s="194"/>
      <c r="AB307" s="194"/>
      <c r="AC307" s="194"/>
      <c r="AD307" s="194"/>
      <c r="AE307" s="194"/>
      <c r="AF307" s="194"/>
      <c r="AG307" s="194"/>
      <c r="AH307" s="194"/>
      <c r="AI307" s="194"/>
      <c r="AJ307" s="194"/>
      <c r="AK307" s="194"/>
      <c r="AL307" s="194"/>
      <c r="AM307" s="194"/>
      <c r="AN307" s="194"/>
      <c r="AO307" s="194"/>
      <c r="AP307" s="194"/>
      <c r="AQ307" s="194"/>
      <c r="AR307" s="194"/>
      <c r="AS307" s="194"/>
      <c r="AT307" s="194"/>
      <c r="AU307" s="194"/>
    </row>
    <row r="308">
      <c r="A308" s="254">
        <v>304.0</v>
      </c>
      <c r="B308" s="255">
        <f t="shared" si="1"/>
        <v>12</v>
      </c>
      <c r="C308" s="255">
        <f t="shared" si="2"/>
        <v>5</v>
      </c>
      <c r="D308" s="256"/>
      <c r="E308" s="255"/>
      <c r="F308" s="257"/>
      <c r="G308" s="255"/>
      <c r="H308" s="255"/>
      <c r="I308" s="255"/>
      <c r="J308" s="255"/>
      <c r="K308" s="255"/>
      <c r="L308" s="255"/>
      <c r="M308" s="255"/>
      <c r="N308" s="255"/>
      <c r="O308" s="255"/>
      <c r="P308" s="255"/>
      <c r="Q308" s="257"/>
      <c r="R308" s="194"/>
      <c r="S308" s="194"/>
      <c r="T308" s="194"/>
      <c r="U308" s="194"/>
      <c r="V308" s="194"/>
      <c r="W308" s="194"/>
      <c r="X308" s="194"/>
      <c r="Y308" s="194"/>
      <c r="Z308" s="194"/>
      <c r="AA308" s="194"/>
      <c r="AB308" s="194"/>
      <c r="AC308" s="194"/>
      <c r="AD308" s="194"/>
      <c r="AE308" s="194"/>
      <c r="AF308" s="194"/>
      <c r="AG308" s="194"/>
      <c r="AH308" s="194"/>
      <c r="AI308" s="194"/>
      <c r="AJ308" s="194"/>
      <c r="AK308" s="194"/>
      <c r="AL308" s="194"/>
      <c r="AM308" s="194"/>
      <c r="AN308" s="194"/>
      <c r="AO308" s="194"/>
      <c r="AP308" s="194"/>
      <c r="AQ308" s="194"/>
      <c r="AR308" s="194"/>
      <c r="AS308" s="194"/>
      <c r="AT308" s="194"/>
      <c r="AU308" s="194"/>
    </row>
    <row r="309">
      <c r="A309" s="254">
        <v>305.0</v>
      </c>
      <c r="B309" s="255">
        <f t="shared" si="1"/>
        <v>12</v>
      </c>
      <c r="C309" s="255">
        <f t="shared" si="2"/>
        <v>5</v>
      </c>
      <c r="D309" s="256"/>
      <c r="E309" s="255"/>
      <c r="F309" s="257"/>
      <c r="G309" s="255"/>
      <c r="H309" s="255"/>
      <c r="I309" s="255"/>
      <c r="J309" s="255"/>
      <c r="K309" s="255"/>
      <c r="L309" s="255"/>
      <c r="M309" s="255"/>
      <c r="N309" s="255"/>
      <c r="O309" s="255"/>
      <c r="P309" s="255"/>
      <c r="Q309" s="257"/>
      <c r="R309" s="194"/>
      <c r="S309" s="194"/>
      <c r="T309" s="194"/>
      <c r="U309" s="194"/>
      <c r="V309" s="194"/>
      <c r="W309" s="194"/>
      <c r="X309" s="194"/>
      <c r="Y309" s="194"/>
      <c r="Z309" s="194"/>
      <c r="AA309" s="194"/>
      <c r="AB309" s="194"/>
      <c r="AC309" s="194"/>
      <c r="AD309" s="194"/>
      <c r="AE309" s="194"/>
      <c r="AF309" s="194"/>
      <c r="AG309" s="194"/>
      <c r="AH309" s="194"/>
      <c r="AI309" s="194"/>
      <c r="AJ309" s="194"/>
      <c r="AK309" s="194"/>
      <c r="AL309" s="194"/>
      <c r="AM309" s="194"/>
      <c r="AN309" s="194"/>
      <c r="AO309" s="194"/>
      <c r="AP309" s="194"/>
      <c r="AQ309" s="194"/>
      <c r="AR309" s="194"/>
      <c r="AS309" s="194"/>
      <c r="AT309" s="194"/>
      <c r="AU309" s="194"/>
    </row>
    <row r="310">
      <c r="A310" s="254">
        <v>306.0</v>
      </c>
      <c r="B310" s="255">
        <f t="shared" si="1"/>
        <v>12</v>
      </c>
      <c r="C310" s="255">
        <f t="shared" si="2"/>
        <v>5</v>
      </c>
      <c r="D310" s="256"/>
      <c r="E310" s="255"/>
      <c r="F310" s="257"/>
      <c r="G310" s="255"/>
      <c r="H310" s="255"/>
      <c r="I310" s="255"/>
      <c r="J310" s="255"/>
      <c r="K310" s="255"/>
      <c r="L310" s="255"/>
      <c r="M310" s="255"/>
      <c r="N310" s="255"/>
      <c r="O310" s="255"/>
      <c r="P310" s="255"/>
      <c r="Q310" s="257"/>
      <c r="R310" s="194"/>
      <c r="S310" s="194"/>
      <c r="T310" s="194"/>
      <c r="U310" s="194"/>
      <c r="V310" s="194"/>
      <c r="W310" s="194"/>
      <c r="X310" s="194"/>
      <c r="Y310" s="194"/>
      <c r="Z310" s="194"/>
      <c r="AA310" s="194"/>
      <c r="AB310" s="194"/>
      <c r="AC310" s="194"/>
      <c r="AD310" s="194"/>
      <c r="AE310" s="194"/>
      <c r="AF310" s="194"/>
      <c r="AG310" s="194"/>
      <c r="AH310" s="194"/>
      <c r="AI310" s="194"/>
      <c r="AJ310" s="194"/>
      <c r="AK310" s="194"/>
      <c r="AL310" s="194"/>
      <c r="AM310" s="194"/>
      <c r="AN310" s="194"/>
      <c r="AO310" s="194"/>
      <c r="AP310" s="194"/>
      <c r="AQ310" s="194"/>
      <c r="AR310" s="194"/>
      <c r="AS310" s="194"/>
      <c r="AT310" s="194"/>
      <c r="AU310" s="194"/>
    </row>
    <row r="311">
      <c r="A311" s="254">
        <v>307.0</v>
      </c>
      <c r="B311" s="255">
        <f t="shared" si="1"/>
        <v>12</v>
      </c>
      <c r="C311" s="255">
        <f t="shared" si="2"/>
        <v>5</v>
      </c>
      <c r="D311" s="256"/>
      <c r="E311" s="255"/>
      <c r="F311" s="257"/>
      <c r="G311" s="255"/>
      <c r="H311" s="255"/>
      <c r="I311" s="255"/>
      <c r="J311" s="255"/>
      <c r="K311" s="255"/>
      <c r="L311" s="255"/>
      <c r="M311" s="255"/>
      <c r="N311" s="255"/>
      <c r="O311" s="255"/>
      <c r="P311" s="255"/>
      <c r="Q311" s="257"/>
      <c r="R311" s="194"/>
      <c r="S311" s="194"/>
      <c r="T311" s="194"/>
      <c r="U311" s="194"/>
      <c r="V311" s="194"/>
      <c r="W311" s="194"/>
      <c r="X311" s="194"/>
      <c r="Y311" s="194"/>
      <c r="Z311" s="194"/>
      <c r="AA311" s="194"/>
      <c r="AB311" s="194"/>
      <c r="AC311" s="194"/>
      <c r="AD311" s="194"/>
      <c r="AE311" s="194"/>
      <c r="AF311" s="194"/>
      <c r="AG311" s="194"/>
      <c r="AH311" s="194"/>
      <c r="AI311" s="194"/>
      <c r="AJ311" s="194"/>
      <c r="AK311" s="194"/>
      <c r="AL311" s="194"/>
      <c r="AM311" s="194"/>
      <c r="AN311" s="194"/>
      <c r="AO311" s="194"/>
      <c r="AP311" s="194"/>
      <c r="AQ311" s="194"/>
      <c r="AR311" s="194"/>
      <c r="AS311" s="194"/>
      <c r="AT311" s="194"/>
      <c r="AU311" s="194"/>
    </row>
    <row r="312">
      <c r="A312" s="254">
        <v>308.0</v>
      </c>
      <c r="B312" s="255">
        <f t="shared" si="1"/>
        <v>12</v>
      </c>
      <c r="C312" s="255">
        <f t="shared" si="2"/>
        <v>5</v>
      </c>
      <c r="D312" s="256"/>
      <c r="E312" s="255"/>
      <c r="F312" s="257"/>
      <c r="G312" s="255"/>
      <c r="H312" s="255"/>
      <c r="I312" s="255"/>
      <c r="J312" s="255"/>
      <c r="K312" s="255"/>
      <c r="L312" s="255"/>
      <c r="M312" s="255"/>
      <c r="N312" s="255"/>
      <c r="O312" s="255"/>
      <c r="P312" s="255"/>
      <c r="Q312" s="257"/>
      <c r="R312" s="194"/>
      <c r="S312" s="194"/>
      <c r="T312" s="194"/>
      <c r="U312" s="194"/>
      <c r="V312" s="194"/>
      <c r="W312" s="194"/>
      <c r="X312" s="194"/>
      <c r="Y312" s="194"/>
      <c r="Z312" s="194"/>
      <c r="AA312" s="194"/>
      <c r="AB312" s="194"/>
      <c r="AC312" s="194"/>
      <c r="AD312" s="194"/>
      <c r="AE312" s="194"/>
      <c r="AF312" s="194"/>
      <c r="AG312" s="194"/>
      <c r="AH312" s="194"/>
      <c r="AI312" s="194"/>
      <c r="AJ312" s="194"/>
      <c r="AK312" s="194"/>
      <c r="AL312" s="194"/>
      <c r="AM312" s="194"/>
      <c r="AN312" s="194"/>
      <c r="AO312" s="194"/>
      <c r="AP312" s="194"/>
      <c r="AQ312" s="194"/>
      <c r="AR312" s="194"/>
      <c r="AS312" s="194"/>
      <c r="AT312" s="194"/>
      <c r="AU312" s="194"/>
    </row>
    <row r="313">
      <c r="A313" s="254">
        <v>309.0</v>
      </c>
      <c r="B313" s="255">
        <f t="shared" si="1"/>
        <v>12</v>
      </c>
      <c r="C313" s="255">
        <f t="shared" si="2"/>
        <v>5</v>
      </c>
      <c r="D313" s="256"/>
      <c r="E313" s="255"/>
      <c r="F313" s="257"/>
      <c r="G313" s="255"/>
      <c r="H313" s="255"/>
      <c r="I313" s="255"/>
      <c r="J313" s="255"/>
      <c r="K313" s="255"/>
      <c r="L313" s="255"/>
      <c r="M313" s="255"/>
      <c r="N313" s="255"/>
      <c r="O313" s="255"/>
      <c r="P313" s="255"/>
      <c r="Q313" s="257"/>
      <c r="R313" s="194"/>
      <c r="S313" s="194"/>
      <c r="T313" s="194"/>
      <c r="U313" s="194"/>
      <c r="V313" s="194"/>
      <c r="W313" s="194"/>
      <c r="X313" s="194"/>
      <c r="Y313" s="194"/>
      <c r="Z313" s="194"/>
      <c r="AA313" s="194"/>
      <c r="AB313" s="194"/>
      <c r="AC313" s="194"/>
      <c r="AD313" s="194"/>
      <c r="AE313" s="194"/>
      <c r="AF313" s="194"/>
      <c r="AG313" s="194"/>
      <c r="AH313" s="194"/>
      <c r="AI313" s="194"/>
      <c r="AJ313" s="194"/>
      <c r="AK313" s="194"/>
      <c r="AL313" s="194"/>
      <c r="AM313" s="194"/>
      <c r="AN313" s="194"/>
      <c r="AO313" s="194"/>
      <c r="AP313" s="194"/>
      <c r="AQ313" s="194"/>
      <c r="AR313" s="194"/>
      <c r="AS313" s="194"/>
      <c r="AT313" s="194"/>
      <c r="AU313" s="194"/>
    </row>
    <row r="314">
      <c r="A314" s="254">
        <v>310.0</v>
      </c>
      <c r="B314" s="255">
        <f t="shared" si="1"/>
        <v>12</v>
      </c>
      <c r="C314" s="255">
        <f t="shared" si="2"/>
        <v>5</v>
      </c>
      <c r="D314" s="256"/>
      <c r="E314" s="255"/>
      <c r="F314" s="257"/>
      <c r="G314" s="255"/>
      <c r="H314" s="255"/>
      <c r="I314" s="255"/>
      <c r="J314" s="255"/>
      <c r="K314" s="255"/>
      <c r="L314" s="255"/>
      <c r="M314" s="255"/>
      <c r="N314" s="255"/>
      <c r="O314" s="255"/>
      <c r="P314" s="255"/>
      <c r="Q314" s="257"/>
      <c r="R314" s="194"/>
      <c r="S314" s="194"/>
      <c r="T314" s="194"/>
      <c r="U314" s="194"/>
      <c r="V314" s="194"/>
      <c r="W314" s="194"/>
      <c r="X314" s="194"/>
      <c r="Y314" s="194"/>
      <c r="Z314" s="194"/>
      <c r="AA314" s="194"/>
      <c r="AB314" s="194"/>
      <c r="AC314" s="194"/>
      <c r="AD314" s="194"/>
      <c r="AE314" s="194"/>
      <c r="AF314" s="194"/>
      <c r="AG314" s="194"/>
      <c r="AH314" s="194"/>
      <c r="AI314" s="194"/>
      <c r="AJ314" s="194"/>
      <c r="AK314" s="194"/>
      <c r="AL314" s="194"/>
      <c r="AM314" s="194"/>
      <c r="AN314" s="194"/>
      <c r="AO314" s="194"/>
      <c r="AP314" s="194"/>
      <c r="AQ314" s="194"/>
      <c r="AR314" s="194"/>
      <c r="AS314" s="194"/>
      <c r="AT314" s="194"/>
      <c r="AU314" s="194"/>
    </row>
    <row r="315">
      <c r="A315" s="254">
        <v>311.0</v>
      </c>
      <c r="B315" s="255">
        <f t="shared" si="1"/>
        <v>12</v>
      </c>
      <c r="C315" s="255">
        <f t="shared" si="2"/>
        <v>5</v>
      </c>
      <c r="D315" s="256"/>
      <c r="E315" s="255"/>
      <c r="F315" s="257"/>
      <c r="G315" s="255"/>
      <c r="H315" s="255"/>
      <c r="I315" s="255"/>
      <c r="J315" s="255"/>
      <c r="K315" s="255"/>
      <c r="L315" s="255"/>
      <c r="M315" s="255"/>
      <c r="N315" s="255"/>
      <c r="O315" s="255"/>
      <c r="P315" s="255"/>
      <c r="Q315" s="257"/>
      <c r="R315" s="194"/>
      <c r="S315" s="194"/>
      <c r="T315" s="194"/>
      <c r="U315" s="194"/>
      <c r="V315" s="194"/>
      <c r="W315" s="194"/>
      <c r="X315" s="194"/>
      <c r="Y315" s="194"/>
      <c r="Z315" s="194"/>
      <c r="AA315" s="194"/>
      <c r="AB315" s="194"/>
      <c r="AC315" s="194"/>
      <c r="AD315" s="194"/>
      <c r="AE315" s="194"/>
      <c r="AF315" s="194"/>
      <c r="AG315" s="194"/>
      <c r="AH315" s="194"/>
      <c r="AI315" s="194"/>
      <c r="AJ315" s="194"/>
      <c r="AK315" s="194"/>
      <c r="AL315" s="194"/>
      <c r="AM315" s="194"/>
      <c r="AN315" s="194"/>
      <c r="AO315" s="194"/>
      <c r="AP315" s="194"/>
      <c r="AQ315" s="194"/>
      <c r="AR315" s="194"/>
      <c r="AS315" s="194"/>
      <c r="AT315" s="194"/>
      <c r="AU315" s="194"/>
    </row>
    <row r="316">
      <c r="A316" s="254">
        <v>312.0</v>
      </c>
      <c r="B316" s="255">
        <f t="shared" si="1"/>
        <v>12</v>
      </c>
      <c r="C316" s="255">
        <f t="shared" si="2"/>
        <v>5</v>
      </c>
      <c r="D316" s="256"/>
      <c r="E316" s="255"/>
      <c r="F316" s="257"/>
      <c r="G316" s="255"/>
      <c r="H316" s="255"/>
      <c r="I316" s="255"/>
      <c r="J316" s="255"/>
      <c r="K316" s="255"/>
      <c r="L316" s="255"/>
      <c r="M316" s="255"/>
      <c r="N316" s="255"/>
      <c r="O316" s="255"/>
      <c r="P316" s="255"/>
      <c r="Q316" s="257"/>
      <c r="R316" s="194"/>
      <c r="S316" s="194"/>
      <c r="T316" s="194"/>
      <c r="U316" s="194"/>
      <c r="V316" s="194"/>
      <c r="W316" s="194"/>
      <c r="X316" s="194"/>
      <c r="Y316" s="194"/>
      <c r="Z316" s="194"/>
      <c r="AA316" s="194"/>
      <c r="AB316" s="194"/>
      <c r="AC316" s="194"/>
      <c r="AD316" s="194"/>
      <c r="AE316" s="194"/>
      <c r="AF316" s="194"/>
      <c r="AG316" s="194"/>
      <c r="AH316" s="194"/>
      <c r="AI316" s="194"/>
      <c r="AJ316" s="194"/>
      <c r="AK316" s="194"/>
      <c r="AL316" s="194"/>
      <c r="AM316" s="194"/>
      <c r="AN316" s="194"/>
      <c r="AO316" s="194"/>
      <c r="AP316" s="194"/>
      <c r="AQ316" s="194"/>
      <c r="AR316" s="194"/>
      <c r="AS316" s="194"/>
      <c r="AT316" s="194"/>
      <c r="AU316" s="194"/>
    </row>
    <row r="317">
      <c r="A317" s="254">
        <v>313.0</v>
      </c>
      <c r="B317" s="255">
        <f t="shared" si="1"/>
        <v>12</v>
      </c>
      <c r="C317" s="255">
        <f t="shared" si="2"/>
        <v>5</v>
      </c>
      <c r="D317" s="256"/>
      <c r="E317" s="255"/>
      <c r="F317" s="257"/>
      <c r="G317" s="255"/>
      <c r="H317" s="255"/>
      <c r="I317" s="255"/>
      <c r="J317" s="255"/>
      <c r="K317" s="255"/>
      <c r="L317" s="255"/>
      <c r="M317" s="255"/>
      <c r="N317" s="255"/>
      <c r="O317" s="255"/>
      <c r="P317" s="255"/>
      <c r="Q317" s="257"/>
      <c r="R317" s="194"/>
      <c r="S317" s="194"/>
      <c r="T317" s="194"/>
      <c r="U317" s="194"/>
      <c r="V317" s="194"/>
      <c r="W317" s="194"/>
      <c r="X317" s="194"/>
      <c r="Y317" s="194"/>
      <c r="Z317" s="194"/>
      <c r="AA317" s="194"/>
      <c r="AB317" s="194"/>
      <c r="AC317" s="194"/>
      <c r="AD317" s="194"/>
      <c r="AE317" s="194"/>
      <c r="AF317" s="194"/>
      <c r="AG317" s="194"/>
      <c r="AH317" s="194"/>
      <c r="AI317" s="194"/>
      <c r="AJ317" s="194"/>
      <c r="AK317" s="194"/>
      <c r="AL317" s="194"/>
      <c r="AM317" s="194"/>
      <c r="AN317" s="194"/>
      <c r="AO317" s="194"/>
      <c r="AP317" s="194"/>
      <c r="AQ317" s="194"/>
      <c r="AR317" s="194"/>
      <c r="AS317" s="194"/>
      <c r="AT317" s="194"/>
      <c r="AU317" s="194"/>
    </row>
    <row r="318">
      <c r="A318" s="254">
        <v>314.0</v>
      </c>
      <c r="B318" s="255">
        <f t="shared" si="1"/>
        <v>12</v>
      </c>
      <c r="C318" s="255">
        <f t="shared" si="2"/>
        <v>5</v>
      </c>
      <c r="D318" s="256"/>
      <c r="E318" s="255"/>
      <c r="F318" s="257"/>
      <c r="G318" s="255"/>
      <c r="H318" s="255"/>
      <c r="I318" s="255"/>
      <c r="J318" s="255"/>
      <c r="K318" s="255"/>
      <c r="L318" s="255"/>
      <c r="M318" s="255"/>
      <c r="N318" s="255"/>
      <c r="O318" s="255"/>
      <c r="P318" s="255"/>
      <c r="Q318" s="257"/>
      <c r="R318" s="194"/>
      <c r="S318" s="194"/>
      <c r="T318" s="194"/>
      <c r="U318" s="194"/>
      <c r="V318" s="194"/>
      <c r="W318" s="194"/>
      <c r="X318" s="194"/>
      <c r="Y318" s="194"/>
      <c r="Z318" s="194"/>
      <c r="AA318" s="194"/>
      <c r="AB318" s="194"/>
      <c r="AC318" s="194"/>
      <c r="AD318" s="194"/>
      <c r="AE318" s="194"/>
      <c r="AF318" s="194"/>
      <c r="AG318" s="194"/>
      <c r="AH318" s="194"/>
      <c r="AI318" s="194"/>
      <c r="AJ318" s="194"/>
      <c r="AK318" s="194"/>
      <c r="AL318" s="194"/>
      <c r="AM318" s="194"/>
      <c r="AN318" s="194"/>
      <c r="AO318" s="194"/>
      <c r="AP318" s="194"/>
      <c r="AQ318" s="194"/>
      <c r="AR318" s="194"/>
      <c r="AS318" s="194"/>
      <c r="AT318" s="194"/>
      <c r="AU318" s="194"/>
    </row>
    <row r="319">
      <c r="A319" s="254">
        <v>315.0</v>
      </c>
      <c r="B319" s="255">
        <f t="shared" si="1"/>
        <v>12</v>
      </c>
      <c r="C319" s="255">
        <f t="shared" si="2"/>
        <v>5</v>
      </c>
      <c r="D319" s="256"/>
      <c r="E319" s="255"/>
      <c r="F319" s="257"/>
      <c r="G319" s="255"/>
      <c r="H319" s="255"/>
      <c r="I319" s="255"/>
      <c r="J319" s="255"/>
      <c r="K319" s="255"/>
      <c r="L319" s="255"/>
      <c r="M319" s="255"/>
      <c r="N319" s="255"/>
      <c r="O319" s="255"/>
      <c r="P319" s="255"/>
      <c r="Q319" s="257"/>
      <c r="R319" s="194"/>
      <c r="S319" s="194"/>
      <c r="T319" s="194"/>
      <c r="U319" s="194"/>
      <c r="V319" s="194"/>
      <c r="W319" s="194"/>
      <c r="X319" s="194"/>
      <c r="Y319" s="194"/>
      <c r="Z319" s="194"/>
      <c r="AA319" s="194"/>
      <c r="AB319" s="194"/>
      <c r="AC319" s="194"/>
      <c r="AD319" s="194"/>
      <c r="AE319" s="194"/>
      <c r="AF319" s="194"/>
      <c r="AG319" s="194"/>
      <c r="AH319" s="194"/>
      <c r="AI319" s="194"/>
      <c r="AJ319" s="194"/>
      <c r="AK319" s="194"/>
      <c r="AL319" s="194"/>
      <c r="AM319" s="194"/>
      <c r="AN319" s="194"/>
      <c r="AO319" s="194"/>
      <c r="AP319" s="194"/>
      <c r="AQ319" s="194"/>
      <c r="AR319" s="194"/>
      <c r="AS319" s="194"/>
      <c r="AT319" s="194"/>
      <c r="AU319" s="194"/>
    </row>
    <row r="320">
      <c r="A320" s="254">
        <v>316.0</v>
      </c>
      <c r="B320" s="255">
        <f t="shared" si="1"/>
        <v>12</v>
      </c>
      <c r="C320" s="255">
        <f t="shared" si="2"/>
        <v>5</v>
      </c>
      <c r="D320" s="256"/>
      <c r="E320" s="255"/>
      <c r="F320" s="257"/>
      <c r="G320" s="255"/>
      <c r="H320" s="255"/>
      <c r="I320" s="255"/>
      <c r="J320" s="255"/>
      <c r="K320" s="255"/>
      <c r="L320" s="255"/>
      <c r="M320" s="255"/>
      <c r="N320" s="255"/>
      <c r="O320" s="255"/>
      <c r="P320" s="255"/>
      <c r="Q320" s="257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  <c r="AH320" s="194"/>
      <c r="AI320" s="194"/>
      <c r="AJ320" s="194"/>
      <c r="AK320" s="194"/>
      <c r="AL320" s="194"/>
      <c r="AM320" s="194"/>
      <c r="AN320" s="194"/>
      <c r="AO320" s="194"/>
      <c r="AP320" s="194"/>
      <c r="AQ320" s="194"/>
      <c r="AR320" s="194"/>
      <c r="AS320" s="194"/>
      <c r="AT320" s="194"/>
      <c r="AU320" s="194"/>
    </row>
    <row r="321">
      <c r="A321" s="254">
        <v>317.0</v>
      </c>
      <c r="B321" s="255">
        <f t="shared" si="1"/>
        <v>12</v>
      </c>
      <c r="C321" s="255">
        <f t="shared" si="2"/>
        <v>5</v>
      </c>
      <c r="D321" s="256"/>
      <c r="E321" s="255"/>
      <c r="F321" s="257"/>
      <c r="G321" s="255"/>
      <c r="H321" s="255"/>
      <c r="I321" s="255"/>
      <c r="J321" s="255"/>
      <c r="K321" s="255"/>
      <c r="L321" s="255"/>
      <c r="M321" s="255"/>
      <c r="N321" s="255"/>
      <c r="O321" s="255"/>
      <c r="P321" s="255"/>
      <c r="Q321" s="257"/>
      <c r="R321" s="194"/>
      <c r="S321" s="194"/>
      <c r="T321" s="194"/>
      <c r="U321" s="194"/>
      <c r="V321" s="194"/>
      <c r="W321" s="194"/>
      <c r="X321" s="194"/>
      <c r="Y321" s="194"/>
      <c r="Z321" s="194"/>
      <c r="AA321" s="194"/>
      <c r="AB321" s="194"/>
      <c r="AC321" s="194"/>
      <c r="AD321" s="194"/>
      <c r="AE321" s="194"/>
      <c r="AF321" s="194"/>
      <c r="AG321" s="194"/>
      <c r="AH321" s="194"/>
      <c r="AI321" s="194"/>
      <c r="AJ321" s="194"/>
      <c r="AK321" s="194"/>
      <c r="AL321" s="194"/>
      <c r="AM321" s="194"/>
      <c r="AN321" s="194"/>
      <c r="AO321" s="194"/>
      <c r="AP321" s="194"/>
      <c r="AQ321" s="194"/>
      <c r="AR321" s="194"/>
      <c r="AS321" s="194"/>
      <c r="AT321" s="194"/>
      <c r="AU321" s="194"/>
    </row>
    <row r="322">
      <c r="A322" s="254">
        <v>318.0</v>
      </c>
      <c r="B322" s="255">
        <f t="shared" si="1"/>
        <v>12</v>
      </c>
      <c r="C322" s="255">
        <f t="shared" si="2"/>
        <v>5</v>
      </c>
      <c r="D322" s="256"/>
      <c r="E322" s="255"/>
      <c r="F322" s="257"/>
      <c r="G322" s="255"/>
      <c r="H322" s="255"/>
      <c r="I322" s="255"/>
      <c r="J322" s="255"/>
      <c r="K322" s="255"/>
      <c r="L322" s="255"/>
      <c r="M322" s="255"/>
      <c r="N322" s="255"/>
      <c r="O322" s="255"/>
      <c r="P322" s="255"/>
      <c r="Q322" s="257"/>
      <c r="R322" s="194"/>
      <c r="S322" s="194"/>
      <c r="T322" s="194"/>
      <c r="U322" s="194"/>
      <c r="V322" s="194"/>
      <c r="W322" s="194"/>
      <c r="X322" s="194"/>
      <c r="Y322" s="194"/>
      <c r="Z322" s="194"/>
      <c r="AA322" s="194"/>
      <c r="AB322" s="194"/>
      <c r="AC322" s="194"/>
      <c r="AD322" s="194"/>
      <c r="AE322" s="194"/>
      <c r="AF322" s="194"/>
      <c r="AG322" s="194"/>
      <c r="AH322" s="194"/>
      <c r="AI322" s="194"/>
      <c r="AJ322" s="194"/>
      <c r="AK322" s="194"/>
      <c r="AL322" s="194"/>
      <c r="AM322" s="194"/>
      <c r="AN322" s="194"/>
      <c r="AO322" s="194"/>
      <c r="AP322" s="194"/>
      <c r="AQ322" s="194"/>
      <c r="AR322" s="194"/>
      <c r="AS322" s="194"/>
      <c r="AT322" s="194"/>
      <c r="AU322" s="194"/>
    </row>
    <row r="323">
      <c r="A323" s="254">
        <v>319.0</v>
      </c>
      <c r="B323" s="255">
        <f t="shared" si="1"/>
        <v>12</v>
      </c>
      <c r="C323" s="255">
        <f t="shared" si="2"/>
        <v>5</v>
      </c>
      <c r="D323" s="256"/>
      <c r="E323" s="255"/>
      <c r="F323" s="257"/>
      <c r="G323" s="255"/>
      <c r="H323" s="255"/>
      <c r="I323" s="255"/>
      <c r="J323" s="255"/>
      <c r="K323" s="255"/>
      <c r="L323" s="255"/>
      <c r="M323" s="255"/>
      <c r="N323" s="255"/>
      <c r="O323" s="255"/>
      <c r="P323" s="255"/>
      <c r="Q323" s="257"/>
      <c r="R323" s="194"/>
      <c r="S323" s="194"/>
      <c r="T323" s="194"/>
      <c r="U323" s="194"/>
      <c r="V323" s="194"/>
      <c r="W323" s="194"/>
      <c r="X323" s="194"/>
      <c r="Y323" s="194"/>
      <c r="Z323" s="194"/>
      <c r="AA323" s="194"/>
      <c r="AB323" s="194"/>
      <c r="AC323" s="194"/>
      <c r="AD323" s="194"/>
      <c r="AE323" s="194"/>
      <c r="AF323" s="194"/>
      <c r="AG323" s="194"/>
      <c r="AH323" s="194"/>
      <c r="AI323" s="194"/>
      <c r="AJ323" s="194"/>
      <c r="AK323" s="194"/>
      <c r="AL323" s="194"/>
      <c r="AM323" s="194"/>
      <c r="AN323" s="194"/>
      <c r="AO323" s="194"/>
      <c r="AP323" s="194"/>
      <c r="AQ323" s="194"/>
      <c r="AR323" s="194"/>
      <c r="AS323" s="194"/>
      <c r="AT323" s="194"/>
      <c r="AU323" s="194"/>
    </row>
    <row r="324">
      <c r="A324" s="254">
        <v>320.0</v>
      </c>
      <c r="B324" s="255">
        <f t="shared" si="1"/>
        <v>12</v>
      </c>
      <c r="C324" s="255">
        <f t="shared" si="2"/>
        <v>5</v>
      </c>
      <c r="D324" s="256"/>
      <c r="E324" s="255"/>
      <c r="F324" s="257"/>
      <c r="G324" s="255"/>
      <c r="H324" s="255"/>
      <c r="I324" s="255"/>
      <c r="J324" s="255"/>
      <c r="K324" s="255"/>
      <c r="L324" s="255"/>
      <c r="M324" s="255"/>
      <c r="N324" s="255"/>
      <c r="O324" s="255"/>
      <c r="P324" s="255"/>
      <c r="Q324" s="257"/>
      <c r="R324" s="194"/>
      <c r="S324" s="194"/>
      <c r="T324" s="194"/>
      <c r="U324" s="194"/>
      <c r="V324" s="194"/>
      <c r="W324" s="194"/>
      <c r="X324" s="194"/>
      <c r="Y324" s="194"/>
      <c r="Z324" s="194"/>
      <c r="AA324" s="194"/>
      <c r="AB324" s="194"/>
      <c r="AC324" s="194"/>
      <c r="AD324" s="194"/>
      <c r="AE324" s="194"/>
      <c r="AF324" s="194"/>
      <c r="AG324" s="194"/>
      <c r="AH324" s="194"/>
      <c r="AI324" s="194"/>
      <c r="AJ324" s="194"/>
      <c r="AK324" s="194"/>
      <c r="AL324" s="194"/>
      <c r="AM324" s="194"/>
      <c r="AN324" s="194"/>
      <c r="AO324" s="194"/>
      <c r="AP324" s="194"/>
      <c r="AQ324" s="194"/>
      <c r="AR324" s="194"/>
      <c r="AS324" s="194"/>
      <c r="AT324" s="194"/>
      <c r="AU324" s="194"/>
    </row>
    <row r="325">
      <c r="A325" s="254">
        <v>321.0</v>
      </c>
      <c r="B325" s="255">
        <f t="shared" si="1"/>
        <v>12</v>
      </c>
      <c r="C325" s="255">
        <f t="shared" si="2"/>
        <v>5</v>
      </c>
      <c r="D325" s="256"/>
      <c r="E325" s="255"/>
      <c r="F325" s="257"/>
      <c r="G325" s="255"/>
      <c r="H325" s="255"/>
      <c r="I325" s="255"/>
      <c r="J325" s="255"/>
      <c r="K325" s="255"/>
      <c r="L325" s="255"/>
      <c r="M325" s="255"/>
      <c r="N325" s="255"/>
      <c r="O325" s="255"/>
      <c r="P325" s="255"/>
      <c r="Q325" s="257"/>
      <c r="R325" s="194"/>
      <c r="S325" s="194"/>
      <c r="T325" s="194"/>
      <c r="U325" s="194"/>
      <c r="V325" s="194"/>
      <c r="W325" s="194"/>
      <c r="X325" s="194"/>
      <c r="Y325" s="194"/>
      <c r="Z325" s="194"/>
      <c r="AA325" s="194"/>
      <c r="AB325" s="194"/>
      <c r="AC325" s="194"/>
      <c r="AD325" s="194"/>
      <c r="AE325" s="194"/>
      <c r="AF325" s="194"/>
      <c r="AG325" s="194"/>
      <c r="AH325" s="194"/>
      <c r="AI325" s="194"/>
      <c r="AJ325" s="194"/>
      <c r="AK325" s="194"/>
      <c r="AL325" s="194"/>
      <c r="AM325" s="194"/>
      <c r="AN325" s="194"/>
      <c r="AO325" s="194"/>
      <c r="AP325" s="194"/>
      <c r="AQ325" s="194"/>
      <c r="AR325" s="194"/>
      <c r="AS325" s="194"/>
      <c r="AT325" s="194"/>
      <c r="AU325" s="194"/>
    </row>
    <row r="326">
      <c r="A326" s="254">
        <v>322.0</v>
      </c>
      <c r="B326" s="255">
        <f t="shared" si="1"/>
        <v>12</v>
      </c>
      <c r="C326" s="255">
        <f t="shared" si="2"/>
        <v>5</v>
      </c>
      <c r="D326" s="256"/>
      <c r="E326" s="255"/>
      <c r="F326" s="257"/>
      <c r="G326" s="255"/>
      <c r="H326" s="255"/>
      <c r="I326" s="255"/>
      <c r="J326" s="255"/>
      <c r="K326" s="255"/>
      <c r="L326" s="255"/>
      <c r="M326" s="255"/>
      <c r="N326" s="255"/>
      <c r="O326" s="255"/>
      <c r="P326" s="255"/>
      <c r="Q326" s="257"/>
      <c r="R326" s="194"/>
      <c r="S326" s="194"/>
      <c r="T326" s="194"/>
      <c r="U326" s="194"/>
      <c r="V326" s="194"/>
      <c r="W326" s="194"/>
      <c r="X326" s="194"/>
      <c r="Y326" s="194"/>
      <c r="Z326" s="194"/>
      <c r="AA326" s="194"/>
      <c r="AB326" s="194"/>
      <c r="AC326" s="194"/>
      <c r="AD326" s="194"/>
      <c r="AE326" s="194"/>
      <c r="AF326" s="194"/>
      <c r="AG326" s="194"/>
      <c r="AH326" s="194"/>
      <c r="AI326" s="194"/>
      <c r="AJ326" s="194"/>
      <c r="AK326" s="194"/>
      <c r="AL326" s="194"/>
      <c r="AM326" s="194"/>
      <c r="AN326" s="194"/>
      <c r="AO326" s="194"/>
      <c r="AP326" s="194"/>
      <c r="AQ326" s="194"/>
      <c r="AR326" s="194"/>
      <c r="AS326" s="194"/>
      <c r="AT326" s="194"/>
      <c r="AU326" s="194"/>
    </row>
    <row r="327">
      <c r="A327" s="254">
        <v>323.0</v>
      </c>
      <c r="B327" s="255">
        <f t="shared" si="1"/>
        <v>12</v>
      </c>
      <c r="C327" s="255">
        <f t="shared" si="2"/>
        <v>5</v>
      </c>
      <c r="D327" s="256"/>
      <c r="E327" s="255"/>
      <c r="F327" s="257"/>
      <c r="G327" s="255"/>
      <c r="H327" s="255"/>
      <c r="I327" s="255"/>
      <c r="J327" s="255"/>
      <c r="K327" s="255"/>
      <c r="L327" s="255"/>
      <c r="M327" s="255"/>
      <c r="N327" s="255"/>
      <c r="O327" s="255"/>
      <c r="P327" s="255"/>
      <c r="Q327" s="257"/>
      <c r="R327" s="194"/>
      <c r="S327" s="194"/>
      <c r="T327" s="194"/>
      <c r="U327" s="194"/>
      <c r="V327" s="194"/>
      <c r="W327" s="194"/>
      <c r="X327" s="194"/>
      <c r="Y327" s="194"/>
      <c r="Z327" s="194"/>
      <c r="AA327" s="194"/>
      <c r="AB327" s="194"/>
      <c r="AC327" s="194"/>
      <c r="AD327" s="194"/>
      <c r="AE327" s="194"/>
      <c r="AF327" s="194"/>
      <c r="AG327" s="194"/>
      <c r="AH327" s="194"/>
      <c r="AI327" s="194"/>
      <c r="AJ327" s="194"/>
      <c r="AK327" s="194"/>
      <c r="AL327" s="194"/>
      <c r="AM327" s="194"/>
      <c r="AN327" s="194"/>
      <c r="AO327" s="194"/>
      <c r="AP327" s="194"/>
      <c r="AQ327" s="194"/>
      <c r="AR327" s="194"/>
      <c r="AS327" s="194"/>
      <c r="AT327" s="194"/>
      <c r="AU327" s="194"/>
    </row>
    <row r="328">
      <c r="A328" s="254">
        <v>324.0</v>
      </c>
      <c r="B328" s="255">
        <f t="shared" si="1"/>
        <v>12</v>
      </c>
      <c r="C328" s="255">
        <f t="shared" si="2"/>
        <v>5</v>
      </c>
      <c r="D328" s="256"/>
      <c r="E328" s="255"/>
      <c r="F328" s="257"/>
      <c r="G328" s="255"/>
      <c r="H328" s="255"/>
      <c r="I328" s="255"/>
      <c r="J328" s="255"/>
      <c r="K328" s="255"/>
      <c r="L328" s="255"/>
      <c r="M328" s="255"/>
      <c r="N328" s="255"/>
      <c r="O328" s="255"/>
      <c r="P328" s="255"/>
      <c r="Q328" s="257"/>
      <c r="R328" s="194"/>
      <c r="S328" s="194"/>
      <c r="T328" s="194"/>
      <c r="U328" s="194"/>
      <c r="V328" s="194"/>
      <c r="W328" s="194"/>
      <c r="X328" s="194"/>
      <c r="Y328" s="194"/>
      <c r="Z328" s="194"/>
      <c r="AA328" s="194"/>
      <c r="AB328" s="194"/>
      <c r="AC328" s="194"/>
      <c r="AD328" s="194"/>
      <c r="AE328" s="194"/>
      <c r="AF328" s="194"/>
      <c r="AG328" s="194"/>
      <c r="AH328" s="194"/>
      <c r="AI328" s="194"/>
      <c r="AJ328" s="194"/>
      <c r="AK328" s="194"/>
      <c r="AL328" s="194"/>
      <c r="AM328" s="194"/>
      <c r="AN328" s="194"/>
      <c r="AO328" s="194"/>
      <c r="AP328" s="194"/>
      <c r="AQ328" s="194"/>
      <c r="AR328" s="194"/>
      <c r="AS328" s="194"/>
      <c r="AT328" s="194"/>
      <c r="AU328" s="194"/>
    </row>
    <row r="329">
      <c r="A329" s="254">
        <v>325.0</v>
      </c>
      <c r="B329" s="255">
        <f t="shared" si="1"/>
        <v>12</v>
      </c>
      <c r="C329" s="255">
        <f t="shared" si="2"/>
        <v>5</v>
      </c>
      <c r="D329" s="256"/>
      <c r="E329" s="255"/>
      <c r="F329" s="257"/>
      <c r="G329" s="255"/>
      <c r="H329" s="255"/>
      <c r="I329" s="255"/>
      <c r="J329" s="255"/>
      <c r="K329" s="255"/>
      <c r="L329" s="255"/>
      <c r="M329" s="255"/>
      <c r="N329" s="255"/>
      <c r="O329" s="255"/>
      <c r="P329" s="255"/>
      <c r="Q329" s="257"/>
      <c r="R329" s="194"/>
      <c r="S329" s="194"/>
      <c r="T329" s="194"/>
      <c r="U329" s="194"/>
      <c r="V329" s="194"/>
      <c r="W329" s="194"/>
      <c r="X329" s="194"/>
      <c r="Y329" s="194"/>
      <c r="Z329" s="194"/>
      <c r="AA329" s="194"/>
      <c r="AB329" s="194"/>
      <c r="AC329" s="194"/>
      <c r="AD329" s="194"/>
      <c r="AE329" s="194"/>
      <c r="AF329" s="194"/>
      <c r="AG329" s="194"/>
      <c r="AH329" s="194"/>
      <c r="AI329" s="194"/>
      <c r="AJ329" s="194"/>
      <c r="AK329" s="194"/>
      <c r="AL329" s="194"/>
      <c r="AM329" s="194"/>
      <c r="AN329" s="194"/>
      <c r="AO329" s="194"/>
      <c r="AP329" s="194"/>
      <c r="AQ329" s="194"/>
      <c r="AR329" s="194"/>
      <c r="AS329" s="194"/>
      <c r="AT329" s="194"/>
      <c r="AU329" s="194"/>
    </row>
    <row r="330">
      <c r="A330" s="254">
        <v>326.0</v>
      </c>
      <c r="B330" s="255">
        <f t="shared" si="1"/>
        <v>12</v>
      </c>
      <c r="C330" s="255">
        <f t="shared" si="2"/>
        <v>5</v>
      </c>
      <c r="D330" s="256"/>
      <c r="E330" s="255"/>
      <c r="F330" s="257"/>
      <c r="G330" s="255"/>
      <c r="H330" s="255"/>
      <c r="I330" s="255"/>
      <c r="J330" s="255"/>
      <c r="K330" s="255"/>
      <c r="L330" s="255"/>
      <c r="M330" s="255"/>
      <c r="N330" s="255"/>
      <c r="O330" s="255"/>
      <c r="P330" s="255"/>
      <c r="Q330" s="257"/>
      <c r="R330" s="194"/>
      <c r="S330" s="194"/>
      <c r="T330" s="194"/>
      <c r="U330" s="194"/>
      <c r="V330" s="194"/>
      <c r="W330" s="194"/>
      <c r="X330" s="194"/>
      <c r="Y330" s="194"/>
      <c r="Z330" s="194"/>
      <c r="AA330" s="194"/>
      <c r="AB330" s="194"/>
      <c r="AC330" s="194"/>
      <c r="AD330" s="194"/>
      <c r="AE330" s="194"/>
      <c r="AF330" s="194"/>
      <c r="AG330" s="194"/>
      <c r="AH330" s="194"/>
      <c r="AI330" s="194"/>
      <c r="AJ330" s="194"/>
      <c r="AK330" s="194"/>
      <c r="AL330" s="194"/>
      <c r="AM330" s="194"/>
      <c r="AN330" s="194"/>
      <c r="AO330" s="194"/>
      <c r="AP330" s="194"/>
      <c r="AQ330" s="194"/>
      <c r="AR330" s="194"/>
      <c r="AS330" s="194"/>
      <c r="AT330" s="194"/>
      <c r="AU330" s="194"/>
    </row>
    <row r="331">
      <c r="A331" s="254">
        <v>327.0</v>
      </c>
      <c r="B331" s="255">
        <f t="shared" si="1"/>
        <v>12</v>
      </c>
      <c r="C331" s="255">
        <f t="shared" si="2"/>
        <v>5</v>
      </c>
      <c r="D331" s="256"/>
      <c r="E331" s="255"/>
      <c r="F331" s="257"/>
      <c r="G331" s="255"/>
      <c r="H331" s="255"/>
      <c r="I331" s="255"/>
      <c r="J331" s="255"/>
      <c r="K331" s="255"/>
      <c r="L331" s="255"/>
      <c r="M331" s="255"/>
      <c r="N331" s="255"/>
      <c r="O331" s="255"/>
      <c r="P331" s="255"/>
      <c r="Q331" s="257"/>
      <c r="R331" s="194"/>
      <c r="S331" s="194"/>
      <c r="T331" s="194"/>
      <c r="U331" s="194"/>
      <c r="V331" s="194"/>
      <c r="W331" s="194"/>
      <c r="X331" s="194"/>
      <c r="Y331" s="194"/>
      <c r="Z331" s="194"/>
      <c r="AA331" s="194"/>
      <c r="AB331" s="194"/>
      <c r="AC331" s="194"/>
      <c r="AD331" s="194"/>
      <c r="AE331" s="194"/>
      <c r="AF331" s="194"/>
      <c r="AG331" s="194"/>
      <c r="AH331" s="194"/>
      <c r="AI331" s="194"/>
      <c r="AJ331" s="194"/>
      <c r="AK331" s="194"/>
      <c r="AL331" s="194"/>
      <c r="AM331" s="194"/>
      <c r="AN331" s="194"/>
      <c r="AO331" s="194"/>
      <c r="AP331" s="194"/>
      <c r="AQ331" s="194"/>
      <c r="AR331" s="194"/>
      <c r="AS331" s="194"/>
      <c r="AT331" s="194"/>
      <c r="AU331" s="194"/>
    </row>
    <row r="332">
      <c r="A332" s="254">
        <v>328.0</v>
      </c>
      <c r="B332" s="255">
        <f t="shared" si="1"/>
        <v>12</v>
      </c>
      <c r="C332" s="255">
        <f t="shared" si="2"/>
        <v>5</v>
      </c>
      <c r="D332" s="256"/>
      <c r="E332" s="255"/>
      <c r="F332" s="257"/>
      <c r="G332" s="255"/>
      <c r="H332" s="255"/>
      <c r="I332" s="255"/>
      <c r="J332" s="255"/>
      <c r="K332" s="255"/>
      <c r="L332" s="255"/>
      <c r="M332" s="255"/>
      <c r="N332" s="255"/>
      <c r="O332" s="255"/>
      <c r="P332" s="255"/>
      <c r="Q332" s="257"/>
      <c r="R332" s="194"/>
      <c r="S332" s="194"/>
      <c r="T332" s="194"/>
      <c r="U332" s="194"/>
      <c r="V332" s="194"/>
      <c r="W332" s="194"/>
      <c r="X332" s="194"/>
      <c r="Y332" s="194"/>
      <c r="Z332" s="194"/>
      <c r="AA332" s="194"/>
      <c r="AB332" s="194"/>
      <c r="AC332" s="194"/>
      <c r="AD332" s="194"/>
      <c r="AE332" s="194"/>
      <c r="AF332" s="194"/>
      <c r="AG332" s="194"/>
      <c r="AH332" s="194"/>
      <c r="AI332" s="194"/>
      <c r="AJ332" s="194"/>
      <c r="AK332" s="194"/>
      <c r="AL332" s="194"/>
      <c r="AM332" s="194"/>
      <c r="AN332" s="194"/>
      <c r="AO332" s="194"/>
      <c r="AP332" s="194"/>
      <c r="AQ332" s="194"/>
      <c r="AR332" s="194"/>
      <c r="AS332" s="194"/>
      <c r="AT332" s="194"/>
      <c r="AU332" s="194"/>
    </row>
    <row r="333">
      <c r="A333" s="254">
        <v>329.0</v>
      </c>
      <c r="B333" s="255">
        <f t="shared" si="1"/>
        <v>12</v>
      </c>
      <c r="C333" s="255">
        <f t="shared" si="2"/>
        <v>5</v>
      </c>
      <c r="D333" s="256"/>
      <c r="E333" s="255"/>
      <c r="F333" s="257"/>
      <c r="G333" s="255"/>
      <c r="H333" s="255"/>
      <c r="I333" s="255"/>
      <c r="J333" s="255"/>
      <c r="K333" s="255"/>
      <c r="L333" s="255"/>
      <c r="M333" s="255"/>
      <c r="N333" s="255"/>
      <c r="O333" s="255"/>
      <c r="P333" s="255"/>
      <c r="Q333" s="257"/>
      <c r="R333" s="194"/>
      <c r="S333" s="194"/>
      <c r="T333" s="194"/>
      <c r="U333" s="194"/>
      <c r="V333" s="194"/>
      <c r="W333" s="194"/>
      <c r="X333" s="194"/>
      <c r="Y333" s="194"/>
      <c r="Z333" s="194"/>
      <c r="AA333" s="194"/>
      <c r="AB333" s="194"/>
      <c r="AC333" s="194"/>
      <c r="AD333" s="194"/>
      <c r="AE333" s="194"/>
      <c r="AF333" s="194"/>
      <c r="AG333" s="194"/>
      <c r="AH333" s="194"/>
      <c r="AI333" s="194"/>
      <c r="AJ333" s="194"/>
      <c r="AK333" s="194"/>
      <c r="AL333" s="194"/>
      <c r="AM333" s="194"/>
      <c r="AN333" s="194"/>
      <c r="AO333" s="194"/>
      <c r="AP333" s="194"/>
      <c r="AQ333" s="194"/>
      <c r="AR333" s="194"/>
      <c r="AS333" s="194"/>
      <c r="AT333" s="194"/>
      <c r="AU333" s="194"/>
    </row>
    <row r="334">
      <c r="A334" s="254">
        <v>330.0</v>
      </c>
      <c r="B334" s="255">
        <f t="shared" si="1"/>
        <v>12</v>
      </c>
      <c r="C334" s="255">
        <f t="shared" si="2"/>
        <v>5</v>
      </c>
      <c r="D334" s="256"/>
      <c r="E334" s="255"/>
      <c r="F334" s="257"/>
      <c r="G334" s="255"/>
      <c r="H334" s="255"/>
      <c r="I334" s="255"/>
      <c r="J334" s="255"/>
      <c r="K334" s="255"/>
      <c r="L334" s="255"/>
      <c r="M334" s="255"/>
      <c r="N334" s="255"/>
      <c r="O334" s="255"/>
      <c r="P334" s="255"/>
      <c r="Q334" s="257"/>
      <c r="R334" s="194"/>
      <c r="S334" s="194"/>
      <c r="T334" s="194"/>
      <c r="U334" s="194"/>
      <c r="V334" s="194"/>
      <c r="W334" s="194"/>
      <c r="X334" s="194"/>
      <c r="Y334" s="194"/>
      <c r="Z334" s="194"/>
      <c r="AA334" s="194"/>
      <c r="AB334" s="194"/>
      <c r="AC334" s="194"/>
      <c r="AD334" s="194"/>
      <c r="AE334" s="194"/>
      <c r="AF334" s="194"/>
      <c r="AG334" s="194"/>
      <c r="AH334" s="194"/>
      <c r="AI334" s="194"/>
      <c r="AJ334" s="194"/>
      <c r="AK334" s="194"/>
      <c r="AL334" s="194"/>
      <c r="AM334" s="194"/>
      <c r="AN334" s="194"/>
      <c r="AO334" s="194"/>
      <c r="AP334" s="194"/>
      <c r="AQ334" s="194"/>
      <c r="AR334" s="194"/>
      <c r="AS334" s="194"/>
      <c r="AT334" s="194"/>
      <c r="AU334" s="194"/>
    </row>
    <row r="335">
      <c r="A335" s="254">
        <v>331.0</v>
      </c>
      <c r="B335" s="255">
        <f t="shared" si="1"/>
        <v>12</v>
      </c>
      <c r="C335" s="255">
        <f t="shared" si="2"/>
        <v>5</v>
      </c>
      <c r="D335" s="256"/>
      <c r="E335" s="255"/>
      <c r="F335" s="257"/>
      <c r="G335" s="255"/>
      <c r="H335" s="255"/>
      <c r="I335" s="255"/>
      <c r="J335" s="255"/>
      <c r="K335" s="255"/>
      <c r="L335" s="255"/>
      <c r="M335" s="255"/>
      <c r="N335" s="255"/>
      <c r="O335" s="255"/>
      <c r="P335" s="255"/>
      <c r="Q335" s="257"/>
      <c r="R335" s="194"/>
      <c r="S335" s="194"/>
      <c r="T335" s="194"/>
      <c r="U335" s="194"/>
      <c r="V335" s="194"/>
      <c r="W335" s="194"/>
      <c r="X335" s="194"/>
      <c r="Y335" s="194"/>
      <c r="Z335" s="194"/>
      <c r="AA335" s="194"/>
      <c r="AB335" s="194"/>
      <c r="AC335" s="194"/>
      <c r="AD335" s="194"/>
      <c r="AE335" s="194"/>
      <c r="AF335" s="194"/>
      <c r="AG335" s="194"/>
      <c r="AH335" s="194"/>
      <c r="AI335" s="194"/>
      <c r="AJ335" s="194"/>
      <c r="AK335" s="194"/>
      <c r="AL335" s="194"/>
      <c r="AM335" s="194"/>
      <c r="AN335" s="194"/>
      <c r="AO335" s="194"/>
      <c r="AP335" s="194"/>
      <c r="AQ335" s="194"/>
      <c r="AR335" s="194"/>
      <c r="AS335" s="194"/>
      <c r="AT335" s="194"/>
      <c r="AU335" s="194"/>
    </row>
    <row r="336">
      <c r="A336" s="254">
        <v>332.0</v>
      </c>
      <c r="B336" s="255">
        <f t="shared" si="1"/>
        <v>12</v>
      </c>
      <c r="C336" s="255">
        <f t="shared" si="2"/>
        <v>5</v>
      </c>
      <c r="D336" s="256"/>
      <c r="E336" s="255"/>
      <c r="F336" s="257"/>
      <c r="G336" s="255"/>
      <c r="H336" s="255"/>
      <c r="I336" s="255"/>
      <c r="J336" s="255"/>
      <c r="K336" s="255"/>
      <c r="L336" s="255"/>
      <c r="M336" s="255"/>
      <c r="N336" s="255"/>
      <c r="O336" s="255"/>
      <c r="P336" s="255"/>
      <c r="Q336" s="257"/>
      <c r="R336" s="194"/>
      <c r="S336" s="194"/>
      <c r="T336" s="194"/>
      <c r="U336" s="194"/>
      <c r="V336" s="194"/>
      <c r="W336" s="194"/>
      <c r="X336" s="194"/>
      <c r="Y336" s="194"/>
      <c r="Z336" s="194"/>
      <c r="AA336" s="194"/>
      <c r="AB336" s="194"/>
      <c r="AC336" s="194"/>
      <c r="AD336" s="194"/>
      <c r="AE336" s="194"/>
      <c r="AF336" s="194"/>
      <c r="AG336" s="194"/>
      <c r="AH336" s="194"/>
      <c r="AI336" s="194"/>
      <c r="AJ336" s="194"/>
      <c r="AK336" s="194"/>
      <c r="AL336" s="194"/>
      <c r="AM336" s="194"/>
      <c r="AN336" s="194"/>
      <c r="AO336" s="194"/>
      <c r="AP336" s="194"/>
      <c r="AQ336" s="194"/>
      <c r="AR336" s="194"/>
      <c r="AS336" s="194"/>
      <c r="AT336" s="194"/>
      <c r="AU336" s="194"/>
    </row>
    <row r="337">
      <c r="A337" s="254">
        <v>333.0</v>
      </c>
      <c r="B337" s="255">
        <f t="shared" si="1"/>
        <v>12</v>
      </c>
      <c r="C337" s="255">
        <f t="shared" si="2"/>
        <v>5</v>
      </c>
      <c r="D337" s="256"/>
      <c r="E337" s="255"/>
      <c r="F337" s="257"/>
      <c r="G337" s="255"/>
      <c r="H337" s="255"/>
      <c r="I337" s="255"/>
      <c r="J337" s="255"/>
      <c r="K337" s="255"/>
      <c r="L337" s="255"/>
      <c r="M337" s="255"/>
      <c r="N337" s="255"/>
      <c r="O337" s="255"/>
      <c r="P337" s="255"/>
      <c r="Q337" s="257"/>
      <c r="R337" s="194"/>
      <c r="S337" s="194"/>
      <c r="T337" s="194"/>
      <c r="U337" s="194"/>
      <c r="V337" s="194"/>
      <c r="W337" s="194"/>
      <c r="X337" s="194"/>
      <c r="Y337" s="194"/>
      <c r="Z337" s="194"/>
      <c r="AA337" s="194"/>
      <c r="AB337" s="194"/>
      <c r="AC337" s="194"/>
      <c r="AD337" s="194"/>
      <c r="AE337" s="194"/>
      <c r="AF337" s="194"/>
      <c r="AG337" s="194"/>
      <c r="AH337" s="194"/>
      <c r="AI337" s="194"/>
      <c r="AJ337" s="194"/>
      <c r="AK337" s="194"/>
      <c r="AL337" s="194"/>
      <c r="AM337" s="194"/>
      <c r="AN337" s="194"/>
      <c r="AO337" s="194"/>
      <c r="AP337" s="194"/>
      <c r="AQ337" s="194"/>
      <c r="AR337" s="194"/>
      <c r="AS337" s="194"/>
      <c r="AT337" s="194"/>
      <c r="AU337" s="194"/>
    </row>
    <row r="338">
      <c r="A338" s="254">
        <v>334.0</v>
      </c>
      <c r="B338" s="255">
        <f t="shared" si="1"/>
        <v>12</v>
      </c>
      <c r="C338" s="255">
        <f t="shared" si="2"/>
        <v>5</v>
      </c>
      <c r="D338" s="256"/>
      <c r="E338" s="255"/>
      <c r="F338" s="257"/>
      <c r="G338" s="255"/>
      <c r="H338" s="255"/>
      <c r="I338" s="255"/>
      <c r="J338" s="255"/>
      <c r="K338" s="255"/>
      <c r="L338" s="255"/>
      <c r="M338" s="255"/>
      <c r="N338" s="255"/>
      <c r="O338" s="255"/>
      <c r="P338" s="255"/>
      <c r="Q338" s="257"/>
      <c r="R338" s="194"/>
      <c r="S338" s="194"/>
      <c r="T338" s="194"/>
      <c r="U338" s="194"/>
      <c r="V338" s="194"/>
      <c r="W338" s="194"/>
      <c r="X338" s="194"/>
      <c r="Y338" s="194"/>
      <c r="Z338" s="194"/>
      <c r="AA338" s="194"/>
      <c r="AB338" s="194"/>
      <c r="AC338" s="194"/>
      <c r="AD338" s="194"/>
      <c r="AE338" s="194"/>
      <c r="AF338" s="194"/>
      <c r="AG338" s="194"/>
      <c r="AH338" s="194"/>
      <c r="AI338" s="194"/>
      <c r="AJ338" s="194"/>
      <c r="AK338" s="194"/>
      <c r="AL338" s="194"/>
      <c r="AM338" s="194"/>
      <c r="AN338" s="194"/>
      <c r="AO338" s="194"/>
      <c r="AP338" s="194"/>
      <c r="AQ338" s="194"/>
      <c r="AR338" s="194"/>
      <c r="AS338" s="194"/>
      <c r="AT338" s="194"/>
      <c r="AU338" s="194"/>
    </row>
    <row r="339">
      <c r="A339" s="254">
        <v>335.0</v>
      </c>
      <c r="B339" s="255">
        <f t="shared" si="1"/>
        <v>12</v>
      </c>
      <c r="C339" s="255">
        <f t="shared" si="2"/>
        <v>5</v>
      </c>
      <c r="D339" s="256"/>
      <c r="E339" s="255"/>
      <c r="F339" s="257"/>
      <c r="G339" s="255"/>
      <c r="H339" s="255"/>
      <c r="I339" s="255"/>
      <c r="J339" s="255"/>
      <c r="K339" s="255"/>
      <c r="L339" s="255"/>
      <c r="M339" s="255"/>
      <c r="N339" s="255"/>
      <c r="O339" s="255"/>
      <c r="P339" s="255"/>
      <c r="Q339" s="257"/>
      <c r="R339" s="194"/>
      <c r="S339" s="194"/>
      <c r="T339" s="194"/>
      <c r="U339" s="194"/>
      <c r="V339" s="194"/>
      <c r="W339" s="194"/>
      <c r="X339" s="194"/>
      <c r="Y339" s="194"/>
      <c r="Z339" s="194"/>
      <c r="AA339" s="194"/>
      <c r="AB339" s="194"/>
      <c r="AC339" s="194"/>
      <c r="AD339" s="194"/>
      <c r="AE339" s="194"/>
      <c r="AF339" s="194"/>
      <c r="AG339" s="194"/>
      <c r="AH339" s="194"/>
      <c r="AI339" s="194"/>
      <c r="AJ339" s="194"/>
      <c r="AK339" s="194"/>
      <c r="AL339" s="194"/>
      <c r="AM339" s="194"/>
      <c r="AN339" s="194"/>
      <c r="AO339" s="194"/>
      <c r="AP339" s="194"/>
      <c r="AQ339" s="194"/>
      <c r="AR339" s="194"/>
      <c r="AS339" s="194"/>
      <c r="AT339" s="194"/>
      <c r="AU339" s="194"/>
    </row>
    <row r="340">
      <c r="A340" s="254">
        <v>336.0</v>
      </c>
      <c r="B340" s="255">
        <f t="shared" si="1"/>
        <v>12</v>
      </c>
      <c r="C340" s="255">
        <f t="shared" si="2"/>
        <v>5</v>
      </c>
      <c r="D340" s="256"/>
      <c r="E340" s="255"/>
      <c r="F340" s="257"/>
      <c r="G340" s="255"/>
      <c r="H340" s="255"/>
      <c r="I340" s="255"/>
      <c r="J340" s="255"/>
      <c r="K340" s="255"/>
      <c r="L340" s="255"/>
      <c r="M340" s="255"/>
      <c r="N340" s="255"/>
      <c r="O340" s="255"/>
      <c r="P340" s="255"/>
      <c r="Q340" s="257"/>
      <c r="R340" s="194"/>
      <c r="S340" s="194"/>
      <c r="T340" s="194"/>
      <c r="U340" s="194"/>
      <c r="V340" s="194"/>
      <c r="W340" s="194"/>
      <c r="X340" s="194"/>
      <c r="Y340" s="194"/>
      <c r="Z340" s="194"/>
      <c r="AA340" s="194"/>
      <c r="AB340" s="194"/>
      <c r="AC340" s="194"/>
      <c r="AD340" s="194"/>
      <c r="AE340" s="194"/>
      <c r="AF340" s="194"/>
      <c r="AG340" s="194"/>
      <c r="AH340" s="194"/>
      <c r="AI340" s="194"/>
      <c r="AJ340" s="194"/>
      <c r="AK340" s="194"/>
      <c r="AL340" s="194"/>
      <c r="AM340" s="194"/>
      <c r="AN340" s="194"/>
      <c r="AO340" s="194"/>
      <c r="AP340" s="194"/>
      <c r="AQ340" s="194"/>
      <c r="AR340" s="194"/>
      <c r="AS340" s="194"/>
      <c r="AT340" s="194"/>
      <c r="AU340" s="194"/>
    </row>
    <row r="341">
      <c r="A341" s="254">
        <v>337.0</v>
      </c>
      <c r="B341" s="255">
        <f t="shared" si="1"/>
        <v>12</v>
      </c>
      <c r="C341" s="255">
        <f t="shared" si="2"/>
        <v>5</v>
      </c>
      <c r="D341" s="256"/>
      <c r="E341" s="255"/>
      <c r="F341" s="257"/>
      <c r="G341" s="255"/>
      <c r="H341" s="255"/>
      <c r="I341" s="255"/>
      <c r="J341" s="255"/>
      <c r="K341" s="255"/>
      <c r="L341" s="255"/>
      <c r="M341" s="255"/>
      <c r="N341" s="255"/>
      <c r="O341" s="255"/>
      <c r="P341" s="255"/>
      <c r="Q341" s="257"/>
      <c r="R341" s="194"/>
      <c r="S341" s="194"/>
      <c r="T341" s="194"/>
      <c r="U341" s="194"/>
      <c r="V341" s="194"/>
      <c r="W341" s="194"/>
      <c r="X341" s="194"/>
      <c r="Y341" s="194"/>
      <c r="Z341" s="194"/>
      <c r="AA341" s="194"/>
      <c r="AB341" s="194"/>
      <c r="AC341" s="194"/>
      <c r="AD341" s="194"/>
      <c r="AE341" s="194"/>
      <c r="AF341" s="194"/>
      <c r="AG341" s="194"/>
      <c r="AH341" s="194"/>
      <c r="AI341" s="194"/>
      <c r="AJ341" s="194"/>
      <c r="AK341" s="194"/>
      <c r="AL341" s="194"/>
      <c r="AM341" s="194"/>
      <c r="AN341" s="194"/>
      <c r="AO341" s="194"/>
      <c r="AP341" s="194"/>
      <c r="AQ341" s="194"/>
      <c r="AR341" s="194"/>
      <c r="AS341" s="194"/>
      <c r="AT341" s="194"/>
      <c r="AU341" s="194"/>
    </row>
    <row r="342">
      <c r="A342" s="254">
        <v>338.0</v>
      </c>
      <c r="B342" s="255">
        <f t="shared" si="1"/>
        <v>12</v>
      </c>
      <c r="C342" s="255">
        <f t="shared" si="2"/>
        <v>5</v>
      </c>
      <c r="D342" s="256"/>
      <c r="E342" s="255"/>
      <c r="F342" s="257"/>
      <c r="G342" s="255"/>
      <c r="H342" s="255"/>
      <c r="I342" s="255"/>
      <c r="J342" s="255"/>
      <c r="K342" s="255"/>
      <c r="L342" s="255"/>
      <c r="M342" s="255"/>
      <c r="N342" s="255"/>
      <c r="O342" s="255"/>
      <c r="P342" s="255"/>
      <c r="Q342" s="257"/>
      <c r="R342" s="194"/>
      <c r="S342" s="194"/>
      <c r="T342" s="194"/>
      <c r="U342" s="194"/>
      <c r="V342" s="194"/>
      <c r="W342" s="194"/>
      <c r="X342" s="194"/>
      <c r="Y342" s="194"/>
      <c r="Z342" s="194"/>
      <c r="AA342" s="194"/>
      <c r="AB342" s="194"/>
      <c r="AC342" s="194"/>
      <c r="AD342" s="194"/>
      <c r="AE342" s="194"/>
      <c r="AF342" s="194"/>
      <c r="AG342" s="194"/>
      <c r="AH342" s="194"/>
      <c r="AI342" s="194"/>
      <c r="AJ342" s="194"/>
      <c r="AK342" s="194"/>
      <c r="AL342" s="194"/>
      <c r="AM342" s="194"/>
      <c r="AN342" s="194"/>
      <c r="AO342" s="194"/>
      <c r="AP342" s="194"/>
      <c r="AQ342" s="194"/>
      <c r="AR342" s="194"/>
      <c r="AS342" s="194"/>
      <c r="AT342" s="194"/>
      <c r="AU342" s="194"/>
    </row>
    <row r="343">
      <c r="A343" s="254">
        <v>339.0</v>
      </c>
      <c r="B343" s="255">
        <f t="shared" si="1"/>
        <v>12</v>
      </c>
      <c r="C343" s="255">
        <f t="shared" si="2"/>
        <v>5</v>
      </c>
      <c r="D343" s="256"/>
      <c r="E343" s="255"/>
      <c r="F343" s="257"/>
      <c r="G343" s="255"/>
      <c r="H343" s="255"/>
      <c r="I343" s="255"/>
      <c r="J343" s="255"/>
      <c r="K343" s="255"/>
      <c r="L343" s="255"/>
      <c r="M343" s="255"/>
      <c r="N343" s="255"/>
      <c r="O343" s="255"/>
      <c r="P343" s="255"/>
      <c r="Q343" s="257"/>
      <c r="R343" s="194"/>
      <c r="S343" s="194"/>
      <c r="T343" s="194"/>
      <c r="U343" s="194"/>
      <c r="V343" s="194"/>
      <c r="W343" s="194"/>
      <c r="X343" s="194"/>
      <c r="Y343" s="194"/>
      <c r="Z343" s="194"/>
      <c r="AA343" s="194"/>
      <c r="AB343" s="194"/>
      <c r="AC343" s="194"/>
      <c r="AD343" s="194"/>
      <c r="AE343" s="194"/>
      <c r="AF343" s="194"/>
      <c r="AG343" s="194"/>
      <c r="AH343" s="194"/>
      <c r="AI343" s="194"/>
      <c r="AJ343" s="194"/>
      <c r="AK343" s="194"/>
      <c r="AL343" s="194"/>
      <c r="AM343" s="194"/>
      <c r="AN343" s="194"/>
      <c r="AO343" s="194"/>
      <c r="AP343" s="194"/>
      <c r="AQ343" s="194"/>
      <c r="AR343" s="194"/>
      <c r="AS343" s="194"/>
      <c r="AT343" s="194"/>
      <c r="AU343" s="194"/>
    </row>
    <row r="344">
      <c r="A344" s="254">
        <v>340.0</v>
      </c>
      <c r="B344" s="255">
        <f t="shared" si="1"/>
        <v>12</v>
      </c>
      <c r="C344" s="255">
        <f t="shared" si="2"/>
        <v>5</v>
      </c>
      <c r="D344" s="256"/>
      <c r="E344" s="255"/>
      <c r="F344" s="257"/>
      <c r="G344" s="255"/>
      <c r="H344" s="255"/>
      <c r="I344" s="255"/>
      <c r="J344" s="255"/>
      <c r="K344" s="255"/>
      <c r="L344" s="255"/>
      <c r="M344" s="255"/>
      <c r="N344" s="255"/>
      <c r="O344" s="255"/>
      <c r="P344" s="255"/>
      <c r="Q344" s="257"/>
      <c r="R344" s="258"/>
      <c r="S344" s="258"/>
      <c r="T344" s="258"/>
      <c r="U344" s="258"/>
      <c r="V344" s="258"/>
      <c r="W344" s="258"/>
      <c r="X344" s="258"/>
      <c r="Y344" s="258"/>
      <c r="Z344" s="258"/>
      <c r="AA344" s="258"/>
      <c r="AB344" s="258"/>
      <c r="AC344" s="258"/>
      <c r="AD344" s="258"/>
      <c r="AE344" s="258"/>
      <c r="AF344" s="258"/>
      <c r="AG344" s="258"/>
      <c r="AH344" s="258"/>
      <c r="AI344" s="258"/>
      <c r="AJ344" s="258"/>
      <c r="AK344" s="258"/>
      <c r="AL344" s="258"/>
      <c r="AM344" s="258"/>
      <c r="AN344" s="258"/>
      <c r="AO344" s="258"/>
      <c r="AP344" s="258"/>
      <c r="AQ344" s="258"/>
      <c r="AR344" s="258"/>
      <c r="AS344" s="258"/>
      <c r="AT344" s="258"/>
      <c r="AU344" s="258"/>
    </row>
    <row r="345">
      <c r="A345" s="254">
        <v>341.0</v>
      </c>
      <c r="B345" s="255">
        <f t="shared" si="1"/>
        <v>12</v>
      </c>
      <c r="C345" s="255">
        <f t="shared" si="2"/>
        <v>5</v>
      </c>
      <c r="D345" s="256"/>
      <c r="E345" s="255"/>
      <c r="F345" s="257"/>
      <c r="G345" s="255"/>
      <c r="H345" s="255"/>
      <c r="I345" s="255"/>
      <c r="J345" s="255"/>
      <c r="K345" s="255"/>
      <c r="L345" s="255"/>
      <c r="M345" s="255"/>
      <c r="N345" s="255"/>
      <c r="O345" s="255"/>
      <c r="P345" s="255"/>
      <c r="Q345" s="257"/>
      <c r="R345" s="194"/>
      <c r="S345" s="194"/>
      <c r="T345" s="194"/>
      <c r="U345" s="194"/>
      <c r="V345" s="194"/>
      <c r="W345" s="194"/>
      <c r="X345" s="194"/>
      <c r="Y345" s="194"/>
      <c r="Z345" s="194"/>
      <c r="AA345" s="194"/>
      <c r="AB345" s="194"/>
      <c r="AC345" s="194"/>
      <c r="AD345" s="194"/>
      <c r="AE345" s="194"/>
      <c r="AF345" s="194"/>
      <c r="AG345" s="194"/>
      <c r="AH345" s="194"/>
      <c r="AI345" s="194"/>
      <c r="AJ345" s="194"/>
      <c r="AK345" s="194"/>
      <c r="AL345" s="194"/>
      <c r="AM345" s="194"/>
      <c r="AN345" s="194"/>
      <c r="AO345" s="194"/>
      <c r="AP345" s="194"/>
      <c r="AQ345" s="194"/>
      <c r="AR345" s="194"/>
      <c r="AS345" s="194"/>
      <c r="AT345" s="194"/>
      <c r="AU345" s="194"/>
    </row>
    <row r="346">
      <c r="A346" s="254">
        <v>342.0</v>
      </c>
      <c r="B346" s="255">
        <f t="shared" si="1"/>
        <v>12</v>
      </c>
      <c r="C346" s="255">
        <f t="shared" si="2"/>
        <v>5</v>
      </c>
      <c r="D346" s="256"/>
      <c r="E346" s="255"/>
      <c r="F346" s="257"/>
      <c r="G346" s="255"/>
      <c r="H346" s="255"/>
      <c r="I346" s="255"/>
      <c r="J346" s="255"/>
      <c r="K346" s="255"/>
      <c r="L346" s="255"/>
      <c r="M346" s="255"/>
      <c r="N346" s="255"/>
      <c r="O346" s="255"/>
      <c r="P346" s="255"/>
      <c r="Q346" s="257"/>
      <c r="R346" s="194"/>
      <c r="S346" s="194"/>
      <c r="T346" s="194"/>
      <c r="U346" s="194"/>
      <c r="V346" s="194"/>
      <c r="W346" s="194"/>
      <c r="X346" s="194"/>
      <c r="Y346" s="194"/>
      <c r="Z346" s="194"/>
      <c r="AA346" s="194"/>
      <c r="AB346" s="194"/>
      <c r="AC346" s="194"/>
      <c r="AD346" s="194"/>
      <c r="AE346" s="194"/>
      <c r="AF346" s="194"/>
      <c r="AG346" s="194"/>
      <c r="AH346" s="194"/>
      <c r="AI346" s="194"/>
      <c r="AJ346" s="194"/>
      <c r="AK346" s="194"/>
      <c r="AL346" s="194"/>
      <c r="AM346" s="194"/>
      <c r="AN346" s="194"/>
      <c r="AO346" s="194"/>
      <c r="AP346" s="194"/>
      <c r="AQ346" s="194"/>
      <c r="AR346" s="194"/>
      <c r="AS346" s="194"/>
      <c r="AT346" s="194"/>
      <c r="AU346" s="194"/>
    </row>
    <row r="347">
      <c r="A347" s="254">
        <v>343.0</v>
      </c>
      <c r="B347" s="255">
        <f t="shared" si="1"/>
        <v>12</v>
      </c>
      <c r="C347" s="255">
        <f t="shared" si="2"/>
        <v>5</v>
      </c>
      <c r="D347" s="256"/>
      <c r="E347" s="255"/>
      <c r="F347" s="257"/>
      <c r="G347" s="255"/>
      <c r="H347" s="255"/>
      <c r="I347" s="255"/>
      <c r="J347" s="255"/>
      <c r="K347" s="255"/>
      <c r="L347" s="255"/>
      <c r="M347" s="255"/>
      <c r="N347" s="255"/>
      <c r="O347" s="255"/>
      <c r="P347" s="255"/>
      <c r="Q347" s="257"/>
      <c r="R347" s="194"/>
      <c r="S347" s="194"/>
      <c r="T347" s="194"/>
      <c r="U347" s="194"/>
      <c r="V347" s="194"/>
      <c r="W347" s="194"/>
      <c r="X347" s="194"/>
      <c r="Y347" s="194"/>
      <c r="Z347" s="194"/>
      <c r="AA347" s="194"/>
      <c r="AB347" s="194"/>
      <c r="AC347" s="194"/>
      <c r="AD347" s="194"/>
      <c r="AE347" s="194"/>
      <c r="AF347" s="194"/>
      <c r="AG347" s="194"/>
      <c r="AH347" s="194"/>
      <c r="AI347" s="194"/>
      <c r="AJ347" s="194"/>
      <c r="AK347" s="194"/>
      <c r="AL347" s="194"/>
      <c r="AM347" s="194"/>
      <c r="AN347" s="194"/>
      <c r="AO347" s="194"/>
      <c r="AP347" s="194"/>
      <c r="AQ347" s="194"/>
      <c r="AR347" s="194"/>
      <c r="AS347" s="194"/>
      <c r="AT347" s="194"/>
      <c r="AU347" s="194"/>
    </row>
    <row r="348">
      <c r="A348" s="254">
        <v>344.0</v>
      </c>
      <c r="B348" s="255">
        <f t="shared" si="1"/>
        <v>12</v>
      </c>
      <c r="C348" s="255">
        <f t="shared" si="2"/>
        <v>5</v>
      </c>
      <c r="D348" s="256"/>
      <c r="E348" s="255"/>
      <c r="F348" s="257"/>
      <c r="G348" s="255"/>
      <c r="H348" s="255"/>
      <c r="I348" s="255"/>
      <c r="J348" s="255"/>
      <c r="K348" s="255"/>
      <c r="L348" s="255"/>
      <c r="M348" s="255"/>
      <c r="N348" s="255"/>
      <c r="O348" s="255"/>
      <c r="P348" s="255"/>
      <c r="Q348" s="257"/>
      <c r="R348" s="194"/>
      <c r="S348" s="194"/>
      <c r="T348" s="194"/>
      <c r="U348" s="194"/>
      <c r="V348" s="194"/>
      <c r="W348" s="194"/>
      <c r="X348" s="194"/>
      <c r="Y348" s="194"/>
      <c r="Z348" s="194"/>
      <c r="AA348" s="194"/>
      <c r="AB348" s="194"/>
      <c r="AC348" s="194"/>
      <c r="AD348" s="194"/>
      <c r="AE348" s="194"/>
      <c r="AF348" s="194"/>
      <c r="AG348" s="194"/>
      <c r="AH348" s="194"/>
      <c r="AI348" s="194"/>
      <c r="AJ348" s="194"/>
      <c r="AK348" s="194"/>
      <c r="AL348" s="194"/>
      <c r="AM348" s="194"/>
      <c r="AN348" s="194"/>
      <c r="AO348" s="194"/>
      <c r="AP348" s="194"/>
      <c r="AQ348" s="194"/>
      <c r="AR348" s="194"/>
      <c r="AS348" s="194"/>
      <c r="AT348" s="194"/>
      <c r="AU348" s="194"/>
    </row>
    <row r="349">
      <c r="A349" s="254">
        <v>345.0</v>
      </c>
      <c r="B349" s="255">
        <f t="shared" si="1"/>
        <v>12</v>
      </c>
      <c r="C349" s="255">
        <f t="shared" si="2"/>
        <v>5</v>
      </c>
      <c r="D349" s="256"/>
      <c r="E349" s="255"/>
      <c r="F349" s="257"/>
      <c r="G349" s="255"/>
      <c r="H349" s="255"/>
      <c r="I349" s="255"/>
      <c r="J349" s="255"/>
      <c r="K349" s="255"/>
      <c r="L349" s="255"/>
      <c r="M349" s="255"/>
      <c r="N349" s="255"/>
      <c r="O349" s="255"/>
      <c r="P349" s="255"/>
      <c r="Q349" s="257"/>
      <c r="R349" s="194"/>
      <c r="S349" s="194"/>
      <c r="T349" s="194"/>
      <c r="U349" s="194"/>
      <c r="V349" s="194"/>
      <c r="W349" s="194"/>
      <c r="X349" s="194"/>
      <c r="Y349" s="194"/>
      <c r="Z349" s="194"/>
      <c r="AA349" s="194"/>
      <c r="AB349" s="194"/>
      <c r="AC349" s="194"/>
      <c r="AD349" s="194"/>
      <c r="AE349" s="194"/>
      <c r="AF349" s="194"/>
      <c r="AG349" s="194"/>
      <c r="AH349" s="194"/>
      <c r="AI349" s="194"/>
      <c r="AJ349" s="194"/>
      <c r="AK349" s="194"/>
      <c r="AL349" s="194"/>
      <c r="AM349" s="194"/>
      <c r="AN349" s="194"/>
      <c r="AO349" s="194"/>
      <c r="AP349" s="194"/>
      <c r="AQ349" s="194"/>
      <c r="AR349" s="194"/>
      <c r="AS349" s="194"/>
      <c r="AT349" s="194"/>
      <c r="AU349" s="194"/>
    </row>
    <row r="350">
      <c r="A350" s="254">
        <v>346.0</v>
      </c>
      <c r="B350" s="255">
        <f t="shared" si="1"/>
        <v>12</v>
      </c>
      <c r="C350" s="255">
        <f t="shared" si="2"/>
        <v>5</v>
      </c>
      <c r="D350" s="256"/>
      <c r="E350" s="255"/>
      <c r="F350" s="257"/>
      <c r="G350" s="255"/>
      <c r="H350" s="255"/>
      <c r="I350" s="255"/>
      <c r="J350" s="255"/>
      <c r="K350" s="255"/>
      <c r="L350" s="255"/>
      <c r="M350" s="255"/>
      <c r="N350" s="255"/>
      <c r="O350" s="255"/>
      <c r="P350" s="255"/>
      <c r="Q350" s="257"/>
      <c r="R350" s="194"/>
      <c r="S350" s="194"/>
      <c r="T350" s="194"/>
      <c r="U350" s="194"/>
      <c r="V350" s="194"/>
      <c r="W350" s="194"/>
      <c r="X350" s="194"/>
      <c r="Y350" s="194"/>
      <c r="Z350" s="194"/>
      <c r="AA350" s="194"/>
      <c r="AB350" s="194"/>
      <c r="AC350" s="194"/>
      <c r="AD350" s="194"/>
      <c r="AE350" s="194"/>
      <c r="AF350" s="194"/>
      <c r="AG350" s="194"/>
      <c r="AH350" s="194"/>
      <c r="AI350" s="194"/>
      <c r="AJ350" s="194"/>
      <c r="AK350" s="194"/>
      <c r="AL350" s="194"/>
      <c r="AM350" s="194"/>
      <c r="AN350" s="194"/>
      <c r="AO350" s="194"/>
      <c r="AP350" s="194"/>
      <c r="AQ350" s="194"/>
      <c r="AR350" s="194"/>
      <c r="AS350" s="194"/>
      <c r="AT350" s="194"/>
      <c r="AU350" s="194"/>
    </row>
    <row r="351">
      <c r="A351" s="254">
        <v>347.0</v>
      </c>
      <c r="B351" s="255">
        <f t="shared" si="1"/>
        <v>12</v>
      </c>
      <c r="C351" s="255">
        <f t="shared" si="2"/>
        <v>5</v>
      </c>
      <c r="D351" s="256"/>
      <c r="E351" s="255"/>
      <c r="F351" s="257"/>
      <c r="G351" s="255"/>
      <c r="H351" s="255"/>
      <c r="I351" s="255"/>
      <c r="J351" s="255"/>
      <c r="K351" s="255"/>
      <c r="L351" s="255"/>
      <c r="M351" s="255"/>
      <c r="N351" s="255"/>
      <c r="O351" s="255"/>
      <c r="P351" s="255"/>
      <c r="Q351" s="257"/>
      <c r="R351" s="194"/>
      <c r="S351" s="194"/>
      <c r="T351" s="194"/>
      <c r="U351" s="194"/>
      <c r="V351" s="194"/>
      <c r="W351" s="194"/>
      <c r="X351" s="194"/>
      <c r="Y351" s="194"/>
      <c r="Z351" s="194"/>
      <c r="AA351" s="194"/>
      <c r="AB351" s="194"/>
      <c r="AC351" s="194"/>
      <c r="AD351" s="194"/>
      <c r="AE351" s="194"/>
      <c r="AF351" s="194"/>
      <c r="AG351" s="194"/>
      <c r="AH351" s="194"/>
      <c r="AI351" s="194"/>
      <c r="AJ351" s="194"/>
      <c r="AK351" s="194"/>
      <c r="AL351" s="194"/>
      <c r="AM351" s="194"/>
      <c r="AN351" s="194"/>
      <c r="AO351" s="194"/>
      <c r="AP351" s="194"/>
      <c r="AQ351" s="194"/>
      <c r="AR351" s="194"/>
      <c r="AS351" s="194"/>
      <c r="AT351" s="194"/>
      <c r="AU351" s="194"/>
    </row>
    <row r="352">
      <c r="A352" s="254">
        <v>348.0</v>
      </c>
      <c r="B352" s="255">
        <f t="shared" si="1"/>
        <v>12</v>
      </c>
      <c r="C352" s="255">
        <f t="shared" si="2"/>
        <v>5</v>
      </c>
      <c r="D352" s="256"/>
      <c r="E352" s="255"/>
      <c r="F352" s="257"/>
      <c r="G352" s="255"/>
      <c r="H352" s="255"/>
      <c r="I352" s="255"/>
      <c r="J352" s="255"/>
      <c r="K352" s="255"/>
      <c r="L352" s="255"/>
      <c r="M352" s="255"/>
      <c r="N352" s="255"/>
      <c r="O352" s="255"/>
      <c r="P352" s="255"/>
      <c r="Q352" s="257"/>
      <c r="R352" s="194"/>
      <c r="S352" s="194"/>
      <c r="T352" s="194"/>
      <c r="U352" s="194"/>
      <c r="V352" s="194"/>
      <c r="W352" s="194"/>
      <c r="X352" s="194"/>
      <c r="Y352" s="194"/>
      <c r="Z352" s="194"/>
      <c r="AA352" s="194"/>
      <c r="AB352" s="194"/>
      <c r="AC352" s="194"/>
      <c r="AD352" s="194"/>
      <c r="AE352" s="194"/>
      <c r="AF352" s="194"/>
      <c r="AG352" s="194"/>
      <c r="AH352" s="194"/>
      <c r="AI352" s="194"/>
      <c r="AJ352" s="194"/>
      <c r="AK352" s="194"/>
      <c r="AL352" s="194"/>
      <c r="AM352" s="194"/>
      <c r="AN352" s="194"/>
      <c r="AO352" s="194"/>
      <c r="AP352" s="194"/>
      <c r="AQ352" s="194"/>
      <c r="AR352" s="194"/>
      <c r="AS352" s="194"/>
      <c r="AT352" s="194"/>
      <c r="AU352" s="194"/>
    </row>
    <row r="353">
      <c r="A353" s="254">
        <v>349.0</v>
      </c>
      <c r="B353" s="255">
        <f t="shared" si="1"/>
        <v>12</v>
      </c>
      <c r="C353" s="255">
        <f t="shared" si="2"/>
        <v>5</v>
      </c>
      <c r="D353" s="256"/>
      <c r="E353" s="255"/>
      <c r="F353" s="257"/>
      <c r="G353" s="255"/>
      <c r="H353" s="255"/>
      <c r="I353" s="255"/>
      <c r="J353" s="255"/>
      <c r="K353" s="255"/>
      <c r="L353" s="255"/>
      <c r="M353" s="255"/>
      <c r="N353" s="255"/>
      <c r="O353" s="255"/>
      <c r="P353" s="255"/>
      <c r="Q353" s="257"/>
      <c r="R353" s="194"/>
      <c r="S353" s="194"/>
      <c r="T353" s="194"/>
      <c r="U353" s="194"/>
      <c r="V353" s="194"/>
      <c r="W353" s="194"/>
      <c r="X353" s="194"/>
      <c r="Y353" s="194"/>
      <c r="Z353" s="194"/>
      <c r="AA353" s="194"/>
      <c r="AB353" s="194"/>
      <c r="AC353" s="194"/>
      <c r="AD353" s="194"/>
      <c r="AE353" s="194"/>
      <c r="AF353" s="194"/>
      <c r="AG353" s="194"/>
      <c r="AH353" s="194"/>
      <c r="AI353" s="194"/>
      <c r="AJ353" s="194"/>
      <c r="AK353" s="194"/>
      <c r="AL353" s="194"/>
      <c r="AM353" s="194"/>
      <c r="AN353" s="194"/>
      <c r="AO353" s="194"/>
      <c r="AP353" s="194"/>
      <c r="AQ353" s="194"/>
      <c r="AR353" s="194"/>
      <c r="AS353" s="194"/>
      <c r="AT353" s="194"/>
      <c r="AU353" s="194"/>
    </row>
    <row r="354">
      <c r="A354" s="254">
        <v>350.0</v>
      </c>
      <c r="B354" s="255">
        <f t="shared" si="1"/>
        <v>12</v>
      </c>
      <c r="C354" s="255">
        <f t="shared" si="2"/>
        <v>5</v>
      </c>
      <c r="D354" s="256"/>
      <c r="E354" s="255"/>
      <c r="F354" s="257"/>
      <c r="G354" s="255"/>
      <c r="H354" s="255"/>
      <c r="I354" s="255"/>
      <c r="J354" s="255"/>
      <c r="K354" s="255"/>
      <c r="L354" s="255"/>
      <c r="M354" s="255"/>
      <c r="N354" s="255"/>
      <c r="O354" s="255"/>
      <c r="P354" s="255"/>
      <c r="Q354" s="257"/>
      <c r="R354" s="194"/>
      <c r="S354" s="194"/>
      <c r="T354" s="194"/>
      <c r="U354" s="194"/>
      <c r="V354" s="194"/>
      <c r="W354" s="194"/>
      <c r="X354" s="194"/>
      <c r="Y354" s="194"/>
      <c r="Z354" s="194"/>
      <c r="AA354" s="194"/>
      <c r="AB354" s="194"/>
      <c r="AC354" s="194"/>
      <c r="AD354" s="194"/>
      <c r="AE354" s="194"/>
      <c r="AF354" s="194"/>
      <c r="AG354" s="194"/>
      <c r="AH354" s="194"/>
      <c r="AI354" s="194"/>
      <c r="AJ354" s="194"/>
      <c r="AK354" s="194"/>
      <c r="AL354" s="194"/>
      <c r="AM354" s="194"/>
      <c r="AN354" s="194"/>
      <c r="AO354" s="194"/>
      <c r="AP354" s="194"/>
      <c r="AQ354" s="194"/>
      <c r="AR354" s="194"/>
      <c r="AS354" s="194"/>
      <c r="AT354" s="194"/>
      <c r="AU354" s="194"/>
    </row>
    <row r="355">
      <c r="A355" s="254">
        <v>351.0</v>
      </c>
      <c r="B355" s="255">
        <f t="shared" si="1"/>
        <v>12</v>
      </c>
      <c r="C355" s="255">
        <f t="shared" si="2"/>
        <v>5</v>
      </c>
      <c r="D355" s="256"/>
      <c r="E355" s="255"/>
      <c r="F355" s="257"/>
      <c r="G355" s="255"/>
      <c r="H355" s="255"/>
      <c r="I355" s="255"/>
      <c r="J355" s="255"/>
      <c r="K355" s="255"/>
      <c r="L355" s="255"/>
      <c r="M355" s="255"/>
      <c r="N355" s="255"/>
      <c r="O355" s="255"/>
      <c r="P355" s="255"/>
      <c r="Q355" s="257"/>
      <c r="R355" s="194"/>
      <c r="S355" s="194"/>
      <c r="T355" s="194"/>
      <c r="U355" s="194"/>
      <c r="V355" s="194"/>
      <c r="W355" s="194"/>
      <c r="X355" s="194"/>
      <c r="Y355" s="194"/>
      <c r="Z355" s="194"/>
      <c r="AA355" s="194"/>
      <c r="AB355" s="194"/>
      <c r="AC355" s="194"/>
      <c r="AD355" s="194"/>
      <c r="AE355" s="194"/>
      <c r="AF355" s="194"/>
      <c r="AG355" s="194"/>
      <c r="AH355" s="194"/>
      <c r="AI355" s="194"/>
      <c r="AJ355" s="194"/>
      <c r="AK355" s="194"/>
      <c r="AL355" s="194"/>
      <c r="AM355" s="194"/>
      <c r="AN355" s="194"/>
      <c r="AO355" s="194"/>
      <c r="AP355" s="194"/>
      <c r="AQ355" s="194"/>
      <c r="AR355" s="194"/>
      <c r="AS355" s="194"/>
      <c r="AT355" s="194"/>
      <c r="AU355" s="194"/>
    </row>
    <row r="356">
      <c r="A356" s="254">
        <v>352.0</v>
      </c>
      <c r="B356" s="255">
        <f t="shared" si="1"/>
        <v>12</v>
      </c>
      <c r="C356" s="255">
        <f t="shared" si="2"/>
        <v>5</v>
      </c>
      <c r="D356" s="256"/>
      <c r="E356" s="255"/>
      <c r="F356" s="257"/>
      <c r="G356" s="255"/>
      <c r="H356" s="255"/>
      <c r="I356" s="255"/>
      <c r="J356" s="255"/>
      <c r="K356" s="255"/>
      <c r="L356" s="255"/>
      <c r="M356" s="255"/>
      <c r="N356" s="255"/>
      <c r="O356" s="255"/>
      <c r="P356" s="255"/>
      <c r="Q356" s="257"/>
      <c r="R356" s="194"/>
      <c r="S356" s="194"/>
      <c r="T356" s="194"/>
      <c r="U356" s="194"/>
      <c r="V356" s="194"/>
      <c r="W356" s="194"/>
      <c r="X356" s="194"/>
      <c r="Y356" s="194"/>
      <c r="Z356" s="194"/>
      <c r="AA356" s="194"/>
      <c r="AB356" s="194"/>
      <c r="AC356" s="194"/>
      <c r="AD356" s="194"/>
      <c r="AE356" s="194"/>
      <c r="AF356" s="194"/>
      <c r="AG356" s="194"/>
      <c r="AH356" s="194"/>
      <c r="AI356" s="194"/>
      <c r="AJ356" s="194"/>
      <c r="AK356" s="194"/>
      <c r="AL356" s="194"/>
      <c r="AM356" s="194"/>
      <c r="AN356" s="194"/>
      <c r="AO356" s="194"/>
      <c r="AP356" s="194"/>
      <c r="AQ356" s="194"/>
      <c r="AR356" s="194"/>
      <c r="AS356" s="194"/>
      <c r="AT356" s="194"/>
      <c r="AU356" s="194"/>
    </row>
    <row r="357">
      <c r="A357" s="254">
        <v>353.0</v>
      </c>
      <c r="B357" s="255">
        <f t="shared" si="1"/>
        <v>12</v>
      </c>
      <c r="C357" s="255">
        <f t="shared" si="2"/>
        <v>5</v>
      </c>
      <c r="D357" s="256"/>
      <c r="E357" s="255"/>
      <c r="F357" s="257"/>
      <c r="G357" s="255"/>
      <c r="H357" s="255"/>
      <c r="I357" s="255"/>
      <c r="J357" s="255"/>
      <c r="K357" s="255"/>
      <c r="L357" s="255"/>
      <c r="M357" s="255"/>
      <c r="N357" s="255"/>
      <c r="O357" s="255"/>
      <c r="P357" s="255"/>
      <c r="Q357" s="257"/>
      <c r="R357" s="194"/>
      <c r="S357" s="194"/>
      <c r="T357" s="194"/>
      <c r="U357" s="194"/>
      <c r="V357" s="194"/>
      <c r="W357" s="194"/>
      <c r="X357" s="194"/>
      <c r="Y357" s="194"/>
      <c r="Z357" s="194"/>
      <c r="AA357" s="194"/>
      <c r="AB357" s="194"/>
      <c r="AC357" s="194"/>
      <c r="AD357" s="194"/>
      <c r="AE357" s="194"/>
      <c r="AF357" s="194"/>
      <c r="AG357" s="194"/>
      <c r="AH357" s="194"/>
      <c r="AI357" s="194"/>
      <c r="AJ357" s="194"/>
      <c r="AK357" s="194"/>
      <c r="AL357" s="194"/>
      <c r="AM357" s="194"/>
      <c r="AN357" s="194"/>
      <c r="AO357" s="194"/>
      <c r="AP357" s="194"/>
      <c r="AQ357" s="194"/>
      <c r="AR357" s="194"/>
      <c r="AS357" s="194"/>
      <c r="AT357" s="194"/>
      <c r="AU357" s="194"/>
    </row>
    <row r="358">
      <c r="A358" s="254">
        <v>354.0</v>
      </c>
      <c r="B358" s="255">
        <f t="shared" si="1"/>
        <v>12</v>
      </c>
      <c r="C358" s="255">
        <f t="shared" si="2"/>
        <v>5</v>
      </c>
      <c r="D358" s="256"/>
      <c r="E358" s="255"/>
      <c r="F358" s="257"/>
      <c r="G358" s="255"/>
      <c r="H358" s="255"/>
      <c r="I358" s="255"/>
      <c r="J358" s="255"/>
      <c r="K358" s="255"/>
      <c r="L358" s="255"/>
      <c r="M358" s="255"/>
      <c r="N358" s="255"/>
      <c r="O358" s="255"/>
      <c r="P358" s="255"/>
      <c r="Q358" s="257"/>
      <c r="R358" s="194"/>
      <c r="S358" s="194"/>
      <c r="T358" s="194"/>
      <c r="U358" s="194"/>
      <c r="V358" s="194"/>
      <c r="W358" s="194"/>
      <c r="X358" s="194"/>
      <c r="Y358" s="194"/>
      <c r="Z358" s="194"/>
      <c r="AA358" s="194"/>
      <c r="AB358" s="194"/>
      <c r="AC358" s="194"/>
      <c r="AD358" s="194"/>
      <c r="AE358" s="194"/>
      <c r="AF358" s="194"/>
      <c r="AG358" s="194"/>
      <c r="AH358" s="194"/>
      <c r="AI358" s="194"/>
      <c r="AJ358" s="194"/>
      <c r="AK358" s="194"/>
      <c r="AL358" s="194"/>
      <c r="AM358" s="194"/>
      <c r="AN358" s="194"/>
      <c r="AO358" s="194"/>
      <c r="AP358" s="194"/>
      <c r="AQ358" s="194"/>
      <c r="AR358" s="194"/>
      <c r="AS358" s="194"/>
      <c r="AT358" s="194"/>
      <c r="AU358" s="194"/>
    </row>
    <row r="359">
      <c r="A359" s="254">
        <v>355.0</v>
      </c>
      <c r="B359" s="255">
        <f t="shared" si="1"/>
        <v>12</v>
      </c>
      <c r="C359" s="255">
        <f t="shared" si="2"/>
        <v>5</v>
      </c>
      <c r="D359" s="256"/>
      <c r="E359" s="255"/>
      <c r="F359" s="257"/>
      <c r="G359" s="255"/>
      <c r="H359" s="255"/>
      <c r="I359" s="255"/>
      <c r="J359" s="255"/>
      <c r="K359" s="255"/>
      <c r="L359" s="255"/>
      <c r="M359" s="255"/>
      <c r="N359" s="255"/>
      <c r="O359" s="255"/>
      <c r="P359" s="255"/>
      <c r="Q359" s="257"/>
      <c r="R359" s="194"/>
      <c r="S359" s="194"/>
      <c r="T359" s="194"/>
      <c r="U359" s="194"/>
      <c r="V359" s="194"/>
      <c r="W359" s="194"/>
      <c r="X359" s="194"/>
      <c r="Y359" s="194"/>
      <c r="Z359" s="194"/>
      <c r="AA359" s="194"/>
      <c r="AB359" s="194"/>
      <c r="AC359" s="194"/>
      <c r="AD359" s="194"/>
      <c r="AE359" s="194"/>
      <c r="AF359" s="194"/>
      <c r="AG359" s="194"/>
      <c r="AH359" s="194"/>
      <c r="AI359" s="194"/>
      <c r="AJ359" s="194"/>
      <c r="AK359" s="194"/>
      <c r="AL359" s="194"/>
      <c r="AM359" s="194"/>
      <c r="AN359" s="194"/>
      <c r="AO359" s="194"/>
      <c r="AP359" s="194"/>
      <c r="AQ359" s="194"/>
      <c r="AR359" s="194"/>
      <c r="AS359" s="194"/>
      <c r="AT359" s="194"/>
      <c r="AU359" s="194"/>
    </row>
    <row r="360">
      <c r="A360" s="254">
        <v>356.0</v>
      </c>
      <c r="B360" s="255">
        <f t="shared" si="1"/>
        <v>12</v>
      </c>
      <c r="C360" s="255">
        <f t="shared" si="2"/>
        <v>5</v>
      </c>
      <c r="D360" s="256"/>
      <c r="E360" s="255"/>
      <c r="F360" s="257"/>
      <c r="G360" s="255"/>
      <c r="H360" s="255"/>
      <c r="I360" s="255"/>
      <c r="J360" s="255"/>
      <c r="K360" s="255"/>
      <c r="L360" s="255"/>
      <c r="M360" s="255"/>
      <c r="N360" s="255"/>
      <c r="O360" s="255"/>
      <c r="P360" s="255"/>
      <c r="Q360" s="257"/>
      <c r="R360" s="194"/>
      <c r="S360" s="194"/>
      <c r="T360" s="194"/>
      <c r="U360" s="194"/>
      <c r="V360" s="194"/>
      <c r="W360" s="194"/>
      <c r="X360" s="194"/>
      <c r="Y360" s="194"/>
      <c r="Z360" s="194"/>
      <c r="AA360" s="194"/>
      <c r="AB360" s="194"/>
      <c r="AC360" s="194"/>
      <c r="AD360" s="194"/>
      <c r="AE360" s="194"/>
      <c r="AF360" s="194"/>
      <c r="AG360" s="194"/>
      <c r="AH360" s="194"/>
      <c r="AI360" s="194"/>
      <c r="AJ360" s="194"/>
      <c r="AK360" s="194"/>
      <c r="AL360" s="194"/>
      <c r="AM360" s="194"/>
      <c r="AN360" s="194"/>
      <c r="AO360" s="194"/>
      <c r="AP360" s="194"/>
      <c r="AQ360" s="194"/>
      <c r="AR360" s="194"/>
      <c r="AS360" s="194"/>
      <c r="AT360" s="194"/>
      <c r="AU360" s="194"/>
    </row>
    <row r="361">
      <c r="A361" s="254">
        <v>357.0</v>
      </c>
      <c r="B361" s="255">
        <f t="shared" si="1"/>
        <v>12</v>
      </c>
      <c r="C361" s="255">
        <f t="shared" si="2"/>
        <v>5</v>
      </c>
      <c r="D361" s="256"/>
      <c r="E361" s="255"/>
      <c r="F361" s="257"/>
      <c r="G361" s="255"/>
      <c r="H361" s="255"/>
      <c r="I361" s="255"/>
      <c r="J361" s="255"/>
      <c r="K361" s="255"/>
      <c r="L361" s="255"/>
      <c r="M361" s="255"/>
      <c r="N361" s="255"/>
      <c r="O361" s="255"/>
      <c r="P361" s="255"/>
      <c r="Q361" s="257"/>
      <c r="R361" s="194"/>
      <c r="S361" s="194"/>
      <c r="T361" s="194"/>
      <c r="U361" s="194"/>
      <c r="V361" s="194"/>
      <c r="W361" s="194"/>
      <c r="X361" s="194"/>
      <c r="Y361" s="194"/>
      <c r="Z361" s="194"/>
      <c r="AA361" s="194"/>
      <c r="AB361" s="194"/>
      <c r="AC361" s="194"/>
      <c r="AD361" s="194"/>
      <c r="AE361" s="194"/>
      <c r="AF361" s="194"/>
      <c r="AG361" s="194"/>
      <c r="AH361" s="194"/>
      <c r="AI361" s="194"/>
      <c r="AJ361" s="194"/>
      <c r="AK361" s="194"/>
      <c r="AL361" s="194"/>
      <c r="AM361" s="194"/>
      <c r="AN361" s="194"/>
      <c r="AO361" s="194"/>
      <c r="AP361" s="194"/>
      <c r="AQ361" s="194"/>
      <c r="AR361" s="194"/>
      <c r="AS361" s="194"/>
      <c r="AT361" s="194"/>
      <c r="AU361" s="194"/>
    </row>
    <row r="362">
      <c r="A362" s="254">
        <v>1.0</v>
      </c>
      <c r="B362" s="255">
        <f t="shared" si="1"/>
        <v>12</v>
      </c>
      <c r="C362" s="255">
        <f t="shared" si="2"/>
        <v>5</v>
      </c>
      <c r="D362" s="256"/>
      <c r="E362" s="255"/>
      <c r="F362" s="257"/>
      <c r="G362" s="255"/>
      <c r="H362" s="255"/>
      <c r="I362" s="255"/>
      <c r="J362" s="255"/>
      <c r="K362" s="255"/>
      <c r="L362" s="255"/>
      <c r="M362" s="255"/>
      <c r="N362" s="255"/>
      <c r="O362" s="255"/>
      <c r="P362" s="255"/>
      <c r="Q362" s="257"/>
      <c r="R362" s="194"/>
      <c r="S362" s="194"/>
      <c r="T362" s="194"/>
      <c r="U362" s="194"/>
      <c r="V362" s="194"/>
      <c r="W362" s="194"/>
      <c r="X362" s="194"/>
      <c r="Y362" s="194"/>
      <c r="Z362" s="194"/>
      <c r="AA362" s="194"/>
      <c r="AB362" s="194"/>
      <c r="AC362" s="194"/>
      <c r="AD362" s="194"/>
      <c r="AE362" s="194"/>
      <c r="AF362" s="194"/>
      <c r="AG362" s="194"/>
      <c r="AH362" s="194"/>
      <c r="AI362" s="194"/>
      <c r="AJ362" s="194"/>
      <c r="AK362" s="194"/>
      <c r="AL362" s="194"/>
      <c r="AM362" s="194"/>
      <c r="AN362" s="194"/>
      <c r="AO362" s="194"/>
      <c r="AP362" s="194"/>
      <c r="AQ362" s="194"/>
      <c r="AR362" s="194"/>
      <c r="AS362" s="194"/>
      <c r="AT362" s="194"/>
      <c r="AU362" s="194"/>
    </row>
    <row r="363">
      <c r="A363" s="254">
        <v>1.0</v>
      </c>
      <c r="B363" s="255">
        <f t="shared" si="1"/>
        <v>12</v>
      </c>
      <c r="C363" s="255">
        <f t="shared" si="2"/>
        <v>5</v>
      </c>
      <c r="D363" s="256"/>
      <c r="E363" s="255"/>
      <c r="F363" s="257"/>
      <c r="G363" s="255"/>
      <c r="H363" s="255"/>
      <c r="I363" s="255"/>
      <c r="J363" s="255"/>
      <c r="K363" s="255"/>
      <c r="L363" s="255"/>
      <c r="M363" s="255"/>
      <c r="N363" s="255"/>
      <c r="O363" s="255"/>
      <c r="P363" s="255"/>
      <c r="Q363" s="257"/>
      <c r="R363" s="194"/>
      <c r="S363" s="194"/>
      <c r="T363" s="194"/>
      <c r="U363" s="194"/>
      <c r="V363" s="194"/>
      <c r="W363" s="194"/>
      <c r="X363" s="194"/>
      <c r="Y363" s="194"/>
      <c r="Z363" s="194"/>
      <c r="AA363" s="194"/>
      <c r="AB363" s="194"/>
      <c r="AC363" s="194"/>
      <c r="AD363" s="194"/>
      <c r="AE363" s="194"/>
      <c r="AF363" s="194"/>
      <c r="AG363" s="194"/>
      <c r="AH363" s="194"/>
      <c r="AI363" s="194"/>
      <c r="AJ363" s="194"/>
      <c r="AK363" s="194"/>
      <c r="AL363" s="194"/>
      <c r="AM363" s="194"/>
      <c r="AN363" s="194"/>
      <c r="AO363" s="194"/>
      <c r="AP363" s="194"/>
      <c r="AQ363" s="194"/>
      <c r="AR363" s="194"/>
      <c r="AS363" s="194"/>
      <c r="AT363" s="194"/>
      <c r="AU363" s="194"/>
    </row>
    <row r="364">
      <c r="A364" s="254">
        <v>1.0</v>
      </c>
      <c r="B364" s="255">
        <f t="shared" si="1"/>
        <v>12</v>
      </c>
      <c r="C364" s="255">
        <f t="shared" si="2"/>
        <v>5</v>
      </c>
      <c r="D364" s="256"/>
      <c r="E364" s="255"/>
      <c r="F364" s="257"/>
      <c r="G364" s="255"/>
      <c r="H364" s="255"/>
      <c r="I364" s="255"/>
      <c r="J364" s="255"/>
      <c r="K364" s="255"/>
      <c r="L364" s="255"/>
      <c r="M364" s="255"/>
      <c r="N364" s="255"/>
      <c r="O364" s="255"/>
      <c r="P364" s="255"/>
      <c r="Q364" s="257"/>
      <c r="R364" s="194"/>
      <c r="S364" s="194"/>
      <c r="T364" s="194"/>
      <c r="U364" s="194"/>
      <c r="V364" s="194"/>
      <c r="W364" s="194"/>
      <c r="X364" s="194"/>
      <c r="Y364" s="194"/>
      <c r="Z364" s="194"/>
      <c r="AA364" s="194"/>
      <c r="AB364" s="194"/>
      <c r="AC364" s="194"/>
      <c r="AD364" s="194"/>
      <c r="AE364" s="194"/>
      <c r="AF364" s="194"/>
      <c r="AG364" s="194"/>
      <c r="AH364" s="194"/>
      <c r="AI364" s="194"/>
      <c r="AJ364" s="194"/>
      <c r="AK364" s="194"/>
      <c r="AL364" s="194"/>
      <c r="AM364" s="194"/>
      <c r="AN364" s="194"/>
      <c r="AO364" s="194"/>
      <c r="AP364" s="194"/>
      <c r="AQ364" s="194"/>
      <c r="AR364" s="194"/>
      <c r="AS364" s="194"/>
      <c r="AT364" s="194"/>
      <c r="AU364" s="194"/>
    </row>
    <row r="365">
      <c r="A365" s="254">
        <v>1.0</v>
      </c>
      <c r="B365" s="255">
        <f t="shared" si="1"/>
        <v>12</v>
      </c>
      <c r="C365" s="255">
        <f t="shared" si="2"/>
        <v>5</v>
      </c>
      <c r="D365" s="256"/>
      <c r="E365" s="255"/>
      <c r="F365" s="257"/>
      <c r="G365" s="255"/>
      <c r="H365" s="255"/>
      <c r="I365" s="255"/>
      <c r="J365" s="255"/>
      <c r="K365" s="255"/>
      <c r="L365" s="255"/>
      <c r="M365" s="255"/>
      <c r="N365" s="255"/>
      <c r="O365" s="255"/>
      <c r="P365" s="255"/>
      <c r="Q365" s="257"/>
      <c r="R365" s="194"/>
      <c r="S365" s="194"/>
      <c r="T365" s="194"/>
      <c r="U365" s="194"/>
      <c r="V365" s="194"/>
      <c r="W365" s="194"/>
      <c r="X365" s="194"/>
      <c r="Y365" s="194"/>
      <c r="Z365" s="194"/>
      <c r="AA365" s="194"/>
      <c r="AB365" s="194"/>
      <c r="AC365" s="194"/>
      <c r="AD365" s="194"/>
      <c r="AE365" s="194"/>
      <c r="AF365" s="194"/>
      <c r="AG365" s="194"/>
      <c r="AH365" s="194"/>
      <c r="AI365" s="194"/>
      <c r="AJ365" s="194"/>
      <c r="AK365" s="194"/>
      <c r="AL365" s="194"/>
      <c r="AM365" s="194"/>
      <c r="AN365" s="194"/>
      <c r="AO365" s="194"/>
      <c r="AP365" s="194"/>
      <c r="AQ365" s="194"/>
      <c r="AR365" s="194"/>
      <c r="AS365" s="194"/>
      <c r="AT365" s="194"/>
      <c r="AU365" s="194"/>
    </row>
    <row r="366">
      <c r="A366" s="254">
        <v>1.0</v>
      </c>
      <c r="B366" s="255">
        <f t="shared" si="1"/>
        <v>12</v>
      </c>
      <c r="C366" s="255">
        <f t="shared" si="2"/>
        <v>5</v>
      </c>
      <c r="D366" s="256"/>
      <c r="E366" s="255"/>
      <c r="F366" s="257"/>
      <c r="G366" s="255"/>
      <c r="H366" s="255"/>
      <c r="I366" s="255"/>
      <c r="J366" s="255"/>
      <c r="K366" s="255"/>
      <c r="L366" s="255"/>
      <c r="M366" s="255"/>
      <c r="N366" s="255"/>
      <c r="O366" s="255"/>
      <c r="P366" s="255"/>
      <c r="Q366" s="257"/>
      <c r="R366" s="194"/>
      <c r="S366" s="194"/>
      <c r="T366" s="194"/>
      <c r="U366" s="194"/>
      <c r="V366" s="194"/>
      <c r="W366" s="194"/>
      <c r="X366" s="194"/>
      <c r="Y366" s="194"/>
      <c r="Z366" s="194"/>
      <c r="AA366" s="194"/>
      <c r="AB366" s="194"/>
      <c r="AC366" s="194"/>
      <c r="AD366" s="194"/>
      <c r="AE366" s="194"/>
      <c r="AF366" s="194"/>
      <c r="AG366" s="194"/>
      <c r="AH366" s="194"/>
      <c r="AI366" s="194"/>
      <c r="AJ366" s="194"/>
      <c r="AK366" s="194"/>
      <c r="AL366" s="194"/>
      <c r="AM366" s="194"/>
      <c r="AN366" s="194"/>
      <c r="AO366" s="194"/>
      <c r="AP366" s="194"/>
      <c r="AQ366" s="194"/>
      <c r="AR366" s="194"/>
      <c r="AS366" s="194"/>
      <c r="AT366" s="194"/>
      <c r="AU366" s="194"/>
    </row>
    <row r="367">
      <c r="A367" s="254">
        <v>1.0</v>
      </c>
      <c r="B367" s="255">
        <f t="shared" si="1"/>
        <v>12</v>
      </c>
      <c r="C367" s="255">
        <f t="shared" si="2"/>
        <v>5</v>
      </c>
      <c r="D367" s="256"/>
      <c r="E367" s="255"/>
      <c r="F367" s="257"/>
      <c r="G367" s="255"/>
      <c r="H367" s="255"/>
      <c r="I367" s="255"/>
      <c r="J367" s="255"/>
      <c r="K367" s="255"/>
      <c r="L367" s="255"/>
      <c r="M367" s="255"/>
      <c r="N367" s="255"/>
      <c r="O367" s="255"/>
      <c r="P367" s="255"/>
      <c r="Q367" s="257"/>
      <c r="R367" s="194"/>
      <c r="S367" s="194"/>
      <c r="T367" s="194"/>
      <c r="U367" s="194"/>
      <c r="V367" s="194"/>
      <c r="W367" s="194"/>
      <c r="X367" s="194"/>
      <c r="Y367" s="194"/>
      <c r="Z367" s="194"/>
      <c r="AA367" s="194"/>
      <c r="AB367" s="194"/>
      <c r="AC367" s="194"/>
      <c r="AD367" s="194"/>
      <c r="AE367" s="194"/>
      <c r="AF367" s="194"/>
      <c r="AG367" s="194"/>
      <c r="AH367" s="194"/>
      <c r="AI367" s="194"/>
      <c r="AJ367" s="194"/>
      <c r="AK367" s="194"/>
      <c r="AL367" s="194"/>
      <c r="AM367" s="194"/>
      <c r="AN367" s="194"/>
      <c r="AO367" s="194"/>
      <c r="AP367" s="194"/>
      <c r="AQ367" s="194"/>
      <c r="AR367" s="194"/>
      <c r="AS367" s="194"/>
      <c r="AT367" s="194"/>
      <c r="AU367" s="194"/>
    </row>
    <row r="368">
      <c r="A368" s="254">
        <v>1.0</v>
      </c>
      <c r="B368" s="255">
        <f t="shared" si="1"/>
        <v>12</v>
      </c>
      <c r="C368" s="255">
        <f t="shared" si="2"/>
        <v>5</v>
      </c>
      <c r="D368" s="256"/>
      <c r="E368" s="255"/>
      <c r="F368" s="257"/>
      <c r="G368" s="255"/>
      <c r="H368" s="255"/>
      <c r="I368" s="255"/>
      <c r="J368" s="255"/>
      <c r="K368" s="255"/>
      <c r="L368" s="255"/>
      <c r="M368" s="255"/>
      <c r="N368" s="255"/>
      <c r="O368" s="255"/>
      <c r="P368" s="255"/>
      <c r="Q368" s="257"/>
      <c r="R368" s="194"/>
      <c r="S368" s="194"/>
      <c r="T368" s="194"/>
      <c r="U368" s="194"/>
      <c r="V368" s="194"/>
      <c r="W368" s="194"/>
      <c r="X368" s="194"/>
      <c r="Y368" s="194"/>
      <c r="Z368" s="194"/>
      <c r="AA368" s="194"/>
      <c r="AB368" s="194"/>
      <c r="AC368" s="194"/>
      <c r="AD368" s="194"/>
      <c r="AE368" s="194"/>
      <c r="AF368" s="194"/>
      <c r="AG368" s="194"/>
      <c r="AH368" s="194"/>
      <c r="AI368" s="194"/>
      <c r="AJ368" s="194"/>
      <c r="AK368" s="194"/>
      <c r="AL368" s="194"/>
      <c r="AM368" s="194"/>
      <c r="AN368" s="194"/>
      <c r="AO368" s="194"/>
      <c r="AP368" s="194"/>
      <c r="AQ368" s="194"/>
      <c r="AR368" s="194"/>
      <c r="AS368" s="194"/>
      <c r="AT368" s="194"/>
      <c r="AU368" s="194"/>
    </row>
    <row r="369">
      <c r="A369" s="254">
        <v>1.0</v>
      </c>
      <c r="B369" s="255">
        <f t="shared" si="1"/>
        <v>12</v>
      </c>
      <c r="C369" s="255">
        <f t="shared" si="2"/>
        <v>5</v>
      </c>
      <c r="D369" s="256"/>
      <c r="E369" s="255"/>
      <c r="F369" s="257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7"/>
      <c r="R369" s="194"/>
      <c r="S369" s="194"/>
      <c r="T369" s="194"/>
      <c r="U369" s="194"/>
      <c r="V369" s="194"/>
      <c r="W369" s="194"/>
      <c r="X369" s="194"/>
      <c r="Y369" s="194"/>
      <c r="Z369" s="194"/>
      <c r="AA369" s="194"/>
      <c r="AB369" s="194"/>
      <c r="AC369" s="194"/>
      <c r="AD369" s="194"/>
      <c r="AE369" s="194"/>
      <c r="AF369" s="194"/>
      <c r="AG369" s="194"/>
      <c r="AH369" s="194"/>
      <c r="AI369" s="194"/>
      <c r="AJ369" s="194"/>
      <c r="AK369" s="194"/>
      <c r="AL369" s="194"/>
      <c r="AM369" s="194"/>
      <c r="AN369" s="194"/>
      <c r="AO369" s="194"/>
      <c r="AP369" s="194"/>
      <c r="AQ369" s="194"/>
      <c r="AR369" s="194"/>
      <c r="AS369" s="194"/>
      <c r="AT369" s="194"/>
      <c r="AU369" s="194"/>
    </row>
    <row r="370">
      <c r="A370" s="254">
        <v>1.0</v>
      </c>
      <c r="B370" s="255">
        <f t="shared" si="1"/>
        <v>12</v>
      </c>
      <c r="C370" s="255">
        <f t="shared" si="2"/>
        <v>5</v>
      </c>
      <c r="D370" s="256"/>
      <c r="E370" s="255"/>
      <c r="F370" s="257"/>
      <c r="G370" s="255"/>
      <c r="H370" s="255"/>
      <c r="I370" s="255"/>
      <c r="J370" s="255"/>
      <c r="K370" s="255"/>
      <c r="L370" s="255"/>
      <c r="M370" s="255"/>
      <c r="N370" s="255"/>
      <c r="O370" s="255"/>
      <c r="P370" s="255"/>
      <c r="Q370" s="257"/>
      <c r="R370" s="194"/>
      <c r="S370" s="194"/>
      <c r="T370" s="194"/>
      <c r="U370" s="194"/>
      <c r="V370" s="194"/>
      <c r="W370" s="194"/>
      <c r="X370" s="194"/>
      <c r="Y370" s="194"/>
      <c r="Z370" s="194"/>
      <c r="AA370" s="194"/>
      <c r="AB370" s="194"/>
      <c r="AC370" s="194"/>
      <c r="AD370" s="194"/>
      <c r="AE370" s="194"/>
      <c r="AF370" s="194"/>
      <c r="AG370" s="194"/>
      <c r="AH370" s="194"/>
      <c r="AI370" s="194"/>
      <c r="AJ370" s="194"/>
      <c r="AK370" s="194"/>
      <c r="AL370" s="194"/>
      <c r="AM370" s="194"/>
      <c r="AN370" s="194"/>
      <c r="AO370" s="194"/>
      <c r="AP370" s="194"/>
      <c r="AQ370" s="194"/>
      <c r="AR370" s="194"/>
      <c r="AS370" s="194"/>
      <c r="AT370" s="194"/>
      <c r="AU370" s="194"/>
    </row>
    <row r="371">
      <c r="A371" s="254">
        <v>1.0</v>
      </c>
      <c r="B371" s="255">
        <f t="shared" si="1"/>
        <v>12</v>
      </c>
      <c r="C371" s="255">
        <f t="shared" si="2"/>
        <v>5</v>
      </c>
      <c r="D371" s="256"/>
      <c r="E371" s="255"/>
      <c r="F371" s="257"/>
      <c r="G371" s="255"/>
      <c r="H371" s="255"/>
      <c r="I371" s="255"/>
      <c r="J371" s="255"/>
      <c r="K371" s="255"/>
      <c r="L371" s="255"/>
      <c r="M371" s="255"/>
      <c r="N371" s="255"/>
      <c r="O371" s="255"/>
      <c r="P371" s="255"/>
      <c r="Q371" s="257"/>
      <c r="R371" s="194"/>
      <c r="S371" s="194"/>
      <c r="T371" s="194"/>
      <c r="U371" s="194"/>
      <c r="V371" s="194"/>
      <c r="W371" s="194"/>
      <c r="X371" s="194"/>
      <c r="Y371" s="194"/>
      <c r="Z371" s="194"/>
      <c r="AA371" s="194"/>
      <c r="AB371" s="194"/>
      <c r="AC371" s="194"/>
      <c r="AD371" s="194"/>
      <c r="AE371" s="194"/>
      <c r="AF371" s="194"/>
      <c r="AG371" s="194"/>
      <c r="AH371" s="194"/>
      <c r="AI371" s="194"/>
      <c r="AJ371" s="194"/>
      <c r="AK371" s="194"/>
      <c r="AL371" s="194"/>
      <c r="AM371" s="194"/>
      <c r="AN371" s="194"/>
      <c r="AO371" s="194"/>
      <c r="AP371" s="194"/>
      <c r="AQ371" s="194"/>
      <c r="AR371" s="194"/>
      <c r="AS371" s="194"/>
      <c r="AT371" s="194"/>
      <c r="AU371" s="194"/>
    </row>
    <row r="372">
      <c r="A372" s="254">
        <v>1.0</v>
      </c>
      <c r="B372" s="255">
        <f t="shared" si="1"/>
        <v>12</v>
      </c>
      <c r="C372" s="255">
        <f t="shared" si="2"/>
        <v>5</v>
      </c>
      <c r="D372" s="256"/>
      <c r="E372" s="255"/>
      <c r="F372" s="257"/>
      <c r="G372" s="255"/>
      <c r="H372" s="255"/>
      <c r="I372" s="255"/>
      <c r="J372" s="255"/>
      <c r="K372" s="255"/>
      <c r="L372" s="255"/>
      <c r="M372" s="255"/>
      <c r="N372" s="255"/>
      <c r="O372" s="255"/>
      <c r="P372" s="255"/>
      <c r="Q372" s="257"/>
      <c r="R372" s="194"/>
      <c r="S372" s="194"/>
      <c r="T372" s="194"/>
      <c r="U372" s="194"/>
      <c r="V372" s="194"/>
      <c r="W372" s="194"/>
      <c r="X372" s="194"/>
      <c r="Y372" s="194"/>
      <c r="Z372" s="194"/>
      <c r="AA372" s="194"/>
      <c r="AB372" s="194"/>
      <c r="AC372" s="194"/>
      <c r="AD372" s="194"/>
      <c r="AE372" s="194"/>
      <c r="AF372" s="194"/>
      <c r="AG372" s="194"/>
      <c r="AH372" s="194"/>
      <c r="AI372" s="194"/>
      <c r="AJ372" s="194"/>
      <c r="AK372" s="194"/>
      <c r="AL372" s="194"/>
      <c r="AM372" s="194"/>
      <c r="AN372" s="194"/>
      <c r="AO372" s="194"/>
      <c r="AP372" s="194"/>
      <c r="AQ372" s="194"/>
      <c r="AR372" s="194"/>
      <c r="AS372" s="194"/>
      <c r="AT372" s="194"/>
      <c r="AU372" s="194"/>
    </row>
    <row r="373">
      <c r="A373" s="254">
        <v>1.0</v>
      </c>
      <c r="B373" s="255">
        <f t="shared" si="1"/>
        <v>12</v>
      </c>
      <c r="C373" s="255">
        <f t="shared" si="2"/>
        <v>5</v>
      </c>
      <c r="D373" s="256"/>
      <c r="E373" s="255"/>
      <c r="F373" s="257"/>
      <c r="G373" s="255"/>
      <c r="H373" s="255"/>
      <c r="I373" s="255"/>
      <c r="J373" s="255"/>
      <c r="K373" s="255"/>
      <c r="L373" s="255"/>
      <c r="M373" s="255"/>
      <c r="N373" s="255"/>
      <c r="O373" s="255"/>
      <c r="P373" s="255"/>
      <c r="Q373" s="257"/>
      <c r="R373" s="194"/>
      <c r="S373" s="194"/>
      <c r="T373" s="194"/>
      <c r="U373" s="194"/>
      <c r="V373" s="194"/>
      <c r="W373" s="194"/>
      <c r="X373" s="194"/>
      <c r="Y373" s="194"/>
      <c r="Z373" s="194"/>
      <c r="AA373" s="194"/>
      <c r="AB373" s="194"/>
      <c r="AC373" s="194"/>
      <c r="AD373" s="194"/>
      <c r="AE373" s="194"/>
      <c r="AF373" s="194"/>
      <c r="AG373" s="194"/>
      <c r="AH373" s="194"/>
      <c r="AI373" s="194"/>
      <c r="AJ373" s="194"/>
      <c r="AK373" s="194"/>
      <c r="AL373" s="194"/>
      <c r="AM373" s="194"/>
      <c r="AN373" s="194"/>
      <c r="AO373" s="194"/>
      <c r="AP373" s="194"/>
      <c r="AQ373" s="194"/>
      <c r="AR373" s="194"/>
      <c r="AS373" s="194"/>
      <c r="AT373" s="194"/>
      <c r="AU373" s="194"/>
    </row>
    <row r="374">
      <c r="A374" s="254">
        <v>1.0</v>
      </c>
      <c r="B374" s="255">
        <f t="shared" si="1"/>
        <v>12</v>
      </c>
      <c r="C374" s="255">
        <f t="shared" si="2"/>
        <v>5</v>
      </c>
      <c r="D374" s="256"/>
      <c r="E374" s="255"/>
      <c r="F374" s="257"/>
      <c r="G374" s="255"/>
      <c r="H374" s="255"/>
      <c r="I374" s="255"/>
      <c r="J374" s="255"/>
      <c r="K374" s="255"/>
      <c r="L374" s="255"/>
      <c r="M374" s="255"/>
      <c r="N374" s="255"/>
      <c r="O374" s="255"/>
      <c r="P374" s="255"/>
      <c r="Q374" s="257"/>
      <c r="R374" s="194"/>
      <c r="S374" s="194"/>
      <c r="T374" s="194"/>
      <c r="U374" s="194"/>
      <c r="V374" s="194"/>
      <c r="W374" s="194"/>
      <c r="X374" s="194"/>
      <c r="Y374" s="194"/>
      <c r="Z374" s="194"/>
      <c r="AA374" s="194"/>
      <c r="AB374" s="194"/>
      <c r="AC374" s="194"/>
      <c r="AD374" s="194"/>
      <c r="AE374" s="194"/>
      <c r="AF374" s="194"/>
      <c r="AG374" s="194"/>
      <c r="AH374" s="194"/>
      <c r="AI374" s="194"/>
      <c r="AJ374" s="194"/>
      <c r="AK374" s="194"/>
      <c r="AL374" s="194"/>
      <c r="AM374" s="194"/>
      <c r="AN374" s="194"/>
      <c r="AO374" s="194"/>
      <c r="AP374" s="194"/>
      <c r="AQ374" s="194"/>
      <c r="AR374" s="194"/>
      <c r="AS374" s="194"/>
      <c r="AT374" s="194"/>
      <c r="AU374" s="194"/>
    </row>
    <row r="375">
      <c r="A375" s="254">
        <v>1.0</v>
      </c>
      <c r="B375" s="255">
        <f t="shared" si="1"/>
        <v>12</v>
      </c>
      <c r="C375" s="255">
        <f t="shared" si="2"/>
        <v>5</v>
      </c>
      <c r="D375" s="256"/>
      <c r="E375" s="255"/>
      <c r="F375" s="257"/>
      <c r="G375" s="255"/>
      <c r="H375" s="255"/>
      <c r="I375" s="255"/>
      <c r="J375" s="255"/>
      <c r="K375" s="255"/>
      <c r="L375" s="255"/>
      <c r="M375" s="255"/>
      <c r="N375" s="255"/>
      <c r="O375" s="255"/>
      <c r="P375" s="255"/>
      <c r="Q375" s="257"/>
      <c r="R375" s="194"/>
      <c r="S375" s="194"/>
      <c r="T375" s="194"/>
      <c r="U375" s="194"/>
      <c r="V375" s="194"/>
      <c r="W375" s="194"/>
      <c r="X375" s="194"/>
      <c r="Y375" s="194"/>
      <c r="Z375" s="194"/>
      <c r="AA375" s="194"/>
      <c r="AB375" s="194"/>
      <c r="AC375" s="194"/>
      <c r="AD375" s="194"/>
      <c r="AE375" s="194"/>
      <c r="AF375" s="194"/>
      <c r="AG375" s="194"/>
      <c r="AH375" s="194"/>
      <c r="AI375" s="194"/>
      <c r="AJ375" s="194"/>
      <c r="AK375" s="194"/>
      <c r="AL375" s="194"/>
      <c r="AM375" s="194"/>
      <c r="AN375" s="194"/>
      <c r="AO375" s="194"/>
      <c r="AP375" s="194"/>
      <c r="AQ375" s="194"/>
      <c r="AR375" s="194"/>
      <c r="AS375" s="194"/>
      <c r="AT375" s="194"/>
      <c r="AU375" s="194"/>
    </row>
    <row r="376">
      <c r="A376" s="254">
        <v>1.0</v>
      </c>
      <c r="B376" s="255">
        <f t="shared" si="1"/>
        <v>12</v>
      </c>
      <c r="C376" s="255">
        <f t="shared" si="2"/>
        <v>5</v>
      </c>
      <c r="D376" s="256"/>
      <c r="E376" s="255"/>
      <c r="F376" s="257"/>
      <c r="G376" s="255"/>
      <c r="H376" s="255"/>
      <c r="I376" s="255"/>
      <c r="J376" s="255"/>
      <c r="K376" s="255"/>
      <c r="L376" s="255"/>
      <c r="M376" s="255"/>
      <c r="N376" s="255"/>
      <c r="O376" s="255"/>
      <c r="P376" s="255"/>
      <c r="Q376" s="257"/>
      <c r="R376" s="194"/>
      <c r="S376" s="194"/>
      <c r="T376" s="194"/>
      <c r="U376" s="194"/>
      <c r="V376" s="194"/>
      <c r="W376" s="194"/>
      <c r="X376" s="194"/>
      <c r="Y376" s="194"/>
      <c r="Z376" s="194"/>
      <c r="AA376" s="194"/>
      <c r="AB376" s="194"/>
      <c r="AC376" s="194"/>
      <c r="AD376" s="194"/>
      <c r="AE376" s="194"/>
      <c r="AF376" s="194"/>
      <c r="AG376" s="194"/>
      <c r="AH376" s="194"/>
      <c r="AI376" s="194"/>
      <c r="AJ376" s="194"/>
      <c r="AK376" s="194"/>
      <c r="AL376" s="194"/>
      <c r="AM376" s="194"/>
      <c r="AN376" s="194"/>
      <c r="AO376" s="194"/>
      <c r="AP376" s="194"/>
      <c r="AQ376" s="194"/>
      <c r="AR376" s="194"/>
      <c r="AS376" s="194"/>
      <c r="AT376" s="194"/>
      <c r="AU376" s="194"/>
    </row>
    <row r="377">
      <c r="A377" s="254">
        <v>1.0</v>
      </c>
      <c r="B377" s="255">
        <f t="shared" si="1"/>
        <v>12</v>
      </c>
      <c r="C377" s="255">
        <f t="shared" si="2"/>
        <v>5</v>
      </c>
      <c r="D377" s="256"/>
      <c r="E377" s="255"/>
      <c r="F377" s="257"/>
      <c r="G377" s="255"/>
      <c r="H377" s="255"/>
      <c r="I377" s="255"/>
      <c r="J377" s="255"/>
      <c r="K377" s="255"/>
      <c r="L377" s="255"/>
      <c r="M377" s="255"/>
      <c r="N377" s="255"/>
      <c r="O377" s="255"/>
      <c r="P377" s="255"/>
      <c r="Q377" s="257"/>
      <c r="R377" s="194"/>
      <c r="S377" s="194"/>
      <c r="T377" s="194"/>
      <c r="U377" s="194"/>
      <c r="V377" s="194"/>
      <c r="W377" s="194"/>
      <c r="X377" s="194"/>
      <c r="Y377" s="194"/>
      <c r="Z377" s="194"/>
      <c r="AA377" s="194"/>
      <c r="AB377" s="194"/>
      <c r="AC377" s="194"/>
      <c r="AD377" s="194"/>
      <c r="AE377" s="194"/>
      <c r="AF377" s="194"/>
      <c r="AG377" s="194"/>
      <c r="AH377" s="194"/>
      <c r="AI377" s="194"/>
      <c r="AJ377" s="194"/>
      <c r="AK377" s="194"/>
      <c r="AL377" s="194"/>
      <c r="AM377" s="194"/>
      <c r="AN377" s="194"/>
      <c r="AO377" s="194"/>
      <c r="AP377" s="194"/>
      <c r="AQ377" s="194"/>
      <c r="AR377" s="194"/>
      <c r="AS377" s="194"/>
      <c r="AT377" s="194"/>
      <c r="AU377" s="194"/>
    </row>
    <row r="378">
      <c r="A378" s="254">
        <v>1.0</v>
      </c>
      <c r="B378" s="255">
        <f t="shared" si="1"/>
        <v>12</v>
      </c>
      <c r="C378" s="255">
        <f t="shared" si="2"/>
        <v>5</v>
      </c>
      <c r="D378" s="256"/>
      <c r="E378" s="255"/>
      <c r="F378" s="257"/>
      <c r="G378" s="255"/>
      <c r="H378" s="255"/>
      <c r="I378" s="255"/>
      <c r="J378" s="255"/>
      <c r="K378" s="255"/>
      <c r="L378" s="255"/>
      <c r="M378" s="255"/>
      <c r="N378" s="255"/>
      <c r="O378" s="255"/>
      <c r="P378" s="255"/>
      <c r="Q378" s="257"/>
      <c r="R378" s="194"/>
      <c r="S378" s="194"/>
      <c r="T378" s="194"/>
      <c r="U378" s="194"/>
      <c r="V378" s="194"/>
      <c r="W378" s="194"/>
      <c r="X378" s="194"/>
      <c r="Y378" s="194"/>
      <c r="Z378" s="194"/>
      <c r="AA378" s="194"/>
      <c r="AB378" s="194"/>
      <c r="AC378" s="194"/>
      <c r="AD378" s="194"/>
      <c r="AE378" s="194"/>
      <c r="AF378" s="194"/>
      <c r="AG378" s="194"/>
      <c r="AH378" s="194"/>
      <c r="AI378" s="194"/>
      <c r="AJ378" s="194"/>
      <c r="AK378" s="194"/>
      <c r="AL378" s="194"/>
      <c r="AM378" s="194"/>
      <c r="AN378" s="194"/>
      <c r="AO378" s="194"/>
      <c r="AP378" s="194"/>
      <c r="AQ378" s="194"/>
      <c r="AR378" s="194"/>
      <c r="AS378" s="194"/>
      <c r="AT378" s="194"/>
      <c r="AU378" s="194"/>
    </row>
    <row r="379">
      <c r="A379" s="254">
        <v>1.0</v>
      </c>
      <c r="B379" s="255">
        <f t="shared" si="1"/>
        <v>12</v>
      </c>
      <c r="C379" s="255">
        <f t="shared" si="2"/>
        <v>5</v>
      </c>
      <c r="D379" s="256"/>
      <c r="E379" s="255"/>
      <c r="F379" s="257"/>
      <c r="G379" s="255"/>
      <c r="H379" s="255"/>
      <c r="I379" s="255"/>
      <c r="J379" s="255"/>
      <c r="K379" s="255"/>
      <c r="L379" s="255"/>
      <c r="M379" s="255"/>
      <c r="N379" s="255"/>
      <c r="O379" s="255"/>
      <c r="P379" s="255"/>
      <c r="Q379" s="257"/>
      <c r="R379" s="194"/>
      <c r="S379" s="194"/>
      <c r="T379" s="194"/>
      <c r="U379" s="194"/>
      <c r="V379" s="194"/>
      <c r="W379" s="194"/>
      <c r="X379" s="194"/>
      <c r="Y379" s="194"/>
      <c r="Z379" s="194"/>
      <c r="AA379" s="194"/>
      <c r="AB379" s="194"/>
      <c r="AC379" s="194"/>
      <c r="AD379" s="194"/>
      <c r="AE379" s="194"/>
      <c r="AF379" s="194"/>
      <c r="AG379" s="194"/>
      <c r="AH379" s="194"/>
      <c r="AI379" s="194"/>
      <c r="AJ379" s="194"/>
      <c r="AK379" s="194"/>
      <c r="AL379" s="194"/>
      <c r="AM379" s="194"/>
      <c r="AN379" s="194"/>
      <c r="AO379" s="194"/>
      <c r="AP379" s="194"/>
      <c r="AQ379" s="194"/>
      <c r="AR379" s="194"/>
      <c r="AS379" s="194"/>
      <c r="AT379" s="194"/>
      <c r="AU379" s="194"/>
    </row>
    <row r="380">
      <c r="A380" s="254">
        <v>1.0</v>
      </c>
      <c r="B380" s="255">
        <f t="shared" si="1"/>
        <v>12</v>
      </c>
      <c r="C380" s="255">
        <f t="shared" si="2"/>
        <v>5</v>
      </c>
      <c r="D380" s="256"/>
      <c r="E380" s="255"/>
      <c r="F380" s="257"/>
      <c r="G380" s="255"/>
      <c r="H380" s="255"/>
      <c r="I380" s="255"/>
      <c r="J380" s="255"/>
      <c r="K380" s="255"/>
      <c r="L380" s="255"/>
      <c r="M380" s="255"/>
      <c r="N380" s="255"/>
      <c r="O380" s="255"/>
      <c r="P380" s="255"/>
      <c r="Q380" s="257"/>
      <c r="R380" s="194"/>
      <c r="S380" s="194"/>
      <c r="T380" s="194"/>
      <c r="U380" s="194"/>
      <c r="V380" s="194"/>
      <c r="W380" s="194"/>
      <c r="X380" s="194"/>
      <c r="Y380" s="194"/>
      <c r="Z380" s="194"/>
      <c r="AA380" s="194"/>
      <c r="AB380" s="194"/>
      <c r="AC380" s="194"/>
      <c r="AD380" s="194"/>
      <c r="AE380" s="194"/>
      <c r="AF380" s="194"/>
      <c r="AG380" s="194"/>
      <c r="AH380" s="194"/>
      <c r="AI380" s="194"/>
      <c r="AJ380" s="194"/>
      <c r="AK380" s="194"/>
      <c r="AL380" s="194"/>
      <c r="AM380" s="194"/>
      <c r="AN380" s="194"/>
      <c r="AO380" s="194"/>
      <c r="AP380" s="194"/>
      <c r="AQ380" s="194"/>
      <c r="AR380" s="194"/>
      <c r="AS380" s="194"/>
      <c r="AT380" s="194"/>
      <c r="AU380" s="194"/>
    </row>
    <row r="381">
      <c r="A381" s="254">
        <v>1.0</v>
      </c>
      <c r="B381" s="255">
        <f t="shared" si="1"/>
        <v>12</v>
      </c>
      <c r="C381" s="255">
        <f t="shared" si="2"/>
        <v>5</v>
      </c>
      <c r="D381" s="256"/>
      <c r="E381" s="255"/>
      <c r="F381" s="257"/>
      <c r="G381" s="255"/>
      <c r="H381" s="255"/>
      <c r="I381" s="255"/>
      <c r="J381" s="255"/>
      <c r="K381" s="255"/>
      <c r="L381" s="255"/>
      <c r="M381" s="255"/>
      <c r="N381" s="255"/>
      <c r="O381" s="255"/>
      <c r="P381" s="255"/>
      <c r="Q381" s="257"/>
      <c r="R381" s="194"/>
      <c r="S381" s="194"/>
      <c r="T381" s="194"/>
      <c r="U381" s="194"/>
      <c r="V381" s="194"/>
      <c r="W381" s="194"/>
      <c r="X381" s="194"/>
      <c r="Y381" s="194"/>
      <c r="Z381" s="194"/>
      <c r="AA381" s="194"/>
      <c r="AB381" s="194"/>
      <c r="AC381" s="194"/>
      <c r="AD381" s="194"/>
      <c r="AE381" s="194"/>
      <c r="AF381" s="194"/>
      <c r="AG381" s="194"/>
      <c r="AH381" s="194"/>
      <c r="AI381" s="194"/>
      <c r="AJ381" s="194"/>
      <c r="AK381" s="194"/>
      <c r="AL381" s="194"/>
      <c r="AM381" s="194"/>
      <c r="AN381" s="194"/>
      <c r="AO381" s="194"/>
      <c r="AP381" s="194"/>
      <c r="AQ381" s="194"/>
      <c r="AR381" s="194"/>
      <c r="AS381" s="194"/>
      <c r="AT381" s="194"/>
      <c r="AU381" s="194"/>
    </row>
    <row r="382">
      <c r="A382" s="254">
        <v>1.0</v>
      </c>
      <c r="B382" s="255">
        <f t="shared" si="1"/>
        <v>12</v>
      </c>
      <c r="C382" s="255">
        <f t="shared" si="2"/>
        <v>5</v>
      </c>
      <c r="D382" s="256"/>
      <c r="E382" s="255"/>
      <c r="F382" s="257"/>
      <c r="G382" s="255"/>
      <c r="H382" s="255"/>
      <c r="I382" s="255"/>
      <c r="J382" s="255"/>
      <c r="K382" s="255"/>
      <c r="L382" s="255"/>
      <c r="M382" s="255"/>
      <c r="N382" s="255"/>
      <c r="O382" s="255"/>
      <c r="P382" s="255"/>
      <c r="Q382" s="257"/>
      <c r="R382" s="194"/>
      <c r="S382" s="194"/>
      <c r="T382" s="194"/>
      <c r="U382" s="194"/>
      <c r="V382" s="194"/>
      <c r="W382" s="194"/>
      <c r="X382" s="194"/>
      <c r="Y382" s="194"/>
      <c r="Z382" s="194"/>
      <c r="AA382" s="194"/>
      <c r="AB382" s="194"/>
      <c r="AC382" s="194"/>
      <c r="AD382" s="194"/>
      <c r="AE382" s="194"/>
      <c r="AF382" s="194"/>
      <c r="AG382" s="194"/>
      <c r="AH382" s="194"/>
      <c r="AI382" s="194"/>
      <c r="AJ382" s="194"/>
      <c r="AK382" s="194"/>
      <c r="AL382" s="194"/>
      <c r="AM382" s="194"/>
      <c r="AN382" s="194"/>
      <c r="AO382" s="194"/>
      <c r="AP382" s="194"/>
      <c r="AQ382" s="194"/>
      <c r="AR382" s="194"/>
      <c r="AS382" s="194"/>
      <c r="AT382" s="194"/>
      <c r="AU382" s="194"/>
    </row>
    <row r="383">
      <c r="A383" s="254">
        <v>1.0</v>
      </c>
      <c r="B383" s="255">
        <f t="shared" si="1"/>
        <v>12</v>
      </c>
      <c r="C383" s="255">
        <f t="shared" si="2"/>
        <v>5</v>
      </c>
      <c r="D383" s="256"/>
      <c r="E383" s="255"/>
      <c r="F383" s="257"/>
      <c r="G383" s="255"/>
      <c r="H383" s="255"/>
      <c r="I383" s="255"/>
      <c r="J383" s="255"/>
      <c r="K383" s="255"/>
      <c r="L383" s="255"/>
      <c r="M383" s="255"/>
      <c r="N383" s="255"/>
      <c r="O383" s="255"/>
      <c r="P383" s="255"/>
      <c r="Q383" s="257"/>
      <c r="R383" s="194"/>
      <c r="S383" s="194"/>
      <c r="T383" s="194"/>
      <c r="U383" s="194"/>
      <c r="V383" s="194"/>
      <c r="W383" s="194"/>
      <c r="X383" s="194"/>
      <c r="Y383" s="194"/>
      <c r="Z383" s="194"/>
      <c r="AA383" s="194"/>
      <c r="AB383" s="194"/>
      <c r="AC383" s="194"/>
      <c r="AD383" s="194"/>
      <c r="AE383" s="194"/>
      <c r="AF383" s="194"/>
      <c r="AG383" s="194"/>
      <c r="AH383" s="194"/>
      <c r="AI383" s="194"/>
      <c r="AJ383" s="194"/>
      <c r="AK383" s="194"/>
      <c r="AL383" s="194"/>
      <c r="AM383" s="194"/>
      <c r="AN383" s="194"/>
      <c r="AO383" s="194"/>
      <c r="AP383" s="194"/>
      <c r="AQ383" s="194"/>
      <c r="AR383" s="194"/>
      <c r="AS383" s="194"/>
      <c r="AT383" s="194"/>
      <c r="AU383" s="194"/>
    </row>
    <row r="384">
      <c r="A384" s="254">
        <v>1.0</v>
      </c>
      <c r="B384" s="255">
        <f t="shared" si="1"/>
        <v>12</v>
      </c>
      <c r="C384" s="255">
        <f t="shared" si="2"/>
        <v>5</v>
      </c>
      <c r="D384" s="256"/>
      <c r="E384" s="255"/>
      <c r="F384" s="257"/>
      <c r="G384" s="255"/>
      <c r="H384" s="255"/>
      <c r="I384" s="255"/>
      <c r="J384" s="255"/>
      <c r="K384" s="255"/>
      <c r="L384" s="255"/>
      <c r="M384" s="255"/>
      <c r="N384" s="255"/>
      <c r="O384" s="255"/>
      <c r="P384" s="255"/>
      <c r="Q384" s="257"/>
      <c r="R384" s="194"/>
      <c r="S384" s="194"/>
      <c r="T384" s="194"/>
      <c r="U384" s="194"/>
      <c r="V384" s="194"/>
      <c r="W384" s="194"/>
      <c r="X384" s="194"/>
      <c r="Y384" s="194"/>
      <c r="Z384" s="194"/>
      <c r="AA384" s="194"/>
      <c r="AB384" s="194"/>
      <c r="AC384" s="194"/>
      <c r="AD384" s="194"/>
      <c r="AE384" s="194"/>
      <c r="AF384" s="194"/>
      <c r="AG384" s="194"/>
      <c r="AH384" s="194"/>
      <c r="AI384" s="194"/>
      <c r="AJ384" s="194"/>
      <c r="AK384" s="194"/>
      <c r="AL384" s="194"/>
      <c r="AM384" s="194"/>
      <c r="AN384" s="194"/>
      <c r="AO384" s="194"/>
      <c r="AP384" s="194"/>
      <c r="AQ384" s="194"/>
      <c r="AR384" s="194"/>
      <c r="AS384" s="194"/>
      <c r="AT384" s="194"/>
      <c r="AU384" s="194"/>
    </row>
    <row r="385">
      <c r="A385" s="254">
        <v>1.0</v>
      </c>
      <c r="B385" s="255">
        <f t="shared" si="1"/>
        <v>12</v>
      </c>
      <c r="C385" s="255">
        <f t="shared" si="2"/>
        <v>5</v>
      </c>
      <c r="D385" s="256"/>
      <c r="E385" s="255"/>
      <c r="F385" s="257"/>
      <c r="G385" s="255"/>
      <c r="H385" s="255"/>
      <c r="I385" s="255"/>
      <c r="J385" s="255"/>
      <c r="K385" s="255"/>
      <c r="L385" s="255"/>
      <c r="M385" s="255"/>
      <c r="N385" s="255"/>
      <c r="O385" s="255"/>
      <c r="P385" s="255"/>
      <c r="Q385" s="257"/>
      <c r="R385" s="194"/>
      <c r="S385" s="194"/>
      <c r="T385" s="194"/>
      <c r="U385" s="194"/>
      <c r="V385" s="194"/>
      <c r="W385" s="194"/>
      <c r="X385" s="194"/>
      <c r="Y385" s="194"/>
      <c r="Z385" s="194"/>
      <c r="AA385" s="194"/>
      <c r="AB385" s="194"/>
      <c r="AC385" s="194"/>
      <c r="AD385" s="194"/>
      <c r="AE385" s="194"/>
      <c r="AF385" s="194"/>
      <c r="AG385" s="194"/>
      <c r="AH385" s="194"/>
      <c r="AI385" s="194"/>
      <c r="AJ385" s="194"/>
      <c r="AK385" s="194"/>
      <c r="AL385" s="194"/>
      <c r="AM385" s="194"/>
      <c r="AN385" s="194"/>
      <c r="AO385" s="194"/>
      <c r="AP385" s="194"/>
      <c r="AQ385" s="194"/>
      <c r="AR385" s="194"/>
      <c r="AS385" s="194"/>
      <c r="AT385" s="194"/>
      <c r="AU385" s="194"/>
    </row>
    <row r="386">
      <c r="A386" s="254">
        <v>1.0</v>
      </c>
      <c r="B386" s="255">
        <f t="shared" si="1"/>
        <v>12</v>
      </c>
      <c r="C386" s="255">
        <f t="shared" si="2"/>
        <v>5</v>
      </c>
      <c r="D386" s="256"/>
      <c r="E386" s="255"/>
      <c r="F386" s="257"/>
      <c r="G386" s="255"/>
      <c r="H386" s="255"/>
      <c r="I386" s="255"/>
      <c r="J386" s="255"/>
      <c r="K386" s="255"/>
      <c r="L386" s="255"/>
      <c r="M386" s="255"/>
      <c r="N386" s="255"/>
      <c r="O386" s="255"/>
      <c r="P386" s="255"/>
      <c r="Q386" s="257"/>
      <c r="R386" s="194"/>
      <c r="S386" s="194"/>
      <c r="T386" s="194"/>
      <c r="U386" s="194"/>
      <c r="V386" s="194"/>
      <c r="W386" s="194"/>
      <c r="X386" s="194"/>
      <c r="Y386" s="194"/>
      <c r="Z386" s="194"/>
      <c r="AA386" s="194"/>
      <c r="AB386" s="194"/>
      <c r="AC386" s="194"/>
      <c r="AD386" s="194"/>
      <c r="AE386" s="194"/>
      <c r="AF386" s="194"/>
      <c r="AG386" s="194"/>
      <c r="AH386" s="194"/>
      <c r="AI386" s="194"/>
      <c r="AJ386" s="194"/>
      <c r="AK386" s="194"/>
      <c r="AL386" s="194"/>
      <c r="AM386" s="194"/>
      <c r="AN386" s="194"/>
      <c r="AO386" s="194"/>
      <c r="AP386" s="194"/>
      <c r="AQ386" s="194"/>
      <c r="AR386" s="194"/>
      <c r="AS386" s="194"/>
      <c r="AT386" s="194"/>
      <c r="AU386" s="194"/>
    </row>
    <row r="387">
      <c r="A387" s="254">
        <v>1.0</v>
      </c>
      <c r="B387" s="255">
        <f t="shared" si="1"/>
        <v>12</v>
      </c>
      <c r="C387" s="255">
        <f t="shared" si="2"/>
        <v>5</v>
      </c>
      <c r="D387" s="256"/>
      <c r="E387" s="255"/>
      <c r="F387" s="257"/>
      <c r="G387" s="255"/>
      <c r="H387" s="255"/>
      <c r="I387" s="255"/>
      <c r="J387" s="255"/>
      <c r="K387" s="255"/>
      <c r="L387" s="255"/>
      <c r="M387" s="255"/>
      <c r="N387" s="255"/>
      <c r="O387" s="255"/>
      <c r="P387" s="255"/>
      <c r="Q387" s="257"/>
      <c r="R387" s="194"/>
      <c r="S387" s="194"/>
      <c r="T387" s="194"/>
      <c r="U387" s="194"/>
      <c r="V387" s="194"/>
      <c r="W387" s="194"/>
      <c r="X387" s="194"/>
      <c r="Y387" s="194"/>
      <c r="Z387" s="194"/>
      <c r="AA387" s="194"/>
      <c r="AB387" s="194"/>
      <c r="AC387" s="194"/>
      <c r="AD387" s="194"/>
      <c r="AE387" s="194"/>
      <c r="AF387" s="194"/>
      <c r="AG387" s="194"/>
      <c r="AH387" s="194"/>
      <c r="AI387" s="194"/>
      <c r="AJ387" s="194"/>
      <c r="AK387" s="194"/>
      <c r="AL387" s="194"/>
      <c r="AM387" s="194"/>
      <c r="AN387" s="194"/>
      <c r="AO387" s="194"/>
      <c r="AP387" s="194"/>
      <c r="AQ387" s="194"/>
      <c r="AR387" s="194"/>
      <c r="AS387" s="194"/>
      <c r="AT387" s="194"/>
      <c r="AU387" s="194"/>
    </row>
    <row r="388">
      <c r="A388" s="254">
        <v>1.0</v>
      </c>
      <c r="B388" s="255">
        <f t="shared" si="1"/>
        <v>12</v>
      </c>
      <c r="C388" s="255">
        <f t="shared" si="2"/>
        <v>5</v>
      </c>
      <c r="D388" s="256"/>
      <c r="E388" s="255"/>
      <c r="F388" s="257"/>
      <c r="G388" s="255"/>
      <c r="H388" s="255"/>
      <c r="I388" s="255"/>
      <c r="J388" s="255"/>
      <c r="K388" s="255"/>
      <c r="L388" s="255"/>
      <c r="M388" s="255"/>
      <c r="N388" s="255"/>
      <c r="O388" s="255"/>
      <c r="P388" s="255"/>
      <c r="Q388" s="257"/>
      <c r="R388" s="194"/>
      <c r="S388" s="194"/>
      <c r="T388" s="194"/>
      <c r="U388" s="194"/>
      <c r="V388" s="194"/>
      <c r="W388" s="194"/>
      <c r="X388" s="194"/>
      <c r="Y388" s="194"/>
      <c r="Z388" s="194"/>
      <c r="AA388" s="194"/>
      <c r="AB388" s="194"/>
      <c r="AC388" s="194"/>
      <c r="AD388" s="194"/>
      <c r="AE388" s="194"/>
      <c r="AF388" s="194"/>
      <c r="AG388" s="194"/>
      <c r="AH388" s="194"/>
      <c r="AI388" s="194"/>
      <c r="AJ388" s="194"/>
      <c r="AK388" s="194"/>
      <c r="AL388" s="194"/>
      <c r="AM388" s="194"/>
      <c r="AN388" s="194"/>
      <c r="AO388" s="194"/>
      <c r="AP388" s="194"/>
      <c r="AQ388" s="194"/>
      <c r="AR388" s="194"/>
      <c r="AS388" s="194"/>
      <c r="AT388" s="194"/>
      <c r="AU388" s="194"/>
    </row>
    <row r="389">
      <c r="A389" s="254">
        <v>1.0</v>
      </c>
      <c r="B389" s="255">
        <f t="shared" si="1"/>
        <v>12</v>
      </c>
      <c r="C389" s="255">
        <f t="shared" si="2"/>
        <v>5</v>
      </c>
      <c r="D389" s="256"/>
      <c r="E389" s="255"/>
      <c r="F389" s="257"/>
      <c r="G389" s="255"/>
      <c r="H389" s="255"/>
      <c r="I389" s="255"/>
      <c r="J389" s="255"/>
      <c r="K389" s="255"/>
      <c r="L389" s="255"/>
      <c r="M389" s="255"/>
      <c r="N389" s="255"/>
      <c r="O389" s="255"/>
      <c r="P389" s="255"/>
      <c r="Q389" s="257"/>
      <c r="R389" s="194"/>
      <c r="S389" s="194"/>
      <c r="T389" s="194"/>
      <c r="U389" s="194"/>
      <c r="V389" s="194"/>
      <c r="W389" s="194"/>
      <c r="X389" s="194"/>
      <c r="Y389" s="194"/>
      <c r="Z389" s="194"/>
      <c r="AA389" s="194"/>
      <c r="AB389" s="194"/>
      <c r="AC389" s="194"/>
      <c r="AD389" s="194"/>
      <c r="AE389" s="194"/>
      <c r="AF389" s="194"/>
      <c r="AG389" s="194"/>
      <c r="AH389" s="194"/>
      <c r="AI389" s="194"/>
      <c r="AJ389" s="194"/>
      <c r="AK389" s="194"/>
      <c r="AL389" s="194"/>
      <c r="AM389" s="194"/>
      <c r="AN389" s="194"/>
      <c r="AO389" s="194"/>
      <c r="AP389" s="194"/>
      <c r="AQ389" s="194"/>
      <c r="AR389" s="194"/>
      <c r="AS389" s="194"/>
      <c r="AT389" s="194"/>
      <c r="AU389" s="194"/>
    </row>
    <row r="390">
      <c r="A390" s="254">
        <v>1.0</v>
      </c>
      <c r="B390" s="255">
        <f t="shared" si="1"/>
        <v>12</v>
      </c>
      <c r="C390" s="255">
        <f t="shared" si="2"/>
        <v>5</v>
      </c>
      <c r="D390" s="256"/>
      <c r="E390" s="255"/>
      <c r="F390" s="257"/>
      <c r="G390" s="255"/>
      <c r="H390" s="255"/>
      <c r="I390" s="255"/>
      <c r="J390" s="255"/>
      <c r="K390" s="255"/>
      <c r="L390" s="255"/>
      <c r="M390" s="255"/>
      <c r="N390" s="255"/>
      <c r="O390" s="255"/>
      <c r="P390" s="255"/>
      <c r="Q390" s="257"/>
      <c r="R390" s="194"/>
      <c r="S390" s="194"/>
      <c r="T390" s="194"/>
      <c r="U390" s="194"/>
      <c r="V390" s="194"/>
      <c r="W390" s="194"/>
      <c r="X390" s="194"/>
      <c r="Y390" s="194"/>
      <c r="Z390" s="194"/>
      <c r="AA390" s="194"/>
      <c r="AB390" s="194"/>
      <c r="AC390" s="194"/>
      <c r="AD390" s="194"/>
      <c r="AE390" s="194"/>
      <c r="AF390" s="194"/>
      <c r="AG390" s="194"/>
      <c r="AH390" s="194"/>
      <c r="AI390" s="194"/>
      <c r="AJ390" s="194"/>
      <c r="AK390" s="194"/>
      <c r="AL390" s="194"/>
      <c r="AM390" s="194"/>
      <c r="AN390" s="194"/>
      <c r="AO390" s="194"/>
      <c r="AP390" s="194"/>
      <c r="AQ390" s="194"/>
      <c r="AR390" s="194"/>
      <c r="AS390" s="194"/>
      <c r="AT390" s="194"/>
      <c r="AU390" s="194"/>
    </row>
    <row r="391">
      <c r="A391" s="254"/>
      <c r="B391" s="255"/>
      <c r="C391" s="255"/>
      <c r="D391" s="256"/>
      <c r="E391" s="255"/>
      <c r="F391" s="257"/>
      <c r="G391" s="255"/>
      <c r="H391" s="255"/>
      <c r="I391" s="255"/>
      <c r="J391" s="255"/>
      <c r="K391" s="255"/>
      <c r="L391" s="255"/>
      <c r="M391" s="255"/>
      <c r="N391" s="255"/>
      <c r="O391" s="255"/>
      <c r="P391" s="255"/>
      <c r="Q391" s="257"/>
      <c r="R391" s="194"/>
      <c r="S391" s="194"/>
      <c r="T391" s="194"/>
      <c r="U391" s="194"/>
      <c r="V391" s="194"/>
      <c r="W391" s="194"/>
      <c r="X391" s="194"/>
      <c r="Y391" s="194"/>
      <c r="Z391" s="194"/>
      <c r="AA391" s="194"/>
      <c r="AB391" s="194"/>
      <c r="AC391" s="194"/>
      <c r="AD391" s="194"/>
      <c r="AE391" s="194"/>
      <c r="AF391" s="194"/>
      <c r="AG391" s="194"/>
      <c r="AH391" s="194"/>
      <c r="AI391" s="194"/>
      <c r="AJ391" s="194"/>
      <c r="AK391" s="194"/>
      <c r="AL391" s="194"/>
      <c r="AM391" s="194"/>
      <c r="AN391" s="194"/>
      <c r="AO391" s="194"/>
      <c r="AP391" s="194"/>
      <c r="AQ391" s="194"/>
      <c r="AR391" s="194"/>
      <c r="AS391" s="194"/>
      <c r="AT391" s="194"/>
      <c r="AU391" s="194"/>
    </row>
    <row r="392">
      <c r="A392" s="254"/>
      <c r="B392" s="255"/>
      <c r="C392" s="255"/>
      <c r="D392" s="256"/>
      <c r="E392" s="255"/>
      <c r="F392" s="257"/>
      <c r="G392" s="255"/>
      <c r="H392" s="255"/>
      <c r="I392" s="255"/>
      <c r="J392" s="255"/>
      <c r="K392" s="255"/>
      <c r="L392" s="255"/>
      <c r="M392" s="255"/>
      <c r="N392" s="255"/>
      <c r="O392" s="255"/>
      <c r="P392" s="255"/>
      <c r="Q392" s="257"/>
      <c r="R392" s="194"/>
      <c r="S392" s="194"/>
      <c r="T392" s="194"/>
      <c r="U392" s="194"/>
      <c r="V392" s="194"/>
      <c r="W392" s="194"/>
      <c r="X392" s="194"/>
      <c r="Y392" s="194"/>
      <c r="Z392" s="194"/>
      <c r="AA392" s="194"/>
      <c r="AB392" s="194"/>
      <c r="AC392" s="194"/>
      <c r="AD392" s="194"/>
      <c r="AE392" s="194"/>
      <c r="AF392" s="194"/>
      <c r="AG392" s="194"/>
      <c r="AH392" s="194"/>
      <c r="AI392" s="194"/>
      <c r="AJ392" s="194"/>
      <c r="AK392" s="194"/>
      <c r="AL392" s="194"/>
      <c r="AM392" s="194"/>
      <c r="AN392" s="194"/>
      <c r="AO392" s="194"/>
      <c r="AP392" s="194"/>
      <c r="AQ392" s="194"/>
      <c r="AR392" s="194"/>
      <c r="AS392" s="194"/>
      <c r="AT392" s="194"/>
      <c r="AU392" s="194"/>
    </row>
    <row r="393">
      <c r="A393" s="194"/>
      <c r="B393" s="194"/>
      <c r="C393" s="194"/>
      <c r="D393" s="259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  <c r="AA393" s="194"/>
      <c r="AB393" s="194"/>
      <c r="AC393" s="194"/>
      <c r="AD393" s="194"/>
      <c r="AE393" s="194"/>
      <c r="AF393" s="194"/>
      <c r="AG393" s="194"/>
      <c r="AH393" s="194"/>
      <c r="AI393" s="194"/>
      <c r="AJ393" s="194"/>
      <c r="AK393" s="194"/>
      <c r="AL393" s="194"/>
      <c r="AM393" s="194"/>
      <c r="AN393" s="194"/>
      <c r="AO393" s="194"/>
      <c r="AP393" s="194"/>
      <c r="AQ393" s="194"/>
      <c r="AR393" s="194"/>
      <c r="AS393" s="194"/>
      <c r="AT393" s="194"/>
      <c r="AU393" s="194"/>
    </row>
    <row r="394">
      <c r="A394" s="194"/>
      <c r="B394" s="194"/>
      <c r="C394" s="194"/>
      <c r="D394" s="259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  <c r="AA394" s="194"/>
      <c r="AB394" s="194"/>
      <c r="AC394" s="194"/>
      <c r="AD394" s="194"/>
      <c r="AE394" s="194"/>
      <c r="AF394" s="194"/>
      <c r="AG394" s="194"/>
      <c r="AH394" s="194"/>
      <c r="AI394" s="194"/>
      <c r="AJ394" s="194"/>
      <c r="AK394" s="194"/>
      <c r="AL394" s="194"/>
      <c r="AM394" s="194"/>
      <c r="AN394" s="194"/>
      <c r="AO394" s="194"/>
      <c r="AP394" s="194"/>
      <c r="AQ394" s="194"/>
      <c r="AR394" s="194"/>
      <c r="AS394" s="194"/>
      <c r="AT394" s="194"/>
      <c r="AU394" s="194"/>
    </row>
    <row r="395">
      <c r="A395" s="194"/>
      <c r="B395" s="194"/>
      <c r="C395" s="194"/>
      <c r="D395" s="259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  <c r="AA395" s="194"/>
      <c r="AB395" s="194"/>
      <c r="AC395" s="194"/>
      <c r="AD395" s="194"/>
      <c r="AE395" s="194"/>
      <c r="AF395" s="194"/>
      <c r="AG395" s="194"/>
      <c r="AH395" s="194"/>
      <c r="AI395" s="194"/>
      <c r="AJ395" s="194"/>
      <c r="AK395" s="194"/>
      <c r="AL395" s="194"/>
      <c r="AM395" s="194"/>
      <c r="AN395" s="194"/>
      <c r="AO395" s="194"/>
      <c r="AP395" s="194"/>
      <c r="AQ395" s="194"/>
      <c r="AR395" s="194"/>
      <c r="AS395" s="194"/>
      <c r="AT395" s="194"/>
      <c r="AU395" s="194"/>
    </row>
    <row r="396">
      <c r="A396" s="194"/>
      <c r="B396" s="194"/>
      <c r="C396" s="194"/>
      <c r="D396" s="259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  <c r="AA396" s="194"/>
      <c r="AB396" s="194"/>
      <c r="AC396" s="194"/>
      <c r="AD396" s="194"/>
      <c r="AE396" s="194"/>
      <c r="AF396" s="194"/>
      <c r="AG396" s="194"/>
      <c r="AH396" s="194"/>
      <c r="AI396" s="194"/>
      <c r="AJ396" s="194"/>
      <c r="AK396" s="194"/>
      <c r="AL396" s="194"/>
      <c r="AM396" s="194"/>
      <c r="AN396" s="194"/>
      <c r="AO396" s="194"/>
      <c r="AP396" s="194"/>
      <c r="AQ396" s="194"/>
      <c r="AR396" s="194"/>
      <c r="AS396" s="194"/>
      <c r="AT396" s="194"/>
      <c r="AU396" s="194"/>
    </row>
    <row r="397">
      <c r="A397" s="194"/>
      <c r="B397" s="194"/>
      <c r="C397" s="194"/>
      <c r="D397" s="259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  <c r="AA397" s="194"/>
      <c r="AB397" s="194"/>
      <c r="AC397" s="194"/>
      <c r="AD397" s="194"/>
      <c r="AE397" s="194"/>
      <c r="AF397" s="194"/>
      <c r="AG397" s="194"/>
      <c r="AH397" s="194"/>
      <c r="AI397" s="194"/>
      <c r="AJ397" s="194"/>
      <c r="AK397" s="194"/>
      <c r="AL397" s="194"/>
      <c r="AM397" s="194"/>
      <c r="AN397" s="194"/>
      <c r="AO397" s="194"/>
      <c r="AP397" s="194"/>
      <c r="AQ397" s="194"/>
      <c r="AR397" s="194"/>
      <c r="AS397" s="194"/>
      <c r="AT397" s="194"/>
      <c r="AU397" s="194"/>
    </row>
    <row r="398">
      <c r="A398" s="194"/>
      <c r="B398" s="194"/>
      <c r="C398" s="194"/>
      <c r="D398" s="259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  <c r="AA398" s="194"/>
      <c r="AB398" s="194"/>
      <c r="AC398" s="194"/>
      <c r="AD398" s="194"/>
      <c r="AE398" s="194"/>
      <c r="AF398" s="194"/>
      <c r="AG398" s="194"/>
      <c r="AH398" s="194"/>
      <c r="AI398" s="194"/>
      <c r="AJ398" s="194"/>
      <c r="AK398" s="194"/>
      <c r="AL398" s="194"/>
      <c r="AM398" s="194"/>
      <c r="AN398" s="194"/>
      <c r="AO398" s="194"/>
      <c r="AP398" s="194"/>
      <c r="AQ398" s="194"/>
      <c r="AR398" s="194"/>
      <c r="AS398" s="194"/>
      <c r="AT398" s="194"/>
      <c r="AU398" s="194"/>
    </row>
    <row r="399">
      <c r="A399" s="194"/>
      <c r="B399" s="194"/>
      <c r="C399" s="194"/>
      <c r="D399" s="259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  <c r="AA399" s="194"/>
      <c r="AB399" s="194"/>
      <c r="AC399" s="194"/>
      <c r="AD399" s="194"/>
      <c r="AE399" s="194"/>
      <c r="AF399" s="194"/>
      <c r="AG399" s="194"/>
      <c r="AH399" s="194"/>
      <c r="AI399" s="194"/>
      <c r="AJ399" s="194"/>
      <c r="AK399" s="194"/>
      <c r="AL399" s="194"/>
      <c r="AM399" s="194"/>
      <c r="AN399" s="194"/>
      <c r="AO399" s="194"/>
      <c r="AP399" s="194"/>
      <c r="AQ399" s="194"/>
      <c r="AR399" s="194"/>
      <c r="AS399" s="194"/>
      <c r="AT399" s="194"/>
      <c r="AU399" s="194"/>
    </row>
    <row r="400">
      <c r="A400" s="194"/>
      <c r="B400" s="194"/>
      <c r="C400" s="194"/>
      <c r="D400" s="259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  <c r="AA400" s="194"/>
      <c r="AB400" s="194"/>
      <c r="AC400" s="194"/>
      <c r="AD400" s="194"/>
      <c r="AE400" s="194"/>
      <c r="AF400" s="194"/>
      <c r="AG400" s="194"/>
      <c r="AH400" s="194"/>
      <c r="AI400" s="194"/>
      <c r="AJ400" s="194"/>
      <c r="AK400" s="194"/>
      <c r="AL400" s="194"/>
      <c r="AM400" s="194"/>
      <c r="AN400" s="194"/>
      <c r="AO400" s="194"/>
      <c r="AP400" s="194"/>
      <c r="AQ400" s="194"/>
      <c r="AR400" s="194"/>
      <c r="AS400" s="194"/>
      <c r="AT400" s="194"/>
      <c r="AU400" s="194"/>
    </row>
    <row r="401">
      <c r="A401" s="194"/>
      <c r="B401" s="194"/>
      <c r="C401" s="194"/>
      <c r="D401" s="259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  <c r="AA401" s="194"/>
      <c r="AB401" s="194"/>
      <c r="AC401" s="194"/>
      <c r="AD401" s="194"/>
      <c r="AE401" s="194"/>
      <c r="AF401" s="194"/>
      <c r="AG401" s="194"/>
      <c r="AH401" s="194"/>
      <c r="AI401" s="194"/>
      <c r="AJ401" s="194"/>
      <c r="AK401" s="194"/>
      <c r="AL401" s="194"/>
      <c r="AM401" s="194"/>
      <c r="AN401" s="194"/>
      <c r="AO401" s="194"/>
      <c r="AP401" s="194"/>
      <c r="AQ401" s="194"/>
      <c r="AR401" s="194"/>
      <c r="AS401" s="194"/>
      <c r="AT401" s="194"/>
      <c r="AU401" s="194"/>
    </row>
    <row r="402">
      <c r="A402" s="194"/>
      <c r="B402" s="194"/>
      <c r="C402" s="194"/>
      <c r="D402" s="259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  <c r="AA402" s="194"/>
      <c r="AB402" s="194"/>
      <c r="AC402" s="194"/>
      <c r="AD402" s="194"/>
      <c r="AE402" s="194"/>
      <c r="AF402" s="194"/>
      <c r="AG402" s="194"/>
      <c r="AH402" s="194"/>
      <c r="AI402" s="194"/>
      <c r="AJ402" s="194"/>
      <c r="AK402" s="194"/>
      <c r="AL402" s="194"/>
      <c r="AM402" s="194"/>
      <c r="AN402" s="194"/>
      <c r="AO402" s="194"/>
      <c r="AP402" s="194"/>
      <c r="AQ402" s="194"/>
      <c r="AR402" s="194"/>
      <c r="AS402" s="194"/>
      <c r="AT402" s="194"/>
      <c r="AU402" s="194"/>
    </row>
    <row r="403">
      <c r="A403" s="194"/>
      <c r="B403" s="194"/>
      <c r="C403" s="194"/>
      <c r="D403" s="259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  <c r="AA403" s="194"/>
      <c r="AB403" s="194"/>
      <c r="AC403" s="194"/>
      <c r="AD403" s="194"/>
      <c r="AE403" s="194"/>
      <c r="AF403" s="194"/>
      <c r="AG403" s="194"/>
      <c r="AH403" s="194"/>
      <c r="AI403" s="194"/>
      <c r="AJ403" s="194"/>
      <c r="AK403" s="194"/>
      <c r="AL403" s="194"/>
      <c r="AM403" s="194"/>
      <c r="AN403" s="194"/>
      <c r="AO403" s="194"/>
      <c r="AP403" s="194"/>
      <c r="AQ403" s="194"/>
      <c r="AR403" s="194"/>
      <c r="AS403" s="194"/>
      <c r="AT403" s="194"/>
      <c r="AU403" s="194"/>
    </row>
    <row r="404">
      <c r="A404" s="194"/>
      <c r="B404" s="194"/>
      <c r="C404" s="194"/>
      <c r="D404" s="259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  <c r="AA404" s="194"/>
      <c r="AB404" s="194"/>
      <c r="AC404" s="194"/>
      <c r="AD404" s="194"/>
      <c r="AE404" s="194"/>
      <c r="AF404" s="194"/>
      <c r="AG404" s="194"/>
      <c r="AH404" s="194"/>
      <c r="AI404" s="194"/>
      <c r="AJ404" s="194"/>
      <c r="AK404" s="194"/>
      <c r="AL404" s="194"/>
      <c r="AM404" s="194"/>
      <c r="AN404" s="194"/>
      <c r="AO404" s="194"/>
      <c r="AP404" s="194"/>
      <c r="AQ404" s="194"/>
      <c r="AR404" s="194"/>
      <c r="AS404" s="194"/>
      <c r="AT404" s="194"/>
      <c r="AU404" s="194"/>
    </row>
    <row r="405">
      <c r="A405" s="194"/>
      <c r="B405" s="194"/>
      <c r="C405" s="194"/>
      <c r="D405" s="259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  <c r="AA405" s="194"/>
      <c r="AB405" s="194"/>
      <c r="AC405" s="194"/>
      <c r="AD405" s="194"/>
      <c r="AE405" s="194"/>
      <c r="AF405" s="194"/>
      <c r="AG405" s="194"/>
      <c r="AH405" s="194"/>
      <c r="AI405" s="194"/>
      <c r="AJ405" s="194"/>
      <c r="AK405" s="194"/>
      <c r="AL405" s="194"/>
      <c r="AM405" s="194"/>
      <c r="AN405" s="194"/>
      <c r="AO405" s="194"/>
      <c r="AP405" s="194"/>
      <c r="AQ405" s="194"/>
      <c r="AR405" s="194"/>
      <c r="AS405" s="194"/>
      <c r="AT405" s="194"/>
      <c r="AU405" s="194"/>
    </row>
    <row r="406">
      <c r="A406" s="194"/>
      <c r="B406" s="194"/>
      <c r="C406" s="194"/>
      <c r="D406" s="259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  <c r="AA406" s="194"/>
      <c r="AB406" s="194"/>
      <c r="AC406" s="194"/>
      <c r="AD406" s="194"/>
      <c r="AE406" s="194"/>
      <c r="AF406" s="194"/>
      <c r="AG406" s="194"/>
      <c r="AH406" s="194"/>
      <c r="AI406" s="194"/>
      <c r="AJ406" s="194"/>
      <c r="AK406" s="194"/>
      <c r="AL406" s="194"/>
      <c r="AM406" s="194"/>
      <c r="AN406" s="194"/>
      <c r="AO406" s="194"/>
      <c r="AP406" s="194"/>
      <c r="AQ406" s="194"/>
      <c r="AR406" s="194"/>
      <c r="AS406" s="194"/>
      <c r="AT406" s="194"/>
      <c r="AU406" s="194"/>
    </row>
    <row r="407">
      <c r="A407" s="194"/>
      <c r="B407" s="194"/>
      <c r="C407" s="194"/>
      <c r="D407" s="259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  <c r="AA407" s="194"/>
      <c r="AB407" s="194"/>
      <c r="AC407" s="194"/>
      <c r="AD407" s="194"/>
      <c r="AE407" s="194"/>
      <c r="AF407" s="194"/>
      <c r="AG407" s="194"/>
      <c r="AH407" s="194"/>
      <c r="AI407" s="194"/>
      <c r="AJ407" s="194"/>
      <c r="AK407" s="194"/>
      <c r="AL407" s="194"/>
      <c r="AM407" s="194"/>
      <c r="AN407" s="194"/>
      <c r="AO407" s="194"/>
      <c r="AP407" s="194"/>
      <c r="AQ407" s="194"/>
      <c r="AR407" s="194"/>
      <c r="AS407" s="194"/>
      <c r="AT407" s="194"/>
      <c r="AU407" s="194"/>
    </row>
    <row r="408">
      <c r="A408" s="194"/>
      <c r="B408" s="194"/>
      <c r="C408" s="194"/>
      <c r="D408" s="259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  <c r="AA408" s="194"/>
      <c r="AB408" s="194"/>
      <c r="AC408" s="194"/>
      <c r="AD408" s="194"/>
      <c r="AE408" s="194"/>
      <c r="AF408" s="194"/>
      <c r="AG408" s="194"/>
      <c r="AH408" s="194"/>
      <c r="AI408" s="194"/>
      <c r="AJ408" s="194"/>
      <c r="AK408" s="194"/>
      <c r="AL408" s="194"/>
      <c r="AM408" s="194"/>
      <c r="AN408" s="194"/>
      <c r="AO408" s="194"/>
      <c r="AP408" s="194"/>
      <c r="AQ408" s="194"/>
      <c r="AR408" s="194"/>
      <c r="AS408" s="194"/>
      <c r="AT408" s="194"/>
      <c r="AU408" s="194"/>
    </row>
    <row r="409">
      <c r="A409" s="194"/>
      <c r="B409" s="194"/>
      <c r="C409" s="194"/>
      <c r="D409" s="259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  <c r="AA409" s="194"/>
      <c r="AB409" s="194"/>
      <c r="AC409" s="194"/>
      <c r="AD409" s="194"/>
      <c r="AE409" s="194"/>
      <c r="AF409" s="194"/>
      <c r="AG409" s="194"/>
      <c r="AH409" s="194"/>
      <c r="AI409" s="194"/>
      <c r="AJ409" s="194"/>
      <c r="AK409" s="194"/>
      <c r="AL409" s="194"/>
      <c r="AM409" s="194"/>
      <c r="AN409" s="194"/>
      <c r="AO409" s="194"/>
      <c r="AP409" s="194"/>
      <c r="AQ409" s="194"/>
      <c r="AR409" s="194"/>
      <c r="AS409" s="194"/>
      <c r="AT409" s="194"/>
      <c r="AU409" s="194"/>
    </row>
    <row r="410">
      <c r="A410" s="194"/>
      <c r="B410" s="194"/>
      <c r="C410" s="194"/>
      <c r="D410" s="259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  <c r="AA410" s="194"/>
      <c r="AB410" s="194"/>
      <c r="AC410" s="194"/>
      <c r="AD410" s="194"/>
      <c r="AE410" s="194"/>
      <c r="AF410" s="194"/>
      <c r="AG410" s="194"/>
      <c r="AH410" s="194"/>
      <c r="AI410" s="194"/>
      <c r="AJ410" s="194"/>
      <c r="AK410" s="194"/>
      <c r="AL410" s="194"/>
      <c r="AM410" s="194"/>
      <c r="AN410" s="194"/>
      <c r="AO410" s="194"/>
      <c r="AP410" s="194"/>
      <c r="AQ410" s="194"/>
      <c r="AR410" s="194"/>
      <c r="AS410" s="194"/>
      <c r="AT410" s="194"/>
      <c r="AU410" s="194"/>
    </row>
    <row r="411">
      <c r="A411" s="194"/>
      <c r="B411" s="194"/>
      <c r="C411" s="194"/>
      <c r="D411" s="259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  <c r="AA411" s="194"/>
      <c r="AB411" s="194"/>
      <c r="AC411" s="194"/>
      <c r="AD411" s="194"/>
      <c r="AE411" s="194"/>
      <c r="AF411" s="194"/>
      <c r="AG411" s="194"/>
      <c r="AH411" s="194"/>
      <c r="AI411" s="194"/>
      <c r="AJ411" s="194"/>
      <c r="AK411" s="194"/>
      <c r="AL411" s="194"/>
      <c r="AM411" s="194"/>
      <c r="AN411" s="194"/>
      <c r="AO411" s="194"/>
      <c r="AP411" s="194"/>
      <c r="AQ411" s="194"/>
      <c r="AR411" s="194"/>
      <c r="AS411" s="194"/>
      <c r="AT411" s="194"/>
      <c r="AU411" s="194"/>
    </row>
    <row r="412">
      <c r="A412" s="194"/>
      <c r="B412" s="194"/>
      <c r="C412" s="194"/>
      <c r="D412" s="259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  <c r="AA412" s="194"/>
      <c r="AB412" s="194"/>
      <c r="AC412" s="194"/>
      <c r="AD412" s="194"/>
      <c r="AE412" s="194"/>
      <c r="AF412" s="194"/>
      <c r="AG412" s="194"/>
      <c r="AH412" s="194"/>
      <c r="AI412" s="194"/>
      <c r="AJ412" s="194"/>
      <c r="AK412" s="194"/>
      <c r="AL412" s="194"/>
      <c r="AM412" s="194"/>
      <c r="AN412" s="194"/>
      <c r="AO412" s="194"/>
      <c r="AP412" s="194"/>
      <c r="AQ412" s="194"/>
      <c r="AR412" s="194"/>
      <c r="AS412" s="194"/>
      <c r="AT412" s="194"/>
      <c r="AU412" s="194"/>
    </row>
    <row r="413">
      <c r="A413" s="194"/>
      <c r="B413" s="194"/>
      <c r="C413" s="194"/>
      <c r="D413" s="259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  <c r="AA413" s="194"/>
      <c r="AB413" s="194"/>
      <c r="AC413" s="194"/>
      <c r="AD413" s="194"/>
      <c r="AE413" s="194"/>
      <c r="AF413" s="194"/>
      <c r="AG413" s="194"/>
      <c r="AH413" s="194"/>
      <c r="AI413" s="194"/>
      <c r="AJ413" s="194"/>
      <c r="AK413" s="194"/>
      <c r="AL413" s="194"/>
      <c r="AM413" s="194"/>
      <c r="AN413" s="194"/>
      <c r="AO413" s="194"/>
      <c r="AP413" s="194"/>
      <c r="AQ413" s="194"/>
      <c r="AR413" s="194"/>
      <c r="AS413" s="194"/>
      <c r="AT413" s="194"/>
      <c r="AU413" s="194"/>
    </row>
    <row r="414">
      <c r="A414" s="194"/>
      <c r="B414" s="194"/>
      <c r="C414" s="194"/>
      <c r="D414" s="259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  <c r="AA414" s="194"/>
      <c r="AB414" s="194"/>
      <c r="AC414" s="194"/>
      <c r="AD414" s="194"/>
      <c r="AE414" s="194"/>
      <c r="AF414" s="194"/>
      <c r="AG414" s="194"/>
      <c r="AH414" s="194"/>
      <c r="AI414" s="194"/>
      <c r="AJ414" s="194"/>
      <c r="AK414" s="194"/>
      <c r="AL414" s="194"/>
      <c r="AM414" s="194"/>
      <c r="AN414" s="194"/>
      <c r="AO414" s="194"/>
      <c r="AP414" s="194"/>
      <c r="AQ414" s="194"/>
      <c r="AR414" s="194"/>
      <c r="AS414" s="194"/>
      <c r="AT414" s="194"/>
      <c r="AU414" s="194"/>
    </row>
    <row r="415">
      <c r="A415" s="194"/>
      <c r="B415" s="194"/>
      <c r="C415" s="194"/>
      <c r="D415" s="259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  <c r="AA415" s="194"/>
      <c r="AB415" s="194"/>
      <c r="AC415" s="194"/>
      <c r="AD415" s="194"/>
      <c r="AE415" s="194"/>
      <c r="AF415" s="194"/>
      <c r="AG415" s="194"/>
      <c r="AH415" s="194"/>
      <c r="AI415" s="194"/>
      <c r="AJ415" s="194"/>
      <c r="AK415" s="194"/>
      <c r="AL415" s="194"/>
      <c r="AM415" s="194"/>
      <c r="AN415" s="194"/>
      <c r="AO415" s="194"/>
      <c r="AP415" s="194"/>
      <c r="AQ415" s="194"/>
      <c r="AR415" s="194"/>
      <c r="AS415" s="194"/>
      <c r="AT415" s="194"/>
      <c r="AU415" s="194"/>
    </row>
    <row r="416">
      <c r="A416" s="194"/>
      <c r="B416" s="194"/>
      <c r="C416" s="194"/>
      <c r="D416" s="259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  <c r="AA416" s="194"/>
      <c r="AB416" s="194"/>
      <c r="AC416" s="194"/>
      <c r="AD416" s="194"/>
      <c r="AE416" s="194"/>
      <c r="AF416" s="194"/>
      <c r="AG416" s="194"/>
      <c r="AH416" s="194"/>
      <c r="AI416" s="194"/>
      <c r="AJ416" s="194"/>
      <c r="AK416" s="194"/>
      <c r="AL416" s="194"/>
      <c r="AM416" s="194"/>
      <c r="AN416" s="194"/>
      <c r="AO416" s="194"/>
      <c r="AP416" s="194"/>
      <c r="AQ416" s="194"/>
      <c r="AR416" s="194"/>
      <c r="AS416" s="194"/>
      <c r="AT416" s="194"/>
      <c r="AU416" s="194"/>
    </row>
    <row r="417">
      <c r="A417" s="194"/>
      <c r="B417" s="194"/>
      <c r="C417" s="194"/>
      <c r="D417" s="259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  <c r="AA417" s="194"/>
      <c r="AB417" s="194"/>
      <c r="AC417" s="194"/>
      <c r="AD417" s="194"/>
      <c r="AE417" s="194"/>
      <c r="AF417" s="194"/>
      <c r="AG417" s="194"/>
      <c r="AH417" s="194"/>
      <c r="AI417" s="194"/>
      <c r="AJ417" s="194"/>
      <c r="AK417" s="194"/>
      <c r="AL417" s="194"/>
      <c r="AM417" s="194"/>
      <c r="AN417" s="194"/>
      <c r="AO417" s="194"/>
      <c r="AP417" s="194"/>
      <c r="AQ417" s="194"/>
      <c r="AR417" s="194"/>
      <c r="AS417" s="194"/>
      <c r="AT417" s="194"/>
      <c r="AU417" s="194"/>
    </row>
    <row r="418">
      <c r="A418" s="194"/>
      <c r="B418" s="194"/>
      <c r="C418" s="194"/>
      <c r="D418" s="259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  <c r="AA418" s="194"/>
      <c r="AB418" s="194"/>
      <c r="AC418" s="194"/>
      <c r="AD418" s="194"/>
      <c r="AE418" s="194"/>
      <c r="AF418" s="194"/>
      <c r="AG418" s="194"/>
      <c r="AH418" s="194"/>
      <c r="AI418" s="194"/>
      <c r="AJ418" s="194"/>
      <c r="AK418" s="194"/>
      <c r="AL418" s="194"/>
      <c r="AM418" s="194"/>
      <c r="AN418" s="194"/>
      <c r="AO418" s="194"/>
      <c r="AP418" s="194"/>
      <c r="AQ418" s="194"/>
      <c r="AR418" s="194"/>
      <c r="AS418" s="194"/>
      <c r="AT418" s="194"/>
      <c r="AU418" s="194"/>
    </row>
    <row r="419">
      <c r="A419" s="194"/>
      <c r="B419" s="194"/>
      <c r="C419" s="194"/>
      <c r="D419" s="259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  <c r="AA419" s="194"/>
      <c r="AB419" s="194"/>
      <c r="AC419" s="194"/>
      <c r="AD419" s="194"/>
      <c r="AE419" s="194"/>
      <c r="AF419" s="194"/>
      <c r="AG419" s="194"/>
      <c r="AH419" s="194"/>
      <c r="AI419" s="194"/>
      <c r="AJ419" s="194"/>
      <c r="AK419" s="194"/>
      <c r="AL419" s="194"/>
      <c r="AM419" s="194"/>
      <c r="AN419" s="194"/>
      <c r="AO419" s="194"/>
      <c r="AP419" s="194"/>
      <c r="AQ419" s="194"/>
      <c r="AR419" s="194"/>
      <c r="AS419" s="194"/>
      <c r="AT419" s="194"/>
      <c r="AU419" s="194"/>
    </row>
    <row r="420">
      <c r="A420" s="194"/>
      <c r="B420" s="194"/>
      <c r="C420" s="194"/>
      <c r="D420" s="259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  <c r="AA420" s="194"/>
      <c r="AB420" s="194"/>
      <c r="AC420" s="194"/>
      <c r="AD420" s="194"/>
      <c r="AE420" s="194"/>
      <c r="AF420" s="194"/>
      <c r="AG420" s="194"/>
      <c r="AH420" s="194"/>
      <c r="AI420" s="194"/>
      <c r="AJ420" s="194"/>
      <c r="AK420" s="194"/>
      <c r="AL420" s="194"/>
      <c r="AM420" s="194"/>
      <c r="AN420" s="194"/>
      <c r="AO420" s="194"/>
      <c r="AP420" s="194"/>
      <c r="AQ420" s="194"/>
      <c r="AR420" s="194"/>
      <c r="AS420" s="194"/>
      <c r="AT420" s="194"/>
      <c r="AU420" s="194"/>
    </row>
    <row r="421">
      <c r="A421" s="194"/>
      <c r="B421" s="194"/>
      <c r="C421" s="194"/>
      <c r="D421" s="259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  <c r="AA421" s="194"/>
      <c r="AB421" s="194"/>
      <c r="AC421" s="194"/>
      <c r="AD421" s="194"/>
      <c r="AE421" s="194"/>
      <c r="AF421" s="194"/>
      <c r="AG421" s="194"/>
      <c r="AH421" s="194"/>
      <c r="AI421" s="194"/>
      <c r="AJ421" s="194"/>
      <c r="AK421" s="194"/>
      <c r="AL421" s="194"/>
      <c r="AM421" s="194"/>
      <c r="AN421" s="194"/>
      <c r="AO421" s="194"/>
      <c r="AP421" s="194"/>
      <c r="AQ421" s="194"/>
      <c r="AR421" s="194"/>
      <c r="AS421" s="194"/>
      <c r="AT421" s="194"/>
      <c r="AU421" s="194"/>
    </row>
    <row r="422">
      <c r="A422" s="194"/>
      <c r="B422" s="194"/>
      <c r="C422" s="194"/>
      <c r="D422" s="259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  <c r="AA422" s="194"/>
      <c r="AB422" s="194"/>
      <c r="AC422" s="194"/>
      <c r="AD422" s="194"/>
      <c r="AE422" s="194"/>
      <c r="AF422" s="194"/>
      <c r="AG422" s="194"/>
      <c r="AH422" s="194"/>
      <c r="AI422" s="194"/>
      <c r="AJ422" s="194"/>
      <c r="AK422" s="194"/>
      <c r="AL422" s="194"/>
      <c r="AM422" s="194"/>
      <c r="AN422" s="194"/>
      <c r="AO422" s="194"/>
      <c r="AP422" s="194"/>
      <c r="AQ422" s="194"/>
      <c r="AR422" s="194"/>
      <c r="AS422" s="194"/>
      <c r="AT422" s="194"/>
      <c r="AU422" s="194"/>
    </row>
    <row r="423">
      <c r="A423" s="194"/>
      <c r="B423" s="194"/>
      <c r="C423" s="194"/>
      <c r="D423" s="259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  <c r="AA423" s="194"/>
      <c r="AB423" s="194"/>
      <c r="AC423" s="194"/>
      <c r="AD423" s="194"/>
      <c r="AE423" s="194"/>
      <c r="AF423" s="194"/>
      <c r="AG423" s="194"/>
      <c r="AH423" s="194"/>
      <c r="AI423" s="194"/>
      <c r="AJ423" s="194"/>
      <c r="AK423" s="194"/>
      <c r="AL423" s="194"/>
      <c r="AM423" s="194"/>
      <c r="AN423" s="194"/>
      <c r="AO423" s="194"/>
      <c r="AP423" s="194"/>
      <c r="AQ423" s="194"/>
      <c r="AR423" s="194"/>
      <c r="AS423" s="194"/>
      <c r="AT423" s="194"/>
      <c r="AU423" s="194"/>
    </row>
    <row r="424">
      <c r="A424" s="194"/>
      <c r="B424" s="194"/>
      <c r="C424" s="194"/>
      <c r="D424" s="259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  <c r="AA424" s="194"/>
      <c r="AB424" s="194"/>
      <c r="AC424" s="194"/>
      <c r="AD424" s="194"/>
      <c r="AE424" s="194"/>
      <c r="AF424" s="194"/>
      <c r="AG424" s="194"/>
      <c r="AH424" s="194"/>
      <c r="AI424" s="194"/>
      <c r="AJ424" s="194"/>
      <c r="AK424" s="194"/>
      <c r="AL424" s="194"/>
      <c r="AM424" s="194"/>
      <c r="AN424" s="194"/>
      <c r="AO424" s="194"/>
      <c r="AP424" s="194"/>
      <c r="AQ424" s="194"/>
      <c r="AR424" s="194"/>
      <c r="AS424" s="194"/>
      <c r="AT424" s="194"/>
      <c r="AU424" s="194"/>
    </row>
    <row r="425">
      <c r="A425" s="194"/>
      <c r="B425" s="194"/>
      <c r="C425" s="194"/>
      <c r="D425" s="259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  <c r="AA425" s="194"/>
      <c r="AB425" s="194"/>
      <c r="AC425" s="194"/>
      <c r="AD425" s="194"/>
      <c r="AE425" s="194"/>
      <c r="AF425" s="194"/>
      <c r="AG425" s="194"/>
      <c r="AH425" s="194"/>
      <c r="AI425" s="194"/>
      <c r="AJ425" s="194"/>
      <c r="AK425" s="194"/>
      <c r="AL425" s="194"/>
      <c r="AM425" s="194"/>
      <c r="AN425" s="194"/>
      <c r="AO425" s="194"/>
      <c r="AP425" s="194"/>
      <c r="AQ425" s="194"/>
      <c r="AR425" s="194"/>
      <c r="AS425" s="194"/>
      <c r="AT425" s="194"/>
      <c r="AU425" s="194"/>
    </row>
    <row r="426">
      <c r="A426" s="194"/>
      <c r="B426" s="194"/>
      <c r="C426" s="194"/>
      <c r="D426" s="259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  <c r="AA426" s="194"/>
      <c r="AB426" s="194"/>
      <c r="AC426" s="194"/>
      <c r="AD426" s="194"/>
      <c r="AE426" s="194"/>
      <c r="AF426" s="194"/>
      <c r="AG426" s="194"/>
      <c r="AH426" s="194"/>
      <c r="AI426" s="194"/>
      <c r="AJ426" s="194"/>
      <c r="AK426" s="194"/>
      <c r="AL426" s="194"/>
      <c r="AM426" s="194"/>
      <c r="AN426" s="194"/>
      <c r="AO426" s="194"/>
      <c r="AP426" s="194"/>
      <c r="AQ426" s="194"/>
      <c r="AR426" s="194"/>
      <c r="AS426" s="194"/>
      <c r="AT426" s="194"/>
      <c r="AU426" s="194"/>
    </row>
    <row r="427">
      <c r="A427" s="194"/>
      <c r="B427" s="194"/>
      <c r="C427" s="194"/>
      <c r="D427" s="259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  <c r="AA427" s="194"/>
      <c r="AB427" s="194"/>
      <c r="AC427" s="194"/>
      <c r="AD427" s="194"/>
      <c r="AE427" s="194"/>
      <c r="AF427" s="194"/>
      <c r="AG427" s="194"/>
      <c r="AH427" s="194"/>
      <c r="AI427" s="194"/>
      <c r="AJ427" s="194"/>
      <c r="AK427" s="194"/>
      <c r="AL427" s="194"/>
      <c r="AM427" s="194"/>
      <c r="AN427" s="194"/>
      <c r="AO427" s="194"/>
      <c r="AP427" s="194"/>
      <c r="AQ427" s="194"/>
      <c r="AR427" s="194"/>
      <c r="AS427" s="194"/>
      <c r="AT427" s="194"/>
      <c r="AU427" s="194"/>
    </row>
    <row r="428">
      <c r="A428" s="194"/>
      <c r="B428" s="194"/>
      <c r="C428" s="194"/>
      <c r="D428" s="259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  <c r="AA428" s="194"/>
      <c r="AB428" s="194"/>
      <c r="AC428" s="194"/>
      <c r="AD428" s="194"/>
      <c r="AE428" s="194"/>
      <c r="AF428" s="194"/>
      <c r="AG428" s="194"/>
      <c r="AH428" s="194"/>
      <c r="AI428" s="194"/>
      <c r="AJ428" s="194"/>
      <c r="AK428" s="194"/>
      <c r="AL428" s="194"/>
      <c r="AM428" s="194"/>
      <c r="AN428" s="194"/>
      <c r="AO428" s="194"/>
      <c r="AP428" s="194"/>
      <c r="AQ428" s="194"/>
      <c r="AR428" s="194"/>
      <c r="AS428" s="194"/>
      <c r="AT428" s="194"/>
      <c r="AU428" s="194"/>
    </row>
    <row r="429">
      <c r="A429" s="194"/>
      <c r="B429" s="194"/>
      <c r="C429" s="194"/>
      <c r="D429" s="259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  <c r="AA429" s="194"/>
      <c r="AB429" s="194"/>
      <c r="AC429" s="194"/>
      <c r="AD429" s="194"/>
      <c r="AE429" s="194"/>
      <c r="AF429" s="194"/>
      <c r="AG429" s="194"/>
      <c r="AH429" s="194"/>
      <c r="AI429" s="194"/>
      <c r="AJ429" s="194"/>
      <c r="AK429" s="194"/>
      <c r="AL429" s="194"/>
      <c r="AM429" s="194"/>
      <c r="AN429" s="194"/>
      <c r="AO429" s="194"/>
      <c r="AP429" s="194"/>
      <c r="AQ429" s="194"/>
      <c r="AR429" s="194"/>
      <c r="AS429" s="194"/>
      <c r="AT429" s="194"/>
      <c r="AU429" s="194"/>
    </row>
    <row r="430">
      <c r="A430" s="194"/>
      <c r="B430" s="194"/>
      <c r="C430" s="194"/>
      <c r="D430" s="259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  <c r="AA430" s="194"/>
      <c r="AB430" s="194"/>
      <c r="AC430" s="194"/>
      <c r="AD430" s="194"/>
      <c r="AE430" s="194"/>
      <c r="AF430" s="194"/>
      <c r="AG430" s="194"/>
      <c r="AH430" s="194"/>
      <c r="AI430" s="194"/>
      <c r="AJ430" s="194"/>
      <c r="AK430" s="194"/>
      <c r="AL430" s="194"/>
      <c r="AM430" s="194"/>
      <c r="AN430" s="194"/>
      <c r="AO430" s="194"/>
      <c r="AP430" s="194"/>
      <c r="AQ430" s="194"/>
      <c r="AR430" s="194"/>
      <c r="AS430" s="194"/>
      <c r="AT430" s="194"/>
      <c r="AU430" s="194"/>
    </row>
    <row r="431">
      <c r="A431" s="194"/>
      <c r="B431" s="194"/>
      <c r="C431" s="194"/>
      <c r="D431" s="259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  <c r="AA431" s="194"/>
      <c r="AB431" s="194"/>
      <c r="AC431" s="194"/>
      <c r="AD431" s="194"/>
      <c r="AE431" s="194"/>
      <c r="AF431" s="194"/>
      <c r="AG431" s="194"/>
      <c r="AH431" s="194"/>
      <c r="AI431" s="194"/>
      <c r="AJ431" s="194"/>
      <c r="AK431" s="194"/>
      <c r="AL431" s="194"/>
      <c r="AM431" s="194"/>
      <c r="AN431" s="194"/>
      <c r="AO431" s="194"/>
      <c r="AP431" s="194"/>
      <c r="AQ431" s="194"/>
      <c r="AR431" s="194"/>
      <c r="AS431" s="194"/>
      <c r="AT431" s="194"/>
      <c r="AU431" s="194"/>
    </row>
    <row r="432">
      <c r="A432" s="194"/>
      <c r="B432" s="194"/>
      <c r="C432" s="194"/>
      <c r="D432" s="259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  <c r="AA432" s="194"/>
      <c r="AB432" s="194"/>
      <c r="AC432" s="194"/>
      <c r="AD432" s="194"/>
      <c r="AE432" s="194"/>
      <c r="AF432" s="194"/>
      <c r="AG432" s="194"/>
      <c r="AH432" s="194"/>
      <c r="AI432" s="194"/>
      <c r="AJ432" s="194"/>
      <c r="AK432" s="194"/>
      <c r="AL432" s="194"/>
      <c r="AM432" s="194"/>
      <c r="AN432" s="194"/>
      <c r="AO432" s="194"/>
      <c r="AP432" s="194"/>
      <c r="AQ432" s="194"/>
      <c r="AR432" s="194"/>
      <c r="AS432" s="194"/>
      <c r="AT432" s="194"/>
      <c r="AU432" s="194"/>
    </row>
    <row r="433">
      <c r="A433" s="194"/>
      <c r="B433" s="194"/>
      <c r="C433" s="194"/>
      <c r="D433" s="259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  <c r="AA433" s="194"/>
      <c r="AB433" s="194"/>
      <c r="AC433" s="194"/>
      <c r="AD433" s="194"/>
      <c r="AE433" s="194"/>
      <c r="AF433" s="194"/>
      <c r="AG433" s="194"/>
      <c r="AH433" s="194"/>
      <c r="AI433" s="194"/>
      <c r="AJ433" s="194"/>
      <c r="AK433" s="194"/>
      <c r="AL433" s="194"/>
      <c r="AM433" s="194"/>
      <c r="AN433" s="194"/>
      <c r="AO433" s="194"/>
      <c r="AP433" s="194"/>
      <c r="AQ433" s="194"/>
      <c r="AR433" s="194"/>
      <c r="AS433" s="194"/>
      <c r="AT433" s="194"/>
      <c r="AU433" s="194"/>
    </row>
    <row r="434">
      <c r="A434" s="194"/>
      <c r="B434" s="194"/>
      <c r="C434" s="194"/>
      <c r="D434" s="259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  <c r="AA434" s="194"/>
      <c r="AB434" s="194"/>
      <c r="AC434" s="194"/>
      <c r="AD434" s="194"/>
      <c r="AE434" s="194"/>
      <c r="AF434" s="194"/>
      <c r="AG434" s="194"/>
      <c r="AH434" s="194"/>
      <c r="AI434" s="194"/>
      <c r="AJ434" s="194"/>
      <c r="AK434" s="194"/>
      <c r="AL434" s="194"/>
      <c r="AM434" s="194"/>
      <c r="AN434" s="194"/>
      <c r="AO434" s="194"/>
      <c r="AP434" s="194"/>
      <c r="AQ434" s="194"/>
      <c r="AR434" s="194"/>
      <c r="AS434" s="194"/>
      <c r="AT434" s="194"/>
      <c r="AU434" s="194"/>
    </row>
    <row r="435">
      <c r="A435" s="194"/>
      <c r="B435" s="194"/>
      <c r="C435" s="194"/>
      <c r="D435" s="259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  <c r="AA435" s="194"/>
      <c r="AB435" s="194"/>
      <c r="AC435" s="194"/>
      <c r="AD435" s="194"/>
      <c r="AE435" s="194"/>
      <c r="AF435" s="194"/>
      <c r="AG435" s="194"/>
      <c r="AH435" s="194"/>
      <c r="AI435" s="194"/>
      <c r="AJ435" s="194"/>
      <c r="AK435" s="194"/>
      <c r="AL435" s="194"/>
      <c r="AM435" s="194"/>
      <c r="AN435" s="194"/>
      <c r="AO435" s="194"/>
      <c r="AP435" s="194"/>
      <c r="AQ435" s="194"/>
      <c r="AR435" s="194"/>
      <c r="AS435" s="194"/>
      <c r="AT435" s="194"/>
      <c r="AU435" s="194"/>
    </row>
    <row r="436">
      <c r="A436" s="194"/>
      <c r="B436" s="194"/>
      <c r="C436" s="194"/>
      <c r="D436" s="259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  <c r="AA436" s="194"/>
      <c r="AB436" s="194"/>
      <c r="AC436" s="194"/>
      <c r="AD436" s="194"/>
      <c r="AE436" s="194"/>
      <c r="AF436" s="194"/>
      <c r="AG436" s="194"/>
      <c r="AH436" s="194"/>
      <c r="AI436" s="194"/>
      <c r="AJ436" s="194"/>
      <c r="AK436" s="194"/>
      <c r="AL436" s="194"/>
      <c r="AM436" s="194"/>
      <c r="AN436" s="194"/>
      <c r="AO436" s="194"/>
      <c r="AP436" s="194"/>
      <c r="AQ436" s="194"/>
      <c r="AR436" s="194"/>
      <c r="AS436" s="194"/>
      <c r="AT436" s="194"/>
      <c r="AU436" s="194"/>
    </row>
    <row r="437">
      <c r="A437" s="194"/>
      <c r="B437" s="194"/>
      <c r="C437" s="194"/>
      <c r="D437" s="259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  <c r="AA437" s="194"/>
      <c r="AB437" s="194"/>
      <c r="AC437" s="194"/>
      <c r="AD437" s="194"/>
      <c r="AE437" s="194"/>
      <c r="AF437" s="194"/>
      <c r="AG437" s="194"/>
      <c r="AH437" s="194"/>
      <c r="AI437" s="194"/>
      <c r="AJ437" s="194"/>
      <c r="AK437" s="194"/>
      <c r="AL437" s="194"/>
      <c r="AM437" s="194"/>
      <c r="AN437" s="194"/>
      <c r="AO437" s="194"/>
      <c r="AP437" s="194"/>
      <c r="AQ437" s="194"/>
      <c r="AR437" s="194"/>
      <c r="AS437" s="194"/>
      <c r="AT437" s="194"/>
      <c r="AU437" s="194"/>
    </row>
    <row r="438">
      <c r="A438" s="194"/>
      <c r="B438" s="194"/>
      <c r="C438" s="194"/>
      <c r="D438" s="259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  <c r="AA438" s="194"/>
      <c r="AB438" s="194"/>
      <c r="AC438" s="194"/>
      <c r="AD438" s="194"/>
      <c r="AE438" s="194"/>
      <c r="AF438" s="194"/>
      <c r="AG438" s="194"/>
      <c r="AH438" s="194"/>
      <c r="AI438" s="194"/>
      <c r="AJ438" s="194"/>
      <c r="AK438" s="194"/>
      <c r="AL438" s="194"/>
      <c r="AM438" s="194"/>
      <c r="AN438" s="194"/>
      <c r="AO438" s="194"/>
      <c r="AP438" s="194"/>
      <c r="AQ438" s="194"/>
      <c r="AR438" s="194"/>
      <c r="AS438" s="194"/>
      <c r="AT438" s="194"/>
      <c r="AU438" s="194"/>
    </row>
    <row r="439">
      <c r="A439" s="194"/>
      <c r="B439" s="194"/>
      <c r="C439" s="194"/>
      <c r="D439" s="259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  <c r="AA439" s="194"/>
      <c r="AB439" s="194"/>
      <c r="AC439" s="194"/>
      <c r="AD439" s="194"/>
      <c r="AE439" s="194"/>
      <c r="AF439" s="194"/>
      <c r="AG439" s="194"/>
      <c r="AH439" s="194"/>
      <c r="AI439" s="194"/>
      <c r="AJ439" s="194"/>
      <c r="AK439" s="194"/>
      <c r="AL439" s="194"/>
      <c r="AM439" s="194"/>
      <c r="AN439" s="194"/>
      <c r="AO439" s="194"/>
      <c r="AP439" s="194"/>
      <c r="AQ439" s="194"/>
      <c r="AR439" s="194"/>
      <c r="AS439" s="194"/>
      <c r="AT439" s="194"/>
      <c r="AU439" s="194"/>
    </row>
    <row r="440">
      <c r="A440" s="194"/>
      <c r="B440" s="194"/>
      <c r="C440" s="194"/>
      <c r="D440" s="259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  <c r="AA440" s="194"/>
      <c r="AB440" s="194"/>
      <c r="AC440" s="194"/>
      <c r="AD440" s="194"/>
      <c r="AE440" s="194"/>
      <c r="AF440" s="194"/>
      <c r="AG440" s="194"/>
      <c r="AH440" s="194"/>
      <c r="AI440" s="194"/>
      <c r="AJ440" s="194"/>
      <c r="AK440" s="194"/>
      <c r="AL440" s="194"/>
      <c r="AM440" s="194"/>
      <c r="AN440" s="194"/>
      <c r="AO440" s="194"/>
      <c r="AP440" s="194"/>
      <c r="AQ440" s="194"/>
      <c r="AR440" s="194"/>
      <c r="AS440" s="194"/>
      <c r="AT440" s="194"/>
      <c r="AU440" s="194"/>
    </row>
    <row r="441">
      <c r="A441" s="194"/>
      <c r="B441" s="194"/>
      <c r="C441" s="194"/>
      <c r="D441" s="259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  <c r="AA441" s="194"/>
      <c r="AB441" s="194"/>
      <c r="AC441" s="194"/>
      <c r="AD441" s="194"/>
      <c r="AE441" s="194"/>
      <c r="AF441" s="194"/>
      <c r="AG441" s="194"/>
      <c r="AH441" s="194"/>
      <c r="AI441" s="194"/>
      <c r="AJ441" s="194"/>
      <c r="AK441" s="194"/>
      <c r="AL441" s="194"/>
      <c r="AM441" s="194"/>
      <c r="AN441" s="194"/>
      <c r="AO441" s="194"/>
      <c r="AP441" s="194"/>
      <c r="AQ441" s="194"/>
      <c r="AR441" s="194"/>
      <c r="AS441" s="194"/>
      <c r="AT441" s="194"/>
      <c r="AU441" s="194"/>
    </row>
    <row r="442">
      <c r="A442" s="194"/>
      <c r="B442" s="194"/>
      <c r="C442" s="194"/>
      <c r="D442" s="259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  <c r="AA442" s="194"/>
      <c r="AB442" s="194"/>
      <c r="AC442" s="194"/>
      <c r="AD442" s="194"/>
      <c r="AE442" s="194"/>
      <c r="AF442" s="194"/>
      <c r="AG442" s="194"/>
      <c r="AH442" s="194"/>
      <c r="AI442" s="194"/>
      <c r="AJ442" s="194"/>
      <c r="AK442" s="194"/>
      <c r="AL442" s="194"/>
      <c r="AM442" s="194"/>
      <c r="AN442" s="194"/>
      <c r="AO442" s="194"/>
      <c r="AP442" s="194"/>
      <c r="AQ442" s="194"/>
      <c r="AR442" s="194"/>
      <c r="AS442" s="194"/>
      <c r="AT442" s="194"/>
      <c r="AU442" s="194"/>
    </row>
    <row r="443">
      <c r="A443" s="194"/>
      <c r="B443" s="194"/>
      <c r="C443" s="194"/>
      <c r="D443" s="259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  <c r="AA443" s="194"/>
      <c r="AB443" s="194"/>
      <c r="AC443" s="194"/>
      <c r="AD443" s="194"/>
      <c r="AE443" s="194"/>
      <c r="AF443" s="194"/>
      <c r="AG443" s="194"/>
      <c r="AH443" s="194"/>
      <c r="AI443" s="194"/>
      <c r="AJ443" s="194"/>
      <c r="AK443" s="194"/>
      <c r="AL443" s="194"/>
      <c r="AM443" s="194"/>
      <c r="AN443" s="194"/>
      <c r="AO443" s="194"/>
      <c r="AP443" s="194"/>
      <c r="AQ443" s="194"/>
      <c r="AR443" s="194"/>
      <c r="AS443" s="194"/>
      <c r="AT443" s="194"/>
      <c r="AU443" s="194"/>
    </row>
    <row r="444">
      <c r="A444" s="194"/>
      <c r="B444" s="194"/>
      <c r="C444" s="194"/>
      <c r="D444" s="259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  <c r="AA444" s="194"/>
      <c r="AB444" s="194"/>
      <c r="AC444" s="194"/>
      <c r="AD444" s="194"/>
      <c r="AE444" s="194"/>
      <c r="AF444" s="194"/>
      <c r="AG444" s="194"/>
      <c r="AH444" s="194"/>
      <c r="AI444" s="194"/>
      <c r="AJ444" s="194"/>
      <c r="AK444" s="194"/>
      <c r="AL444" s="194"/>
      <c r="AM444" s="194"/>
      <c r="AN444" s="194"/>
      <c r="AO444" s="194"/>
      <c r="AP444" s="194"/>
      <c r="AQ444" s="194"/>
      <c r="AR444" s="194"/>
      <c r="AS444" s="194"/>
      <c r="AT444" s="194"/>
      <c r="AU444" s="194"/>
    </row>
    <row r="445">
      <c r="A445" s="194"/>
      <c r="B445" s="194"/>
      <c r="C445" s="194"/>
      <c r="D445" s="259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  <c r="AA445" s="194"/>
      <c r="AB445" s="194"/>
      <c r="AC445" s="194"/>
      <c r="AD445" s="194"/>
      <c r="AE445" s="194"/>
      <c r="AF445" s="194"/>
      <c r="AG445" s="194"/>
      <c r="AH445" s="194"/>
      <c r="AI445" s="194"/>
      <c r="AJ445" s="194"/>
      <c r="AK445" s="194"/>
      <c r="AL445" s="194"/>
      <c r="AM445" s="194"/>
      <c r="AN445" s="194"/>
      <c r="AO445" s="194"/>
      <c r="AP445" s="194"/>
      <c r="AQ445" s="194"/>
      <c r="AR445" s="194"/>
      <c r="AS445" s="194"/>
      <c r="AT445" s="194"/>
      <c r="AU445" s="194"/>
    </row>
    <row r="446">
      <c r="A446" s="194"/>
      <c r="B446" s="194"/>
      <c r="C446" s="194"/>
      <c r="D446" s="259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  <c r="AA446" s="194"/>
      <c r="AB446" s="194"/>
      <c r="AC446" s="194"/>
      <c r="AD446" s="194"/>
      <c r="AE446" s="194"/>
      <c r="AF446" s="194"/>
      <c r="AG446" s="194"/>
      <c r="AH446" s="194"/>
      <c r="AI446" s="194"/>
      <c r="AJ446" s="194"/>
      <c r="AK446" s="194"/>
      <c r="AL446" s="194"/>
      <c r="AM446" s="194"/>
      <c r="AN446" s="194"/>
      <c r="AO446" s="194"/>
      <c r="AP446" s="194"/>
      <c r="AQ446" s="194"/>
      <c r="AR446" s="194"/>
      <c r="AS446" s="194"/>
      <c r="AT446" s="194"/>
      <c r="AU446" s="194"/>
    </row>
    <row r="447">
      <c r="A447" s="194"/>
      <c r="B447" s="194"/>
      <c r="C447" s="194"/>
      <c r="D447" s="259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  <c r="AA447" s="194"/>
      <c r="AB447" s="194"/>
      <c r="AC447" s="194"/>
      <c r="AD447" s="194"/>
      <c r="AE447" s="194"/>
      <c r="AF447" s="194"/>
      <c r="AG447" s="194"/>
      <c r="AH447" s="194"/>
      <c r="AI447" s="194"/>
      <c r="AJ447" s="194"/>
      <c r="AK447" s="194"/>
      <c r="AL447" s="194"/>
      <c r="AM447" s="194"/>
      <c r="AN447" s="194"/>
      <c r="AO447" s="194"/>
      <c r="AP447" s="194"/>
      <c r="AQ447" s="194"/>
      <c r="AR447" s="194"/>
      <c r="AS447" s="194"/>
      <c r="AT447" s="194"/>
      <c r="AU447" s="194"/>
    </row>
    <row r="448">
      <c r="A448" s="194"/>
      <c r="B448" s="194"/>
      <c r="C448" s="194"/>
      <c r="D448" s="259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  <c r="AA448" s="194"/>
      <c r="AB448" s="194"/>
      <c r="AC448" s="194"/>
      <c r="AD448" s="194"/>
      <c r="AE448" s="194"/>
      <c r="AF448" s="194"/>
      <c r="AG448" s="194"/>
      <c r="AH448" s="194"/>
      <c r="AI448" s="194"/>
      <c r="AJ448" s="194"/>
      <c r="AK448" s="194"/>
      <c r="AL448" s="194"/>
      <c r="AM448" s="194"/>
      <c r="AN448" s="194"/>
      <c r="AO448" s="194"/>
      <c r="AP448" s="194"/>
      <c r="AQ448" s="194"/>
      <c r="AR448" s="194"/>
      <c r="AS448" s="194"/>
      <c r="AT448" s="194"/>
      <c r="AU448" s="194"/>
    </row>
    <row r="449">
      <c r="A449" s="194"/>
      <c r="B449" s="194"/>
      <c r="C449" s="194"/>
      <c r="D449" s="259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  <c r="AA449" s="194"/>
      <c r="AB449" s="194"/>
      <c r="AC449" s="194"/>
      <c r="AD449" s="194"/>
      <c r="AE449" s="194"/>
      <c r="AF449" s="194"/>
      <c r="AG449" s="194"/>
      <c r="AH449" s="194"/>
      <c r="AI449" s="194"/>
      <c r="AJ449" s="194"/>
      <c r="AK449" s="194"/>
      <c r="AL449" s="194"/>
      <c r="AM449" s="194"/>
      <c r="AN449" s="194"/>
      <c r="AO449" s="194"/>
      <c r="AP449" s="194"/>
      <c r="AQ449" s="194"/>
      <c r="AR449" s="194"/>
      <c r="AS449" s="194"/>
      <c r="AT449" s="194"/>
      <c r="AU449" s="194"/>
    </row>
    <row r="450">
      <c r="A450" s="194"/>
      <c r="B450" s="194"/>
      <c r="C450" s="194"/>
      <c r="D450" s="259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  <c r="AA450" s="194"/>
      <c r="AB450" s="194"/>
      <c r="AC450" s="194"/>
      <c r="AD450" s="194"/>
      <c r="AE450" s="194"/>
      <c r="AF450" s="194"/>
      <c r="AG450" s="194"/>
      <c r="AH450" s="194"/>
      <c r="AI450" s="194"/>
      <c r="AJ450" s="194"/>
      <c r="AK450" s="194"/>
      <c r="AL450" s="194"/>
      <c r="AM450" s="194"/>
      <c r="AN450" s="194"/>
      <c r="AO450" s="194"/>
      <c r="AP450" s="194"/>
      <c r="AQ450" s="194"/>
      <c r="AR450" s="194"/>
      <c r="AS450" s="194"/>
      <c r="AT450" s="194"/>
      <c r="AU450" s="194"/>
    </row>
    <row r="451">
      <c r="A451" s="194"/>
      <c r="B451" s="194"/>
      <c r="C451" s="194"/>
      <c r="D451" s="259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  <c r="AA451" s="194"/>
      <c r="AB451" s="194"/>
      <c r="AC451" s="194"/>
      <c r="AD451" s="194"/>
      <c r="AE451" s="194"/>
      <c r="AF451" s="194"/>
      <c r="AG451" s="194"/>
      <c r="AH451" s="194"/>
      <c r="AI451" s="194"/>
      <c r="AJ451" s="194"/>
      <c r="AK451" s="194"/>
      <c r="AL451" s="194"/>
      <c r="AM451" s="194"/>
      <c r="AN451" s="194"/>
      <c r="AO451" s="194"/>
      <c r="AP451" s="194"/>
      <c r="AQ451" s="194"/>
      <c r="AR451" s="194"/>
      <c r="AS451" s="194"/>
      <c r="AT451" s="194"/>
      <c r="AU451" s="194"/>
    </row>
    <row r="452">
      <c r="A452" s="194"/>
      <c r="B452" s="194"/>
      <c r="C452" s="194"/>
      <c r="D452" s="259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  <c r="AA452" s="194"/>
      <c r="AB452" s="194"/>
      <c r="AC452" s="194"/>
      <c r="AD452" s="194"/>
      <c r="AE452" s="194"/>
      <c r="AF452" s="194"/>
      <c r="AG452" s="194"/>
      <c r="AH452" s="194"/>
      <c r="AI452" s="194"/>
      <c r="AJ452" s="194"/>
      <c r="AK452" s="194"/>
      <c r="AL452" s="194"/>
      <c r="AM452" s="194"/>
      <c r="AN452" s="194"/>
      <c r="AO452" s="194"/>
      <c r="AP452" s="194"/>
      <c r="AQ452" s="194"/>
      <c r="AR452" s="194"/>
      <c r="AS452" s="194"/>
      <c r="AT452" s="194"/>
      <c r="AU452" s="194"/>
    </row>
    <row r="453">
      <c r="A453" s="194"/>
      <c r="B453" s="194"/>
      <c r="C453" s="194"/>
      <c r="D453" s="259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  <c r="AA453" s="194"/>
      <c r="AB453" s="194"/>
      <c r="AC453" s="194"/>
      <c r="AD453" s="194"/>
      <c r="AE453" s="194"/>
      <c r="AF453" s="194"/>
      <c r="AG453" s="194"/>
      <c r="AH453" s="194"/>
      <c r="AI453" s="194"/>
      <c r="AJ453" s="194"/>
      <c r="AK453" s="194"/>
      <c r="AL453" s="194"/>
      <c r="AM453" s="194"/>
      <c r="AN453" s="194"/>
      <c r="AO453" s="194"/>
      <c r="AP453" s="194"/>
      <c r="AQ453" s="194"/>
      <c r="AR453" s="194"/>
      <c r="AS453" s="194"/>
      <c r="AT453" s="194"/>
      <c r="AU453" s="194"/>
    </row>
    <row r="454">
      <c r="A454" s="194"/>
      <c r="B454" s="194"/>
      <c r="C454" s="194"/>
      <c r="D454" s="259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  <c r="AA454" s="194"/>
      <c r="AB454" s="194"/>
      <c r="AC454" s="194"/>
      <c r="AD454" s="194"/>
      <c r="AE454" s="194"/>
      <c r="AF454" s="194"/>
      <c r="AG454" s="194"/>
      <c r="AH454" s="194"/>
      <c r="AI454" s="194"/>
      <c r="AJ454" s="194"/>
      <c r="AK454" s="194"/>
      <c r="AL454" s="194"/>
      <c r="AM454" s="194"/>
      <c r="AN454" s="194"/>
      <c r="AO454" s="194"/>
      <c r="AP454" s="194"/>
      <c r="AQ454" s="194"/>
      <c r="AR454" s="194"/>
      <c r="AS454" s="194"/>
      <c r="AT454" s="194"/>
      <c r="AU454" s="194"/>
    </row>
    <row r="455">
      <c r="A455" s="194"/>
      <c r="B455" s="194"/>
      <c r="C455" s="194"/>
      <c r="D455" s="259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  <c r="AA455" s="194"/>
      <c r="AB455" s="194"/>
      <c r="AC455" s="194"/>
      <c r="AD455" s="194"/>
      <c r="AE455" s="194"/>
      <c r="AF455" s="194"/>
      <c r="AG455" s="194"/>
      <c r="AH455" s="194"/>
      <c r="AI455" s="194"/>
      <c r="AJ455" s="194"/>
      <c r="AK455" s="194"/>
      <c r="AL455" s="194"/>
      <c r="AM455" s="194"/>
      <c r="AN455" s="194"/>
      <c r="AO455" s="194"/>
      <c r="AP455" s="194"/>
      <c r="AQ455" s="194"/>
      <c r="AR455" s="194"/>
      <c r="AS455" s="194"/>
      <c r="AT455" s="194"/>
      <c r="AU455" s="194"/>
    </row>
    <row r="456">
      <c r="A456" s="194"/>
      <c r="B456" s="194"/>
      <c r="C456" s="194"/>
      <c r="D456" s="259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  <c r="AA456" s="194"/>
      <c r="AB456" s="194"/>
      <c r="AC456" s="194"/>
      <c r="AD456" s="194"/>
      <c r="AE456" s="194"/>
      <c r="AF456" s="194"/>
      <c r="AG456" s="194"/>
      <c r="AH456" s="194"/>
      <c r="AI456" s="194"/>
      <c r="AJ456" s="194"/>
      <c r="AK456" s="194"/>
      <c r="AL456" s="194"/>
      <c r="AM456" s="194"/>
      <c r="AN456" s="194"/>
      <c r="AO456" s="194"/>
      <c r="AP456" s="194"/>
      <c r="AQ456" s="194"/>
      <c r="AR456" s="194"/>
      <c r="AS456" s="194"/>
      <c r="AT456" s="194"/>
      <c r="AU456" s="194"/>
    </row>
    <row r="457">
      <c r="A457" s="194"/>
      <c r="B457" s="194"/>
      <c r="C457" s="194"/>
      <c r="D457" s="259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  <c r="AA457" s="194"/>
      <c r="AB457" s="194"/>
      <c r="AC457" s="194"/>
      <c r="AD457" s="194"/>
      <c r="AE457" s="194"/>
      <c r="AF457" s="194"/>
      <c r="AG457" s="194"/>
      <c r="AH457" s="194"/>
      <c r="AI457" s="194"/>
      <c r="AJ457" s="194"/>
      <c r="AK457" s="194"/>
      <c r="AL457" s="194"/>
      <c r="AM457" s="194"/>
      <c r="AN457" s="194"/>
      <c r="AO457" s="194"/>
      <c r="AP457" s="194"/>
      <c r="AQ457" s="194"/>
      <c r="AR457" s="194"/>
      <c r="AS457" s="194"/>
      <c r="AT457" s="194"/>
      <c r="AU457" s="194"/>
    </row>
    <row r="458">
      <c r="A458" s="194"/>
      <c r="B458" s="194"/>
      <c r="C458" s="194"/>
      <c r="D458" s="259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  <c r="AA458" s="194"/>
      <c r="AB458" s="194"/>
      <c r="AC458" s="194"/>
      <c r="AD458" s="194"/>
      <c r="AE458" s="194"/>
      <c r="AF458" s="194"/>
      <c r="AG458" s="194"/>
      <c r="AH458" s="194"/>
      <c r="AI458" s="194"/>
      <c r="AJ458" s="194"/>
      <c r="AK458" s="194"/>
      <c r="AL458" s="194"/>
      <c r="AM458" s="194"/>
      <c r="AN458" s="194"/>
      <c r="AO458" s="194"/>
      <c r="AP458" s="194"/>
      <c r="AQ458" s="194"/>
      <c r="AR458" s="194"/>
      <c r="AS458" s="194"/>
      <c r="AT458" s="194"/>
      <c r="AU458" s="194"/>
    </row>
    <row r="459">
      <c r="A459" s="194"/>
      <c r="B459" s="194"/>
      <c r="C459" s="194"/>
      <c r="D459" s="259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  <c r="AA459" s="194"/>
      <c r="AB459" s="194"/>
      <c r="AC459" s="194"/>
      <c r="AD459" s="194"/>
      <c r="AE459" s="194"/>
      <c r="AF459" s="194"/>
      <c r="AG459" s="194"/>
      <c r="AH459" s="194"/>
      <c r="AI459" s="194"/>
      <c r="AJ459" s="194"/>
      <c r="AK459" s="194"/>
      <c r="AL459" s="194"/>
      <c r="AM459" s="194"/>
      <c r="AN459" s="194"/>
      <c r="AO459" s="194"/>
      <c r="AP459" s="194"/>
      <c r="AQ459" s="194"/>
      <c r="AR459" s="194"/>
      <c r="AS459" s="194"/>
      <c r="AT459" s="194"/>
      <c r="AU459" s="194"/>
    </row>
    <row r="460">
      <c r="A460" s="194"/>
      <c r="B460" s="194"/>
      <c r="C460" s="194"/>
      <c r="D460" s="259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  <c r="AA460" s="194"/>
      <c r="AB460" s="194"/>
      <c r="AC460" s="194"/>
      <c r="AD460" s="194"/>
      <c r="AE460" s="194"/>
      <c r="AF460" s="194"/>
      <c r="AG460" s="194"/>
      <c r="AH460" s="194"/>
      <c r="AI460" s="194"/>
      <c r="AJ460" s="194"/>
      <c r="AK460" s="194"/>
      <c r="AL460" s="194"/>
      <c r="AM460" s="194"/>
      <c r="AN460" s="194"/>
      <c r="AO460" s="194"/>
      <c r="AP460" s="194"/>
      <c r="AQ460" s="194"/>
      <c r="AR460" s="194"/>
      <c r="AS460" s="194"/>
      <c r="AT460" s="194"/>
      <c r="AU460" s="194"/>
    </row>
    <row r="461">
      <c r="A461" s="194"/>
      <c r="B461" s="194"/>
      <c r="C461" s="194"/>
      <c r="D461" s="259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  <c r="AA461" s="194"/>
      <c r="AB461" s="194"/>
      <c r="AC461" s="194"/>
      <c r="AD461" s="194"/>
      <c r="AE461" s="194"/>
      <c r="AF461" s="194"/>
      <c r="AG461" s="194"/>
      <c r="AH461" s="194"/>
      <c r="AI461" s="194"/>
      <c r="AJ461" s="194"/>
      <c r="AK461" s="194"/>
      <c r="AL461" s="194"/>
      <c r="AM461" s="194"/>
      <c r="AN461" s="194"/>
      <c r="AO461" s="194"/>
      <c r="AP461" s="194"/>
      <c r="AQ461" s="194"/>
      <c r="AR461" s="194"/>
      <c r="AS461" s="194"/>
      <c r="AT461" s="194"/>
      <c r="AU461" s="194"/>
    </row>
    <row r="462">
      <c r="A462" s="194"/>
      <c r="B462" s="194"/>
      <c r="C462" s="194"/>
      <c r="D462" s="259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  <c r="AA462" s="194"/>
      <c r="AB462" s="194"/>
      <c r="AC462" s="194"/>
      <c r="AD462" s="194"/>
      <c r="AE462" s="194"/>
      <c r="AF462" s="194"/>
      <c r="AG462" s="194"/>
      <c r="AH462" s="194"/>
      <c r="AI462" s="194"/>
      <c r="AJ462" s="194"/>
      <c r="AK462" s="194"/>
      <c r="AL462" s="194"/>
      <c r="AM462" s="194"/>
      <c r="AN462" s="194"/>
      <c r="AO462" s="194"/>
      <c r="AP462" s="194"/>
      <c r="AQ462" s="194"/>
      <c r="AR462" s="194"/>
      <c r="AS462" s="194"/>
      <c r="AT462" s="194"/>
      <c r="AU462" s="194"/>
    </row>
    <row r="463">
      <c r="A463" s="194"/>
      <c r="B463" s="194"/>
      <c r="C463" s="194"/>
      <c r="D463" s="259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  <c r="AA463" s="194"/>
      <c r="AB463" s="194"/>
      <c r="AC463" s="194"/>
      <c r="AD463" s="194"/>
      <c r="AE463" s="194"/>
      <c r="AF463" s="194"/>
      <c r="AG463" s="194"/>
      <c r="AH463" s="194"/>
      <c r="AI463" s="194"/>
      <c r="AJ463" s="194"/>
      <c r="AK463" s="194"/>
      <c r="AL463" s="194"/>
      <c r="AM463" s="194"/>
      <c r="AN463" s="194"/>
      <c r="AO463" s="194"/>
      <c r="AP463" s="194"/>
      <c r="AQ463" s="194"/>
      <c r="AR463" s="194"/>
      <c r="AS463" s="194"/>
      <c r="AT463" s="194"/>
      <c r="AU463" s="194"/>
    </row>
    <row r="464">
      <c r="A464" s="194"/>
      <c r="B464" s="194"/>
      <c r="C464" s="194"/>
      <c r="D464" s="259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  <c r="AA464" s="194"/>
      <c r="AB464" s="194"/>
      <c r="AC464" s="194"/>
      <c r="AD464" s="194"/>
      <c r="AE464" s="194"/>
      <c r="AF464" s="194"/>
      <c r="AG464" s="194"/>
      <c r="AH464" s="194"/>
      <c r="AI464" s="194"/>
      <c r="AJ464" s="194"/>
      <c r="AK464" s="194"/>
      <c r="AL464" s="194"/>
      <c r="AM464" s="194"/>
      <c r="AN464" s="194"/>
      <c r="AO464" s="194"/>
      <c r="AP464" s="194"/>
      <c r="AQ464" s="194"/>
      <c r="AR464" s="194"/>
      <c r="AS464" s="194"/>
      <c r="AT464" s="194"/>
      <c r="AU464" s="194"/>
    </row>
    <row r="465">
      <c r="A465" s="194"/>
      <c r="B465" s="194"/>
      <c r="C465" s="194"/>
      <c r="D465" s="259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  <c r="AA465" s="194"/>
      <c r="AB465" s="194"/>
      <c r="AC465" s="194"/>
      <c r="AD465" s="194"/>
      <c r="AE465" s="194"/>
      <c r="AF465" s="194"/>
      <c r="AG465" s="194"/>
      <c r="AH465" s="194"/>
      <c r="AI465" s="194"/>
      <c r="AJ465" s="194"/>
      <c r="AK465" s="194"/>
      <c r="AL465" s="194"/>
      <c r="AM465" s="194"/>
      <c r="AN465" s="194"/>
      <c r="AO465" s="194"/>
      <c r="AP465" s="194"/>
      <c r="AQ465" s="194"/>
      <c r="AR465" s="194"/>
      <c r="AS465" s="194"/>
      <c r="AT465" s="194"/>
      <c r="AU465" s="194"/>
    </row>
    <row r="466">
      <c r="A466" s="194"/>
      <c r="B466" s="194"/>
      <c r="C466" s="194"/>
      <c r="D466" s="259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  <c r="AA466" s="194"/>
      <c r="AB466" s="194"/>
      <c r="AC466" s="194"/>
      <c r="AD466" s="194"/>
      <c r="AE466" s="194"/>
      <c r="AF466" s="194"/>
      <c r="AG466" s="194"/>
      <c r="AH466" s="194"/>
      <c r="AI466" s="194"/>
      <c r="AJ466" s="194"/>
      <c r="AK466" s="194"/>
      <c r="AL466" s="194"/>
      <c r="AM466" s="194"/>
      <c r="AN466" s="194"/>
      <c r="AO466" s="194"/>
      <c r="AP466" s="194"/>
      <c r="AQ466" s="194"/>
      <c r="AR466" s="194"/>
      <c r="AS466" s="194"/>
      <c r="AT466" s="194"/>
      <c r="AU466" s="194"/>
    </row>
    <row r="467">
      <c r="A467" s="194"/>
      <c r="B467" s="194"/>
      <c r="C467" s="194"/>
      <c r="D467" s="259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  <c r="AA467" s="194"/>
      <c r="AB467" s="194"/>
      <c r="AC467" s="194"/>
      <c r="AD467" s="194"/>
      <c r="AE467" s="194"/>
      <c r="AF467" s="194"/>
      <c r="AG467" s="194"/>
      <c r="AH467" s="194"/>
      <c r="AI467" s="194"/>
      <c r="AJ467" s="194"/>
      <c r="AK467" s="194"/>
      <c r="AL467" s="194"/>
      <c r="AM467" s="194"/>
      <c r="AN467" s="194"/>
      <c r="AO467" s="194"/>
      <c r="AP467" s="194"/>
      <c r="AQ467" s="194"/>
      <c r="AR467" s="194"/>
      <c r="AS467" s="194"/>
      <c r="AT467" s="194"/>
      <c r="AU467" s="194"/>
    </row>
    <row r="468">
      <c r="A468" s="194"/>
      <c r="B468" s="194"/>
      <c r="C468" s="194"/>
      <c r="D468" s="259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  <c r="AA468" s="194"/>
      <c r="AB468" s="194"/>
      <c r="AC468" s="194"/>
      <c r="AD468" s="194"/>
      <c r="AE468" s="194"/>
      <c r="AF468" s="194"/>
      <c r="AG468" s="194"/>
      <c r="AH468" s="194"/>
      <c r="AI468" s="194"/>
      <c r="AJ468" s="194"/>
      <c r="AK468" s="194"/>
      <c r="AL468" s="194"/>
      <c r="AM468" s="194"/>
      <c r="AN468" s="194"/>
      <c r="AO468" s="194"/>
      <c r="AP468" s="194"/>
      <c r="AQ468" s="194"/>
      <c r="AR468" s="194"/>
      <c r="AS468" s="194"/>
      <c r="AT468" s="194"/>
      <c r="AU468" s="194"/>
    </row>
    <row r="469">
      <c r="A469" s="194"/>
      <c r="B469" s="194"/>
      <c r="C469" s="194"/>
      <c r="D469" s="259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  <c r="AA469" s="194"/>
      <c r="AB469" s="194"/>
      <c r="AC469" s="194"/>
      <c r="AD469" s="194"/>
      <c r="AE469" s="194"/>
      <c r="AF469" s="194"/>
      <c r="AG469" s="194"/>
      <c r="AH469" s="194"/>
      <c r="AI469" s="194"/>
      <c r="AJ469" s="194"/>
      <c r="AK469" s="194"/>
      <c r="AL469" s="194"/>
      <c r="AM469" s="194"/>
      <c r="AN469" s="194"/>
      <c r="AO469" s="194"/>
      <c r="AP469" s="194"/>
      <c r="AQ469" s="194"/>
      <c r="AR469" s="194"/>
      <c r="AS469" s="194"/>
      <c r="AT469" s="194"/>
      <c r="AU469" s="194"/>
    </row>
    <row r="470">
      <c r="A470" s="194"/>
      <c r="B470" s="194"/>
      <c r="C470" s="194"/>
      <c r="D470" s="259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  <c r="AA470" s="194"/>
      <c r="AB470" s="194"/>
      <c r="AC470" s="194"/>
      <c r="AD470" s="194"/>
      <c r="AE470" s="194"/>
      <c r="AF470" s="194"/>
      <c r="AG470" s="194"/>
      <c r="AH470" s="194"/>
      <c r="AI470" s="194"/>
      <c r="AJ470" s="194"/>
      <c r="AK470" s="194"/>
      <c r="AL470" s="194"/>
      <c r="AM470" s="194"/>
      <c r="AN470" s="194"/>
      <c r="AO470" s="194"/>
      <c r="AP470" s="194"/>
      <c r="AQ470" s="194"/>
      <c r="AR470" s="194"/>
      <c r="AS470" s="194"/>
      <c r="AT470" s="194"/>
      <c r="AU470" s="194"/>
    </row>
    <row r="471">
      <c r="A471" s="194"/>
      <c r="B471" s="194"/>
      <c r="C471" s="194"/>
      <c r="D471" s="259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  <c r="AA471" s="194"/>
      <c r="AB471" s="194"/>
      <c r="AC471" s="194"/>
      <c r="AD471" s="194"/>
      <c r="AE471" s="194"/>
      <c r="AF471" s="194"/>
      <c r="AG471" s="194"/>
      <c r="AH471" s="194"/>
      <c r="AI471" s="194"/>
      <c r="AJ471" s="194"/>
      <c r="AK471" s="194"/>
      <c r="AL471" s="194"/>
      <c r="AM471" s="194"/>
      <c r="AN471" s="194"/>
      <c r="AO471" s="194"/>
      <c r="AP471" s="194"/>
      <c r="AQ471" s="194"/>
      <c r="AR471" s="194"/>
      <c r="AS471" s="194"/>
      <c r="AT471" s="194"/>
      <c r="AU471" s="194"/>
    </row>
    <row r="472">
      <c r="A472" s="194"/>
      <c r="B472" s="194"/>
      <c r="C472" s="194"/>
      <c r="D472" s="259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  <c r="AA472" s="194"/>
      <c r="AB472" s="194"/>
      <c r="AC472" s="194"/>
      <c r="AD472" s="194"/>
      <c r="AE472" s="194"/>
      <c r="AF472" s="194"/>
      <c r="AG472" s="194"/>
      <c r="AH472" s="194"/>
      <c r="AI472" s="194"/>
      <c r="AJ472" s="194"/>
      <c r="AK472" s="194"/>
      <c r="AL472" s="194"/>
      <c r="AM472" s="194"/>
      <c r="AN472" s="194"/>
      <c r="AO472" s="194"/>
      <c r="AP472" s="194"/>
      <c r="AQ472" s="194"/>
      <c r="AR472" s="194"/>
      <c r="AS472" s="194"/>
      <c r="AT472" s="194"/>
      <c r="AU472" s="194"/>
    </row>
    <row r="473">
      <c r="A473" s="194"/>
      <c r="B473" s="194"/>
      <c r="C473" s="194"/>
      <c r="D473" s="259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  <c r="AA473" s="194"/>
      <c r="AB473" s="194"/>
      <c r="AC473" s="194"/>
      <c r="AD473" s="194"/>
      <c r="AE473" s="194"/>
      <c r="AF473" s="194"/>
      <c r="AG473" s="194"/>
      <c r="AH473" s="194"/>
      <c r="AI473" s="194"/>
      <c r="AJ473" s="194"/>
      <c r="AK473" s="194"/>
      <c r="AL473" s="194"/>
      <c r="AM473" s="194"/>
      <c r="AN473" s="194"/>
      <c r="AO473" s="194"/>
      <c r="AP473" s="194"/>
      <c r="AQ473" s="194"/>
      <c r="AR473" s="194"/>
      <c r="AS473" s="194"/>
      <c r="AT473" s="194"/>
      <c r="AU473" s="194"/>
    </row>
    <row r="474">
      <c r="A474" s="194"/>
      <c r="B474" s="194"/>
      <c r="C474" s="194"/>
      <c r="D474" s="259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  <c r="AA474" s="194"/>
      <c r="AB474" s="194"/>
      <c r="AC474" s="194"/>
      <c r="AD474" s="194"/>
      <c r="AE474" s="194"/>
      <c r="AF474" s="194"/>
      <c r="AG474" s="194"/>
      <c r="AH474" s="194"/>
      <c r="AI474" s="194"/>
      <c r="AJ474" s="194"/>
      <c r="AK474" s="194"/>
      <c r="AL474" s="194"/>
      <c r="AM474" s="194"/>
      <c r="AN474" s="194"/>
      <c r="AO474" s="194"/>
      <c r="AP474" s="194"/>
      <c r="AQ474" s="194"/>
      <c r="AR474" s="194"/>
      <c r="AS474" s="194"/>
      <c r="AT474" s="194"/>
      <c r="AU474" s="194"/>
    </row>
    <row r="475">
      <c r="A475" s="194"/>
      <c r="B475" s="194"/>
      <c r="C475" s="194"/>
      <c r="D475" s="259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  <c r="AA475" s="194"/>
      <c r="AB475" s="194"/>
      <c r="AC475" s="194"/>
      <c r="AD475" s="194"/>
      <c r="AE475" s="194"/>
      <c r="AF475" s="194"/>
      <c r="AG475" s="194"/>
      <c r="AH475" s="194"/>
      <c r="AI475" s="194"/>
      <c r="AJ475" s="194"/>
      <c r="AK475" s="194"/>
      <c r="AL475" s="194"/>
      <c r="AM475" s="194"/>
      <c r="AN475" s="194"/>
      <c r="AO475" s="194"/>
      <c r="AP475" s="194"/>
      <c r="AQ475" s="194"/>
      <c r="AR475" s="194"/>
      <c r="AS475" s="194"/>
      <c r="AT475" s="194"/>
      <c r="AU475" s="194"/>
    </row>
    <row r="476">
      <c r="A476" s="194"/>
      <c r="B476" s="194"/>
      <c r="C476" s="194"/>
      <c r="D476" s="259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  <c r="AA476" s="194"/>
      <c r="AB476" s="194"/>
      <c r="AC476" s="194"/>
      <c r="AD476" s="194"/>
      <c r="AE476" s="194"/>
      <c r="AF476" s="194"/>
      <c r="AG476" s="194"/>
      <c r="AH476" s="194"/>
      <c r="AI476" s="194"/>
      <c r="AJ476" s="194"/>
      <c r="AK476" s="194"/>
      <c r="AL476" s="194"/>
      <c r="AM476" s="194"/>
      <c r="AN476" s="194"/>
      <c r="AO476" s="194"/>
      <c r="AP476" s="194"/>
      <c r="AQ476" s="194"/>
      <c r="AR476" s="194"/>
      <c r="AS476" s="194"/>
      <c r="AT476" s="194"/>
      <c r="AU476" s="194"/>
    </row>
    <row r="477">
      <c r="A477" s="194"/>
      <c r="B477" s="194"/>
      <c r="C477" s="194"/>
      <c r="D477" s="259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  <c r="AA477" s="194"/>
      <c r="AB477" s="194"/>
      <c r="AC477" s="194"/>
      <c r="AD477" s="194"/>
      <c r="AE477" s="194"/>
      <c r="AF477" s="194"/>
      <c r="AG477" s="194"/>
      <c r="AH477" s="194"/>
      <c r="AI477" s="194"/>
      <c r="AJ477" s="194"/>
      <c r="AK477" s="194"/>
      <c r="AL477" s="194"/>
      <c r="AM477" s="194"/>
      <c r="AN477" s="194"/>
      <c r="AO477" s="194"/>
      <c r="AP477" s="194"/>
      <c r="AQ477" s="194"/>
      <c r="AR477" s="194"/>
      <c r="AS477" s="194"/>
      <c r="AT477" s="194"/>
      <c r="AU477" s="194"/>
    </row>
    <row r="478">
      <c r="A478" s="194"/>
      <c r="B478" s="194"/>
      <c r="C478" s="194"/>
      <c r="D478" s="259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  <c r="AA478" s="194"/>
      <c r="AB478" s="194"/>
      <c r="AC478" s="194"/>
      <c r="AD478" s="194"/>
      <c r="AE478" s="194"/>
      <c r="AF478" s="194"/>
      <c r="AG478" s="194"/>
      <c r="AH478" s="194"/>
      <c r="AI478" s="194"/>
      <c r="AJ478" s="194"/>
      <c r="AK478" s="194"/>
      <c r="AL478" s="194"/>
      <c r="AM478" s="194"/>
      <c r="AN478" s="194"/>
      <c r="AO478" s="194"/>
      <c r="AP478" s="194"/>
      <c r="AQ478" s="194"/>
      <c r="AR478" s="194"/>
      <c r="AS478" s="194"/>
      <c r="AT478" s="194"/>
      <c r="AU478" s="194"/>
    </row>
    <row r="479">
      <c r="A479" s="194"/>
      <c r="B479" s="194"/>
      <c r="C479" s="194"/>
      <c r="D479" s="259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  <c r="AA479" s="194"/>
      <c r="AB479" s="194"/>
      <c r="AC479" s="194"/>
      <c r="AD479" s="194"/>
      <c r="AE479" s="194"/>
      <c r="AF479" s="194"/>
      <c r="AG479" s="194"/>
      <c r="AH479" s="194"/>
      <c r="AI479" s="194"/>
      <c r="AJ479" s="194"/>
      <c r="AK479" s="194"/>
      <c r="AL479" s="194"/>
      <c r="AM479" s="194"/>
      <c r="AN479" s="194"/>
      <c r="AO479" s="194"/>
      <c r="AP479" s="194"/>
      <c r="AQ479" s="194"/>
      <c r="AR479" s="194"/>
      <c r="AS479" s="194"/>
      <c r="AT479" s="194"/>
      <c r="AU479" s="194"/>
    </row>
    <row r="480">
      <c r="A480" s="194"/>
      <c r="B480" s="194"/>
      <c r="C480" s="194"/>
      <c r="D480" s="259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  <c r="AA480" s="194"/>
      <c r="AB480" s="194"/>
      <c r="AC480" s="194"/>
      <c r="AD480" s="194"/>
      <c r="AE480" s="194"/>
      <c r="AF480" s="194"/>
      <c r="AG480" s="194"/>
      <c r="AH480" s="194"/>
      <c r="AI480" s="194"/>
      <c r="AJ480" s="194"/>
      <c r="AK480" s="194"/>
      <c r="AL480" s="194"/>
      <c r="AM480" s="194"/>
      <c r="AN480" s="194"/>
      <c r="AO480" s="194"/>
      <c r="AP480" s="194"/>
      <c r="AQ480" s="194"/>
      <c r="AR480" s="194"/>
      <c r="AS480" s="194"/>
      <c r="AT480" s="194"/>
      <c r="AU480" s="194"/>
    </row>
    <row r="481">
      <c r="A481" s="194"/>
      <c r="B481" s="194"/>
      <c r="C481" s="194"/>
      <c r="D481" s="259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  <c r="AA481" s="194"/>
      <c r="AB481" s="194"/>
      <c r="AC481" s="194"/>
      <c r="AD481" s="194"/>
      <c r="AE481" s="194"/>
      <c r="AF481" s="194"/>
      <c r="AG481" s="194"/>
      <c r="AH481" s="194"/>
      <c r="AI481" s="194"/>
      <c r="AJ481" s="194"/>
      <c r="AK481" s="194"/>
      <c r="AL481" s="194"/>
      <c r="AM481" s="194"/>
      <c r="AN481" s="194"/>
      <c r="AO481" s="194"/>
      <c r="AP481" s="194"/>
      <c r="AQ481" s="194"/>
      <c r="AR481" s="194"/>
      <c r="AS481" s="194"/>
      <c r="AT481" s="194"/>
      <c r="AU481" s="194"/>
    </row>
    <row r="482">
      <c r="A482" s="194"/>
      <c r="B482" s="194"/>
      <c r="C482" s="194"/>
      <c r="D482" s="259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  <c r="AA482" s="194"/>
      <c r="AB482" s="194"/>
      <c r="AC482" s="194"/>
      <c r="AD482" s="194"/>
      <c r="AE482" s="194"/>
      <c r="AF482" s="194"/>
      <c r="AG482" s="194"/>
      <c r="AH482" s="194"/>
      <c r="AI482" s="194"/>
      <c r="AJ482" s="194"/>
      <c r="AK482" s="194"/>
      <c r="AL482" s="194"/>
      <c r="AM482" s="194"/>
      <c r="AN482" s="194"/>
      <c r="AO482" s="194"/>
      <c r="AP482" s="194"/>
      <c r="AQ482" s="194"/>
      <c r="AR482" s="194"/>
      <c r="AS482" s="194"/>
      <c r="AT482" s="194"/>
      <c r="AU482" s="194"/>
    </row>
    <row r="483">
      <c r="A483" s="194"/>
      <c r="B483" s="194"/>
      <c r="C483" s="194"/>
      <c r="D483" s="259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  <c r="AA483" s="194"/>
      <c r="AB483" s="194"/>
      <c r="AC483" s="194"/>
      <c r="AD483" s="194"/>
      <c r="AE483" s="194"/>
      <c r="AF483" s="194"/>
      <c r="AG483" s="194"/>
      <c r="AH483" s="194"/>
      <c r="AI483" s="194"/>
      <c r="AJ483" s="194"/>
      <c r="AK483" s="194"/>
      <c r="AL483" s="194"/>
      <c r="AM483" s="194"/>
      <c r="AN483" s="194"/>
      <c r="AO483" s="194"/>
      <c r="AP483" s="194"/>
      <c r="AQ483" s="194"/>
      <c r="AR483" s="194"/>
      <c r="AS483" s="194"/>
      <c r="AT483" s="194"/>
      <c r="AU483" s="194"/>
    </row>
    <row r="484">
      <c r="A484" s="194"/>
      <c r="B484" s="194"/>
      <c r="C484" s="194"/>
      <c r="D484" s="259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  <c r="AA484" s="194"/>
      <c r="AB484" s="194"/>
      <c r="AC484" s="194"/>
      <c r="AD484" s="194"/>
      <c r="AE484" s="194"/>
      <c r="AF484" s="194"/>
      <c r="AG484" s="194"/>
      <c r="AH484" s="194"/>
      <c r="AI484" s="194"/>
      <c r="AJ484" s="194"/>
      <c r="AK484" s="194"/>
      <c r="AL484" s="194"/>
      <c r="AM484" s="194"/>
      <c r="AN484" s="194"/>
      <c r="AO484" s="194"/>
      <c r="AP484" s="194"/>
      <c r="AQ484" s="194"/>
      <c r="AR484" s="194"/>
      <c r="AS484" s="194"/>
      <c r="AT484" s="194"/>
      <c r="AU484" s="194"/>
    </row>
    <row r="485">
      <c r="A485" s="194"/>
      <c r="B485" s="194"/>
      <c r="C485" s="194"/>
      <c r="D485" s="259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  <c r="AA485" s="194"/>
      <c r="AB485" s="194"/>
      <c r="AC485" s="194"/>
      <c r="AD485" s="194"/>
      <c r="AE485" s="194"/>
      <c r="AF485" s="194"/>
      <c r="AG485" s="194"/>
      <c r="AH485" s="194"/>
      <c r="AI485" s="194"/>
      <c r="AJ485" s="194"/>
      <c r="AK485" s="194"/>
      <c r="AL485" s="194"/>
      <c r="AM485" s="194"/>
      <c r="AN485" s="194"/>
      <c r="AO485" s="194"/>
      <c r="AP485" s="194"/>
      <c r="AQ485" s="194"/>
      <c r="AR485" s="194"/>
      <c r="AS485" s="194"/>
      <c r="AT485" s="194"/>
      <c r="AU485" s="194"/>
    </row>
    <row r="486">
      <c r="A486" s="194"/>
      <c r="B486" s="194"/>
      <c r="C486" s="194"/>
      <c r="D486" s="259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  <c r="AA486" s="194"/>
      <c r="AB486" s="194"/>
      <c r="AC486" s="194"/>
      <c r="AD486" s="194"/>
      <c r="AE486" s="194"/>
      <c r="AF486" s="194"/>
      <c r="AG486" s="194"/>
      <c r="AH486" s="194"/>
      <c r="AI486" s="194"/>
      <c r="AJ486" s="194"/>
      <c r="AK486" s="194"/>
      <c r="AL486" s="194"/>
      <c r="AM486" s="194"/>
      <c r="AN486" s="194"/>
      <c r="AO486" s="194"/>
      <c r="AP486" s="194"/>
      <c r="AQ486" s="194"/>
      <c r="AR486" s="194"/>
      <c r="AS486" s="194"/>
      <c r="AT486" s="194"/>
      <c r="AU486" s="194"/>
    </row>
    <row r="487">
      <c r="A487" s="194"/>
      <c r="B487" s="194"/>
      <c r="C487" s="194"/>
      <c r="D487" s="259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  <c r="AA487" s="194"/>
      <c r="AB487" s="194"/>
      <c r="AC487" s="194"/>
      <c r="AD487" s="194"/>
      <c r="AE487" s="194"/>
      <c r="AF487" s="194"/>
      <c r="AG487" s="194"/>
      <c r="AH487" s="194"/>
      <c r="AI487" s="194"/>
      <c r="AJ487" s="194"/>
      <c r="AK487" s="194"/>
      <c r="AL487" s="194"/>
      <c r="AM487" s="194"/>
      <c r="AN487" s="194"/>
      <c r="AO487" s="194"/>
      <c r="AP487" s="194"/>
      <c r="AQ487" s="194"/>
      <c r="AR487" s="194"/>
      <c r="AS487" s="194"/>
      <c r="AT487" s="194"/>
      <c r="AU487" s="194"/>
    </row>
    <row r="488">
      <c r="A488" s="194"/>
      <c r="B488" s="194"/>
      <c r="C488" s="194"/>
      <c r="D488" s="259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  <c r="AA488" s="194"/>
      <c r="AB488" s="194"/>
      <c r="AC488" s="194"/>
      <c r="AD488" s="194"/>
      <c r="AE488" s="194"/>
      <c r="AF488" s="194"/>
      <c r="AG488" s="194"/>
      <c r="AH488" s="194"/>
      <c r="AI488" s="194"/>
      <c r="AJ488" s="194"/>
      <c r="AK488" s="194"/>
      <c r="AL488" s="194"/>
      <c r="AM488" s="194"/>
      <c r="AN488" s="194"/>
      <c r="AO488" s="194"/>
      <c r="AP488" s="194"/>
      <c r="AQ488" s="194"/>
      <c r="AR488" s="194"/>
      <c r="AS488" s="194"/>
      <c r="AT488" s="194"/>
      <c r="AU488" s="194"/>
    </row>
    <row r="489">
      <c r="A489" s="194"/>
      <c r="B489" s="194"/>
      <c r="C489" s="194"/>
      <c r="D489" s="259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  <c r="AA489" s="194"/>
      <c r="AB489" s="194"/>
      <c r="AC489" s="194"/>
      <c r="AD489" s="194"/>
      <c r="AE489" s="194"/>
      <c r="AF489" s="194"/>
      <c r="AG489" s="194"/>
      <c r="AH489" s="194"/>
      <c r="AI489" s="194"/>
      <c r="AJ489" s="194"/>
      <c r="AK489" s="194"/>
      <c r="AL489" s="194"/>
      <c r="AM489" s="194"/>
      <c r="AN489" s="194"/>
      <c r="AO489" s="194"/>
      <c r="AP489" s="194"/>
      <c r="AQ489" s="194"/>
      <c r="AR489" s="194"/>
      <c r="AS489" s="194"/>
      <c r="AT489" s="194"/>
      <c r="AU489" s="194"/>
    </row>
    <row r="490">
      <c r="A490" s="194"/>
      <c r="B490" s="194"/>
      <c r="C490" s="194"/>
      <c r="D490" s="259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  <c r="AA490" s="194"/>
      <c r="AB490" s="194"/>
      <c r="AC490" s="194"/>
      <c r="AD490" s="194"/>
      <c r="AE490" s="194"/>
      <c r="AF490" s="194"/>
      <c r="AG490" s="194"/>
      <c r="AH490" s="194"/>
      <c r="AI490" s="194"/>
      <c r="AJ490" s="194"/>
      <c r="AK490" s="194"/>
      <c r="AL490" s="194"/>
      <c r="AM490" s="194"/>
      <c r="AN490" s="194"/>
      <c r="AO490" s="194"/>
      <c r="AP490" s="194"/>
      <c r="AQ490" s="194"/>
      <c r="AR490" s="194"/>
      <c r="AS490" s="194"/>
      <c r="AT490" s="194"/>
      <c r="AU490" s="194"/>
    </row>
    <row r="491">
      <c r="A491" s="194"/>
      <c r="B491" s="194"/>
      <c r="C491" s="194"/>
      <c r="D491" s="259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  <c r="AA491" s="194"/>
      <c r="AB491" s="194"/>
      <c r="AC491" s="194"/>
      <c r="AD491" s="194"/>
      <c r="AE491" s="194"/>
      <c r="AF491" s="194"/>
      <c r="AG491" s="194"/>
      <c r="AH491" s="194"/>
      <c r="AI491" s="194"/>
      <c r="AJ491" s="194"/>
      <c r="AK491" s="194"/>
      <c r="AL491" s="194"/>
      <c r="AM491" s="194"/>
      <c r="AN491" s="194"/>
      <c r="AO491" s="194"/>
      <c r="AP491" s="194"/>
      <c r="AQ491" s="194"/>
      <c r="AR491" s="194"/>
      <c r="AS491" s="194"/>
      <c r="AT491" s="194"/>
      <c r="AU491" s="194"/>
    </row>
    <row r="492">
      <c r="A492" s="194"/>
      <c r="B492" s="194"/>
      <c r="C492" s="194"/>
      <c r="D492" s="259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  <c r="AA492" s="194"/>
      <c r="AB492" s="194"/>
      <c r="AC492" s="194"/>
      <c r="AD492" s="194"/>
      <c r="AE492" s="194"/>
      <c r="AF492" s="194"/>
      <c r="AG492" s="194"/>
      <c r="AH492" s="194"/>
      <c r="AI492" s="194"/>
      <c r="AJ492" s="194"/>
      <c r="AK492" s="194"/>
      <c r="AL492" s="194"/>
      <c r="AM492" s="194"/>
      <c r="AN492" s="194"/>
      <c r="AO492" s="194"/>
      <c r="AP492" s="194"/>
      <c r="AQ492" s="194"/>
      <c r="AR492" s="194"/>
      <c r="AS492" s="194"/>
      <c r="AT492" s="194"/>
      <c r="AU492" s="194"/>
    </row>
    <row r="493">
      <c r="A493" s="194"/>
      <c r="B493" s="194"/>
      <c r="C493" s="194"/>
      <c r="D493" s="259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  <c r="AA493" s="194"/>
      <c r="AB493" s="194"/>
      <c r="AC493" s="194"/>
      <c r="AD493" s="194"/>
      <c r="AE493" s="194"/>
      <c r="AF493" s="194"/>
      <c r="AG493" s="194"/>
      <c r="AH493" s="194"/>
      <c r="AI493" s="194"/>
      <c r="AJ493" s="194"/>
      <c r="AK493" s="194"/>
      <c r="AL493" s="194"/>
      <c r="AM493" s="194"/>
      <c r="AN493" s="194"/>
      <c r="AO493" s="194"/>
      <c r="AP493" s="194"/>
      <c r="AQ493" s="194"/>
      <c r="AR493" s="194"/>
      <c r="AS493" s="194"/>
      <c r="AT493" s="194"/>
      <c r="AU493" s="194"/>
    </row>
    <row r="494">
      <c r="A494" s="194"/>
      <c r="B494" s="194"/>
      <c r="C494" s="194"/>
      <c r="D494" s="259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  <c r="AA494" s="194"/>
      <c r="AB494" s="194"/>
      <c r="AC494" s="194"/>
      <c r="AD494" s="194"/>
      <c r="AE494" s="194"/>
      <c r="AF494" s="194"/>
      <c r="AG494" s="194"/>
      <c r="AH494" s="194"/>
      <c r="AI494" s="194"/>
      <c r="AJ494" s="194"/>
      <c r="AK494" s="194"/>
      <c r="AL494" s="194"/>
      <c r="AM494" s="194"/>
      <c r="AN494" s="194"/>
      <c r="AO494" s="194"/>
      <c r="AP494" s="194"/>
      <c r="AQ494" s="194"/>
      <c r="AR494" s="194"/>
      <c r="AS494" s="194"/>
      <c r="AT494" s="194"/>
      <c r="AU494" s="194"/>
    </row>
    <row r="495">
      <c r="A495" s="194"/>
      <c r="B495" s="194"/>
      <c r="C495" s="194"/>
      <c r="D495" s="259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  <c r="AA495" s="194"/>
      <c r="AB495" s="194"/>
      <c r="AC495" s="194"/>
      <c r="AD495" s="194"/>
      <c r="AE495" s="194"/>
      <c r="AF495" s="194"/>
      <c r="AG495" s="194"/>
      <c r="AH495" s="194"/>
      <c r="AI495" s="194"/>
      <c r="AJ495" s="194"/>
      <c r="AK495" s="194"/>
      <c r="AL495" s="194"/>
      <c r="AM495" s="194"/>
      <c r="AN495" s="194"/>
      <c r="AO495" s="194"/>
      <c r="AP495" s="194"/>
      <c r="AQ495" s="194"/>
      <c r="AR495" s="194"/>
      <c r="AS495" s="194"/>
      <c r="AT495" s="194"/>
      <c r="AU495" s="194"/>
    </row>
    <row r="496">
      <c r="A496" s="194"/>
      <c r="B496" s="194"/>
      <c r="C496" s="194"/>
      <c r="D496" s="259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  <c r="AA496" s="194"/>
      <c r="AB496" s="194"/>
      <c r="AC496" s="194"/>
      <c r="AD496" s="194"/>
      <c r="AE496" s="194"/>
      <c r="AF496" s="194"/>
      <c r="AG496" s="194"/>
      <c r="AH496" s="194"/>
      <c r="AI496" s="194"/>
      <c r="AJ496" s="194"/>
      <c r="AK496" s="194"/>
      <c r="AL496" s="194"/>
      <c r="AM496" s="194"/>
      <c r="AN496" s="194"/>
      <c r="AO496" s="194"/>
      <c r="AP496" s="194"/>
      <c r="AQ496" s="194"/>
      <c r="AR496" s="194"/>
      <c r="AS496" s="194"/>
      <c r="AT496" s="194"/>
      <c r="AU496" s="194"/>
    </row>
    <row r="497">
      <c r="A497" s="194"/>
      <c r="B497" s="194"/>
      <c r="C497" s="194"/>
      <c r="D497" s="259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  <c r="AA497" s="194"/>
      <c r="AB497" s="194"/>
      <c r="AC497" s="194"/>
      <c r="AD497" s="194"/>
      <c r="AE497" s="194"/>
      <c r="AF497" s="194"/>
      <c r="AG497" s="194"/>
      <c r="AH497" s="194"/>
      <c r="AI497" s="194"/>
      <c r="AJ497" s="194"/>
      <c r="AK497" s="194"/>
      <c r="AL497" s="194"/>
      <c r="AM497" s="194"/>
      <c r="AN497" s="194"/>
      <c r="AO497" s="194"/>
      <c r="AP497" s="194"/>
      <c r="AQ497" s="194"/>
      <c r="AR497" s="194"/>
      <c r="AS497" s="194"/>
      <c r="AT497" s="194"/>
      <c r="AU497" s="194"/>
    </row>
    <row r="498">
      <c r="A498" s="194"/>
      <c r="B498" s="194"/>
      <c r="C498" s="194"/>
      <c r="D498" s="259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  <c r="AA498" s="194"/>
      <c r="AB498" s="194"/>
      <c r="AC498" s="194"/>
      <c r="AD498" s="194"/>
      <c r="AE498" s="194"/>
      <c r="AF498" s="194"/>
      <c r="AG498" s="194"/>
      <c r="AH498" s="194"/>
      <c r="AI498" s="194"/>
      <c r="AJ498" s="194"/>
      <c r="AK498" s="194"/>
      <c r="AL498" s="194"/>
      <c r="AM498" s="194"/>
      <c r="AN498" s="194"/>
      <c r="AO498" s="194"/>
      <c r="AP498" s="194"/>
      <c r="AQ498" s="194"/>
      <c r="AR498" s="194"/>
      <c r="AS498" s="194"/>
      <c r="AT498" s="194"/>
      <c r="AU498" s="194"/>
    </row>
    <row r="499">
      <c r="A499" s="194"/>
      <c r="B499" s="194"/>
      <c r="C499" s="194"/>
      <c r="D499" s="259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  <c r="AA499" s="194"/>
      <c r="AB499" s="194"/>
      <c r="AC499" s="194"/>
      <c r="AD499" s="194"/>
      <c r="AE499" s="194"/>
      <c r="AF499" s="194"/>
      <c r="AG499" s="194"/>
      <c r="AH499" s="194"/>
      <c r="AI499" s="194"/>
      <c r="AJ499" s="194"/>
      <c r="AK499" s="194"/>
      <c r="AL499" s="194"/>
      <c r="AM499" s="194"/>
      <c r="AN499" s="194"/>
      <c r="AO499" s="194"/>
      <c r="AP499" s="194"/>
      <c r="AQ499" s="194"/>
      <c r="AR499" s="194"/>
      <c r="AS499" s="194"/>
      <c r="AT499" s="194"/>
      <c r="AU499" s="194"/>
    </row>
    <row r="500">
      <c r="A500" s="194"/>
      <c r="B500" s="194"/>
      <c r="C500" s="194"/>
      <c r="D500" s="259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  <c r="AA500" s="194"/>
      <c r="AB500" s="194"/>
      <c r="AC500" s="194"/>
      <c r="AD500" s="194"/>
      <c r="AE500" s="194"/>
      <c r="AF500" s="194"/>
      <c r="AG500" s="194"/>
      <c r="AH500" s="194"/>
      <c r="AI500" s="194"/>
      <c r="AJ500" s="194"/>
      <c r="AK500" s="194"/>
      <c r="AL500" s="194"/>
      <c r="AM500" s="194"/>
      <c r="AN500" s="194"/>
      <c r="AO500" s="194"/>
      <c r="AP500" s="194"/>
      <c r="AQ500" s="194"/>
      <c r="AR500" s="194"/>
      <c r="AS500" s="194"/>
      <c r="AT500" s="194"/>
      <c r="AU500" s="194"/>
    </row>
    <row r="501">
      <c r="A501" s="194"/>
      <c r="B501" s="194"/>
      <c r="C501" s="194"/>
      <c r="D501" s="259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  <c r="AA501" s="194"/>
      <c r="AB501" s="194"/>
      <c r="AC501" s="194"/>
      <c r="AD501" s="194"/>
      <c r="AE501" s="194"/>
      <c r="AF501" s="194"/>
      <c r="AG501" s="194"/>
      <c r="AH501" s="194"/>
      <c r="AI501" s="194"/>
      <c r="AJ501" s="194"/>
      <c r="AK501" s="194"/>
      <c r="AL501" s="194"/>
      <c r="AM501" s="194"/>
      <c r="AN501" s="194"/>
      <c r="AO501" s="194"/>
      <c r="AP501" s="194"/>
      <c r="AQ501" s="194"/>
      <c r="AR501" s="194"/>
      <c r="AS501" s="194"/>
      <c r="AT501" s="194"/>
      <c r="AU501" s="194"/>
    </row>
    <row r="502">
      <c r="A502" s="194"/>
      <c r="B502" s="194"/>
      <c r="C502" s="194"/>
      <c r="D502" s="259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  <c r="AA502" s="194"/>
      <c r="AB502" s="194"/>
      <c r="AC502" s="194"/>
      <c r="AD502" s="194"/>
      <c r="AE502" s="194"/>
      <c r="AF502" s="194"/>
      <c r="AG502" s="194"/>
      <c r="AH502" s="194"/>
      <c r="AI502" s="194"/>
      <c r="AJ502" s="194"/>
      <c r="AK502" s="194"/>
      <c r="AL502" s="194"/>
      <c r="AM502" s="194"/>
      <c r="AN502" s="194"/>
      <c r="AO502" s="194"/>
      <c r="AP502" s="194"/>
      <c r="AQ502" s="194"/>
      <c r="AR502" s="194"/>
      <c r="AS502" s="194"/>
      <c r="AT502" s="194"/>
      <c r="AU502" s="194"/>
    </row>
    <row r="503">
      <c r="A503" s="194"/>
      <c r="B503" s="194"/>
      <c r="C503" s="194"/>
      <c r="D503" s="259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  <c r="AA503" s="194"/>
      <c r="AB503" s="194"/>
      <c r="AC503" s="194"/>
      <c r="AD503" s="194"/>
      <c r="AE503" s="194"/>
      <c r="AF503" s="194"/>
      <c r="AG503" s="194"/>
      <c r="AH503" s="194"/>
      <c r="AI503" s="194"/>
      <c r="AJ503" s="194"/>
      <c r="AK503" s="194"/>
      <c r="AL503" s="194"/>
      <c r="AM503" s="194"/>
      <c r="AN503" s="194"/>
      <c r="AO503" s="194"/>
      <c r="AP503" s="194"/>
      <c r="AQ503" s="194"/>
      <c r="AR503" s="194"/>
      <c r="AS503" s="194"/>
      <c r="AT503" s="194"/>
      <c r="AU503" s="194"/>
    </row>
    <row r="504">
      <c r="A504" s="194"/>
      <c r="B504" s="194"/>
      <c r="C504" s="194"/>
      <c r="D504" s="259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  <c r="AA504" s="194"/>
      <c r="AB504" s="194"/>
      <c r="AC504" s="194"/>
      <c r="AD504" s="194"/>
      <c r="AE504" s="194"/>
      <c r="AF504" s="194"/>
      <c r="AG504" s="194"/>
      <c r="AH504" s="194"/>
      <c r="AI504" s="194"/>
      <c r="AJ504" s="194"/>
      <c r="AK504" s="194"/>
      <c r="AL504" s="194"/>
      <c r="AM504" s="194"/>
      <c r="AN504" s="194"/>
      <c r="AO504" s="194"/>
      <c r="AP504" s="194"/>
      <c r="AQ504" s="194"/>
      <c r="AR504" s="194"/>
      <c r="AS504" s="194"/>
      <c r="AT504" s="194"/>
      <c r="AU504" s="194"/>
    </row>
    <row r="505">
      <c r="A505" s="194"/>
      <c r="B505" s="194"/>
      <c r="C505" s="194"/>
      <c r="D505" s="259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  <c r="AA505" s="194"/>
      <c r="AB505" s="194"/>
      <c r="AC505" s="194"/>
      <c r="AD505" s="194"/>
      <c r="AE505" s="194"/>
      <c r="AF505" s="194"/>
      <c r="AG505" s="194"/>
      <c r="AH505" s="194"/>
      <c r="AI505" s="194"/>
      <c r="AJ505" s="194"/>
      <c r="AK505" s="194"/>
      <c r="AL505" s="194"/>
      <c r="AM505" s="194"/>
      <c r="AN505" s="194"/>
      <c r="AO505" s="194"/>
      <c r="AP505" s="194"/>
      <c r="AQ505" s="194"/>
      <c r="AR505" s="194"/>
      <c r="AS505" s="194"/>
      <c r="AT505" s="194"/>
      <c r="AU505" s="194"/>
    </row>
    <row r="506">
      <c r="A506" s="194"/>
      <c r="B506" s="194"/>
      <c r="C506" s="194"/>
      <c r="D506" s="259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  <c r="AA506" s="194"/>
      <c r="AB506" s="194"/>
      <c r="AC506" s="194"/>
      <c r="AD506" s="194"/>
      <c r="AE506" s="194"/>
      <c r="AF506" s="194"/>
      <c r="AG506" s="194"/>
      <c r="AH506" s="194"/>
      <c r="AI506" s="194"/>
      <c r="AJ506" s="194"/>
      <c r="AK506" s="194"/>
      <c r="AL506" s="194"/>
      <c r="AM506" s="194"/>
      <c r="AN506" s="194"/>
      <c r="AO506" s="194"/>
      <c r="AP506" s="194"/>
      <c r="AQ506" s="194"/>
      <c r="AR506" s="194"/>
      <c r="AS506" s="194"/>
      <c r="AT506" s="194"/>
      <c r="AU506" s="194"/>
    </row>
    <row r="507">
      <c r="A507" s="194"/>
      <c r="B507" s="194"/>
      <c r="C507" s="194"/>
      <c r="D507" s="259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  <c r="AA507" s="194"/>
      <c r="AB507" s="194"/>
      <c r="AC507" s="194"/>
      <c r="AD507" s="194"/>
      <c r="AE507" s="194"/>
      <c r="AF507" s="194"/>
      <c r="AG507" s="194"/>
      <c r="AH507" s="194"/>
      <c r="AI507" s="194"/>
      <c r="AJ507" s="194"/>
      <c r="AK507" s="194"/>
      <c r="AL507" s="194"/>
      <c r="AM507" s="194"/>
      <c r="AN507" s="194"/>
      <c r="AO507" s="194"/>
      <c r="AP507" s="194"/>
      <c r="AQ507" s="194"/>
      <c r="AR507" s="194"/>
      <c r="AS507" s="194"/>
      <c r="AT507" s="194"/>
      <c r="AU507" s="194"/>
    </row>
    <row r="508">
      <c r="A508" s="194"/>
      <c r="B508" s="194"/>
      <c r="C508" s="194"/>
      <c r="D508" s="259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  <c r="AA508" s="194"/>
      <c r="AB508" s="194"/>
      <c r="AC508" s="194"/>
      <c r="AD508" s="194"/>
      <c r="AE508" s="194"/>
      <c r="AF508" s="194"/>
      <c r="AG508" s="194"/>
      <c r="AH508" s="194"/>
      <c r="AI508" s="194"/>
      <c r="AJ508" s="194"/>
      <c r="AK508" s="194"/>
      <c r="AL508" s="194"/>
      <c r="AM508" s="194"/>
      <c r="AN508" s="194"/>
      <c r="AO508" s="194"/>
      <c r="AP508" s="194"/>
      <c r="AQ508" s="194"/>
      <c r="AR508" s="194"/>
      <c r="AS508" s="194"/>
      <c r="AT508" s="194"/>
      <c r="AU508" s="194"/>
    </row>
    <row r="509">
      <c r="A509" s="194"/>
      <c r="B509" s="194"/>
      <c r="C509" s="194"/>
      <c r="D509" s="259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  <c r="AA509" s="194"/>
      <c r="AB509" s="194"/>
      <c r="AC509" s="194"/>
      <c r="AD509" s="194"/>
      <c r="AE509" s="194"/>
      <c r="AF509" s="194"/>
      <c r="AG509" s="194"/>
      <c r="AH509" s="194"/>
      <c r="AI509" s="194"/>
      <c r="AJ509" s="194"/>
      <c r="AK509" s="194"/>
      <c r="AL509" s="194"/>
      <c r="AM509" s="194"/>
      <c r="AN509" s="194"/>
      <c r="AO509" s="194"/>
      <c r="AP509" s="194"/>
      <c r="AQ509" s="194"/>
      <c r="AR509" s="194"/>
      <c r="AS509" s="194"/>
      <c r="AT509" s="194"/>
      <c r="AU509" s="194"/>
    </row>
    <row r="510">
      <c r="A510" s="194"/>
      <c r="B510" s="194"/>
      <c r="C510" s="194"/>
      <c r="D510" s="259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  <c r="AA510" s="194"/>
      <c r="AB510" s="194"/>
      <c r="AC510" s="194"/>
      <c r="AD510" s="194"/>
      <c r="AE510" s="194"/>
      <c r="AF510" s="194"/>
      <c r="AG510" s="194"/>
      <c r="AH510" s="194"/>
      <c r="AI510" s="194"/>
      <c r="AJ510" s="194"/>
      <c r="AK510" s="194"/>
      <c r="AL510" s="194"/>
      <c r="AM510" s="194"/>
      <c r="AN510" s="194"/>
      <c r="AO510" s="194"/>
      <c r="AP510" s="194"/>
      <c r="AQ510" s="194"/>
      <c r="AR510" s="194"/>
      <c r="AS510" s="194"/>
      <c r="AT510" s="194"/>
      <c r="AU510" s="194"/>
    </row>
    <row r="511">
      <c r="A511" s="194"/>
      <c r="B511" s="194"/>
      <c r="C511" s="194"/>
      <c r="D511" s="259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  <c r="AA511" s="194"/>
      <c r="AB511" s="194"/>
      <c r="AC511" s="194"/>
      <c r="AD511" s="194"/>
      <c r="AE511" s="194"/>
      <c r="AF511" s="194"/>
      <c r="AG511" s="194"/>
      <c r="AH511" s="194"/>
      <c r="AI511" s="194"/>
      <c r="AJ511" s="194"/>
      <c r="AK511" s="194"/>
      <c r="AL511" s="194"/>
      <c r="AM511" s="194"/>
      <c r="AN511" s="194"/>
      <c r="AO511" s="194"/>
      <c r="AP511" s="194"/>
      <c r="AQ511" s="194"/>
      <c r="AR511" s="194"/>
      <c r="AS511" s="194"/>
      <c r="AT511" s="194"/>
      <c r="AU511" s="194"/>
    </row>
    <row r="512">
      <c r="A512" s="194"/>
      <c r="B512" s="194"/>
      <c r="C512" s="194"/>
      <c r="D512" s="259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  <c r="AA512" s="194"/>
      <c r="AB512" s="194"/>
      <c r="AC512" s="194"/>
      <c r="AD512" s="194"/>
      <c r="AE512" s="194"/>
      <c r="AF512" s="194"/>
      <c r="AG512" s="194"/>
      <c r="AH512" s="194"/>
      <c r="AI512" s="194"/>
      <c r="AJ512" s="194"/>
      <c r="AK512" s="194"/>
      <c r="AL512" s="194"/>
      <c r="AM512" s="194"/>
      <c r="AN512" s="194"/>
      <c r="AO512" s="194"/>
      <c r="AP512" s="194"/>
      <c r="AQ512" s="194"/>
      <c r="AR512" s="194"/>
      <c r="AS512" s="194"/>
      <c r="AT512" s="194"/>
      <c r="AU512" s="194"/>
    </row>
    <row r="513">
      <c r="A513" s="194"/>
      <c r="B513" s="194"/>
      <c r="C513" s="194"/>
      <c r="D513" s="259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  <c r="AA513" s="194"/>
      <c r="AB513" s="194"/>
      <c r="AC513" s="194"/>
      <c r="AD513" s="194"/>
      <c r="AE513" s="194"/>
      <c r="AF513" s="194"/>
      <c r="AG513" s="194"/>
      <c r="AH513" s="194"/>
      <c r="AI513" s="194"/>
      <c r="AJ513" s="194"/>
      <c r="AK513" s="194"/>
      <c r="AL513" s="194"/>
      <c r="AM513" s="194"/>
      <c r="AN513" s="194"/>
      <c r="AO513" s="194"/>
      <c r="AP513" s="194"/>
      <c r="AQ513" s="194"/>
      <c r="AR513" s="194"/>
      <c r="AS513" s="194"/>
      <c r="AT513" s="194"/>
      <c r="AU513" s="194"/>
    </row>
    <row r="514">
      <c r="A514" s="194"/>
      <c r="B514" s="194"/>
      <c r="C514" s="194"/>
      <c r="D514" s="259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  <c r="AA514" s="194"/>
      <c r="AB514" s="194"/>
      <c r="AC514" s="194"/>
      <c r="AD514" s="194"/>
      <c r="AE514" s="194"/>
      <c r="AF514" s="194"/>
      <c r="AG514" s="194"/>
      <c r="AH514" s="194"/>
      <c r="AI514" s="194"/>
      <c r="AJ514" s="194"/>
      <c r="AK514" s="194"/>
      <c r="AL514" s="194"/>
      <c r="AM514" s="194"/>
      <c r="AN514" s="194"/>
      <c r="AO514" s="194"/>
      <c r="AP514" s="194"/>
      <c r="AQ514" s="194"/>
      <c r="AR514" s="194"/>
      <c r="AS514" s="194"/>
      <c r="AT514" s="194"/>
      <c r="AU514" s="194"/>
    </row>
    <row r="515">
      <c r="A515" s="194"/>
      <c r="B515" s="194"/>
      <c r="C515" s="194"/>
      <c r="D515" s="259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  <c r="AA515" s="194"/>
      <c r="AB515" s="194"/>
      <c r="AC515" s="194"/>
      <c r="AD515" s="194"/>
      <c r="AE515" s="194"/>
      <c r="AF515" s="194"/>
      <c r="AG515" s="194"/>
      <c r="AH515" s="194"/>
      <c r="AI515" s="194"/>
      <c r="AJ515" s="194"/>
      <c r="AK515" s="194"/>
      <c r="AL515" s="194"/>
      <c r="AM515" s="194"/>
      <c r="AN515" s="194"/>
      <c r="AO515" s="194"/>
      <c r="AP515" s="194"/>
      <c r="AQ515" s="194"/>
      <c r="AR515" s="194"/>
      <c r="AS515" s="194"/>
      <c r="AT515" s="194"/>
      <c r="AU515" s="194"/>
    </row>
    <row r="516">
      <c r="A516" s="194"/>
      <c r="B516" s="194"/>
      <c r="C516" s="194"/>
      <c r="D516" s="259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  <c r="AA516" s="194"/>
      <c r="AB516" s="194"/>
      <c r="AC516" s="194"/>
      <c r="AD516" s="194"/>
      <c r="AE516" s="194"/>
      <c r="AF516" s="194"/>
      <c r="AG516" s="194"/>
      <c r="AH516" s="194"/>
      <c r="AI516" s="194"/>
      <c r="AJ516" s="194"/>
      <c r="AK516" s="194"/>
      <c r="AL516" s="194"/>
      <c r="AM516" s="194"/>
      <c r="AN516" s="194"/>
      <c r="AO516" s="194"/>
      <c r="AP516" s="194"/>
      <c r="AQ516" s="194"/>
      <c r="AR516" s="194"/>
      <c r="AS516" s="194"/>
      <c r="AT516" s="194"/>
      <c r="AU516" s="194"/>
    </row>
    <row r="517">
      <c r="A517" s="194"/>
      <c r="B517" s="194"/>
      <c r="C517" s="194"/>
      <c r="D517" s="259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  <c r="AA517" s="194"/>
      <c r="AB517" s="194"/>
      <c r="AC517" s="194"/>
      <c r="AD517" s="194"/>
      <c r="AE517" s="194"/>
      <c r="AF517" s="194"/>
      <c r="AG517" s="194"/>
      <c r="AH517" s="194"/>
      <c r="AI517" s="194"/>
      <c r="AJ517" s="194"/>
      <c r="AK517" s="194"/>
      <c r="AL517" s="194"/>
      <c r="AM517" s="194"/>
      <c r="AN517" s="194"/>
      <c r="AO517" s="194"/>
      <c r="AP517" s="194"/>
      <c r="AQ517" s="194"/>
      <c r="AR517" s="194"/>
      <c r="AS517" s="194"/>
      <c r="AT517" s="194"/>
      <c r="AU517" s="194"/>
    </row>
    <row r="518">
      <c r="A518" s="194"/>
      <c r="B518" s="194"/>
      <c r="C518" s="194"/>
      <c r="D518" s="259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  <c r="AA518" s="194"/>
      <c r="AB518" s="194"/>
      <c r="AC518" s="194"/>
      <c r="AD518" s="194"/>
      <c r="AE518" s="194"/>
      <c r="AF518" s="194"/>
      <c r="AG518" s="194"/>
      <c r="AH518" s="194"/>
      <c r="AI518" s="194"/>
      <c r="AJ518" s="194"/>
      <c r="AK518" s="194"/>
      <c r="AL518" s="194"/>
      <c r="AM518" s="194"/>
      <c r="AN518" s="194"/>
      <c r="AO518" s="194"/>
      <c r="AP518" s="194"/>
      <c r="AQ518" s="194"/>
      <c r="AR518" s="194"/>
      <c r="AS518" s="194"/>
      <c r="AT518" s="194"/>
      <c r="AU518" s="194"/>
    </row>
    <row r="519">
      <c r="A519" s="194"/>
      <c r="B519" s="194"/>
      <c r="C519" s="194"/>
      <c r="D519" s="259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  <c r="AA519" s="194"/>
      <c r="AB519" s="194"/>
      <c r="AC519" s="194"/>
      <c r="AD519" s="194"/>
      <c r="AE519" s="194"/>
      <c r="AF519" s="194"/>
      <c r="AG519" s="194"/>
      <c r="AH519" s="194"/>
      <c r="AI519" s="194"/>
      <c r="AJ519" s="194"/>
      <c r="AK519" s="194"/>
      <c r="AL519" s="194"/>
      <c r="AM519" s="194"/>
      <c r="AN519" s="194"/>
      <c r="AO519" s="194"/>
      <c r="AP519" s="194"/>
      <c r="AQ519" s="194"/>
      <c r="AR519" s="194"/>
      <c r="AS519" s="194"/>
      <c r="AT519" s="194"/>
      <c r="AU519" s="194"/>
    </row>
    <row r="520">
      <c r="A520" s="194"/>
      <c r="B520" s="194"/>
      <c r="C520" s="194"/>
      <c r="D520" s="259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  <c r="AA520" s="194"/>
      <c r="AB520" s="194"/>
      <c r="AC520" s="194"/>
      <c r="AD520" s="194"/>
      <c r="AE520" s="194"/>
      <c r="AF520" s="194"/>
      <c r="AG520" s="194"/>
      <c r="AH520" s="194"/>
      <c r="AI520" s="194"/>
      <c r="AJ520" s="194"/>
      <c r="AK520" s="194"/>
      <c r="AL520" s="194"/>
      <c r="AM520" s="194"/>
      <c r="AN520" s="194"/>
      <c r="AO520" s="194"/>
      <c r="AP520" s="194"/>
      <c r="AQ520" s="194"/>
      <c r="AR520" s="194"/>
      <c r="AS520" s="194"/>
      <c r="AT520" s="194"/>
      <c r="AU520" s="194"/>
    </row>
    <row r="521">
      <c r="A521" s="194"/>
      <c r="B521" s="194"/>
      <c r="C521" s="194"/>
      <c r="D521" s="259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  <c r="AA521" s="194"/>
      <c r="AB521" s="194"/>
      <c r="AC521" s="194"/>
      <c r="AD521" s="194"/>
      <c r="AE521" s="194"/>
      <c r="AF521" s="194"/>
      <c r="AG521" s="194"/>
      <c r="AH521" s="194"/>
      <c r="AI521" s="194"/>
      <c r="AJ521" s="194"/>
      <c r="AK521" s="194"/>
      <c r="AL521" s="194"/>
      <c r="AM521" s="194"/>
      <c r="AN521" s="194"/>
      <c r="AO521" s="194"/>
      <c r="AP521" s="194"/>
      <c r="AQ521" s="194"/>
      <c r="AR521" s="194"/>
      <c r="AS521" s="194"/>
      <c r="AT521" s="194"/>
      <c r="AU521" s="194"/>
    </row>
    <row r="522">
      <c r="A522" s="194"/>
      <c r="B522" s="194"/>
      <c r="C522" s="194"/>
      <c r="D522" s="259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  <c r="AA522" s="194"/>
      <c r="AB522" s="194"/>
      <c r="AC522" s="194"/>
      <c r="AD522" s="194"/>
      <c r="AE522" s="194"/>
      <c r="AF522" s="194"/>
      <c r="AG522" s="194"/>
      <c r="AH522" s="194"/>
      <c r="AI522" s="194"/>
      <c r="AJ522" s="194"/>
      <c r="AK522" s="194"/>
      <c r="AL522" s="194"/>
      <c r="AM522" s="194"/>
      <c r="AN522" s="194"/>
      <c r="AO522" s="194"/>
      <c r="AP522" s="194"/>
      <c r="AQ522" s="194"/>
      <c r="AR522" s="194"/>
      <c r="AS522" s="194"/>
      <c r="AT522" s="194"/>
      <c r="AU522" s="194"/>
    </row>
    <row r="523">
      <c r="A523" s="194"/>
      <c r="B523" s="194"/>
      <c r="C523" s="194"/>
      <c r="D523" s="259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  <c r="AA523" s="194"/>
      <c r="AB523" s="194"/>
      <c r="AC523" s="194"/>
      <c r="AD523" s="194"/>
      <c r="AE523" s="194"/>
      <c r="AF523" s="194"/>
      <c r="AG523" s="194"/>
      <c r="AH523" s="194"/>
      <c r="AI523" s="194"/>
      <c r="AJ523" s="194"/>
      <c r="AK523" s="194"/>
      <c r="AL523" s="194"/>
      <c r="AM523" s="194"/>
      <c r="AN523" s="194"/>
      <c r="AO523" s="194"/>
      <c r="AP523" s="194"/>
      <c r="AQ523" s="194"/>
      <c r="AR523" s="194"/>
      <c r="AS523" s="194"/>
      <c r="AT523" s="194"/>
      <c r="AU523" s="194"/>
    </row>
    <row r="524">
      <c r="A524" s="194"/>
      <c r="B524" s="194"/>
      <c r="C524" s="194"/>
      <c r="D524" s="259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  <c r="AA524" s="194"/>
      <c r="AB524" s="194"/>
      <c r="AC524" s="194"/>
      <c r="AD524" s="194"/>
      <c r="AE524" s="194"/>
      <c r="AF524" s="194"/>
      <c r="AG524" s="194"/>
      <c r="AH524" s="194"/>
      <c r="AI524" s="194"/>
      <c r="AJ524" s="194"/>
      <c r="AK524" s="194"/>
      <c r="AL524" s="194"/>
      <c r="AM524" s="194"/>
      <c r="AN524" s="194"/>
      <c r="AO524" s="194"/>
      <c r="AP524" s="194"/>
      <c r="AQ524" s="194"/>
      <c r="AR524" s="194"/>
      <c r="AS524" s="194"/>
      <c r="AT524" s="194"/>
      <c r="AU524" s="194"/>
    </row>
    <row r="525">
      <c r="A525" s="194"/>
      <c r="B525" s="194"/>
      <c r="C525" s="194"/>
      <c r="D525" s="259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  <c r="AA525" s="194"/>
      <c r="AB525" s="194"/>
      <c r="AC525" s="194"/>
      <c r="AD525" s="194"/>
      <c r="AE525" s="194"/>
      <c r="AF525" s="194"/>
      <c r="AG525" s="194"/>
      <c r="AH525" s="194"/>
      <c r="AI525" s="194"/>
      <c r="AJ525" s="194"/>
      <c r="AK525" s="194"/>
      <c r="AL525" s="194"/>
      <c r="AM525" s="194"/>
      <c r="AN525" s="194"/>
      <c r="AO525" s="194"/>
      <c r="AP525" s="194"/>
      <c r="AQ525" s="194"/>
      <c r="AR525" s="194"/>
      <c r="AS525" s="194"/>
      <c r="AT525" s="194"/>
      <c r="AU525" s="194"/>
    </row>
    <row r="526">
      <c r="A526" s="194"/>
      <c r="B526" s="194"/>
      <c r="C526" s="194"/>
      <c r="D526" s="259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  <c r="AA526" s="194"/>
      <c r="AB526" s="194"/>
      <c r="AC526" s="194"/>
      <c r="AD526" s="194"/>
      <c r="AE526" s="194"/>
      <c r="AF526" s="194"/>
      <c r="AG526" s="194"/>
      <c r="AH526" s="194"/>
      <c r="AI526" s="194"/>
      <c r="AJ526" s="194"/>
      <c r="AK526" s="194"/>
      <c r="AL526" s="194"/>
      <c r="AM526" s="194"/>
      <c r="AN526" s="194"/>
      <c r="AO526" s="194"/>
      <c r="AP526" s="194"/>
      <c r="AQ526" s="194"/>
      <c r="AR526" s="194"/>
      <c r="AS526" s="194"/>
      <c r="AT526" s="194"/>
      <c r="AU526" s="194"/>
    </row>
    <row r="527">
      <c r="A527" s="194"/>
      <c r="B527" s="194"/>
      <c r="C527" s="194"/>
      <c r="D527" s="259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  <c r="AA527" s="194"/>
      <c r="AB527" s="194"/>
      <c r="AC527" s="194"/>
      <c r="AD527" s="194"/>
      <c r="AE527" s="194"/>
      <c r="AF527" s="194"/>
      <c r="AG527" s="194"/>
      <c r="AH527" s="194"/>
      <c r="AI527" s="194"/>
      <c r="AJ527" s="194"/>
      <c r="AK527" s="194"/>
      <c r="AL527" s="194"/>
      <c r="AM527" s="194"/>
      <c r="AN527" s="194"/>
      <c r="AO527" s="194"/>
      <c r="AP527" s="194"/>
      <c r="AQ527" s="194"/>
      <c r="AR527" s="194"/>
      <c r="AS527" s="194"/>
      <c r="AT527" s="194"/>
      <c r="AU527" s="194"/>
    </row>
    <row r="528">
      <c r="A528" s="194"/>
      <c r="B528" s="194"/>
      <c r="C528" s="194"/>
      <c r="D528" s="259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  <c r="AA528" s="194"/>
      <c r="AB528" s="194"/>
      <c r="AC528" s="194"/>
      <c r="AD528" s="194"/>
      <c r="AE528" s="194"/>
      <c r="AF528" s="194"/>
      <c r="AG528" s="194"/>
      <c r="AH528" s="194"/>
      <c r="AI528" s="194"/>
      <c r="AJ528" s="194"/>
      <c r="AK528" s="194"/>
      <c r="AL528" s="194"/>
      <c r="AM528" s="194"/>
      <c r="AN528" s="194"/>
      <c r="AO528" s="194"/>
      <c r="AP528" s="194"/>
      <c r="AQ528" s="194"/>
      <c r="AR528" s="194"/>
      <c r="AS528" s="194"/>
      <c r="AT528" s="194"/>
      <c r="AU528" s="194"/>
    </row>
    <row r="529">
      <c r="A529" s="194"/>
      <c r="B529" s="194"/>
      <c r="C529" s="194"/>
      <c r="D529" s="259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  <c r="AA529" s="194"/>
      <c r="AB529" s="194"/>
      <c r="AC529" s="194"/>
      <c r="AD529" s="194"/>
      <c r="AE529" s="194"/>
      <c r="AF529" s="194"/>
      <c r="AG529" s="194"/>
      <c r="AH529" s="194"/>
      <c r="AI529" s="194"/>
      <c r="AJ529" s="194"/>
      <c r="AK529" s="194"/>
      <c r="AL529" s="194"/>
      <c r="AM529" s="194"/>
      <c r="AN529" s="194"/>
      <c r="AO529" s="194"/>
      <c r="AP529" s="194"/>
      <c r="AQ529" s="194"/>
      <c r="AR529" s="194"/>
      <c r="AS529" s="194"/>
      <c r="AT529" s="194"/>
      <c r="AU529" s="194"/>
    </row>
    <row r="530">
      <c r="A530" s="194"/>
      <c r="B530" s="194"/>
      <c r="C530" s="194"/>
      <c r="D530" s="259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  <c r="AA530" s="194"/>
      <c r="AB530" s="194"/>
      <c r="AC530" s="194"/>
      <c r="AD530" s="194"/>
      <c r="AE530" s="194"/>
      <c r="AF530" s="194"/>
      <c r="AG530" s="194"/>
      <c r="AH530" s="194"/>
      <c r="AI530" s="194"/>
      <c r="AJ530" s="194"/>
      <c r="AK530" s="194"/>
      <c r="AL530" s="194"/>
      <c r="AM530" s="194"/>
      <c r="AN530" s="194"/>
      <c r="AO530" s="194"/>
      <c r="AP530" s="194"/>
      <c r="AQ530" s="194"/>
      <c r="AR530" s="194"/>
      <c r="AS530" s="194"/>
      <c r="AT530" s="194"/>
      <c r="AU530" s="194"/>
    </row>
    <row r="531">
      <c r="A531" s="194"/>
      <c r="B531" s="194"/>
      <c r="C531" s="194"/>
      <c r="D531" s="259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  <c r="AA531" s="194"/>
      <c r="AB531" s="194"/>
      <c r="AC531" s="194"/>
      <c r="AD531" s="194"/>
      <c r="AE531" s="194"/>
      <c r="AF531" s="194"/>
      <c r="AG531" s="194"/>
      <c r="AH531" s="194"/>
      <c r="AI531" s="194"/>
      <c r="AJ531" s="194"/>
      <c r="AK531" s="194"/>
      <c r="AL531" s="194"/>
      <c r="AM531" s="194"/>
      <c r="AN531" s="194"/>
      <c r="AO531" s="194"/>
      <c r="AP531" s="194"/>
      <c r="AQ531" s="194"/>
      <c r="AR531" s="194"/>
      <c r="AS531" s="194"/>
      <c r="AT531" s="194"/>
      <c r="AU531" s="194"/>
    </row>
    <row r="532">
      <c r="A532" s="194"/>
      <c r="B532" s="194"/>
      <c r="C532" s="194"/>
      <c r="D532" s="259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  <c r="AA532" s="194"/>
      <c r="AB532" s="194"/>
      <c r="AC532" s="194"/>
      <c r="AD532" s="194"/>
      <c r="AE532" s="194"/>
      <c r="AF532" s="194"/>
      <c r="AG532" s="194"/>
      <c r="AH532" s="194"/>
      <c r="AI532" s="194"/>
      <c r="AJ532" s="194"/>
      <c r="AK532" s="194"/>
      <c r="AL532" s="194"/>
      <c r="AM532" s="194"/>
      <c r="AN532" s="194"/>
      <c r="AO532" s="194"/>
      <c r="AP532" s="194"/>
      <c r="AQ532" s="194"/>
      <c r="AR532" s="194"/>
      <c r="AS532" s="194"/>
      <c r="AT532" s="194"/>
      <c r="AU532" s="194"/>
    </row>
    <row r="533">
      <c r="A533" s="194"/>
      <c r="B533" s="194"/>
      <c r="C533" s="194"/>
      <c r="D533" s="259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  <c r="AA533" s="194"/>
      <c r="AB533" s="194"/>
      <c r="AC533" s="194"/>
      <c r="AD533" s="194"/>
      <c r="AE533" s="194"/>
      <c r="AF533" s="194"/>
      <c r="AG533" s="194"/>
      <c r="AH533" s="194"/>
      <c r="AI533" s="194"/>
      <c r="AJ533" s="194"/>
      <c r="AK533" s="194"/>
      <c r="AL533" s="194"/>
      <c r="AM533" s="194"/>
      <c r="AN533" s="194"/>
      <c r="AO533" s="194"/>
      <c r="AP533" s="194"/>
      <c r="AQ533" s="194"/>
      <c r="AR533" s="194"/>
      <c r="AS533" s="194"/>
      <c r="AT533" s="194"/>
      <c r="AU533" s="194"/>
    </row>
    <row r="534">
      <c r="A534" s="194"/>
      <c r="B534" s="194"/>
      <c r="C534" s="194"/>
      <c r="D534" s="259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  <c r="AA534" s="194"/>
      <c r="AB534" s="194"/>
      <c r="AC534" s="194"/>
      <c r="AD534" s="194"/>
      <c r="AE534" s="194"/>
      <c r="AF534" s="194"/>
      <c r="AG534" s="194"/>
      <c r="AH534" s="194"/>
      <c r="AI534" s="194"/>
      <c r="AJ534" s="194"/>
      <c r="AK534" s="194"/>
      <c r="AL534" s="194"/>
      <c r="AM534" s="194"/>
      <c r="AN534" s="194"/>
      <c r="AO534" s="194"/>
      <c r="AP534" s="194"/>
      <c r="AQ534" s="194"/>
      <c r="AR534" s="194"/>
      <c r="AS534" s="194"/>
      <c r="AT534" s="194"/>
      <c r="AU534" s="194"/>
    </row>
    <row r="535">
      <c r="A535" s="194"/>
      <c r="B535" s="194"/>
      <c r="C535" s="194"/>
      <c r="D535" s="259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  <c r="AA535" s="194"/>
      <c r="AB535" s="194"/>
      <c r="AC535" s="194"/>
      <c r="AD535" s="194"/>
      <c r="AE535" s="194"/>
      <c r="AF535" s="194"/>
      <c r="AG535" s="194"/>
      <c r="AH535" s="194"/>
      <c r="AI535" s="194"/>
      <c r="AJ535" s="194"/>
      <c r="AK535" s="194"/>
      <c r="AL535" s="194"/>
      <c r="AM535" s="194"/>
      <c r="AN535" s="194"/>
      <c r="AO535" s="194"/>
      <c r="AP535" s="194"/>
      <c r="AQ535" s="194"/>
      <c r="AR535" s="194"/>
      <c r="AS535" s="194"/>
      <c r="AT535" s="194"/>
      <c r="AU535" s="194"/>
    </row>
    <row r="536">
      <c r="A536" s="194"/>
      <c r="B536" s="194"/>
      <c r="C536" s="194"/>
      <c r="D536" s="259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  <c r="AA536" s="194"/>
      <c r="AB536" s="194"/>
      <c r="AC536" s="194"/>
      <c r="AD536" s="194"/>
      <c r="AE536" s="194"/>
      <c r="AF536" s="194"/>
      <c r="AG536" s="194"/>
      <c r="AH536" s="194"/>
      <c r="AI536" s="194"/>
      <c r="AJ536" s="194"/>
      <c r="AK536" s="194"/>
      <c r="AL536" s="194"/>
      <c r="AM536" s="194"/>
      <c r="AN536" s="194"/>
      <c r="AO536" s="194"/>
      <c r="AP536" s="194"/>
      <c r="AQ536" s="194"/>
      <c r="AR536" s="194"/>
      <c r="AS536" s="194"/>
      <c r="AT536" s="194"/>
      <c r="AU536" s="194"/>
    </row>
    <row r="537">
      <c r="A537" s="194"/>
      <c r="B537" s="194"/>
      <c r="C537" s="194"/>
      <c r="D537" s="259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  <c r="AA537" s="194"/>
      <c r="AB537" s="194"/>
      <c r="AC537" s="194"/>
      <c r="AD537" s="194"/>
      <c r="AE537" s="194"/>
      <c r="AF537" s="194"/>
      <c r="AG537" s="194"/>
      <c r="AH537" s="194"/>
      <c r="AI537" s="194"/>
      <c r="AJ537" s="194"/>
      <c r="AK537" s="194"/>
      <c r="AL537" s="194"/>
      <c r="AM537" s="194"/>
      <c r="AN537" s="194"/>
      <c r="AO537" s="194"/>
      <c r="AP537" s="194"/>
      <c r="AQ537" s="194"/>
      <c r="AR537" s="194"/>
      <c r="AS537" s="194"/>
      <c r="AT537" s="194"/>
      <c r="AU537" s="194"/>
    </row>
    <row r="538">
      <c r="A538" s="194"/>
      <c r="B538" s="194"/>
      <c r="C538" s="194"/>
      <c r="D538" s="259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  <c r="AA538" s="194"/>
      <c r="AB538" s="194"/>
      <c r="AC538" s="194"/>
      <c r="AD538" s="194"/>
      <c r="AE538" s="194"/>
      <c r="AF538" s="194"/>
      <c r="AG538" s="194"/>
      <c r="AH538" s="194"/>
      <c r="AI538" s="194"/>
      <c r="AJ538" s="194"/>
      <c r="AK538" s="194"/>
      <c r="AL538" s="194"/>
      <c r="AM538" s="194"/>
      <c r="AN538" s="194"/>
      <c r="AO538" s="194"/>
      <c r="AP538" s="194"/>
      <c r="AQ538" s="194"/>
      <c r="AR538" s="194"/>
      <c r="AS538" s="194"/>
      <c r="AT538" s="194"/>
      <c r="AU538" s="194"/>
    </row>
    <row r="539">
      <c r="A539" s="194"/>
      <c r="B539" s="194"/>
      <c r="C539" s="194"/>
      <c r="D539" s="259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  <c r="AA539" s="194"/>
      <c r="AB539" s="194"/>
      <c r="AC539" s="194"/>
      <c r="AD539" s="194"/>
      <c r="AE539" s="194"/>
      <c r="AF539" s="194"/>
      <c r="AG539" s="194"/>
      <c r="AH539" s="194"/>
      <c r="AI539" s="194"/>
      <c r="AJ539" s="194"/>
      <c r="AK539" s="194"/>
      <c r="AL539" s="194"/>
      <c r="AM539" s="194"/>
      <c r="AN539" s="194"/>
      <c r="AO539" s="194"/>
      <c r="AP539" s="194"/>
      <c r="AQ539" s="194"/>
      <c r="AR539" s="194"/>
      <c r="AS539" s="194"/>
      <c r="AT539" s="194"/>
      <c r="AU539" s="194"/>
    </row>
    <row r="540">
      <c r="A540" s="194"/>
      <c r="B540" s="194"/>
      <c r="C540" s="194"/>
      <c r="D540" s="259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  <c r="AA540" s="194"/>
      <c r="AB540" s="194"/>
      <c r="AC540" s="194"/>
      <c r="AD540" s="194"/>
      <c r="AE540" s="194"/>
      <c r="AF540" s="194"/>
      <c r="AG540" s="194"/>
      <c r="AH540" s="194"/>
      <c r="AI540" s="194"/>
      <c r="AJ540" s="194"/>
      <c r="AK540" s="194"/>
      <c r="AL540" s="194"/>
      <c r="AM540" s="194"/>
      <c r="AN540" s="194"/>
      <c r="AO540" s="194"/>
      <c r="AP540" s="194"/>
      <c r="AQ540" s="194"/>
      <c r="AR540" s="194"/>
      <c r="AS540" s="194"/>
      <c r="AT540" s="194"/>
      <c r="AU540" s="194"/>
    </row>
    <row r="541">
      <c r="A541" s="194"/>
      <c r="B541" s="194"/>
      <c r="C541" s="194"/>
      <c r="D541" s="259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  <c r="AA541" s="194"/>
      <c r="AB541" s="194"/>
      <c r="AC541" s="194"/>
      <c r="AD541" s="194"/>
      <c r="AE541" s="194"/>
      <c r="AF541" s="194"/>
      <c r="AG541" s="194"/>
      <c r="AH541" s="194"/>
      <c r="AI541" s="194"/>
      <c r="AJ541" s="194"/>
      <c r="AK541" s="194"/>
      <c r="AL541" s="194"/>
      <c r="AM541" s="194"/>
      <c r="AN541" s="194"/>
      <c r="AO541" s="194"/>
      <c r="AP541" s="194"/>
      <c r="AQ541" s="194"/>
      <c r="AR541" s="194"/>
      <c r="AS541" s="194"/>
      <c r="AT541" s="194"/>
      <c r="AU541" s="194"/>
    </row>
    <row r="542">
      <c r="A542" s="194"/>
      <c r="B542" s="194"/>
      <c r="C542" s="194"/>
      <c r="D542" s="259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  <c r="AA542" s="194"/>
      <c r="AB542" s="194"/>
      <c r="AC542" s="194"/>
      <c r="AD542" s="194"/>
      <c r="AE542" s="194"/>
      <c r="AF542" s="194"/>
      <c r="AG542" s="194"/>
      <c r="AH542" s="194"/>
      <c r="AI542" s="194"/>
      <c r="AJ542" s="194"/>
      <c r="AK542" s="194"/>
      <c r="AL542" s="194"/>
      <c r="AM542" s="194"/>
      <c r="AN542" s="194"/>
      <c r="AO542" s="194"/>
      <c r="AP542" s="194"/>
      <c r="AQ542" s="194"/>
      <c r="AR542" s="194"/>
      <c r="AS542" s="194"/>
      <c r="AT542" s="194"/>
      <c r="AU542" s="194"/>
    </row>
    <row r="543">
      <c r="A543" s="194"/>
      <c r="B543" s="194"/>
      <c r="C543" s="194"/>
      <c r="D543" s="259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  <c r="AA543" s="194"/>
      <c r="AB543" s="194"/>
      <c r="AC543" s="194"/>
      <c r="AD543" s="194"/>
      <c r="AE543" s="194"/>
      <c r="AF543" s="194"/>
      <c r="AG543" s="194"/>
      <c r="AH543" s="194"/>
      <c r="AI543" s="194"/>
      <c r="AJ543" s="194"/>
      <c r="AK543" s="194"/>
      <c r="AL543" s="194"/>
      <c r="AM543" s="194"/>
      <c r="AN543" s="194"/>
      <c r="AO543" s="194"/>
      <c r="AP543" s="194"/>
      <c r="AQ543" s="194"/>
      <c r="AR543" s="194"/>
      <c r="AS543" s="194"/>
      <c r="AT543" s="194"/>
      <c r="AU543" s="194"/>
    </row>
    <row r="544">
      <c r="A544" s="194"/>
      <c r="B544" s="194"/>
      <c r="C544" s="194"/>
      <c r="D544" s="259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  <c r="AA544" s="194"/>
      <c r="AB544" s="194"/>
      <c r="AC544" s="194"/>
      <c r="AD544" s="194"/>
      <c r="AE544" s="194"/>
      <c r="AF544" s="194"/>
      <c r="AG544" s="194"/>
      <c r="AH544" s="194"/>
      <c r="AI544" s="194"/>
      <c r="AJ544" s="194"/>
      <c r="AK544" s="194"/>
      <c r="AL544" s="194"/>
      <c r="AM544" s="194"/>
      <c r="AN544" s="194"/>
      <c r="AO544" s="194"/>
      <c r="AP544" s="194"/>
      <c r="AQ544" s="194"/>
      <c r="AR544" s="194"/>
      <c r="AS544" s="194"/>
      <c r="AT544" s="194"/>
      <c r="AU544" s="194"/>
    </row>
    <row r="545">
      <c r="A545" s="194"/>
      <c r="B545" s="194"/>
      <c r="C545" s="194"/>
      <c r="D545" s="259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  <c r="AA545" s="194"/>
      <c r="AB545" s="194"/>
      <c r="AC545" s="194"/>
      <c r="AD545" s="194"/>
      <c r="AE545" s="194"/>
      <c r="AF545" s="194"/>
      <c r="AG545" s="194"/>
      <c r="AH545" s="194"/>
      <c r="AI545" s="194"/>
      <c r="AJ545" s="194"/>
      <c r="AK545" s="194"/>
      <c r="AL545" s="194"/>
      <c r="AM545" s="194"/>
      <c r="AN545" s="194"/>
      <c r="AO545" s="194"/>
      <c r="AP545" s="194"/>
      <c r="AQ545" s="194"/>
      <c r="AR545" s="194"/>
      <c r="AS545" s="194"/>
      <c r="AT545" s="194"/>
      <c r="AU545" s="194"/>
    </row>
    <row r="546">
      <c r="A546" s="194"/>
      <c r="B546" s="194"/>
      <c r="C546" s="194"/>
      <c r="D546" s="259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  <c r="AA546" s="194"/>
      <c r="AB546" s="194"/>
      <c r="AC546" s="194"/>
      <c r="AD546" s="194"/>
      <c r="AE546" s="194"/>
      <c r="AF546" s="194"/>
      <c r="AG546" s="194"/>
      <c r="AH546" s="194"/>
      <c r="AI546" s="194"/>
      <c r="AJ546" s="194"/>
      <c r="AK546" s="194"/>
      <c r="AL546" s="194"/>
      <c r="AM546" s="194"/>
      <c r="AN546" s="194"/>
      <c r="AO546" s="194"/>
      <c r="AP546" s="194"/>
      <c r="AQ546" s="194"/>
      <c r="AR546" s="194"/>
      <c r="AS546" s="194"/>
      <c r="AT546" s="194"/>
      <c r="AU546" s="194"/>
    </row>
    <row r="547">
      <c r="A547" s="194"/>
      <c r="B547" s="194"/>
      <c r="C547" s="194"/>
      <c r="D547" s="259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  <c r="AA547" s="194"/>
      <c r="AB547" s="194"/>
      <c r="AC547" s="194"/>
      <c r="AD547" s="194"/>
      <c r="AE547" s="194"/>
      <c r="AF547" s="194"/>
      <c r="AG547" s="194"/>
      <c r="AH547" s="194"/>
      <c r="AI547" s="194"/>
      <c r="AJ547" s="194"/>
      <c r="AK547" s="194"/>
      <c r="AL547" s="194"/>
      <c r="AM547" s="194"/>
      <c r="AN547" s="194"/>
      <c r="AO547" s="194"/>
      <c r="AP547" s="194"/>
      <c r="AQ547" s="194"/>
      <c r="AR547" s="194"/>
      <c r="AS547" s="194"/>
      <c r="AT547" s="194"/>
      <c r="AU547" s="194"/>
    </row>
    <row r="548">
      <c r="A548" s="194"/>
      <c r="B548" s="194"/>
      <c r="C548" s="194"/>
      <c r="D548" s="259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  <c r="AA548" s="194"/>
      <c r="AB548" s="194"/>
      <c r="AC548" s="194"/>
      <c r="AD548" s="194"/>
      <c r="AE548" s="194"/>
      <c r="AF548" s="194"/>
      <c r="AG548" s="194"/>
      <c r="AH548" s="194"/>
      <c r="AI548" s="194"/>
      <c r="AJ548" s="194"/>
      <c r="AK548" s="194"/>
      <c r="AL548" s="194"/>
      <c r="AM548" s="194"/>
      <c r="AN548" s="194"/>
      <c r="AO548" s="194"/>
      <c r="AP548" s="194"/>
      <c r="AQ548" s="194"/>
      <c r="AR548" s="194"/>
      <c r="AS548" s="194"/>
      <c r="AT548" s="194"/>
      <c r="AU548" s="194"/>
    </row>
    <row r="549">
      <c r="A549" s="194"/>
      <c r="B549" s="194"/>
      <c r="C549" s="194"/>
      <c r="D549" s="259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  <c r="AA549" s="194"/>
      <c r="AB549" s="194"/>
      <c r="AC549" s="194"/>
      <c r="AD549" s="194"/>
      <c r="AE549" s="194"/>
      <c r="AF549" s="194"/>
      <c r="AG549" s="194"/>
      <c r="AH549" s="194"/>
      <c r="AI549" s="194"/>
      <c r="AJ549" s="194"/>
      <c r="AK549" s="194"/>
      <c r="AL549" s="194"/>
      <c r="AM549" s="194"/>
      <c r="AN549" s="194"/>
      <c r="AO549" s="194"/>
      <c r="AP549" s="194"/>
      <c r="AQ549" s="194"/>
      <c r="AR549" s="194"/>
      <c r="AS549" s="194"/>
      <c r="AT549" s="194"/>
      <c r="AU549" s="194"/>
    </row>
    <row r="550">
      <c r="A550" s="194"/>
      <c r="B550" s="194"/>
      <c r="C550" s="194"/>
      <c r="D550" s="259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  <c r="AA550" s="194"/>
      <c r="AB550" s="194"/>
      <c r="AC550" s="194"/>
      <c r="AD550" s="194"/>
      <c r="AE550" s="194"/>
      <c r="AF550" s="194"/>
      <c r="AG550" s="194"/>
      <c r="AH550" s="194"/>
      <c r="AI550" s="194"/>
      <c r="AJ550" s="194"/>
      <c r="AK550" s="194"/>
      <c r="AL550" s="194"/>
      <c r="AM550" s="194"/>
      <c r="AN550" s="194"/>
      <c r="AO550" s="194"/>
      <c r="AP550" s="194"/>
      <c r="AQ550" s="194"/>
      <c r="AR550" s="194"/>
      <c r="AS550" s="194"/>
      <c r="AT550" s="194"/>
      <c r="AU550" s="194"/>
    </row>
    <row r="551">
      <c r="A551" s="194"/>
      <c r="B551" s="194"/>
      <c r="C551" s="194"/>
      <c r="D551" s="259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  <c r="AA551" s="194"/>
      <c r="AB551" s="194"/>
      <c r="AC551" s="194"/>
      <c r="AD551" s="194"/>
      <c r="AE551" s="194"/>
      <c r="AF551" s="194"/>
      <c r="AG551" s="194"/>
      <c r="AH551" s="194"/>
      <c r="AI551" s="194"/>
      <c r="AJ551" s="194"/>
      <c r="AK551" s="194"/>
      <c r="AL551" s="194"/>
      <c r="AM551" s="194"/>
      <c r="AN551" s="194"/>
      <c r="AO551" s="194"/>
      <c r="AP551" s="194"/>
      <c r="AQ551" s="194"/>
      <c r="AR551" s="194"/>
      <c r="AS551" s="194"/>
      <c r="AT551" s="194"/>
      <c r="AU551" s="194"/>
    </row>
    <row r="552">
      <c r="A552" s="194"/>
      <c r="B552" s="194"/>
      <c r="C552" s="194"/>
      <c r="D552" s="259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  <c r="AA552" s="194"/>
      <c r="AB552" s="194"/>
      <c r="AC552" s="194"/>
      <c r="AD552" s="194"/>
      <c r="AE552" s="194"/>
      <c r="AF552" s="194"/>
      <c r="AG552" s="194"/>
      <c r="AH552" s="194"/>
      <c r="AI552" s="194"/>
      <c r="AJ552" s="194"/>
      <c r="AK552" s="194"/>
      <c r="AL552" s="194"/>
      <c r="AM552" s="194"/>
      <c r="AN552" s="194"/>
      <c r="AO552" s="194"/>
      <c r="AP552" s="194"/>
      <c r="AQ552" s="194"/>
      <c r="AR552" s="194"/>
      <c r="AS552" s="194"/>
      <c r="AT552" s="194"/>
      <c r="AU552" s="194"/>
    </row>
    <row r="553">
      <c r="A553" s="194"/>
      <c r="B553" s="194"/>
      <c r="C553" s="194"/>
      <c r="D553" s="259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  <c r="AA553" s="194"/>
      <c r="AB553" s="194"/>
      <c r="AC553" s="194"/>
      <c r="AD553" s="194"/>
      <c r="AE553" s="194"/>
      <c r="AF553" s="194"/>
      <c r="AG553" s="194"/>
      <c r="AH553" s="194"/>
      <c r="AI553" s="194"/>
      <c r="AJ553" s="194"/>
      <c r="AK553" s="194"/>
      <c r="AL553" s="194"/>
      <c r="AM553" s="194"/>
      <c r="AN553" s="194"/>
      <c r="AO553" s="194"/>
      <c r="AP553" s="194"/>
      <c r="AQ553" s="194"/>
      <c r="AR553" s="194"/>
      <c r="AS553" s="194"/>
      <c r="AT553" s="194"/>
      <c r="AU553" s="194"/>
    </row>
    <row r="554">
      <c r="A554" s="194"/>
      <c r="B554" s="194"/>
      <c r="C554" s="194"/>
      <c r="D554" s="259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  <c r="AA554" s="194"/>
      <c r="AB554" s="194"/>
      <c r="AC554" s="194"/>
      <c r="AD554" s="194"/>
      <c r="AE554" s="194"/>
      <c r="AF554" s="194"/>
      <c r="AG554" s="194"/>
      <c r="AH554" s="194"/>
      <c r="AI554" s="194"/>
      <c r="AJ554" s="194"/>
      <c r="AK554" s="194"/>
      <c r="AL554" s="194"/>
      <c r="AM554" s="194"/>
      <c r="AN554" s="194"/>
      <c r="AO554" s="194"/>
      <c r="AP554" s="194"/>
      <c r="AQ554" s="194"/>
      <c r="AR554" s="194"/>
      <c r="AS554" s="194"/>
      <c r="AT554" s="194"/>
      <c r="AU554" s="194"/>
    </row>
    <row r="555">
      <c r="A555" s="194"/>
      <c r="B555" s="194"/>
      <c r="C555" s="194"/>
      <c r="D555" s="259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  <c r="AA555" s="194"/>
      <c r="AB555" s="194"/>
      <c r="AC555" s="194"/>
      <c r="AD555" s="194"/>
      <c r="AE555" s="194"/>
      <c r="AF555" s="194"/>
      <c r="AG555" s="194"/>
      <c r="AH555" s="194"/>
      <c r="AI555" s="194"/>
      <c r="AJ555" s="194"/>
      <c r="AK555" s="194"/>
      <c r="AL555" s="194"/>
      <c r="AM555" s="194"/>
      <c r="AN555" s="194"/>
      <c r="AO555" s="194"/>
      <c r="AP555" s="194"/>
      <c r="AQ555" s="194"/>
      <c r="AR555" s="194"/>
      <c r="AS555" s="194"/>
      <c r="AT555" s="194"/>
      <c r="AU555" s="194"/>
    </row>
    <row r="556">
      <c r="A556" s="194"/>
      <c r="B556" s="194"/>
      <c r="C556" s="194"/>
      <c r="D556" s="259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  <c r="AA556" s="194"/>
      <c r="AB556" s="194"/>
      <c r="AC556" s="194"/>
      <c r="AD556" s="194"/>
      <c r="AE556" s="194"/>
      <c r="AF556" s="194"/>
      <c r="AG556" s="194"/>
      <c r="AH556" s="194"/>
      <c r="AI556" s="194"/>
      <c r="AJ556" s="194"/>
      <c r="AK556" s="194"/>
      <c r="AL556" s="194"/>
      <c r="AM556" s="194"/>
      <c r="AN556" s="194"/>
      <c r="AO556" s="194"/>
      <c r="AP556" s="194"/>
      <c r="AQ556" s="194"/>
      <c r="AR556" s="194"/>
      <c r="AS556" s="194"/>
      <c r="AT556" s="194"/>
      <c r="AU556" s="194"/>
    </row>
    <row r="557">
      <c r="A557" s="194"/>
      <c r="B557" s="194"/>
      <c r="C557" s="194"/>
      <c r="D557" s="259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  <c r="AA557" s="194"/>
      <c r="AB557" s="194"/>
      <c r="AC557" s="194"/>
      <c r="AD557" s="194"/>
      <c r="AE557" s="194"/>
      <c r="AF557" s="194"/>
      <c r="AG557" s="194"/>
      <c r="AH557" s="194"/>
      <c r="AI557" s="194"/>
      <c r="AJ557" s="194"/>
      <c r="AK557" s="194"/>
      <c r="AL557" s="194"/>
      <c r="AM557" s="194"/>
      <c r="AN557" s="194"/>
      <c r="AO557" s="194"/>
      <c r="AP557" s="194"/>
      <c r="AQ557" s="194"/>
      <c r="AR557" s="194"/>
      <c r="AS557" s="194"/>
      <c r="AT557" s="194"/>
      <c r="AU557" s="194"/>
    </row>
    <row r="558">
      <c r="A558" s="194"/>
      <c r="B558" s="194"/>
      <c r="C558" s="194"/>
      <c r="D558" s="259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  <c r="AA558" s="194"/>
      <c r="AB558" s="194"/>
      <c r="AC558" s="194"/>
      <c r="AD558" s="194"/>
      <c r="AE558" s="194"/>
      <c r="AF558" s="194"/>
      <c r="AG558" s="194"/>
      <c r="AH558" s="194"/>
      <c r="AI558" s="194"/>
      <c r="AJ558" s="194"/>
      <c r="AK558" s="194"/>
      <c r="AL558" s="194"/>
      <c r="AM558" s="194"/>
      <c r="AN558" s="194"/>
      <c r="AO558" s="194"/>
      <c r="AP558" s="194"/>
      <c r="AQ558" s="194"/>
      <c r="AR558" s="194"/>
      <c r="AS558" s="194"/>
      <c r="AT558" s="194"/>
      <c r="AU558" s="194"/>
    </row>
    <row r="559">
      <c r="A559" s="194"/>
      <c r="B559" s="194"/>
      <c r="C559" s="194"/>
      <c r="D559" s="259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  <c r="AA559" s="194"/>
      <c r="AB559" s="194"/>
      <c r="AC559" s="194"/>
      <c r="AD559" s="194"/>
      <c r="AE559" s="194"/>
      <c r="AF559" s="194"/>
      <c r="AG559" s="194"/>
      <c r="AH559" s="194"/>
      <c r="AI559" s="194"/>
      <c r="AJ559" s="194"/>
      <c r="AK559" s="194"/>
      <c r="AL559" s="194"/>
      <c r="AM559" s="194"/>
      <c r="AN559" s="194"/>
      <c r="AO559" s="194"/>
      <c r="AP559" s="194"/>
      <c r="AQ559" s="194"/>
      <c r="AR559" s="194"/>
      <c r="AS559" s="194"/>
      <c r="AT559" s="194"/>
      <c r="AU559" s="194"/>
    </row>
    <row r="560">
      <c r="A560" s="194"/>
      <c r="B560" s="194"/>
      <c r="C560" s="194"/>
      <c r="D560" s="259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  <c r="AA560" s="194"/>
      <c r="AB560" s="194"/>
      <c r="AC560" s="194"/>
      <c r="AD560" s="194"/>
      <c r="AE560" s="194"/>
      <c r="AF560" s="194"/>
      <c r="AG560" s="194"/>
      <c r="AH560" s="194"/>
      <c r="AI560" s="194"/>
      <c r="AJ560" s="194"/>
      <c r="AK560" s="194"/>
      <c r="AL560" s="194"/>
      <c r="AM560" s="194"/>
      <c r="AN560" s="194"/>
      <c r="AO560" s="194"/>
      <c r="AP560" s="194"/>
      <c r="AQ560" s="194"/>
      <c r="AR560" s="194"/>
      <c r="AS560" s="194"/>
      <c r="AT560" s="194"/>
      <c r="AU560" s="194"/>
    </row>
    <row r="561">
      <c r="A561" s="194"/>
      <c r="B561" s="194"/>
      <c r="C561" s="194"/>
      <c r="D561" s="259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  <c r="AA561" s="194"/>
      <c r="AB561" s="194"/>
      <c r="AC561" s="194"/>
      <c r="AD561" s="194"/>
      <c r="AE561" s="194"/>
      <c r="AF561" s="194"/>
      <c r="AG561" s="194"/>
      <c r="AH561" s="194"/>
      <c r="AI561" s="194"/>
      <c r="AJ561" s="194"/>
      <c r="AK561" s="194"/>
      <c r="AL561" s="194"/>
      <c r="AM561" s="194"/>
      <c r="AN561" s="194"/>
      <c r="AO561" s="194"/>
      <c r="AP561" s="194"/>
      <c r="AQ561" s="194"/>
      <c r="AR561" s="194"/>
      <c r="AS561" s="194"/>
      <c r="AT561" s="194"/>
      <c r="AU561" s="194"/>
    </row>
    <row r="562">
      <c r="A562" s="194"/>
      <c r="B562" s="194"/>
      <c r="C562" s="194"/>
      <c r="D562" s="259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  <c r="AA562" s="194"/>
      <c r="AB562" s="194"/>
      <c r="AC562" s="194"/>
      <c r="AD562" s="194"/>
      <c r="AE562" s="194"/>
      <c r="AF562" s="194"/>
      <c r="AG562" s="194"/>
      <c r="AH562" s="194"/>
      <c r="AI562" s="194"/>
      <c r="AJ562" s="194"/>
      <c r="AK562" s="194"/>
      <c r="AL562" s="194"/>
      <c r="AM562" s="194"/>
      <c r="AN562" s="194"/>
      <c r="AO562" s="194"/>
      <c r="AP562" s="194"/>
      <c r="AQ562" s="194"/>
      <c r="AR562" s="194"/>
      <c r="AS562" s="194"/>
      <c r="AT562" s="194"/>
      <c r="AU562" s="194"/>
    </row>
    <row r="563">
      <c r="A563" s="194"/>
      <c r="B563" s="194"/>
      <c r="C563" s="194"/>
      <c r="D563" s="259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  <c r="AA563" s="194"/>
      <c r="AB563" s="194"/>
      <c r="AC563" s="194"/>
      <c r="AD563" s="194"/>
      <c r="AE563" s="194"/>
      <c r="AF563" s="194"/>
      <c r="AG563" s="194"/>
      <c r="AH563" s="194"/>
      <c r="AI563" s="194"/>
      <c r="AJ563" s="194"/>
      <c r="AK563" s="194"/>
      <c r="AL563" s="194"/>
      <c r="AM563" s="194"/>
      <c r="AN563" s="194"/>
      <c r="AO563" s="194"/>
      <c r="AP563" s="194"/>
      <c r="AQ563" s="194"/>
      <c r="AR563" s="194"/>
      <c r="AS563" s="194"/>
      <c r="AT563" s="194"/>
      <c r="AU563" s="194"/>
    </row>
    <row r="564">
      <c r="A564" s="194"/>
      <c r="B564" s="194"/>
      <c r="C564" s="194"/>
      <c r="D564" s="259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  <c r="AA564" s="194"/>
      <c r="AB564" s="194"/>
      <c r="AC564" s="194"/>
      <c r="AD564" s="194"/>
      <c r="AE564" s="194"/>
      <c r="AF564" s="194"/>
      <c r="AG564" s="194"/>
      <c r="AH564" s="194"/>
      <c r="AI564" s="194"/>
      <c r="AJ564" s="194"/>
      <c r="AK564" s="194"/>
      <c r="AL564" s="194"/>
      <c r="AM564" s="194"/>
      <c r="AN564" s="194"/>
      <c r="AO564" s="194"/>
      <c r="AP564" s="194"/>
      <c r="AQ564" s="194"/>
      <c r="AR564" s="194"/>
      <c r="AS564" s="194"/>
      <c r="AT564" s="194"/>
      <c r="AU564" s="194"/>
    </row>
    <row r="565">
      <c r="A565" s="194"/>
      <c r="B565" s="194"/>
      <c r="C565" s="194"/>
      <c r="D565" s="259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  <c r="AA565" s="194"/>
      <c r="AB565" s="194"/>
      <c r="AC565" s="194"/>
      <c r="AD565" s="194"/>
      <c r="AE565" s="194"/>
      <c r="AF565" s="194"/>
      <c r="AG565" s="194"/>
      <c r="AH565" s="194"/>
      <c r="AI565" s="194"/>
      <c r="AJ565" s="194"/>
      <c r="AK565" s="194"/>
      <c r="AL565" s="194"/>
      <c r="AM565" s="194"/>
      <c r="AN565" s="194"/>
      <c r="AO565" s="194"/>
      <c r="AP565" s="194"/>
      <c r="AQ565" s="194"/>
      <c r="AR565" s="194"/>
      <c r="AS565" s="194"/>
      <c r="AT565" s="194"/>
      <c r="AU565" s="194"/>
    </row>
    <row r="566">
      <c r="A566" s="194"/>
      <c r="B566" s="194"/>
      <c r="C566" s="194"/>
      <c r="D566" s="259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  <c r="AA566" s="194"/>
      <c r="AB566" s="194"/>
      <c r="AC566" s="194"/>
      <c r="AD566" s="194"/>
      <c r="AE566" s="194"/>
      <c r="AF566" s="194"/>
      <c r="AG566" s="194"/>
      <c r="AH566" s="194"/>
      <c r="AI566" s="194"/>
      <c r="AJ566" s="194"/>
      <c r="AK566" s="194"/>
      <c r="AL566" s="194"/>
      <c r="AM566" s="194"/>
      <c r="AN566" s="194"/>
      <c r="AO566" s="194"/>
      <c r="AP566" s="194"/>
      <c r="AQ566" s="194"/>
      <c r="AR566" s="194"/>
      <c r="AS566" s="194"/>
      <c r="AT566" s="194"/>
      <c r="AU566" s="194"/>
    </row>
    <row r="567">
      <c r="A567" s="194"/>
      <c r="B567" s="194"/>
      <c r="C567" s="194"/>
      <c r="D567" s="259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  <c r="AA567" s="194"/>
      <c r="AB567" s="194"/>
      <c r="AC567" s="194"/>
      <c r="AD567" s="194"/>
      <c r="AE567" s="194"/>
      <c r="AF567" s="194"/>
      <c r="AG567" s="194"/>
      <c r="AH567" s="194"/>
      <c r="AI567" s="194"/>
      <c r="AJ567" s="194"/>
      <c r="AK567" s="194"/>
      <c r="AL567" s="194"/>
      <c r="AM567" s="194"/>
      <c r="AN567" s="194"/>
      <c r="AO567" s="194"/>
      <c r="AP567" s="194"/>
      <c r="AQ567" s="194"/>
      <c r="AR567" s="194"/>
      <c r="AS567" s="194"/>
      <c r="AT567" s="194"/>
      <c r="AU567" s="194"/>
    </row>
    <row r="568">
      <c r="A568" s="194"/>
      <c r="B568" s="194"/>
      <c r="C568" s="194"/>
      <c r="D568" s="259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  <c r="AA568" s="194"/>
      <c r="AB568" s="194"/>
      <c r="AC568" s="194"/>
      <c r="AD568" s="194"/>
      <c r="AE568" s="194"/>
      <c r="AF568" s="194"/>
      <c r="AG568" s="194"/>
      <c r="AH568" s="194"/>
      <c r="AI568" s="194"/>
      <c r="AJ568" s="194"/>
      <c r="AK568" s="194"/>
      <c r="AL568" s="194"/>
      <c r="AM568" s="194"/>
      <c r="AN568" s="194"/>
      <c r="AO568" s="194"/>
      <c r="AP568" s="194"/>
      <c r="AQ568" s="194"/>
      <c r="AR568" s="194"/>
      <c r="AS568" s="194"/>
      <c r="AT568" s="194"/>
      <c r="AU568" s="194"/>
    </row>
    <row r="569">
      <c r="A569" s="194"/>
      <c r="B569" s="194"/>
      <c r="C569" s="194"/>
      <c r="D569" s="259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  <c r="AA569" s="194"/>
      <c r="AB569" s="194"/>
      <c r="AC569" s="194"/>
      <c r="AD569" s="194"/>
      <c r="AE569" s="194"/>
      <c r="AF569" s="194"/>
      <c r="AG569" s="194"/>
      <c r="AH569" s="194"/>
      <c r="AI569" s="194"/>
      <c r="AJ569" s="194"/>
      <c r="AK569" s="194"/>
      <c r="AL569" s="194"/>
      <c r="AM569" s="194"/>
      <c r="AN569" s="194"/>
      <c r="AO569" s="194"/>
      <c r="AP569" s="194"/>
      <c r="AQ569" s="194"/>
      <c r="AR569" s="194"/>
      <c r="AS569" s="194"/>
      <c r="AT569" s="194"/>
      <c r="AU569" s="194"/>
    </row>
    <row r="570">
      <c r="A570" s="194"/>
      <c r="B570" s="194"/>
      <c r="C570" s="194"/>
      <c r="D570" s="259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  <c r="AA570" s="194"/>
      <c r="AB570" s="194"/>
      <c r="AC570" s="194"/>
      <c r="AD570" s="194"/>
      <c r="AE570" s="194"/>
      <c r="AF570" s="194"/>
      <c r="AG570" s="194"/>
      <c r="AH570" s="194"/>
      <c r="AI570" s="194"/>
      <c r="AJ570" s="194"/>
      <c r="AK570" s="194"/>
      <c r="AL570" s="194"/>
      <c r="AM570" s="194"/>
      <c r="AN570" s="194"/>
      <c r="AO570" s="194"/>
      <c r="AP570" s="194"/>
      <c r="AQ570" s="194"/>
      <c r="AR570" s="194"/>
      <c r="AS570" s="194"/>
      <c r="AT570" s="194"/>
      <c r="AU570" s="194"/>
    </row>
    <row r="571">
      <c r="A571" s="194"/>
      <c r="B571" s="194"/>
      <c r="C571" s="194"/>
      <c r="D571" s="259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  <c r="AA571" s="194"/>
      <c r="AB571" s="194"/>
      <c r="AC571" s="194"/>
      <c r="AD571" s="194"/>
      <c r="AE571" s="194"/>
      <c r="AF571" s="194"/>
      <c r="AG571" s="194"/>
      <c r="AH571" s="194"/>
      <c r="AI571" s="194"/>
      <c r="AJ571" s="194"/>
      <c r="AK571" s="194"/>
      <c r="AL571" s="194"/>
      <c r="AM571" s="194"/>
      <c r="AN571" s="194"/>
      <c r="AO571" s="194"/>
      <c r="AP571" s="194"/>
      <c r="AQ571" s="194"/>
      <c r="AR571" s="194"/>
      <c r="AS571" s="194"/>
      <c r="AT571" s="194"/>
      <c r="AU571" s="194"/>
    </row>
    <row r="572">
      <c r="A572" s="194"/>
      <c r="B572" s="194"/>
      <c r="C572" s="194"/>
      <c r="D572" s="259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  <c r="AA572" s="194"/>
      <c r="AB572" s="194"/>
      <c r="AC572" s="194"/>
      <c r="AD572" s="194"/>
      <c r="AE572" s="194"/>
      <c r="AF572" s="194"/>
      <c r="AG572" s="194"/>
      <c r="AH572" s="194"/>
      <c r="AI572" s="194"/>
      <c r="AJ572" s="194"/>
      <c r="AK572" s="194"/>
      <c r="AL572" s="194"/>
      <c r="AM572" s="194"/>
      <c r="AN572" s="194"/>
      <c r="AO572" s="194"/>
      <c r="AP572" s="194"/>
      <c r="AQ572" s="194"/>
      <c r="AR572" s="194"/>
      <c r="AS572" s="194"/>
      <c r="AT572" s="194"/>
      <c r="AU572" s="194"/>
    </row>
    <row r="573">
      <c r="A573" s="194"/>
      <c r="B573" s="194"/>
      <c r="C573" s="194"/>
      <c r="D573" s="259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  <c r="AA573" s="194"/>
      <c r="AB573" s="194"/>
      <c r="AC573" s="194"/>
      <c r="AD573" s="194"/>
      <c r="AE573" s="194"/>
      <c r="AF573" s="194"/>
      <c r="AG573" s="194"/>
      <c r="AH573" s="194"/>
      <c r="AI573" s="194"/>
      <c r="AJ573" s="194"/>
      <c r="AK573" s="194"/>
      <c r="AL573" s="194"/>
      <c r="AM573" s="194"/>
      <c r="AN573" s="194"/>
      <c r="AO573" s="194"/>
      <c r="AP573" s="194"/>
      <c r="AQ573" s="194"/>
      <c r="AR573" s="194"/>
      <c r="AS573" s="194"/>
      <c r="AT573" s="194"/>
      <c r="AU573" s="194"/>
    </row>
    <row r="574">
      <c r="A574" s="194"/>
      <c r="B574" s="194"/>
      <c r="C574" s="194"/>
      <c r="D574" s="259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  <c r="AA574" s="194"/>
      <c r="AB574" s="194"/>
      <c r="AC574" s="194"/>
      <c r="AD574" s="194"/>
      <c r="AE574" s="194"/>
      <c r="AF574" s="194"/>
      <c r="AG574" s="194"/>
      <c r="AH574" s="194"/>
      <c r="AI574" s="194"/>
      <c r="AJ574" s="194"/>
      <c r="AK574" s="194"/>
      <c r="AL574" s="194"/>
      <c r="AM574" s="194"/>
      <c r="AN574" s="194"/>
      <c r="AO574" s="194"/>
      <c r="AP574" s="194"/>
      <c r="AQ574" s="194"/>
      <c r="AR574" s="194"/>
      <c r="AS574" s="194"/>
      <c r="AT574" s="194"/>
      <c r="AU574" s="194"/>
    </row>
    <row r="575">
      <c r="A575" s="194"/>
      <c r="B575" s="194"/>
      <c r="C575" s="194"/>
      <c r="D575" s="259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  <c r="AA575" s="194"/>
      <c r="AB575" s="194"/>
      <c r="AC575" s="194"/>
      <c r="AD575" s="194"/>
      <c r="AE575" s="194"/>
      <c r="AF575" s="194"/>
      <c r="AG575" s="194"/>
      <c r="AH575" s="194"/>
      <c r="AI575" s="194"/>
      <c r="AJ575" s="194"/>
      <c r="AK575" s="194"/>
      <c r="AL575" s="194"/>
      <c r="AM575" s="194"/>
      <c r="AN575" s="194"/>
      <c r="AO575" s="194"/>
      <c r="AP575" s="194"/>
      <c r="AQ575" s="194"/>
      <c r="AR575" s="194"/>
      <c r="AS575" s="194"/>
      <c r="AT575" s="194"/>
      <c r="AU575" s="194"/>
    </row>
    <row r="576">
      <c r="A576" s="194"/>
      <c r="B576" s="194"/>
      <c r="C576" s="194"/>
      <c r="D576" s="259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  <c r="AA576" s="194"/>
      <c r="AB576" s="194"/>
      <c r="AC576" s="194"/>
      <c r="AD576" s="194"/>
      <c r="AE576" s="194"/>
      <c r="AF576" s="194"/>
      <c r="AG576" s="194"/>
      <c r="AH576" s="194"/>
      <c r="AI576" s="194"/>
      <c r="AJ576" s="194"/>
      <c r="AK576" s="194"/>
      <c r="AL576" s="194"/>
      <c r="AM576" s="194"/>
      <c r="AN576" s="194"/>
      <c r="AO576" s="194"/>
      <c r="AP576" s="194"/>
      <c r="AQ576" s="194"/>
      <c r="AR576" s="194"/>
      <c r="AS576" s="194"/>
      <c r="AT576" s="194"/>
      <c r="AU576" s="194"/>
    </row>
    <row r="577">
      <c r="A577" s="194"/>
      <c r="B577" s="194"/>
      <c r="C577" s="194"/>
      <c r="D577" s="259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  <c r="AA577" s="194"/>
      <c r="AB577" s="194"/>
      <c r="AC577" s="194"/>
      <c r="AD577" s="194"/>
      <c r="AE577" s="194"/>
      <c r="AF577" s="194"/>
      <c r="AG577" s="194"/>
      <c r="AH577" s="194"/>
      <c r="AI577" s="194"/>
      <c r="AJ577" s="194"/>
      <c r="AK577" s="194"/>
      <c r="AL577" s="194"/>
      <c r="AM577" s="194"/>
      <c r="AN577" s="194"/>
      <c r="AO577" s="194"/>
      <c r="AP577" s="194"/>
      <c r="AQ577" s="194"/>
      <c r="AR577" s="194"/>
      <c r="AS577" s="194"/>
      <c r="AT577" s="194"/>
      <c r="AU577" s="194"/>
    </row>
    <row r="578">
      <c r="A578" s="194"/>
      <c r="B578" s="194"/>
      <c r="C578" s="194"/>
      <c r="D578" s="259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  <c r="AA578" s="194"/>
      <c r="AB578" s="194"/>
      <c r="AC578" s="194"/>
      <c r="AD578" s="194"/>
      <c r="AE578" s="194"/>
      <c r="AF578" s="194"/>
      <c r="AG578" s="194"/>
      <c r="AH578" s="194"/>
      <c r="AI578" s="194"/>
      <c r="AJ578" s="194"/>
      <c r="AK578" s="194"/>
      <c r="AL578" s="194"/>
      <c r="AM578" s="194"/>
      <c r="AN578" s="194"/>
      <c r="AO578" s="194"/>
      <c r="AP578" s="194"/>
      <c r="AQ578" s="194"/>
      <c r="AR578" s="194"/>
      <c r="AS578" s="194"/>
      <c r="AT578" s="194"/>
      <c r="AU578" s="194"/>
    </row>
    <row r="579">
      <c r="A579" s="194"/>
      <c r="B579" s="194"/>
      <c r="C579" s="194"/>
      <c r="D579" s="259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  <c r="AA579" s="194"/>
      <c r="AB579" s="194"/>
      <c r="AC579" s="194"/>
      <c r="AD579" s="194"/>
      <c r="AE579" s="194"/>
      <c r="AF579" s="194"/>
      <c r="AG579" s="194"/>
      <c r="AH579" s="194"/>
      <c r="AI579" s="194"/>
      <c r="AJ579" s="194"/>
      <c r="AK579" s="194"/>
      <c r="AL579" s="194"/>
      <c r="AM579" s="194"/>
      <c r="AN579" s="194"/>
      <c r="AO579" s="194"/>
      <c r="AP579" s="194"/>
      <c r="AQ579" s="194"/>
      <c r="AR579" s="194"/>
      <c r="AS579" s="194"/>
      <c r="AT579" s="194"/>
      <c r="AU579" s="194"/>
    </row>
    <row r="580">
      <c r="A580" s="194"/>
      <c r="B580" s="194"/>
      <c r="C580" s="194"/>
      <c r="D580" s="259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  <c r="AA580" s="194"/>
      <c r="AB580" s="194"/>
      <c r="AC580" s="194"/>
      <c r="AD580" s="194"/>
      <c r="AE580" s="194"/>
      <c r="AF580" s="194"/>
      <c r="AG580" s="194"/>
      <c r="AH580" s="194"/>
      <c r="AI580" s="194"/>
      <c r="AJ580" s="194"/>
      <c r="AK580" s="194"/>
      <c r="AL580" s="194"/>
      <c r="AM580" s="194"/>
      <c r="AN580" s="194"/>
      <c r="AO580" s="194"/>
      <c r="AP580" s="194"/>
      <c r="AQ580" s="194"/>
      <c r="AR580" s="194"/>
      <c r="AS580" s="194"/>
      <c r="AT580" s="194"/>
      <c r="AU580" s="194"/>
    </row>
    <row r="581">
      <c r="A581" s="194"/>
      <c r="B581" s="194"/>
      <c r="C581" s="194"/>
      <c r="D581" s="259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  <c r="AA581" s="194"/>
      <c r="AB581" s="194"/>
      <c r="AC581" s="194"/>
      <c r="AD581" s="194"/>
      <c r="AE581" s="194"/>
      <c r="AF581" s="194"/>
      <c r="AG581" s="194"/>
      <c r="AH581" s="194"/>
      <c r="AI581" s="194"/>
      <c r="AJ581" s="194"/>
      <c r="AK581" s="194"/>
      <c r="AL581" s="194"/>
      <c r="AM581" s="194"/>
      <c r="AN581" s="194"/>
      <c r="AO581" s="194"/>
      <c r="AP581" s="194"/>
      <c r="AQ581" s="194"/>
      <c r="AR581" s="194"/>
      <c r="AS581" s="194"/>
      <c r="AT581" s="194"/>
      <c r="AU581" s="194"/>
    </row>
    <row r="582">
      <c r="A582" s="194"/>
      <c r="B582" s="194"/>
      <c r="C582" s="194"/>
      <c r="D582" s="259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  <c r="AA582" s="194"/>
      <c r="AB582" s="194"/>
      <c r="AC582" s="194"/>
      <c r="AD582" s="194"/>
      <c r="AE582" s="194"/>
      <c r="AF582" s="194"/>
      <c r="AG582" s="194"/>
      <c r="AH582" s="194"/>
      <c r="AI582" s="194"/>
      <c r="AJ582" s="194"/>
      <c r="AK582" s="194"/>
      <c r="AL582" s="194"/>
      <c r="AM582" s="194"/>
      <c r="AN582" s="194"/>
      <c r="AO582" s="194"/>
      <c r="AP582" s="194"/>
      <c r="AQ582" s="194"/>
      <c r="AR582" s="194"/>
      <c r="AS582" s="194"/>
      <c r="AT582" s="194"/>
      <c r="AU582" s="194"/>
    </row>
    <row r="583">
      <c r="A583" s="194"/>
      <c r="B583" s="194"/>
      <c r="C583" s="194"/>
      <c r="D583" s="259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  <c r="AA583" s="194"/>
      <c r="AB583" s="194"/>
      <c r="AC583" s="194"/>
      <c r="AD583" s="194"/>
      <c r="AE583" s="194"/>
      <c r="AF583" s="194"/>
      <c r="AG583" s="194"/>
      <c r="AH583" s="194"/>
      <c r="AI583" s="194"/>
      <c r="AJ583" s="194"/>
      <c r="AK583" s="194"/>
      <c r="AL583" s="194"/>
      <c r="AM583" s="194"/>
      <c r="AN583" s="194"/>
      <c r="AO583" s="194"/>
      <c r="AP583" s="194"/>
      <c r="AQ583" s="194"/>
      <c r="AR583" s="194"/>
      <c r="AS583" s="194"/>
      <c r="AT583" s="194"/>
      <c r="AU583" s="194"/>
    </row>
    <row r="584">
      <c r="A584" s="194"/>
      <c r="B584" s="194"/>
      <c r="C584" s="194"/>
      <c r="D584" s="259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  <c r="AA584" s="194"/>
      <c r="AB584" s="194"/>
      <c r="AC584" s="194"/>
      <c r="AD584" s="194"/>
      <c r="AE584" s="194"/>
      <c r="AF584" s="194"/>
      <c r="AG584" s="194"/>
      <c r="AH584" s="194"/>
      <c r="AI584" s="194"/>
      <c r="AJ584" s="194"/>
      <c r="AK584" s="194"/>
      <c r="AL584" s="194"/>
      <c r="AM584" s="194"/>
      <c r="AN584" s="194"/>
      <c r="AO584" s="194"/>
      <c r="AP584" s="194"/>
      <c r="AQ584" s="194"/>
      <c r="AR584" s="194"/>
      <c r="AS584" s="194"/>
      <c r="AT584" s="194"/>
      <c r="AU584" s="194"/>
    </row>
    <row r="585">
      <c r="A585" s="194"/>
      <c r="B585" s="194"/>
      <c r="C585" s="194"/>
      <c r="D585" s="259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  <c r="AA585" s="194"/>
      <c r="AB585" s="194"/>
      <c r="AC585" s="194"/>
      <c r="AD585" s="194"/>
      <c r="AE585" s="194"/>
      <c r="AF585" s="194"/>
      <c r="AG585" s="194"/>
      <c r="AH585" s="194"/>
      <c r="AI585" s="194"/>
      <c r="AJ585" s="194"/>
      <c r="AK585" s="194"/>
      <c r="AL585" s="194"/>
      <c r="AM585" s="194"/>
      <c r="AN585" s="194"/>
      <c r="AO585" s="194"/>
      <c r="AP585" s="194"/>
      <c r="AQ585" s="194"/>
      <c r="AR585" s="194"/>
      <c r="AS585" s="194"/>
      <c r="AT585" s="194"/>
      <c r="AU585" s="194"/>
    </row>
    <row r="586">
      <c r="A586" s="194"/>
      <c r="B586" s="194"/>
      <c r="C586" s="194"/>
      <c r="D586" s="259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  <c r="AA586" s="194"/>
      <c r="AB586" s="194"/>
      <c r="AC586" s="194"/>
      <c r="AD586" s="194"/>
      <c r="AE586" s="194"/>
      <c r="AF586" s="194"/>
      <c r="AG586" s="194"/>
      <c r="AH586" s="194"/>
      <c r="AI586" s="194"/>
      <c r="AJ586" s="194"/>
      <c r="AK586" s="194"/>
      <c r="AL586" s="194"/>
      <c r="AM586" s="194"/>
      <c r="AN586" s="194"/>
      <c r="AO586" s="194"/>
      <c r="AP586" s="194"/>
      <c r="AQ586" s="194"/>
      <c r="AR586" s="194"/>
      <c r="AS586" s="194"/>
      <c r="AT586" s="194"/>
      <c r="AU586" s="194"/>
    </row>
    <row r="587">
      <c r="A587" s="194"/>
      <c r="B587" s="194"/>
      <c r="C587" s="194"/>
      <c r="D587" s="259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  <c r="AA587" s="194"/>
      <c r="AB587" s="194"/>
      <c r="AC587" s="194"/>
      <c r="AD587" s="194"/>
      <c r="AE587" s="194"/>
      <c r="AF587" s="194"/>
      <c r="AG587" s="194"/>
      <c r="AH587" s="194"/>
      <c r="AI587" s="194"/>
      <c r="AJ587" s="194"/>
      <c r="AK587" s="194"/>
      <c r="AL587" s="194"/>
      <c r="AM587" s="194"/>
      <c r="AN587" s="194"/>
      <c r="AO587" s="194"/>
      <c r="AP587" s="194"/>
      <c r="AQ587" s="194"/>
      <c r="AR587" s="194"/>
      <c r="AS587" s="194"/>
      <c r="AT587" s="194"/>
      <c r="AU587" s="194"/>
    </row>
    <row r="588">
      <c r="A588" s="194"/>
      <c r="B588" s="194"/>
      <c r="C588" s="194"/>
      <c r="D588" s="259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  <c r="AA588" s="194"/>
      <c r="AB588" s="194"/>
      <c r="AC588" s="194"/>
      <c r="AD588" s="194"/>
      <c r="AE588" s="194"/>
      <c r="AF588" s="194"/>
      <c r="AG588" s="194"/>
      <c r="AH588" s="194"/>
      <c r="AI588" s="194"/>
      <c r="AJ588" s="194"/>
      <c r="AK588" s="194"/>
      <c r="AL588" s="194"/>
      <c r="AM588" s="194"/>
      <c r="AN588" s="194"/>
      <c r="AO588" s="194"/>
      <c r="AP588" s="194"/>
      <c r="AQ588" s="194"/>
      <c r="AR588" s="194"/>
      <c r="AS588" s="194"/>
      <c r="AT588" s="194"/>
      <c r="AU588" s="194"/>
    </row>
    <row r="589">
      <c r="A589" s="194"/>
      <c r="B589" s="194"/>
      <c r="C589" s="194"/>
      <c r="D589" s="259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  <c r="AA589" s="194"/>
      <c r="AB589" s="194"/>
      <c r="AC589" s="194"/>
      <c r="AD589" s="194"/>
      <c r="AE589" s="194"/>
      <c r="AF589" s="194"/>
      <c r="AG589" s="194"/>
      <c r="AH589" s="194"/>
      <c r="AI589" s="194"/>
      <c r="AJ589" s="194"/>
      <c r="AK589" s="194"/>
      <c r="AL589" s="194"/>
      <c r="AM589" s="194"/>
      <c r="AN589" s="194"/>
      <c r="AO589" s="194"/>
      <c r="AP589" s="194"/>
      <c r="AQ589" s="194"/>
      <c r="AR589" s="194"/>
      <c r="AS589" s="194"/>
      <c r="AT589" s="194"/>
      <c r="AU589" s="194"/>
    </row>
    <row r="590">
      <c r="A590" s="194"/>
      <c r="B590" s="194"/>
      <c r="C590" s="194"/>
      <c r="D590" s="259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  <c r="AA590" s="194"/>
      <c r="AB590" s="194"/>
      <c r="AC590" s="194"/>
      <c r="AD590" s="194"/>
      <c r="AE590" s="194"/>
      <c r="AF590" s="194"/>
      <c r="AG590" s="194"/>
      <c r="AH590" s="194"/>
      <c r="AI590" s="194"/>
      <c r="AJ590" s="194"/>
      <c r="AK590" s="194"/>
      <c r="AL590" s="194"/>
      <c r="AM590" s="194"/>
      <c r="AN590" s="194"/>
      <c r="AO590" s="194"/>
      <c r="AP590" s="194"/>
      <c r="AQ590" s="194"/>
      <c r="AR590" s="194"/>
      <c r="AS590" s="194"/>
      <c r="AT590" s="194"/>
      <c r="AU590" s="194"/>
    </row>
    <row r="591">
      <c r="A591" s="194"/>
      <c r="B591" s="194"/>
      <c r="C591" s="194"/>
      <c r="D591" s="259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  <c r="AA591" s="194"/>
      <c r="AB591" s="194"/>
      <c r="AC591" s="194"/>
      <c r="AD591" s="194"/>
      <c r="AE591" s="194"/>
      <c r="AF591" s="194"/>
      <c r="AG591" s="194"/>
      <c r="AH591" s="194"/>
      <c r="AI591" s="194"/>
      <c r="AJ591" s="194"/>
      <c r="AK591" s="194"/>
      <c r="AL591" s="194"/>
      <c r="AM591" s="194"/>
      <c r="AN591" s="194"/>
      <c r="AO591" s="194"/>
      <c r="AP591" s="194"/>
      <c r="AQ591" s="194"/>
      <c r="AR591" s="194"/>
      <c r="AS591" s="194"/>
      <c r="AT591" s="194"/>
      <c r="AU591" s="194"/>
    </row>
    <row r="592">
      <c r="A592" s="194"/>
      <c r="B592" s="194"/>
      <c r="C592" s="194"/>
      <c r="D592" s="259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  <c r="AA592" s="194"/>
      <c r="AB592" s="194"/>
      <c r="AC592" s="194"/>
      <c r="AD592" s="194"/>
      <c r="AE592" s="194"/>
      <c r="AF592" s="194"/>
      <c r="AG592" s="194"/>
      <c r="AH592" s="194"/>
      <c r="AI592" s="194"/>
      <c r="AJ592" s="194"/>
      <c r="AK592" s="194"/>
      <c r="AL592" s="194"/>
      <c r="AM592" s="194"/>
      <c r="AN592" s="194"/>
      <c r="AO592" s="194"/>
      <c r="AP592" s="194"/>
      <c r="AQ592" s="194"/>
      <c r="AR592" s="194"/>
      <c r="AS592" s="194"/>
      <c r="AT592" s="194"/>
      <c r="AU592" s="194"/>
    </row>
    <row r="593">
      <c r="A593" s="194"/>
      <c r="B593" s="194"/>
      <c r="C593" s="194"/>
      <c r="D593" s="259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  <c r="AA593" s="194"/>
      <c r="AB593" s="194"/>
      <c r="AC593" s="194"/>
      <c r="AD593" s="194"/>
      <c r="AE593" s="194"/>
      <c r="AF593" s="194"/>
      <c r="AG593" s="194"/>
      <c r="AH593" s="194"/>
      <c r="AI593" s="194"/>
      <c r="AJ593" s="194"/>
      <c r="AK593" s="194"/>
      <c r="AL593" s="194"/>
      <c r="AM593" s="194"/>
      <c r="AN593" s="194"/>
      <c r="AO593" s="194"/>
      <c r="AP593" s="194"/>
      <c r="AQ593" s="194"/>
      <c r="AR593" s="194"/>
      <c r="AS593" s="194"/>
      <c r="AT593" s="194"/>
      <c r="AU593" s="194"/>
    </row>
    <row r="594">
      <c r="A594" s="194"/>
      <c r="B594" s="194"/>
      <c r="C594" s="194"/>
      <c r="D594" s="259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  <c r="AA594" s="194"/>
      <c r="AB594" s="194"/>
      <c r="AC594" s="194"/>
      <c r="AD594" s="194"/>
      <c r="AE594" s="194"/>
      <c r="AF594" s="194"/>
      <c r="AG594" s="194"/>
      <c r="AH594" s="194"/>
      <c r="AI594" s="194"/>
      <c r="AJ594" s="194"/>
      <c r="AK594" s="194"/>
      <c r="AL594" s="194"/>
      <c r="AM594" s="194"/>
      <c r="AN594" s="194"/>
      <c r="AO594" s="194"/>
      <c r="AP594" s="194"/>
      <c r="AQ594" s="194"/>
      <c r="AR594" s="194"/>
      <c r="AS594" s="194"/>
      <c r="AT594" s="194"/>
      <c r="AU594" s="194"/>
    </row>
    <row r="595">
      <c r="A595" s="194"/>
      <c r="B595" s="194"/>
      <c r="C595" s="194"/>
      <c r="D595" s="259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  <c r="AA595" s="194"/>
      <c r="AB595" s="194"/>
      <c r="AC595" s="194"/>
      <c r="AD595" s="194"/>
      <c r="AE595" s="194"/>
      <c r="AF595" s="194"/>
      <c r="AG595" s="194"/>
      <c r="AH595" s="194"/>
      <c r="AI595" s="194"/>
      <c r="AJ595" s="194"/>
      <c r="AK595" s="194"/>
      <c r="AL595" s="194"/>
      <c r="AM595" s="194"/>
      <c r="AN595" s="194"/>
      <c r="AO595" s="194"/>
      <c r="AP595" s="194"/>
      <c r="AQ595" s="194"/>
      <c r="AR595" s="194"/>
      <c r="AS595" s="194"/>
      <c r="AT595" s="194"/>
      <c r="AU595" s="194"/>
    </row>
    <row r="596">
      <c r="A596" s="194"/>
      <c r="B596" s="194"/>
      <c r="C596" s="194"/>
      <c r="D596" s="259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  <c r="AA596" s="194"/>
      <c r="AB596" s="194"/>
      <c r="AC596" s="194"/>
      <c r="AD596" s="194"/>
      <c r="AE596" s="194"/>
      <c r="AF596" s="194"/>
      <c r="AG596" s="194"/>
      <c r="AH596" s="194"/>
      <c r="AI596" s="194"/>
      <c r="AJ596" s="194"/>
      <c r="AK596" s="194"/>
      <c r="AL596" s="194"/>
      <c r="AM596" s="194"/>
      <c r="AN596" s="194"/>
      <c r="AO596" s="194"/>
      <c r="AP596" s="194"/>
      <c r="AQ596" s="194"/>
      <c r="AR596" s="194"/>
      <c r="AS596" s="194"/>
      <c r="AT596" s="194"/>
      <c r="AU596" s="194"/>
    </row>
    <row r="597">
      <c r="A597" s="194"/>
      <c r="B597" s="194"/>
      <c r="C597" s="194"/>
      <c r="D597" s="259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  <c r="AA597" s="194"/>
      <c r="AB597" s="194"/>
      <c r="AC597" s="194"/>
      <c r="AD597" s="194"/>
      <c r="AE597" s="194"/>
      <c r="AF597" s="194"/>
      <c r="AG597" s="194"/>
      <c r="AH597" s="194"/>
      <c r="AI597" s="194"/>
      <c r="AJ597" s="194"/>
      <c r="AK597" s="194"/>
      <c r="AL597" s="194"/>
      <c r="AM597" s="194"/>
      <c r="AN597" s="194"/>
      <c r="AO597" s="194"/>
      <c r="AP597" s="194"/>
      <c r="AQ597" s="194"/>
      <c r="AR597" s="194"/>
      <c r="AS597" s="194"/>
      <c r="AT597" s="194"/>
      <c r="AU597" s="194"/>
    </row>
    <row r="598">
      <c r="A598" s="194"/>
      <c r="B598" s="194"/>
      <c r="C598" s="194"/>
      <c r="D598" s="259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  <c r="AA598" s="194"/>
      <c r="AB598" s="194"/>
      <c r="AC598" s="194"/>
      <c r="AD598" s="194"/>
      <c r="AE598" s="194"/>
      <c r="AF598" s="194"/>
      <c r="AG598" s="194"/>
      <c r="AH598" s="194"/>
      <c r="AI598" s="194"/>
      <c r="AJ598" s="194"/>
      <c r="AK598" s="194"/>
      <c r="AL598" s="194"/>
      <c r="AM598" s="194"/>
      <c r="AN598" s="194"/>
      <c r="AO598" s="194"/>
      <c r="AP598" s="194"/>
      <c r="AQ598" s="194"/>
      <c r="AR598" s="194"/>
      <c r="AS598" s="194"/>
      <c r="AT598" s="194"/>
      <c r="AU598" s="194"/>
    </row>
    <row r="599">
      <c r="A599" s="194"/>
      <c r="B599" s="194"/>
      <c r="C599" s="194"/>
      <c r="D599" s="259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  <c r="AA599" s="194"/>
      <c r="AB599" s="194"/>
      <c r="AC599" s="194"/>
      <c r="AD599" s="194"/>
      <c r="AE599" s="194"/>
      <c r="AF599" s="194"/>
      <c r="AG599" s="194"/>
      <c r="AH599" s="194"/>
      <c r="AI599" s="194"/>
      <c r="AJ599" s="194"/>
      <c r="AK599" s="194"/>
      <c r="AL599" s="194"/>
      <c r="AM599" s="194"/>
      <c r="AN599" s="194"/>
      <c r="AO599" s="194"/>
      <c r="AP599" s="194"/>
      <c r="AQ599" s="194"/>
      <c r="AR599" s="194"/>
      <c r="AS599" s="194"/>
      <c r="AT599" s="194"/>
      <c r="AU599" s="194"/>
    </row>
    <row r="600">
      <c r="A600" s="194"/>
      <c r="B600" s="194"/>
      <c r="C600" s="194"/>
      <c r="D600" s="259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  <c r="AA600" s="194"/>
      <c r="AB600" s="194"/>
      <c r="AC600" s="194"/>
      <c r="AD600" s="194"/>
      <c r="AE600" s="194"/>
      <c r="AF600" s="194"/>
      <c r="AG600" s="194"/>
      <c r="AH600" s="194"/>
      <c r="AI600" s="194"/>
      <c r="AJ600" s="194"/>
      <c r="AK600" s="194"/>
      <c r="AL600" s="194"/>
      <c r="AM600" s="194"/>
      <c r="AN600" s="194"/>
      <c r="AO600" s="194"/>
      <c r="AP600" s="194"/>
      <c r="AQ600" s="194"/>
      <c r="AR600" s="194"/>
      <c r="AS600" s="194"/>
      <c r="AT600" s="194"/>
      <c r="AU600" s="194"/>
    </row>
    <row r="601">
      <c r="A601" s="194"/>
      <c r="B601" s="194"/>
      <c r="C601" s="194"/>
      <c r="D601" s="259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  <c r="AA601" s="194"/>
      <c r="AB601" s="194"/>
      <c r="AC601" s="194"/>
      <c r="AD601" s="194"/>
      <c r="AE601" s="194"/>
      <c r="AF601" s="194"/>
      <c r="AG601" s="194"/>
      <c r="AH601" s="194"/>
      <c r="AI601" s="194"/>
      <c r="AJ601" s="194"/>
      <c r="AK601" s="194"/>
      <c r="AL601" s="194"/>
      <c r="AM601" s="194"/>
      <c r="AN601" s="194"/>
      <c r="AO601" s="194"/>
      <c r="AP601" s="194"/>
      <c r="AQ601" s="194"/>
      <c r="AR601" s="194"/>
      <c r="AS601" s="194"/>
      <c r="AT601" s="194"/>
      <c r="AU601" s="194"/>
    </row>
    <row r="602">
      <c r="A602" s="194"/>
      <c r="B602" s="194"/>
      <c r="C602" s="194"/>
      <c r="D602" s="259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  <c r="AA602" s="194"/>
      <c r="AB602" s="194"/>
      <c r="AC602" s="194"/>
      <c r="AD602" s="194"/>
      <c r="AE602" s="194"/>
      <c r="AF602" s="194"/>
      <c r="AG602" s="194"/>
      <c r="AH602" s="194"/>
      <c r="AI602" s="194"/>
      <c r="AJ602" s="194"/>
      <c r="AK602" s="194"/>
      <c r="AL602" s="194"/>
      <c r="AM602" s="194"/>
      <c r="AN602" s="194"/>
      <c r="AO602" s="194"/>
      <c r="AP602" s="194"/>
      <c r="AQ602" s="194"/>
      <c r="AR602" s="194"/>
      <c r="AS602" s="194"/>
      <c r="AT602" s="194"/>
      <c r="AU602" s="194"/>
    </row>
    <row r="603">
      <c r="A603" s="194"/>
      <c r="B603" s="194"/>
      <c r="C603" s="194"/>
      <c r="D603" s="259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  <c r="AA603" s="194"/>
      <c r="AB603" s="194"/>
      <c r="AC603" s="194"/>
      <c r="AD603" s="194"/>
      <c r="AE603" s="194"/>
      <c r="AF603" s="194"/>
      <c r="AG603" s="194"/>
      <c r="AH603" s="194"/>
      <c r="AI603" s="194"/>
      <c r="AJ603" s="194"/>
      <c r="AK603" s="194"/>
      <c r="AL603" s="194"/>
      <c r="AM603" s="194"/>
      <c r="AN603" s="194"/>
      <c r="AO603" s="194"/>
      <c r="AP603" s="194"/>
      <c r="AQ603" s="194"/>
      <c r="AR603" s="194"/>
      <c r="AS603" s="194"/>
      <c r="AT603" s="194"/>
      <c r="AU603" s="194"/>
    </row>
    <row r="604">
      <c r="A604" s="194"/>
      <c r="B604" s="194"/>
      <c r="C604" s="194"/>
      <c r="D604" s="259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  <c r="AA604" s="194"/>
      <c r="AB604" s="194"/>
      <c r="AC604" s="194"/>
      <c r="AD604" s="194"/>
      <c r="AE604" s="194"/>
      <c r="AF604" s="194"/>
      <c r="AG604" s="194"/>
      <c r="AH604" s="194"/>
      <c r="AI604" s="194"/>
      <c r="AJ604" s="194"/>
      <c r="AK604" s="194"/>
      <c r="AL604" s="194"/>
      <c r="AM604" s="194"/>
      <c r="AN604" s="194"/>
      <c r="AO604" s="194"/>
      <c r="AP604" s="194"/>
      <c r="AQ604" s="194"/>
      <c r="AR604" s="194"/>
      <c r="AS604" s="194"/>
      <c r="AT604" s="194"/>
      <c r="AU604" s="194"/>
    </row>
    <row r="605">
      <c r="A605" s="194"/>
      <c r="B605" s="194"/>
      <c r="C605" s="194"/>
      <c r="D605" s="259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  <c r="AA605" s="194"/>
      <c r="AB605" s="194"/>
      <c r="AC605" s="194"/>
      <c r="AD605" s="194"/>
      <c r="AE605" s="194"/>
      <c r="AF605" s="194"/>
      <c r="AG605" s="194"/>
      <c r="AH605" s="194"/>
      <c r="AI605" s="194"/>
      <c r="AJ605" s="194"/>
      <c r="AK605" s="194"/>
      <c r="AL605" s="194"/>
      <c r="AM605" s="194"/>
      <c r="AN605" s="194"/>
      <c r="AO605" s="194"/>
      <c r="AP605" s="194"/>
      <c r="AQ605" s="194"/>
      <c r="AR605" s="194"/>
      <c r="AS605" s="194"/>
      <c r="AT605" s="194"/>
      <c r="AU605" s="194"/>
    </row>
    <row r="606">
      <c r="A606" s="194"/>
      <c r="B606" s="194"/>
      <c r="C606" s="194"/>
      <c r="D606" s="259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  <c r="AA606" s="194"/>
      <c r="AB606" s="194"/>
      <c r="AC606" s="194"/>
      <c r="AD606" s="194"/>
      <c r="AE606" s="194"/>
      <c r="AF606" s="194"/>
      <c r="AG606" s="194"/>
      <c r="AH606" s="194"/>
      <c r="AI606" s="194"/>
      <c r="AJ606" s="194"/>
      <c r="AK606" s="194"/>
      <c r="AL606" s="194"/>
      <c r="AM606" s="194"/>
      <c r="AN606" s="194"/>
      <c r="AO606" s="194"/>
      <c r="AP606" s="194"/>
      <c r="AQ606" s="194"/>
      <c r="AR606" s="194"/>
      <c r="AS606" s="194"/>
      <c r="AT606" s="194"/>
      <c r="AU606" s="194"/>
    </row>
    <row r="607">
      <c r="A607" s="194"/>
      <c r="B607" s="194"/>
      <c r="C607" s="194"/>
      <c r="D607" s="259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  <c r="AA607" s="194"/>
      <c r="AB607" s="194"/>
      <c r="AC607" s="194"/>
      <c r="AD607" s="194"/>
      <c r="AE607" s="194"/>
      <c r="AF607" s="194"/>
      <c r="AG607" s="194"/>
      <c r="AH607" s="194"/>
      <c r="AI607" s="194"/>
      <c r="AJ607" s="194"/>
      <c r="AK607" s="194"/>
      <c r="AL607" s="194"/>
      <c r="AM607" s="194"/>
      <c r="AN607" s="194"/>
      <c r="AO607" s="194"/>
      <c r="AP607" s="194"/>
      <c r="AQ607" s="194"/>
      <c r="AR607" s="194"/>
      <c r="AS607" s="194"/>
      <c r="AT607" s="194"/>
      <c r="AU607" s="194"/>
    </row>
    <row r="608">
      <c r="A608" s="194"/>
      <c r="B608" s="194"/>
      <c r="C608" s="194"/>
      <c r="D608" s="259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  <c r="AA608" s="194"/>
      <c r="AB608" s="194"/>
      <c r="AC608" s="194"/>
      <c r="AD608" s="194"/>
      <c r="AE608" s="194"/>
      <c r="AF608" s="194"/>
      <c r="AG608" s="194"/>
      <c r="AH608" s="194"/>
      <c r="AI608" s="194"/>
      <c r="AJ608" s="194"/>
      <c r="AK608" s="194"/>
      <c r="AL608" s="194"/>
      <c r="AM608" s="194"/>
      <c r="AN608" s="194"/>
      <c r="AO608" s="194"/>
      <c r="AP608" s="194"/>
      <c r="AQ608" s="194"/>
      <c r="AR608" s="194"/>
      <c r="AS608" s="194"/>
      <c r="AT608" s="194"/>
      <c r="AU608" s="194"/>
    </row>
    <row r="609">
      <c r="A609" s="194"/>
      <c r="B609" s="194"/>
      <c r="C609" s="194"/>
      <c r="D609" s="259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  <c r="AA609" s="194"/>
      <c r="AB609" s="194"/>
      <c r="AC609" s="194"/>
      <c r="AD609" s="194"/>
      <c r="AE609" s="194"/>
      <c r="AF609" s="194"/>
      <c r="AG609" s="194"/>
      <c r="AH609" s="194"/>
      <c r="AI609" s="194"/>
      <c r="AJ609" s="194"/>
      <c r="AK609" s="194"/>
      <c r="AL609" s="194"/>
      <c r="AM609" s="194"/>
      <c r="AN609" s="194"/>
      <c r="AO609" s="194"/>
      <c r="AP609" s="194"/>
      <c r="AQ609" s="194"/>
      <c r="AR609" s="194"/>
      <c r="AS609" s="194"/>
      <c r="AT609" s="194"/>
      <c r="AU609" s="194"/>
    </row>
    <row r="610">
      <c r="A610" s="194"/>
      <c r="B610" s="194"/>
      <c r="C610" s="194"/>
      <c r="D610" s="259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  <c r="AA610" s="194"/>
      <c r="AB610" s="194"/>
      <c r="AC610" s="194"/>
      <c r="AD610" s="194"/>
      <c r="AE610" s="194"/>
      <c r="AF610" s="194"/>
      <c r="AG610" s="194"/>
      <c r="AH610" s="194"/>
      <c r="AI610" s="194"/>
      <c r="AJ610" s="194"/>
      <c r="AK610" s="194"/>
      <c r="AL610" s="194"/>
      <c r="AM610" s="194"/>
      <c r="AN610" s="194"/>
      <c r="AO610" s="194"/>
      <c r="AP610" s="194"/>
      <c r="AQ610" s="194"/>
      <c r="AR610" s="194"/>
      <c r="AS610" s="194"/>
      <c r="AT610" s="194"/>
      <c r="AU610" s="194"/>
    </row>
    <row r="611">
      <c r="A611" s="194"/>
      <c r="B611" s="194"/>
      <c r="C611" s="194"/>
      <c r="D611" s="259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  <c r="AA611" s="194"/>
      <c r="AB611" s="194"/>
      <c r="AC611" s="194"/>
      <c r="AD611" s="194"/>
      <c r="AE611" s="194"/>
      <c r="AF611" s="194"/>
      <c r="AG611" s="194"/>
      <c r="AH611" s="194"/>
      <c r="AI611" s="194"/>
      <c r="AJ611" s="194"/>
      <c r="AK611" s="194"/>
      <c r="AL611" s="194"/>
      <c r="AM611" s="194"/>
      <c r="AN611" s="194"/>
      <c r="AO611" s="194"/>
      <c r="AP611" s="194"/>
      <c r="AQ611" s="194"/>
      <c r="AR611" s="194"/>
      <c r="AS611" s="194"/>
      <c r="AT611" s="194"/>
      <c r="AU611" s="194"/>
    </row>
    <row r="612">
      <c r="A612" s="194"/>
      <c r="B612" s="194"/>
      <c r="C612" s="194"/>
      <c r="D612" s="259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  <c r="AA612" s="194"/>
      <c r="AB612" s="194"/>
      <c r="AC612" s="194"/>
      <c r="AD612" s="194"/>
      <c r="AE612" s="194"/>
      <c r="AF612" s="194"/>
      <c r="AG612" s="194"/>
      <c r="AH612" s="194"/>
      <c r="AI612" s="194"/>
      <c r="AJ612" s="194"/>
      <c r="AK612" s="194"/>
      <c r="AL612" s="194"/>
      <c r="AM612" s="194"/>
      <c r="AN612" s="194"/>
      <c r="AO612" s="194"/>
      <c r="AP612" s="194"/>
      <c r="AQ612" s="194"/>
      <c r="AR612" s="194"/>
      <c r="AS612" s="194"/>
      <c r="AT612" s="194"/>
      <c r="AU612" s="194"/>
    </row>
    <row r="613">
      <c r="A613" s="194"/>
      <c r="B613" s="194"/>
      <c r="C613" s="194"/>
      <c r="D613" s="259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  <c r="AA613" s="194"/>
      <c r="AB613" s="194"/>
      <c r="AC613" s="194"/>
      <c r="AD613" s="194"/>
      <c r="AE613" s="194"/>
      <c r="AF613" s="194"/>
      <c r="AG613" s="194"/>
      <c r="AH613" s="194"/>
      <c r="AI613" s="194"/>
      <c r="AJ613" s="194"/>
      <c r="AK613" s="194"/>
      <c r="AL613" s="194"/>
      <c r="AM613" s="194"/>
      <c r="AN613" s="194"/>
      <c r="AO613" s="194"/>
      <c r="AP613" s="194"/>
      <c r="AQ613" s="194"/>
      <c r="AR613" s="194"/>
      <c r="AS613" s="194"/>
      <c r="AT613" s="194"/>
      <c r="AU613" s="194"/>
    </row>
    <row r="614">
      <c r="A614" s="194"/>
      <c r="B614" s="194"/>
      <c r="C614" s="194"/>
      <c r="D614" s="259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  <c r="AA614" s="194"/>
      <c r="AB614" s="194"/>
      <c r="AC614" s="194"/>
      <c r="AD614" s="194"/>
      <c r="AE614" s="194"/>
      <c r="AF614" s="194"/>
      <c r="AG614" s="194"/>
      <c r="AH614" s="194"/>
      <c r="AI614" s="194"/>
      <c r="AJ614" s="194"/>
      <c r="AK614" s="194"/>
      <c r="AL614" s="194"/>
      <c r="AM614" s="194"/>
      <c r="AN614" s="194"/>
      <c r="AO614" s="194"/>
      <c r="AP614" s="194"/>
      <c r="AQ614" s="194"/>
      <c r="AR614" s="194"/>
      <c r="AS614" s="194"/>
      <c r="AT614" s="194"/>
      <c r="AU614" s="194"/>
    </row>
    <row r="615">
      <c r="A615" s="194"/>
      <c r="B615" s="194"/>
      <c r="C615" s="194"/>
      <c r="D615" s="259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  <c r="AA615" s="194"/>
      <c r="AB615" s="194"/>
      <c r="AC615" s="194"/>
      <c r="AD615" s="194"/>
      <c r="AE615" s="194"/>
      <c r="AF615" s="194"/>
      <c r="AG615" s="194"/>
      <c r="AH615" s="194"/>
      <c r="AI615" s="194"/>
      <c r="AJ615" s="194"/>
      <c r="AK615" s="194"/>
      <c r="AL615" s="194"/>
      <c r="AM615" s="194"/>
      <c r="AN615" s="194"/>
      <c r="AO615" s="194"/>
      <c r="AP615" s="194"/>
      <c r="AQ615" s="194"/>
      <c r="AR615" s="194"/>
      <c r="AS615" s="194"/>
      <c r="AT615" s="194"/>
      <c r="AU615" s="194"/>
    </row>
    <row r="616">
      <c r="A616" s="194"/>
      <c r="B616" s="194"/>
      <c r="C616" s="194"/>
      <c r="D616" s="259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  <c r="AA616" s="194"/>
      <c r="AB616" s="194"/>
      <c r="AC616" s="194"/>
      <c r="AD616" s="194"/>
      <c r="AE616" s="194"/>
      <c r="AF616" s="194"/>
      <c r="AG616" s="194"/>
      <c r="AH616" s="194"/>
      <c r="AI616" s="194"/>
      <c r="AJ616" s="194"/>
      <c r="AK616" s="194"/>
      <c r="AL616" s="194"/>
      <c r="AM616" s="194"/>
      <c r="AN616" s="194"/>
      <c r="AO616" s="194"/>
      <c r="AP616" s="194"/>
      <c r="AQ616" s="194"/>
      <c r="AR616" s="194"/>
      <c r="AS616" s="194"/>
      <c r="AT616" s="194"/>
      <c r="AU616" s="194"/>
    </row>
    <row r="617">
      <c r="A617" s="194"/>
      <c r="B617" s="194"/>
      <c r="C617" s="194"/>
      <c r="D617" s="259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  <c r="AA617" s="194"/>
      <c r="AB617" s="194"/>
      <c r="AC617" s="194"/>
      <c r="AD617" s="194"/>
      <c r="AE617" s="194"/>
      <c r="AF617" s="194"/>
      <c r="AG617" s="194"/>
      <c r="AH617" s="194"/>
      <c r="AI617" s="194"/>
      <c r="AJ617" s="194"/>
      <c r="AK617" s="194"/>
      <c r="AL617" s="194"/>
      <c r="AM617" s="194"/>
      <c r="AN617" s="194"/>
      <c r="AO617" s="194"/>
      <c r="AP617" s="194"/>
      <c r="AQ617" s="194"/>
      <c r="AR617" s="194"/>
      <c r="AS617" s="194"/>
      <c r="AT617" s="194"/>
      <c r="AU617" s="194"/>
    </row>
    <row r="618">
      <c r="A618" s="194"/>
      <c r="B618" s="194"/>
      <c r="C618" s="194"/>
      <c r="D618" s="259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  <c r="AA618" s="194"/>
      <c r="AB618" s="194"/>
      <c r="AC618" s="194"/>
      <c r="AD618" s="194"/>
      <c r="AE618" s="194"/>
      <c r="AF618" s="194"/>
      <c r="AG618" s="194"/>
      <c r="AH618" s="194"/>
      <c r="AI618" s="194"/>
      <c r="AJ618" s="194"/>
      <c r="AK618" s="194"/>
      <c r="AL618" s="194"/>
      <c r="AM618" s="194"/>
      <c r="AN618" s="194"/>
      <c r="AO618" s="194"/>
      <c r="AP618" s="194"/>
      <c r="AQ618" s="194"/>
      <c r="AR618" s="194"/>
      <c r="AS618" s="194"/>
      <c r="AT618" s="194"/>
      <c r="AU618" s="194"/>
    </row>
    <row r="619">
      <c r="A619" s="194"/>
      <c r="B619" s="194"/>
      <c r="C619" s="194"/>
      <c r="D619" s="259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  <c r="AA619" s="194"/>
      <c r="AB619" s="194"/>
      <c r="AC619" s="194"/>
      <c r="AD619" s="194"/>
      <c r="AE619" s="194"/>
      <c r="AF619" s="194"/>
      <c r="AG619" s="194"/>
      <c r="AH619" s="194"/>
      <c r="AI619" s="194"/>
      <c r="AJ619" s="194"/>
      <c r="AK619" s="194"/>
      <c r="AL619" s="194"/>
      <c r="AM619" s="194"/>
      <c r="AN619" s="194"/>
      <c r="AO619" s="194"/>
      <c r="AP619" s="194"/>
      <c r="AQ619" s="194"/>
      <c r="AR619" s="194"/>
      <c r="AS619" s="194"/>
      <c r="AT619" s="194"/>
      <c r="AU619" s="194"/>
    </row>
    <row r="620">
      <c r="A620" s="194"/>
      <c r="B620" s="194"/>
      <c r="C620" s="194"/>
      <c r="D620" s="259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  <c r="AA620" s="194"/>
      <c r="AB620" s="194"/>
      <c r="AC620" s="194"/>
      <c r="AD620" s="194"/>
      <c r="AE620" s="194"/>
      <c r="AF620" s="194"/>
      <c r="AG620" s="194"/>
      <c r="AH620" s="194"/>
      <c r="AI620" s="194"/>
      <c r="AJ620" s="194"/>
      <c r="AK620" s="194"/>
      <c r="AL620" s="194"/>
      <c r="AM620" s="194"/>
      <c r="AN620" s="194"/>
      <c r="AO620" s="194"/>
      <c r="AP620" s="194"/>
      <c r="AQ620" s="194"/>
      <c r="AR620" s="194"/>
      <c r="AS620" s="194"/>
      <c r="AT620" s="194"/>
      <c r="AU620" s="194"/>
    </row>
    <row r="621">
      <c r="A621" s="194"/>
      <c r="B621" s="194"/>
      <c r="C621" s="194"/>
      <c r="D621" s="259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  <c r="AA621" s="194"/>
      <c r="AB621" s="194"/>
      <c r="AC621" s="194"/>
      <c r="AD621" s="194"/>
      <c r="AE621" s="194"/>
      <c r="AF621" s="194"/>
      <c r="AG621" s="194"/>
      <c r="AH621" s="194"/>
      <c r="AI621" s="194"/>
      <c r="AJ621" s="194"/>
      <c r="AK621" s="194"/>
      <c r="AL621" s="194"/>
      <c r="AM621" s="194"/>
      <c r="AN621" s="194"/>
      <c r="AO621" s="194"/>
      <c r="AP621" s="194"/>
      <c r="AQ621" s="194"/>
      <c r="AR621" s="194"/>
      <c r="AS621" s="194"/>
      <c r="AT621" s="194"/>
      <c r="AU621" s="194"/>
    </row>
    <row r="622">
      <c r="A622" s="194"/>
      <c r="B622" s="194"/>
      <c r="C622" s="194"/>
      <c r="D622" s="259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  <c r="AA622" s="194"/>
      <c r="AB622" s="194"/>
      <c r="AC622" s="194"/>
      <c r="AD622" s="194"/>
      <c r="AE622" s="194"/>
      <c r="AF622" s="194"/>
      <c r="AG622" s="194"/>
      <c r="AH622" s="194"/>
      <c r="AI622" s="194"/>
      <c r="AJ622" s="194"/>
      <c r="AK622" s="194"/>
      <c r="AL622" s="194"/>
      <c r="AM622" s="194"/>
      <c r="AN622" s="194"/>
      <c r="AO622" s="194"/>
      <c r="AP622" s="194"/>
      <c r="AQ622" s="194"/>
      <c r="AR622" s="194"/>
      <c r="AS622" s="194"/>
      <c r="AT622" s="194"/>
      <c r="AU622" s="194"/>
    </row>
    <row r="623">
      <c r="A623" s="194"/>
      <c r="B623" s="194"/>
      <c r="C623" s="194"/>
      <c r="D623" s="259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  <c r="AA623" s="194"/>
      <c r="AB623" s="194"/>
      <c r="AC623" s="194"/>
      <c r="AD623" s="194"/>
      <c r="AE623" s="194"/>
      <c r="AF623" s="194"/>
      <c r="AG623" s="194"/>
      <c r="AH623" s="194"/>
      <c r="AI623" s="194"/>
      <c r="AJ623" s="194"/>
      <c r="AK623" s="194"/>
      <c r="AL623" s="194"/>
      <c r="AM623" s="194"/>
      <c r="AN623" s="194"/>
      <c r="AO623" s="194"/>
      <c r="AP623" s="194"/>
      <c r="AQ623" s="194"/>
      <c r="AR623" s="194"/>
      <c r="AS623" s="194"/>
      <c r="AT623" s="194"/>
      <c r="AU623" s="194"/>
    </row>
    <row r="624">
      <c r="A624" s="194"/>
      <c r="B624" s="194"/>
      <c r="C624" s="194"/>
      <c r="D624" s="259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  <c r="AA624" s="194"/>
      <c r="AB624" s="194"/>
      <c r="AC624" s="194"/>
      <c r="AD624" s="194"/>
      <c r="AE624" s="194"/>
      <c r="AF624" s="194"/>
      <c r="AG624" s="194"/>
      <c r="AH624" s="194"/>
      <c r="AI624" s="194"/>
      <c r="AJ624" s="194"/>
      <c r="AK624" s="194"/>
      <c r="AL624" s="194"/>
      <c r="AM624" s="194"/>
      <c r="AN624" s="194"/>
      <c r="AO624" s="194"/>
      <c r="AP624" s="194"/>
      <c r="AQ624" s="194"/>
      <c r="AR624" s="194"/>
      <c r="AS624" s="194"/>
      <c r="AT624" s="194"/>
      <c r="AU624" s="194"/>
    </row>
    <row r="625">
      <c r="A625" s="194"/>
      <c r="B625" s="194"/>
      <c r="C625" s="194"/>
      <c r="D625" s="259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  <c r="AA625" s="194"/>
      <c r="AB625" s="194"/>
      <c r="AC625" s="194"/>
      <c r="AD625" s="194"/>
      <c r="AE625" s="194"/>
      <c r="AF625" s="194"/>
      <c r="AG625" s="194"/>
      <c r="AH625" s="194"/>
      <c r="AI625" s="194"/>
      <c r="AJ625" s="194"/>
      <c r="AK625" s="194"/>
      <c r="AL625" s="194"/>
      <c r="AM625" s="194"/>
      <c r="AN625" s="194"/>
      <c r="AO625" s="194"/>
      <c r="AP625" s="194"/>
      <c r="AQ625" s="194"/>
      <c r="AR625" s="194"/>
      <c r="AS625" s="194"/>
      <c r="AT625" s="194"/>
      <c r="AU625" s="194"/>
    </row>
    <row r="626">
      <c r="A626" s="194"/>
      <c r="B626" s="194"/>
      <c r="C626" s="194"/>
      <c r="D626" s="259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  <c r="AA626" s="194"/>
      <c r="AB626" s="194"/>
      <c r="AC626" s="194"/>
      <c r="AD626" s="194"/>
      <c r="AE626" s="194"/>
      <c r="AF626" s="194"/>
      <c r="AG626" s="194"/>
      <c r="AH626" s="194"/>
      <c r="AI626" s="194"/>
      <c r="AJ626" s="194"/>
      <c r="AK626" s="194"/>
      <c r="AL626" s="194"/>
      <c r="AM626" s="194"/>
      <c r="AN626" s="194"/>
      <c r="AO626" s="194"/>
      <c r="AP626" s="194"/>
      <c r="AQ626" s="194"/>
      <c r="AR626" s="194"/>
      <c r="AS626" s="194"/>
      <c r="AT626" s="194"/>
      <c r="AU626" s="194"/>
    </row>
    <row r="627">
      <c r="A627" s="194"/>
      <c r="B627" s="194"/>
      <c r="C627" s="194"/>
      <c r="D627" s="259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  <c r="AA627" s="194"/>
      <c r="AB627" s="194"/>
      <c r="AC627" s="194"/>
      <c r="AD627" s="194"/>
      <c r="AE627" s="194"/>
      <c r="AF627" s="194"/>
      <c r="AG627" s="194"/>
      <c r="AH627" s="194"/>
      <c r="AI627" s="194"/>
      <c r="AJ627" s="194"/>
      <c r="AK627" s="194"/>
      <c r="AL627" s="194"/>
      <c r="AM627" s="194"/>
      <c r="AN627" s="194"/>
      <c r="AO627" s="194"/>
      <c r="AP627" s="194"/>
      <c r="AQ627" s="194"/>
      <c r="AR627" s="194"/>
      <c r="AS627" s="194"/>
      <c r="AT627" s="194"/>
      <c r="AU627" s="194"/>
    </row>
    <row r="628">
      <c r="A628" s="194"/>
      <c r="B628" s="194"/>
      <c r="C628" s="194"/>
      <c r="D628" s="259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  <c r="AA628" s="194"/>
      <c r="AB628" s="194"/>
      <c r="AC628" s="194"/>
      <c r="AD628" s="194"/>
      <c r="AE628" s="194"/>
      <c r="AF628" s="194"/>
      <c r="AG628" s="194"/>
      <c r="AH628" s="194"/>
      <c r="AI628" s="194"/>
      <c r="AJ628" s="194"/>
      <c r="AK628" s="194"/>
      <c r="AL628" s="194"/>
      <c r="AM628" s="194"/>
      <c r="AN628" s="194"/>
      <c r="AO628" s="194"/>
      <c r="AP628" s="194"/>
      <c r="AQ628" s="194"/>
      <c r="AR628" s="194"/>
      <c r="AS628" s="194"/>
      <c r="AT628" s="194"/>
      <c r="AU628" s="194"/>
    </row>
    <row r="629">
      <c r="A629" s="194"/>
      <c r="B629" s="194"/>
      <c r="C629" s="194"/>
      <c r="D629" s="259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  <c r="AA629" s="194"/>
      <c r="AB629" s="194"/>
      <c r="AC629" s="194"/>
      <c r="AD629" s="194"/>
      <c r="AE629" s="194"/>
      <c r="AF629" s="194"/>
      <c r="AG629" s="194"/>
      <c r="AH629" s="194"/>
      <c r="AI629" s="194"/>
      <c r="AJ629" s="194"/>
      <c r="AK629" s="194"/>
      <c r="AL629" s="194"/>
      <c r="AM629" s="194"/>
      <c r="AN629" s="194"/>
      <c r="AO629" s="194"/>
      <c r="AP629" s="194"/>
      <c r="AQ629" s="194"/>
      <c r="AR629" s="194"/>
      <c r="AS629" s="194"/>
      <c r="AT629" s="194"/>
      <c r="AU629" s="194"/>
    </row>
    <row r="630">
      <c r="A630" s="194"/>
      <c r="B630" s="194"/>
      <c r="C630" s="194"/>
      <c r="D630" s="259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  <c r="AA630" s="194"/>
      <c r="AB630" s="194"/>
      <c r="AC630" s="194"/>
      <c r="AD630" s="194"/>
      <c r="AE630" s="194"/>
      <c r="AF630" s="194"/>
      <c r="AG630" s="194"/>
      <c r="AH630" s="194"/>
      <c r="AI630" s="194"/>
      <c r="AJ630" s="194"/>
      <c r="AK630" s="194"/>
      <c r="AL630" s="194"/>
      <c r="AM630" s="194"/>
      <c r="AN630" s="194"/>
      <c r="AO630" s="194"/>
      <c r="AP630" s="194"/>
      <c r="AQ630" s="194"/>
      <c r="AR630" s="194"/>
      <c r="AS630" s="194"/>
      <c r="AT630" s="194"/>
      <c r="AU630" s="194"/>
    </row>
    <row r="631">
      <c r="A631" s="194"/>
      <c r="B631" s="194"/>
      <c r="C631" s="194"/>
      <c r="D631" s="259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  <c r="AA631" s="194"/>
      <c r="AB631" s="194"/>
      <c r="AC631" s="194"/>
      <c r="AD631" s="194"/>
      <c r="AE631" s="194"/>
      <c r="AF631" s="194"/>
      <c r="AG631" s="194"/>
      <c r="AH631" s="194"/>
      <c r="AI631" s="194"/>
      <c r="AJ631" s="194"/>
      <c r="AK631" s="194"/>
      <c r="AL631" s="194"/>
      <c r="AM631" s="194"/>
      <c r="AN631" s="194"/>
      <c r="AO631" s="194"/>
      <c r="AP631" s="194"/>
      <c r="AQ631" s="194"/>
      <c r="AR631" s="194"/>
      <c r="AS631" s="194"/>
      <c r="AT631" s="194"/>
      <c r="AU631" s="194"/>
    </row>
    <row r="632">
      <c r="A632" s="194"/>
      <c r="B632" s="194"/>
      <c r="C632" s="194"/>
      <c r="D632" s="259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  <c r="AA632" s="194"/>
      <c r="AB632" s="194"/>
      <c r="AC632" s="194"/>
      <c r="AD632" s="194"/>
      <c r="AE632" s="194"/>
      <c r="AF632" s="194"/>
      <c r="AG632" s="194"/>
      <c r="AH632" s="194"/>
      <c r="AI632" s="194"/>
      <c r="AJ632" s="194"/>
      <c r="AK632" s="194"/>
      <c r="AL632" s="194"/>
      <c r="AM632" s="194"/>
      <c r="AN632" s="194"/>
      <c r="AO632" s="194"/>
      <c r="AP632" s="194"/>
      <c r="AQ632" s="194"/>
      <c r="AR632" s="194"/>
      <c r="AS632" s="194"/>
      <c r="AT632" s="194"/>
      <c r="AU632" s="194"/>
    </row>
    <row r="633">
      <c r="A633" s="194"/>
      <c r="B633" s="194"/>
      <c r="C633" s="194"/>
      <c r="D633" s="259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  <c r="AA633" s="194"/>
      <c r="AB633" s="194"/>
      <c r="AC633" s="194"/>
      <c r="AD633" s="194"/>
      <c r="AE633" s="194"/>
      <c r="AF633" s="194"/>
      <c r="AG633" s="194"/>
      <c r="AH633" s="194"/>
      <c r="AI633" s="194"/>
      <c r="AJ633" s="194"/>
      <c r="AK633" s="194"/>
      <c r="AL633" s="194"/>
      <c r="AM633" s="194"/>
      <c r="AN633" s="194"/>
      <c r="AO633" s="194"/>
      <c r="AP633" s="194"/>
      <c r="AQ633" s="194"/>
      <c r="AR633" s="194"/>
      <c r="AS633" s="194"/>
      <c r="AT633" s="194"/>
      <c r="AU633" s="194"/>
    </row>
    <row r="634">
      <c r="A634" s="194"/>
      <c r="B634" s="194"/>
      <c r="C634" s="194"/>
      <c r="D634" s="259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  <c r="AA634" s="194"/>
      <c r="AB634" s="194"/>
      <c r="AC634" s="194"/>
      <c r="AD634" s="194"/>
      <c r="AE634" s="194"/>
      <c r="AF634" s="194"/>
      <c r="AG634" s="194"/>
      <c r="AH634" s="194"/>
      <c r="AI634" s="194"/>
      <c r="AJ634" s="194"/>
      <c r="AK634" s="194"/>
      <c r="AL634" s="194"/>
      <c r="AM634" s="194"/>
      <c r="AN634" s="194"/>
      <c r="AO634" s="194"/>
      <c r="AP634" s="194"/>
      <c r="AQ634" s="194"/>
      <c r="AR634" s="194"/>
      <c r="AS634" s="194"/>
      <c r="AT634" s="194"/>
      <c r="AU634" s="194"/>
    </row>
    <row r="635">
      <c r="A635" s="194"/>
      <c r="B635" s="194"/>
      <c r="C635" s="194"/>
      <c r="D635" s="259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  <c r="AA635" s="194"/>
      <c r="AB635" s="194"/>
      <c r="AC635" s="194"/>
      <c r="AD635" s="194"/>
      <c r="AE635" s="194"/>
      <c r="AF635" s="194"/>
      <c r="AG635" s="194"/>
      <c r="AH635" s="194"/>
      <c r="AI635" s="194"/>
      <c r="AJ635" s="194"/>
      <c r="AK635" s="194"/>
      <c r="AL635" s="194"/>
      <c r="AM635" s="194"/>
      <c r="AN635" s="194"/>
      <c r="AO635" s="194"/>
      <c r="AP635" s="194"/>
      <c r="AQ635" s="194"/>
      <c r="AR635" s="194"/>
      <c r="AS635" s="194"/>
      <c r="AT635" s="194"/>
      <c r="AU635" s="194"/>
    </row>
    <row r="636">
      <c r="A636" s="194"/>
      <c r="B636" s="194"/>
      <c r="C636" s="194"/>
      <c r="D636" s="259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  <c r="AA636" s="194"/>
      <c r="AB636" s="194"/>
      <c r="AC636" s="194"/>
      <c r="AD636" s="194"/>
      <c r="AE636" s="194"/>
      <c r="AF636" s="194"/>
      <c r="AG636" s="194"/>
      <c r="AH636" s="194"/>
      <c r="AI636" s="194"/>
      <c r="AJ636" s="194"/>
      <c r="AK636" s="194"/>
      <c r="AL636" s="194"/>
      <c r="AM636" s="194"/>
      <c r="AN636" s="194"/>
      <c r="AO636" s="194"/>
      <c r="AP636" s="194"/>
      <c r="AQ636" s="194"/>
      <c r="AR636" s="194"/>
      <c r="AS636" s="194"/>
      <c r="AT636" s="194"/>
      <c r="AU636" s="194"/>
    </row>
    <row r="637">
      <c r="A637" s="194"/>
      <c r="B637" s="194"/>
      <c r="C637" s="194"/>
      <c r="D637" s="259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  <c r="AA637" s="194"/>
      <c r="AB637" s="194"/>
      <c r="AC637" s="194"/>
      <c r="AD637" s="194"/>
      <c r="AE637" s="194"/>
      <c r="AF637" s="194"/>
      <c r="AG637" s="194"/>
      <c r="AH637" s="194"/>
      <c r="AI637" s="194"/>
      <c r="AJ637" s="194"/>
      <c r="AK637" s="194"/>
      <c r="AL637" s="194"/>
      <c r="AM637" s="194"/>
      <c r="AN637" s="194"/>
      <c r="AO637" s="194"/>
      <c r="AP637" s="194"/>
      <c r="AQ637" s="194"/>
      <c r="AR637" s="194"/>
      <c r="AS637" s="194"/>
      <c r="AT637" s="194"/>
      <c r="AU637" s="194"/>
    </row>
    <row r="638">
      <c r="A638" s="194"/>
      <c r="B638" s="194"/>
      <c r="C638" s="194"/>
      <c r="D638" s="259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  <c r="AA638" s="194"/>
      <c r="AB638" s="194"/>
      <c r="AC638" s="194"/>
      <c r="AD638" s="194"/>
      <c r="AE638" s="194"/>
      <c r="AF638" s="194"/>
      <c r="AG638" s="194"/>
      <c r="AH638" s="194"/>
      <c r="AI638" s="194"/>
      <c r="AJ638" s="194"/>
      <c r="AK638" s="194"/>
      <c r="AL638" s="194"/>
      <c r="AM638" s="194"/>
      <c r="AN638" s="194"/>
      <c r="AO638" s="194"/>
      <c r="AP638" s="194"/>
      <c r="AQ638" s="194"/>
      <c r="AR638" s="194"/>
      <c r="AS638" s="194"/>
      <c r="AT638" s="194"/>
      <c r="AU638" s="194"/>
    </row>
    <row r="639">
      <c r="A639" s="194"/>
      <c r="B639" s="194"/>
      <c r="C639" s="194"/>
      <c r="D639" s="259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  <c r="AA639" s="194"/>
      <c r="AB639" s="194"/>
      <c r="AC639" s="194"/>
      <c r="AD639" s="194"/>
      <c r="AE639" s="194"/>
      <c r="AF639" s="194"/>
      <c r="AG639" s="194"/>
      <c r="AH639" s="194"/>
      <c r="AI639" s="194"/>
      <c r="AJ639" s="194"/>
      <c r="AK639" s="194"/>
      <c r="AL639" s="194"/>
      <c r="AM639" s="194"/>
      <c r="AN639" s="194"/>
      <c r="AO639" s="194"/>
      <c r="AP639" s="194"/>
      <c r="AQ639" s="194"/>
      <c r="AR639" s="194"/>
      <c r="AS639" s="194"/>
      <c r="AT639" s="194"/>
      <c r="AU639" s="194"/>
    </row>
    <row r="640">
      <c r="A640" s="194"/>
      <c r="B640" s="194"/>
      <c r="C640" s="194"/>
      <c r="D640" s="259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  <c r="AA640" s="194"/>
      <c r="AB640" s="194"/>
      <c r="AC640" s="194"/>
      <c r="AD640" s="194"/>
      <c r="AE640" s="194"/>
      <c r="AF640" s="194"/>
      <c r="AG640" s="194"/>
      <c r="AH640" s="194"/>
      <c r="AI640" s="194"/>
      <c r="AJ640" s="194"/>
      <c r="AK640" s="194"/>
      <c r="AL640" s="194"/>
      <c r="AM640" s="194"/>
      <c r="AN640" s="194"/>
      <c r="AO640" s="194"/>
      <c r="AP640" s="194"/>
      <c r="AQ640" s="194"/>
      <c r="AR640" s="194"/>
      <c r="AS640" s="194"/>
      <c r="AT640" s="194"/>
      <c r="AU640" s="194"/>
    </row>
    <row r="641">
      <c r="A641" s="194"/>
      <c r="B641" s="194"/>
      <c r="C641" s="194"/>
      <c r="D641" s="259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  <c r="AA641" s="194"/>
      <c r="AB641" s="194"/>
      <c r="AC641" s="194"/>
      <c r="AD641" s="194"/>
      <c r="AE641" s="194"/>
      <c r="AF641" s="194"/>
      <c r="AG641" s="194"/>
      <c r="AH641" s="194"/>
      <c r="AI641" s="194"/>
      <c r="AJ641" s="194"/>
      <c r="AK641" s="194"/>
      <c r="AL641" s="194"/>
      <c r="AM641" s="194"/>
      <c r="AN641" s="194"/>
      <c r="AO641" s="194"/>
      <c r="AP641" s="194"/>
      <c r="AQ641" s="194"/>
      <c r="AR641" s="194"/>
      <c r="AS641" s="194"/>
      <c r="AT641" s="194"/>
      <c r="AU641" s="194"/>
    </row>
    <row r="642">
      <c r="A642" s="194"/>
      <c r="B642" s="194"/>
      <c r="C642" s="194"/>
      <c r="D642" s="259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  <c r="AA642" s="194"/>
      <c r="AB642" s="194"/>
      <c r="AC642" s="194"/>
      <c r="AD642" s="194"/>
      <c r="AE642" s="194"/>
      <c r="AF642" s="194"/>
      <c r="AG642" s="194"/>
      <c r="AH642" s="194"/>
      <c r="AI642" s="194"/>
      <c r="AJ642" s="194"/>
      <c r="AK642" s="194"/>
      <c r="AL642" s="194"/>
      <c r="AM642" s="194"/>
      <c r="AN642" s="194"/>
      <c r="AO642" s="194"/>
      <c r="AP642" s="194"/>
      <c r="AQ642" s="194"/>
      <c r="AR642" s="194"/>
      <c r="AS642" s="194"/>
      <c r="AT642" s="194"/>
      <c r="AU642" s="194"/>
    </row>
    <row r="643">
      <c r="A643" s="194"/>
      <c r="B643" s="194"/>
      <c r="C643" s="194"/>
      <c r="D643" s="259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  <c r="AA643" s="194"/>
      <c r="AB643" s="194"/>
      <c r="AC643" s="194"/>
      <c r="AD643" s="194"/>
      <c r="AE643" s="194"/>
      <c r="AF643" s="194"/>
      <c r="AG643" s="194"/>
      <c r="AH643" s="194"/>
      <c r="AI643" s="194"/>
      <c r="AJ643" s="194"/>
      <c r="AK643" s="194"/>
      <c r="AL643" s="194"/>
      <c r="AM643" s="194"/>
      <c r="AN643" s="194"/>
      <c r="AO643" s="194"/>
      <c r="AP643" s="194"/>
      <c r="AQ643" s="194"/>
      <c r="AR643" s="194"/>
      <c r="AS643" s="194"/>
      <c r="AT643" s="194"/>
      <c r="AU643" s="194"/>
    </row>
    <row r="644">
      <c r="A644" s="194"/>
      <c r="B644" s="194"/>
      <c r="C644" s="194"/>
      <c r="D644" s="259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  <c r="AA644" s="194"/>
      <c r="AB644" s="194"/>
      <c r="AC644" s="194"/>
      <c r="AD644" s="194"/>
      <c r="AE644" s="194"/>
      <c r="AF644" s="194"/>
      <c r="AG644" s="194"/>
      <c r="AH644" s="194"/>
      <c r="AI644" s="194"/>
      <c r="AJ644" s="194"/>
      <c r="AK644" s="194"/>
      <c r="AL644" s="194"/>
      <c r="AM644" s="194"/>
      <c r="AN644" s="194"/>
      <c r="AO644" s="194"/>
      <c r="AP644" s="194"/>
      <c r="AQ644" s="194"/>
      <c r="AR644" s="194"/>
      <c r="AS644" s="194"/>
      <c r="AT644" s="194"/>
      <c r="AU644" s="194"/>
    </row>
    <row r="645">
      <c r="A645" s="194"/>
      <c r="B645" s="194"/>
      <c r="C645" s="194"/>
      <c r="D645" s="259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  <c r="AA645" s="194"/>
      <c r="AB645" s="194"/>
      <c r="AC645" s="194"/>
      <c r="AD645" s="194"/>
      <c r="AE645" s="194"/>
      <c r="AF645" s="194"/>
      <c r="AG645" s="194"/>
      <c r="AH645" s="194"/>
      <c r="AI645" s="194"/>
      <c r="AJ645" s="194"/>
      <c r="AK645" s="194"/>
      <c r="AL645" s="194"/>
      <c r="AM645" s="194"/>
      <c r="AN645" s="194"/>
      <c r="AO645" s="194"/>
      <c r="AP645" s="194"/>
      <c r="AQ645" s="194"/>
      <c r="AR645" s="194"/>
      <c r="AS645" s="194"/>
      <c r="AT645" s="194"/>
      <c r="AU645" s="194"/>
    </row>
    <row r="646">
      <c r="A646" s="194"/>
      <c r="B646" s="194"/>
      <c r="C646" s="194"/>
      <c r="D646" s="259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  <c r="AA646" s="194"/>
      <c r="AB646" s="194"/>
      <c r="AC646" s="194"/>
      <c r="AD646" s="194"/>
      <c r="AE646" s="194"/>
      <c r="AF646" s="194"/>
      <c r="AG646" s="194"/>
      <c r="AH646" s="194"/>
      <c r="AI646" s="194"/>
      <c r="AJ646" s="194"/>
      <c r="AK646" s="194"/>
      <c r="AL646" s="194"/>
      <c r="AM646" s="194"/>
      <c r="AN646" s="194"/>
      <c r="AO646" s="194"/>
      <c r="AP646" s="194"/>
      <c r="AQ646" s="194"/>
      <c r="AR646" s="194"/>
      <c r="AS646" s="194"/>
      <c r="AT646" s="194"/>
      <c r="AU646" s="194"/>
    </row>
    <row r="647">
      <c r="A647" s="194"/>
      <c r="B647" s="194"/>
      <c r="C647" s="194"/>
      <c r="D647" s="259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  <c r="AA647" s="194"/>
      <c r="AB647" s="194"/>
      <c r="AC647" s="194"/>
      <c r="AD647" s="194"/>
      <c r="AE647" s="194"/>
      <c r="AF647" s="194"/>
      <c r="AG647" s="194"/>
      <c r="AH647" s="194"/>
      <c r="AI647" s="194"/>
      <c r="AJ647" s="194"/>
      <c r="AK647" s="194"/>
      <c r="AL647" s="194"/>
      <c r="AM647" s="194"/>
      <c r="AN647" s="194"/>
      <c r="AO647" s="194"/>
      <c r="AP647" s="194"/>
      <c r="AQ647" s="194"/>
      <c r="AR647" s="194"/>
      <c r="AS647" s="194"/>
      <c r="AT647" s="194"/>
      <c r="AU647" s="194"/>
    </row>
    <row r="648">
      <c r="A648" s="194"/>
      <c r="B648" s="194"/>
      <c r="C648" s="194"/>
      <c r="D648" s="259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  <c r="AA648" s="194"/>
      <c r="AB648" s="194"/>
      <c r="AC648" s="194"/>
      <c r="AD648" s="194"/>
      <c r="AE648" s="194"/>
      <c r="AF648" s="194"/>
      <c r="AG648" s="194"/>
      <c r="AH648" s="194"/>
      <c r="AI648" s="194"/>
      <c r="AJ648" s="194"/>
      <c r="AK648" s="194"/>
      <c r="AL648" s="194"/>
      <c r="AM648" s="194"/>
      <c r="AN648" s="194"/>
      <c r="AO648" s="194"/>
      <c r="AP648" s="194"/>
      <c r="AQ648" s="194"/>
      <c r="AR648" s="194"/>
      <c r="AS648" s="194"/>
      <c r="AT648" s="194"/>
      <c r="AU648" s="194"/>
    </row>
    <row r="649">
      <c r="A649" s="194"/>
      <c r="B649" s="194"/>
      <c r="C649" s="194"/>
      <c r="D649" s="259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  <c r="AA649" s="194"/>
      <c r="AB649" s="194"/>
      <c r="AC649" s="194"/>
      <c r="AD649" s="194"/>
      <c r="AE649" s="194"/>
      <c r="AF649" s="194"/>
      <c r="AG649" s="194"/>
      <c r="AH649" s="194"/>
      <c r="AI649" s="194"/>
      <c r="AJ649" s="194"/>
      <c r="AK649" s="194"/>
      <c r="AL649" s="194"/>
      <c r="AM649" s="194"/>
      <c r="AN649" s="194"/>
      <c r="AO649" s="194"/>
      <c r="AP649" s="194"/>
      <c r="AQ649" s="194"/>
      <c r="AR649" s="194"/>
      <c r="AS649" s="194"/>
      <c r="AT649" s="194"/>
      <c r="AU649" s="194"/>
    </row>
    <row r="650">
      <c r="A650" s="194"/>
      <c r="B650" s="194"/>
      <c r="C650" s="194"/>
      <c r="D650" s="259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  <c r="AA650" s="194"/>
      <c r="AB650" s="194"/>
      <c r="AC650" s="194"/>
      <c r="AD650" s="194"/>
      <c r="AE650" s="194"/>
      <c r="AF650" s="194"/>
      <c r="AG650" s="194"/>
      <c r="AH650" s="194"/>
      <c r="AI650" s="194"/>
      <c r="AJ650" s="194"/>
      <c r="AK650" s="194"/>
      <c r="AL650" s="194"/>
      <c r="AM650" s="194"/>
      <c r="AN650" s="194"/>
      <c r="AO650" s="194"/>
      <c r="AP650" s="194"/>
      <c r="AQ650" s="194"/>
      <c r="AR650" s="194"/>
      <c r="AS650" s="194"/>
      <c r="AT650" s="194"/>
      <c r="AU650" s="194"/>
    </row>
    <row r="651">
      <c r="A651" s="194"/>
      <c r="B651" s="194"/>
      <c r="C651" s="194"/>
      <c r="D651" s="259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  <c r="AA651" s="194"/>
      <c r="AB651" s="194"/>
      <c r="AC651" s="194"/>
      <c r="AD651" s="194"/>
      <c r="AE651" s="194"/>
      <c r="AF651" s="194"/>
      <c r="AG651" s="194"/>
      <c r="AH651" s="194"/>
      <c r="AI651" s="194"/>
      <c r="AJ651" s="194"/>
      <c r="AK651" s="194"/>
      <c r="AL651" s="194"/>
      <c r="AM651" s="194"/>
      <c r="AN651" s="194"/>
      <c r="AO651" s="194"/>
      <c r="AP651" s="194"/>
      <c r="AQ651" s="194"/>
      <c r="AR651" s="194"/>
      <c r="AS651" s="194"/>
      <c r="AT651" s="194"/>
      <c r="AU651" s="194"/>
    </row>
    <row r="652">
      <c r="A652" s="194"/>
      <c r="B652" s="194"/>
      <c r="C652" s="194"/>
      <c r="D652" s="259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  <c r="AA652" s="194"/>
      <c r="AB652" s="194"/>
      <c r="AC652" s="194"/>
      <c r="AD652" s="194"/>
      <c r="AE652" s="194"/>
      <c r="AF652" s="194"/>
      <c r="AG652" s="194"/>
      <c r="AH652" s="194"/>
      <c r="AI652" s="194"/>
      <c r="AJ652" s="194"/>
      <c r="AK652" s="194"/>
      <c r="AL652" s="194"/>
      <c r="AM652" s="194"/>
      <c r="AN652" s="194"/>
      <c r="AO652" s="194"/>
      <c r="AP652" s="194"/>
      <c r="AQ652" s="194"/>
      <c r="AR652" s="194"/>
      <c r="AS652" s="194"/>
      <c r="AT652" s="194"/>
      <c r="AU652" s="194"/>
    </row>
    <row r="653">
      <c r="A653" s="194"/>
      <c r="B653" s="194"/>
      <c r="C653" s="194"/>
      <c r="D653" s="259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  <c r="AA653" s="194"/>
      <c r="AB653" s="194"/>
      <c r="AC653" s="194"/>
      <c r="AD653" s="194"/>
      <c r="AE653" s="194"/>
      <c r="AF653" s="194"/>
      <c r="AG653" s="194"/>
      <c r="AH653" s="194"/>
      <c r="AI653" s="194"/>
      <c r="AJ653" s="194"/>
      <c r="AK653" s="194"/>
      <c r="AL653" s="194"/>
      <c r="AM653" s="194"/>
      <c r="AN653" s="194"/>
      <c r="AO653" s="194"/>
      <c r="AP653" s="194"/>
      <c r="AQ653" s="194"/>
      <c r="AR653" s="194"/>
      <c r="AS653" s="194"/>
      <c r="AT653" s="194"/>
      <c r="AU653" s="194"/>
    </row>
    <row r="654">
      <c r="A654" s="194"/>
      <c r="B654" s="194"/>
      <c r="C654" s="194"/>
      <c r="D654" s="259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  <c r="AA654" s="194"/>
      <c r="AB654" s="194"/>
      <c r="AC654" s="194"/>
      <c r="AD654" s="194"/>
      <c r="AE654" s="194"/>
      <c r="AF654" s="194"/>
      <c r="AG654" s="194"/>
      <c r="AH654" s="194"/>
      <c r="AI654" s="194"/>
      <c r="AJ654" s="194"/>
      <c r="AK654" s="194"/>
      <c r="AL654" s="194"/>
      <c r="AM654" s="194"/>
      <c r="AN654" s="194"/>
      <c r="AO654" s="194"/>
      <c r="AP654" s="194"/>
      <c r="AQ654" s="194"/>
      <c r="AR654" s="194"/>
      <c r="AS654" s="194"/>
      <c r="AT654" s="194"/>
      <c r="AU654" s="194"/>
    </row>
    <row r="655">
      <c r="A655" s="194"/>
      <c r="B655" s="194"/>
      <c r="C655" s="194"/>
      <c r="D655" s="259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  <c r="AA655" s="194"/>
      <c r="AB655" s="194"/>
      <c r="AC655" s="194"/>
      <c r="AD655" s="194"/>
      <c r="AE655" s="194"/>
      <c r="AF655" s="194"/>
      <c r="AG655" s="194"/>
      <c r="AH655" s="194"/>
      <c r="AI655" s="194"/>
      <c r="AJ655" s="194"/>
      <c r="AK655" s="194"/>
      <c r="AL655" s="194"/>
      <c r="AM655" s="194"/>
      <c r="AN655" s="194"/>
      <c r="AO655" s="194"/>
      <c r="AP655" s="194"/>
      <c r="AQ655" s="194"/>
      <c r="AR655" s="194"/>
      <c r="AS655" s="194"/>
      <c r="AT655" s="194"/>
      <c r="AU655" s="194"/>
    </row>
    <row r="656">
      <c r="A656" s="194"/>
      <c r="B656" s="194"/>
      <c r="C656" s="194"/>
      <c r="D656" s="259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  <c r="AA656" s="194"/>
      <c r="AB656" s="194"/>
      <c r="AC656" s="194"/>
      <c r="AD656" s="194"/>
      <c r="AE656" s="194"/>
      <c r="AF656" s="194"/>
      <c r="AG656" s="194"/>
      <c r="AH656" s="194"/>
      <c r="AI656" s="194"/>
      <c r="AJ656" s="194"/>
      <c r="AK656" s="194"/>
      <c r="AL656" s="194"/>
      <c r="AM656" s="194"/>
      <c r="AN656" s="194"/>
      <c r="AO656" s="194"/>
      <c r="AP656" s="194"/>
      <c r="AQ656" s="194"/>
      <c r="AR656" s="194"/>
      <c r="AS656" s="194"/>
      <c r="AT656" s="194"/>
      <c r="AU656" s="194"/>
    </row>
    <row r="657">
      <c r="A657" s="194"/>
      <c r="B657" s="194"/>
      <c r="C657" s="194"/>
      <c r="D657" s="259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  <c r="AA657" s="194"/>
      <c r="AB657" s="194"/>
      <c r="AC657" s="194"/>
      <c r="AD657" s="194"/>
      <c r="AE657" s="194"/>
      <c r="AF657" s="194"/>
      <c r="AG657" s="194"/>
      <c r="AH657" s="194"/>
      <c r="AI657" s="194"/>
      <c r="AJ657" s="194"/>
      <c r="AK657" s="194"/>
      <c r="AL657" s="194"/>
      <c r="AM657" s="194"/>
      <c r="AN657" s="194"/>
      <c r="AO657" s="194"/>
      <c r="AP657" s="194"/>
      <c r="AQ657" s="194"/>
      <c r="AR657" s="194"/>
      <c r="AS657" s="194"/>
      <c r="AT657" s="194"/>
      <c r="AU657" s="194"/>
    </row>
    <row r="658">
      <c r="A658" s="194"/>
      <c r="B658" s="194"/>
      <c r="C658" s="194"/>
      <c r="D658" s="259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  <c r="AA658" s="194"/>
      <c r="AB658" s="194"/>
      <c r="AC658" s="194"/>
      <c r="AD658" s="194"/>
      <c r="AE658" s="194"/>
      <c r="AF658" s="194"/>
      <c r="AG658" s="194"/>
      <c r="AH658" s="194"/>
      <c r="AI658" s="194"/>
      <c r="AJ658" s="194"/>
      <c r="AK658" s="194"/>
      <c r="AL658" s="194"/>
      <c r="AM658" s="194"/>
      <c r="AN658" s="194"/>
      <c r="AO658" s="194"/>
      <c r="AP658" s="194"/>
      <c r="AQ658" s="194"/>
      <c r="AR658" s="194"/>
      <c r="AS658" s="194"/>
      <c r="AT658" s="194"/>
      <c r="AU658" s="194"/>
    </row>
    <row r="659">
      <c r="A659" s="194"/>
      <c r="B659" s="194"/>
      <c r="C659" s="194"/>
      <c r="D659" s="259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  <c r="AA659" s="194"/>
      <c r="AB659" s="194"/>
      <c r="AC659" s="194"/>
      <c r="AD659" s="194"/>
      <c r="AE659" s="194"/>
      <c r="AF659" s="194"/>
      <c r="AG659" s="194"/>
      <c r="AH659" s="194"/>
      <c r="AI659" s="194"/>
      <c r="AJ659" s="194"/>
      <c r="AK659" s="194"/>
      <c r="AL659" s="194"/>
      <c r="AM659" s="194"/>
      <c r="AN659" s="194"/>
      <c r="AO659" s="194"/>
      <c r="AP659" s="194"/>
      <c r="AQ659" s="194"/>
      <c r="AR659" s="194"/>
      <c r="AS659" s="194"/>
      <c r="AT659" s="194"/>
      <c r="AU659" s="194"/>
    </row>
    <row r="660">
      <c r="A660" s="194"/>
      <c r="B660" s="194"/>
      <c r="C660" s="194"/>
      <c r="D660" s="259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  <c r="AA660" s="194"/>
      <c r="AB660" s="194"/>
      <c r="AC660" s="194"/>
      <c r="AD660" s="194"/>
      <c r="AE660" s="194"/>
      <c r="AF660" s="194"/>
      <c r="AG660" s="194"/>
      <c r="AH660" s="194"/>
      <c r="AI660" s="194"/>
      <c r="AJ660" s="194"/>
      <c r="AK660" s="194"/>
      <c r="AL660" s="194"/>
      <c r="AM660" s="194"/>
      <c r="AN660" s="194"/>
      <c r="AO660" s="194"/>
      <c r="AP660" s="194"/>
      <c r="AQ660" s="194"/>
      <c r="AR660" s="194"/>
      <c r="AS660" s="194"/>
      <c r="AT660" s="194"/>
      <c r="AU660" s="194"/>
    </row>
    <row r="661">
      <c r="A661" s="194"/>
      <c r="B661" s="194"/>
      <c r="C661" s="194"/>
      <c r="D661" s="259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  <c r="AA661" s="194"/>
      <c r="AB661" s="194"/>
      <c r="AC661" s="194"/>
      <c r="AD661" s="194"/>
      <c r="AE661" s="194"/>
      <c r="AF661" s="194"/>
      <c r="AG661" s="194"/>
      <c r="AH661" s="194"/>
      <c r="AI661" s="194"/>
      <c r="AJ661" s="194"/>
      <c r="AK661" s="194"/>
      <c r="AL661" s="194"/>
      <c r="AM661" s="194"/>
      <c r="AN661" s="194"/>
      <c r="AO661" s="194"/>
      <c r="AP661" s="194"/>
      <c r="AQ661" s="194"/>
      <c r="AR661" s="194"/>
      <c r="AS661" s="194"/>
      <c r="AT661" s="194"/>
      <c r="AU661" s="194"/>
    </row>
    <row r="662">
      <c r="A662" s="194"/>
      <c r="B662" s="194"/>
      <c r="C662" s="194"/>
      <c r="D662" s="259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  <c r="AA662" s="194"/>
      <c r="AB662" s="194"/>
      <c r="AC662" s="194"/>
      <c r="AD662" s="194"/>
      <c r="AE662" s="194"/>
      <c r="AF662" s="194"/>
      <c r="AG662" s="194"/>
      <c r="AH662" s="194"/>
      <c r="AI662" s="194"/>
      <c r="AJ662" s="194"/>
      <c r="AK662" s="194"/>
      <c r="AL662" s="194"/>
      <c r="AM662" s="194"/>
      <c r="AN662" s="194"/>
      <c r="AO662" s="194"/>
      <c r="AP662" s="194"/>
      <c r="AQ662" s="194"/>
      <c r="AR662" s="194"/>
      <c r="AS662" s="194"/>
      <c r="AT662" s="194"/>
      <c r="AU662" s="194"/>
    </row>
    <row r="663">
      <c r="A663" s="194"/>
      <c r="B663" s="194"/>
      <c r="C663" s="194"/>
      <c r="D663" s="259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  <c r="AA663" s="194"/>
      <c r="AB663" s="194"/>
      <c r="AC663" s="194"/>
      <c r="AD663" s="194"/>
      <c r="AE663" s="194"/>
      <c r="AF663" s="194"/>
      <c r="AG663" s="194"/>
      <c r="AH663" s="194"/>
      <c r="AI663" s="194"/>
      <c r="AJ663" s="194"/>
      <c r="AK663" s="194"/>
      <c r="AL663" s="194"/>
      <c r="AM663" s="194"/>
      <c r="AN663" s="194"/>
      <c r="AO663" s="194"/>
      <c r="AP663" s="194"/>
      <c r="AQ663" s="194"/>
      <c r="AR663" s="194"/>
      <c r="AS663" s="194"/>
      <c r="AT663" s="194"/>
      <c r="AU663" s="194"/>
    </row>
    <row r="664">
      <c r="A664" s="194"/>
      <c r="B664" s="194"/>
      <c r="C664" s="194"/>
      <c r="D664" s="259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  <c r="AA664" s="194"/>
      <c r="AB664" s="194"/>
      <c r="AC664" s="194"/>
      <c r="AD664" s="194"/>
      <c r="AE664" s="194"/>
      <c r="AF664" s="194"/>
      <c r="AG664" s="194"/>
      <c r="AH664" s="194"/>
      <c r="AI664" s="194"/>
      <c r="AJ664" s="194"/>
      <c r="AK664" s="194"/>
      <c r="AL664" s="194"/>
      <c r="AM664" s="194"/>
      <c r="AN664" s="194"/>
      <c r="AO664" s="194"/>
      <c r="AP664" s="194"/>
      <c r="AQ664" s="194"/>
      <c r="AR664" s="194"/>
      <c r="AS664" s="194"/>
      <c r="AT664" s="194"/>
      <c r="AU664" s="194"/>
    </row>
    <row r="665">
      <c r="A665" s="194"/>
      <c r="B665" s="194"/>
      <c r="C665" s="194"/>
      <c r="D665" s="259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  <c r="AA665" s="194"/>
      <c r="AB665" s="194"/>
      <c r="AC665" s="194"/>
      <c r="AD665" s="194"/>
      <c r="AE665" s="194"/>
      <c r="AF665" s="194"/>
      <c r="AG665" s="194"/>
      <c r="AH665" s="194"/>
      <c r="AI665" s="194"/>
      <c r="AJ665" s="194"/>
      <c r="AK665" s="194"/>
      <c r="AL665" s="194"/>
      <c r="AM665" s="194"/>
      <c r="AN665" s="194"/>
      <c r="AO665" s="194"/>
      <c r="AP665" s="194"/>
      <c r="AQ665" s="194"/>
      <c r="AR665" s="194"/>
      <c r="AS665" s="194"/>
      <c r="AT665" s="194"/>
      <c r="AU665" s="194"/>
    </row>
    <row r="666">
      <c r="A666" s="194"/>
      <c r="B666" s="194"/>
      <c r="C666" s="194"/>
      <c r="D666" s="259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  <c r="AA666" s="194"/>
      <c r="AB666" s="194"/>
      <c r="AC666" s="194"/>
      <c r="AD666" s="194"/>
      <c r="AE666" s="194"/>
      <c r="AF666" s="194"/>
      <c r="AG666" s="194"/>
      <c r="AH666" s="194"/>
      <c r="AI666" s="194"/>
      <c r="AJ666" s="194"/>
      <c r="AK666" s="194"/>
      <c r="AL666" s="194"/>
      <c r="AM666" s="194"/>
      <c r="AN666" s="194"/>
      <c r="AO666" s="194"/>
      <c r="AP666" s="194"/>
      <c r="AQ666" s="194"/>
      <c r="AR666" s="194"/>
      <c r="AS666" s="194"/>
      <c r="AT666" s="194"/>
      <c r="AU666" s="194"/>
    </row>
    <row r="667">
      <c r="A667" s="194"/>
      <c r="B667" s="194"/>
      <c r="C667" s="194"/>
      <c r="D667" s="259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  <c r="AA667" s="194"/>
      <c r="AB667" s="194"/>
      <c r="AC667" s="194"/>
      <c r="AD667" s="194"/>
      <c r="AE667" s="194"/>
      <c r="AF667" s="194"/>
      <c r="AG667" s="194"/>
      <c r="AH667" s="194"/>
      <c r="AI667" s="194"/>
      <c r="AJ667" s="194"/>
      <c r="AK667" s="194"/>
      <c r="AL667" s="194"/>
      <c r="AM667" s="194"/>
      <c r="AN667" s="194"/>
      <c r="AO667" s="194"/>
      <c r="AP667" s="194"/>
      <c r="AQ667" s="194"/>
      <c r="AR667" s="194"/>
      <c r="AS667" s="194"/>
      <c r="AT667" s="194"/>
      <c r="AU667" s="194"/>
    </row>
    <row r="668">
      <c r="A668" s="194"/>
      <c r="B668" s="194"/>
      <c r="C668" s="194"/>
      <c r="D668" s="259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  <c r="AA668" s="194"/>
      <c r="AB668" s="194"/>
      <c r="AC668" s="194"/>
      <c r="AD668" s="194"/>
      <c r="AE668" s="194"/>
      <c r="AF668" s="194"/>
      <c r="AG668" s="194"/>
      <c r="AH668" s="194"/>
      <c r="AI668" s="194"/>
      <c r="AJ668" s="194"/>
      <c r="AK668" s="194"/>
      <c r="AL668" s="194"/>
      <c r="AM668" s="194"/>
      <c r="AN668" s="194"/>
      <c r="AO668" s="194"/>
      <c r="AP668" s="194"/>
      <c r="AQ668" s="194"/>
      <c r="AR668" s="194"/>
      <c r="AS668" s="194"/>
      <c r="AT668" s="194"/>
      <c r="AU668" s="194"/>
    </row>
    <row r="669">
      <c r="A669" s="194"/>
      <c r="B669" s="194"/>
      <c r="C669" s="194"/>
      <c r="D669" s="259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  <c r="AA669" s="194"/>
      <c r="AB669" s="194"/>
      <c r="AC669" s="194"/>
      <c r="AD669" s="194"/>
      <c r="AE669" s="194"/>
      <c r="AF669" s="194"/>
      <c r="AG669" s="194"/>
      <c r="AH669" s="194"/>
      <c r="AI669" s="194"/>
      <c r="AJ669" s="194"/>
      <c r="AK669" s="194"/>
      <c r="AL669" s="194"/>
      <c r="AM669" s="194"/>
      <c r="AN669" s="194"/>
      <c r="AO669" s="194"/>
      <c r="AP669" s="194"/>
      <c r="AQ669" s="194"/>
      <c r="AR669" s="194"/>
      <c r="AS669" s="194"/>
      <c r="AT669" s="194"/>
      <c r="AU669" s="194"/>
    </row>
    <row r="670">
      <c r="A670" s="194"/>
      <c r="B670" s="194"/>
      <c r="C670" s="194"/>
      <c r="D670" s="259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  <c r="AA670" s="194"/>
      <c r="AB670" s="194"/>
      <c r="AC670" s="194"/>
      <c r="AD670" s="194"/>
      <c r="AE670" s="194"/>
      <c r="AF670" s="194"/>
      <c r="AG670" s="194"/>
      <c r="AH670" s="194"/>
      <c r="AI670" s="194"/>
      <c r="AJ670" s="194"/>
      <c r="AK670" s="194"/>
      <c r="AL670" s="194"/>
      <c r="AM670" s="194"/>
      <c r="AN670" s="194"/>
      <c r="AO670" s="194"/>
      <c r="AP670" s="194"/>
      <c r="AQ670" s="194"/>
      <c r="AR670" s="194"/>
      <c r="AS670" s="194"/>
      <c r="AT670" s="194"/>
      <c r="AU670" s="194"/>
    </row>
    <row r="671">
      <c r="A671" s="194"/>
      <c r="B671" s="194"/>
      <c r="C671" s="194"/>
      <c r="D671" s="259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  <c r="AA671" s="194"/>
      <c r="AB671" s="194"/>
      <c r="AC671" s="194"/>
      <c r="AD671" s="194"/>
      <c r="AE671" s="194"/>
      <c r="AF671" s="194"/>
      <c r="AG671" s="194"/>
      <c r="AH671" s="194"/>
      <c r="AI671" s="194"/>
      <c r="AJ671" s="194"/>
      <c r="AK671" s="194"/>
      <c r="AL671" s="194"/>
      <c r="AM671" s="194"/>
      <c r="AN671" s="194"/>
      <c r="AO671" s="194"/>
      <c r="AP671" s="194"/>
      <c r="AQ671" s="194"/>
      <c r="AR671" s="194"/>
      <c r="AS671" s="194"/>
      <c r="AT671" s="194"/>
      <c r="AU671" s="194"/>
    </row>
    <row r="672">
      <c r="A672" s="194"/>
      <c r="B672" s="194"/>
      <c r="C672" s="194"/>
      <c r="D672" s="259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  <c r="AA672" s="194"/>
      <c r="AB672" s="194"/>
      <c r="AC672" s="194"/>
      <c r="AD672" s="194"/>
      <c r="AE672" s="194"/>
      <c r="AF672" s="194"/>
      <c r="AG672" s="194"/>
      <c r="AH672" s="194"/>
      <c r="AI672" s="194"/>
      <c r="AJ672" s="194"/>
      <c r="AK672" s="194"/>
      <c r="AL672" s="194"/>
      <c r="AM672" s="194"/>
      <c r="AN672" s="194"/>
      <c r="AO672" s="194"/>
      <c r="AP672" s="194"/>
      <c r="AQ672" s="194"/>
      <c r="AR672" s="194"/>
      <c r="AS672" s="194"/>
      <c r="AT672" s="194"/>
      <c r="AU672" s="194"/>
    </row>
    <row r="673">
      <c r="A673" s="194"/>
      <c r="B673" s="194"/>
      <c r="C673" s="194"/>
      <c r="D673" s="259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  <c r="AA673" s="194"/>
      <c r="AB673" s="194"/>
      <c r="AC673" s="194"/>
      <c r="AD673" s="194"/>
      <c r="AE673" s="194"/>
      <c r="AF673" s="194"/>
      <c r="AG673" s="194"/>
      <c r="AH673" s="194"/>
      <c r="AI673" s="194"/>
      <c r="AJ673" s="194"/>
      <c r="AK673" s="194"/>
      <c r="AL673" s="194"/>
      <c r="AM673" s="194"/>
      <c r="AN673" s="194"/>
      <c r="AO673" s="194"/>
      <c r="AP673" s="194"/>
      <c r="AQ673" s="194"/>
      <c r="AR673" s="194"/>
      <c r="AS673" s="194"/>
      <c r="AT673" s="194"/>
      <c r="AU673" s="194"/>
    </row>
    <row r="674">
      <c r="A674" s="194"/>
      <c r="B674" s="194"/>
      <c r="C674" s="194"/>
      <c r="D674" s="259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  <c r="AA674" s="194"/>
      <c r="AB674" s="194"/>
      <c r="AC674" s="194"/>
      <c r="AD674" s="194"/>
      <c r="AE674" s="194"/>
      <c r="AF674" s="194"/>
      <c r="AG674" s="194"/>
      <c r="AH674" s="194"/>
      <c r="AI674" s="194"/>
      <c r="AJ674" s="194"/>
      <c r="AK674" s="194"/>
      <c r="AL674" s="194"/>
      <c r="AM674" s="194"/>
      <c r="AN674" s="194"/>
      <c r="AO674" s="194"/>
      <c r="AP674" s="194"/>
      <c r="AQ674" s="194"/>
      <c r="AR674" s="194"/>
      <c r="AS674" s="194"/>
      <c r="AT674" s="194"/>
      <c r="AU674" s="194"/>
    </row>
    <row r="675">
      <c r="A675" s="194"/>
      <c r="B675" s="194"/>
      <c r="C675" s="194"/>
      <c r="D675" s="259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  <c r="AA675" s="194"/>
      <c r="AB675" s="194"/>
      <c r="AC675" s="194"/>
      <c r="AD675" s="194"/>
      <c r="AE675" s="194"/>
      <c r="AF675" s="194"/>
      <c r="AG675" s="194"/>
      <c r="AH675" s="194"/>
      <c r="AI675" s="194"/>
      <c r="AJ675" s="194"/>
      <c r="AK675" s="194"/>
      <c r="AL675" s="194"/>
      <c r="AM675" s="194"/>
      <c r="AN675" s="194"/>
      <c r="AO675" s="194"/>
      <c r="AP675" s="194"/>
      <c r="AQ675" s="194"/>
      <c r="AR675" s="194"/>
      <c r="AS675" s="194"/>
      <c r="AT675" s="194"/>
      <c r="AU675" s="194"/>
    </row>
    <row r="676">
      <c r="A676" s="194"/>
      <c r="B676" s="194"/>
      <c r="C676" s="194"/>
      <c r="D676" s="259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  <c r="AA676" s="194"/>
      <c r="AB676" s="194"/>
      <c r="AC676" s="194"/>
      <c r="AD676" s="194"/>
      <c r="AE676" s="194"/>
      <c r="AF676" s="194"/>
      <c r="AG676" s="194"/>
      <c r="AH676" s="194"/>
      <c r="AI676" s="194"/>
      <c r="AJ676" s="194"/>
      <c r="AK676" s="194"/>
      <c r="AL676" s="194"/>
      <c r="AM676" s="194"/>
      <c r="AN676" s="194"/>
      <c r="AO676" s="194"/>
      <c r="AP676" s="194"/>
      <c r="AQ676" s="194"/>
      <c r="AR676" s="194"/>
      <c r="AS676" s="194"/>
      <c r="AT676" s="194"/>
      <c r="AU676" s="194"/>
    </row>
    <row r="677">
      <c r="A677" s="194"/>
      <c r="B677" s="194"/>
      <c r="C677" s="194"/>
      <c r="D677" s="259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  <c r="AA677" s="194"/>
      <c r="AB677" s="194"/>
      <c r="AC677" s="194"/>
      <c r="AD677" s="194"/>
      <c r="AE677" s="194"/>
      <c r="AF677" s="194"/>
      <c r="AG677" s="194"/>
      <c r="AH677" s="194"/>
      <c r="AI677" s="194"/>
      <c r="AJ677" s="194"/>
      <c r="AK677" s="194"/>
      <c r="AL677" s="194"/>
      <c r="AM677" s="194"/>
      <c r="AN677" s="194"/>
      <c r="AO677" s="194"/>
      <c r="AP677" s="194"/>
      <c r="AQ677" s="194"/>
      <c r="AR677" s="194"/>
      <c r="AS677" s="194"/>
      <c r="AT677" s="194"/>
      <c r="AU677" s="194"/>
    </row>
    <row r="678">
      <c r="A678" s="194"/>
      <c r="B678" s="194"/>
      <c r="C678" s="194"/>
      <c r="D678" s="259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  <c r="AA678" s="194"/>
      <c r="AB678" s="194"/>
      <c r="AC678" s="194"/>
      <c r="AD678" s="194"/>
      <c r="AE678" s="194"/>
      <c r="AF678" s="194"/>
      <c r="AG678" s="194"/>
      <c r="AH678" s="194"/>
      <c r="AI678" s="194"/>
      <c r="AJ678" s="194"/>
      <c r="AK678" s="194"/>
      <c r="AL678" s="194"/>
      <c r="AM678" s="194"/>
      <c r="AN678" s="194"/>
      <c r="AO678" s="194"/>
      <c r="AP678" s="194"/>
      <c r="AQ678" s="194"/>
      <c r="AR678" s="194"/>
      <c r="AS678" s="194"/>
      <c r="AT678" s="194"/>
      <c r="AU678" s="194"/>
    </row>
    <row r="679">
      <c r="A679" s="194"/>
      <c r="B679" s="194"/>
      <c r="C679" s="194"/>
      <c r="D679" s="259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  <c r="AA679" s="194"/>
      <c r="AB679" s="194"/>
      <c r="AC679" s="194"/>
      <c r="AD679" s="194"/>
      <c r="AE679" s="194"/>
      <c r="AF679" s="194"/>
      <c r="AG679" s="194"/>
      <c r="AH679" s="194"/>
      <c r="AI679" s="194"/>
      <c r="AJ679" s="194"/>
      <c r="AK679" s="194"/>
      <c r="AL679" s="194"/>
      <c r="AM679" s="194"/>
      <c r="AN679" s="194"/>
      <c r="AO679" s="194"/>
      <c r="AP679" s="194"/>
      <c r="AQ679" s="194"/>
      <c r="AR679" s="194"/>
      <c r="AS679" s="194"/>
      <c r="AT679" s="194"/>
      <c r="AU679" s="194"/>
    </row>
    <row r="680">
      <c r="A680" s="194"/>
      <c r="B680" s="194"/>
      <c r="C680" s="194"/>
      <c r="D680" s="259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  <c r="AA680" s="194"/>
      <c r="AB680" s="194"/>
      <c r="AC680" s="194"/>
      <c r="AD680" s="194"/>
      <c r="AE680" s="194"/>
      <c r="AF680" s="194"/>
      <c r="AG680" s="194"/>
      <c r="AH680" s="194"/>
      <c r="AI680" s="194"/>
      <c r="AJ680" s="194"/>
      <c r="AK680" s="194"/>
      <c r="AL680" s="194"/>
      <c r="AM680" s="194"/>
      <c r="AN680" s="194"/>
      <c r="AO680" s="194"/>
      <c r="AP680" s="194"/>
      <c r="AQ680" s="194"/>
      <c r="AR680" s="194"/>
      <c r="AS680" s="194"/>
      <c r="AT680" s="194"/>
      <c r="AU680" s="194"/>
    </row>
    <row r="681">
      <c r="A681" s="194"/>
      <c r="B681" s="194"/>
      <c r="C681" s="194"/>
      <c r="D681" s="259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  <c r="AA681" s="194"/>
      <c r="AB681" s="194"/>
      <c r="AC681" s="194"/>
      <c r="AD681" s="194"/>
      <c r="AE681" s="194"/>
      <c r="AF681" s="194"/>
      <c r="AG681" s="194"/>
      <c r="AH681" s="194"/>
      <c r="AI681" s="194"/>
      <c r="AJ681" s="194"/>
      <c r="AK681" s="194"/>
      <c r="AL681" s="194"/>
      <c r="AM681" s="194"/>
      <c r="AN681" s="194"/>
      <c r="AO681" s="194"/>
      <c r="AP681" s="194"/>
      <c r="AQ681" s="194"/>
      <c r="AR681" s="194"/>
      <c r="AS681" s="194"/>
      <c r="AT681" s="194"/>
      <c r="AU681" s="194"/>
    </row>
    <row r="682">
      <c r="A682" s="194"/>
      <c r="B682" s="194"/>
      <c r="C682" s="194"/>
      <c r="D682" s="259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  <c r="AA682" s="194"/>
      <c r="AB682" s="194"/>
      <c r="AC682" s="194"/>
      <c r="AD682" s="194"/>
      <c r="AE682" s="194"/>
      <c r="AF682" s="194"/>
      <c r="AG682" s="194"/>
      <c r="AH682" s="194"/>
      <c r="AI682" s="194"/>
      <c r="AJ682" s="194"/>
      <c r="AK682" s="194"/>
      <c r="AL682" s="194"/>
      <c r="AM682" s="194"/>
      <c r="AN682" s="194"/>
      <c r="AO682" s="194"/>
      <c r="AP682" s="194"/>
      <c r="AQ682" s="194"/>
      <c r="AR682" s="194"/>
      <c r="AS682" s="194"/>
      <c r="AT682" s="194"/>
      <c r="AU682" s="194"/>
    </row>
    <row r="683">
      <c r="A683" s="194"/>
      <c r="B683" s="194"/>
      <c r="C683" s="194"/>
      <c r="D683" s="259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  <c r="AA683" s="194"/>
      <c r="AB683" s="194"/>
      <c r="AC683" s="194"/>
      <c r="AD683" s="194"/>
      <c r="AE683" s="194"/>
      <c r="AF683" s="194"/>
      <c r="AG683" s="194"/>
      <c r="AH683" s="194"/>
      <c r="AI683" s="194"/>
      <c r="AJ683" s="194"/>
      <c r="AK683" s="194"/>
      <c r="AL683" s="194"/>
      <c r="AM683" s="194"/>
      <c r="AN683" s="194"/>
      <c r="AO683" s="194"/>
      <c r="AP683" s="194"/>
      <c r="AQ683" s="194"/>
      <c r="AR683" s="194"/>
      <c r="AS683" s="194"/>
      <c r="AT683" s="194"/>
      <c r="AU683" s="194"/>
    </row>
    <row r="684">
      <c r="A684" s="194"/>
      <c r="B684" s="194"/>
      <c r="C684" s="194"/>
      <c r="D684" s="259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  <c r="AA684" s="194"/>
      <c r="AB684" s="194"/>
      <c r="AC684" s="194"/>
      <c r="AD684" s="194"/>
      <c r="AE684" s="194"/>
      <c r="AF684" s="194"/>
      <c r="AG684" s="194"/>
      <c r="AH684" s="194"/>
      <c r="AI684" s="194"/>
      <c r="AJ684" s="194"/>
      <c r="AK684" s="194"/>
      <c r="AL684" s="194"/>
      <c r="AM684" s="194"/>
      <c r="AN684" s="194"/>
      <c r="AO684" s="194"/>
      <c r="AP684" s="194"/>
      <c r="AQ684" s="194"/>
      <c r="AR684" s="194"/>
      <c r="AS684" s="194"/>
      <c r="AT684" s="194"/>
      <c r="AU684" s="194"/>
    </row>
    <row r="685">
      <c r="A685" s="194"/>
      <c r="B685" s="194"/>
      <c r="C685" s="194"/>
      <c r="D685" s="259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  <c r="AA685" s="194"/>
      <c r="AB685" s="194"/>
      <c r="AC685" s="194"/>
      <c r="AD685" s="194"/>
      <c r="AE685" s="194"/>
      <c r="AF685" s="194"/>
      <c r="AG685" s="194"/>
      <c r="AH685" s="194"/>
      <c r="AI685" s="194"/>
      <c r="AJ685" s="194"/>
      <c r="AK685" s="194"/>
      <c r="AL685" s="194"/>
      <c r="AM685" s="194"/>
      <c r="AN685" s="194"/>
      <c r="AO685" s="194"/>
      <c r="AP685" s="194"/>
      <c r="AQ685" s="194"/>
      <c r="AR685" s="194"/>
      <c r="AS685" s="194"/>
      <c r="AT685" s="194"/>
      <c r="AU685" s="194"/>
    </row>
    <row r="686">
      <c r="A686" s="194"/>
      <c r="B686" s="194"/>
      <c r="C686" s="194"/>
      <c r="D686" s="259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  <c r="AA686" s="194"/>
      <c r="AB686" s="194"/>
      <c r="AC686" s="194"/>
      <c r="AD686" s="194"/>
      <c r="AE686" s="194"/>
      <c r="AF686" s="194"/>
      <c r="AG686" s="194"/>
      <c r="AH686" s="194"/>
      <c r="AI686" s="194"/>
      <c r="AJ686" s="194"/>
      <c r="AK686" s="194"/>
      <c r="AL686" s="194"/>
      <c r="AM686" s="194"/>
      <c r="AN686" s="194"/>
      <c r="AO686" s="194"/>
      <c r="AP686" s="194"/>
      <c r="AQ686" s="194"/>
      <c r="AR686" s="194"/>
      <c r="AS686" s="194"/>
      <c r="AT686" s="194"/>
      <c r="AU686" s="194"/>
    </row>
    <row r="687">
      <c r="A687" s="194"/>
      <c r="B687" s="194"/>
      <c r="C687" s="194"/>
      <c r="D687" s="259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  <c r="AA687" s="194"/>
      <c r="AB687" s="194"/>
      <c r="AC687" s="194"/>
      <c r="AD687" s="194"/>
      <c r="AE687" s="194"/>
      <c r="AF687" s="194"/>
      <c r="AG687" s="194"/>
      <c r="AH687" s="194"/>
      <c r="AI687" s="194"/>
      <c r="AJ687" s="194"/>
      <c r="AK687" s="194"/>
      <c r="AL687" s="194"/>
      <c r="AM687" s="194"/>
      <c r="AN687" s="194"/>
      <c r="AO687" s="194"/>
      <c r="AP687" s="194"/>
      <c r="AQ687" s="194"/>
      <c r="AR687" s="194"/>
      <c r="AS687" s="194"/>
      <c r="AT687" s="194"/>
      <c r="AU687" s="194"/>
    </row>
    <row r="688">
      <c r="A688" s="194"/>
      <c r="B688" s="194"/>
      <c r="C688" s="194"/>
      <c r="D688" s="259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  <c r="AA688" s="194"/>
      <c r="AB688" s="194"/>
      <c r="AC688" s="194"/>
      <c r="AD688" s="194"/>
      <c r="AE688" s="194"/>
      <c r="AF688" s="194"/>
      <c r="AG688" s="194"/>
      <c r="AH688" s="194"/>
      <c r="AI688" s="194"/>
      <c r="AJ688" s="194"/>
      <c r="AK688" s="194"/>
      <c r="AL688" s="194"/>
      <c r="AM688" s="194"/>
      <c r="AN688" s="194"/>
      <c r="AO688" s="194"/>
      <c r="AP688" s="194"/>
      <c r="AQ688" s="194"/>
      <c r="AR688" s="194"/>
      <c r="AS688" s="194"/>
      <c r="AT688" s="194"/>
      <c r="AU688" s="194"/>
    </row>
    <row r="689">
      <c r="A689" s="194"/>
      <c r="B689" s="194"/>
      <c r="C689" s="194"/>
      <c r="D689" s="259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  <c r="AA689" s="194"/>
      <c r="AB689" s="194"/>
      <c r="AC689" s="194"/>
      <c r="AD689" s="194"/>
      <c r="AE689" s="194"/>
      <c r="AF689" s="194"/>
      <c r="AG689" s="194"/>
      <c r="AH689" s="194"/>
      <c r="AI689" s="194"/>
      <c r="AJ689" s="194"/>
      <c r="AK689" s="194"/>
      <c r="AL689" s="194"/>
      <c r="AM689" s="194"/>
      <c r="AN689" s="194"/>
      <c r="AO689" s="194"/>
      <c r="AP689" s="194"/>
      <c r="AQ689" s="194"/>
      <c r="AR689" s="194"/>
      <c r="AS689" s="194"/>
      <c r="AT689" s="194"/>
      <c r="AU689" s="194"/>
    </row>
    <row r="690">
      <c r="A690" s="194"/>
      <c r="B690" s="194"/>
      <c r="C690" s="194"/>
      <c r="D690" s="259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  <c r="AA690" s="194"/>
      <c r="AB690" s="194"/>
      <c r="AC690" s="194"/>
      <c r="AD690" s="194"/>
      <c r="AE690" s="194"/>
      <c r="AF690" s="194"/>
      <c r="AG690" s="194"/>
      <c r="AH690" s="194"/>
      <c r="AI690" s="194"/>
      <c r="AJ690" s="194"/>
      <c r="AK690" s="194"/>
      <c r="AL690" s="194"/>
      <c r="AM690" s="194"/>
      <c r="AN690" s="194"/>
      <c r="AO690" s="194"/>
      <c r="AP690" s="194"/>
      <c r="AQ690" s="194"/>
      <c r="AR690" s="194"/>
      <c r="AS690" s="194"/>
      <c r="AT690" s="194"/>
      <c r="AU690" s="194"/>
    </row>
    <row r="691">
      <c r="A691" s="194"/>
      <c r="B691" s="194"/>
      <c r="C691" s="194"/>
      <c r="D691" s="259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  <c r="AA691" s="194"/>
      <c r="AB691" s="194"/>
      <c r="AC691" s="194"/>
      <c r="AD691" s="194"/>
      <c r="AE691" s="194"/>
      <c r="AF691" s="194"/>
      <c r="AG691" s="194"/>
      <c r="AH691" s="194"/>
      <c r="AI691" s="194"/>
      <c r="AJ691" s="194"/>
      <c r="AK691" s="194"/>
      <c r="AL691" s="194"/>
      <c r="AM691" s="194"/>
      <c r="AN691" s="194"/>
      <c r="AO691" s="194"/>
      <c r="AP691" s="194"/>
      <c r="AQ691" s="194"/>
      <c r="AR691" s="194"/>
      <c r="AS691" s="194"/>
      <c r="AT691" s="194"/>
      <c r="AU691" s="194"/>
    </row>
    <row r="692">
      <c r="A692" s="194"/>
      <c r="B692" s="194"/>
      <c r="C692" s="194"/>
      <c r="D692" s="259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  <c r="AA692" s="194"/>
      <c r="AB692" s="194"/>
      <c r="AC692" s="194"/>
      <c r="AD692" s="194"/>
      <c r="AE692" s="194"/>
      <c r="AF692" s="194"/>
      <c r="AG692" s="194"/>
      <c r="AH692" s="194"/>
      <c r="AI692" s="194"/>
      <c r="AJ692" s="194"/>
      <c r="AK692" s="194"/>
      <c r="AL692" s="194"/>
      <c r="AM692" s="194"/>
      <c r="AN692" s="194"/>
      <c r="AO692" s="194"/>
      <c r="AP692" s="194"/>
      <c r="AQ692" s="194"/>
      <c r="AR692" s="194"/>
      <c r="AS692" s="194"/>
      <c r="AT692" s="194"/>
      <c r="AU692" s="194"/>
    </row>
    <row r="693">
      <c r="A693" s="194"/>
      <c r="B693" s="194"/>
      <c r="C693" s="194"/>
      <c r="D693" s="259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  <c r="AA693" s="194"/>
      <c r="AB693" s="194"/>
      <c r="AC693" s="194"/>
      <c r="AD693" s="194"/>
      <c r="AE693" s="194"/>
      <c r="AF693" s="194"/>
      <c r="AG693" s="194"/>
      <c r="AH693" s="194"/>
      <c r="AI693" s="194"/>
      <c r="AJ693" s="194"/>
      <c r="AK693" s="194"/>
      <c r="AL693" s="194"/>
      <c r="AM693" s="194"/>
      <c r="AN693" s="194"/>
      <c r="AO693" s="194"/>
      <c r="AP693" s="194"/>
      <c r="AQ693" s="194"/>
      <c r="AR693" s="194"/>
      <c r="AS693" s="194"/>
      <c r="AT693" s="194"/>
      <c r="AU693" s="194"/>
    </row>
    <row r="694">
      <c r="A694" s="194"/>
      <c r="B694" s="194"/>
      <c r="C694" s="194"/>
      <c r="D694" s="259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  <c r="AA694" s="194"/>
      <c r="AB694" s="194"/>
      <c r="AC694" s="194"/>
      <c r="AD694" s="194"/>
      <c r="AE694" s="194"/>
      <c r="AF694" s="194"/>
      <c r="AG694" s="194"/>
      <c r="AH694" s="194"/>
      <c r="AI694" s="194"/>
      <c r="AJ694" s="194"/>
      <c r="AK694" s="194"/>
      <c r="AL694" s="194"/>
      <c r="AM694" s="194"/>
      <c r="AN694" s="194"/>
      <c r="AO694" s="194"/>
      <c r="AP694" s="194"/>
      <c r="AQ694" s="194"/>
      <c r="AR694" s="194"/>
      <c r="AS694" s="194"/>
      <c r="AT694" s="194"/>
      <c r="AU694" s="194"/>
    </row>
    <row r="695">
      <c r="A695" s="194"/>
      <c r="B695" s="194"/>
      <c r="C695" s="194"/>
      <c r="D695" s="259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  <c r="AA695" s="194"/>
      <c r="AB695" s="194"/>
      <c r="AC695" s="194"/>
      <c r="AD695" s="194"/>
      <c r="AE695" s="194"/>
      <c r="AF695" s="194"/>
      <c r="AG695" s="194"/>
      <c r="AH695" s="194"/>
      <c r="AI695" s="194"/>
      <c r="AJ695" s="194"/>
      <c r="AK695" s="194"/>
      <c r="AL695" s="194"/>
      <c r="AM695" s="194"/>
      <c r="AN695" s="194"/>
      <c r="AO695" s="194"/>
      <c r="AP695" s="194"/>
      <c r="AQ695" s="194"/>
      <c r="AR695" s="194"/>
      <c r="AS695" s="194"/>
      <c r="AT695" s="194"/>
      <c r="AU695" s="194"/>
    </row>
    <row r="696">
      <c r="A696" s="194"/>
      <c r="B696" s="194"/>
      <c r="C696" s="194"/>
      <c r="D696" s="259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  <c r="AA696" s="194"/>
      <c r="AB696" s="194"/>
      <c r="AC696" s="194"/>
      <c r="AD696" s="194"/>
      <c r="AE696" s="194"/>
      <c r="AF696" s="194"/>
      <c r="AG696" s="194"/>
      <c r="AH696" s="194"/>
      <c r="AI696" s="194"/>
      <c r="AJ696" s="194"/>
      <c r="AK696" s="194"/>
      <c r="AL696" s="194"/>
      <c r="AM696" s="194"/>
      <c r="AN696" s="194"/>
      <c r="AO696" s="194"/>
      <c r="AP696" s="194"/>
      <c r="AQ696" s="194"/>
      <c r="AR696" s="194"/>
      <c r="AS696" s="194"/>
      <c r="AT696" s="194"/>
      <c r="AU696" s="194"/>
    </row>
    <row r="697">
      <c r="A697" s="194"/>
      <c r="B697" s="194"/>
      <c r="C697" s="194"/>
      <c r="D697" s="259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  <c r="AA697" s="194"/>
      <c r="AB697" s="194"/>
      <c r="AC697" s="194"/>
      <c r="AD697" s="194"/>
      <c r="AE697" s="194"/>
      <c r="AF697" s="194"/>
      <c r="AG697" s="194"/>
      <c r="AH697" s="194"/>
      <c r="AI697" s="194"/>
      <c r="AJ697" s="194"/>
      <c r="AK697" s="194"/>
      <c r="AL697" s="194"/>
      <c r="AM697" s="194"/>
      <c r="AN697" s="194"/>
      <c r="AO697" s="194"/>
      <c r="AP697" s="194"/>
      <c r="AQ697" s="194"/>
      <c r="AR697" s="194"/>
      <c r="AS697" s="194"/>
      <c r="AT697" s="194"/>
      <c r="AU697" s="194"/>
    </row>
    <row r="698">
      <c r="A698" s="194"/>
      <c r="B698" s="194"/>
      <c r="C698" s="194"/>
      <c r="D698" s="259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  <c r="AA698" s="194"/>
      <c r="AB698" s="194"/>
      <c r="AC698" s="194"/>
      <c r="AD698" s="194"/>
      <c r="AE698" s="194"/>
      <c r="AF698" s="194"/>
      <c r="AG698" s="194"/>
      <c r="AH698" s="194"/>
      <c r="AI698" s="194"/>
      <c r="AJ698" s="194"/>
      <c r="AK698" s="194"/>
      <c r="AL698" s="194"/>
      <c r="AM698" s="194"/>
      <c r="AN698" s="194"/>
      <c r="AO698" s="194"/>
      <c r="AP698" s="194"/>
      <c r="AQ698" s="194"/>
      <c r="AR698" s="194"/>
      <c r="AS698" s="194"/>
      <c r="AT698" s="194"/>
      <c r="AU698" s="194"/>
    </row>
    <row r="699">
      <c r="A699" s="194"/>
      <c r="B699" s="194"/>
      <c r="C699" s="194"/>
      <c r="D699" s="259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  <c r="AA699" s="194"/>
      <c r="AB699" s="194"/>
      <c r="AC699" s="194"/>
      <c r="AD699" s="194"/>
      <c r="AE699" s="194"/>
      <c r="AF699" s="194"/>
      <c r="AG699" s="194"/>
      <c r="AH699" s="194"/>
      <c r="AI699" s="194"/>
      <c r="AJ699" s="194"/>
      <c r="AK699" s="194"/>
      <c r="AL699" s="194"/>
      <c r="AM699" s="194"/>
      <c r="AN699" s="194"/>
      <c r="AO699" s="194"/>
      <c r="AP699" s="194"/>
      <c r="AQ699" s="194"/>
      <c r="AR699" s="194"/>
      <c r="AS699" s="194"/>
      <c r="AT699" s="194"/>
      <c r="AU699" s="194"/>
    </row>
    <row r="700">
      <c r="A700" s="194"/>
      <c r="B700" s="194"/>
      <c r="C700" s="194"/>
      <c r="D700" s="259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  <c r="AA700" s="194"/>
      <c r="AB700" s="194"/>
      <c r="AC700" s="194"/>
      <c r="AD700" s="194"/>
      <c r="AE700" s="194"/>
      <c r="AF700" s="194"/>
      <c r="AG700" s="194"/>
      <c r="AH700" s="194"/>
      <c r="AI700" s="194"/>
      <c r="AJ700" s="194"/>
      <c r="AK700" s="194"/>
      <c r="AL700" s="194"/>
      <c r="AM700" s="194"/>
      <c r="AN700" s="194"/>
      <c r="AO700" s="194"/>
      <c r="AP700" s="194"/>
      <c r="AQ700" s="194"/>
      <c r="AR700" s="194"/>
      <c r="AS700" s="194"/>
      <c r="AT700" s="194"/>
      <c r="AU700" s="194"/>
    </row>
    <row r="701">
      <c r="A701" s="194"/>
      <c r="B701" s="194"/>
      <c r="C701" s="194"/>
      <c r="D701" s="259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  <c r="AA701" s="194"/>
      <c r="AB701" s="194"/>
      <c r="AC701" s="194"/>
      <c r="AD701" s="194"/>
      <c r="AE701" s="194"/>
      <c r="AF701" s="194"/>
      <c r="AG701" s="194"/>
      <c r="AH701" s="194"/>
      <c r="AI701" s="194"/>
      <c r="AJ701" s="194"/>
      <c r="AK701" s="194"/>
      <c r="AL701" s="194"/>
      <c r="AM701" s="194"/>
      <c r="AN701" s="194"/>
      <c r="AO701" s="194"/>
      <c r="AP701" s="194"/>
      <c r="AQ701" s="194"/>
      <c r="AR701" s="194"/>
      <c r="AS701" s="194"/>
      <c r="AT701" s="194"/>
      <c r="AU701" s="194"/>
    </row>
    <row r="702">
      <c r="A702" s="194"/>
      <c r="B702" s="194"/>
      <c r="C702" s="194"/>
      <c r="D702" s="259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  <c r="AA702" s="194"/>
      <c r="AB702" s="194"/>
      <c r="AC702" s="194"/>
      <c r="AD702" s="194"/>
      <c r="AE702" s="194"/>
      <c r="AF702" s="194"/>
      <c r="AG702" s="194"/>
      <c r="AH702" s="194"/>
      <c r="AI702" s="194"/>
      <c r="AJ702" s="194"/>
      <c r="AK702" s="194"/>
      <c r="AL702" s="194"/>
      <c r="AM702" s="194"/>
      <c r="AN702" s="194"/>
      <c r="AO702" s="194"/>
      <c r="AP702" s="194"/>
      <c r="AQ702" s="194"/>
      <c r="AR702" s="194"/>
      <c r="AS702" s="194"/>
      <c r="AT702" s="194"/>
      <c r="AU702" s="194"/>
    </row>
    <row r="703">
      <c r="A703" s="194"/>
      <c r="B703" s="194"/>
      <c r="C703" s="194"/>
      <c r="D703" s="259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  <c r="AA703" s="194"/>
      <c r="AB703" s="194"/>
      <c r="AC703" s="194"/>
      <c r="AD703" s="194"/>
      <c r="AE703" s="194"/>
      <c r="AF703" s="194"/>
      <c r="AG703" s="194"/>
      <c r="AH703" s="194"/>
      <c r="AI703" s="194"/>
      <c r="AJ703" s="194"/>
      <c r="AK703" s="194"/>
      <c r="AL703" s="194"/>
      <c r="AM703" s="194"/>
      <c r="AN703" s="194"/>
      <c r="AO703" s="194"/>
      <c r="AP703" s="194"/>
      <c r="AQ703" s="194"/>
      <c r="AR703" s="194"/>
      <c r="AS703" s="194"/>
      <c r="AT703" s="194"/>
      <c r="AU703" s="194"/>
    </row>
    <row r="704">
      <c r="A704" s="194"/>
      <c r="B704" s="194"/>
      <c r="C704" s="194"/>
      <c r="D704" s="259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  <c r="AA704" s="194"/>
      <c r="AB704" s="194"/>
      <c r="AC704" s="194"/>
      <c r="AD704" s="194"/>
      <c r="AE704" s="194"/>
      <c r="AF704" s="194"/>
      <c r="AG704" s="194"/>
      <c r="AH704" s="194"/>
      <c r="AI704" s="194"/>
      <c r="AJ704" s="194"/>
      <c r="AK704" s="194"/>
      <c r="AL704" s="194"/>
      <c r="AM704" s="194"/>
      <c r="AN704" s="194"/>
      <c r="AO704" s="194"/>
      <c r="AP704" s="194"/>
      <c r="AQ704" s="194"/>
      <c r="AR704" s="194"/>
      <c r="AS704" s="194"/>
      <c r="AT704" s="194"/>
      <c r="AU704" s="194"/>
    </row>
    <row r="705">
      <c r="A705" s="194"/>
      <c r="B705" s="194"/>
      <c r="C705" s="194"/>
      <c r="D705" s="259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  <c r="AA705" s="194"/>
      <c r="AB705" s="194"/>
      <c r="AC705" s="194"/>
      <c r="AD705" s="194"/>
      <c r="AE705" s="194"/>
      <c r="AF705" s="194"/>
      <c r="AG705" s="194"/>
      <c r="AH705" s="194"/>
      <c r="AI705" s="194"/>
      <c r="AJ705" s="194"/>
      <c r="AK705" s="194"/>
      <c r="AL705" s="194"/>
      <c r="AM705" s="194"/>
      <c r="AN705" s="194"/>
      <c r="AO705" s="194"/>
      <c r="AP705" s="194"/>
      <c r="AQ705" s="194"/>
      <c r="AR705" s="194"/>
      <c r="AS705" s="194"/>
      <c r="AT705" s="194"/>
      <c r="AU705" s="194"/>
    </row>
    <row r="706">
      <c r="A706" s="194"/>
      <c r="B706" s="194"/>
      <c r="C706" s="194"/>
      <c r="D706" s="259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  <c r="AA706" s="194"/>
      <c r="AB706" s="194"/>
      <c r="AC706" s="194"/>
      <c r="AD706" s="194"/>
      <c r="AE706" s="194"/>
      <c r="AF706" s="194"/>
      <c r="AG706" s="194"/>
      <c r="AH706" s="194"/>
      <c r="AI706" s="194"/>
      <c r="AJ706" s="194"/>
      <c r="AK706" s="194"/>
      <c r="AL706" s="194"/>
      <c r="AM706" s="194"/>
      <c r="AN706" s="194"/>
      <c r="AO706" s="194"/>
      <c r="AP706" s="194"/>
      <c r="AQ706" s="194"/>
      <c r="AR706" s="194"/>
      <c r="AS706" s="194"/>
      <c r="AT706" s="194"/>
      <c r="AU706" s="194"/>
    </row>
    <row r="707">
      <c r="A707" s="194"/>
      <c r="B707" s="194"/>
      <c r="C707" s="194"/>
      <c r="D707" s="259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  <c r="AA707" s="194"/>
      <c r="AB707" s="194"/>
      <c r="AC707" s="194"/>
      <c r="AD707" s="194"/>
      <c r="AE707" s="194"/>
      <c r="AF707" s="194"/>
      <c r="AG707" s="194"/>
      <c r="AH707" s="194"/>
      <c r="AI707" s="194"/>
      <c r="AJ707" s="194"/>
      <c r="AK707" s="194"/>
      <c r="AL707" s="194"/>
      <c r="AM707" s="194"/>
      <c r="AN707" s="194"/>
      <c r="AO707" s="194"/>
      <c r="AP707" s="194"/>
      <c r="AQ707" s="194"/>
      <c r="AR707" s="194"/>
      <c r="AS707" s="194"/>
      <c r="AT707" s="194"/>
      <c r="AU707" s="194"/>
    </row>
    <row r="708">
      <c r="A708" s="194"/>
      <c r="B708" s="194"/>
      <c r="C708" s="194"/>
      <c r="D708" s="259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  <c r="AA708" s="194"/>
      <c r="AB708" s="194"/>
      <c r="AC708" s="194"/>
      <c r="AD708" s="194"/>
      <c r="AE708" s="194"/>
      <c r="AF708" s="194"/>
      <c r="AG708" s="194"/>
      <c r="AH708" s="194"/>
      <c r="AI708" s="194"/>
      <c r="AJ708" s="194"/>
      <c r="AK708" s="194"/>
      <c r="AL708" s="194"/>
      <c r="AM708" s="194"/>
      <c r="AN708" s="194"/>
      <c r="AO708" s="194"/>
      <c r="AP708" s="194"/>
      <c r="AQ708" s="194"/>
      <c r="AR708" s="194"/>
      <c r="AS708" s="194"/>
      <c r="AT708" s="194"/>
      <c r="AU708" s="194"/>
    </row>
    <row r="709">
      <c r="A709" s="194"/>
      <c r="B709" s="194"/>
      <c r="C709" s="194"/>
      <c r="D709" s="259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  <c r="AA709" s="194"/>
      <c r="AB709" s="194"/>
      <c r="AC709" s="194"/>
      <c r="AD709" s="194"/>
      <c r="AE709" s="194"/>
      <c r="AF709" s="194"/>
      <c r="AG709" s="194"/>
      <c r="AH709" s="194"/>
      <c r="AI709" s="194"/>
      <c r="AJ709" s="194"/>
      <c r="AK709" s="194"/>
      <c r="AL709" s="194"/>
      <c r="AM709" s="194"/>
      <c r="AN709" s="194"/>
      <c r="AO709" s="194"/>
      <c r="AP709" s="194"/>
      <c r="AQ709" s="194"/>
      <c r="AR709" s="194"/>
      <c r="AS709" s="194"/>
      <c r="AT709" s="194"/>
      <c r="AU709" s="194"/>
    </row>
    <row r="710">
      <c r="A710" s="194"/>
      <c r="B710" s="194"/>
      <c r="C710" s="194"/>
      <c r="D710" s="259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  <c r="AA710" s="194"/>
      <c r="AB710" s="194"/>
      <c r="AC710" s="194"/>
      <c r="AD710" s="194"/>
      <c r="AE710" s="194"/>
      <c r="AF710" s="194"/>
      <c r="AG710" s="194"/>
      <c r="AH710" s="194"/>
      <c r="AI710" s="194"/>
      <c r="AJ710" s="194"/>
      <c r="AK710" s="194"/>
      <c r="AL710" s="194"/>
      <c r="AM710" s="194"/>
      <c r="AN710" s="194"/>
      <c r="AO710" s="194"/>
      <c r="AP710" s="194"/>
      <c r="AQ710" s="194"/>
      <c r="AR710" s="194"/>
      <c r="AS710" s="194"/>
      <c r="AT710" s="194"/>
      <c r="AU710" s="194"/>
    </row>
    <row r="711">
      <c r="A711" s="194"/>
      <c r="B711" s="194"/>
      <c r="C711" s="194"/>
      <c r="D711" s="259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  <c r="AA711" s="194"/>
      <c r="AB711" s="194"/>
      <c r="AC711" s="194"/>
      <c r="AD711" s="194"/>
      <c r="AE711" s="194"/>
      <c r="AF711" s="194"/>
      <c r="AG711" s="194"/>
      <c r="AH711" s="194"/>
      <c r="AI711" s="194"/>
      <c r="AJ711" s="194"/>
      <c r="AK711" s="194"/>
      <c r="AL711" s="194"/>
      <c r="AM711" s="194"/>
      <c r="AN711" s="194"/>
      <c r="AO711" s="194"/>
      <c r="AP711" s="194"/>
      <c r="AQ711" s="194"/>
      <c r="AR711" s="194"/>
      <c r="AS711" s="194"/>
      <c r="AT711" s="194"/>
      <c r="AU711" s="194"/>
    </row>
    <row r="712">
      <c r="A712" s="194"/>
      <c r="B712" s="194"/>
      <c r="C712" s="194"/>
      <c r="D712" s="259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  <c r="AA712" s="194"/>
      <c r="AB712" s="194"/>
      <c r="AC712" s="194"/>
      <c r="AD712" s="194"/>
      <c r="AE712" s="194"/>
      <c r="AF712" s="194"/>
      <c r="AG712" s="194"/>
      <c r="AH712" s="194"/>
      <c r="AI712" s="194"/>
      <c r="AJ712" s="194"/>
      <c r="AK712" s="194"/>
      <c r="AL712" s="194"/>
      <c r="AM712" s="194"/>
      <c r="AN712" s="194"/>
      <c r="AO712" s="194"/>
      <c r="AP712" s="194"/>
      <c r="AQ712" s="194"/>
      <c r="AR712" s="194"/>
      <c r="AS712" s="194"/>
      <c r="AT712" s="194"/>
      <c r="AU712" s="194"/>
    </row>
    <row r="713">
      <c r="A713" s="194"/>
      <c r="B713" s="194"/>
      <c r="C713" s="194"/>
      <c r="D713" s="259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  <c r="AA713" s="194"/>
      <c r="AB713" s="194"/>
      <c r="AC713" s="194"/>
      <c r="AD713" s="194"/>
      <c r="AE713" s="194"/>
      <c r="AF713" s="194"/>
      <c r="AG713" s="194"/>
      <c r="AH713" s="194"/>
      <c r="AI713" s="194"/>
      <c r="AJ713" s="194"/>
      <c r="AK713" s="194"/>
      <c r="AL713" s="194"/>
      <c r="AM713" s="194"/>
      <c r="AN713" s="194"/>
      <c r="AO713" s="194"/>
      <c r="AP713" s="194"/>
      <c r="AQ713" s="194"/>
      <c r="AR713" s="194"/>
      <c r="AS713" s="194"/>
      <c r="AT713" s="194"/>
      <c r="AU713" s="194"/>
    </row>
    <row r="714">
      <c r="A714" s="194"/>
      <c r="B714" s="194"/>
      <c r="C714" s="194"/>
      <c r="D714" s="259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  <c r="AA714" s="194"/>
      <c r="AB714" s="194"/>
      <c r="AC714" s="194"/>
      <c r="AD714" s="194"/>
      <c r="AE714" s="194"/>
      <c r="AF714" s="194"/>
      <c r="AG714" s="194"/>
      <c r="AH714" s="194"/>
      <c r="AI714" s="194"/>
      <c r="AJ714" s="194"/>
      <c r="AK714" s="194"/>
      <c r="AL714" s="194"/>
      <c r="AM714" s="194"/>
      <c r="AN714" s="194"/>
      <c r="AO714" s="194"/>
      <c r="AP714" s="194"/>
      <c r="AQ714" s="194"/>
      <c r="AR714" s="194"/>
      <c r="AS714" s="194"/>
      <c r="AT714" s="194"/>
      <c r="AU714" s="194"/>
    </row>
    <row r="715">
      <c r="A715" s="194"/>
      <c r="B715" s="194"/>
      <c r="C715" s="194"/>
      <c r="D715" s="259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  <c r="AA715" s="194"/>
      <c r="AB715" s="194"/>
      <c r="AC715" s="194"/>
      <c r="AD715" s="194"/>
      <c r="AE715" s="194"/>
      <c r="AF715" s="194"/>
      <c r="AG715" s="194"/>
      <c r="AH715" s="194"/>
      <c r="AI715" s="194"/>
      <c r="AJ715" s="194"/>
      <c r="AK715" s="194"/>
      <c r="AL715" s="194"/>
      <c r="AM715" s="194"/>
      <c r="AN715" s="194"/>
      <c r="AO715" s="194"/>
      <c r="AP715" s="194"/>
      <c r="AQ715" s="194"/>
      <c r="AR715" s="194"/>
      <c r="AS715" s="194"/>
      <c r="AT715" s="194"/>
      <c r="AU715" s="194"/>
    </row>
    <row r="716">
      <c r="A716" s="194"/>
      <c r="B716" s="194"/>
      <c r="C716" s="194"/>
      <c r="D716" s="259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  <c r="AA716" s="194"/>
      <c r="AB716" s="194"/>
      <c r="AC716" s="194"/>
      <c r="AD716" s="194"/>
      <c r="AE716" s="194"/>
      <c r="AF716" s="194"/>
      <c r="AG716" s="194"/>
      <c r="AH716" s="194"/>
      <c r="AI716" s="194"/>
      <c r="AJ716" s="194"/>
      <c r="AK716" s="194"/>
      <c r="AL716" s="194"/>
      <c r="AM716" s="194"/>
      <c r="AN716" s="194"/>
      <c r="AO716" s="194"/>
      <c r="AP716" s="194"/>
      <c r="AQ716" s="194"/>
      <c r="AR716" s="194"/>
      <c r="AS716" s="194"/>
      <c r="AT716" s="194"/>
      <c r="AU716" s="194"/>
    </row>
    <row r="717">
      <c r="A717" s="194"/>
      <c r="B717" s="194"/>
      <c r="C717" s="194"/>
      <c r="D717" s="259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  <c r="AA717" s="194"/>
      <c r="AB717" s="194"/>
      <c r="AC717" s="194"/>
      <c r="AD717" s="194"/>
      <c r="AE717" s="194"/>
      <c r="AF717" s="194"/>
      <c r="AG717" s="194"/>
      <c r="AH717" s="194"/>
      <c r="AI717" s="194"/>
      <c r="AJ717" s="194"/>
      <c r="AK717" s="194"/>
      <c r="AL717" s="194"/>
      <c r="AM717" s="194"/>
      <c r="AN717" s="194"/>
      <c r="AO717" s="194"/>
      <c r="AP717" s="194"/>
      <c r="AQ717" s="194"/>
      <c r="AR717" s="194"/>
      <c r="AS717" s="194"/>
      <c r="AT717" s="194"/>
      <c r="AU717" s="194"/>
    </row>
    <row r="718">
      <c r="A718" s="194"/>
      <c r="B718" s="194"/>
      <c r="C718" s="194"/>
      <c r="D718" s="259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  <c r="AA718" s="194"/>
      <c r="AB718" s="194"/>
      <c r="AC718" s="194"/>
      <c r="AD718" s="194"/>
      <c r="AE718" s="194"/>
      <c r="AF718" s="194"/>
      <c r="AG718" s="194"/>
      <c r="AH718" s="194"/>
      <c r="AI718" s="194"/>
      <c r="AJ718" s="194"/>
      <c r="AK718" s="194"/>
      <c r="AL718" s="194"/>
      <c r="AM718" s="194"/>
      <c r="AN718" s="194"/>
      <c r="AO718" s="194"/>
      <c r="AP718" s="194"/>
      <c r="AQ718" s="194"/>
      <c r="AR718" s="194"/>
      <c r="AS718" s="194"/>
      <c r="AT718" s="194"/>
      <c r="AU718" s="194"/>
    </row>
    <row r="719">
      <c r="A719" s="194"/>
      <c r="B719" s="194"/>
      <c r="C719" s="194"/>
      <c r="D719" s="259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  <c r="AA719" s="194"/>
      <c r="AB719" s="194"/>
      <c r="AC719" s="194"/>
      <c r="AD719" s="194"/>
      <c r="AE719" s="194"/>
      <c r="AF719" s="194"/>
      <c r="AG719" s="194"/>
      <c r="AH719" s="194"/>
      <c r="AI719" s="194"/>
      <c r="AJ719" s="194"/>
      <c r="AK719" s="194"/>
      <c r="AL719" s="194"/>
      <c r="AM719" s="194"/>
      <c r="AN719" s="194"/>
      <c r="AO719" s="194"/>
      <c r="AP719" s="194"/>
      <c r="AQ719" s="194"/>
      <c r="AR719" s="194"/>
      <c r="AS719" s="194"/>
      <c r="AT719" s="194"/>
      <c r="AU719" s="194"/>
    </row>
    <row r="720">
      <c r="A720" s="194"/>
      <c r="B720" s="194"/>
      <c r="C720" s="194"/>
      <c r="D720" s="259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  <c r="AA720" s="194"/>
      <c r="AB720" s="194"/>
      <c r="AC720" s="194"/>
      <c r="AD720" s="194"/>
      <c r="AE720" s="194"/>
      <c r="AF720" s="194"/>
      <c r="AG720" s="194"/>
      <c r="AH720" s="194"/>
      <c r="AI720" s="194"/>
      <c r="AJ720" s="194"/>
      <c r="AK720" s="194"/>
      <c r="AL720" s="194"/>
      <c r="AM720" s="194"/>
      <c r="AN720" s="194"/>
      <c r="AO720" s="194"/>
      <c r="AP720" s="194"/>
      <c r="AQ720" s="194"/>
      <c r="AR720" s="194"/>
      <c r="AS720" s="194"/>
      <c r="AT720" s="194"/>
      <c r="AU720" s="194"/>
    </row>
    <row r="721">
      <c r="A721" s="194"/>
      <c r="B721" s="194"/>
      <c r="C721" s="194"/>
      <c r="D721" s="259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  <c r="AA721" s="194"/>
      <c r="AB721" s="194"/>
      <c r="AC721" s="194"/>
      <c r="AD721" s="194"/>
      <c r="AE721" s="194"/>
      <c r="AF721" s="194"/>
      <c r="AG721" s="194"/>
      <c r="AH721" s="194"/>
      <c r="AI721" s="194"/>
      <c r="AJ721" s="194"/>
      <c r="AK721" s="194"/>
      <c r="AL721" s="194"/>
      <c r="AM721" s="194"/>
      <c r="AN721" s="194"/>
      <c r="AO721" s="194"/>
      <c r="AP721" s="194"/>
      <c r="AQ721" s="194"/>
      <c r="AR721" s="194"/>
      <c r="AS721" s="194"/>
      <c r="AT721" s="194"/>
      <c r="AU721" s="194"/>
    </row>
    <row r="722">
      <c r="A722" s="194"/>
      <c r="B722" s="194"/>
      <c r="C722" s="194"/>
      <c r="D722" s="259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  <c r="AA722" s="194"/>
      <c r="AB722" s="194"/>
      <c r="AC722" s="194"/>
      <c r="AD722" s="194"/>
      <c r="AE722" s="194"/>
      <c r="AF722" s="194"/>
      <c r="AG722" s="194"/>
      <c r="AH722" s="194"/>
      <c r="AI722" s="194"/>
      <c r="AJ722" s="194"/>
      <c r="AK722" s="194"/>
      <c r="AL722" s="194"/>
      <c r="AM722" s="194"/>
      <c r="AN722" s="194"/>
      <c r="AO722" s="194"/>
      <c r="AP722" s="194"/>
      <c r="AQ722" s="194"/>
      <c r="AR722" s="194"/>
      <c r="AS722" s="194"/>
      <c r="AT722" s="194"/>
      <c r="AU722" s="194"/>
    </row>
    <row r="723">
      <c r="A723" s="194"/>
      <c r="B723" s="194"/>
      <c r="C723" s="194"/>
      <c r="D723" s="259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  <c r="AA723" s="194"/>
      <c r="AB723" s="194"/>
      <c r="AC723" s="194"/>
      <c r="AD723" s="194"/>
      <c r="AE723" s="194"/>
      <c r="AF723" s="194"/>
      <c r="AG723" s="194"/>
      <c r="AH723" s="194"/>
      <c r="AI723" s="194"/>
      <c r="AJ723" s="194"/>
      <c r="AK723" s="194"/>
      <c r="AL723" s="194"/>
      <c r="AM723" s="194"/>
      <c r="AN723" s="194"/>
      <c r="AO723" s="194"/>
      <c r="AP723" s="194"/>
      <c r="AQ723" s="194"/>
      <c r="AR723" s="194"/>
      <c r="AS723" s="194"/>
      <c r="AT723" s="194"/>
      <c r="AU723" s="194"/>
    </row>
    <row r="724">
      <c r="A724" s="194"/>
      <c r="B724" s="194"/>
      <c r="C724" s="194"/>
      <c r="D724" s="259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  <c r="AA724" s="194"/>
      <c r="AB724" s="194"/>
      <c r="AC724" s="194"/>
      <c r="AD724" s="194"/>
      <c r="AE724" s="194"/>
      <c r="AF724" s="194"/>
      <c r="AG724" s="194"/>
      <c r="AH724" s="194"/>
      <c r="AI724" s="194"/>
      <c r="AJ724" s="194"/>
      <c r="AK724" s="194"/>
      <c r="AL724" s="194"/>
      <c r="AM724" s="194"/>
      <c r="AN724" s="194"/>
      <c r="AO724" s="194"/>
      <c r="AP724" s="194"/>
      <c r="AQ724" s="194"/>
      <c r="AR724" s="194"/>
      <c r="AS724" s="194"/>
      <c r="AT724" s="194"/>
      <c r="AU724" s="194"/>
    </row>
    <row r="725">
      <c r="A725" s="194"/>
      <c r="B725" s="194"/>
      <c r="C725" s="194"/>
      <c r="D725" s="259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  <c r="AA725" s="194"/>
      <c r="AB725" s="194"/>
      <c r="AC725" s="194"/>
      <c r="AD725" s="194"/>
      <c r="AE725" s="194"/>
      <c r="AF725" s="194"/>
      <c r="AG725" s="194"/>
      <c r="AH725" s="194"/>
      <c r="AI725" s="194"/>
      <c r="AJ725" s="194"/>
      <c r="AK725" s="194"/>
      <c r="AL725" s="194"/>
      <c r="AM725" s="194"/>
      <c r="AN725" s="194"/>
      <c r="AO725" s="194"/>
      <c r="AP725" s="194"/>
      <c r="AQ725" s="194"/>
      <c r="AR725" s="194"/>
      <c r="AS725" s="194"/>
      <c r="AT725" s="194"/>
      <c r="AU725" s="194"/>
    </row>
    <row r="726">
      <c r="A726" s="194"/>
      <c r="B726" s="194"/>
      <c r="C726" s="194"/>
      <c r="D726" s="259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  <c r="AA726" s="194"/>
      <c r="AB726" s="194"/>
      <c r="AC726" s="194"/>
      <c r="AD726" s="194"/>
      <c r="AE726" s="194"/>
      <c r="AF726" s="194"/>
      <c r="AG726" s="194"/>
      <c r="AH726" s="194"/>
      <c r="AI726" s="194"/>
      <c r="AJ726" s="194"/>
      <c r="AK726" s="194"/>
      <c r="AL726" s="194"/>
      <c r="AM726" s="194"/>
      <c r="AN726" s="194"/>
      <c r="AO726" s="194"/>
      <c r="AP726" s="194"/>
      <c r="AQ726" s="194"/>
      <c r="AR726" s="194"/>
      <c r="AS726" s="194"/>
      <c r="AT726" s="194"/>
      <c r="AU726" s="194"/>
    </row>
    <row r="727">
      <c r="A727" s="194"/>
      <c r="B727" s="194"/>
      <c r="C727" s="194"/>
      <c r="D727" s="259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  <c r="AA727" s="194"/>
      <c r="AB727" s="194"/>
      <c r="AC727" s="194"/>
      <c r="AD727" s="194"/>
      <c r="AE727" s="194"/>
      <c r="AF727" s="194"/>
      <c r="AG727" s="194"/>
      <c r="AH727" s="194"/>
      <c r="AI727" s="194"/>
      <c r="AJ727" s="194"/>
      <c r="AK727" s="194"/>
      <c r="AL727" s="194"/>
      <c r="AM727" s="194"/>
      <c r="AN727" s="194"/>
      <c r="AO727" s="194"/>
      <c r="AP727" s="194"/>
      <c r="AQ727" s="194"/>
      <c r="AR727" s="194"/>
      <c r="AS727" s="194"/>
      <c r="AT727" s="194"/>
      <c r="AU727" s="194"/>
    </row>
    <row r="728">
      <c r="A728" s="194"/>
      <c r="B728" s="194"/>
      <c r="C728" s="194"/>
      <c r="D728" s="259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  <c r="AA728" s="194"/>
      <c r="AB728" s="194"/>
      <c r="AC728" s="194"/>
      <c r="AD728" s="194"/>
      <c r="AE728" s="194"/>
      <c r="AF728" s="194"/>
      <c r="AG728" s="194"/>
      <c r="AH728" s="194"/>
      <c r="AI728" s="194"/>
      <c r="AJ728" s="194"/>
      <c r="AK728" s="194"/>
      <c r="AL728" s="194"/>
      <c r="AM728" s="194"/>
      <c r="AN728" s="194"/>
      <c r="AO728" s="194"/>
      <c r="AP728" s="194"/>
      <c r="AQ728" s="194"/>
      <c r="AR728" s="194"/>
      <c r="AS728" s="194"/>
      <c r="AT728" s="194"/>
      <c r="AU728" s="194"/>
    </row>
    <row r="729">
      <c r="A729" s="194"/>
      <c r="B729" s="194"/>
      <c r="C729" s="194"/>
      <c r="D729" s="259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  <c r="AA729" s="194"/>
      <c r="AB729" s="194"/>
      <c r="AC729" s="194"/>
      <c r="AD729" s="194"/>
      <c r="AE729" s="194"/>
      <c r="AF729" s="194"/>
      <c r="AG729" s="194"/>
      <c r="AH729" s="194"/>
      <c r="AI729" s="194"/>
      <c r="AJ729" s="194"/>
      <c r="AK729" s="194"/>
      <c r="AL729" s="194"/>
      <c r="AM729" s="194"/>
      <c r="AN729" s="194"/>
      <c r="AO729" s="194"/>
      <c r="AP729" s="194"/>
      <c r="AQ729" s="194"/>
      <c r="AR729" s="194"/>
      <c r="AS729" s="194"/>
      <c r="AT729" s="194"/>
      <c r="AU729" s="194"/>
    </row>
    <row r="730">
      <c r="A730" s="194"/>
      <c r="B730" s="194"/>
      <c r="C730" s="194"/>
      <c r="D730" s="259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  <c r="AA730" s="194"/>
      <c r="AB730" s="194"/>
      <c r="AC730" s="194"/>
      <c r="AD730" s="194"/>
      <c r="AE730" s="194"/>
      <c r="AF730" s="194"/>
      <c r="AG730" s="194"/>
      <c r="AH730" s="194"/>
      <c r="AI730" s="194"/>
      <c r="AJ730" s="194"/>
      <c r="AK730" s="194"/>
      <c r="AL730" s="194"/>
      <c r="AM730" s="194"/>
      <c r="AN730" s="194"/>
      <c r="AO730" s="194"/>
      <c r="AP730" s="194"/>
      <c r="AQ730" s="194"/>
      <c r="AR730" s="194"/>
      <c r="AS730" s="194"/>
      <c r="AT730" s="194"/>
      <c r="AU730" s="194"/>
    </row>
    <row r="731">
      <c r="A731" s="194"/>
      <c r="B731" s="194"/>
      <c r="C731" s="194"/>
      <c r="D731" s="259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  <c r="AA731" s="194"/>
      <c r="AB731" s="194"/>
      <c r="AC731" s="194"/>
      <c r="AD731" s="194"/>
      <c r="AE731" s="194"/>
      <c r="AF731" s="194"/>
      <c r="AG731" s="194"/>
      <c r="AH731" s="194"/>
      <c r="AI731" s="194"/>
      <c r="AJ731" s="194"/>
      <c r="AK731" s="194"/>
      <c r="AL731" s="194"/>
      <c r="AM731" s="194"/>
      <c r="AN731" s="194"/>
      <c r="AO731" s="194"/>
      <c r="AP731" s="194"/>
      <c r="AQ731" s="194"/>
      <c r="AR731" s="194"/>
      <c r="AS731" s="194"/>
      <c r="AT731" s="194"/>
      <c r="AU731" s="194"/>
    </row>
    <row r="732">
      <c r="A732" s="194"/>
      <c r="B732" s="194"/>
      <c r="C732" s="194"/>
      <c r="D732" s="259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  <c r="AA732" s="194"/>
      <c r="AB732" s="194"/>
      <c r="AC732" s="194"/>
      <c r="AD732" s="194"/>
      <c r="AE732" s="194"/>
      <c r="AF732" s="194"/>
      <c r="AG732" s="194"/>
      <c r="AH732" s="194"/>
      <c r="AI732" s="194"/>
      <c r="AJ732" s="194"/>
      <c r="AK732" s="194"/>
      <c r="AL732" s="194"/>
      <c r="AM732" s="194"/>
      <c r="AN732" s="194"/>
      <c r="AO732" s="194"/>
      <c r="AP732" s="194"/>
      <c r="AQ732" s="194"/>
      <c r="AR732" s="194"/>
      <c r="AS732" s="194"/>
      <c r="AT732" s="194"/>
      <c r="AU732" s="194"/>
    </row>
    <row r="733">
      <c r="A733" s="194"/>
      <c r="B733" s="194"/>
      <c r="C733" s="194"/>
      <c r="D733" s="259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  <c r="AA733" s="194"/>
      <c r="AB733" s="194"/>
      <c r="AC733" s="194"/>
      <c r="AD733" s="194"/>
      <c r="AE733" s="194"/>
      <c r="AF733" s="194"/>
      <c r="AG733" s="194"/>
      <c r="AH733" s="194"/>
      <c r="AI733" s="194"/>
      <c r="AJ733" s="194"/>
      <c r="AK733" s="194"/>
      <c r="AL733" s="194"/>
      <c r="AM733" s="194"/>
      <c r="AN733" s="194"/>
      <c r="AO733" s="194"/>
      <c r="AP733" s="194"/>
      <c r="AQ733" s="194"/>
      <c r="AR733" s="194"/>
      <c r="AS733" s="194"/>
      <c r="AT733" s="194"/>
      <c r="AU733" s="194"/>
    </row>
    <row r="734">
      <c r="A734" s="194"/>
      <c r="B734" s="194"/>
      <c r="C734" s="194"/>
      <c r="D734" s="259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  <c r="AA734" s="194"/>
      <c r="AB734" s="194"/>
      <c r="AC734" s="194"/>
      <c r="AD734" s="194"/>
      <c r="AE734" s="194"/>
      <c r="AF734" s="194"/>
      <c r="AG734" s="194"/>
      <c r="AH734" s="194"/>
      <c r="AI734" s="194"/>
      <c r="AJ734" s="194"/>
      <c r="AK734" s="194"/>
      <c r="AL734" s="194"/>
      <c r="AM734" s="194"/>
      <c r="AN734" s="194"/>
      <c r="AO734" s="194"/>
      <c r="AP734" s="194"/>
      <c r="AQ734" s="194"/>
      <c r="AR734" s="194"/>
      <c r="AS734" s="194"/>
      <c r="AT734" s="194"/>
      <c r="AU734" s="194"/>
    </row>
    <row r="735">
      <c r="A735" s="194"/>
      <c r="B735" s="194"/>
      <c r="C735" s="194"/>
      <c r="D735" s="259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  <c r="AA735" s="194"/>
      <c r="AB735" s="194"/>
      <c r="AC735" s="194"/>
      <c r="AD735" s="194"/>
      <c r="AE735" s="194"/>
      <c r="AF735" s="194"/>
      <c r="AG735" s="194"/>
      <c r="AH735" s="194"/>
      <c r="AI735" s="194"/>
      <c r="AJ735" s="194"/>
      <c r="AK735" s="194"/>
      <c r="AL735" s="194"/>
      <c r="AM735" s="194"/>
      <c r="AN735" s="194"/>
      <c r="AO735" s="194"/>
      <c r="AP735" s="194"/>
      <c r="AQ735" s="194"/>
      <c r="AR735" s="194"/>
      <c r="AS735" s="194"/>
      <c r="AT735" s="194"/>
      <c r="AU735" s="194"/>
    </row>
    <row r="736">
      <c r="A736" s="194"/>
      <c r="B736" s="194"/>
      <c r="C736" s="194"/>
      <c r="D736" s="259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  <c r="AA736" s="194"/>
      <c r="AB736" s="194"/>
      <c r="AC736" s="194"/>
      <c r="AD736" s="194"/>
      <c r="AE736" s="194"/>
      <c r="AF736" s="194"/>
      <c r="AG736" s="194"/>
      <c r="AH736" s="194"/>
      <c r="AI736" s="194"/>
      <c r="AJ736" s="194"/>
      <c r="AK736" s="194"/>
      <c r="AL736" s="194"/>
      <c r="AM736" s="194"/>
      <c r="AN736" s="194"/>
      <c r="AO736" s="194"/>
      <c r="AP736" s="194"/>
      <c r="AQ736" s="194"/>
      <c r="AR736" s="194"/>
      <c r="AS736" s="194"/>
      <c r="AT736" s="194"/>
      <c r="AU736" s="194"/>
    </row>
  </sheetData>
  <autoFilter ref="$A$4:$Q$343"/>
  <mergeCells count="4">
    <mergeCell ref="A2:Q2"/>
    <mergeCell ref="A3:H3"/>
    <mergeCell ref="I3:M3"/>
    <mergeCell ref="N3:Q3"/>
  </mergeCells>
  <dataValidations>
    <dataValidation type="list" allowBlank="1" showErrorMessage="1" sqref="N5:N736">
      <formula1>"사례개입,증상평가,기타,보호요청,진료지원"</formula1>
    </dataValidation>
    <dataValidation type="list" allowBlank="1" showErrorMessage="1" sqref="O5:O736">
      <formula1>"조치,미조치"</formula1>
    </dataValidation>
    <dataValidation type="list" allowBlank="1" showErrorMessage="1" sqref="E5:E736">
      <formula1>"구청 등 유관기관,노숙인방문,노숙인시설개입요청,센터거리상담반,위기대응콜"</formula1>
    </dataValidation>
    <dataValidation type="list" allowBlank="1" showErrorMessage="1" sqref="P5:P736">
      <formula1>"기타,물품지급,입원연계,시설입소,외래진료,이탈,재연계,정보제공,주거지원"</formula1>
    </dataValidation>
    <dataValidation type="list" allowBlank="1" showErrorMessage="1" sqref="M5:M736">
      <formula1>"정신,알코올,일반"</formula1>
    </dataValidation>
    <dataValidation type="list" allowBlank="1" showErrorMessage="1" sqref="L5:L736">
      <formula1>"남,여"</formula1>
    </dataValidation>
    <dataValidation type="list" allowBlank="1" showErrorMessage="1" sqref="I5:I736">
      <formula1>"노숙인,비노숙인,수급권,외국인,신규,재노숙"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/>
  <cols>
    <col customWidth="1" min="1" max="1" width="7.13"/>
    <col customWidth="1" min="2" max="6" width="16.5"/>
    <col customWidth="1" min="8" max="8" width="19.0"/>
    <col customWidth="1" min="9" max="9" width="15.5"/>
    <col customWidth="1" min="11" max="11" width="19.13"/>
    <col customWidth="1" min="12" max="12" width="47.88"/>
    <col customWidth="1" min="17" max="22" width="12.25"/>
  </cols>
  <sheetData>
    <row r="1">
      <c r="A1" s="260" t="s">
        <v>184</v>
      </c>
      <c r="B1" s="260" t="s">
        <v>1676</v>
      </c>
      <c r="C1" s="260" t="s">
        <v>87</v>
      </c>
      <c r="D1" s="260" t="s">
        <v>1677</v>
      </c>
      <c r="E1" s="260" t="s">
        <v>61</v>
      </c>
      <c r="F1" s="260" t="s">
        <v>151</v>
      </c>
      <c r="L1" s="160"/>
      <c r="M1" s="160"/>
    </row>
    <row r="2" ht="14.25" customHeight="1">
      <c r="A2" s="261">
        <v>1.0</v>
      </c>
      <c r="B2" s="61">
        <f t="shared" ref="B2:B8" si="1">COUNTIFS($M$17:$M$149,A2,$E$17:$E$149,"1")</f>
        <v>5</v>
      </c>
      <c r="C2" s="61">
        <f t="shared" ref="C2:C8" si="2">COUNTIFS($M$17:$M$149,A2,$F$17:$F$149,"1")</f>
        <v>5</v>
      </c>
      <c r="D2" s="61">
        <f t="shared" ref="D2:D8" si="3">COUNTIFS($M$17:$M$149,A2,$G$17:$G$149,"1")</f>
        <v>16</v>
      </c>
      <c r="E2" s="61">
        <f t="shared" ref="E2:E8" si="4">COUNTIFS($M$17:$M$149,A2,$H$17:$H$149,"1")</f>
        <v>11</v>
      </c>
      <c r="F2" s="61">
        <f t="shared" ref="F2:F8" si="5">COUNTIFS($M$17:$M$149,A2,$I$17:$I$149,"1")</f>
        <v>0</v>
      </c>
      <c r="G2" s="262">
        <f t="shared" ref="G2:G13" si="6">SUM(B2:F2)</f>
        <v>37</v>
      </c>
      <c r="L2" s="160"/>
      <c r="M2" s="160"/>
    </row>
    <row r="3" ht="14.25" customHeight="1">
      <c r="A3" s="261">
        <v>2.0</v>
      </c>
      <c r="B3" s="61">
        <f t="shared" si="1"/>
        <v>2</v>
      </c>
      <c r="C3" s="61">
        <f t="shared" si="2"/>
        <v>3</v>
      </c>
      <c r="D3" s="61">
        <f t="shared" si="3"/>
        <v>10</v>
      </c>
      <c r="E3" s="61">
        <f t="shared" si="4"/>
        <v>7</v>
      </c>
      <c r="F3" s="61">
        <f t="shared" si="5"/>
        <v>0</v>
      </c>
      <c r="G3" s="262">
        <f t="shared" si="6"/>
        <v>22</v>
      </c>
      <c r="L3" s="160"/>
      <c r="M3" s="160"/>
    </row>
    <row r="4" ht="14.25" customHeight="1">
      <c r="A4" s="261">
        <v>3.0</v>
      </c>
      <c r="B4" s="61">
        <f t="shared" si="1"/>
        <v>0</v>
      </c>
      <c r="C4" s="61">
        <f t="shared" si="2"/>
        <v>2</v>
      </c>
      <c r="D4" s="61">
        <f t="shared" si="3"/>
        <v>5</v>
      </c>
      <c r="E4" s="61">
        <f t="shared" si="4"/>
        <v>5</v>
      </c>
      <c r="F4" s="61">
        <f t="shared" si="5"/>
        <v>0</v>
      </c>
      <c r="G4" s="262">
        <f t="shared" si="6"/>
        <v>12</v>
      </c>
      <c r="L4" s="160"/>
      <c r="M4" s="160"/>
    </row>
    <row r="5" ht="14.25" customHeight="1">
      <c r="A5" s="261">
        <v>4.0</v>
      </c>
      <c r="B5" s="61">
        <f t="shared" si="1"/>
        <v>0</v>
      </c>
      <c r="C5" s="61">
        <f t="shared" si="2"/>
        <v>0</v>
      </c>
      <c r="D5" s="61">
        <f t="shared" si="3"/>
        <v>0</v>
      </c>
      <c r="E5" s="61">
        <f t="shared" si="4"/>
        <v>0</v>
      </c>
      <c r="F5" s="61">
        <f t="shared" si="5"/>
        <v>0</v>
      </c>
      <c r="G5" s="262">
        <f t="shared" si="6"/>
        <v>0</v>
      </c>
      <c r="L5" s="160"/>
      <c r="M5" s="160"/>
    </row>
    <row r="6" ht="14.25" customHeight="1">
      <c r="A6" s="261">
        <v>5.0</v>
      </c>
      <c r="B6" s="61">
        <f t="shared" si="1"/>
        <v>0</v>
      </c>
      <c r="C6" s="61">
        <f t="shared" si="2"/>
        <v>0</v>
      </c>
      <c r="D6" s="61">
        <f t="shared" si="3"/>
        <v>0</v>
      </c>
      <c r="E6" s="61">
        <f t="shared" si="4"/>
        <v>0</v>
      </c>
      <c r="F6" s="61">
        <f t="shared" si="5"/>
        <v>0</v>
      </c>
      <c r="G6" s="262">
        <f t="shared" si="6"/>
        <v>0</v>
      </c>
      <c r="L6" s="160"/>
      <c r="M6" s="160"/>
    </row>
    <row r="7" ht="14.25" customHeight="1">
      <c r="A7" s="261">
        <v>6.0</v>
      </c>
      <c r="B7" s="61">
        <f t="shared" si="1"/>
        <v>0</v>
      </c>
      <c r="C7" s="61">
        <f t="shared" si="2"/>
        <v>0</v>
      </c>
      <c r="D7" s="61">
        <f t="shared" si="3"/>
        <v>0</v>
      </c>
      <c r="E7" s="61">
        <f t="shared" si="4"/>
        <v>0</v>
      </c>
      <c r="F7" s="61">
        <f t="shared" si="5"/>
        <v>0</v>
      </c>
      <c r="G7" s="262">
        <f t="shared" si="6"/>
        <v>0</v>
      </c>
      <c r="L7" s="160"/>
      <c r="M7" s="160"/>
    </row>
    <row r="8" ht="14.25" customHeight="1">
      <c r="A8" s="261">
        <v>7.0</v>
      </c>
      <c r="B8" s="61">
        <f t="shared" si="1"/>
        <v>0</v>
      </c>
      <c r="C8" s="61">
        <f t="shared" si="2"/>
        <v>0</v>
      </c>
      <c r="D8" s="61">
        <f t="shared" si="3"/>
        <v>0</v>
      </c>
      <c r="E8" s="61">
        <f t="shared" si="4"/>
        <v>0</v>
      </c>
      <c r="F8" s="61">
        <f t="shared" si="5"/>
        <v>0</v>
      </c>
      <c r="G8" s="262">
        <f t="shared" si="6"/>
        <v>0</v>
      </c>
      <c r="L8" s="160"/>
      <c r="M8" s="160"/>
    </row>
    <row r="9" ht="14.25" customHeight="1">
      <c r="A9" s="261">
        <v>8.0</v>
      </c>
      <c r="B9" s="61">
        <f t="shared" ref="B9:B13" si="7">COUNTIFS($M$17:$M$200,A9,$E$17:$E$200,"1")</f>
        <v>0</v>
      </c>
      <c r="C9" s="61">
        <f t="shared" ref="C9:C13" si="8">COUNTIFS($M$17:$M$200,A9,$F$17:$F$200,"1")</f>
        <v>0</v>
      </c>
      <c r="D9" s="61">
        <f t="shared" ref="D9:D13" si="9">COUNTIFS($M$17:$M$200,A9,$G$17:$G$200,"1")</f>
        <v>0</v>
      </c>
      <c r="E9" s="61">
        <f t="shared" ref="E9:E13" si="10">COUNTIFS($M$17:$M$200,A9,$H$17:$H$200,"1")</f>
        <v>0</v>
      </c>
      <c r="F9" s="61">
        <f t="shared" ref="F9:F13" si="11">COUNTIFS($M$17:$M$200,A9,$I$17:$I$200,"1")</f>
        <v>0</v>
      </c>
      <c r="G9" s="262">
        <f t="shared" si="6"/>
        <v>0</v>
      </c>
      <c r="L9" s="160"/>
      <c r="M9" s="160"/>
    </row>
    <row r="10" ht="14.25" customHeight="1">
      <c r="A10" s="261">
        <v>9.0</v>
      </c>
      <c r="B10" s="61">
        <f t="shared" si="7"/>
        <v>0</v>
      </c>
      <c r="C10" s="61">
        <f t="shared" si="8"/>
        <v>0</v>
      </c>
      <c r="D10" s="61">
        <f t="shared" si="9"/>
        <v>0</v>
      </c>
      <c r="E10" s="61">
        <f t="shared" si="10"/>
        <v>0</v>
      </c>
      <c r="F10" s="61">
        <f t="shared" si="11"/>
        <v>0</v>
      </c>
      <c r="G10" s="262">
        <f t="shared" si="6"/>
        <v>0</v>
      </c>
      <c r="L10" s="160"/>
      <c r="M10" s="160"/>
    </row>
    <row r="11" ht="14.25" customHeight="1">
      <c r="A11" s="261">
        <v>10.0</v>
      </c>
      <c r="B11" s="61">
        <f t="shared" si="7"/>
        <v>0</v>
      </c>
      <c r="C11" s="61">
        <f t="shared" si="8"/>
        <v>0</v>
      </c>
      <c r="D11" s="61">
        <f t="shared" si="9"/>
        <v>0</v>
      </c>
      <c r="E11" s="61">
        <f t="shared" si="10"/>
        <v>0</v>
      </c>
      <c r="F11" s="61">
        <f t="shared" si="11"/>
        <v>0</v>
      </c>
      <c r="G11" s="262">
        <f t="shared" si="6"/>
        <v>0</v>
      </c>
      <c r="M11" s="160"/>
    </row>
    <row r="12" ht="14.25" customHeight="1">
      <c r="A12" s="261">
        <v>11.0</v>
      </c>
      <c r="B12" s="61">
        <f t="shared" si="7"/>
        <v>0</v>
      </c>
      <c r="C12" s="61">
        <f t="shared" si="8"/>
        <v>0</v>
      </c>
      <c r="D12" s="61">
        <f t="shared" si="9"/>
        <v>0</v>
      </c>
      <c r="E12" s="61">
        <f t="shared" si="10"/>
        <v>0</v>
      </c>
      <c r="F12" s="61">
        <f t="shared" si="11"/>
        <v>0</v>
      </c>
      <c r="G12" s="262">
        <f t="shared" si="6"/>
        <v>0</v>
      </c>
      <c r="L12" s="160"/>
      <c r="M12" s="160"/>
    </row>
    <row r="13" ht="14.25" customHeight="1">
      <c r="A13" s="261">
        <v>12.0</v>
      </c>
      <c r="B13" s="61">
        <f t="shared" si="7"/>
        <v>0</v>
      </c>
      <c r="C13" s="61">
        <f t="shared" si="8"/>
        <v>0</v>
      </c>
      <c r="D13" s="61">
        <f t="shared" si="9"/>
        <v>0</v>
      </c>
      <c r="E13" s="61">
        <f t="shared" si="10"/>
        <v>0</v>
      </c>
      <c r="F13" s="61">
        <f t="shared" si="11"/>
        <v>0</v>
      </c>
      <c r="G13" s="262">
        <f t="shared" si="6"/>
        <v>0</v>
      </c>
      <c r="L13" s="160"/>
      <c r="M13" s="160"/>
    </row>
    <row r="14">
      <c r="A14" s="160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</row>
    <row r="15">
      <c r="A15" s="263" t="s">
        <v>1678</v>
      </c>
      <c r="B15" s="264"/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5"/>
    </row>
    <row r="16">
      <c r="A16" s="266" t="s">
        <v>1679</v>
      </c>
      <c r="B16" s="266" t="s">
        <v>3</v>
      </c>
      <c r="C16" s="266" t="s">
        <v>187</v>
      </c>
      <c r="D16" s="266" t="s">
        <v>1680</v>
      </c>
      <c r="E16" s="266" t="s">
        <v>1676</v>
      </c>
      <c r="F16" s="266" t="s">
        <v>87</v>
      </c>
      <c r="G16" s="266" t="s">
        <v>1681</v>
      </c>
      <c r="H16" s="266" t="s">
        <v>1682</v>
      </c>
      <c r="I16" s="266" t="s">
        <v>151</v>
      </c>
      <c r="J16" s="266" t="s">
        <v>4</v>
      </c>
      <c r="K16" s="267" t="s">
        <v>1683</v>
      </c>
      <c r="L16" s="266" t="s">
        <v>199</v>
      </c>
      <c r="M16" s="266" t="s">
        <v>184</v>
      </c>
      <c r="P16" s="268" t="s">
        <v>1684</v>
      </c>
    </row>
    <row r="17">
      <c r="A17" s="61">
        <v>1.0</v>
      </c>
      <c r="B17" s="161">
        <v>46028.0</v>
      </c>
      <c r="C17" s="61" t="s">
        <v>1482</v>
      </c>
      <c r="D17" s="61" t="s">
        <v>1685</v>
      </c>
      <c r="E17" s="61">
        <v>1.0</v>
      </c>
      <c r="F17" s="61">
        <v>1.0</v>
      </c>
      <c r="G17" s="61"/>
      <c r="H17" s="61"/>
      <c r="I17" s="163"/>
      <c r="J17" s="61" t="s">
        <v>31</v>
      </c>
      <c r="K17" s="61" t="s">
        <v>1686</v>
      </c>
      <c r="L17" s="61" t="s">
        <v>1687</v>
      </c>
      <c r="M17" s="61">
        <f t="shared" ref="M17:M227" si="12">MONTH(B17)</f>
        <v>1</v>
      </c>
      <c r="P17" s="269" t="s">
        <v>184</v>
      </c>
      <c r="Q17" s="270" t="s">
        <v>1676</v>
      </c>
      <c r="R17" s="271"/>
      <c r="S17" s="270" t="s">
        <v>87</v>
      </c>
      <c r="T17" s="271"/>
      <c r="U17" s="270" t="s">
        <v>1677</v>
      </c>
      <c r="V17" s="272"/>
    </row>
    <row r="18">
      <c r="A18" s="61">
        <v>2.0</v>
      </c>
      <c r="B18" s="161">
        <v>46029.0</v>
      </c>
      <c r="C18" s="61" t="s">
        <v>930</v>
      </c>
      <c r="D18" s="61" t="s">
        <v>1688</v>
      </c>
      <c r="E18" s="61"/>
      <c r="F18" s="61">
        <v>1.0</v>
      </c>
      <c r="G18" s="61">
        <v>1.0</v>
      </c>
      <c r="H18" s="163"/>
      <c r="I18" s="163"/>
      <c r="J18" s="61" t="s">
        <v>30</v>
      </c>
      <c r="K18" s="61" t="s">
        <v>1686</v>
      </c>
      <c r="L18" s="61" t="s">
        <v>1689</v>
      </c>
      <c r="M18" s="61">
        <f t="shared" si="12"/>
        <v>1</v>
      </c>
      <c r="P18" s="273"/>
      <c r="Q18" s="260" t="s">
        <v>1686</v>
      </c>
      <c r="R18" s="260" t="s">
        <v>1690</v>
      </c>
      <c r="S18" s="260" t="s">
        <v>1686</v>
      </c>
      <c r="T18" s="260" t="s">
        <v>1690</v>
      </c>
      <c r="U18" s="260" t="s">
        <v>1686</v>
      </c>
      <c r="V18" s="274" t="s">
        <v>1690</v>
      </c>
      <c r="W18" s="3" t="s">
        <v>27</v>
      </c>
    </row>
    <row r="19">
      <c r="A19" s="61">
        <v>3.0</v>
      </c>
      <c r="B19" s="161">
        <v>46029.0</v>
      </c>
      <c r="C19" s="61" t="s">
        <v>1691</v>
      </c>
      <c r="D19" s="61" t="s">
        <v>1692</v>
      </c>
      <c r="E19" s="61">
        <v>1.0</v>
      </c>
      <c r="F19" s="61"/>
      <c r="G19" s="61">
        <v>1.0</v>
      </c>
      <c r="H19" s="61"/>
      <c r="I19" s="163"/>
      <c r="J19" s="61" t="s">
        <v>30</v>
      </c>
      <c r="K19" s="61" t="s">
        <v>1686</v>
      </c>
      <c r="L19" s="61" t="s">
        <v>1693</v>
      </c>
      <c r="M19" s="61">
        <f t="shared" si="12"/>
        <v>1</v>
      </c>
      <c r="P19" s="275">
        <v>1.0</v>
      </c>
      <c r="Q19" s="276">
        <f t="shared" ref="Q19:Q30" si="13">COUNTIFS($M$17:$M$185,P19,$K$17:$K$185,$Q$18,$E$17:$E$185,"1")</f>
        <v>4</v>
      </c>
      <c r="R19" s="276">
        <f t="shared" ref="R19:R30" si="14">COUNTIFS($M$17:$M$185,P19,$K$17:$K$185,$R$18,$E$17:$E$185,"1")</f>
        <v>1</v>
      </c>
      <c r="S19" s="276">
        <f t="shared" ref="S19:S30" si="15">COUNTIFS($M$17:$M$185,P19,$K$17:$K$185,$S$18,$F$17:$F$185,"1")</f>
        <v>5</v>
      </c>
      <c r="T19" s="276">
        <f t="shared" ref="T19:T30" si="16">COUNTIFS($M$17:$M$185,P19,$K$17:$K$185,$T$18,$F$17:$F$185,"1")</f>
        <v>0</v>
      </c>
      <c r="U19" s="276">
        <f t="shared" ref="U19:U30" si="17">COUNTIFS($M$17:$M$185,P19,$K$17:$K$185,$U$18,$G$17:$G$185,"1")</f>
        <v>13</v>
      </c>
      <c r="V19" s="277">
        <f t="shared" ref="V19:V30" si="18">COUNTIFS($M$17:$M$185,P19,$K$17:$K$185,$V$18,$G$17:$G$185,"1")</f>
        <v>0</v>
      </c>
    </row>
    <row r="20">
      <c r="A20" s="61">
        <v>4.0</v>
      </c>
      <c r="B20" s="161">
        <v>46031.0</v>
      </c>
      <c r="C20" s="61" t="s">
        <v>772</v>
      </c>
      <c r="D20" s="61" t="s">
        <v>1685</v>
      </c>
      <c r="E20" s="61"/>
      <c r="F20" s="61"/>
      <c r="G20" s="61">
        <v>1.0</v>
      </c>
      <c r="H20" s="61">
        <v>1.0</v>
      </c>
      <c r="I20" s="163"/>
      <c r="J20" s="61" t="s">
        <v>34</v>
      </c>
      <c r="K20" s="61"/>
      <c r="L20" s="61" t="s">
        <v>1694</v>
      </c>
      <c r="M20" s="61">
        <f t="shared" si="12"/>
        <v>1</v>
      </c>
      <c r="P20" s="275">
        <v>2.0</v>
      </c>
      <c r="Q20" s="276">
        <f t="shared" si="13"/>
        <v>1</v>
      </c>
      <c r="R20" s="276">
        <f t="shared" si="14"/>
        <v>0</v>
      </c>
      <c r="S20" s="276">
        <f t="shared" si="15"/>
        <v>1</v>
      </c>
      <c r="T20" s="276">
        <f t="shared" si="16"/>
        <v>1</v>
      </c>
      <c r="U20" s="276">
        <f t="shared" si="17"/>
        <v>8</v>
      </c>
      <c r="V20" s="277">
        <f t="shared" si="18"/>
        <v>1</v>
      </c>
    </row>
    <row r="21">
      <c r="A21" s="61">
        <v>5.0</v>
      </c>
      <c r="B21" s="161">
        <v>46034.0</v>
      </c>
      <c r="C21" s="61" t="s">
        <v>1695</v>
      </c>
      <c r="D21" s="61" t="s">
        <v>1688</v>
      </c>
      <c r="E21" s="61"/>
      <c r="F21" s="163"/>
      <c r="G21" s="61">
        <v>1.0</v>
      </c>
      <c r="H21" s="61"/>
      <c r="I21" s="163"/>
      <c r="J21" s="61" t="s">
        <v>29</v>
      </c>
      <c r="K21" s="61" t="s">
        <v>1686</v>
      </c>
      <c r="L21" s="61"/>
      <c r="M21" s="61">
        <f t="shared" si="12"/>
        <v>1</v>
      </c>
      <c r="P21" s="275">
        <v>3.0</v>
      </c>
      <c r="Q21" s="276">
        <f t="shared" si="13"/>
        <v>0</v>
      </c>
      <c r="R21" s="276">
        <f t="shared" si="14"/>
        <v>0</v>
      </c>
      <c r="S21" s="276">
        <f t="shared" si="15"/>
        <v>1</v>
      </c>
      <c r="T21" s="276">
        <f t="shared" si="16"/>
        <v>0</v>
      </c>
      <c r="U21" s="276">
        <f t="shared" si="17"/>
        <v>4</v>
      </c>
      <c r="V21" s="277">
        <f t="shared" si="18"/>
        <v>1</v>
      </c>
    </row>
    <row r="22">
      <c r="A22" s="61">
        <v>6.0</v>
      </c>
      <c r="B22" s="161">
        <v>46036.0</v>
      </c>
      <c r="C22" s="61" t="s">
        <v>1625</v>
      </c>
      <c r="D22" s="61" t="s">
        <v>1688</v>
      </c>
      <c r="E22" s="61">
        <v>1.0</v>
      </c>
      <c r="F22" s="61">
        <v>1.0</v>
      </c>
      <c r="G22" s="61">
        <v>1.0</v>
      </c>
      <c r="H22" s="61"/>
      <c r="I22" s="163"/>
      <c r="J22" s="61"/>
      <c r="K22" s="61" t="s">
        <v>1686</v>
      </c>
      <c r="L22" s="61" t="s">
        <v>1696</v>
      </c>
      <c r="M22" s="61">
        <f t="shared" si="12"/>
        <v>1</v>
      </c>
      <c r="P22" s="275">
        <v>4.0</v>
      </c>
      <c r="Q22" s="276">
        <f t="shared" si="13"/>
        <v>0</v>
      </c>
      <c r="R22" s="276">
        <f t="shared" si="14"/>
        <v>0</v>
      </c>
      <c r="S22" s="276">
        <f t="shared" si="15"/>
        <v>0</v>
      </c>
      <c r="T22" s="276">
        <f t="shared" si="16"/>
        <v>0</v>
      </c>
      <c r="U22" s="276">
        <f t="shared" si="17"/>
        <v>0</v>
      </c>
      <c r="V22" s="277">
        <f t="shared" si="18"/>
        <v>0</v>
      </c>
    </row>
    <row r="23">
      <c r="A23" s="61">
        <v>7.0</v>
      </c>
      <c r="B23" s="161">
        <v>46042.0</v>
      </c>
      <c r="C23" s="61" t="s">
        <v>1697</v>
      </c>
      <c r="D23" s="61" t="s">
        <v>1692</v>
      </c>
      <c r="E23" s="61"/>
      <c r="F23" s="163"/>
      <c r="G23" s="61">
        <v>1.0</v>
      </c>
      <c r="H23" s="61">
        <v>1.0</v>
      </c>
      <c r="I23" s="163"/>
      <c r="J23" s="61" t="s">
        <v>34</v>
      </c>
      <c r="K23" s="61" t="s">
        <v>1686</v>
      </c>
      <c r="L23" s="61" t="s">
        <v>1698</v>
      </c>
      <c r="M23" s="61">
        <f t="shared" si="12"/>
        <v>1</v>
      </c>
      <c r="P23" s="275">
        <v>5.0</v>
      </c>
      <c r="Q23" s="276">
        <f t="shared" si="13"/>
        <v>0</v>
      </c>
      <c r="R23" s="276">
        <f t="shared" si="14"/>
        <v>0</v>
      </c>
      <c r="S23" s="276">
        <f t="shared" si="15"/>
        <v>0</v>
      </c>
      <c r="T23" s="276">
        <f t="shared" si="16"/>
        <v>0</v>
      </c>
      <c r="U23" s="276">
        <f t="shared" si="17"/>
        <v>0</v>
      </c>
      <c r="V23" s="277">
        <f t="shared" si="18"/>
        <v>0</v>
      </c>
    </row>
    <row r="24">
      <c r="A24" s="61">
        <v>8.0</v>
      </c>
      <c r="B24" s="278">
        <v>46044.0</v>
      </c>
      <c r="C24" s="279" t="s">
        <v>1699</v>
      </c>
      <c r="D24" s="279" t="s">
        <v>1688</v>
      </c>
      <c r="E24" s="61"/>
      <c r="F24" s="61"/>
      <c r="G24" s="279">
        <v>1.0</v>
      </c>
      <c r="H24" s="280">
        <v>1.0</v>
      </c>
      <c r="I24" s="281"/>
      <c r="J24" s="279" t="s">
        <v>33</v>
      </c>
      <c r="K24" s="61" t="s">
        <v>1686</v>
      </c>
      <c r="L24" s="279" t="s">
        <v>1698</v>
      </c>
      <c r="M24" s="61">
        <f t="shared" si="12"/>
        <v>1</v>
      </c>
      <c r="P24" s="275">
        <v>6.0</v>
      </c>
      <c r="Q24" s="276">
        <f t="shared" si="13"/>
        <v>0</v>
      </c>
      <c r="R24" s="276">
        <f t="shared" si="14"/>
        <v>0</v>
      </c>
      <c r="S24" s="276">
        <f t="shared" si="15"/>
        <v>0</v>
      </c>
      <c r="T24" s="276">
        <f t="shared" si="16"/>
        <v>0</v>
      </c>
      <c r="U24" s="276">
        <f t="shared" si="17"/>
        <v>0</v>
      </c>
      <c r="V24" s="277">
        <f t="shared" si="18"/>
        <v>0</v>
      </c>
    </row>
    <row r="25">
      <c r="A25" s="61">
        <v>9.0</v>
      </c>
      <c r="B25" s="282">
        <v>46035.0</v>
      </c>
      <c r="C25" s="283" t="s">
        <v>1031</v>
      </c>
      <c r="D25" s="283" t="s">
        <v>1692</v>
      </c>
      <c r="E25" s="284"/>
      <c r="F25" s="284"/>
      <c r="G25" s="283">
        <v>1.0</v>
      </c>
      <c r="H25" s="284">
        <v>1.0</v>
      </c>
      <c r="I25" s="285"/>
      <c r="J25" s="283" t="s">
        <v>34</v>
      </c>
      <c r="K25" s="61" t="s">
        <v>1686</v>
      </c>
      <c r="L25" s="283" t="s">
        <v>1698</v>
      </c>
      <c r="M25" s="61">
        <f t="shared" si="12"/>
        <v>1</v>
      </c>
      <c r="P25" s="275">
        <v>7.0</v>
      </c>
      <c r="Q25" s="276">
        <f t="shared" si="13"/>
        <v>0</v>
      </c>
      <c r="R25" s="276">
        <f t="shared" si="14"/>
        <v>0</v>
      </c>
      <c r="S25" s="276">
        <f t="shared" si="15"/>
        <v>0</v>
      </c>
      <c r="T25" s="276">
        <f t="shared" si="16"/>
        <v>0</v>
      </c>
      <c r="U25" s="276">
        <f t="shared" si="17"/>
        <v>0</v>
      </c>
      <c r="V25" s="277">
        <f t="shared" si="18"/>
        <v>0</v>
      </c>
    </row>
    <row r="26">
      <c r="A26" s="61">
        <v>10.0</v>
      </c>
      <c r="B26" s="282">
        <v>46048.0</v>
      </c>
      <c r="C26" s="283" t="s">
        <v>1005</v>
      </c>
      <c r="D26" s="283" t="s">
        <v>1688</v>
      </c>
      <c r="E26" s="284">
        <v>1.0</v>
      </c>
      <c r="F26" s="283"/>
      <c r="G26" s="283"/>
      <c r="H26" s="284"/>
      <c r="I26" s="285"/>
      <c r="J26" s="283" t="s">
        <v>30</v>
      </c>
      <c r="K26" s="61" t="s">
        <v>1690</v>
      </c>
      <c r="L26" s="283" t="s">
        <v>1700</v>
      </c>
      <c r="M26" s="61">
        <f t="shared" si="12"/>
        <v>1</v>
      </c>
      <c r="P26" s="275">
        <v>8.0</v>
      </c>
      <c r="Q26" s="276">
        <f t="shared" si="13"/>
        <v>0</v>
      </c>
      <c r="R26" s="276">
        <f t="shared" si="14"/>
        <v>0</v>
      </c>
      <c r="S26" s="276">
        <f t="shared" si="15"/>
        <v>0</v>
      </c>
      <c r="T26" s="276">
        <f t="shared" si="16"/>
        <v>0</v>
      </c>
      <c r="U26" s="276">
        <f t="shared" si="17"/>
        <v>0</v>
      </c>
      <c r="V26" s="277">
        <f t="shared" si="18"/>
        <v>0</v>
      </c>
    </row>
    <row r="27">
      <c r="A27" s="61">
        <v>11.0</v>
      </c>
      <c r="B27" s="286">
        <v>46049.0</v>
      </c>
      <c r="C27" s="61" t="s">
        <v>1611</v>
      </c>
      <c r="D27" s="61" t="s">
        <v>1688</v>
      </c>
      <c r="E27" s="61">
        <v>1.0</v>
      </c>
      <c r="F27" s="61">
        <v>1.0</v>
      </c>
      <c r="G27" s="61"/>
      <c r="H27" s="61"/>
      <c r="I27" s="163"/>
      <c r="J27" s="61" t="s">
        <v>33</v>
      </c>
      <c r="K27" s="61" t="s">
        <v>1686</v>
      </c>
      <c r="L27" s="61" t="s">
        <v>1701</v>
      </c>
      <c r="M27" s="61">
        <f t="shared" si="12"/>
        <v>1</v>
      </c>
      <c r="P27" s="275">
        <v>9.0</v>
      </c>
      <c r="Q27" s="276">
        <f t="shared" si="13"/>
        <v>0</v>
      </c>
      <c r="R27" s="276">
        <f t="shared" si="14"/>
        <v>0</v>
      </c>
      <c r="S27" s="276">
        <f t="shared" si="15"/>
        <v>0</v>
      </c>
      <c r="T27" s="276">
        <f t="shared" si="16"/>
        <v>0</v>
      </c>
      <c r="U27" s="276">
        <f t="shared" si="17"/>
        <v>0</v>
      </c>
      <c r="V27" s="277">
        <f t="shared" si="18"/>
        <v>0</v>
      </c>
    </row>
    <row r="28">
      <c r="A28" s="61">
        <v>12.0</v>
      </c>
      <c r="B28" s="286">
        <v>46028.0</v>
      </c>
      <c r="C28" s="61" t="s">
        <v>1482</v>
      </c>
      <c r="D28" s="61" t="s">
        <v>1688</v>
      </c>
      <c r="E28" s="61"/>
      <c r="F28" s="61"/>
      <c r="G28" s="61">
        <v>1.0</v>
      </c>
      <c r="H28" s="61">
        <v>1.0</v>
      </c>
      <c r="I28" s="163"/>
      <c r="J28" s="61" t="s">
        <v>31</v>
      </c>
      <c r="K28" s="61" t="s">
        <v>1686</v>
      </c>
      <c r="L28" s="61" t="s">
        <v>1698</v>
      </c>
      <c r="M28" s="61">
        <f t="shared" si="12"/>
        <v>1</v>
      </c>
      <c r="P28" s="275">
        <v>10.0</v>
      </c>
      <c r="Q28" s="276">
        <f t="shared" si="13"/>
        <v>0</v>
      </c>
      <c r="R28" s="276">
        <f t="shared" si="14"/>
        <v>0</v>
      </c>
      <c r="S28" s="276">
        <f t="shared" si="15"/>
        <v>0</v>
      </c>
      <c r="T28" s="276">
        <f t="shared" si="16"/>
        <v>0</v>
      </c>
      <c r="U28" s="276">
        <f t="shared" si="17"/>
        <v>0</v>
      </c>
      <c r="V28" s="277">
        <f t="shared" si="18"/>
        <v>0</v>
      </c>
    </row>
    <row r="29">
      <c r="A29" s="61">
        <v>13.0</v>
      </c>
      <c r="B29" s="286">
        <v>46052.0</v>
      </c>
      <c r="C29" s="61" t="s">
        <v>290</v>
      </c>
      <c r="D29" s="61" t="s">
        <v>1688</v>
      </c>
      <c r="E29" s="61"/>
      <c r="F29" s="61">
        <v>1.0</v>
      </c>
      <c r="G29" s="61">
        <v>1.0</v>
      </c>
      <c r="H29" s="61"/>
      <c r="I29" s="61"/>
      <c r="J29" s="61" t="s">
        <v>29</v>
      </c>
      <c r="K29" s="61" t="s">
        <v>1686</v>
      </c>
      <c r="L29" s="61" t="s">
        <v>1689</v>
      </c>
      <c r="M29" s="61">
        <f t="shared" si="12"/>
        <v>1</v>
      </c>
      <c r="P29" s="275">
        <v>11.0</v>
      </c>
      <c r="Q29" s="276">
        <f t="shared" si="13"/>
        <v>0</v>
      </c>
      <c r="R29" s="276">
        <f t="shared" si="14"/>
        <v>0</v>
      </c>
      <c r="S29" s="276">
        <f t="shared" si="15"/>
        <v>0</v>
      </c>
      <c r="T29" s="276">
        <f t="shared" si="16"/>
        <v>0</v>
      </c>
      <c r="U29" s="276">
        <f t="shared" si="17"/>
        <v>0</v>
      </c>
      <c r="V29" s="277">
        <f t="shared" si="18"/>
        <v>0</v>
      </c>
    </row>
    <row r="30">
      <c r="A30" s="61">
        <v>14.0</v>
      </c>
      <c r="B30" s="286">
        <v>46049.0</v>
      </c>
      <c r="C30" s="61" t="s">
        <v>1702</v>
      </c>
      <c r="D30" s="61" t="s">
        <v>1703</v>
      </c>
      <c r="E30" s="163"/>
      <c r="F30" s="163"/>
      <c r="G30" s="61">
        <v>1.0</v>
      </c>
      <c r="H30" s="61"/>
      <c r="I30" s="163"/>
      <c r="J30" s="61" t="s">
        <v>34</v>
      </c>
      <c r="K30" s="61" t="s">
        <v>1686</v>
      </c>
      <c r="L30" s="61" t="s">
        <v>1704</v>
      </c>
      <c r="M30" s="61">
        <f t="shared" si="12"/>
        <v>1</v>
      </c>
      <c r="P30" s="287">
        <v>12.0</v>
      </c>
      <c r="Q30" s="288">
        <f t="shared" si="13"/>
        <v>0</v>
      </c>
      <c r="R30" s="288">
        <f t="shared" si="14"/>
        <v>0</v>
      </c>
      <c r="S30" s="288">
        <f t="shared" si="15"/>
        <v>0</v>
      </c>
      <c r="T30" s="288">
        <f t="shared" si="16"/>
        <v>0</v>
      </c>
      <c r="U30" s="288">
        <f t="shared" si="17"/>
        <v>0</v>
      </c>
      <c r="V30" s="289">
        <f t="shared" si="18"/>
        <v>0</v>
      </c>
    </row>
    <row r="31">
      <c r="A31" s="61">
        <v>15.0</v>
      </c>
      <c r="B31" s="286">
        <v>46052.0</v>
      </c>
      <c r="C31" s="61" t="s">
        <v>978</v>
      </c>
      <c r="D31" s="61" t="s">
        <v>1692</v>
      </c>
      <c r="E31" s="61"/>
      <c r="F31" s="61"/>
      <c r="G31" s="61"/>
      <c r="H31" s="61">
        <v>1.0</v>
      </c>
      <c r="I31" s="163"/>
      <c r="J31" s="61" t="s">
        <v>34</v>
      </c>
      <c r="K31" s="61"/>
      <c r="L31" s="61" t="s">
        <v>1705</v>
      </c>
      <c r="M31" s="61">
        <f t="shared" si="12"/>
        <v>1</v>
      </c>
      <c r="P31" s="290"/>
      <c r="Q31" s="290"/>
      <c r="R31" s="290"/>
      <c r="S31" s="290"/>
    </row>
    <row r="32">
      <c r="A32" s="61">
        <v>16.0</v>
      </c>
      <c r="B32" s="286">
        <v>46052.0</v>
      </c>
      <c r="C32" s="61" t="s">
        <v>993</v>
      </c>
      <c r="D32" s="61" t="s">
        <v>1685</v>
      </c>
      <c r="E32" s="163"/>
      <c r="F32" s="163"/>
      <c r="G32" s="61"/>
      <c r="H32" s="61">
        <v>1.0</v>
      </c>
      <c r="I32" s="163"/>
      <c r="J32" s="61" t="s">
        <v>34</v>
      </c>
      <c r="K32" s="61" t="s">
        <v>1686</v>
      </c>
      <c r="L32" s="61" t="s">
        <v>1706</v>
      </c>
      <c r="M32" s="61">
        <f t="shared" si="12"/>
        <v>1</v>
      </c>
      <c r="P32" s="290"/>
      <c r="Q32" s="290"/>
      <c r="R32" s="290"/>
      <c r="S32" s="290"/>
    </row>
    <row r="33">
      <c r="A33" s="61">
        <v>17.0</v>
      </c>
      <c r="B33" s="286">
        <v>46052.0</v>
      </c>
      <c r="C33" s="61" t="s">
        <v>1707</v>
      </c>
      <c r="D33" s="61" t="s">
        <v>1688</v>
      </c>
      <c r="E33" s="163"/>
      <c r="F33" s="61"/>
      <c r="G33" s="61">
        <v>1.0</v>
      </c>
      <c r="H33" s="61">
        <v>1.0</v>
      </c>
      <c r="I33" s="163"/>
      <c r="J33" s="61" t="s">
        <v>34</v>
      </c>
      <c r="K33" s="61"/>
      <c r="L33" s="61" t="s">
        <v>1708</v>
      </c>
      <c r="M33" s="61">
        <f t="shared" si="12"/>
        <v>1</v>
      </c>
      <c r="P33" s="290"/>
      <c r="Q33" s="290"/>
      <c r="R33" s="290"/>
      <c r="S33" s="290"/>
    </row>
    <row r="34">
      <c r="A34" s="61">
        <v>18.0</v>
      </c>
      <c r="B34" s="286">
        <v>46052.0</v>
      </c>
      <c r="C34" s="61" t="s">
        <v>1709</v>
      </c>
      <c r="D34" s="61" t="s">
        <v>1710</v>
      </c>
      <c r="E34" s="163"/>
      <c r="F34" s="163"/>
      <c r="G34" s="61">
        <v>1.0</v>
      </c>
      <c r="H34" s="61">
        <v>1.0</v>
      </c>
      <c r="I34" s="61"/>
      <c r="J34" s="61" t="s">
        <v>34</v>
      </c>
      <c r="K34" s="61"/>
      <c r="L34" s="61" t="s">
        <v>1708</v>
      </c>
      <c r="M34" s="61">
        <f t="shared" si="12"/>
        <v>1</v>
      </c>
      <c r="P34" s="290"/>
      <c r="Q34" s="290"/>
      <c r="R34" s="290"/>
      <c r="S34" s="290"/>
    </row>
    <row r="35">
      <c r="A35" s="61">
        <v>19.0</v>
      </c>
      <c r="B35" s="291">
        <v>46056.0</v>
      </c>
      <c r="C35" s="61" t="s">
        <v>1632</v>
      </c>
      <c r="D35" s="61" t="s">
        <v>1688</v>
      </c>
      <c r="E35" s="61"/>
      <c r="F35" s="163"/>
      <c r="G35" s="61">
        <v>1.0</v>
      </c>
      <c r="H35" s="61">
        <v>1.0</v>
      </c>
      <c r="I35" s="163"/>
      <c r="J35" s="61" t="s">
        <v>29</v>
      </c>
      <c r="K35" s="61" t="s">
        <v>1686</v>
      </c>
      <c r="L35" s="61" t="s">
        <v>1708</v>
      </c>
      <c r="M35" s="61">
        <f t="shared" si="12"/>
        <v>2</v>
      </c>
      <c r="P35" s="290"/>
      <c r="Q35" s="290"/>
      <c r="R35" s="290"/>
      <c r="S35" s="290"/>
    </row>
    <row r="36">
      <c r="A36" s="61">
        <v>20.0</v>
      </c>
      <c r="B36" s="286">
        <v>46057.0</v>
      </c>
      <c r="C36" s="61" t="s">
        <v>1711</v>
      </c>
      <c r="D36" s="61" t="s">
        <v>1692</v>
      </c>
      <c r="E36" s="61">
        <v>1.0</v>
      </c>
      <c r="F36" s="61">
        <v>1.0</v>
      </c>
      <c r="G36" s="61">
        <v>1.0</v>
      </c>
      <c r="H36" s="61">
        <v>1.0</v>
      </c>
      <c r="I36" s="163"/>
      <c r="J36" s="61" t="s">
        <v>34</v>
      </c>
      <c r="K36" s="61"/>
      <c r="L36" s="61" t="s">
        <v>1712</v>
      </c>
      <c r="M36" s="61">
        <f t="shared" si="12"/>
        <v>2</v>
      </c>
      <c r="P36" s="290"/>
      <c r="Q36" s="290"/>
      <c r="R36" s="290"/>
      <c r="S36" s="290"/>
    </row>
    <row r="37">
      <c r="A37" s="61">
        <v>21.0</v>
      </c>
      <c r="B37" s="286">
        <v>46065.0</v>
      </c>
      <c r="C37" s="61" t="s">
        <v>1713</v>
      </c>
      <c r="D37" s="61" t="s">
        <v>1692</v>
      </c>
      <c r="E37" s="61">
        <v>1.0</v>
      </c>
      <c r="F37" s="61">
        <v>1.0</v>
      </c>
      <c r="G37" s="61">
        <v>1.0</v>
      </c>
      <c r="H37" s="61">
        <v>1.0</v>
      </c>
      <c r="I37" s="163"/>
      <c r="J37" s="61" t="s">
        <v>34</v>
      </c>
      <c r="K37" s="61" t="s">
        <v>1686</v>
      </c>
      <c r="L37" s="61" t="s">
        <v>1712</v>
      </c>
      <c r="M37" s="61">
        <f t="shared" si="12"/>
        <v>2</v>
      </c>
      <c r="P37" s="290"/>
      <c r="Q37" s="290"/>
      <c r="R37" s="290"/>
      <c r="S37" s="290"/>
    </row>
    <row r="38">
      <c r="A38" s="61">
        <v>22.0</v>
      </c>
      <c r="B38" s="286">
        <v>46077.0</v>
      </c>
      <c r="C38" s="61" t="s">
        <v>382</v>
      </c>
      <c r="D38" s="61" t="s">
        <v>1688</v>
      </c>
      <c r="E38" s="163"/>
      <c r="F38" s="61">
        <v>1.0</v>
      </c>
      <c r="G38" s="61">
        <v>1.0</v>
      </c>
      <c r="H38" s="61"/>
      <c r="I38" s="163"/>
      <c r="J38" s="61" t="s">
        <v>30</v>
      </c>
      <c r="K38" s="61" t="s">
        <v>1690</v>
      </c>
      <c r="L38" s="61" t="s">
        <v>1714</v>
      </c>
      <c r="M38" s="61">
        <f t="shared" si="12"/>
        <v>2</v>
      </c>
      <c r="P38" s="290"/>
      <c r="Q38" s="290"/>
      <c r="R38" s="290"/>
      <c r="S38" s="290"/>
    </row>
    <row r="39">
      <c r="A39" s="61">
        <v>23.0</v>
      </c>
      <c r="B39" s="286">
        <v>46079.0</v>
      </c>
      <c r="C39" s="61" t="s">
        <v>1715</v>
      </c>
      <c r="D39" s="61" t="s">
        <v>1688</v>
      </c>
      <c r="E39" s="61"/>
      <c r="F39" s="61"/>
      <c r="G39" s="61">
        <v>1.0</v>
      </c>
      <c r="H39" s="163"/>
      <c r="I39" s="163"/>
      <c r="J39" s="61" t="s">
        <v>29</v>
      </c>
      <c r="K39" s="61" t="s">
        <v>1686</v>
      </c>
      <c r="L39" s="61" t="s">
        <v>1716</v>
      </c>
      <c r="M39" s="61">
        <f t="shared" si="12"/>
        <v>2</v>
      </c>
      <c r="P39" s="290"/>
      <c r="Q39" s="290"/>
      <c r="R39" s="290"/>
      <c r="S39" s="290"/>
    </row>
    <row r="40">
      <c r="A40" s="61">
        <v>24.0</v>
      </c>
      <c r="B40" s="161">
        <v>46080.0</v>
      </c>
      <c r="C40" s="61" t="s">
        <v>1717</v>
      </c>
      <c r="D40" s="61" t="s">
        <v>1685</v>
      </c>
      <c r="E40" s="163"/>
      <c r="F40" s="61"/>
      <c r="G40" s="61">
        <v>1.0</v>
      </c>
      <c r="H40" s="61"/>
      <c r="I40" s="61"/>
      <c r="J40" s="61" t="s">
        <v>31</v>
      </c>
      <c r="K40" s="61" t="s">
        <v>1686</v>
      </c>
      <c r="L40" s="61" t="s">
        <v>1716</v>
      </c>
      <c r="M40" s="61">
        <f t="shared" si="12"/>
        <v>2</v>
      </c>
      <c r="P40" s="290"/>
      <c r="Q40" s="290"/>
      <c r="R40" s="290"/>
      <c r="S40" s="290"/>
    </row>
    <row r="41">
      <c r="A41" s="61">
        <v>25.0</v>
      </c>
      <c r="B41" s="161">
        <v>46086.0</v>
      </c>
      <c r="C41" s="61" t="s">
        <v>1035</v>
      </c>
      <c r="D41" s="61" t="s">
        <v>1688</v>
      </c>
      <c r="E41" s="61"/>
      <c r="F41" s="61">
        <v>1.0</v>
      </c>
      <c r="G41" s="61"/>
      <c r="H41" s="61"/>
      <c r="I41" s="61"/>
      <c r="J41" s="61" t="s">
        <v>30</v>
      </c>
      <c r="K41" s="61" t="s">
        <v>1686</v>
      </c>
      <c r="L41" s="61" t="s">
        <v>1718</v>
      </c>
      <c r="M41" s="61">
        <f t="shared" si="12"/>
        <v>3</v>
      </c>
      <c r="P41" s="290"/>
      <c r="Q41" s="290"/>
      <c r="R41" s="290"/>
      <c r="S41" s="290"/>
    </row>
    <row r="42">
      <c r="A42" s="61">
        <v>26.0</v>
      </c>
      <c r="B42" s="292">
        <v>46092.0</v>
      </c>
      <c r="C42" s="61" t="s">
        <v>1033</v>
      </c>
      <c r="D42" s="61" t="s">
        <v>1688</v>
      </c>
      <c r="E42" s="163"/>
      <c r="F42" s="163"/>
      <c r="G42" s="61">
        <v>1.0</v>
      </c>
      <c r="H42" s="61">
        <v>1.0</v>
      </c>
      <c r="I42" s="163"/>
      <c r="J42" s="61" t="s">
        <v>31</v>
      </c>
      <c r="K42" s="61" t="s">
        <v>1686</v>
      </c>
      <c r="L42" s="61" t="s">
        <v>1716</v>
      </c>
      <c r="M42" s="61">
        <f t="shared" si="12"/>
        <v>3</v>
      </c>
      <c r="P42" s="290"/>
      <c r="Q42" s="290"/>
      <c r="R42" s="290"/>
      <c r="S42" s="290"/>
    </row>
    <row r="43">
      <c r="A43" s="61">
        <v>27.0</v>
      </c>
      <c r="B43" s="161">
        <v>46079.0</v>
      </c>
      <c r="C43" s="61" t="s">
        <v>1623</v>
      </c>
      <c r="D43" s="61" t="s">
        <v>1685</v>
      </c>
      <c r="E43" s="61"/>
      <c r="F43" s="61"/>
      <c r="G43" s="61">
        <v>1.0</v>
      </c>
      <c r="H43" s="61">
        <v>1.0</v>
      </c>
      <c r="I43" s="163"/>
      <c r="J43" s="61" t="s">
        <v>28</v>
      </c>
      <c r="K43" s="61" t="s">
        <v>1686</v>
      </c>
      <c r="L43" s="61" t="s">
        <v>1708</v>
      </c>
      <c r="M43" s="61">
        <f t="shared" si="12"/>
        <v>2</v>
      </c>
    </row>
    <row r="44">
      <c r="A44" s="61">
        <v>28.0</v>
      </c>
      <c r="B44" s="161">
        <v>46042.0</v>
      </c>
      <c r="C44" s="61" t="s">
        <v>1009</v>
      </c>
      <c r="D44" s="61" t="s">
        <v>1710</v>
      </c>
      <c r="E44" s="61"/>
      <c r="F44" s="61"/>
      <c r="G44" s="61">
        <v>1.0</v>
      </c>
      <c r="H44" s="61"/>
      <c r="I44" s="61"/>
      <c r="J44" s="61" t="s">
        <v>28</v>
      </c>
      <c r="K44" s="61" t="s">
        <v>1686</v>
      </c>
      <c r="L44" s="61" t="s">
        <v>1719</v>
      </c>
      <c r="M44" s="61">
        <f t="shared" si="12"/>
        <v>1</v>
      </c>
    </row>
    <row r="45">
      <c r="A45" s="61">
        <v>29.0</v>
      </c>
      <c r="B45" s="161">
        <v>46050.0</v>
      </c>
      <c r="C45" s="61" t="s">
        <v>1631</v>
      </c>
      <c r="D45" s="61" t="s">
        <v>1685</v>
      </c>
      <c r="E45" s="163"/>
      <c r="F45" s="61"/>
      <c r="G45" s="61">
        <v>1.0</v>
      </c>
      <c r="H45" s="61">
        <v>1.0</v>
      </c>
      <c r="I45" s="61"/>
      <c r="J45" s="61" t="s">
        <v>28</v>
      </c>
      <c r="K45" s="61" t="s">
        <v>1686</v>
      </c>
      <c r="L45" s="61" t="s">
        <v>1720</v>
      </c>
      <c r="M45" s="61">
        <f t="shared" si="12"/>
        <v>1</v>
      </c>
    </row>
    <row r="46">
      <c r="A46" s="61">
        <v>30.0</v>
      </c>
      <c r="B46" s="161">
        <v>46050.0</v>
      </c>
      <c r="C46" s="61" t="s">
        <v>1630</v>
      </c>
      <c r="D46" s="61" t="s">
        <v>1685</v>
      </c>
      <c r="E46" s="61"/>
      <c r="F46" s="61"/>
      <c r="G46" s="61">
        <v>1.0</v>
      </c>
      <c r="H46" s="61">
        <v>1.0</v>
      </c>
      <c r="I46" s="163"/>
      <c r="J46" s="61" t="s">
        <v>28</v>
      </c>
      <c r="K46" s="61" t="s">
        <v>1686</v>
      </c>
      <c r="L46" s="61" t="s">
        <v>1720</v>
      </c>
      <c r="M46" s="61">
        <f t="shared" si="12"/>
        <v>1</v>
      </c>
    </row>
    <row r="47">
      <c r="A47" s="61">
        <v>31.0</v>
      </c>
      <c r="B47" s="161">
        <v>46062.0</v>
      </c>
      <c r="C47" s="61" t="s">
        <v>1640</v>
      </c>
      <c r="D47" s="61" t="s">
        <v>1692</v>
      </c>
      <c r="E47" s="163"/>
      <c r="F47" s="61"/>
      <c r="G47" s="61">
        <v>1.0</v>
      </c>
      <c r="H47" s="61">
        <v>1.0</v>
      </c>
      <c r="I47" s="163"/>
      <c r="J47" s="61" t="s">
        <v>28</v>
      </c>
      <c r="K47" s="61" t="s">
        <v>1686</v>
      </c>
      <c r="L47" s="61" t="s">
        <v>1720</v>
      </c>
      <c r="M47" s="61">
        <f t="shared" si="12"/>
        <v>2</v>
      </c>
    </row>
    <row r="48">
      <c r="A48" s="61">
        <v>32.0</v>
      </c>
      <c r="B48" s="161">
        <v>46059.0</v>
      </c>
      <c r="C48" s="61" t="s">
        <v>1636</v>
      </c>
      <c r="D48" s="61" t="s">
        <v>1685</v>
      </c>
      <c r="E48" s="61"/>
      <c r="F48" s="61"/>
      <c r="G48" s="61">
        <v>1.0</v>
      </c>
      <c r="H48" s="61">
        <v>1.0</v>
      </c>
      <c r="I48" s="163"/>
      <c r="J48" s="61" t="s">
        <v>28</v>
      </c>
      <c r="K48" s="61" t="s">
        <v>1686</v>
      </c>
      <c r="L48" s="61" t="s">
        <v>1720</v>
      </c>
      <c r="M48" s="61">
        <f t="shared" si="12"/>
        <v>2</v>
      </c>
    </row>
    <row r="49">
      <c r="A49" s="61">
        <v>33.0</v>
      </c>
      <c r="B49" s="161">
        <v>46064.0</v>
      </c>
      <c r="C49" s="61" t="s">
        <v>1721</v>
      </c>
      <c r="D49" s="61" t="s">
        <v>1688</v>
      </c>
      <c r="E49" s="163"/>
      <c r="F49" s="61"/>
      <c r="G49" s="61">
        <v>1.0</v>
      </c>
      <c r="H49" s="61">
        <v>1.0</v>
      </c>
      <c r="I49" s="163"/>
      <c r="J49" s="61" t="s">
        <v>28</v>
      </c>
      <c r="K49" s="61" t="s">
        <v>1686</v>
      </c>
      <c r="L49" s="61" t="s">
        <v>1720</v>
      </c>
      <c r="M49" s="61">
        <f t="shared" si="12"/>
        <v>2</v>
      </c>
    </row>
    <row r="50">
      <c r="A50" s="61">
        <v>34.0</v>
      </c>
      <c r="B50" s="161">
        <v>46092.0</v>
      </c>
      <c r="C50" s="61" t="s">
        <v>1028</v>
      </c>
      <c r="D50" s="61" t="s">
        <v>1688</v>
      </c>
      <c r="E50" s="61"/>
      <c r="F50" s="61"/>
      <c r="G50" s="61">
        <v>1.0</v>
      </c>
      <c r="H50" s="61">
        <v>1.0</v>
      </c>
      <c r="I50" s="163"/>
      <c r="J50" s="61" t="s">
        <v>34</v>
      </c>
      <c r="K50" s="61" t="s">
        <v>1686</v>
      </c>
      <c r="L50" s="61" t="s">
        <v>1722</v>
      </c>
      <c r="M50" s="61">
        <f t="shared" si="12"/>
        <v>3</v>
      </c>
    </row>
    <row r="51">
      <c r="A51" s="61">
        <v>35.0</v>
      </c>
      <c r="B51" s="161">
        <v>46093.0</v>
      </c>
      <c r="C51" s="61" t="s">
        <v>1723</v>
      </c>
      <c r="D51" s="61" t="s">
        <v>1724</v>
      </c>
      <c r="E51" s="61"/>
      <c r="F51" s="61">
        <v>1.0</v>
      </c>
      <c r="G51" s="163"/>
      <c r="H51" s="61"/>
      <c r="I51" s="163"/>
      <c r="J51" s="61" t="s">
        <v>34</v>
      </c>
      <c r="K51" s="61"/>
      <c r="L51" s="61"/>
      <c r="M51" s="61">
        <f t="shared" si="12"/>
        <v>3</v>
      </c>
    </row>
    <row r="52">
      <c r="A52" s="61">
        <v>36.0</v>
      </c>
      <c r="B52" s="161">
        <v>46097.0</v>
      </c>
      <c r="C52" s="61" t="s">
        <v>981</v>
      </c>
      <c r="D52" s="61" t="s">
        <v>1692</v>
      </c>
      <c r="E52" s="163"/>
      <c r="F52" s="163"/>
      <c r="G52" s="61">
        <v>1.0</v>
      </c>
      <c r="H52" s="61">
        <v>1.0</v>
      </c>
      <c r="I52" s="163"/>
      <c r="J52" s="61" t="s">
        <v>34</v>
      </c>
      <c r="K52" s="61" t="s">
        <v>1686</v>
      </c>
      <c r="L52" s="61" t="s">
        <v>1725</v>
      </c>
      <c r="M52" s="61">
        <f t="shared" si="12"/>
        <v>3</v>
      </c>
    </row>
    <row r="53">
      <c r="A53" s="61">
        <v>37.0</v>
      </c>
      <c r="B53" s="161">
        <v>46098.0</v>
      </c>
      <c r="C53" s="61" t="s">
        <v>1668</v>
      </c>
      <c r="D53" s="61" t="s">
        <v>1692</v>
      </c>
      <c r="E53" s="163"/>
      <c r="F53" s="163"/>
      <c r="G53" s="61">
        <v>1.0</v>
      </c>
      <c r="H53" s="61">
        <v>1.0</v>
      </c>
      <c r="I53" s="163"/>
      <c r="J53" s="61" t="s">
        <v>31</v>
      </c>
      <c r="K53" s="61" t="s">
        <v>1686</v>
      </c>
      <c r="L53" s="61" t="s">
        <v>1726</v>
      </c>
      <c r="M53" s="61">
        <f t="shared" si="12"/>
        <v>3</v>
      </c>
    </row>
    <row r="54">
      <c r="A54" s="61">
        <v>38.0</v>
      </c>
      <c r="B54" s="161">
        <v>46099.0</v>
      </c>
      <c r="C54" s="61" t="s">
        <v>1451</v>
      </c>
      <c r="D54" s="61" t="s">
        <v>1727</v>
      </c>
      <c r="E54" s="61"/>
      <c r="F54" s="61"/>
      <c r="G54" s="61">
        <v>1.0</v>
      </c>
      <c r="H54" s="61">
        <v>1.0</v>
      </c>
      <c r="I54" s="163"/>
      <c r="J54" s="61" t="s">
        <v>34</v>
      </c>
      <c r="K54" s="61" t="s">
        <v>1690</v>
      </c>
      <c r="L54" s="61" t="s">
        <v>1728</v>
      </c>
      <c r="M54" s="61">
        <f t="shared" si="12"/>
        <v>3</v>
      </c>
    </row>
    <row r="55">
      <c r="A55" s="61">
        <v>39.0</v>
      </c>
      <c r="B55" s="161"/>
      <c r="C55" s="61"/>
      <c r="D55" s="61"/>
      <c r="E55" s="61"/>
      <c r="F55" s="61"/>
      <c r="G55" s="61"/>
      <c r="H55" s="163"/>
      <c r="I55" s="163"/>
      <c r="J55" s="61"/>
      <c r="K55" s="61"/>
      <c r="L55" s="61"/>
      <c r="M55" s="61">
        <f t="shared" si="12"/>
        <v>12</v>
      </c>
    </row>
    <row r="56">
      <c r="A56" s="61">
        <v>40.0</v>
      </c>
      <c r="B56" s="161"/>
      <c r="C56" s="61"/>
      <c r="D56" s="61"/>
      <c r="E56" s="61"/>
      <c r="F56" s="163"/>
      <c r="G56" s="61"/>
      <c r="H56" s="61"/>
      <c r="I56" s="163"/>
      <c r="J56" s="61"/>
      <c r="K56" s="61"/>
      <c r="L56" s="61"/>
      <c r="M56" s="61">
        <f t="shared" si="12"/>
        <v>12</v>
      </c>
    </row>
    <row r="57">
      <c r="A57" s="61">
        <v>41.0</v>
      </c>
      <c r="B57" s="161"/>
      <c r="C57" s="61"/>
      <c r="D57" s="61"/>
      <c r="E57" s="163"/>
      <c r="F57" s="61"/>
      <c r="G57" s="61"/>
      <c r="H57" s="61"/>
      <c r="I57" s="163"/>
      <c r="J57" s="61"/>
      <c r="K57" s="61"/>
      <c r="L57" s="61"/>
      <c r="M57" s="61">
        <f t="shared" si="12"/>
        <v>12</v>
      </c>
    </row>
    <row r="58">
      <c r="A58" s="61">
        <v>42.0</v>
      </c>
      <c r="B58" s="161"/>
      <c r="C58" s="61"/>
      <c r="D58" s="61"/>
      <c r="E58" s="61"/>
      <c r="F58" s="163"/>
      <c r="G58" s="61"/>
      <c r="H58" s="61"/>
      <c r="I58" s="163"/>
      <c r="J58" s="61"/>
      <c r="K58" s="61"/>
      <c r="L58" s="61"/>
      <c r="M58" s="61">
        <f t="shared" si="12"/>
        <v>12</v>
      </c>
    </row>
    <row r="59">
      <c r="A59" s="61">
        <v>43.0</v>
      </c>
      <c r="B59" s="161"/>
      <c r="C59" s="61"/>
      <c r="D59" s="61"/>
      <c r="E59" s="61"/>
      <c r="F59" s="163"/>
      <c r="G59" s="61"/>
      <c r="H59" s="61"/>
      <c r="I59" s="163"/>
      <c r="J59" s="61"/>
      <c r="K59" s="61"/>
      <c r="L59" s="61"/>
      <c r="M59" s="61">
        <f t="shared" si="12"/>
        <v>12</v>
      </c>
    </row>
    <row r="60">
      <c r="A60" s="61">
        <v>45.0</v>
      </c>
      <c r="B60" s="161"/>
      <c r="C60" s="61"/>
      <c r="D60" s="61"/>
      <c r="E60" s="163"/>
      <c r="F60" s="163"/>
      <c r="G60" s="61"/>
      <c r="H60" s="163"/>
      <c r="I60" s="163"/>
      <c r="J60" s="61"/>
      <c r="K60" s="61"/>
      <c r="L60" s="61"/>
      <c r="M60" s="61">
        <f t="shared" si="12"/>
        <v>12</v>
      </c>
    </row>
    <row r="61">
      <c r="A61" s="61">
        <v>46.0</v>
      </c>
      <c r="B61" s="161"/>
      <c r="C61" s="61"/>
      <c r="D61" s="61"/>
      <c r="E61" s="163"/>
      <c r="F61" s="163"/>
      <c r="G61" s="61"/>
      <c r="H61" s="61"/>
      <c r="I61" s="163"/>
      <c r="J61" s="61"/>
      <c r="K61" s="61"/>
      <c r="L61" s="61"/>
      <c r="M61" s="61">
        <f t="shared" si="12"/>
        <v>12</v>
      </c>
    </row>
    <row r="62">
      <c r="A62" s="61">
        <v>47.0</v>
      </c>
      <c r="B62" s="161"/>
      <c r="C62" s="61"/>
      <c r="D62" s="61"/>
      <c r="E62" s="61"/>
      <c r="F62" s="61"/>
      <c r="G62" s="61"/>
      <c r="H62" s="61"/>
      <c r="I62" s="163"/>
      <c r="J62" s="61"/>
      <c r="K62" s="61"/>
      <c r="L62" s="61"/>
      <c r="M62" s="61">
        <f t="shared" si="12"/>
        <v>12</v>
      </c>
    </row>
    <row r="63">
      <c r="A63" s="61">
        <v>48.0</v>
      </c>
      <c r="B63" s="161"/>
      <c r="C63" s="61"/>
      <c r="D63" s="61"/>
      <c r="E63" s="163"/>
      <c r="F63" s="61"/>
      <c r="G63" s="61"/>
      <c r="H63" s="163"/>
      <c r="I63" s="163"/>
      <c r="J63" s="61"/>
      <c r="K63" s="61"/>
      <c r="L63" s="61"/>
      <c r="M63" s="61">
        <f t="shared" si="12"/>
        <v>12</v>
      </c>
    </row>
    <row r="64">
      <c r="A64" s="61">
        <v>49.0</v>
      </c>
      <c r="B64" s="161"/>
      <c r="C64" s="61"/>
      <c r="D64" s="61"/>
      <c r="E64" s="163"/>
      <c r="F64" s="61"/>
      <c r="G64" s="61"/>
      <c r="H64" s="61"/>
      <c r="I64" s="163"/>
      <c r="J64" s="61"/>
      <c r="K64" s="61"/>
      <c r="L64" s="61"/>
      <c r="M64" s="61">
        <f t="shared" si="12"/>
        <v>12</v>
      </c>
    </row>
    <row r="65">
      <c r="A65" s="61">
        <v>50.0</v>
      </c>
      <c r="B65" s="161"/>
      <c r="C65" s="61"/>
      <c r="D65" s="61"/>
      <c r="E65" s="61"/>
      <c r="F65" s="61"/>
      <c r="G65" s="61"/>
      <c r="H65" s="61"/>
      <c r="I65" s="163"/>
      <c r="J65" s="61"/>
      <c r="K65" s="61"/>
      <c r="L65" s="61"/>
      <c r="M65" s="61">
        <f t="shared" si="12"/>
        <v>12</v>
      </c>
    </row>
    <row r="66">
      <c r="A66" s="61">
        <v>51.0</v>
      </c>
      <c r="B66" s="161"/>
      <c r="C66" s="61"/>
      <c r="D66" s="61"/>
      <c r="E66" s="61"/>
      <c r="F66" s="61"/>
      <c r="G66" s="61"/>
      <c r="H66" s="163"/>
      <c r="I66" s="163"/>
      <c r="J66" s="61"/>
      <c r="K66" s="61"/>
      <c r="L66" s="61"/>
      <c r="M66" s="61">
        <f t="shared" si="12"/>
        <v>12</v>
      </c>
    </row>
    <row r="67">
      <c r="A67" s="61">
        <v>52.0</v>
      </c>
      <c r="B67" s="161"/>
      <c r="C67" s="61"/>
      <c r="D67" s="61"/>
      <c r="E67" s="61"/>
      <c r="F67" s="61"/>
      <c r="G67" s="61"/>
      <c r="H67" s="163"/>
      <c r="I67" s="163"/>
      <c r="J67" s="61"/>
      <c r="K67" s="61"/>
      <c r="L67" s="61"/>
      <c r="M67" s="61">
        <f t="shared" si="12"/>
        <v>12</v>
      </c>
    </row>
    <row r="68">
      <c r="A68" s="61">
        <v>53.0</v>
      </c>
      <c r="B68" s="161"/>
      <c r="C68" s="61"/>
      <c r="D68" s="61"/>
      <c r="E68" s="61"/>
      <c r="F68" s="61"/>
      <c r="G68" s="61"/>
      <c r="H68" s="61"/>
      <c r="I68" s="163"/>
      <c r="J68" s="61"/>
      <c r="K68" s="61"/>
      <c r="L68" s="61"/>
      <c r="M68" s="61">
        <f t="shared" si="12"/>
        <v>12</v>
      </c>
    </row>
    <row r="69">
      <c r="A69" s="61">
        <v>54.0</v>
      </c>
      <c r="B69" s="161"/>
      <c r="C69" s="61"/>
      <c r="D69" s="61"/>
      <c r="E69" s="61"/>
      <c r="F69" s="61"/>
      <c r="G69" s="61"/>
      <c r="H69" s="163"/>
      <c r="I69" s="163"/>
      <c r="J69" s="61"/>
      <c r="K69" s="61"/>
      <c r="L69" s="61"/>
      <c r="M69" s="61">
        <f t="shared" si="12"/>
        <v>12</v>
      </c>
    </row>
    <row r="70">
      <c r="A70" s="61">
        <v>55.0</v>
      </c>
      <c r="B70" s="1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>
        <f t="shared" si="12"/>
        <v>12</v>
      </c>
    </row>
    <row r="71">
      <c r="A71" s="61">
        <v>56.0</v>
      </c>
      <c r="B71" s="1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>
        <f t="shared" si="12"/>
        <v>12</v>
      </c>
    </row>
    <row r="72">
      <c r="A72" s="61">
        <v>57.0</v>
      </c>
      <c r="B72" s="161"/>
      <c r="C72" s="61"/>
      <c r="D72" s="61"/>
      <c r="E72" s="61"/>
      <c r="F72" s="61"/>
      <c r="G72" s="61"/>
      <c r="H72" s="61"/>
      <c r="I72" s="163"/>
      <c r="J72" s="61"/>
      <c r="K72" s="61"/>
      <c r="L72" s="61"/>
      <c r="M72" s="61">
        <f t="shared" si="12"/>
        <v>12</v>
      </c>
    </row>
    <row r="73">
      <c r="A73" s="61">
        <v>58.0</v>
      </c>
      <c r="B73" s="161"/>
      <c r="C73" s="61"/>
      <c r="D73" s="61"/>
      <c r="E73" s="61"/>
      <c r="F73" s="163"/>
      <c r="G73" s="61"/>
      <c r="H73" s="61"/>
      <c r="I73" s="163"/>
      <c r="J73" s="61"/>
      <c r="K73" s="61"/>
      <c r="L73" s="61"/>
      <c r="M73" s="61">
        <f t="shared" si="12"/>
        <v>12</v>
      </c>
    </row>
    <row r="74">
      <c r="A74" s="61">
        <v>59.0</v>
      </c>
      <c r="B74" s="161"/>
      <c r="C74" s="61"/>
      <c r="D74" s="61"/>
      <c r="E74" s="61"/>
      <c r="F74" s="61"/>
      <c r="G74" s="61"/>
      <c r="H74" s="163"/>
      <c r="I74" s="61"/>
      <c r="J74" s="61"/>
      <c r="K74" s="61"/>
      <c r="L74" s="61"/>
      <c r="M74" s="61">
        <f t="shared" si="12"/>
        <v>12</v>
      </c>
    </row>
    <row r="75">
      <c r="A75" s="61">
        <v>60.0</v>
      </c>
      <c r="B75" s="161"/>
      <c r="C75" s="61"/>
      <c r="D75" s="61"/>
      <c r="E75" s="163"/>
      <c r="F75" s="61"/>
      <c r="G75" s="61"/>
      <c r="H75" s="61"/>
      <c r="I75" s="163"/>
      <c r="J75" s="61"/>
      <c r="K75" s="61"/>
      <c r="L75" s="61"/>
      <c r="M75" s="61">
        <f t="shared" si="12"/>
        <v>12</v>
      </c>
    </row>
    <row r="76">
      <c r="A76" s="61">
        <v>61.0</v>
      </c>
      <c r="B76" s="1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>
        <f t="shared" si="12"/>
        <v>12</v>
      </c>
    </row>
    <row r="77">
      <c r="A77" s="61">
        <v>62.0</v>
      </c>
      <c r="B77" s="161"/>
      <c r="C77" s="61"/>
      <c r="D77" s="61"/>
      <c r="E77" s="163"/>
      <c r="F77" s="61"/>
      <c r="G77" s="61"/>
      <c r="H77" s="61"/>
      <c r="I77" s="61"/>
      <c r="J77" s="61"/>
      <c r="K77" s="61"/>
      <c r="L77" s="61"/>
      <c r="M77" s="61">
        <f t="shared" si="12"/>
        <v>12</v>
      </c>
    </row>
    <row r="78">
      <c r="A78" s="61">
        <v>63.0</v>
      </c>
      <c r="B78" s="161"/>
      <c r="C78" s="61"/>
      <c r="D78" s="61"/>
      <c r="E78" s="163"/>
      <c r="F78" s="163"/>
      <c r="G78" s="61"/>
      <c r="H78" s="61"/>
      <c r="I78" s="163"/>
      <c r="J78" s="61"/>
      <c r="K78" s="61"/>
      <c r="L78" s="61"/>
      <c r="M78" s="61">
        <f t="shared" si="12"/>
        <v>12</v>
      </c>
    </row>
    <row r="79">
      <c r="A79" s="61">
        <v>64.0</v>
      </c>
      <c r="B79" s="161"/>
      <c r="C79" s="61"/>
      <c r="D79" s="61"/>
      <c r="E79" s="163"/>
      <c r="F79" s="163"/>
      <c r="G79" s="61"/>
      <c r="H79" s="61"/>
      <c r="I79" s="163"/>
      <c r="J79" s="61"/>
      <c r="K79" s="61"/>
      <c r="L79" s="61"/>
      <c r="M79" s="61">
        <f t="shared" si="12"/>
        <v>12</v>
      </c>
    </row>
    <row r="80">
      <c r="A80" s="61">
        <v>65.0</v>
      </c>
      <c r="B80" s="161"/>
      <c r="C80" s="61"/>
      <c r="D80" s="61"/>
      <c r="E80" s="61"/>
      <c r="F80" s="61"/>
      <c r="G80" s="61"/>
      <c r="H80" s="61"/>
      <c r="I80" s="163"/>
      <c r="J80" s="61"/>
      <c r="K80" s="61"/>
      <c r="L80" s="61"/>
      <c r="M80" s="61">
        <f t="shared" si="12"/>
        <v>12</v>
      </c>
    </row>
    <row r="81">
      <c r="A81" s="61">
        <v>66.0</v>
      </c>
      <c r="B81" s="161"/>
      <c r="C81" s="61"/>
      <c r="D81" s="61"/>
      <c r="E81" s="61"/>
      <c r="F81" s="61"/>
      <c r="G81" s="61"/>
      <c r="H81" s="61"/>
      <c r="I81" s="163"/>
      <c r="J81" s="61"/>
      <c r="K81" s="61"/>
      <c r="L81" s="61"/>
      <c r="M81" s="61">
        <f t="shared" si="12"/>
        <v>12</v>
      </c>
    </row>
    <row r="82">
      <c r="A82" s="61">
        <v>67.0</v>
      </c>
      <c r="B82" s="292"/>
      <c r="C82" s="61"/>
      <c r="D82" s="61"/>
      <c r="E82" s="61"/>
      <c r="F82" s="61"/>
      <c r="G82" s="61"/>
      <c r="H82" s="61"/>
      <c r="I82" s="163"/>
      <c r="J82" s="61"/>
      <c r="K82" s="61"/>
      <c r="L82" s="61"/>
      <c r="M82" s="61">
        <f t="shared" si="12"/>
        <v>12</v>
      </c>
    </row>
    <row r="83">
      <c r="A83" s="61">
        <v>68.0</v>
      </c>
      <c r="B83" s="292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>
        <f t="shared" si="12"/>
        <v>12</v>
      </c>
    </row>
    <row r="84">
      <c r="A84" s="61">
        <v>69.0</v>
      </c>
      <c r="B84" s="292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>
        <f t="shared" si="12"/>
        <v>12</v>
      </c>
    </row>
    <row r="85">
      <c r="A85" s="61">
        <v>70.0</v>
      </c>
      <c r="B85" s="1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>
        <f t="shared" si="12"/>
        <v>12</v>
      </c>
    </row>
    <row r="86">
      <c r="A86" s="61">
        <v>71.0</v>
      </c>
      <c r="B86" s="1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>
        <f t="shared" si="12"/>
        <v>12</v>
      </c>
    </row>
    <row r="87">
      <c r="A87" s="61">
        <v>72.0</v>
      </c>
      <c r="B87" s="1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>
        <f t="shared" si="12"/>
        <v>12</v>
      </c>
    </row>
    <row r="88">
      <c r="A88" s="61">
        <v>73.0</v>
      </c>
      <c r="B88" s="161"/>
      <c r="C88" s="61"/>
      <c r="D88" s="61"/>
      <c r="E88" s="61"/>
      <c r="F88" s="61"/>
      <c r="G88" s="61"/>
      <c r="H88" s="61"/>
      <c r="I88" s="163"/>
      <c r="J88" s="61"/>
      <c r="K88" s="61"/>
      <c r="L88" s="61"/>
      <c r="M88" s="61">
        <f t="shared" si="12"/>
        <v>12</v>
      </c>
    </row>
    <row r="89">
      <c r="A89" s="61">
        <v>74.0</v>
      </c>
      <c r="B89" s="161"/>
      <c r="C89" s="61"/>
      <c r="D89" s="61"/>
      <c r="E89" s="61"/>
      <c r="F89" s="163"/>
      <c r="G89" s="61"/>
      <c r="H89" s="61"/>
      <c r="I89" s="163"/>
      <c r="J89" s="61"/>
      <c r="K89" s="61"/>
      <c r="L89" s="61"/>
      <c r="M89" s="61">
        <f t="shared" si="12"/>
        <v>12</v>
      </c>
    </row>
    <row r="90">
      <c r="A90" s="61">
        <v>75.0</v>
      </c>
      <c r="B90" s="161"/>
      <c r="C90" s="61"/>
      <c r="D90" s="61"/>
      <c r="E90" s="163"/>
      <c r="F90" s="163"/>
      <c r="G90" s="61"/>
      <c r="H90" s="61"/>
      <c r="I90" s="163"/>
      <c r="J90" s="61"/>
      <c r="K90" s="61"/>
      <c r="L90" s="61"/>
      <c r="M90" s="61">
        <f t="shared" si="12"/>
        <v>12</v>
      </c>
    </row>
    <row r="91">
      <c r="A91" s="61">
        <v>76.0</v>
      </c>
      <c r="B91" s="161"/>
      <c r="C91" s="61"/>
      <c r="D91" s="61"/>
      <c r="E91" s="163"/>
      <c r="F91" s="61"/>
      <c r="G91" s="61"/>
      <c r="H91" s="61"/>
      <c r="I91" s="61"/>
      <c r="J91" s="61"/>
      <c r="K91" s="61"/>
      <c r="L91" s="61"/>
      <c r="M91" s="61">
        <f t="shared" si="12"/>
        <v>12</v>
      </c>
    </row>
    <row r="92">
      <c r="A92" s="61">
        <v>77.0</v>
      </c>
      <c r="B92" s="161"/>
      <c r="C92" s="61"/>
      <c r="D92" s="61"/>
      <c r="E92" s="163"/>
      <c r="F92" s="163"/>
      <c r="G92" s="61"/>
      <c r="H92" s="61"/>
      <c r="I92" s="163"/>
      <c r="J92" s="61"/>
      <c r="K92" s="61"/>
      <c r="L92" s="61"/>
      <c r="M92" s="61">
        <f t="shared" si="12"/>
        <v>12</v>
      </c>
    </row>
    <row r="93">
      <c r="A93" s="61">
        <v>78.0</v>
      </c>
      <c r="B93" s="161"/>
      <c r="C93" s="61"/>
      <c r="D93" s="61"/>
      <c r="E93" s="163"/>
      <c r="F93" s="163"/>
      <c r="G93" s="61"/>
      <c r="H93" s="61"/>
      <c r="I93" s="61"/>
      <c r="J93" s="61"/>
      <c r="K93" s="61"/>
      <c r="L93" s="61"/>
      <c r="M93" s="61">
        <f t="shared" si="12"/>
        <v>12</v>
      </c>
    </row>
    <row r="94">
      <c r="A94" s="61">
        <v>79.0</v>
      </c>
      <c r="B94" s="161"/>
      <c r="C94" s="61"/>
      <c r="D94" s="61"/>
      <c r="E94" s="61"/>
      <c r="F94" s="163"/>
      <c r="G94" s="61"/>
      <c r="H94" s="61"/>
      <c r="I94" s="163"/>
      <c r="J94" s="61"/>
      <c r="K94" s="61"/>
      <c r="L94" s="61"/>
      <c r="M94" s="61">
        <f t="shared" si="12"/>
        <v>12</v>
      </c>
    </row>
    <row r="95">
      <c r="A95" s="61">
        <v>80.0</v>
      </c>
      <c r="B95" s="161"/>
      <c r="C95" s="61"/>
      <c r="D95" s="61"/>
      <c r="E95" s="61"/>
      <c r="F95" s="61"/>
      <c r="G95" s="61"/>
      <c r="H95" s="163"/>
      <c r="I95" s="163"/>
      <c r="J95" s="61"/>
      <c r="K95" s="61"/>
      <c r="L95" s="61"/>
      <c r="M95" s="61">
        <f t="shared" si="12"/>
        <v>12</v>
      </c>
    </row>
    <row r="96">
      <c r="A96" s="61">
        <v>81.0</v>
      </c>
      <c r="B96" s="161"/>
      <c r="C96" s="61"/>
      <c r="D96" s="61"/>
      <c r="E96" s="163"/>
      <c r="F96" s="61"/>
      <c r="G96" s="61"/>
      <c r="H96" s="61"/>
      <c r="I96" s="163"/>
      <c r="J96" s="61"/>
      <c r="K96" s="61"/>
      <c r="L96" s="61"/>
      <c r="M96" s="61">
        <f t="shared" si="12"/>
        <v>12</v>
      </c>
    </row>
    <row r="97">
      <c r="A97" s="61">
        <v>82.0</v>
      </c>
      <c r="B97" s="161"/>
      <c r="C97" s="61"/>
      <c r="D97" s="61"/>
      <c r="E97" s="61"/>
      <c r="F97" s="61"/>
      <c r="G97" s="61"/>
      <c r="H97" s="61"/>
      <c r="I97" s="163"/>
      <c r="J97" s="61"/>
      <c r="K97" s="61"/>
      <c r="L97" s="61"/>
      <c r="M97" s="61">
        <f t="shared" si="12"/>
        <v>12</v>
      </c>
    </row>
    <row r="98">
      <c r="A98" s="61">
        <v>83.0</v>
      </c>
      <c r="B98" s="161"/>
      <c r="C98" s="61"/>
      <c r="D98" s="61"/>
      <c r="E98" s="61"/>
      <c r="F98" s="61"/>
      <c r="G98" s="61"/>
      <c r="H98" s="61"/>
      <c r="I98" s="163"/>
      <c r="J98" s="61"/>
      <c r="K98" s="61"/>
      <c r="L98" s="61"/>
      <c r="M98" s="61">
        <f t="shared" si="12"/>
        <v>12</v>
      </c>
    </row>
    <row r="99">
      <c r="A99" s="61">
        <v>84.0</v>
      </c>
      <c r="B99" s="161"/>
      <c r="C99" s="61"/>
      <c r="D99" s="61"/>
      <c r="E99" s="61"/>
      <c r="F99" s="163"/>
      <c r="G99" s="61"/>
      <c r="H99" s="61"/>
      <c r="I99" s="163"/>
      <c r="J99" s="61"/>
      <c r="K99" s="61"/>
      <c r="L99" s="61"/>
      <c r="M99" s="61">
        <f t="shared" si="12"/>
        <v>12</v>
      </c>
    </row>
    <row r="100">
      <c r="A100" s="61">
        <v>85.0</v>
      </c>
      <c r="B100" s="161"/>
      <c r="C100" s="61"/>
      <c r="D100" s="61"/>
      <c r="E100" s="163"/>
      <c r="F100" s="163"/>
      <c r="G100" s="61"/>
      <c r="H100" s="61"/>
      <c r="I100" s="61"/>
      <c r="J100" s="61"/>
      <c r="K100" s="61"/>
      <c r="L100" s="61"/>
      <c r="M100" s="61">
        <f t="shared" si="12"/>
        <v>12</v>
      </c>
    </row>
    <row r="101">
      <c r="A101" s="61">
        <v>86.0</v>
      </c>
      <c r="B101" s="161"/>
      <c r="C101" s="61"/>
      <c r="D101" s="61"/>
      <c r="E101" s="163"/>
      <c r="F101" s="61"/>
      <c r="G101" s="61"/>
      <c r="H101" s="163"/>
      <c r="I101" s="61"/>
      <c r="J101" s="61"/>
      <c r="K101" s="61"/>
      <c r="L101" s="61"/>
      <c r="M101" s="61">
        <f t="shared" si="12"/>
        <v>12</v>
      </c>
    </row>
    <row r="102">
      <c r="A102" s="61">
        <v>87.0</v>
      </c>
      <c r="B102" s="161"/>
      <c r="C102" s="61"/>
      <c r="D102" s="61"/>
      <c r="E102" s="61"/>
      <c r="F102" s="61"/>
      <c r="G102" s="61"/>
      <c r="H102" s="61"/>
      <c r="I102" s="163"/>
      <c r="J102" s="61"/>
      <c r="K102" s="61"/>
      <c r="L102" s="61"/>
      <c r="M102" s="61">
        <f t="shared" si="12"/>
        <v>12</v>
      </c>
    </row>
    <row r="103">
      <c r="A103" s="61">
        <v>88.0</v>
      </c>
      <c r="B103" s="161"/>
      <c r="C103" s="61"/>
      <c r="D103" s="61"/>
      <c r="E103" s="61"/>
      <c r="F103" s="61"/>
      <c r="G103" s="61"/>
      <c r="H103" s="61"/>
      <c r="I103" s="163"/>
      <c r="J103" s="61"/>
      <c r="K103" s="61"/>
      <c r="L103" s="61"/>
      <c r="M103" s="61">
        <f t="shared" si="12"/>
        <v>12</v>
      </c>
    </row>
    <row r="104">
      <c r="A104" s="61">
        <v>89.0</v>
      </c>
      <c r="B104" s="161"/>
      <c r="C104" s="61"/>
      <c r="D104" s="61"/>
      <c r="E104" s="163"/>
      <c r="F104" s="163"/>
      <c r="G104" s="61"/>
      <c r="H104" s="61"/>
      <c r="I104" s="163"/>
      <c r="J104" s="61"/>
      <c r="K104" s="61"/>
      <c r="L104" s="61"/>
      <c r="M104" s="61">
        <f t="shared" si="12"/>
        <v>12</v>
      </c>
    </row>
    <row r="105">
      <c r="A105" s="61">
        <v>90.0</v>
      </c>
      <c r="B105" s="161"/>
      <c r="C105" s="61"/>
      <c r="D105" s="61"/>
      <c r="E105" s="61"/>
      <c r="F105" s="61"/>
      <c r="G105" s="61"/>
      <c r="H105" s="61"/>
      <c r="I105" s="163"/>
      <c r="J105" s="61"/>
      <c r="K105" s="61"/>
      <c r="L105" s="61"/>
      <c r="M105" s="61">
        <f t="shared" si="12"/>
        <v>12</v>
      </c>
    </row>
    <row r="106">
      <c r="A106" s="61">
        <v>91.0</v>
      </c>
      <c r="B106" s="161"/>
      <c r="C106" s="61"/>
      <c r="D106" s="61"/>
      <c r="E106" s="61"/>
      <c r="F106" s="163"/>
      <c r="G106" s="61"/>
      <c r="H106" s="163"/>
      <c r="I106" s="163"/>
      <c r="J106" s="61"/>
      <c r="K106" s="61"/>
      <c r="L106" s="61"/>
      <c r="M106" s="61">
        <f t="shared" si="12"/>
        <v>12</v>
      </c>
    </row>
    <row r="107">
      <c r="A107" s="61">
        <v>92.0</v>
      </c>
      <c r="B107" s="161"/>
      <c r="C107" s="61"/>
      <c r="D107" s="61"/>
      <c r="E107" s="163"/>
      <c r="F107" s="163"/>
      <c r="G107" s="61"/>
      <c r="H107" s="163"/>
      <c r="I107" s="163"/>
      <c r="J107" s="61"/>
      <c r="K107" s="61"/>
      <c r="L107" s="61"/>
      <c r="M107" s="61">
        <f t="shared" si="12"/>
        <v>12</v>
      </c>
    </row>
    <row r="108">
      <c r="A108" s="61">
        <v>93.0</v>
      </c>
      <c r="B108" s="161"/>
      <c r="C108" s="61"/>
      <c r="D108" s="61"/>
      <c r="E108" s="163"/>
      <c r="F108" s="163"/>
      <c r="G108" s="61"/>
      <c r="H108" s="61"/>
      <c r="I108" s="163"/>
      <c r="J108" s="61"/>
      <c r="K108" s="61"/>
      <c r="L108" s="61"/>
      <c r="M108" s="61">
        <f t="shared" si="12"/>
        <v>12</v>
      </c>
    </row>
    <row r="109">
      <c r="A109" s="61">
        <v>94.0</v>
      </c>
      <c r="B109" s="161"/>
      <c r="C109" s="61"/>
      <c r="D109" s="61"/>
      <c r="E109" s="61"/>
      <c r="F109" s="61"/>
      <c r="G109" s="61"/>
      <c r="H109" s="61"/>
      <c r="I109" s="163"/>
      <c r="J109" s="61"/>
      <c r="K109" s="61"/>
      <c r="L109" s="61"/>
      <c r="M109" s="61">
        <f t="shared" si="12"/>
        <v>12</v>
      </c>
    </row>
    <row r="110">
      <c r="A110" s="61">
        <v>95.0</v>
      </c>
      <c r="B110" s="161"/>
      <c r="C110" s="61"/>
      <c r="D110" s="61"/>
      <c r="E110" s="163"/>
      <c r="F110" s="163"/>
      <c r="G110" s="61"/>
      <c r="H110" s="61"/>
      <c r="I110" s="61"/>
      <c r="J110" s="61"/>
      <c r="K110" s="61"/>
      <c r="L110" s="61"/>
      <c r="M110" s="61">
        <f t="shared" si="12"/>
        <v>12</v>
      </c>
    </row>
    <row r="111">
      <c r="A111" s="61">
        <v>96.0</v>
      </c>
      <c r="B111" s="161"/>
      <c r="C111" s="61"/>
      <c r="D111" s="61"/>
      <c r="E111" s="61"/>
      <c r="F111" s="61"/>
      <c r="G111" s="61"/>
      <c r="H111" s="61"/>
      <c r="I111" s="163"/>
      <c r="J111" s="61"/>
      <c r="K111" s="61"/>
      <c r="L111" s="61"/>
      <c r="M111" s="61">
        <f t="shared" si="12"/>
        <v>12</v>
      </c>
    </row>
    <row r="112">
      <c r="A112" s="61">
        <v>97.0</v>
      </c>
      <c r="B112" s="161"/>
      <c r="C112" s="61"/>
      <c r="D112" s="61"/>
      <c r="E112" s="163"/>
      <c r="F112" s="61"/>
      <c r="G112" s="61"/>
      <c r="H112" s="61"/>
      <c r="I112" s="163"/>
      <c r="J112" s="61"/>
      <c r="K112" s="61"/>
      <c r="L112" s="61"/>
      <c r="M112" s="61">
        <f t="shared" si="12"/>
        <v>12</v>
      </c>
    </row>
    <row r="113">
      <c r="A113" s="61">
        <v>98.0</v>
      </c>
      <c r="B113" s="161"/>
      <c r="C113" s="61"/>
      <c r="D113" s="61"/>
      <c r="E113" s="61"/>
      <c r="F113" s="61"/>
      <c r="G113" s="61"/>
      <c r="H113" s="61"/>
      <c r="I113" s="163"/>
      <c r="J113" s="61"/>
      <c r="K113" s="61"/>
      <c r="L113" s="61"/>
      <c r="M113" s="61">
        <f t="shared" si="12"/>
        <v>12</v>
      </c>
    </row>
    <row r="114">
      <c r="A114" s="61">
        <v>99.0</v>
      </c>
      <c r="B114" s="161"/>
      <c r="C114" s="61"/>
      <c r="D114" s="61"/>
      <c r="E114" s="61"/>
      <c r="F114" s="61"/>
      <c r="G114" s="61"/>
      <c r="H114" s="61"/>
      <c r="I114" s="163"/>
      <c r="J114" s="61"/>
      <c r="K114" s="61"/>
      <c r="L114" s="61"/>
      <c r="M114" s="61">
        <f t="shared" si="12"/>
        <v>12</v>
      </c>
    </row>
    <row r="115">
      <c r="A115" s="61">
        <v>100.0</v>
      </c>
      <c r="B115" s="161"/>
      <c r="C115" s="61"/>
      <c r="D115" s="61"/>
      <c r="E115" s="163"/>
      <c r="F115" s="163"/>
      <c r="G115" s="61"/>
      <c r="H115" s="61"/>
      <c r="I115" s="163"/>
      <c r="J115" s="61"/>
      <c r="K115" s="61"/>
      <c r="L115" s="61"/>
      <c r="M115" s="61">
        <f t="shared" si="12"/>
        <v>12</v>
      </c>
    </row>
    <row r="116">
      <c r="A116" s="61">
        <v>101.0</v>
      </c>
      <c r="B116" s="161"/>
      <c r="C116" s="61"/>
      <c r="D116" s="61"/>
      <c r="E116" s="61"/>
      <c r="F116" s="61"/>
      <c r="G116" s="61"/>
      <c r="H116" s="61"/>
      <c r="I116" s="163"/>
      <c r="J116" s="61"/>
      <c r="K116" s="61"/>
      <c r="L116" s="61"/>
      <c r="M116" s="61">
        <f t="shared" si="12"/>
        <v>12</v>
      </c>
    </row>
    <row r="117">
      <c r="A117" s="61">
        <v>102.0</v>
      </c>
      <c r="B117" s="161"/>
      <c r="C117" s="61"/>
      <c r="D117" s="61"/>
      <c r="E117" s="61"/>
      <c r="F117" s="163"/>
      <c r="G117" s="61"/>
      <c r="H117" s="61"/>
      <c r="I117" s="163"/>
      <c r="J117" s="61"/>
      <c r="K117" s="61"/>
      <c r="L117" s="61"/>
      <c r="M117" s="61">
        <f t="shared" si="12"/>
        <v>12</v>
      </c>
    </row>
    <row r="118">
      <c r="A118" s="61">
        <v>103.0</v>
      </c>
      <c r="B118" s="161"/>
      <c r="C118" s="61"/>
      <c r="D118" s="61"/>
      <c r="E118" s="61"/>
      <c r="F118" s="61"/>
      <c r="G118" s="61"/>
      <c r="H118" s="163"/>
      <c r="I118" s="163"/>
      <c r="J118" s="61"/>
      <c r="K118" s="61"/>
      <c r="L118" s="61"/>
      <c r="M118" s="61">
        <f t="shared" si="12"/>
        <v>12</v>
      </c>
    </row>
    <row r="119">
      <c r="A119" s="61">
        <v>104.0</v>
      </c>
      <c r="B119" s="1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>
        <f t="shared" si="12"/>
        <v>12</v>
      </c>
    </row>
    <row r="120">
      <c r="A120" s="61">
        <v>105.0</v>
      </c>
      <c r="B120" s="161"/>
      <c r="C120" s="61"/>
      <c r="D120" s="61"/>
      <c r="E120" s="61"/>
      <c r="F120" s="163"/>
      <c r="G120" s="61"/>
      <c r="H120" s="61"/>
      <c r="I120" s="163"/>
      <c r="J120" s="61"/>
      <c r="K120" s="61"/>
      <c r="L120" s="61"/>
      <c r="M120" s="61">
        <f t="shared" si="12"/>
        <v>12</v>
      </c>
    </row>
    <row r="121">
      <c r="A121" s="61">
        <v>106.0</v>
      </c>
      <c r="B121" s="161"/>
      <c r="C121" s="61"/>
      <c r="D121" s="61"/>
      <c r="E121" s="163"/>
      <c r="F121" s="61"/>
      <c r="G121" s="61"/>
      <c r="H121" s="61"/>
      <c r="I121" s="163"/>
      <c r="J121" s="61"/>
      <c r="K121" s="61"/>
      <c r="L121" s="61"/>
      <c r="M121" s="61">
        <f t="shared" si="12"/>
        <v>12</v>
      </c>
    </row>
    <row r="122">
      <c r="A122" s="61">
        <v>107.0</v>
      </c>
      <c r="B122" s="161"/>
      <c r="C122" s="61"/>
      <c r="D122" s="61"/>
      <c r="E122" s="61"/>
      <c r="F122" s="61"/>
      <c r="G122" s="61"/>
      <c r="H122" s="61"/>
      <c r="I122" s="163"/>
      <c r="J122" s="61"/>
      <c r="K122" s="61"/>
      <c r="L122" s="61"/>
      <c r="M122" s="61">
        <f t="shared" si="12"/>
        <v>12</v>
      </c>
    </row>
    <row r="123">
      <c r="A123" s="61">
        <v>108.0</v>
      </c>
      <c r="B123" s="161"/>
      <c r="C123" s="61"/>
      <c r="D123" s="61"/>
      <c r="E123" s="61"/>
      <c r="F123" s="61"/>
      <c r="G123" s="61"/>
      <c r="H123" s="61"/>
      <c r="I123" s="163"/>
      <c r="J123" s="61"/>
      <c r="K123" s="61"/>
      <c r="L123" s="61"/>
      <c r="M123" s="61">
        <f t="shared" si="12"/>
        <v>12</v>
      </c>
    </row>
    <row r="124">
      <c r="A124" s="61">
        <v>109.0</v>
      </c>
      <c r="B124" s="161"/>
      <c r="C124" s="61"/>
      <c r="D124" s="61"/>
      <c r="E124" s="61"/>
      <c r="F124" s="61"/>
      <c r="G124" s="61"/>
      <c r="H124" s="61"/>
      <c r="I124" s="163"/>
      <c r="J124" s="61"/>
      <c r="K124" s="61"/>
      <c r="L124" s="61"/>
      <c r="M124" s="61">
        <f t="shared" si="12"/>
        <v>12</v>
      </c>
    </row>
    <row r="125">
      <c r="A125" s="61">
        <v>110.0</v>
      </c>
      <c r="B125" s="161"/>
      <c r="C125" s="61"/>
      <c r="D125" s="61"/>
      <c r="E125" s="61"/>
      <c r="F125" s="61"/>
      <c r="G125" s="61"/>
      <c r="H125" s="61"/>
      <c r="I125" s="163"/>
      <c r="J125" s="61"/>
      <c r="K125" s="61"/>
      <c r="L125" s="61"/>
      <c r="M125" s="61">
        <f t="shared" si="12"/>
        <v>12</v>
      </c>
    </row>
    <row r="126">
      <c r="A126" s="61">
        <v>111.0</v>
      </c>
      <c r="B126" s="161"/>
      <c r="C126" s="61"/>
      <c r="D126" s="61"/>
      <c r="E126" s="61"/>
      <c r="F126" s="163"/>
      <c r="G126" s="61"/>
      <c r="H126" s="163"/>
      <c r="I126" s="163"/>
      <c r="J126" s="61"/>
      <c r="K126" s="61"/>
      <c r="L126" s="61"/>
      <c r="M126" s="61">
        <f t="shared" si="12"/>
        <v>12</v>
      </c>
    </row>
    <row r="127">
      <c r="A127" s="61">
        <v>112.0</v>
      </c>
      <c r="B127" s="161"/>
      <c r="C127" s="61"/>
      <c r="D127" s="61"/>
      <c r="E127" s="61"/>
      <c r="F127" s="61"/>
      <c r="G127" s="61"/>
      <c r="H127" s="61"/>
      <c r="I127" s="163"/>
      <c r="J127" s="61"/>
      <c r="K127" s="61"/>
      <c r="L127" s="61"/>
      <c r="M127" s="61">
        <f t="shared" si="12"/>
        <v>12</v>
      </c>
    </row>
    <row r="128">
      <c r="A128" s="61">
        <v>113.0</v>
      </c>
      <c r="B128" s="161"/>
      <c r="C128" s="61"/>
      <c r="D128" s="61"/>
      <c r="E128" s="61"/>
      <c r="F128" s="163"/>
      <c r="G128" s="61"/>
      <c r="H128" s="61"/>
      <c r="I128" s="163"/>
      <c r="J128" s="61"/>
      <c r="K128" s="61"/>
      <c r="L128" s="61"/>
      <c r="M128" s="61">
        <f t="shared" si="12"/>
        <v>12</v>
      </c>
    </row>
    <row r="129">
      <c r="A129" s="61">
        <v>114.0</v>
      </c>
      <c r="B129" s="161"/>
      <c r="C129" s="61"/>
      <c r="D129" s="61"/>
      <c r="E129" s="163"/>
      <c r="F129" s="61"/>
      <c r="G129" s="61"/>
      <c r="H129" s="61"/>
      <c r="I129" s="163"/>
      <c r="J129" s="61"/>
      <c r="K129" s="61"/>
      <c r="L129" s="61"/>
      <c r="M129" s="61">
        <f t="shared" si="12"/>
        <v>12</v>
      </c>
    </row>
    <row r="130">
      <c r="A130" s="61">
        <v>115.0</v>
      </c>
      <c r="B130" s="161"/>
      <c r="C130" s="61"/>
      <c r="D130" s="61"/>
      <c r="E130" s="61"/>
      <c r="F130" s="61"/>
      <c r="G130" s="61"/>
      <c r="H130" s="61"/>
      <c r="I130" s="163"/>
      <c r="J130" s="61"/>
      <c r="K130" s="61"/>
      <c r="L130" s="61"/>
      <c r="M130" s="61">
        <f t="shared" si="12"/>
        <v>12</v>
      </c>
    </row>
    <row r="131">
      <c r="A131" s="61">
        <v>116.0</v>
      </c>
      <c r="B131" s="161"/>
      <c r="C131" s="61"/>
      <c r="D131" s="61"/>
      <c r="E131" s="61"/>
      <c r="F131" s="61"/>
      <c r="G131" s="61"/>
      <c r="H131" s="61"/>
      <c r="I131" s="163"/>
      <c r="J131" s="61"/>
      <c r="K131" s="61"/>
      <c r="L131" s="61"/>
      <c r="M131" s="61">
        <f t="shared" si="12"/>
        <v>12</v>
      </c>
    </row>
    <row r="132">
      <c r="A132" s="61">
        <v>117.0</v>
      </c>
      <c r="B132" s="1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>
        <f t="shared" si="12"/>
        <v>12</v>
      </c>
    </row>
    <row r="133">
      <c r="A133" s="61">
        <v>118.0</v>
      </c>
      <c r="B133" s="161"/>
      <c r="C133" s="61"/>
      <c r="D133" s="61"/>
      <c r="E133" s="61"/>
      <c r="F133" s="61"/>
      <c r="G133" s="61"/>
      <c r="H133" s="61"/>
      <c r="I133" s="163"/>
      <c r="J133" s="61"/>
      <c r="K133" s="61"/>
      <c r="L133" s="61"/>
      <c r="M133" s="61">
        <f t="shared" si="12"/>
        <v>12</v>
      </c>
    </row>
    <row r="134">
      <c r="A134" s="61">
        <v>119.0</v>
      </c>
      <c r="B134" s="1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>
        <f t="shared" si="12"/>
        <v>12</v>
      </c>
    </row>
    <row r="135">
      <c r="A135" s="61">
        <v>120.0</v>
      </c>
      <c r="B135" s="161"/>
      <c r="C135" s="61"/>
      <c r="D135" s="61"/>
      <c r="E135" s="163"/>
      <c r="F135" s="61"/>
      <c r="G135" s="61"/>
      <c r="H135" s="61"/>
      <c r="I135" s="163"/>
      <c r="J135" s="61"/>
      <c r="K135" s="61"/>
      <c r="L135" s="61"/>
      <c r="M135" s="61">
        <f t="shared" si="12"/>
        <v>12</v>
      </c>
    </row>
    <row r="136">
      <c r="A136" s="61">
        <v>121.0</v>
      </c>
      <c r="B136" s="161"/>
      <c r="C136" s="61"/>
      <c r="D136" s="61"/>
      <c r="E136" s="163"/>
      <c r="F136" s="163"/>
      <c r="G136" s="61"/>
      <c r="H136" s="61"/>
      <c r="I136" s="163"/>
      <c r="J136" s="61"/>
      <c r="K136" s="61"/>
      <c r="L136" s="61"/>
      <c r="M136" s="61">
        <f t="shared" si="12"/>
        <v>12</v>
      </c>
    </row>
    <row r="137">
      <c r="A137" s="61">
        <v>122.0</v>
      </c>
      <c r="B137" s="161"/>
      <c r="C137" s="61"/>
      <c r="D137" s="61"/>
      <c r="E137" s="163"/>
      <c r="F137" s="61"/>
      <c r="G137" s="61"/>
      <c r="H137" s="61"/>
      <c r="I137" s="163"/>
      <c r="J137" s="61"/>
      <c r="K137" s="61"/>
      <c r="L137" s="61"/>
      <c r="M137" s="61">
        <f t="shared" si="12"/>
        <v>12</v>
      </c>
    </row>
    <row r="138">
      <c r="A138" s="61">
        <v>123.0</v>
      </c>
      <c r="B138" s="161"/>
      <c r="C138" s="61"/>
      <c r="D138" s="61"/>
      <c r="E138" s="61"/>
      <c r="F138" s="163"/>
      <c r="G138" s="61"/>
      <c r="H138" s="61"/>
      <c r="I138" s="163"/>
      <c r="J138" s="61"/>
      <c r="K138" s="61"/>
      <c r="L138" s="61"/>
      <c r="M138" s="61">
        <f t="shared" si="12"/>
        <v>12</v>
      </c>
    </row>
    <row r="139">
      <c r="A139" s="61">
        <v>124.0</v>
      </c>
      <c r="B139" s="161"/>
      <c r="C139" s="61"/>
      <c r="D139" s="61"/>
      <c r="E139" s="61"/>
      <c r="F139" s="61"/>
      <c r="G139" s="61"/>
      <c r="H139" s="61"/>
      <c r="I139" s="163"/>
      <c r="J139" s="61"/>
      <c r="K139" s="61"/>
      <c r="L139" s="61"/>
      <c r="M139" s="61">
        <f t="shared" si="12"/>
        <v>12</v>
      </c>
    </row>
    <row r="140">
      <c r="A140" s="61">
        <v>125.0</v>
      </c>
      <c r="B140" s="161"/>
      <c r="C140" s="61"/>
      <c r="D140" s="61"/>
      <c r="E140" s="61"/>
      <c r="F140" s="61"/>
      <c r="G140" s="61"/>
      <c r="H140" s="163"/>
      <c r="I140" s="163"/>
      <c r="J140" s="61"/>
      <c r="K140" s="61"/>
      <c r="L140" s="61"/>
      <c r="M140" s="61">
        <f t="shared" si="12"/>
        <v>12</v>
      </c>
    </row>
    <row r="141">
      <c r="A141" s="61">
        <v>126.0</v>
      </c>
      <c r="B141" s="161"/>
      <c r="C141" s="61"/>
      <c r="D141" s="61"/>
      <c r="E141" s="61"/>
      <c r="F141" s="163"/>
      <c r="G141" s="61"/>
      <c r="H141" s="61"/>
      <c r="I141" s="163"/>
      <c r="J141" s="61"/>
      <c r="K141" s="61"/>
      <c r="L141" s="61"/>
      <c r="M141" s="61">
        <f t="shared" si="12"/>
        <v>12</v>
      </c>
    </row>
    <row r="142">
      <c r="A142" s="61">
        <v>127.0</v>
      </c>
      <c r="B142" s="161"/>
      <c r="C142" s="61"/>
      <c r="D142" s="61"/>
      <c r="E142" s="163"/>
      <c r="F142" s="163"/>
      <c r="G142" s="61"/>
      <c r="H142" s="61"/>
      <c r="I142" s="163"/>
      <c r="J142" s="61"/>
      <c r="K142" s="61"/>
      <c r="L142" s="61"/>
      <c r="M142" s="61">
        <f t="shared" si="12"/>
        <v>12</v>
      </c>
    </row>
    <row r="143">
      <c r="A143" s="61">
        <v>128.0</v>
      </c>
      <c r="B143" s="161"/>
      <c r="C143" s="61"/>
      <c r="D143" s="61"/>
      <c r="E143" s="163"/>
      <c r="F143" s="61"/>
      <c r="G143" s="61"/>
      <c r="H143" s="61"/>
      <c r="I143" s="163"/>
      <c r="J143" s="61"/>
      <c r="K143" s="61"/>
      <c r="L143" s="61"/>
      <c r="M143" s="61">
        <f t="shared" si="12"/>
        <v>12</v>
      </c>
    </row>
    <row r="144">
      <c r="A144" s="61">
        <v>129.0</v>
      </c>
      <c r="B144" s="161"/>
      <c r="C144" s="61"/>
      <c r="D144" s="61"/>
      <c r="E144" s="61"/>
      <c r="F144" s="163"/>
      <c r="G144" s="61"/>
      <c r="H144" s="61"/>
      <c r="I144" s="163"/>
      <c r="J144" s="61"/>
      <c r="K144" s="61"/>
      <c r="L144" s="61"/>
      <c r="M144" s="61">
        <f t="shared" si="12"/>
        <v>12</v>
      </c>
    </row>
    <row r="145">
      <c r="A145" s="61">
        <v>130.0</v>
      </c>
      <c r="B145" s="161"/>
      <c r="C145" s="61"/>
      <c r="D145" s="61"/>
      <c r="E145" s="61"/>
      <c r="F145" s="61"/>
      <c r="G145" s="61"/>
      <c r="H145" s="61"/>
      <c r="I145" s="163"/>
      <c r="J145" s="61"/>
      <c r="K145" s="61"/>
      <c r="L145" s="61"/>
      <c r="M145" s="61">
        <f t="shared" si="12"/>
        <v>12</v>
      </c>
    </row>
    <row r="146">
      <c r="A146" s="61">
        <v>131.0</v>
      </c>
      <c r="B146" s="161"/>
      <c r="C146" s="61"/>
      <c r="D146" s="61"/>
      <c r="E146" s="61"/>
      <c r="F146" s="61"/>
      <c r="G146" s="61"/>
      <c r="H146" s="61"/>
      <c r="I146" s="163"/>
      <c r="J146" s="61"/>
      <c r="K146" s="61"/>
      <c r="L146" s="61"/>
      <c r="M146" s="61">
        <f t="shared" si="12"/>
        <v>12</v>
      </c>
    </row>
    <row r="147">
      <c r="A147" s="61">
        <v>132.0</v>
      </c>
      <c r="B147" s="161"/>
      <c r="C147" s="61"/>
      <c r="D147" s="61"/>
      <c r="E147" s="163"/>
      <c r="F147" s="163"/>
      <c r="G147" s="61"/>
      <c r="H147" s="61"/>
      <c r="I147" s="163"/>
      <c r="J147" s="61"/>
      <c r="K147" s="61"/>
      <c r="L147" s="61"/>
      <c r="M147" s="61">
        <f t="shared" si="12"/>
        <v>12</v>
      </c>
    </row>
    <row r="148">
      <c r="A148" s="61">
        <v>133.0</v>
      </c>
      <c r="B148" s="161"/>
      <c r="C148" s="61"/>
      <c r="D148" s="61"/>
      <c r="E148" s="163"/>
      <c r="F148" s="61"/>
      <c r="G148" s="61"/>
      <c r="H148" s="61"/>
      <c r="I148" s="61"/>
      <c r="J148" s="61"/>
      <c r="K148" s="61"/>
      <c r="L148" s="61"/>
      <c r="M148" s="61">
        <f t="shared" si="12"/>
        <v>12</v>
      </c>
    </row>
    <row r="149">
      <c r="A149" s="61">
        <v>134.0</v>
      </c>
      <c r="B149" s="161"/>
      <c r="C149" s="61"/>
      <c r="D149" s="61"/>
      <c r="E149" s="61"/>
      <c r="F149" s="163"/>
      <c r="G149" s="61"/>
      <c r="H149" s="61"/>
      <c r="I149" s="163"/>
      <c r="J149" s="61"/>
      <c r="K149" s="61"/>
      <c r="L149" s="61"/>
      <c r="M149" s="61">
        <f t="shared" si="12"/>
        <v>12</v>
      </c>
    </row>
    <row r="150">
      <c r="A150" s="61">
        <v>135.0</v>
      </c>
      <c r="B150" s="161"/>
      <c r="C150" s="61"/>
      <c r="D150" s="61"/>
      <c r="E150" s="163"/>
      <c r="F150" s="61"/>
      <c r="G150" s="61"/>
      <c r="H150" s="61"/>
      <c r="I150" s="163"/>
      <c r="J150" s="61"/>
      <c r="K150" s="61"/>
      <c r="L150" s="61"/>
      <c r="M150" s="61">
        <f t="shared" si="12"/>
        <v>12</v>
      </c>
    </row>
    <row r="151">
      <c r="A151" s="61">
        <v>136.0</v>
      </c>
      <c r="B151" s="161"/>
      <c r="C151" s="61"/>
      <c r="D151" s="61"/>
      <c r="E151" s="61"/>
      <c r="F151" s="61"/>
      <c r="G151" s="61"/>
      <c r="H151" s="61"/>
      <c r="I151" s="163"/>
      <c r="J151" s="61"/>
      <c r="K151" s="61"/>
      <c r="L151" s="61"/>
      <c r="M151" s="61">
        <f t="shared" si="12"/>
        <v>12</v>
      </c>
    </row>
    <row r="152">
      <c r="A152" s="61">
        <v>137.0</v>
      </c>
      <c r="B152" s="161"/>
      <c r="C152" s="61"/>
      <c r="D152" s="61"/>
      <c r="E152" s="61"/>
      <c r="F152" s="61"/>
      <c r="G152" s="61"/>
      <c r="H152" s="61"/>
      <c r="I152" s="163"/>
      <c r="J152" s="61"/>
      <c r="K152" s="61"/>
      <c r="L152" s="61"/>
      <c r="M152" s="61">
        <f t="shared" si="12"/>
        <v>12</v>
      </c>
    </row>
    <row r="153">
      <c r="A153" s="61">
        <v>138.0</v>
      </c>
      <c r="B153" s="161"/>
      <c r="C153" s="61"/>
      <c r="D153" s="61"/>
      <c r="E153" s="61"/>
      <c r="F153" s="61"/>
      <c r="G153" s="61"/>
      <c r="H153" s="61"/>
      <c r="I153" s="163"/>
      <c r="J153" s="61"/>
      <c r="K153" s="61"/>
      <c r="L153" s="61"/>
      <c r="M153" s="61">
        <f t="shared" si="12"/>
        <v>12</v>
      </c>
    </row>
    <row r="154">
      <c r="A154" s="61">
        <v>139.0</v>
      </c>
      <c r="B154" s="161"/>
      <c r="C154" s="61"/>
      <c r="D154" s="61"/>
      <c r="E154" s="163"/>
      <c r="F154" s="61"/>
      <c r="G154" s="61"/>
      <c r="H154" s="61"/>
      <c r="I154" s="163"/>
      <c r="J154" s="61"/>
      <c r="K154" s="61"/>
      <c r="L154" s="61"/>
      <c r="M154" s="61">
        <f t="shared" si="12"/>
        <v>12</v>
      </c>
    </row>
    <row r="155">
      <c r="A155" s="61">
        <v>140.0</v>
      </c>
      <c r="B155" s="161"/>
      <c r="C155" s="61"/>
      <c r="D155" s="61"/>
      <c r="E155" s="163"/>
      <c r="F155" s="61"/>
      <c r="G155" s="61"/>
      <c r="H155" s="61"/>
      <c r="I155" s="163"/>
      <c r="J155" s="61"/>
      <c r="K155" s="61"/>
      <c r="L155" s="61"/>
      <c r="M155" s="61">
        <f t="shared" si="12"/>
        <v>12</v>
      </c>
    </row>
    <row r="156">
      <c r="A156" s="61">
        <v>141.0</v>
      </c>
      <c r="B156" s="161"/>
      <c r="C156" s="61"/>
      <c r="D156" s="61"/>
      <c r="E156" s="61"/>
      <c r="F156" s="61"/>
      <c r="G156" s="61"/>
      <c r="H156" s="61"/>
      <c r="I156" s="163"/>
      <c r="J156" s="61"/>
      <c r="K156" s="61"/>
      <c r="L156" s="61"/>
      <c r="M156" s="61">
        <f t="shared" si="12"/>
        <v>12</v>
      </c>
      <c r="N156" s="3" t="s">
        <v>2</v>
      </c>
    </row>
    <row r="157">
      <c r="A157" s="61">
        <v>142.0</v>
      </c>
      <c r="B157" s="161"/>
      <c r="C157" s="61"/>
      <c r="D157" s="61"/>
      <c r="E157" s="61"/>
      <c r="F157" s="163"/>
      <c r="G157" s="61"/>
      <c r="H157" s="61"/>
      <c r="I157" s="163"/>
      <c r="J157" s="61"/>
      <c r="K157" s="61"/>
      <c r="L157" s="61"/>
      <c r="M157" s="61">
        <f t="shared" si="12"/>
        <v>12</v>
      </c>
    </row>
    <row r="158">
      <c r="A158" s="61">
        <v>143.0</v>
      </c>
      <c r="B158" s="161"/>
      <c r="C158" s="61"/>
      <c r="D158" s="61"/>
      <c r="E158" s="163"/>
      <c r="F158" s="61"/>
      <c r="G158" s="61"/>
      <c r="H158" s="61"/>
      <c r="I158" s="163"/>
      <c r="J158" s="61"/>
      <c r="K158" s="61"/>
      <c r="L158" s="61"/>
      <c r="M158" s="61">
        <f t="shared" si="12"/>
        <v>12</v>
      </c>
    </row>
    <row r="159">
      <c r="A159" s="61">
        <v>144.0</v>
      </c>
      <c r="B159" s="161"/>
      <c r="C159" s="61"/>
      <c r="D159" s="61"/>
      <c r="E159" s="61"/>
      <c r="F159" s="61"/>
      <c r="G159" s="61"/>
      <c r="H159" s="61"/>
      <c r="I159" s="163"/>
      <c r="J159" s="61"/>
      <c r="K159" s="61"/>
      <c r="L159" s="61"/>
      <c r="M159" s="61">
        <f t="shared" si="12"/>
        <v>12</v>
      </c>
    </row>
    <row r="160">
      <c r="A160" s="61">
        <v>145.0</v>
      </c>
      <c r="B160" s="161"/>
      <c r="C160" s="61"/>
      <c r="D160" s="61"/>
      <c r="E160" s="163"/>
      <c r="F160" s="163"/>
      <c r="G160" s="61"/>
      <c r="H160" s="61"/>
      <c r="I160" s="163"/>
      <c r="J160" s="61"/>
      <c r="K160" s="61"/>
      <c r="L160" s="61"/>
      <c r="M160" s="61">
        <f t="shared" si="12"/>
        <v>12</v>
      </c>
    </row>
    <row r="161">
      <c r="A161" s="61">
        <v>146.0</v>
      </c>
      <c r="B161" s="161"/>
      <c r="C161" s="61"/>
      <c r="D161" s="61"/>
      <c r="E161" s="61"/>
      <c r="F161" s="61"/>
      <c r="G161" s="61"/>
      <c r="H161" s="61"/>
      <c r="I161" s="163"/>
      <c r="J161" s="61"/>
      <c r="K161" s="61"/>
      <c r="L161" s="61"/>
      <c r="M161" s="61">
        <f t="shared" si="12"/>
        <v>12</v>
      </c>
    </row>
    <row r="162">
      <c r="A162" s="61">
        <v>147.0</v>
      </c>
      <c r="B162" s="161"/>
      <c r="C162" s="61"/>
      <c r="D162" s="61"/>
      <c r="E162" s="61"/>
      <c r="F162" s="163"/>
      <c r="G162" s="163"/>
      <c r="H162" s="61"/>
      <c r="I162" s="163"/>
      <c r="J162" s="61"/>
      <c r="K162" s="61"/>
      <c r="L162" s="61"/>
      <c r="M162" s="61">
        <f t="shared" si="12"/>
        <v>12</v>
      </c>
    </row>
    <row r="163">
      <c r="A163" s="61">
        <v>148.0</v>
      </c>
      <c r="B163" s="161"/>
      <c r="C163" s="61"/>
      <c r="D163" s="61"/>
      <c r="E163" s="61"/>
      <c r="F163" s="61"/>
      <c r="G163" s="61"/>
      <c r="H163" s="61"/>
      <c r="I163" s="163"/>
      <c r="J163" s="61"/>
      <c r="K163" s="61"/>
      <c r="L163" s="61"/>
      <c r="M163" s="61">
        <f t="shared" si="12"/>
        <v>12</v>
      </c>
    </row>
    <row r="164">
      <c r="A164" s="61">
        <v>149.0</v>
      </c>
      <c r="B164" s="161"/>
      <c r="C164" s="61"/>
      <c r="D164" s="61"/>
      <c r="E164" s="61"/>
      <c r="F164" s="163"/>
      <c r="G164" s="61"/>
      <c r="H164" s="61"/>
      <c r="I164" s="163"/>
      <c r="J164" s="61"/>
      <c r="K164" s="61"/>
      <c r="L164" s="61"/>
      <c r="M164" s="61">
        <f t="shared" si="12"/>
        <v>12</v>
      </c>
    </row>
    <row r="165">
      <c r="A165" s="61">
        <v>150.0</v>
      </c>
      <c r="B165" s="161"/>
      <c r="C165" s="61"/>
      <c r="D165" s="61"/>
      <c r="E165" s="163"/>
      <c r="F165" s="163"/>
      <c r="G165" s="163"/>
      <c r="H165" s="61"/>
      <c r="I165" s="163"/>
      <c r="J165" s="61"/>
      <c r="K165" s="61"/>
      <c r="L165" s="61"/>
      <c r="M165" s="61">
        <f t="shared" si="12"/>
        <v>12</v>
      </c>
    </row>
    <row r="166">
      <c r="A166" s="61">
        <v>151.0</v>
      </c>
      <c r="B166" s="161"/>
      <c r="C166" s="61"/>
      <c r="D166" s="61"/>
      <c r="E166" s="163"/>
      <c r="F166" s="61"/>
      <c r="G166" s="163"/>
      <c r="I166" s="163"/>
      <c r="J166" s="61"/>
      <c r="K166" s="61"/>
      <c r="L166" s="61"/>
      <c r="M166" s="61">
        <f t="shared" si="12"/>
        <v>12</v>
      </c>
    </row>
    <row r="167">
      <c r="A167" s="61">
        <v>152.0</v>
      </c>
      <c r="B167" s="161"/>
      <c r="C167" s="61"/>
      <c r="D167" s="163"/>
      <c r="E167" s="163"/>
      <c r="F167" s="163"/>
      <c r="G167" s="163"/>
      <c r="H167" s="163"/>
      <c r="I167" s="61"/>
      <c r="J167" s="61"/>
      <c r="K167" s="61"/>
      <c r="L167" s="61"/>
      <c r="M167" s="61">
        <f t="shared" si="12"/>
        <v>12</v>
      </c>
    </row>
    <row r="168">
      <c r="A168" s="61">
        <v>153.0</v>
      </c>
      <c r="B168" s="161"/>
      <c r="C168" s="61"/>
      <c r="D168" s="61"/>
      <c r="E168" s="61"/>
      <c r="F168" s="61"/>
      <c r="G168" s="61"/>
      <c r="H168" s="61"/>
      <c r="I168" s="163"/>
      <c r="J168" s="61"/>
      <c r="K168" s="61"/>
      <c r="L168" s="61"/>
      <c r="M168" s="61">
        <f t="shared" si="12"/>
        <v>12</v>
      </c>
    </row>
    <row r="169">
      <c r="A169" s="61">
        <v>154.0</v>
      </c>
      <c r="B169" s="161"/>
      <c r="C169" s="61"/>
      <c r="D169" s="61"/>
      <c r="E169" s="61"/>
      <c r="F169" s="61"/>
      <c r="G169" s="61"/>
      <c r="H169" s="61"/>
      <c r="I169" s="163"/>
      <c r="J169" s="61"/>
      <c r="K169" s="61"/>
      <c r="L169" s="61"/>
      <c r="M169" s="61">
        <f t="shared" si="12"/>
        <v>12</v>
      </c>
    </row>
    <row r="170">
      <c r="A170" s="61">
        <v>155.0</v>
      </c>
      <c r="B170" s="161"/>
      <c r="C170" s="61"/>
      <c r="D170" s="61"/>
      <c r="E170" s="61"/>
      <c r="F170" s="61"/>
      <c r="G170" s="61"/>
      <c r="H170" s="61"/>
      <c r="I170" s="163"/>
      <c r="J170" s="61"/>
      <c r="K170" s="61"/>
      <c r="L170" s="61"/>
      <c r="M170" s="61">
        <f t="shared" si="12"/>
        <v>12</v>
      </c>
    </row>
    <row r="171">
      <c r="A171" s="61">
        <v>156.0</v>
      </c>
      <c r="B171" s="161"/>
      <c r="C171" s="61"/>
      <c r="D171" s="61"/>
      <c r="E171" s="61"/>
      <c r="F171" s="61"/>
      <c r="G171" s="61"/>
      <c r="H171" s="61"/>
      <c r="I171" s="163"/>
      <c r="J171" s="61"/>
      <c r="K171" s="61"/>
      <c r="L171" s="61"/>
      <c r="M171" s="61">
        <f t="shared" si="12"/>
        <v>12</v>
      </c>
    </row>
    <row r="172">
      <c r="A172" s="61">
        <v>157.0</v>
      </c>
      <c r="B172" s="161"/>
      <c r="C172" s="61"/>
      <c r="D172" s="61"/>
      <c r="E172" s="163"/>
      <c r="F172" s="163"/>
      <c r="G172" s="61"/>
      <c r="H172" s="61"/>
      <c r="I172" s="163"/>
      <c r="J172" s="61"/>
      <c r="K172" s="61"/>
      <c r="L172" s="61"/>
      <c r="M172" s="61">
        <f t="shared" si="12"/>
        <v>12</v>
      </c>
    </row>
    <row r="173">
      <c r="A173" s="61">
        <v>158.0</v>
      </c>
      <c r="B173" s="161"/>
      <c r="C173" s="61"/>
      <c r="D173" s="61"/>
      <c r="E173" s="61"/>
      <c r="F173" s="163"/>
      <c r="G173" s="61"/>
      <c r="H173" s="163"/>
      <c r="I173" s="163"/>
      <c r="J173" s="61"/>
      <c r="K173" s="61"/>
      <c r="L173" s="61"/>
      <c r="M173" s="61">
        <f t="shared" si="12"/>
        <v>12</v>
      </c>
    </row>
    <row r="174">
      <c r="A174" s="61">
        <v>159.0</v>
      </c>
      <c r="B174" s="161"/>
      <c r="C174" s="61"/>
      <c r="D174" s="61"/>
      <c r="E174" s="163"/>
      <c r="F174" s="61"/>
      <c r="G174" s="61"/>
      <c r="H174" s="163"/>
      <c r="I174" s="163"/>
      <c r="J174" s="61"/>
      <c r="K174" s="61"/>
      <c r="L174" s="61"/>
      <c r="M174" s="61">
        <f t="shared" si="12"/>
        <v>12</v>
      </c>
    </row>
    <row r="175">
      <c r="A175" s="61">
        <v>160.0</v>
      </c>
      <c r="B175" s="161"/>
      <c r="C175" s="61"/>
      <c r="D175" s="61"/>
      <c r="E175" s="61"/>
      <c r="F175" s="61"/>
      <c r="G175" s="61"/>
      <c r="H175" s="163"/>
      <c r="I175" s="163"/>
      <c r="J175" s="61"/>
      <c r="K175" s="61"/>
      <c r="L175" s="61"/>
      <c r="M175" s="61">
        <f t="shared" si="12"/>
        <v>12</v>
      </c>
    </row>
    <row r="176">
      <c r="A176" s="61">
        <v>161.0</v>
      </c>
      <c r="B176" s="161"/>
      <c r="C176" s="61"/>
      <c r="D176" s="61"/>
      <c r="E176" s="61"/>
      <c r="F176" s="61"/>
      <c r="G176" s="163"/>
      <c r="H176" s="61"/>
      <c r="I176" s="163"/>
      <c r="J176" s="61"/>
      <c r="K176" s="61"/>
      <c r="L176" s="61"/>
      <c r="M176" s="61">
        <f t="shared" si="12"/>
        <v>12</v>
      </c>
    </row>
    <row r="177">
      <c r="A177" s="61">
        <v>162.0</v>
      </c>
      <c r="B177" s="161"/>
      <c r="C177" s="61"/>
      <c r="D177" s="61"/>
      <c r="E177" s="61"/>
      <c r="F177" s="61"/>
      <c r="G177" s="61"/>
      <c r="H177" s="61"/>
      <c r="I177" s="163"/>
      <c r="J177" s="61"/>
      <c r="K177" s="61"/>
      <c r="L177" s="61"/>
      <c r="M177" s="61">
        <f t="shared" si="12"/>
        <v>12</v>
      </c>
    </row>
    <row r="178">
      <c r="A178" s="61">
        <v>163.0</v>
      </c>
      <c r="B178" s="161"/>
      <c r="C178" s="61"/>
      <c r="D178" s="61"/>
      <c r="E178" s="163"/>
      <c r="F178" s="163"/>
      <c r="G178" s="61"/>
      <c r="H178" s="61"/>
      <c r="I178" s="163"/>
      <c r="J178" s="61"/>
      <c r="K178" s="61"/>
      <c r="L178" s="61"/>
      <c r="M178" s="61">
        <f t="shared" si="12"/>
        <v>12</v>
      </c>
    </row>
    <row r="179">
      <c r="A179" s="61">
        <v>164.0</v>
      </c>
      <c r="B179" s="161"/>
      <c r="C179" s="61"/>
      <c r="D179" s="61"/>
      <c r="E179" s="163"/>
      <c r="F179" s="61"/>
      <c r="G179" s="61"/>
      <c r="H179" s="61"/>
      <c r="I179" s="163"/>
      <c r="J179" s="61"/>
      <c r="K179" s="61"/>
      <c r="L179" s="61"/>
      <c r="M179" s="61">
        <f t="shared" si="12"/>
        <v>12</v>
      </c>
    </row>
    <row r="180">
      <c r="A180" s="61">
        <v>165.0</v>
      </c>
      <c r="B180" s="161"/>
      <c r="C180" s="61"/>
      <c r="D180" s="61"/>
      <c r="E180" s="163"/>
      <c r="F180" s="163"/>
      <c r="G180" s="61"/>
      <c r="H180" s="163"/>
      <c r="I180" s="61"/>
      <c r="J180" s="61"/>
      <c r="K180" s="61"/>
      <c r="L180" s="61"/>
      <c r="M180" s="61">
        <f t="shared" si="12"/>
        <v>12</v>
      </c>
    </row>
    <row r="181">
      <c r="A181" s="61">
        <v>166.0</v>
      </c>
      <c r="B181" s="161"/>
      <c r="C181" s="61"/>
      <c r="D181" s="61"/>
      <c r="E181" s="163"/>
      <c r="F181" s="61"/>
      <c r="G181" s="61"/>
      <c r="H181" s="61"/>
      <c r="I181" s="163"/>
      <c r="J181" s="61"/>
      <c r="K181" s="61"/>
      <c r="L181" s="61"/>
      <c r="M181" s="61">
        <f t="shared" si="12"/>
        <v>12</v>
      </c>
    </row>
    <row r="182">
      <c r="A182" s="61">
        <v>167.0</v>
      </c>
      <c r="B182" s="161"/>
      <c r="C182" s="61"/>
      <c r="D182" s="61"/>
      <c r="E182" s="163"/>
      <c r="F182" s="61"/>
      <c r="G182" s="61"/>
      <c r="H182" s="163"/>
      <c r="I182" s="61"/>
      <c r="J182" s="61"/>
      <c r="K182" s="61"/>
      <c r="L182" s="61"/>
      <c r="M182" s="61">
        <f t="shared" si="12"/>
        <v>12</v>
      </c>
    </row>
    <row r="183">
      <c r="A183" s="61">
        <v>168.0</v>
      </c>
      <c r="B183" s="161"/>
      <c r="C183" s="61"/>
      <c r="D183" s="61"/>
      <c r="E183" s="163"/>
      <c r="F183" s="163"/>
      <c r="G183" s="61"/>
      <c r="H183" s="61"/>
      <c r="I183" s="163"/>
      <c r="J183" s="61"/>
      <c r="K183" s="61"/>
      <c r="L183" s="61"/>
      <c r="M183" s="61">
        <f t="shared" si="12"/>
        <v>12</v>
      </c>
    </row>
    <row r="184">
      <c r="A184" s="61">
        <v>169.0</v>
      </c>
      <c r="B184" s="161"/>
      <c r="C184" s="61"/>
      <c r="D184" s="61"/>
      <c r="E184" s="61"/>
      <c r="F184" s="61"/>
      <c r="G184" s="61"/>
      <c r="H184" s="163"/>
      <c r="I184" s="163"/>
      <c r="J184" s="61"/>
      <c r="K184" s="61"/>
      <c r="L184" s="61"/>
      <c r="M184" s="61">
        <f t="shared" si="12"/>
        <v>12</v>
      </c>
    </row>
    <row r="185">
      <c r="A185" s="61">
        <v>170.0</v>
      </c>
      <c r="B185" s="161"/>
      <c r="C185" s="61"/>
      <c r="D185" s="61"/>
      <c r="E185" s="61"/>
      <c r="F185" s="163"/>
      <c r="G185" s="163"/>
      <c r="H185" s="61"/>
      <c r="I185" s="163"/>
      <c r="J185" s="61"/>
      <c r="K185" s="61"/>
      <c r="L185" s="61"/>
      <c r="M185" s="61">
        <f t="shared" si="12"/>
        <v>12</v>
      </c>
    </row>
    <row r="186">
      <c r="A186" s="61">
        <v>171.0</v>
      </c>
      <c r="B186" s="161"/>
      <c r="C186" s="61"/>
      <c r="D186" s="61"/>
      <c r="E186" s="163"/>
      <c r="F186" s="163"/>
      <c r="G186" s="61"/>
      <c r="H186" s="61"/>
      <c r="I186" s="163"/>
      <c r="J186" s="61"/>
      <c r="K186" s="61"/>
      <c r="L186" s="61"/>
      <c r="M186" s="61">
        <f t="shared" si="12"/>
        <v>12</v>
      </c>
    </row>
    <row r="187">
      <c r="A187" s="61">
        <v>172.0</v>
      </c>
      <c r="B187" s="161"/>
      <c r="C187" s="61"/>
      <c r="D187" s="61"/>
      <c r="E187" s="61"/>
      <c r="F187" s="61"/>
      <c r="G187" s="61"/>
      <c r="H187" s="163"/>
      <c r="I187" s="163"/>
      <c r="J187" s="61"/>
      <c r="K187" s="61"/>
      <c r="L187" s="61"/>
      <c r="M187" s="61">
        <f t="shared" si="12"/>
        <v>12</v>
      </c>
    </row>
    <row r="188">
      <c r="A188" s="61">
        <v>173.0</v>
      </c>
      <c r="B188" s="161"/>
      <c r="C188" s="61"/>
      <c r="D188" s="61"/>
      <c r="E188" s="61"/>
      <c r="F188" s="61"/>
      <c r="G188" s="61"/>
      <c r="H188" s="61"/>
      <c r="I188" s="163"/>
      <c r="J188" s="61"/>
      <c r="K188" s="61"/>
      <c r="L188" s="61"/>
      <c r="M188" s="61">
        <f t="shared" si="12"/>
        <v>12</v>
      </c>
    </row>
    <row r="189">
      <c r="A189" s="61">
        <v>174.0</v>
      </c>
      <c r="B189" s="161"/>
      <c r="C189" s="61"/>
      <c r="D189" s="61"/>
      <c r="E189" s="61"/>
      <c r="F189" s="163"/>
      <c r="G189" s="61"/>
      <c r="H189" s="61"/>
      <c r="I189" s="163"/>
      <c r="J189" s="61"/>
      <c r="K189" s="61"/>
      <c r="L189" s="61"/>
      <c r="M189" s="61">
        <f t="shared" si="12"/>
        <v>12</v>
      </c>
    </row>
    <row r="190">
      <c r="A190" s="61">
        <v>175.0</v>
      </c>
      <c r="B190" s="161"/>
      <c r="C190" s="61"/>
      <c r="D190" s="61"/>
      <c r="E190" s="61"/>
      <c r="F190" s="163"/>
      <c r="G190" s="61"/>
      <c r="H190" s="163"/>
      <c r="I190" s="163"/>
      <c r="J190" s="61"/>
      <c r="K190" s="61"/>
      <c r="L190" s="61"/>
      <c r="M190" s="61">
        <f t="shared" si="12"/>
        <v>12</v>
      </c>
    </row>
    <row r="191">
      <c r="A191" s="61">
        <v>176.0</v>
      </c>
      <c r="B191" s="161"/>
      <c r="C191" s="61"/>
      <c r="D191" s="61"/>
      <c r="E191" s="163"/>
      <c r="F191" s="163"/>
      <c r="G191" s="61"/>
      <c r="H191" s="61"/>
      <c r="I191" s="163"/>
      <c r="J191" s="61"/>
      <c r="K191" s="61"/>
      <c r="L191" s="61"/>
      <c r="M191" s="61">
        <f t="shared" si="12"/>
        <v>12</v>
      </c>
    </row>
    <row r="192">
      <c r="A192" s="61">
        <v>177.0</v>
      </c>
      <c r="B192" s="161"/>
      <c r="C192" s="61"/>
      <c r="D192" s="61"/>
      <c r="E192" s="163"/>
      <c r="F192" s="163"/>
      <c r="G192" s="163"/>
      <c r="H192" s="61"/>
      <c r="I192" s="61"/>
      <c r="J192" s="61"/>
      <c r="K192" s="61"/>
      <c r="L192" s="61"/>
      <c r="M192" s="61">
        <f t="shared" si="12"/>
        <v>12</v>
      </c>
    </row>
    <row r="193">
      <c r="A193" s="61">
        <v>178.0</v>
      </c>
      <c r="B193" s="161"/>
      <c r="C193" s="61"/>
      <c r="D193" s="61"/>
      <c r="E193" s="61"/>
      <c r="F193" s="163"/>
      <c r="G193" s="163"/>
      <c r="H193" s="61"/>
      <c r="I193" s="163"/>
      <c r="J193" s="61"/>
      <c r="K193" s="61"/>
      <c r="L193" s="61"/>
      <c r="M193" s="61">
        <f t="shared" si="12"/>
        <v>12</v>
      </c>
    </row>
    <row r="194">
      <c r="A194" s="61">
        <v>179.0</v>
      </c>
      <c r="B194" s="161"/>
      <c r="C194" s="61"/>
      <c r="D194" s="61"/>
      <c r="E194" s="163"/>
      <c r="F194" s="163"/>
      <c r="G194" s="163"/>
      <c r="H194" s="61"/>
      <c r="I194" s="163"/>
      <c r="J194" s="61"/>
      <c r="K194" s="61"/>
      <c r="L194" s="61"/>
      <c r="M194" s="61">
        <f t="shared" si="12"/>
        <v>12</v>
      </c>
    </row>
    <row r="195">
      <c r="A195" s="61">
        <v>180.0</v>
      </c>
      <c r="B195" s="161"/>
      <c r="C195" s="61"/>
      <c r="D195" s="61"/>
      <c r="E195" s="163"/>
      <c r="F195" s="61"/>
      <c r="G195" s="61"/>
      <c r="H195" s="61"/>
      <c r="I195" s="163"/>
      <c r="J195" s="61"/>
      <c r="K195" s="61"/>
      <c r="L195" s="61"/>
      <c r="M195" s="61">
        <f t="shared" si="12"/>
        <v>12</v>
      </c>
    </row>
    <row r="196">
      <c r="A196" s="61">
        <v>181.0</v>
      </c>
      <c r="B196" s="161"/>
      <c r="C196" s="61"/>
      <c r="D196" s="61"/>
      <c r="E196" s="163"/>
      <c r="F196" s="163"/>
      <c r="G196" s="61"/>
      <c r="H196" s="163"/>
      <c r="I196" s="163"/>
      <c r="J196" s="61"/>
      <c r="K196" s="61"/>
      <c r="L196" s="61"/>
      <c r="M196" s="61">
        <f t="shared" si="12"/>
        <v>12</v>
      </c>
    </row>
    <row r="197">
      <c r="A197" s="61">
        <v>182.0</v>
      </c>
      <c r="B197" s="161"/>
      <c r="C197" s="61"/>
      <c r="D197" s="61"/>
      <c r="E197" s="163"/>
      <c r="F197" s="61"/>
      <c r="G197" s="61"/>
      <c r="H197" s="163"/>
      <c r="I197" s="163"/>
      <c r="J197" s="61"/>
      <c r="K197" s="61"/>
      <c r="L197" s="61"/>
      <c r="M197" s="61">
        <f t="shared" si="12"/>
        <v>12</v>
      </c>
    </row>
    <row r="198">
      <c r="A198" s="61">
        <v>183.0</v>
      </c>
      <c r="B198" s="161"/>
      <c r="C198" s="61"/>
      <c r="D198" s="61"/>
      <c r="E198" s="163"/>
      <c r="F198" s="61"/>
      <c r="G198" s="61"/>
      <c r="H198" s="163"/>
      <c r="I198" s="163"/>
      <c r="J198" s="61"/>
      <c r="K198" s="61"/>
      <c r="L198" s="61"/>
      <c r="M198" s="61">
        <f t="shared" si="12"/>
        <v>12</v>
      </c>
    </row>
    <row r="199">
      <c r="A199" s="61">
        <v>184.0</v>
      </c>
      <c r="B199" s="161"/>
      <c r="C199" s="61"/>
      <c r="D199" s="61"/>
      <c r="E199" s="163"/>
      <c r="F199" s="61"/>
      <c r="G199" s="61"/>
      <c r="H199" s="163"/>
      <c r="I199" s="163"/>
      <c r="J199" s="61"/>
      <c r="K199" s="61"/>
      <c r="L199" s="61"/>
      <c r="M199" s="61">
        <f t="shared" si="12"/>
        <v>12</v>
      </c>
    </row>
    <row r="200">
      <c r="A200" s="61">
        <v>185.0</v>
      </c>
      <c r="B200" s="161"/>
      <c r="C200" s="61"/>
      <c r="D200" s="61"/>
      <c r="E200" s="163"/>
      <c r="F200" s="163"/>
      <c r="G200" s="61"/>
      <c r="H200" s="163"/>
      <c r="I200" s="163"/>
      <c r="J200" s="61"/>
      <c r="K200" s="61"/>
      <c r="L200" s="61"/>
      <c r="M200" s="61">
        <f t="shared" si="12"/>
        <v>12</v>
      </c>
    </row>
    <row r="201">
      <c r="A201" s="61">
        <v>186.0</v>
      </c>
      <c r="B201" s="161"/>
      <c r="C201" s="61"/>
      <c r="D201" s="61"/>
      <c r="E201" s="163"/>
      <c r="F201" s="163"/>
      <c r="G201" s="61"/>
      <c r="H201" s="61"/>
      <c r="I201" s="163"/>
      <c r="J201" s="61"/>
      <c r="K201" s="61"/>
      <c r="L201" s="61"/>
      <c r="M201" s="61">
        <f t="shared" si="12"/>
        <v>12</v>
      </c>
    </row>
    <row r="202">
      <c r="A202" s="61">
        <v>187.0</v>
      </c>
      <c r="B202" s="161"/>
      <c r="C202" s="61"/>
      <c r="D202" s="61"/>
      <c r="E202" s="163"/>
      <c r="F202" s="163"/>
      <c r="G202" s="61"/>
      <c r="H202" s="61"/>
      <c r="I202" s="163"/>
      <c r="J202" s="61"/>
      <c r="K202" s="61"/>
      <c r="L202" s="61"/>
      <c r="M202" s="61">
        <f t="shared" si="12"/>
        <v>12</v>
      </c>
    </row>
    <row r="203">
      <c r="A203" s="61">
        <v>188.0</v>
      </c>
      <c r="B203" s="161"/>
      <c r="C203" s="61"/>
      <c r="D203" s="61"/>
      <c r="E203" s="61"/>
      <c r="F203" s="61"/>
      <c r="G203" s="61"/>
      <c r="H203" s="61"/>
      <c r="I203" s="163"/>
      <c r="J203" s="61"/>
      <c r="K203" s="61"/>
      <c r="L203" s="61"/>
      <c r="M203" s="61">
        <f t="shared" si="12"/>
        <v>12</v>
      </c>
    </row>
    <row r="204">
      <c r="A204" s="61">
        <v>189.0</v>
      </c>
      <c r="B204" s="161"/>
      <c r="C204" s="61"/>
      <c r="D204" s="61"/>
      <c r="E204" s="61"/>
      <c r="F204" s="163"/>
      <c r="G204" s="61"/>
      <c r="H204" s="61"/>
      <c r="I204" s="163"/>
      <c r="J204" s="61"/>
      <c r="K204" s="61"/>
      <c r="L204" s="61"/>
      <c r="M204" s="61">
        <f t="shared" si="12"/>
        <v>12</v>
      </c>
    </row>
    <row r="205">
      <c r="A205" s="61">
        <v>190.0</v>
      </c>
      <c r="B205" s="161"/>
      <c r="C205" s="61"/>
      <c r="D205" s="61"/>
      <c r="E205" s="163"/>
      <c r="F205" s="61"/>
      <c r="G205" s="61"/>
      <c r="H205" s="163"/>
      <c r="I205" s="163"/>
      <c r="J205" s="61"/>
      <c r="K205" s="61"/>
      <c r="L205" s="61"/>
      <c r="M205" s="61">
        <f t="shared" si="12"/>
        <v>12</v>
      </c>
    </row>
    <row r="206">
      <c r="A206" s="61">
        <v>191.0</v>
      </c>
      <c r="B206" s="161"/>
      <c r="C206" s="61"/>
      <c r="D206" s="61"/>
      <c r="E206" s="61"/>
      <c r="F206" s="61"/>
      <c r="G206" s="61"/>
      <c r="H206" s="61"/>
      <c r="I206" s="163"/>
      <c r="J206" s="61"/>
      <c r="K206" s="61"/>
      <c r="L206" s="61"/>
      <c r="M206" s="61">
        <f t="shared" si="12"/>
        <v>12</v>
      </c>
    </row>
    <row r="207">
      <c r="A207" s="61">
        <v>192.0</v>
      </c>
      <c r="B207" s="161"/>
      <c r="C207" s="61"/>
      <c r="D207" s="61"/>
      <c r="E207" s="163"/>
      <c r="F207" s="163"/>
      <c r="G207" s="61"/>
      <c r="H207" s="163"/>
      <c r="I207" s="163"/>
      <c r="J207" s="61"/>
      <c r="K207" s="61"/>
      <c r="L207" s="61"/>
      <c r="M207" s="61">
        <f t="shared" si="12"/>
        <v>12</v>
      </c>
    </row>
    <row r="208">
      <c r="A208" s="61">
        <v>193.0</v>
      </c>
      <c r="B208" s="161"/>
      <c r="C208" s="61"/>
      <c r="D208" s="61"/>
      <c r="E208" s="61"/>
      <c r="F208" s="163"/>
      <c r="G208" s="163"/>
      <c r="H208" s="163"/>
      <c r="I208" s="163"/>
      <c r="J208" s="61"/>
      <c r="K208" s="61"/>
      <c r="L208" s="61"/>
      <c r="M208" s="61">
        <f t="shared" si="12"/>
        <v>12</v>
      </c>
    </row>
    <row r="209">
      <c r="A209" s="61">
        <v>194.0</v>
      </c>
      <c r="B209" s="161"/>
      <c r="C209" s="61"/>
      <c r="D209" s="61"/>
      <c r="E209" s="163"/>
      <c r="F209" s="163"/>
      <c r="G209" s="61"/>
      <c r="H209" s="61"/>
      <c r="I209" s="163"/>
      <c r="J209" s="61"/>
      <c r="K209" s="61"/>
      <c r="L209" s="61"/>
      <c r="M209" s="61">
        <f t="shared" si="12"/>
        <v>12</v>
      </c>
    </row>
    <row r="210">
      <c r="A210" s="61">
        <v>195.0</v>
      </c>
      <c r="B210" s="161"/>
      <c r="C210" s="61"/>
      <c r="D210" s="61"/>
      <c r="E210" s="163"/>
      <c r="F210" s="61"/>
      <c r="G210" s="61"/>
      <c r="H210" s="163"/>
      <c r="I210" s="163"/>
      <c r="J210" s="61"/>
      <c r="K210" s="61"/>
      <c r="L210" s="61"/>
      <c r="M210" s="61">
        <f t="shared" si="12"/>
        <v>12</v>
      </c>
    </row>
    <row r="211">
      <c r="A211" s="61">
        <v>196.0</v>
      </c>
      <c r="B211" s="161"/>
      <c r="C211" s="61"/>
      <c r="D211" s="61"/>
      <c r="E211" s="163"/>
      <c r="F211" s="163"/>
      <c r="G211" s="61"/>
      <c r="H211" s="61"/>
      <c r="I211" s="163"/>
      <c r="J211" s="61"/>
      <c r="K211" s="61"/>
      <c r="L211" s="61"/>
      <c r="M211" s="61">
        <f t="shared" si="12"/>
        <v>12</v>
      </c>
    </row>
    <row r="212">
      <c r="A212" s="61">
        <v>197.0</v>
      </c>
      <c r="B212" s="161"/>
      <c r="C212" s="61"/>
      <c r="D212" s="61"/>
      <c r="E212" s="163"/>
      <c r="F212" s="163"/>
      <c r="G212" s="163"/>
      <c r="H212" s="61"/>
      <c r="I212" s="163"/>
      <c r="J212" s="61"/>
      <c r="K212" s="61"/>
      <c r="L212" s="61"/>
      <c r="M212" s="61">
        <f t="shared" si="12"/>
        <v>12</v>
      </c>
    </row>
    <row r="213">
      <c r="A213" s="61">
        <v>198.0</v>
      </c>
      <c r="B213" s="161"/>
      <c r="C213" s="61"/>
      <c r="D213" s="61"/>
      <c r="E213" s="163"/>
      <c r="F213" s="163"/>
      <c r="G213" s="61"/>
      <c r="H213" s="61"/>
      <c r="I213" s="163"/>
      <c r="J213" s="61"/>
      <c r="K213" s="61"/>
      <c r="L213" s="61"/>
      <c r="M213" s="61">
        <f t="shared" si="12"/>
        <v>12</v>
      </c>
    </row>
    <row r="214">
      <c r="A214" s="61">
        <v>199.0</v>
      </c>
      <c r="B214" s="161"/>
      <c r="C214" s="61"/>
      <c r="D214" s="61"/>
      <c r="E214" s="163"/>
      <c r="F214" s="163"/>
      <c r="G214" s="61"/>
      <c r="H214" s="163"/>
      <c r="I214" s="163"/>
      <c r="J214" s="61"/>
      <c r="K214" s="61"/>
      <c r="L214" s="61"/>
      <c r="M214" s="61">
        <f t="shared" si="12"/>
        <v>12</v>
      </c>
    </row>
    <row r="215">
      <c r="A215" s="61">
        <v>200.0</v>
      </c>
      <c r="B215" s="161"/>
      <c r="C215" s="61"/>
      <c r="D215" s="61"/>
      <c r="E215" s="163"/>
      <c r="F215" s="163"/>
      <c r="G215" s="61"/>
      <c r="H215" s="163"/>
      <c r="I215" s="163"/>
      <c r="J215" s="61"/>
      <c r="K215" s="61"/>
      <c r="L215" s="61"/>
      <c r="M215" s="61">
        <f t="shared" si="12"/>
        <v>12</v>
      </c>
    </row>
    <row r="216">
      <c r="A216" s="61">
        <v>201.0</v>
      </c>
      <c r="B216" s="161"/>
      <c r="C216" s="61"/>
      <c r="D216" s="61"/>
      <c r="E216" s="163"/>
      <c r="F216" s="61"/>
      <c r="G216" s="61"/>
      <c r="H216" s="163"/>
      <c r="I216" s="163"/>
      <c r="J216" s="61"/>
      <c r="K216" s="61"/>
      <c r="L216" s="61"/>
      <c r="M216" s="61">
        <f t="shared" si="12"/>
        <v>12</v>
      </c>
    </row>
    <row r="217">
      <c r="A217" s="61">
        <v>202.0</v>
      </c>
      <c r="B217" s="161"/>
      <c r="C217" s="61"/>
      <c r="D217" s="61"/>
      <c r="E217" s="163"/>
      <c r="F217" s="163"/>
      <c r="G217" s="163"/>
      <c r="H217" s="61"/>
      <c r="I217" s="163"/>
      <c r="J217" s="61"/>
      <c r="K217" s="61"/>
      <c r="L217" s="61"/>
      <c r="M217" s="61">
        <f t="shared" si="12"/>
        <v>12</v>
      </c>
    </row>
    <row r="218">
      <c r="A218" s="61">
        <v>203.0</v>
      </c>
      <c r="B218" s="161"/>
      <c r="C218" s="61"/>
      <c r="D218" s="61"/>
      <c r="E218" s="61"/>
      <c r="F218" s="61"/>
      <c r="G218" s="61"/>
      <c r="H218" s="61"/>
      <c r="I218" s="163"/>
      <c r="J218" s="61"/>
      <c r="K218" s="61"/>
      <c r="L218" s="61"/>
      <c r="M218" s="61">
        <f t="shared" si="12"/>
        <v>12</v>
      </c>
    </row>
    <row r="219">
      <c r="A219" s="61">
        <v>204.0</v>
      </c>
      <c r="B219" s="161"/>
      <c r="C219" s="61"/>
      <c r="D219" s="61"/>
      <c r="E219" s="61"/>
      <c r="F219" s="61"/>
      <c r="G219" s="61"/>
      <c r="H219" s="61"/>
      <c r="I219" s="163"/>
      <c r="J219" s="61"/>
      <c r="K219" s="61"/>
      <c r="L219" s="61"/>
      <c r="M219" s="61">
        <f t="shared" si="12"/>
        <v>12</v>
      </c>
    </row>
    <row r="220">
      <c r="A220" s="61">
        <v>205.0</v>
      </c>
      <c r="B220" s="161"/>
      <c r="C220" s="61"/>
      <c r="D220" s="61"/>
      <c r="E220" s="163"/>
      <c r="F220" s="163"/>
      <c r="G220" s="163"/>
      <c r="H220" s="61"/>
      <c r="I220" s="163"/>
      <c r="J220" s="61"/>
      <c r="K220" s="61"/>
      <c r="L220" s="61"/>
      <c r="M220" s="61">
        <f t="shared" si="12"/>
        <v>12</v>
      </c>
    </row>
    <row r="221">
      <c r="A221" s="61">
        <v>206.0</v>
      </c>
      <c r="B221" s="161"/>
      <c r="C221" s="61"/>
      <c r="D221" s="61"/>
      <c r="E221" s="163"/>
      <c r="F221" s="163"/>
      <c r="G221" s="61"/>
      <c r="H221" s="61"/>
      <c r="I221" s="163"/>
      <c r="J221" s="61"/>
      <c r="K221" s="61"/>
      <c r="L221" s="61"/>
      <c r="M221" s="61">
        <f t="shared" si="12"/>
        <v>12</v>
      </c>
    </row>
    <row r="222">
      <c r="A222" s="61">
        <v>207.0</v>
      </c>
      <c r="B222" s="161"/>
      <c r="C222" s="61"/>
      <c r="D222" s="61"/>
      <c r="E222" s="61"/>
      <c r="F222" s="163"/>
      <c r="G222" s="61"/>
      <c r="H222" s="163"/>
      <c r="I222" s="163"/>
      <c r="J222" s="61"/>
      <c r="K222" s="61"/>
      <c r="L222" s="61"/>
      <c r="M222" s="61">
        <f t="shared" si="12"/>
        <v>12</v>
      </c>
    </row>
    <row r="223">
      <c r="A223" s="61">
        <v>208.0</v>
      </c>
      <c r="B223" s="292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>
        <f t="shared" si="12"/>
        <v>12</v>
      </c>
    </row>
    <row r="224">
      <c r="A224" s="61">
        <v>209.0</v>
      </c>
      <c r="B224" s="292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>
        <f t="shared" si="12"/>
        <v>12</v>
      </c>
    </row>
    <row r="225">
      <c r="A225" s="61">
        <v>210.0</v>
      </c>
      <c r="B225" s="292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>
        <f t="shared" si="12"/>
        <v>12</v>
      </c>
    </row>
    <row r="226">
      <c r="A226" s="61">
        <v>211.0</v>
      </c>
      <c r="B226" s="292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>
        <f t="shared" si="12"/>
        <v>12</v>
      </c>
    </row>
    <row r="227">
      <c r="A227" s="61">
        <v>212.0</v>
      </c>
      <c r="B227" s="292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>
        <f t="shared" si="12"/>
        <v>12</v>
      </c>
    </row>
    <row r="228">
      <c r="M228" s="60"/>
    </row>
    <row r="229">
      <c r="M229" s="60"/>
    </row>
    <row r="230">
      <c r="M230" s="60"/>
    </row>
    <row r="231">
      <c r="M231" s="60"/>
    </row>
    <row r="232">
      <c r="M232" s="60"/>
    </row>
    <row r="233">
      <c r="M233" s="60"/>
    </row>
    <row r="234">
      <c r="M234" s="60"/>
    </row>
    <row r="235">
      <c r="M235" s="60"/>
    </row>
    <row r="236">
      <c r="M236" s="60"/>
    </row>
    <row r="237">
      <c r="M237" s="60"/>
    </row>
    <row r="238">
      <c r="M238" s="60"/>
    </row>
    <row r="239">
      <c r="M239" s="60"/>
    </row>
    <row r="240">
      <c r="M240" s="60"/>
    </row>
    <row r="241">
      <c r="M241" s="60"/>
    </row>
    <row r="242">
      <c r="M242" s="60"/>
    </row>
    <row r="243">
      <c r="M243" s="60"/>
    </row>
    <row r="244">
      <c r="M244" s="60"/>
    </row>
    <row r="245">
      <c r="M245" s="60"/>
    </row>
    <row r="246">
      <c r="M246" s="60"/>
    </row>
    <row r="247">
      <c r="M247" s="60"/>
    </row>
    <row r="248">
      <c r="M248" s="60"/>
    </row>
    <row r="249">
      <c r="M249" s="60"/>
    </row>
    <row r="250">
      <c r="M250" s="60"/>
    </row>
    <row r="251">
      <c r="M251" s="60"/>
    </row>
    <row r="252">
      <c r="M252" s="60"/>
    </row>
    <row r="253">
      <c r="M253" s="60"/>
    </row>
    <row r="254">
      <c r="M254" s="60"/>
    </row>
    <row r="255">
      <c r="M255" s="60"/>
    </row>
    <row r="256">
      <c r="M256" s="60"/>
    </row>
    <row r="257">
      <c r="M257" s="60"/>
    </row>
    <row r="258">
      <c r="M258" s="60"/>
    </row>
    <row r="259">
      <c r="M259" s="60"/>
    </row>
    <row r="260">
      <c r="M260" s="60"/>
    </row>
    <row r="261">
      <c r="M261" s="60"/>
    </row>
    <row r="262">
      <c r="M262" s="60"/>
    </row>
    <row r="263">
      <c r="M263" s="60"/>
    </row>
    <row r="264">
      <c r="M264" s="60"/>
    </row>
    <row r="265">
      <c r="M265" s="60"/>
    </row>
    <row r="266">
      <c r="M266" s="60"/>
    </row>
    <row r="267">
      <c r="M267" s="60"/>
    </row>
    <row r="268">
      <c r="M268" s="60"/>
    </row>
    <row r="269">
      <c r="M269" s="60"/>
    </row>
    <row r="270">
      <c r="M270" s="60"/>
    </row>
    <row r="271">
      <c r="M271" s="60"/>
    </row>
    <row r="272">
      <c r="M272" s="60"/>
    </row>
    <row r="273">
      <c r="M273" s="60"/>
    </row>
    <row r="274">
      <c r="M274" s="60"/>
    </row>
    <row r="275">
      <c r="M275" s="60"/>
    </row>
    <row r="276">
      <c r="M276" s="60"/>
    </row>
    <row r="277">
      <c r="M277" s="60"/>
    </row>
    <row r="278">
      <c r="M278" s="60"/>
    </row>
    <row r="279">
      <c r="M279" s="60"/>
    </row>
    <row r="280">
      <c r="M280" s="60"/>
    </row>
    <row r="281">
      <c r="M281" s="60"/>
    </row>
    <row r="282">
      <c r="M282" s="60"/>
    </row>
    <row r="283">
      <c r="M283" s="60"/>
    </row>
    <row r="284">
      <c r="M284" s="60"/>
    </row>
    <row r="285">
      <c r="M285" s="60"/>
    </row>
    <row r="286">
      <c r="M286" s="60"/>
    </row>
    <row r="287">
      <c r="M287" s="60"/>
    </row>
    <row r="288">
      <c r="M288" s="60"/>
    </row>
    <row r="289">
      <c r="M289" s="60"/>
    </row>
    <row r="290">
      <c r="M290" s="60"/>
    </row>
    <row r="291">
      <c r="M291" s="60"/>
    </row>
    <row r="292">
      <c r="M292" s="60"/>
    </row>
    <row r="293">
      <c r="M293" s="60"/>
    </row>
    <row r="294">
      <c r="M294" s="60"/>
    </row>
    <row r="295">
      <c r="M295" s="60"/>
    </row>
    <row r="296">
      <c r="M296" s="60"/>
    </row>
    <row r="297">
      <c r="M297" s="60"/>
    </row>
    <row r="298">
      <c r="M298" s="60"/>
    </row>
    <row r="299">
      <c r="M299" s="60"/>
    </row>
    <row r="300">
      <c r="M300" s="60"/>
    </row>
    <row r="301">
      <c r="M301" s="60"/>
    </row>
    <row r="302">
      <c r="M302" s="60"/>
    </row>
    <row r="303">
      <c r="M303" s="60"/>
    </row>
    <row r="304">
      <c r="M304" s="60"/>
    </row>
    <row r="305">
      <c r="M305" s="60"/>
    </row>
    <row r="306">
      <c r="M306" s="60"/>
    </row>
    <row r="307">
      <c r="M307" s="60"/>
    </row>
    <row r="308">
      <c r="M308" s="60"/>
    </row>
    <row r="309">
      <c r="M309" s="60"/>
    </row>
    <row r="310">
      <c r="M310" s="60"/>
    </row>
    <row r="311">
      <c r="M311" s="60"/>
    </row>
    <row r="312">
      <c r="M312" s="60"/>
    </row>
    <row r="313">
      <c r="M313" s="60"/>
    </row>
    <row r="314">
      <c r="M314" s="60"/>
    </row>
    <row r="315">
      <c r="M315" s="60"/>
    </row>
    <row r="316">
      <c r="M316" s="60"/>
    </row>
    <row r="317">
      <c r="M317" s="60"/>
    </row>
    <row r="318">
      <c r="M318" s="60"/>
    </row>
    <row r="319">
      <c r="M319" s="60"/>
    </row>
    <row r="320">
      <c r="M320" s="60"/>
    </row>
    <row r="321">
      <c r="M321" s="60"/>
    </row>
    <row r="322">
      <c r="M322" s="60"/>
    </row>
    <row r="323">
      <c r="M323" s="60"/>
    </row>
    <row r="324">
      <c r="M324" s="60"/>
    </row>
    <row r="325">
      <c r="M325" s="60"/>
    </row>
    <row r="326">
      <c r="M326" s="60"/>
    </row>
    <row r="327">
      <c r="M327" s="60"/>
    </row>
    <row r="328">
      <c r="M328" s="60"/>
    </row>
    <row r="329">
      <c r="M329" s="60"/>
    </row>
    <row r="330">
      <c r="M330" s="60"/>
    </row>
    <row r="331">
      <c r="M331" s="60"/>
    </row>
    <row r="332">
      <c r="M332" s="60"/>
    </row>
    <row r="333">
      <c r="M333" s="60"/>
    </row>
    <row r="334">
      <c r="M334" s="60"/>
    </row>
    <row r="335">
      <c r="M335" s="60"/>
    </row>
    <row r="336">
      <c r="M336" s="60"/>
    </row>
    <row r="337">
      <c r="M337" s="60"/>
    </row>
    <row r="338">
      <c r="M338" s="60"/>
    </row>
    <row r="339">
      <c r="M339" s="60"/>
    </row>
    <row r="340">
      <c r="M340" s="60"/>
    </row>
    <row r="341">
      <c r="M341" s="60"/>
    </row>
    <row r="342">
      <c r="M342" s="60"/>
    </row>
    <row r="343">
      <c r="M343" s="60"/>
    </row>
    <row r="344">
      <c r="M344" s="60"/>
    </row>
    <row r="345">
      <c r="M345" s="60"/>
    </row>
    <row r="346">
      <c r="M346" s="60"/>
    </row>
    <row r="347">
      <c r="M347" s="60"/>
    </row>
    <row r="348">
      <c r="M348" s="60"/>
    </row>
    <row r="349">
      <c r="M349" s="60"/>
    </row>
    <row r="350">
      <c r="M350" s="60"/>
    </row>
    <row r="351">
      <c r="M351" s="60"/>
    </row>
    <row r="352">
      <c r="M352" s="60"/>
    </row>
    <row r="353">
      <c r="M353" s="60"/>
    </row>
    <row r="354">
      <c r="M354" s="60"/>
    </row>
    <row r="355">
      <c r="M355" s="60"/>
    </row>
    <row r="356">
      <c r="M356" s="60"/>
    </row>
    <row r="357">
      <c r="M357" s="60"/>
    </row>
    <row r="358">
      <c r="M358" s="60"/>
    </row>
    <row r="359">
      <c r="M359" s="60"/>
    </row>
    <row r="360">
      <c r="M360" s="60"/>
    </row>
    <row r="361">
      <c r="M361" s="60"/>
    </row>
    <row r="362">
      <c r="M362" s="60"/>
    </row>
    <row r="363">
      <c r="M363" s="60"/>
    </row>
    <row r="364">
      <c r="M364" s="60"/>
    </row>
    <row r="365">
      <c r="M365" s="60"/>
    </row>
    <row r="366">
      <c r="M366" s="60"/>
    </row>
    <row r="367">
      <c r="M367" s="60"/>
    </row>
    <row r="368">
      <c r="M368" s="60"/>
    </row>
    <row r="369">
      <c r="M369" s="60"/>
    </row>
    <row r="370">
      <c r="M370" s="60"/>
    </row>
    <row r="371">
      <c r="M371" s="60"/>
    </row>
    <row r="372">
      <c r="M372" s="60"/>
    </row>
    <row r="373">
      <c r="M373" s="60"/>
    </row>
    <row r="374">
      <c r="M374" s="60"/>
    </row>
    <row r="375">
      <c r="M375" s="60"/>
    </row>
    <row r="376">
      <c r="M376" s="60"/>
    </row>
    <row r="377">
      <c r="M377" s="60"/>
    </row>
    <row r="378">
      <c r="M378" s="60"/>
    </row>
    <row r="379">
      <c r="M379" s="60"/>
    </row>
    <row r="380">
      <c r="M380" s="60"/>
    </row>
    <row r="381">
      <c r="M381" s="60"/>
    </row>
    <row r="382">
      <c r="M382" s="60"/>
    </row>
    <row r="383">
      <c r="M383" s="60"/>
    </row>
    <row r="384">
      <c r="M384" s="60"/>
    </row>
    <row r="385">
      <c r="M385" s="60"/>
    </row>
    <row r="386">
      <c r="M386" s="60"/>
    </row>
    <row r="387">
      <c r="M387" s="60"/>
    </row>
    <row r="388">
      <c r="M388" s="60"/>
    </row>
    <row r="389">
      <c r="M389" s="60"/>
    </row>
    <row r="390">
      <c r="M390" s="60"/>
    </row>
    <row r="391">
      <c r="M391" s="60"/>
    </row>
    <row r="392">
      <c r="M392" s="60"/>
    </row>
    <row r="393">
      <c r="M393" s="60"/>
    </row>
    <row r="394">
      <c r="M394" s="60"/>
    </row>
    <row r="395">
      <c r="M395" s="60"/>
    </row>
    <row r="396">
      <c r="M396" s="60"/>
    </row>
    <row r="397">
      <c r="M397" s="60"/>
    </row>
    <row r="398">
      <c r="M398" s="60"/>
    </row>
    <row r="399">
      <c r="M399" s="60"/>
    </row>
    <row r="400">
      <c r="M400" s="60"/>
    </row>
    <row r="401">
      <c r="M401" s="60"/>
    </row>
    <row r="402">
      <c r="M402" s="60"/>
    </row>
    <row r="403">
      <c r="M403" s="60"/>
    </row>
    <row r="404">
      <c r="M404" s="60"/>
    </row>
    <row r="405">
      <c r="M405" s="60"/>
    </row>
    <row r="406">
      <c r="M406" s="60"/>
    </row>
    <row r="407">
      <c r="M407" s="60"/>
    </row>
    <row r="408">
      <c r="M408" s="60"/>
    </row>
    <row r="409">
      <c r="M409" s="60"/>
    </row>
    <row r="410">
      <c r="M410" s="60"/>
    </row>
    <row r="411">
      <c r="M411" s="60"/>
    </row>
    <row r="412">
      <c r="M412" s="60"/>
    </row>
    <row r="413">
      <c r="M413" s="60"/>
    </row>
    <row r="414">
      <c r="M414" s="60"/>
    </row>
    <row r="415">
      <c r="M415" s="60"/>
    </row>
    <row r="416">
      <c r="M416" s="60"/>
    </row>
    <row r="417">
      <c r="M417" s="60"/>
    </row>
    <row r="418">
      <c r="M418" s="60"/>
    </row>
    <row r="419">
      <c r="M419" s="60"/>
    </row>
    <row r="420">
      <c r="M420" s="60"/>
    </row>
    <row r="421">
      <c r="M421" s="60"/>
    </row>
    <row r="422">
      <c r="M422" s="60"/>
    </row>
    <row r="423">
      <c r="M423" s="60"/>
    </row>
    <row r="424">
      <c r="M424" s="60"/>
    </row>
    <row r="425">
      <c r="M425" s="60"/>
    </row>
    <row r="426">
      <c r="M426" s="60"/>
    </row>
    <row r="427">
      <c r="M427" s="60"/>
    </row>
    <row r="428">
      <c r="M428" s="60"/>
    </row>
    <row r="429">
      <c r="M429" s="60"/>
    </row>
    <row r="430">
      <c r="M430" s="60"/>
    </row>
    <row r="431">
      <c r="M431" s="60"/>
    </row>
    <row r="432">
      <c r="M432" s="60"/>
    </row>
    <row r="433">
      <c r="M433" s="60"/>
    </row>
    <row r="434">
      <c r="M434" s="60"/>
    </row>
    <row r="435">
      <c r="M435" s="60"/>
    </row>
    <row r="436">
      <c r="M436" s="60"/>
    </row>
    <row r="437">
      <c r="M437" s="60"/>
    </row>
    <row r="438">
      <c r="M438" s="60"/>
    </row>
    <row r="439">
      <c r="M439" s="60"/>
    </row>
    <row r="440">
      <c r="M440" s="60"/>
    </row>
    <row r="441">
      <c r="M441" s="60"/>
    </row>
    <row r="442">
      <c r="M442" s="60"/>
    </row>
    <row r="443">
      <c r="M443" s="60"/>
    </row>
    <row r="444">
      <c r="M444" s="60"/>
    </row>
    <row r="445">
      <c r="M445" s="60"/>
    </row>
    <row r="446">
      <c r="M446" s="60"/>
    </row>
    <row r="447">
      <c r="M447" s="60"/>
    </row>
    <row r="448">
      <c r="M448" s="60"/>
    </row>
    <row r="449">
      <c r="M449" s="60"/>
    </row>
    <row r="450">
      <c r="M450" s="60"/>
    </row>
    <row r="451">
      <c r="M451" s="60"/>
    </row>
    <row r="452">
      <c r="M452" s="60"/>
    </row>
    <row r="453">
      <c r="M453" s="60"/>
    </row>
    <row r="454">
      <c r="M454" s="60"/>
    </row>
    <row r="455">
      <c r="M455" s="60"/>
    </row>
    <row r="456">
      <c r="M456" s="60"/>
    </row>
    <row r="457">
      <c r="M457" s="60"/>
    </row>
    <row r="458">
      <c r="M458" s="60"/>
    </row>
    <row r="459">
      <c r="M459" s="60"/>
    </row>
    <row r="460">
      <c r="M460" s="60"/>
    </row>
    <row r="461">
      <c r="M461" s="60"/>
    </row>
    <row r="462">
      <c r="M462" s="60"/>
    </row>
    <row r="463">
      <c r="M463" s="60"/>
    </row>
    <row r="464">
      <c r="M464" s="60"/>
    </row>
    <row r="465">
      <c r="M465" s="60"/>
    </row>
    <row r="466">
      <c r="M466" s="60"/>
    </row>
    <row r="467">
      <c r="M467" s="60"/>
    </row>
    <row r="468">
      <c r="M468" s="60"/>
    </row>
    <row r="469">
      <c r="M469" s="60"/>
    </row>
    <row r="470">
      <c r="M470" s="60"/>
    </row>
    <row r="471">
      <c r="M471" s="60"/>
    </row>
    <row r="472">
      <c r="M472" s="60"/>
    </row>
    <row r="473">
      <c r="M473" s="60"/>
    </row>
    <row r="474">
      <c r="M474" s="60"/>
    </row>
    <row r="475">
      <c r="M475" s="60"/>
    </row>
    <row r="476">
      <c r="M476" s="60"/>
    </row>
    <row r="477">
      <c r="M477" s="60"/>
    </row>
    <row r="478">
      <c r="M478" s="60"/>
    </row>
    <row r="479">
      <c r="M479" s="60"/>
    </row>
    <row r="480">
      <c r="M480" s="60"/>
    </row>
    <row r="481">
      <c r="M481" s="60"/>
    </row>
    <row r="482">
      <c r="M482" s="60"/>
    </row>
    <row r="483">
      <c r="M483" s="60"/>
    </row>
    <row r="484">
      <c r="M484" s="60"/>
    </row>
    <row r="485">
      <c r="M485" s="60"/>
    </row>
    <row r="486">
      <c r="M486" s="60"/>
    </row>
    <row r="487">
      <c r="M487" s="60"/>
    </row>
    <row r="488">
      <c r="M488" s="60"/>
    </row>
    <row r="489">
      <c r="M489" s="60"/>
    </row>
    <row r="490">
      <c r="M490" s="60"/>
    </row>
    <row r="491">
      <c r="M491" s="60"/>
    </row>
    <row r="492">
      <c r="M492" s="60"/>
    </row>
    <row r="493">
      <c r="M493" s="60"/>
    </row>
    <row r="494">
      <c r="M494" s="60"/>
    </row>
    <row r="495">
      <c r="M495" s="60"/>
    </row>
    <row r="496">
      <c r="M496" s="60"/>
    </row>
    <row r="497">
      <c r="M497" s="60"/>
    </row>
    <row r="498">
      <c r="M498" s="60"/>
    </row>
    <row r="499">
      <c r="M499" s="60"/>
    </row>
    <row r="500">
      <c r="M500" s="60"/>
    </row>
    <row r="501">
      <c r="M501" s="60"/>
    </row>
    <row r="502">
      <c r="M502" s="60"/>
    </row>
    <row r="503">
      <c r="M503" s="60"/>
    </row>
    <row r="504">
      <c r="M504" s="60"/>
    </row>
    <row r="505">
      <c r="M505" s="60"/>
    </row>
    <row r="506">
      <c r="M506" s="60"/>
    </row>
    <row r="507">
      <c r="M507" s="60"/>
    </row>
    <row r="508">
      <c r="M508" s="60"/>
    </row>
    <row r="509">
      <c r="M509" s="60"/>
    </row>
    <row r="510">
      <c r="M510" s="60"/>
    </row>
    <row r="511">
      <c r="M511" s="60"/>
    </row>
    <row r="512">
      <c r="M512" s="60"/>
    </row>
    <row r="513">
      <c r="M513" s="60"/>
    </row>
    <row r="514">
      <c r="M514" s="60"/>
    </row>
    <row r="515">
      <c r="M515" s="60"/>
    </row>
    <row r="516">
      <c r="M516" s="60"/>
    </row>
    <row r="517">
      <c r="M517" s="60"/>
    </row>
    <row r="518">
      <c r="M518" s="60"/>
    </row>
    <row r="519">
      <c r="M519" s="60"/>
    </row>
    <row r="520">
      <c r="M520" s="60"/>
    </row>
    <row r="521">
      <c r="M521" s="60"/>
    </row>
    <row r="522">
      <c r="M522" s="60"/>
    </row>
    <row r="523">
      <c r="M523" s="60"/>
    </row>
    <row r="524">
      <c r="M524" s="60"/>
    </row>
    <row r="525">
      <c r="M525" s="60"/>
    </row>
    <row r="526">
      <c r="M526" s="60"/>
    </row>
    <row r="527">
      <c r="M527" s="60"/>
    </row>
    <row r="528">
      <c r="M528" s="60"/>
    </row>
    <row r="529">
      <c r="M529" s="60"/>
    </row>
    <row r="530">
      <c r="M530" s="60"/>
    </row>
    <row r="531">
      <c r="M531" s="60"/>
    </row>
    <row r="532">
      <c r="M532" s="60"/>
    </row>
    <row r="533">
      <c r="M533" s="60"/>
    </row>
    <row r="534">
      <c r="M534" s="60"/>
    </row>
    <row r="535">
      <c r="M535" s="60"/>
    </row>
    <row r="536">
      <c r="M536" s="60"/>
    </row>
    <row r="537">
      <c r="M537" s="60"/>
    </row>
    <row r="538">
      <c r="M538" s="60"/>
    </row>
    <row r="539">
      <c r="M539" s="60"/>
    </row>
    <row r="540">
      <c r="M540" s="60"/>
    </row>
    <row r="541">
      <c r="M541" s="60"/>
    </row>
    <row r="542">
      <c r="M542" s="60"/>
    </row>
    <row r="543">
      <c r="M543" s="60"/>
    </row>
    <row r="544">
      <c r="M544" s="60"/>
    </row>
    <row r="545">
      <c r="M545" s="60"/>
    </row>
    <row r="546">
      <c r="M546" s="60"/>
    </row>
    <row r="547">
      <c r="M547" s="60"/>
    </row>
    <row r="548">
      <c r="M548" s="60"/>
    </row>
    <row r="549">
      <c r="M549" s="60"/>
    </row>
    <row r="550">
      <c r="M550" s="60"/>
    </row>
    <row r="551">
      <c r="M551" s="60"/>
    </row>
    <row r="552">
      <c r="M552" s="60"/>
    </row>
    <row r="553">
      <c r="M553" s="60"/>
    </row>
    <row r="554">
      <c r="M554" s="60"/>
    </row>
    <row r="555">
      <c r="M555" s="60"/>
    </row>
    <row r="556">
      <c r="M556" s="60"/>
    </row>
    <row r="557">
      <c r="M557" s="60"/>
    </row>
    <row r="558">
      <c r="M558" s="60"/>
    </row>
    <row r="559">
      <c r="M559" s="60"/>
    </row>
    <row r="560">
      <c r="M560" s="60"/>
    </row>
    <row r="561">
      <c r="M561" s="60"/>
    </row>
    <row r="562">
      <c r="M562" s="60"/>
    </row>
    <row r="563">
      <c r="M563" s="60"/>
    </row>
    <row r="564">
      <c r="M564" s="60"/>
    </row>
    <row r="565">
      <c r="M565" s="60"/>
    </row>
    <row r="566">
      <c r="M566" s="60"/>
    </row>
    <row r="567">
      <c r="M567" s="60"/>
    </row>
    <row r="568">
      <c r="M568" s="60"/>
    </row>
    <row r="569">
      <c r="M569" s="60"/>
    </row>
    <row r="570">
      <c r="M570" s="60"/>
    </row>
    <row r="571">
      <c r="M571" s="60"/>
    </row>
    <row r="572">
      <c r="M572" s="60"/>
    </row>
    <row r="573">
      <c r="M573" s="60"/>
    </row>
    <row r="574">
      <c r="M574" s="60"/>
    </row>
    <row r="575">
      <c r="M575" s="60"/>
    </row>
    <row r="576">
      <c r="M576" s="60"/>
    </row>
    <row r="577">
      <c r="M577" s="60"/>
    </row>
    <row r="578">
      <c r="M578" s="60"/>
    </row>
    <row r="579">
      <c r="M579" s="60"/>
    </row>
    <row r="580">
      <c r="M580" s="60"/>
    </row>
    <row r="581">
      <c r="M581" s="60"/>
    </row>
    <row r="582">
      <c r="M582" s="60"/>
    </row>
    <row r="583">
      <c r="M583" s="60"/>
    </row>
    <row r="584">
      <c r="M584" s="60"/>
    </row>
    <row r="585">
      <c r="M585" s="60"/>
    </row>
    <row r="586">
      <c r="M586" s="60"/>
    </row>
    <row r="587">
      <c r="M587" s="60"/>
    </row>
    <row r="588">
      <c r="M588" s="60"/>
    </row>
    <row r="589">
      <c r="M589" s="60"/>
    </row>
    <row r="590">
      <c r="M590" s="60"/>
    </row>
    <row r="591">
      <c r="M591" s="60"/>
    </row>
    <row r="592">
      <c r="M592" s="60"/>
    </row>
    <row r="593">
      <c r="M593" s="60"/>
    </row>
    <row r="594">
      <c r="M594" s="60"/>
    </row>
    <row r="595">
      <c r="M595" s="60"/>
    </row>
    <row r="596">
      <c r="M596" s="60"/>
    </row>
    <row r="597">
      <c r="M597" s="60"/>
    </row>
    <row r="598">
      <c r="M598" s="60"/>
    </row>
    <row r="599">
      <c r="M599" s="60"/>
    </row>
    <row r="600">
      <c r="M600" s="60"/>
    </row>
    <row r="601">
      <c r="M601" s="60"/>
    </row>
    <row r="602">
      <c r="M602" s="60"/>
    </row>
    <row r="603">
      <c r="M603" s="60"/>
    </row>
    <row r="604">
      <c r="M604" s="60"/>
    </row>
    <row r="605">
      <c r="M605" s="60"/>
    </row>
    <row r="606">
      <c r="M606" s="60"/>
    </row>
    <row r="607">
      <c r="M607" s="60"/>
    </row>
    <row r="608">
      <c r="M608" s="60"/>
    </row>
    <row r="609">
      <c r="M609" s="60"/>
    </row>
    <row r="610">
      <c r="M610" s="60"/>
    </row>
    <row r="611">
      <c r="M611" s="60"/>
    </row>
    <row r="612">
      <c r="M612" s="60"/>
    </row>
    <row r="613">
      <c r="M613" s="60"/>
    </row>
    <row r="614">
      <c r="M614" s="60"/>
    </row>
    <row r="615">
      <c r="M615" s="60"/>
    </row>
    <row r="616">
      <c r="M616" s="60"/>
    </row>
    <row r="617">
      <c r="M617" s="60"/>
    </row>
    <row r="618">
      <c r="M618" s="60"/>
    </row>
    <row r="619">
      <c r="M619" s="60"/>
    </row>
    <row r="620">
      <c r="M620" s="60"/>
    </row>
    <row r="621">
      <c r="M621" s="60"/>
    </row>
    <row r="622">
      <c r="M622" s="60"/>
    </row>
    <row r="623">
      <c r="M623" s="60"/>
    </row>
    <row r="624">
      <c r="M624" s="60"/>
    </row>
    <row r="625">
      <c r="M625" s="60"/>
    </row>
    <row r="626">
      <c r="M626" s="60"/>
    </row>
    <row r="627">
      <c r="M627" s="60"/>
    </row>
    <row r="628">
      <c r="M628" s="60"/>
    </row>
    <row r="629">
      <c r="M629" s="60"/>
    </row>
    <row r="630">
      <c r="M630" s="60"/>
    </row>
    <row r="631">
      <c r="M631" s="60"/>
    </row>
    <row r="632">
      <c r="M632" s="60"/>
    </row>
    <row r="633">
      <c r="M633" s="60"/>
    </row>
    <row r="634">
      <c r="M634" s="60"/>
    </row>
    <row r="635">
      <c r="M635" s="60"/>
    </row>
    <row r="636">
      <c r="M636" s="60"/>
    </row>
    <row r="637">
      <c r="M637" s="60"/>
    </row>
    <row r="638">
      <c r="M638" s="60"/>
    </row>
    <row r="639">
      <c r="M639" s="60"/>
    </row>
    <row r="640">
      <c r="M640" s="60"/>
    </row>
    <row r="641">
      <c r="M641" s="60"/>
    </row>
    <row r="642">
      <c r="M642" s="60"/>
    </row>
    <row r="643">
      <c r="M643" s="60"/>
    </row>
    <row r="644">
      <c r="M644" s="60"/>
    </row>
    <row r="645">
      <c r="M645" s="60"/>
    </row>
    <row r="646">
      <c r="M646" s="60"/>
    </row>
    <row r="647">
      <c r="M647" s="60"/>
    </row>
    <row r="648">
      <c r="M648" s="60"/>
    </row>
    <row r="649">
      <c r="M649" s="60"/>
    </row>
    <row r="650">
      <c r="M650" s="60"/>
    </row>
    <row r="651">
      <c r="M651" s="60"/>
    </row>
    <row r="652">
      <c r="M652" s="60"/>
    </row>
    <row r="653">
      <c r="M653" s="60"/>
    </row>
    <row r="654">
      <c r="M654" s="60"/>
    </row>
    <row r="655">
      <c r="M655" s="60"/>
    </row>
    <row r="656">
      <c r="M656" s="60"/>
    </row>
    <row r="657">
      <c r="M657" s="60"/>
    </row>
    <row r="658">
      <c r="M658" s="60"/>
    </row>
    <row r="659">
      <c r="M659" s="60"/>
    </row>
    <row r="660">
      <c r="M660" s="60"/>
    </row>
    <row r="661">
      <c r="M661" s="60"/>
    </row>
    <row r="662">
      <c r="M662" s="60"/>
    </row>
    <row r="663">
      <c r="M663" s="60"/>
    </row>
    <row r="664">
      <c r="M664" s="60"/>
    </row>
    <row r="665">
      <c r="M665" s="60"/>
    </row>
    <row r="666">
      <c r="M666" s="60"/>
    </row>
    <row r="667">
      <c r="M667" s="60"/>
    </row>
    <row r="668">
      <c r="M668" s="60"/>
    </row>
    <row r="669">
      <c r="M669" s="60"/>
    </row>
    <row r="670">
      <c r="M670" s="60"/>
    </row>
    <row r="671">
      <c r="M671" s="60"/>
    </row>
    <row r="672">
      <c r="M672" s="60"/>
    </row>
    <row r="673">
      <c r="M673" s="60"/>
    </row>
    <row r="674">
      <c r="M674" s="60"/>
    </row>
    <row r="675">
      <c r="M675" s="60"/>
    </row>
    <row r="676">
      <c r="M676" s="60"/>
    </row>
    <row r="677">
      <c r="M677" s="60"/>
    </row>
    <row r="678">
      <c r="M678" s="60"/>
    </row>
    <row r="679">
      <c r="M679" s="60"/>
    </row>
    <row r="680">
      <c r="M680" s="60"/>
    </row>
    <row r="681">
      <c r="M681" s="60"/>
    </row>
    <row r="682">
      <c r="M682" s="60"/>
    </row>
    <row r="683">
      <c r="M683" s="60"/>
    </row>
    <row r="684">
      <c r="M684" s="60"/>
    </row>
    <row r="685">
      <c r="M685" s="60"/>
    </row>
    <row r="686">
      <c r="M686" s="60"/>
    </row>
    <row r="687">
      <c r="M687" s="60"/>
    </row>
    <row r="688">
      <c r="M688" s="60"/>
    </row>
    <row r="689">
      <c r="M689" s="60"/>
    </row>
    <row r="690">
      <c r="M690" s="60"/>
    </row>
    <row r="691">
      <c r="M691" s="60"/>
    </row>
    <row r="692">
      <c r="M692" s="60"/>
    </row>
    <row r="693">
      <c r="M693" s="60"/>
    </row>
    <row r="694">
      <c r="M694" s="60"/>
    </row>
    <row r="695">
      <c r="M695" s="60"/>
    </row>
    <row r="696">
      <c r="M696" s="60"/>
    </row>
    <row r="697">
      <c r="M697" s="60"/>
    </row>
    <row r="698">
      <c r="M698" s="60"/>
    </row>
    <row r="699">
      <c r="M699" s="60"/>
    </row>
    <row r="700">
      <c r="M700" s="60"/>
    </row>
    <row r="701">
      <c r="M701" s="60"/>
    </row>
    <row r="702">
      <c r="M702" s="60"/>
    </row>
    <row r="703">
      <c r="M703" s="60"/>
    </row>
    <row r="704">
      <c r="M704" s="60"/>
    </row>
    <row r="705">
      <c r="M705" s="60"/>
    </row>
    <row r="706">
      <c r="M706" s="60"/>
    </row>
    <row r="707">
      <c r="M707" s="60"/>
    </row>
    <row r="708">
      <c r="M708" s="60"/>
    </row>
    <row r="709">
      <c r="M709" s="60"/>
    </row>
    <row r="710">
      <c r="M710" s="60"/>
    </row>
    <row r="711">
      <c r="M711" s="60"/>
    </row>
    <row r="712">
      <c r="M712" s="60"/>
    </row>
    <row r="713">
      <c r="M713" s="60"/>
    </row>
    <row r="714">
      <c r="M714" s="60"/>
    </row>
    <row r="715">
      <c r="M715" s="60"/>
    </row>
    <row r="716">
      <c r="M716" s="60"/>
    </row>
    <row r="717">
      <c r="M717" s="60"/>
    </row>
    <row r="718">
      <c r="M718" s="60"/>
    </row>
    <row r="719">
      <c r="M719" s="60"/>
    </row>
    <row r="720">
      <c r="M720" s="60"/>
    </row>
    <row r="721">
      <c r="M721" s="60"/>
    </row>
    <row r="722">
      <c r="M722" s="60"/>
    </row>
    <row r="723">
      <c r="M723" s="60"/>
    </row>
    <row r="724">
      <c r="M724" s="60"/>
    </row>
    <row r="725">
      <c r="M725" s="60"/>
    </row>
    <row r="726">
      <c r="M726" s="60"/>
    </row>
    <row r="727">
      <c r="M727" s="60"/>
    </row>
    <row r="728">
      <c r="M728" s="60"/>
    </row>
    <row r="729">
      <c r="M729" s="60"/>
    </row>
    <row r="730">
      <c r="M730" s="60"/>
    </row>
    <row r="731">
      <c r="M731" s="60"/>
    </row>
    <row r="732">
      <c r="M732" s="60"/>
    </row>
    <row r="733">
      <c r="M733" s="60"/>
    </row>
    <row r="734">
      <c r="M734" s="60"/>
    </row>
    <row r="735">
      <c r="M735" s="60"/>
    </row>
    <row r="736">
      <c r="M736" s="60"/>
    </row>
    <row r="737">
      <c r="M737" s="60"/>
    </row>
    <row r="738">
      <c r="M738" s="60"/>
    </row>
    <row r="739">
      <c r="M739" s="60"/>
    </row>
    <row r="740">
      <c r="M740" s="60"/>
    </row>
    <row r="741">
      <c r="M741" s="60"/>
    </row>
    <row r="742">
      <c r="M742" s="60"/>
    </row>
    <row r="743">
      <c r="M743" s="60"/>
    </row>
    <row r="744">
      <c r="M744" s="60"/>
    </row>
    <row r="745">
      <c r="M745" s="60"/>
    </row>
    <row r="746">
      <c r="M746" s="60"/>
    </row>
    <row r="747">
      <c r="M747" s="60"/>
    </row>
    <row r="748">
      <c r="M748" s="60"/>
    </row>
    <row r="749">
      <c r="M749" s="60"/>
    </row>
    <row r="750">
      <c r="M750" s="60"/>
    </row>
    <row r="751">
      <c r="M751" s="60"/>
    </row>
    <row r="752">
      <c r="M752" s="60"/>
    </row>
    <row r="753">
      <c r="M753" s="60"/>
    </row>
    <row r="754">
      <c r="M754" s="60"/>
    </row>
    <row r="755">
      <c r="M755" s="60"/>
    </row>
    <row r="756">
      <c r="M756" s="60"/>
    </row>
    <row r="757">
      <c r="M757" s="60"/>
    </row>
    <row r="758">
      <c r="M758" s="60"/>
    </row>
    <row r="759">
      <c r="M759" s="60"/>
    </row>
    <row r="760">
      <c r="M760" s="60"/>
    </row>
    <row r="761">
      <c r="M761" s="60"/>
    </row>
    <row r="762">
      <c r="M762" s="60"/>
    </row>
    <row r="763">
      <c r="M763" s="60"/>
    </row>
    <row r="764">
      <c r="M764" s="60"/>
    </row>
    <row r="765">
      <c r="M765" s="60"/>
    </row>
    <row r="766">
      <c r="M766" s="60"/>
    </row>
    <row r="767">
      <c r="M767" s="60"/>
    </row>
    <row r="768">
      <c r="M768" s="60"/>
    </row>
    <row r="769">
      <c r="M769" s="60"/>
    </row>
    <row r="770">
      <c r="M770" s="60"/>
    </row>
    <row r="771">
      <c r="M771" s="60"/>
    </row>
    <row r="772">
      <c r="M772" s="60"/>
    </row>
    <row r="773">
      <c r="M773" s="60"/>
    </row>
    <row r="774">
      <c r="M774" s="60"/>
    </row>
    <row r="775">
      <c r="M775" s="60"/>
    </row>
    <row r="776">
      <c r="M776" s="60"/>
    </row>
    <row r="777">
      <c r="M777" s="60"/>
    </row>
    <row r="778">
      <c r="M778" s="60"/>
    </row>
    <row r="779">
      <c r="M779" s="60"/>
    </row>
    <row r="780">
      <c r="M780" s="60"/>
    </row>
    <row r="781">
      <c r="M781" s="60"/>
    </row>
    <row r="782">
      <c r="M782" s="60"/>
    </row>
    <row r="783">
      <c r="M783" s="60"/>
    </row>
    <row r="784">
      <c r="M784" s="60"/>
    </row>
    <row r="785">
      <c r="M785" s="60"/>
    </row>
    <row r="786">
      <c r="M786" s="60"/>
    </row>
    <row r="787">
      <c r="M787" s="60"/>
    </row>
    <row r="788">
      <c r="M788" s="60"/>
    </row>
    <row r="789">
      <c r="M789" s="60"/>
    </row>
    <row r="790">
      <c r="M790" s="60"/>
    </row>
    <row r="791">
      <c r="M791" s="60"/>
    </row>
    <row r="792">
      <c r="M792" s="60"/>
    </row>
    <row r="793">
      <c r="M793" s="60"/>
    </row>
    <row r="794">
      <c r="M794" s="60"/>
    </row>
    <row r="795">
      <c r="M795" s="60"/>
    </row>
    <row r="796">
      <c r="M796" s="60"/>
    </row>
    <row r="797">
      <c r="M797" s="60"/>
    </row>
    <row r="798">
      <c r="M798" s="60"/>
    </row>
    <row r="799">
      <c r="M799" s="60"/>
    </row>
    <row r="800">
      <c r="M800" s="60"/>
    </row>
    <row r="801">
      <c r="M801" s="60"/>
    </row>
    <row r="802">
      <c r="M802" s="60"/>
    </row>
    <row r="803">
      <c r="M803" s="60"/>
    </row>
    <row r="804">
      <c r="M804" s="60"/>
    </row>
    <row r="805">
      <c r="M805" s="60"/>
    </row>
    <row r="806">
      <c r="M806" s="60"/>
    </row>
    <row r="807">
      <c r="M807" s="60"/>
    </row>
    <row r="808">
      <c r="M808" s="60"/>
    </row>
    <row r="809">
      <c r="M809" s="60"/>
    </row>
    <row r="810">
      <c r="M810" s="60"/>
    </row>
    <row r="811">
      <c r="M811" s="60"/>
    </row>
    <row r="812">
      <c r="M812" s="60"/>
    </row>
    <row r="813">
      <c r="M813" s="60"/>
    </row>
    <row r="814">
      <c r="M814" s="60"/>
    </row>
    <row r="815">
      <c r="M815" s="60"/>
    </row>
    <row r="816">
      <c r="M816" s="60"/>
    </row>
    <row r="817">
      <c r="M817" s="60"/>
    </row>
    <row r="818">
      <c r="M818" s="60"/>
    </row>
    <row r="819">
      <c r="M819" s="60"/>
    </row>
    <row r="820">
      <c r="M820" s="60"/>
    </row>
    <row r="821">
      <c r="M821" s="60"/>
    </row>
    <row r="822">
      <c r="M822" s="60"/>
    </row>
    <row r="823">
      <c r="M823" s="60"/>
    </row>
    <row r="824">
      <c r="M824" s="60"/>
    </row>
    <row r="825">
      <c r="M825" s="60"/>
    </row>
    <row r="826">
      <c r="M826" s="60"/>
    </row>
    <row r="827">
      <c r="M827" s="60"/>
    </row>
    <row r="828">
      <c r="M828" s="60"/>
    </row>
    <row r="829">
      <c r="M829" s="60"/>
    </row>
    <row r="830">
      <c r="M830" s="60"/>
    </row>
    <row r="831">
      <c r="M831" s="60"/>
    </row>
    <row r="832">
      <c r="M832" s="60"/>
    </row>
    <row r="833">
      <c r="M833" s="60"/>
    </row>
    <row r="834">
      <c r="M834" s="60"/>
    </row>
    <row r="835">
      <c r="M835" s="60"/>
    </row>
    <row r="836">
      <c r="M836" s="60"/>
    </row>
    <row r="837">
      <c r="M837" s="60"/>
    </row>
    <row r="838">
      <c r="M838" s="60"/>
    </row>
    <row r="839">
      <c r="M839" s="60"/>
    </row>
    <row r="840">
      <c r="M840" s="60"/>
    </row>
    <row r="841">
      <c r="M841" s="60"/>
    </row>
    <row r="842">
      <c r="M842" s="60"/>
    </row>
    <row r="843">
      <c r="M843" s="60"/>
    </row>
    <row r="844">
      <c r="M844" s="60"/>
    </row>
    <row r="845">
      <c r="M845" s="60"/>
    </row>
    <row r="846">
      <c r="M846" s="60"/>
    </row>
    <row r="847">
      <c r="M847" s="60"/>
    </row>
    <row r="848">
      <c r="M848" s="60"/>
    </row>
    <row r="849">
      <c r="M849" s="60"/>
    </row>
    <row r="850">
      <c r="M850" s="60"/>
    </row>
    <row r="851">
      <c r="M851" s="60"/>
    </row>
    <row r="852">
      <c r="M852" s="60"/>
    </row>
    <row r="853">
      <c r="M853" s="60"/>
    </row>
    <row r="854">
      <c r="M854" s="60"/>
    </row>
    <row r="855">
      <c r="M855" s="60"/>
    </row>
    <row r="856">
      <c r="M856" s="60"/>
    </row>
    <row r="857">
      <c r="M857" s="60"/>
    </row>
    <row r="858">
      <c r="M858" s="60"/>
    </row>
    <row r="859">
      <c r="M859" s="60"/>
    </row>
    <row r="860">
      <c r="M860" s="60"/>
    </row>
    <row r="861">
      <c r="M861" s="60"/>
    </row>
    <row r="862">
      <c r="M862" s="60"/>
    </row>
    <row r="863">
      <c r="M863" s="60"/>
    </row>
    <row r="864">
      <c r="M864" s="60"/>
    </row>
    <row r="865">
      <c r="M865" s="60"/>
    </row>
    <row r="866">
      <c r="M866" s="60"/>
    </row>
    <row r="867">
      <c r="M867" s="60"/>
    </row>
    <row r="868">
      <c r="M868" s="60"/>
    </row>
    <row r="869">
      <c r="M869" s="60"/>
    </row>
    <row r="870">
      <c r="M870" s="60"/>
    </row>
    <row r="871">
      <c r="M871" s="60"/>
    </row>
    <row r="872">
      <c r="M872" s="60"/>
    </row>
    <row r="873">
      <c r="M873" s="60"/>
    </row>
    <row r="874">
      <c r="M874" s="60"/>
    </row>
    <row r="875">
      <c r="M875" s="60"/>
    </row>
    <row r="876">
      <c r="M876" s="60"/>
    </row>
    <row r="877">
      <c r="M877" s="60"/>
    </row>
    <row r="878">
      <c r="M878" s="60"/>
    </row>
    <row r="879">
      <c r="M879" s="60"/>
    </row>
    <row r="880">
      <c r="M880" s="60"/>
    </row>
    <row r="881">
      <c r="M881" s="60"/>
    </row>
    <row r="882">
      <c r="M882" s="60"/>
    </row>
    <row r="883">
      <c r="M883" s="60"/>
    </row>
    <row r="884">
      <c r="M884" s="60"/>
    </row>
    <row r="885">
      <c r="M885" s="60"/>
    </row>
    <row r="886">
      <c r="M886" s="60"/>
    </row>
    <row r="887">
      <c r="M887" s="60"/>
    </row>
    <row r="888">
      <c r="M888" s="60"/>
    </row>
    <row r="889">
      <c r="M889" s="60"/>
    </row>
    <row r="890">
      <c r="M890" s="60"/>
    </row>
    <row r="891">
      <c r="M891" s="60"/>
    </row>
    <row r="892">
      <c r="M892" s="60"/>
    </row>
    <row r="893">
      <c r="M893" s="60"/>
    </row>
    <row r="894">
      <c r="M894" s="60"/>
    </row>
    <row r="895">
      <c r="M895" s="60"/>
    </row>
    <row r="896">
      <c r="M896" s="60"/>
    </row>
    <row r="897">
      <c r="M897" s="60"/>
    </row>
    <row r="898">
      <c r="M898" s="60"/>
    </row>
    <row r="899">
      <c r="M899" s="60"/>
    </row>
    <row r="900">
      <c r="M900" s="60"/>
    </row>
    <row r="901">
      <c r="M901" s="60"/>
    </row>
    <row r="902">
      <c r="M902" s="60"/>
    </row>
    <row r="903">
      <c r="M903" s="60"/>
    </row>
    <row r="904">
      <c r="M904" s="60"/>
    </row>
    <row r="905">
      <c r="M905" s="60"/>
    </row>
    <row r="906">
      <c r="M906" s="60"/>
    </row>
    <row r="907">
      <c r="M907" s="60"/>
    </row>
    <row r="908">
      <c r="M908" s="60"/>
    </row>
    <row r="909">
      <c r="M909" s="60"/>
    </row>
    <row r="910">
      <c r="M910" s="60"/>
    </row>
    <row r="911">
      <c r="M911" s="60"/>
    </row>
    <row r="912">
      <c r="M912" s="60"/>
    </row>
    <row r="913">
      <c r="M913" s="60"/>
    </row>
    <row r="914">
      <c r="M914" s="60"/>
    </row>
    <row r="915">
      <c r="M915" s="60"/>
    </row>
    <row r="916">
      <c r="M916" s="60"/>
    </row>
    <row r="917">
      <c r="M917" s="60"/>
    </row>
    <row r="918">
      <c r="M918" s="60"/>
    </row>
    <row r="919">
      <c r="M919" s="60"/>
    </row>
    <row r="920">
      <c r="M920" s="60"/>
    </row>
    <row r="921">
      <c r="M921" s="60"/>
    </row>
    <row r="922">
      <c r="M922" s="60"/>
    </row>
    <row r="923">
      <c r="M923" s="60"/>
    </row>
    <row r="924">
      <c r="M924" s="60"/>
    </row>
    <row r="925">
      <c r="M925" s="60"/>
    </row>
    <row r="926">
      <c r="M926" s="60"/>
    </row>
    <row r="927">
      <c r="M927" s="60"/>
    </row>
    <row r="928">
      <c r="M928" s="60"/>
    </row>
    <row r="929">
      <c r="M929" s="60"/>
    </row>
    <row r="930">
      <c r="M930" s="60"/>
    </row>
    <row r="931">
      <c r="M931" s="60"/>
    </row>
    <row r="932">
      <c r="M932" s="60"/>
    </row>
    <row r="933">
      <c r="M933" s="60"/>
    </row>
    <row r="934">
      <c r="M934" s="60"/>
    </row>
    <row r="935">
      <c r="M935" s="60"/>
    </row>
    <row r="936">
      <c r="M936" s="60"/>
    </row>
    <row r="937">
      <c r="M937" s="60"/>
    </row>
    <row r="938">
      <c r="M938" s="60"/>
    </row>
    <row r="939">
      <c r="M939" s="60"/>
    </row>
    <row r="940">
      <c r="M940" s="60"/>
    </row>
    <row r="941">
      <c r="M941" s="60"/>
    </row>
    <row r="942">
      <c r="M942" s="60"/>
    </row>
    <row r="943">
      <c r="M943" s="60"/>
    </row>
    <row r="944">
      <c r="M944" s="60"/>
    </row>
    <row r="945">
      <c r="M945" s="60"/>
    </row>
    <row r="946">
      <c r="M946" s="60"/>
    </row>
    <row r="947">
      <c r="M947" s="60"/>
    </row>
    <row r="948">
      <c r="M948" s="60"/>
    </row>
    <row r="949">
      <c r="M949" s="60"/>
    </row>
    <row r="950">
      <c r="M950" s="60"/>
    </row>
    <row r="951">
      <c r="M951" s="60"/>
    </row>
    <row r="952">
      <c r="M952" s="60"/>
    </row>
    <row r="953">
      <c r="M953" s="60"/>
    </row>
    <row r="954">
      <c r="M954" s="60"/>
    </row>
    <row r="955">
      <c r="M955" s="60"/>
    </row>
    <row r="956">
      <c r="M956" s="60"/>
    </row>
    <row r="957">
      <c r="M957" s="60"/>
    </row>
    <row r="958">
      <c r="M958" s="60"/>
    </row>
    <row r="959">
      <c r="M959" s="60"/>
    </row>
    <row r="960">
      <c r="M960" s="60"/>
    </row>
    <row r="961">
      <c r="M961" s="60"/>
    </row>
    <row r="962">
      <c r="M962" s="60"/>
    </row>
    <row r="963">
      <c r="M963" s="60"/>
    </row>
    <row r="964">
      <c r="M964" s="60"/>
    </row>
    <row r="965">
      <c r="M965" s="60"/>
    </row>
    <row r="966">
      <c r="M966" s="60"/>
    </row>
    <row r="967">
      <c r="M967" s="60"/>
    </row>
    <row r="968">
      <c r="M968" s="60"/>
    </row>
    <row r="969">
      <c r="M969" s="60"/>
    </row>
    <row r="970">
      <c r="M970" s="60"/>
    </row>
    <row r="971">
      <c r="M971" s="60"/>
    </row>
    <row r="972">
      <c r="M972" s="60"/>
    </row>
    <row r="973">
      <c r="M973" s="60"/>
    </row>
    <row r="974">
      <c r="M974" s="60"/>
    </row>
    <row r="975">
      <c r="M975" s="60"/>
    </row>
    <row r="976">
      <c r="M976" s="60"/>
    </row>
    <row r="977">
      <c r="M977" s="60"/>
    </row>
    <row r="978">
      <c r="M978" s="60"/>
    </row>
    <row r="979">
      <c r="M979" s="60"/>
    </row>
    <row r="980">
      <c r="M980" s="60"/>
    </row>
    <row r="981">
      <c r="M981" s="60"/>
    </row>
    <row r="982">
      <c r="M982" s="60"/>
    </row>
    <row r="983">
      <c r="M983" s="60"/>
    </row>
    <row r="984">
      <c r="M984" s="60"/>
    </row>
    <row r="985">
      <c r="M985" s="60"/>
    </row>
    <row r="986">
      <c r="M986" s="60"/>
    </row>
    <row r="987">
      <c r="M987" s="60"/>
    </row>
    <row r="988">
      <c r="M988" s="60"/>
    </row>
    <row r="989">
      <c r="M989" s="60"/>
    </row>
    <row r="990">
      <c r="M990" s="60"/>
    </row>
    <row r="991">
      <c r="M991" s="60"/>
    </row>
    <row r="992">
      <c r="M992" s="60"/>
    </row>
    <row r="993">
      <c r="M993" s="60"/>
    </row>
    <row r="994">
      <c r="M994" s="60"/>
    </row>
    <row r="995">
      <c r="M995" s="60"/>
    </row>
    <row r="996">
      <c r="M996" s="60"/>
    </row>
    <row r="997">
      <c r="M997" s="60"/>
    </row>
    <row r="998">
      <c r="M998" s="60"/>
    </row>
    <row r="999">
      <c r="M999" s="60"/>
    </row>
    <row r="1000">
      <c r="M1000" s="60"/>
    </row>
  </sheetData>
  <autoFilter ref="$A$16:$AA$227"/>
  <mergeCells count="5">
    <mergeCell ref="A15:M15"/>
    <mergeCell ref="P17:P18"/>
    <mergeCell ref="Q17:R17"/>
    <mergeCell ref="S17:T17"/>
    <mergeCell ref="U17:V17"/>
  </mergeCells>
  <dataValidations>
    <dataValidation type="list" allowBlank="1" showErrorMessage="1" sqref="K17:K227">
      <formula1>"임시주거 중,병원입원 중"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4" max="4" width="7.63"/>
    <col customWidth="1" min="6" max="6" width="13.38"/>
    <col customWidth="1" min="8" max="8" width="16.5"/>
    <col customWidth="1" min="11" max="11" width="29.25"/>
    <col customWidth="1" min="12" max="12" width="40.13"/>
    <col customWidth="1" min="13" max="13" width="58.25"/>
  </cols>
  <sheetData>
    <row r="1">
      <c r="A1" s="293" t="s">
        <v>2</v>
      </c>
      <c r="B1" s="294" t="s">
        <v>1729</v>
      </c>
      <c r="C1" s="294" t="s">
        <v>1730</v>
      </c>
      <c r="D1" s="295" t="s">
        <v>187</v>
      </c>
      <c r="E1" s="295" t="s">
        <v>1499</v>
      </c>
      <c r="F1" s="295" t="s">
        <v>189</v>
      </c>
      <c r="G1" s="295" t="s">
        <v>1731</v>
      </c>
      <c r="H1" s="295" t="s">
        <v>1732</v>
      </c>
      <c r="I1" s="295" t="s">
        <v>192</v>
      </c>
      <c r="J1" s="295" t="s">
        <v>1733</v>
      </c>
      <c r="K1" s="295" t="s">
        <v>1734</v>
      </c>
      <c r="L1" s="295" t="s">
        <v>1735</v>
      </c>
      <c r="M1" s="296" t="s">
        <v>1736</v>
      </c>
      <c r="N1" s="293" t="s">
        <v>1737</v>
      </c>
      <c r="O1" s="295" t="s">
        <v>1738</v>
      </c>
      <c r="P1" s="295" t="s">
        <v>199</v>
      </c>
      <c r="Q1" s="194"/>
      <c r="R1" s="194"/>
      <c r="S1" s="194"/>
      <c r="T1" s="194"/>
      <c r="U1" s="194"/>
      <c r="V1" s="194"/>
      <c r="W1" s="194"/>
      <c r="X1" s="194"/>
      <c r="Y1" s="194"/>
      <c r="Z1" s="194"/>
    </row>
    <row r="2">
      <c r="A2" s="297">
        <v>1.0</v>
      </c>
      <c r="B2" s="298"/>
      <c r="C2" s="298"/>
      <c r="D2" s="299"/>
      <c r="E2" s="300"/>
      <c r="F2" s="301"/>
      <c r="G2" s="301"/>
      <c r="H2" s="301"/>
      <c r="I2" s="301"/>
      <c r="J2" s="299"/>
      <c r="K2" s="302"/>
      <c r="L2" s="303"/>
      <c r="M2" s="304"/>
      <c r="N2" s="305"/>
      <c r="O2" s="306"/>
      <c r="P2" s="306"/>
      <c r="Q2" s="194"/>
      <c r="R2" s="194"/>
      <c r="S2" s="194"/>
      <c r="T2" s="194"/>
      <c r="U2" s="194"/>
      <c r="V2" s="194"/>
      <c r="W2" s="194"/>
      <c r="X2" s="194"/>
      <c r="Y2" s="194"/>
      <c r="Z2" s="194"/>
    </row>
    <row r="3">
      <c r="A3" s="297">
        <v>2.0</v>
      </c>
      <c r="B3" s="298"/>
      <c r="C3" s="298"/>
      <c r="D3" s="307"/>
      <c r="E3" s="308"/>
      <c r="F3" s="301"/>
      <c r="G3" s="301"/>
      <c r="H3" s="301"/>
      <c r="I3" s="301"/>
      <c r="J3" s="307"/>
      <c r="K3" s="302"/>
      <c r="L3" s="303"/>
      <c r="M3" s="304"/>
      <c r="N3" s="305"/>
      <c r="O3" s="306"/>
      <c r="P3" s="306"/>
      <c r="Q3" s="194"/>
      <c r="R3" s="194"/>
      <c r="S3" s="194"/>
      <c r="T3" s="194"/>
      <c r="U3" s="194"/>
      <c r="V3" s="194"/>
      <c r="W3" s="194"/>
      <c r="X3" s="194"/>
      <c r="Y3" s="194"/>
      <c r="Z3" s="194"/>
    </row>
    <row r="4">
      <c r="A4" s="297">
        <v>3.0</v>
      </c>
      <c r="B4" s="298"/>
      <c r="C4" s="298"/>
      <c r="D4" s="307"/>
      <c r="E4" s="308"/>
      <c r="F4" s="301"/>
      <c r="G4" s="301"/>
      <c r="H4" s="301"/>
      <c r="I4" s="301"/>
      <c r="J4" s="299"/>
      <c r="K4" s="302"/>
      <c r="L4" s="303"/>
      <c r="M4" s="304"/>
      <c r="N4" s="305"/>
      <c r="O4" s="306"/>
      <c r="P4" s="306"/>
      <c r="Q4" s="194"/>
      <c r="R4" s="194"/>
      <c r="S4" s="194"/>
      <c r="T4" s="194"/>
      <c r="U4" s="194"/>
      <c r="V4" s="194"/>
      <c r="W4" s="194"/>
      <c r="X4" s="194"/>
      <c r="Y4" s="194"/>
      <c r="Z4" s="194"/>
    </row>
    <row r="5">
      <c r="A5" s="297">
        <v>4.0</v>
      </c>
      <c r="B5" s="298"/>
      <c r="C5" s="298"/>
      <c r="D5" s="307"/>
      <c r="E5" s="308"/>
      <c r="F5" s="301"/>
      <c r="G5" s="301"/>
      <c r="H5" s="301"/>
      <c r="I5" s="301"/>
      <c r="J5" s="307"/>
      <c r="K5" s="302"/>
      <c r="L5" s="303"/>
      <c r="M5" s="304"/>
      <c r="N5" s="305"/>
      <c r="O5" s="306"/>
      <c r="P5" s="306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>
      <c r="A6" s="297">
        <v>5.0</v>
      </c>
      <c r="B6" s="298"/>
      <c r="C6" s="298"/>
      <c r="D6" s="307"/>
      <c r="E6" s="308"/>
      <c r="F6" s="301"/>
      <c r="G6" s="301"/>
      <c r="H6" s="301"/>
      <c r="I6" s="301"/>
      <c r="J6" s="299"/>
      <c r="K6" s="302"/>
      <c r="L6" s="303"/>
      <c r="M6" s="304"/>
      <c r="N6" s="297"/>
      <c r="O6" s="306"/>
      <c r="P6" s="306"/>
      <c r="Q6" s="194"/>
      <c r="R6" s="194"/>
      <c r="S6" s="194"/>
      <c r="T6" s="194"/>
      <c r="U6" s="194"/>
      <c r="V6" s="194"/>
      <c r="W6" s="194"/>
      <c r="X6" s="194"/>
      <c r="Y6" s="194"/>
      <c r="Z6" s="194"/>
    </row>
    <row r="7">
      <c r="A7" s="297">
        <v>6.0</v>
      </c>
      <c r="B7" s="298"/>
      <c r="C7" s="309"/>
      <c r="D7" s="307"/>
      <c r="E7" s="308"/>
      <c r="F7" s="301"/>
      <c r="G7" s="301"/>
      <c r="H7" s="301"/>
      <c r="I7" s="301"/>
      <c r="J7" s="299"/>
      <c r="K7" s="302"/>
      <c r="L7" s="303"/>
      <c r="M7" s="304"/>
      <c r="N7" s="305"/>
      <c r="O7" s="306"/>
      <c r="P7" s="306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>
      <c r="A8" s="297">
        <v>7.0</v>
      </c>
      <c r="B8" s="298"/>
      <c r="C8" s="298"/>
      <c r="D8" s="307"/>
      <c r="E8" s="308"/>
      <c r="F8" s="301"/>
      <c r="G8" s="301"/>
      <c r="H8" s="301"/>
      <c r="I8" s="301"/>
      <c r="J8" s="299"/>
      <c r="K8" s="302"/>
      <c r="L8" s="303"/>
      <c r="M8" s="304"/>
      <c r="N8" s="305"/>
      <c r="O8" s="306"/>
      <c r="P8" s="306"/>
      <c r="Q8" s="194"/>
      <c r="R8" s="194"/>
      <c r="S8" s="194"/>
      <c r="T8" s="194"/>
      <c r="U8" s="194"/>
      <c r="V8" s="194"/>
      <c r="W8" s="194"/>
      <c r="X8" s="194"/>
      <c r="Y8" s="194"/>
      <c r="Z8" s="194"/>
    </row>
    <row r="9">
      <c r="A9" s="297">
        <v>8.0</v>
      </c>
      <c r="B9" s="298"/>
      <c r="C9" s="309"/>
      <c r="D9" s="307"/>
      <c r="E9" s="308"/>
      <c r="F9" s="301"/>
      <c r="G9" s="301"/>
      <c r="H9" s="301"/>
      <c r="I9" s="301"/>
      <c r="J9" s="299"/>
      <c r="K9" s="302"/>
      <c r="L9" s="303"/>
      <c r="M9" s="304"/>
      <c r="N9" s="305"/>
      <c r="O9" s="306"/>
      <c r="P9" s="306"/>
      <c r="Q9" s="194"/>
      <c r="R9" s="194"/>
      <c r="S9" s="194"/>
      <c r="T9" s="194"/>
      <c r="U9" s="194"/>
      <c r="V9" s="194"/>
      <c r="W9" s="194"/>
      <c r="X9" s="194"/>
      <c r="Y9" s="194"/>
      <c r="Z9" s="194"/>
    </row>
    <row r="10">
      <c r="A10" s="297">
        <v>9.0</v>
      </c>
      <c r="B10" s="298"/>
      <c r="C10" s="309"/>
      <c r="D10" s="310"/>
      <c r="E10" s="301"/>
      <c r="F10" s="301"/>
      <c r="G10" s="301"/>
      <c r="H10" s="301"/>
      <c r="I10" s="301"/>
      <c r="J10" s="299"/>
      <c r="K10" s="302"/>
      <c r="L10" s="303"/>
      <c r="M10" s="304"/>
      <c r="N10" s="305"/>
      <c r="O10" s="306"/>
      <c r="P10" s="306"/>
      <c r="Q10" s="194"/>
      <c r="R10" s="194"/>
      <c r="S10" s="194"/>
      <c r="T10" s="194"/>
      <c r="U10" s="194"/>
      <c r="V10" s="194"/>
      <c r="W10" s="194"/>
      <c r="X10" s="194"/>
      <c r="Y10" s="194"/>
      <c r="Z10" s="194"/>
    </row>
    <row r="11">
      <c r="A11" s="297">
        <v>10.0</v>
      </c>
      <c r="B11" s="298"/>
      <c r="C11" s="309"/>
      <c r="D11" s="307"/>
      <c r="E11" s="308"/>
      <c r="F11" s="301"/>
      <c r="G11" s="301"/>
      <c r="H11" s="301"/>
      <c r="I11" s="301"/>
      <c r="J11" s="299"/>
      <c r="K11" s="302"/>
      <c r="L11" s="303"/>
      <c r="M11" s="304"/>
      <c r="N11" s="305"/>
      <c r="O11" s="306"/>
      <c r="P11" s="306"/>
      <c r="Q11" s="194"/>
      <c r="R11" s="194"/>
      <c r="S11" s="194"/>
      <c r="T11" s="194"/>
      <c r="U11" s="194"/>
      <c r="V11" s="194"/>
      <c r="W11" s="194"/>
      <c r="X11" s="194"/>
      <c r="Y11" s="194"/>
      <c r="Z11" s="194"/>
    </row>
    <row r="12">
      <c r="A12" s="297">
        <v>11.0</v>
      </c>
      <c r="B12" s="298"/>
      <c r="C12" s="309"/>
      <c r="D12" s="307"/>
      <c r="E12" s="308"/>
      <c r="F12" s="301"/>
      <c r="G12" s="301"/>
      <c r="H12" s="301"/>
      <c r="I12" s="301"/>
      <c r="J12" s="299"/>
      <c r="K12" s="302"/>
      <c r="L12" s="303"/>
      <c r="M12" s="304"/>
      <c r="N12" s="305"/>
      <c r="O12" s="306"/>
      <c r="P12" s="306"/>
      <c r="Q12" s="194"/>
      <c r="R12" s="194"/>
      <c r="S12" s="194"/>
      <c r="T12" s="194"/>
      <c r="U12" s="194"/>
      <c r="V12" s="194"/>
      <c r="W12" s="194"/>
      <c r="X12" s="194"/>
      <c r="Y12" s="194"/>
      <c r="Z12" s="194"/>
    </row>
    <row r="13">
      <c r="A13" s="297">
        <v>12.0</v>
      </c>
      <c r="B13" s="298"/>
      <c r="C13" s="309"/>
      <c r="D13" s="307"/>
      <c r="E13" s="308"/>
      <c r="F13" s="301"/>
      <c r="G13" s="301"/>
      <c r="H13" s="301"/>
      <c r="I13" s="301"/>
      <c r="J13" s="299"/>
      <c r="K13" s="302"/>
      <c r="L13" s="303"/>
      <c r="M13" s="304"/>
      <c r="N13" s="305"/>
      <c r="O13" s="306"/>
      <c r="P13" s="306"/>
      <c r="Q13" s="194"/>
      <c r="R13" s="194"/>
      <c r="S13" s="194"/>
      <c r="T13" s="194"/>
      <c r="U13" s="194"/>
      <c r="V13" s="194"/>
      <c r="W13" s="194"/>
      <c r="X13" s="194"/>
      <c r="Y13" s="194"/>
      <c r="Z13" s="194"/>
    </row>
    <row r="14">
      <c r="A14" s="297">
        <v>13.0</v>
      </c>
      <c r="B14" s="298"/>
      <c r="C14" s="309"/>
      <c r="D14" s="298"/>
      <c r="E14" s="298"/>
      <c r="F14" s="298"/>
      <c r="G14" s="298"/>
      <c r="H14" s="301"/>
      <c r="I14" s="298"/>
      <c r="J14" s="299"/>
      <c r="K14" s="303"/>
      <c r="L14" s="303"/>
      <c r="M14" s="304"/>
      <c r="N14" s="305"/>
      <c r="O14" s="306"/>
      <c r="P14" s="306"/>
      <c r="Q14" s="194"/>
      <c r="R14" s="194"/>
      <c r="S14" s="194"/>
      <c r="T14" s="194"/>
      <c r="U14" s="194"/>
      <c r="V14" s="194"/>
      <c r="W14" s="194"/>
      <c r="X14" s="194"/>
      <c r="Y14" s="194"/>
      <c r="Z14" s="194"/>
    </row>
    <row r="15">
      <c r="A15" s="297">
        <v>14.0</v>
      </c>
      <c r="B15" s="309"/>
      <c r="C15" s="298"/>
      <c r="D15" s="298"/>
      <c r="E15" s="298"/>
      <c r="F15" s="298"/>
      <c r="G15" s="298"/>
      <c r="H15" s="311"/>
      <c r="I15" s="298"/>
      <c r="J15" s="307"/>
      <c r="K15" s="303"/>
      <c r="L15" s="303"/>
      <c r="M15" s="304"/>
      <c r="N15" s="305"/>
      <c r="O15" s="306"/>
      <c r="P15" s="306"/>
      <c r="Q15" s="194"/>
      <c r="R15" s="194"/>
      <c r="S15" s="194"/>
      <c r="T15" s="194"/>
      <c r="U15" s="194"/>
      <c r="V15" s="194"/>
      <c r="W15" s="194"/>
      <c r="X15" s="194"/>
      <c r="Y15" s="194"/>
      <c r="Z15" s="194"/>
    </row>
    <row r="16">
      <c r="A16" s="297">
        <v>15.0</v>
      </c>
      <c r="B16" s="309"/>
      <c r="C16" s="298"/>
      <c r="D16" s="298"/>
      <c r="E16" s="298"/>
      <c r="F16" s="298"/>
      <c r="G16" s="298"/>
      <c r="H16" s="311"/>
      <c r="I16" s="298"/>
      <c r="J16" s="299"/>
      <c r="K16" s="303"/>
      <c r="L16" s="303"/>
      <c r="M16" s="304"/>
      <c r="N16" s="297"/>
      <c r="O16" s="306"/>
      <c r="P16" s="298"/>
      <c r="Q16" s="194"/>
      <c r="R16" s="194"/>
      <c r="S16" s="194"/>
      <c r="T16" s="194"/>
      <c r="U16" s="194"/>
      <c r="V16" s="194"/>
      <c r="W16" s="194"/>
      <c r="X16" s="194"/>
      <c r="Y16" s="194"/>
      <c r="Z16" s="194"/>
    </row>
    <row r="17">
      <c r="A17" s="297">
        <v>16.0</v>
      </c>
      <c r="B17" s="309"/>
      <c r="C17" s="298"/>
      <c r="D17" s="298"/>
      <c r="E17" s="298"/>
      <c r="F17" s="298"/>
      <c r="G17" s="298"/>
      <c r="H17" s="311"/>
      <c r="I17" s="298"/>
      <c r="J17" s="307"/>
      <c r="K17" s="303"/>
      <c r="L17" s="303"/>
      <c r="M17" s="304"/>
      <c r="N17" s="305"/>
      <c r="O17" s="306"/>
      <c r="P17" s="306"/>
      <c r="Q17" s="194"/>
      <c r="R17" s="194"/>
      <c r="S17" s="194"/>
      <c r="T17" s="194"/>
      <c r="U17" s="194"/>
      <c r="V17" s="194"/>
      <c r="W17" s="194"/>
      <c r="X17" s="194"/>
      <c r="Y17" s="194"/>
      <c r="Z17" s="194"/>
    </row>
    <row r="18">
      <c r="A18" s="297">
        <v>17.0</v>
      </c>
      <c r="B18" s="309"/>
      <c r="C18" s="298"/>
      <c r="D18" s="298"/>
      <c r="E18" s="298"/>
      <c r="F18" s="298"/>
      <c r="G18" s="301"/>
      <c r="H18" s="311"/>
      <c r="I18" s="298"/>
      <c r="J18" s="298"/>
      <c r="K18" s="303"/>
      <c r="L18" s="303"/>
      <c r="M18" s="304"/>
      <c r="N18" s="305"/>
      <c r="O18" s="306"/>
      <c r="P18" s="306"/>
      <c r="Q18" s="194"/>
      <c r="R18" s="194"/>
      <c r="S18" s="194"/>
      <c r="T18" s="194"/>
      <c r="U18" s="194"/>
      <c r="V18" s="194"/>
      <c r="W18" s="194"/>
      <c r="X18" s="194"/>
      <c r="Y18" s="194"/>
      <c r="Z18" s="194"/>
    </row>
    <row r="19">
      <c r="A19" s="297">
        <v>18.0</v>
      </c>
      <c r="B19" s="309"/>
      <c r="C19" s="298"/>
      <c r="D19" s="298"/>
      <c r="E19" s="298"/>
      <c r="F19" s="298"/>
      <c r="G19" s="298"/>
      <c r="H19" s="311"/>
      <c r="I19" s="298"/>
      <c r="J19" s="298"/>
      <c r="K19" s="303"/>
      <c r="L19" s="303"/>
      <c r="M19" s="304"/>
      <c r="N19" s="305"/>
      <c r="O19" s="306"/>
      <c r="P19" s="306"/>
      <c r="Q19" s="194"/>
      <c r="R19" s="194"/>
      <c r="S19" s="194"/>
      <c r="T19" s="194"/>
      <c r="U19" s="194"/>
      <c r="V19" s="194"/>
      <c r="W19" s="194"/>
      <c r="X19" s="194"/>
      <c r="Y19" s="194"/>
      <c r="Z19" s="194"/>
    </row>
    <row r="20">
      <c r="A20" s="297">
        <v>19.0</v>
      </c>
      <c r="B20" s="309"/>
      <c r="C20" s="298"/>
      <c r="D20" s="298"/>
      <c r="E20" s="298"/>
      <c r="F20" s="298"/>
      <c r="G20" s="298"/>
      <c r="H20" s="311"/>
      <c r="I20" s="298"/>
      <c r="J20" s="298"/>
      <c r="K20" s="303"/>
      <c r="L20" s="303"/>
      <c r="M20" s="304"/>
      <c r="N20" s="305"/>
      <c r="O20" s="306"/>
      <c r="P20" s="306"/>
      <c r="Q20" s="194"/>
      <c r="R20" s="194"/>
      <c r="S20" s="194"/>
      <c r="T20" s="194"/>
      <c r="U20" s="194"/>
      <c r="V20" s="194"/>
      <c r="W20" s="194"/>
      <c r="X20" s="194"/>
      <c r="Y20" s="194"/>
      <c r="Z20" s="194"/>
    </row>
    <row r="21">
      <c r="A21" s="297">
        <v>20.0</v>
      </c>
      <c r="B21" s="309"/>
      <c r="C21" s="298"/>
      <c r="D21" s="298"/>
      <c r="E21" s="298"/>
      <c r="F21" s="37"/>
      <c r="G21" s="298"/>
      <c r="H21" s="311"/>
      <c r="I21" s="298"/>
      <c r="J21" s="298"/>
      <c r="K21" s="303"/>
      <c r="L21" s="312"/>
      <c r="M21" s="313"/>
      <c r="N21" s="305"/>
      <c r="O21" s="306"/>
      <c r="P21" s="306"/>
      <c r="Q21" s="194"/>
      <c r="R21" s="194"/>
      <c r="S21" s="194"/>
      <c r="T21" s="194"/>
      <c r="U21" s="194"/>
      <c r="V21" s="194"/>
      <c r="W21" s="194"/>
      <c r="X21" s="194"/>
      <c r="Y21" s="194"/>
      <c r="Z21" s="194"/>
    </row>
    <row r="22">
      <c r="A22" s="297">
        <v>21.0</v>
      </c>
      <c r="B22" s="309"/>
      <c r="C22" s="298"/>
      <c r="D22" s="311"/>
      <c r="E22" s="311"/>
      <c r="F22" s="311"/>
      <c r="G22" s="311"/>
      <c r="H22" s="311"/>
      <c r="I22" s="298"/>
      <c r="J22" s="298"/>
      <c r="K22" s="303"/>
      <c r="L22" s="314"/>
      <c r="M22" s="304"/>
      <c r="N22" s="305"/>
      <c r="O22" s="306"/>
      <c r="P22" s="306"/>
      <c r="Q22" s="194"/>
      <c r="R22" s="194"/>
      <c r="S22" s="194"/>
      <c r="T22" s="194"/>
      <c r="U22" s="194"/>
      <c r="V22" s="194"/>
      <c r="W22" s="194"/>
      <c r="X22" s="194"/>
      <c r="Y22" s="194"/>
      <c r="Z22" s="194"/>
    </row>
    <row r="23">
      <c r="A23" s="297">
        <v>22.0</v>
      </c>
      <c r="B23" s="309"/>
      <c r="C23" s="298"/>
      <c r="D23" s="303"/>
      <c r="E23" s="303"/>
      <c r="F23" s="298"/>
      <c r="G23" s="298"/>
      <c r="H23" s="311"/>
      <c r="I23" s="298"/>
      <c r="J23" s="298"/>
      <c r="K23" s="303"/>
      <c r="L23" s="303"/>
      <c r="M23" s="304"/>
      <c r="N23" s="305"/>
      <c r="O23" s="306"/>
      <c r="P23" s="306"/>
      <c r="Q23" s="194"/>
      <c r="R23" s="194"/>
      <c r="S23" s="194"/>
      <c r="T23" s="194"/>
      <c r="U23" s="194"/>
      <c r="V23" s="194"/>
      <c r="W23" s="194"/>
      <c r="X23" s="194"/>
      <c r="Y23" s="194"/>
      <c r="Z23" s="194"/>
    </row>
    <row r="24">
      <c r="A24" s="297">
        <v>23.0</v>
      </c>
      <c r="B24" s="309"/>
      <c r="C24" s="298"/>
      <c r="D24" s="311"/>
      <c r="E24" s="311"/>
      <c r="F24" s="311"/>
      <c r="G24" s="311"/>
      <c r="H24" s="311"/>
      <c r="I24" s="311"/>
      <c r="J24" s="298"/>
      <c r="K24" s="303"/>
      <c r="L24" s="303"/>
      <c r="M24" s="304"/>
      <c r="N24" s="305"/>
      <c r="O24" s="306"/>
      <c r="P24" s="306"/>
      <c r="Q24" s="194"/>
      <c r="R24" s="194"/>
      <c r="S24" s="194"/>
      <c r="T24" s="194"/>
      <c r="U24" s="194"/>
      <c r="V24" s="194"/>
      <c r="W24" s="194"/>
      <c r="X24" s="194"/>
      <c r="Y24" s="194"/>
      <c r="Z24" s="194"/>
    </row>
    <row r="25">
      <c r="A25" s="297">
        <v>24.0</v>
      </c>
      <c r="B25" s="309"/>
      <c r="C25" s="298"/>
      <c r="D25" s="311"/>
      <c r="E25" s="298"/>
      <c r="F25" s="311"/>
      <c r="G25" s="311"/>
      <c r="H25" s="311"/>
      <c r="I25" s="311"/>
      <c r="J25" s="298"/>
      <c r="K25" s="303"/>
      <c r="L25" s="303"/>
      <c r="M25" s="304"/>
      <c r="N25" s="305"/>
      <c r="O25" s="306"/>
      <c r="P25" s="306"/>
      <c r="Q25" s="194"/>
      <c r="R25" s="194"/>
      <c r="S25" s="194"/>
      <c r="T25" s="194"/>
      <c r="U25" s="194"/>
      <c r="V25" s="194"/>
      <c r="W25" s="194"/>
      <c r="X25" s="194"/>
      <c r="Y25" s="194"/>
      <c r="Z25" s="194"/>
    </row>
    <row r="26">
      <c r="A26" s="297">
        <v>25.0</v>
      </c>
      <c r="B26" s="309"/>
      <c r="C26" s="298"/>
      <c r="D26" s="298"/>
      <c r="E26" s="298"/>
      <c r="F26" s="298"/>
      <c r="G26" s="298"/>
      <c r="H26" s="311"/>
      <c r="I26" s="298"/>
      <c r="J26" s="298"/>
      <c r="K26" s="303"/>
      <c r="L26" s="303"/>
      <c r="M26" s="304"/>
      <c r="N26" s="305"/>
      <c r="O26" s="306"/>
      <c r="P26" s="306"/>
      <c r="Q26" s="194"/>
      <c r="R26" s="194"/>
      <c r="S26" s="194"/>
      <c r="T26" s="194"/>
      <c r="U26" s="194"/>
      <c r="V26" s="194"/>
      <c r="W26" s="194"/>
      <c r="X26" s="194"/>
      <c r="Y26" s="194"/>
      <c r="Z26" s="194"/>
    </row>
    <row r="27">
      <c r="A27" s="297">
        <v>26.0</v>
      </c>
      <c r="B27" s="309"/>
      <c r="C27" s="298"/>
      <c r="D27" s="298"/>
      <c r="E27" s="298"/>
      <c r="F27" s="298"/>
      <c r="G27" s="298"/>
      <c r="H27" s="311"/>
      <c r="I27" s="298"/>
      <c r="J27" s="298"/>
      <c r="K27" s="303"/>
      <c r="L27" s="303"/>
      <c r="M27" s="304"/>
      <c r="N27" s="305"/>
      <c r="O27" s="306"/>
      <c r="P27" s="306"/>
      <c r="Q27" s="194"/>
      <c r="R27" s="194"/>
      <c r="S27" s="194"/>
      <c r="T27" s="194"/>
      <c r="U27" s="194"/>
      <c r="V27" s="194"/>
      <c r="W27" s="194"/>
      <c r="X27" s="194"/>
      <c r="Y27" s="194"/>
      <c r="Z27" s="194"/>
    </row>
    <row r="28">
      <c r="A28" s="297">
        <v>27.0</v>
      </c>
      <c r="B28" s="309"/>
      <c r="C28" s="298"/>
      <c r="D28" s="298"/>
      <c r="E28" s="186"/>
      <c r="F28" s="298"/>
      <c r="G28" s="298"/>
      <c r="H28" s="311"/>
      <c r="I28" s="298"/>
      <c r="J28" s="298"/>
      <c r="K28" s="303"/>
      <c r="L28" s="303"/>
      <c r="M28" s="304"/>
      <c r="N28" s="305"/>
      <c r="O28" s="306"/>
      <c r="P28" s="306"/>
      <c r="Q28" s="194"/>
      <c r="R28" s="194"/>
      <c r="S28" s="194"/>
      <c r="T28" s="194"/>
      <c r="U28" s="194"/>
      <c r="V28" s="194"/>
      <c r="W28" s="194"/>
      <c r="X28" s="194"/>
      <c r="Y28" s="194"/>
      <c r="Z28" s="194"/>
    </row>
    <row r="29">
      <c r="A29" s="297">
        <v>28.0</v>
      </c>
      <c r="B29" s="309"/>
      <c r="C29" s="298"/>
      <c r="D29" s="311"/>
      <c r="E29" s="311"/>
      <c r="F29" s="311"/>
      <c r="G29" s="298"/>
      <c r="H29" s="311"/>
      <c r="I29" s="311"/>
      <c r="J29" s="298"/>
      <c r="K29" s="303"/>
      <c r="L29" s="303"/>
      <c r="M29" s="304"/>
      <c r="N29" s="305"/>
      <c r="O29" s="306"/>
      <c r="P29" s="306"/>
      <c r="Q29" s="194"/>
      <c r="R29" s="194"/>
      <c r="S29" s="194"/>
      <c r="T29" s="194"/>
      <c r="U29" s="194"/>
      <c r="V29" s="194"/>
      <c r="W29" s="194"/>
      <c r="X29" s="194"/>
      <c r="Y29" s="194"/>
      <c r="Z29" s="194"/>
    </row>
    <row r="30">
      <c r="A30" s="297">
        <v>29.0</v>
      </c>
      <c r="B30" s="309"/>
      <c r="C30" s="298"/>
      <c r="D30" s="298"/>
      <c r="E30" s="298"/>
      <c r="F30" s="311"/>
      <c r="G30" s="298"/>
      <c r="H30" s="311"/>
      <c r="I30" s="311"/>
      <c r="J30" s="298"/>
      <c r="K30" s="303"/>
      <c r="L30" s="303"/>
      <c r="M30" s="304"/>
      <c r="N30" s="305"/>
      <c r="O30" s="306"/>
      <c r="P30" s="306"/>
      <c r="Q30" s="194"/>
      <c r="R30" s="194"/>
      <c r="S30" s="194"/>
      <c r="T30" s="194"/>
      <c r="U30" s="194"/>
      <c r="V30" s="194"/>
      <c r="W30" s="194"/>
      <c r="X30" s="194"/>
      <c r="Y30" s="194"/>
      <c r="Z30" s="194"/>
    </row>
    <row r="31">
      <c r="A31" s="297">
        <v>30.0</v>
      </c>
      <c r="B31" s="309"/>
      <c r="C31" s="298"/>
      <c r="D31" s="298"/>
      <c r="E31" s="298"/>
      <c r="F31" s="298"/>
      <c r="G31" s="298"/>
      <c r="H31" s="311"/>
      <c r="I31" s="298"/>
      <c r="J31" s="298"/>
      <c r="K31" s="303"/>
      <c r="L31" s="303"/>
      <c r="M31" s="304"/>
      <c r="N31" s="305"/>
      <c r="O31" s="306"/>
      <c r="P31" s="306"/>
      <c r="Q31" s="194"/>
      <c r="R31" s="194"/>
      <c r="S31" s="194"/>
      <c r="T31" s="194"/>
      <c r="U31" s="194"/>
      <c r="V31" s="194"/>
      <c r="W31" s="194"/>
      <c r="X31" s="194"/>
      <c r="Y31" s="194"/>
      <c r="Z31" s="194"/>
    </row>
    <row r="32">
      <c r="A32" s="297">
        <v>31.0</v>
      </c>
      <c r="B32" s="309"/>
      <c r="C32" s="298"/>
      <c r="D32" s="311"/>
      <c r="E32" s="311"/>
      <c r="F32" s="311"/>
      <c r="G32" s="298"/>
      <c r="H32" s="311"/>
      <c r="I32" s="311"/>
      <c r="J32" s="298"/>
      <c r="K32" s="303"/>
      <c r="L32" s="303"/>
      <c r="M32" s="315"/>
      <c r="N32" s="305"/>
      <c r="O32" s="306"/>
      <c r="P32" s="306"/>
      <c r="Q32" s="194"/>
      <c r="R32" s="194"/>
      <c r="S32" s="194"/>
      <c r="T32" s="194"/>
      <c r="U32" s="194"/>
      <c r="V32" s="194"/>
      <c r="W32" s="194"/>
      <c r="X32" s="194"/>
      <c r="Y32" s="194"/>
      <c r="Z32" s="194"/>
    </row>
    <row r="33">
      <c r="A33" s="297">
        <v>32.0</v>
      </c>
      <c r="B33" s="309"/>
      <c r="C33" s="298"/>
      <c r="D33" s="311"/>
      <c r="E33" s="311"/>
      <c r="F33" s="311"/>
      <c r="G33" s="311"/>
      <c r="H33" s="311"/>
      <c r="I33" s="311"/>
      <c r="J33" s="298"/>
      <c r="K33" s="303"/>
      <c r="L33" s="303"/>
      <c r="M33" s="304"/>
      <c r="N33" s="305"/>
      <c r="O33" s="306"/>
      <c r="P33" s="306"/>
      <c r="Q33" s="194"/>
      <c r="R33" s="194"/>
      <c r="S33" s="194"/>
      <c r="T33" s="194"/>
      <c r="U33" s="194"/>
      <c r="V33" s="194"/>
      <c r="W33" s="194"/>
      <c r="X33" s="194"/>
      <c r="Y33" s="194"/>
      <c r="Z33" s="194"/>
    </row>
    <row r="34">
      <c r="A34" s="297">
        <v>33.0</v>
      </c>
      <c r="B34" s="309"/>
      <c r="C34" s="298"/>
      <c r="D34" s="298"/>
      <c r="E34" s="298"/>
      <c r="F34" s="298"/>
      <c r="G34" s="298"/>
      <c r="H34" s="311"/>
      <c r="I34" s="298"/>
      <c r="J34" s="298"/>
      <c r="K34" s="303"/>
      <c r="L34" s="303"/>
      <c r="M34" s="304"/>
      <c r="N34" s="297"/>
      <c r="O34" s="306"/>
      <c r="P34" s="306"/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>
      <c r="A35" s="297">
        <v>34.0</v>
      </c>
      <c r="B35" s="309"/>
      <c r="C35" s="309"/>
      <c r="D35" s="303"/>
      <c r="E35" s="303"/>
      <c r="F35" s="298"/>
      <c r="G35" s="298"/>
      <c r="H35" s="311"/>
      <c r="I35" s="298"/>
      <c r="J35" s="298"/>
      <c r="K35" s="303"/>
      <c r="L35" s="303"/>
      <c r="M35" s="304"/>
      <c r="N35" s="305"/>
      <c r="O35" s="306"/>
      <c r="P35" s="306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>
      <c r="A36" s="297">
        <v>35.0</v>
      </c>
      <c r="B36" s="309"/>
      <c r="C36" s="309"/>
      <c r="D36" s="298"/>
      <c r="E36" s="298"/>
      <c r="F36" s="298"/>
      <c r="G36" s="298"/>
      <c r="H36" s="311"/>
      <c r="I36" s="298"/>
      <c r="J36" s="298"/>
      <c r="K36" s="303"/>
      <c r="L36" s="303"/>
      <c r="M36" s="304"/>
      <c r="N36" s="305"/>
      <c r="O36" s="306"/>
      <c r="P36" s="306"/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>
      <c r="A37" s="297">
        <v>36.0</v>
      </c>
      <c r="B37" s="309"/>
      <c r="C37" s="309"/>
      <c r="D37" s="298"/>
      <c r="E37" s="298"/>
      <c r="F37" s="298"/>
      <c r="G37" s="298"/>
      <c r="H37" s="311"/>
      <c r="I37" s="298"/>
      <c r="J37" s="298"/>
      <c r="K37" s="303"/>
      <c r="L37" s="303"/>
      <c r="M37" s="304"/>
      <c r="N37" s="305"/>
      <c r="O37" s="306"/>
      <c r="P37" s="306"/>
      <c r="Q37" s="194"/>
      <c r="R37" s="194"/>
      <c r="S37" s="194"/>
      <c r="T37" s="194"/>
      <c r="U37" s="194"/>
      <c r="V37" s="194"/>
      <c r="W37" s="194"/>
      <c r="X37" s="194"/>
      <c r="Y37" s="194"/>
      <c r="Z37" s="194"/>
    </row>
    <row r="38">
      <c r="A38" s="297">
        <v>37.0</v>
      </c>
      <c r="B38" s="309"/>
      <c r="C38" s="309"/>
      <c r="D38" s="311"/>
      <c r="E38" s="311"/>
      <c r="F38" s="311"/>
      <c r="G38" s="311"/>
      <c r="H38" s="311"/>
      <c r="I38" s="311"/>
      <c r="J38" s="298"/>
      <c r="K38" s="303"/>
      <c r="L38" s="303"/>
      <c r="M38" s="304"/>
      <c r="N38" s="305"/>
      <c r="O38" s="306"/>
      <c r="P38" s="306"/>
      <c r="Q38" s="194"/>
      <c r="R38" s="194"/>
      <c r="S38" s="194"/>
      <c r="T38" s="194"/>
      <c r="U38" s="194"/>
      <c r="V38" s="194"/>
      <c r="W38" s="194"/>
      <c r="X38" s="194"/>
      <c r="Y38" s="194"/>
      <c r="Z38" s="194"/>
    </row>
    <row r="39">
      <c r="A39" s="297">
        <v>38.0</v>
      </c>
      <c r="B39" s="309"/>
      <c r="C39" s="309"/>
      <c r="D39" s="298"/>
      <c r="E39" s="298"/>
      <c r="F39" s="298"/>
      <c r="G39" s="298"/>
      <c r="H39" s="311"/>
      <c r="I39" s="298"/>
      <c r="J39" s="298"/>
      <c r="K39" s="303"/>
      <c r="L39" s="303"/>
      <c r="M39" s="304"/>
      <c r="N39" s="305"/>
      <c r="O39" s="306"/>
      <c r="P39" s="306"/>
      <c r="Q39" s="194"/>
      <c r="R39" s="194"/>
      <c r="S39" s="194"/>
      <c r="T39" s="194"/>
      <c r="U39" s="194"/>
      <c r="V39" s="194"/>
      <c r="W39" s="194"/>
      <c r="X39" s="194"/>
      <c r="Y39" s="194"/>
      <c r="Z39" s="194"/>
    </row>
    <row r="40">
      <c r="A40" s="297">
        <v>39.0</v>
      </c>
      <c r="B40" s="309"/>
      <c r="C40" s="316"/>
      <c r="D40" s="317"/>
      <c r="E40" s="317"/>
      <c r="F40" s="318"/>
      <c r="G40" s="318"/>
      <c r="H40" s="311"/>
      <c r="I40" s="298"/>
      <c r="J40" s="298"/>
      <c r="K40" s="303"/>
      <c r="L40" s="312"/>
      <c r="M40" s="313"/>
      <c r="N40" s="305"/>
      <c r="O40" s="306"/>
      <c r="P40" s="306"/>
      <c r="Q40" s="194"/>
      <c r="R40" s="194"/>
      <c r="S40" s="194"/>
      <c r="T40" s="194"/>
      <c r="U40" s="194"/>
      <c r="V40" s="194"/>
      <c r="W40" s="194"/>
      <c r="X40" s="194"/>
      <c r="Y40" s="194"/>
      <c r="Z40" s="194"/>
    </row>
    <row r="41">
      <c r="A41" s="297">
        <v>40.0</v>
      </c>
      <c r="B41" s="309"/>
      <c r="C41" s="309"/>
      <c r="D41" s="298"/>
      <c r="E41" s="303"/>
      <c r="F41" s="298"/>
      <c r="G41" s="298"/>
      <c r="H41" s="311"/>
      <c r="I41" s="298"/>
      <c r="J41" s="298"/>
      <c r="K41" s="303"/>
      <c r="L41" s="314"/>
      <c r="M41" s="304"/>
      <c r="N41" s="305"/>
      <c r="O41" s="306"/>
      <c r="P41" s="306"/>
      <c r="Q41" s="194"/>
      <c r="R41" s="194"/>
      <c r="S41" s="194"/>
      <c r="T41" s="194"/>
      <c r="U41" s="194"/>
      <c r="V41" s="194"/>
      <c r="W41" s="194"/>
      <c r="X41" s="194"/>
      <c r="Y41" s="194"/>
      <c r="Z41" s="194"/>
    </row>
    <row r="42">
      <c r="A42" s="297">
        <v>41.0</v>
      </c>
      <c r="B42" s="309"/>
      <c r="C42" s="309"/>
      <c r="D42" s="298"/>
      <c r="E42" s="303"/>
      <c r="F42" s="298"/>
      <c r="G42" s="298"/>
      <c r="H42" s="311"/>
      <c r="I42" s="298"/>
      <c r="J42" s="298"/>
      <c r="K42" s="303"/>
      <c r="L42" s="303"/>
      <c r="M42" s="319"/>
      <c r="N42" s="305"/>
      <c r="O42" s="306"/>
      <c r="P42" s="306"/>
      <c r="Q42" s="194"/>
      <c r="R42" s="194"/>
      <c r="S42" s="194"/>
      <c r="T42" s="194"/>
      <c r="U42" s="194"/>
      <c r="V42" s="194"/>
      <c r="W42" s="194"/>
      <c r="X42" s="194"/>
      <c r="Y42" s="194"/>
      <c r="Z42" s="194"/>
    </row>
    <row r="43">
      <c r="A43" s="297">
        <v>42.0</v>
      </c>
      <c r="B43" s="309"/>
      <c r="C43" s="309"/>
      <c r="D43" s="311"/>
      <c r="E43" s="311"/>
      <c r="F43" s="311"/>
      <c r="G43" s="311"/>
      <c r="H43" s="311"/>
      <c r="I43" s="298"/>
      <c r="J43" s="298"/>
      <c r="K43" s="303"/>
      <c r="L43" s="303"/>
      <c r="M43" s="304"/>
      <c r="N43" s="305"/>
      <c r="O43" s="306"/>
      <c r="P43" s="306"/>
      <c r="Q43" s="194"/>
      <c r="R43" s="194"/>
      <c r="S43" s="194"/>
      <c r="T43" s="194"/>
      <c r="U43" s="194"/>
      <c r="V43" s="194"/>
      <c r="W43" s="194"/>
      <c r="X43" s="194"/>
      <c r="Y43" s="194"/>
      <c r="Z43" s="194"/>
    </row>
    <row r="44">
      <c r="A44" s="297">
        <v>43.0</v>
      </c>
      <c r="B44" s="309"/>
      <c r="C44" s="309"/>
      <c r="D44" s="298"/>
      <c r="E44" s="298"/>
      <c r="F44" s="298"/>
      <c r="G44" s="298"/>
      <c r="H44" s="311"/>
      <c r="I44" s="298"/>
      <c r="J44" s="298"/>
      <c r="K44" s="303"/>
      <c r="L44" s="303"/>
      <c r="M44" s="304"/>
      <c r="N44" s="305"/>
      <c r="O44" s="306"/>
      <c r="P44" s="306"/>
      <c r="Q44" s="194"/>
      <c r="R44" s="194"/>
      <c r="S44" s="194"/>
      <c r="T44" s="194"/>
      <c r="U44" s="194"/>
      <c r="V44" s="194"/>
      <c r="W44" s="194"/>
      <c r="X44" s="194"/>
      <c r="Y44" s="194"/>
      <c r="Z44" s="194"/>
    </row>
    <row r="45">
      <c r="A45" s="297">
        <v>44.0</v>
      </c>
      <c r="B45" s="309"/>
      <c r="C45" s="309"/>
      <c r="D45" s="303"/>
      <c r="E45" s="303"/>
      <c r="F45" s="298"/>
      <c r="G45" s="298"/>
      <c r="H45" s="311"/>
      <c r="I45" s="298"/>
      <c r="J45" s="298"/>
      <c r="K45" s="303"/>
      <c r="L45" s="303"/>
      <c r="M45" s="304"/>
      <c r="N45" s="305"/>
      <c r="O45" s="306"/>
      <c r="P45" s="306"/>
      <c r="Q45" s="194"/>
      <c r="R45" s="194"/>
      <c r="S45" s="194"/>
      <c r="T45" s="194"/>
      <c r="U45" s="194"/>
      <c r="V45" s="194"/>
      <c r="W45" s="194"/>
      <c r="X45" s="194"/>
      <c r="Y45" s="194"/>
      <c r="Z45" s="194"/>
    </row>
    <row r="46">
      <c r="A46" s="297">
        <v>45.0</v>
      </c>
      <c r="B46" s="309"/>
      <c r="C46" s="309"/>
      <c r="D46" s="298"/>
      <c r="E46" s="298"/>
      <c r="F46" s="298"/>
      <c r="G46" s="298"/>
      <c r="H46" s="311"/>
      <c r="I46" s="298"/>
      <c r="J46" s="298"/>
      <c r="K46" s="303"/>
      <c r="L46" s="303"/>
      <c r="M46" s="304"/>
      <c r="N46" s="305"/>
      <c r="O46" s="306"/>
      <c r="P46" s="306"/>
      <c r="Q46" s="194"/>
      <c r="R46" s="194"/>
      <c r="S46" s="194"/>
      <c r="T46" s="194"/>
      <c r="U46" s="194"/>
      <c r="V46" s="194"/>
      <c r="W46" s="194"/>
      <c r="X46" s="194"/>
      <c r="Y46" s="194"/>
      <c r="Z46" s="194"/>
    </row>
    <row r="47">
      <c r="A47" s="297">
        <v>46.0</v>
      </c>
      <c r="B47" s="309"/>
      <c r="C47" s="309"/>
      <c r="D47" s="298"/>
      <c r="E47" s="298"/>
      <c r="F47" s="298"/>
      <c r="G47" s="298"/>
      <c r="H47" s="311"/>
      <c r="I47" s="298"/>
      <c r="J47" s="298"/>
      <c r="K47" s="303"/>
      <c r="L47" s="312"/>
      <c r="M47" s="313"/>
      <c r="N47" s="305"/>
      <c r="O47" s="306"/>
      <c r="P47" s="306"/>
      <c r="Q47" s="194"/>
      <c r="R47" s="194"/>
      <c r="S47" s="194"/>
      <c r="T47" s="194"/>
      <c r="U47" s="194"/>
      <c r="V47" s="194"/>
      <c r="W47" s="194"/>
      <c r="X47" s="194"/>
      <c r="Y47" s="194"/>
      <c r="Z47" s="194"/>
    </row>
    <row r="48">
      <c r="A48" s="297">
        <v>47.0</v>
      </c>
      <c r="B48" s="309"/>
      <c r="C48" s="309"/>
      <c r="D48" s="303"/>
      <c r="E48" s="303"/>
      <c r="F48" s="298"/>
      <c r="G48" s="298"/>
      <c r="H48" s="311"/>
      <c r="I48" s="298"/>
      <c r="J48" s="298"/>
      <c r="K48" s="303"/>
      <c r="L48" s="314"/>
      <c r="M48" s="304"/>
      <c r="N48" s="305"/>
      <c r="O48" s="306"/>
      <c r="P48" s="306"/>
      <c r="Q48" s="194"/>
      <c r="R48" s="194"/>
      <c r="S48" s="194"/>
      <c r="T48" s="194"/>
      <c r="U48" s="194"/>
      <c r="V48" s="194"/>
      <c r="W48" s="194"/>
      <c r="X48" s="194"/>
      <c r="Y48" s="194"/>
      <c r="Z48" s="194"/>
    </row>
    <row r="49">
      <c r="A49" s="297">
        <v>48.0</v>
      </c>
      <c r="B49" s="309"/>
      <c r="C49" s="320"/>
      <c r="D49" s="311"/>
      <c r="E49" s="311"/>
      <c r="F49" s="311"/>
      <c r="G49" s="311"/>
      <c r="H49" s="311"/>
      <c r="I49" s="298"/>
      <c r="J49" s="298"/>
      <c r="K49" s="303"/>
      <c r="L49" s="303"/>
      <c r="M49" s="304"/>
      <c r="N49" s="305"/>
      <c r="O49" s="306"/>
      <c r="P49" s="306"/>
      <c r="Q49" s="194"/>
      <c r="R49" s="194"/>
      <c r="S49" s="194"/>
      <c r="T49" s="194"/>
      <c r="U49" s="194"/>
      <c r="V49" s="194"/>
      <c r="W49" s="194"/>
      <c r="X49" s="194"/>
      <c r="Y49" s="194"/>
      <c r="Z49" s="194"/>
    </row>
    <row r="50">
      <c r="A50" s="297">
        <v>49.0</v>
      </c>
      <c r="B50" s="309"/>
      <c r="C50" s="309"/>
      <c r="D50" s="298"/>
      <c r="E50" s="298"/>
      <c r="F50" s="298"/>
      <c r="G50" s="298"/>
      <c r="H50" s="311"/>
      <c r="I50" s="298"/>
      <c r="J50" s="298"/>
      <c r="K50" s="303"/>
      <c r="L50" s="303"/>
      <c r="M50" s="304"/>
      <c r="N50" s="305"/>
      <c r="O50" s="306"/>
      <c r="P50" s="306"/>
      <c r="Q50" s="194"/>
      <c r="R50" s="194"/>
      <c r="S50" s="194"/>
      <c r="T50" s="194"/>
      <c r="U50" s="194"/>
      <c r="V50" s="194"/>
      <c r="W50" s="194"/>
      <c r="X50" s="194"/>
      <c r="Y50" s="194"/>
      <c r="Z50" s="194"/>
    </row>
    <row r="51">
      <c r="A51" s="297">
        <v>50.0</v>
      </c>
      <c r="B51" s="309"/>
      <c r="C51" s="309"/>
      <c r="D51" s="298"/>
      <c r="E51" s="298"/>
      <c r="F51" s="298"/>
      <c r="G51" s="298"/>
      <c r="H51" s="311"/>
      <c r="I51" s="298"/>
      <c r="J51" s="298"/>
      <c r="K51" s="303"/>
      <c r="L51" s="312"/>
      <c r="M51" s="313"/>
      <c r="N51" s="305"/>
      <c r="O51" s="306"/>
      <c r="P51" s="306"/>
      <c r="Q51" s="194"/>
      <c r="R51" s="194"/>
      <c r="S51" s="194"/>
      <c r="T51" s="194"/>
      <c r="U51" s="194"/>
      <c r="V51" s="194"/>
      <c r="W51" s="194"/>
      <c r="X51" s="194"/>
      <c r="Y51" s="194"/>
      <c r="Z51" s="194"/>
    </row>
    <row r="52">
      <c r="A52" s="297">
        <v>51.0</v>
      </c>
      <c r="B52" s="309"/>
      <c r="C52" s="309"/>
      <c r="D52" s="303"/>
      <c r="E52" s="303"/>
      <c r="F52" s="298"/>
      <c r="G52" s="298"/>
      <c r="H52" s="311"/>
      <c r="I52" s="298"/>
      <c r="J52" s="298"/>
      <c r="K52" s="303"/>
      <c r="L52" s="314"/>
      <c r="M52" s="304"/>
      <c r="N52" s="305"/>
      <c r="O52" s="306"/>
      <c r="P52" s="306"/>
      <c r="Q52" s="194"/>
      <c r="R52" s="194"/>
      <c r="S52" s="194"/>
      <c r="T52" s="194"/>
      <c r="U52" s="194"/>
      <c r="V52" s="194"/>
      <c r="W52" s="194"/>
      <c r="X52" s="194"/>
      <c r="Y52" s="194"/>
      <c r="Z52" s="194"/>
    </row>
    <row r="53">
      <c r="A53" s="297">
        <v>52.0</v>
      </c>
      <c r="B53" s="309"/>
      <c r="C53" s="316"/>
      <c r="D53" s="317"/>
      <c r="E53" s="317"/>
      <c r="F53" s="318"/>
      <c r="G53" s="318"/>
      <c r="H53" s="311"/>
      <c r="I53" s="298"/>
      <c r="J53" s="298"/>
      <c r="K53" s="303"/>
      <c r="L53" s="303"/>
      <c r="M53" s="304"/>
      <c r="N53" s="305"/>
      <c r="O53" s="306"/>
      <c r="P53" s="306"/>
      <c r="Q53" s="194"/>
      <c r="R53" s="194"/>
      <c r="S53" s="194"/>
      <c r="T53" s="194"/>
      <c r="U53" s="194"/>
      <c r="V53" s="194"/>
      <c r="W53" s="194"/>
      <c r="X53" s="194"/>
      <c r="Y53" s="194"/>
      <c r="Z53" s="194"/>
    </row>
    <row r="54">
      <c r="A54" s="297">
        <v>53.0</v>
      </c>
      <c r="B54" s="309"/>
      <c r="C54" s="309"/>
      <c r="D54" s="298"/>
      <c r="E54" s="303"/>
      <c r="F54" s="298"/>
      <c r="G54" s="298"/>
      <c r="H54" s="311"/>
      <c r="I54" s="298"/>
      <c r="J54" s="298"/>
      <c r="K54" s="303"/>
      <c r="L54" s="303"/>
      <c r="M54" s="319"/>
      <c r="N54" s="305"/>
      <c r="O54" s="306"/>
      <c r="P54" s="306"/>
      <c r="Q54" s="194"/>
      <c r="R54" s="194"/>
      <c r="S54" s="194"/>
      <c r="T54" s="194"/>
      <c r="U54" s="194"/>
      <c r="V54" s="194"/>
      <c r="W54" s="194"/>
      <c r="X54" s="194"/>
      <c r="Y54" s="194"/>
      <c r="Z54" s="194"/>
    </row>
    <row r="55">
      <c r="A55" s="297">
        <v>54.0</v>
      </c>
      <c r="B55" s="309"/>
      <c r="C55" s="309"/>
      <c r="D55" s="298"/>
      <c r="E55" s="298"/>
      <c r="F55" s="298"/>
      <c r="G55" s="298"/>
      <c r="H55" s="311"/>
      <c r="I55" s="298"/>
      <c r="J55" s="298"/>
      <c r="K55" s="303"/>
      <c r="L55" s="303"/>
      <c r="M55" s="304"/>
      <c r="N55" s="305"/>
      <c r="O55" s="306"/>
      <c r="P55" s="306"/>
      <c r="Q55" s="194"/>
      <c r="R55" s="194"/>
      <c r="S55" s="194"/>
      <c r="T55" s="194"/>
      <c r="U55" s="194"/>
      <c r="V55" s="194"/>
      <c r="W55" s="194"/>
      <c r="X55" s="194"/>
      <c r="Y55" s="194"/>
      <c r="Z55" s="194"/>
    </row>
    <row r="56">
      <c r="A56" s="297">
        <v>55.0</v>
      </c>
      <c r="B56" s="309"/>
      <c r="C56" s="309"/>
      <c r="D56" s="298"/>
      <c r="E56" s="298"/>
      <c r="F56" s="298"/>
      <c r="G56" s="298"/>
      <c r="H56" s="311"/>
      <c r="I56" s="298"/>
      <c r="J56" s="298"/>
      <c r="K56" s="303"/>
      <c r="L56" s="303"/>
      <c r="M56" s="304"/>
      <c r="N56" s="305"/>
      <c r="O56" s="306"/>
      <c r="P56" s="306"/>
      <c r="Q56" s="194"/>
      <c r="R56" s="194"/>
      <c r="S56" s="194"/>
      <c r="T56" s="194"/>
      <c r="U56" s="194"/>
      <c r="V56" s="194"/>
      <c r="W56" s="194"/>
      <c r="X56" s="194"/>
      <c r="Y56" s="194"/>
      <c r="Z56" s="194"/>
    </row>
    <row r="57">
      <c r="A57" s="297">
        <v>56.0</v>
      </c>
      <c r="B57" s="309"/>
      <c r="C57" s="309"/>
      <c r="D57" s="303"/>
      <c r="E57" s="303"/>
      <c r="F57" s="298"/>
      <c r="G57" s="298"/>
      <c r="H57" s="311"/>
      <c r="I57" s="298"/>
      <c r="J57" s="298"/>
      <c r="K57" s="303"/>
      <c r="L57" s="303"/>
      <c r="M57" s="304"/>
      <c r="N57" s="305"/>
      <c r="O57" s="306"/>
      <c r="P57" s="306"/>
      <c r="Q57" s="194"/>
      <c r="R57" s="194"/>
      <c r="S57" s="194"/>
      <c r="T57" s="194"/>
      <c r="U57" s="194"/>
      <c r="V57" s="194"/>
      <c r="W57" s="194"/>
      <c r="X57" s="194"/>
      <c r="Y57" s="194"/>
      <c r="Z57" s="194"/>
    </row>
    <row r="58">
      <c r="A58" s="297">
        <v>57.0</v>
      </c>
      <c r="B58" s="309"/>
      <c r="C58" s="309"/>
      <c r="D58" s="298"/>
      <c r="E58" s="298"/>
      <c r="F58" s="298"/>
      <c r="G58" s="298"/>
      <c r="H58" s="311"/>
      <c r="I58" s="298"/>
      <c r="J58" s="298"/>
      <c r="K58" s="303"/>
      <c r="L58" s="303"/>
      <c r="M58" s="304"/>
      <c r="N58" s="297"/>
      <c r="O58" s="306"/>
      <c r="P58" s="306"/>
      <c r="Q58" s="194"/>
      <c r="R58" s="194"/>
      <c r="S58" s="194"/>
      <c r="T58" s="194"/>
      <c r="U58" s="194"/>
      <c r="V58" s="194"/>
      <c r="W58" s="194"/>
      <c r="X58" s="194"/>
      <c r="Y58" s="194"/>
      <c r="Z58" s="194"/>
    </row>
    <row r="59">
      <c r="A59" s="297">
        <v>58.0</v>
      </c>
      <c r="B59" s="309"/>
      <c r="C59" s="309"/>
      <c r="D59" s="298"/>
      <c r="E59" s="298"/>
      <c r="F59" s="298"/>
      <c r="G59" s="298"/>
      <c r="H59" s="321"/>
      <c r="I59" s="298"/>
      <c r="J59" s="298"/>
      <c r="K59" s="303"/>
      <c r="L59" s="303"/>
      <c r="M59" s="304"/>
      <c r="N59" s="305"/>
      <c r="O59" s="306"/>
      <c r="P59" s="306"/>
      <c r="Q59" s="194"/>
      <c r="R59" s="194"/>
      <c r="S59" s="194"/>
      <c r="T59" s="194"/>
      <c r="U59" s="194"/>
      <c r="V59" s="194"/>
      <c r="W59" s="194"/>
      <c r="X59" s="194"/>
      <c r="Y59" s="194"/>
      <c r="Z59" s="194"/>
    </row>
    <row r="60">
      <c r="A60" s="297">
        <v>59.0</v>
      </c>
      <c r="B60" s="309"/>
      <c r="C60" s="309"/>
      <c r="D60" s="298"/>
      <c r="E60" s="298"/>
      <c r="F60" s="298"/>
      <c r="G60" s="298"/>
      <c r="H60" s="321"/>
      <c r="I60" s="298"/>
      <c r="J60" s="298"/>
      <c r="K60" s="303"/>
      <c r="L60" s="303"/>
      <c r="M60" s="304"/>
      <c r="N60" s="305"/>
      <c r="O60" s="306"/>
      <c r="P60" s="306"/>
      <c r="Q60" s="194"/>
      <c r="R60" s="194"/>
      <c r="S60" s="194"/>
      <c r="T60" s="194"/>
      <c r="U60" s="194"/>
      <c r="V60" s="194"/>
      <c r="W60" s="194"/>
      <c r="X60" s="194"/>
      <c r="Y60" s="194"/>
      <c r="Z60" s="194"/>
    </row>
    <row r="61">
      <c r="A61" s="297">
        <v>60.0</v>
      </c>
      <c r="B61" s="309"/>
      <c r="C61" s="309"/>
      <c r="D61" s="303"/>
      <c r="E61" s="303"/>
      <c r="F61" s="298"/>
      <c r="G61" s="298"/>
      <c r="H61" s="322"/>
      <c r="I61" s="298"/>
      <c r="J61" s="298"/>
      <c r="K61" s="303"/>
      <c r="L61" s="303"/>
      <c r="M61" s="319"/>
      <c r="N61" s="305"/>
      <c r="O61" s="306"/>
      <c r="P61" s="306"/>
      <c r="Q61" s="194"/>
      <c r="R61" s="194"/>
      <c r="S61" s="194"/>
      <c r="T61" s="194"/>
      <c r="U61" s="194"/>
      <c r="V61" s="194"/>
      <c r="W61" s="194"/>
      <c r="X61" s="194"/>
      <c r="Y61" s="194"/>
      <c r="Z61" s="194"/>
    </row>
    <row r="62">
      <c r="A62" s="297">
        <v>61.0</v>
      </c>
      <c r="B62" s="309"/>
      <c r="C62" s="323"/>
      <c r="D62" s="298"/>
      <c r="E62" s="257"/>
      <c r="F62" s="255"/>
      <c r="G62" s="255"/>
      <c r="H62" s="321"/>
      <c r="I62" s="298"/>
      <c r="J62" s="298"/>
      <c r="K62" s="303"/>
      <c r="L62" s="324"/>
      <c r="M62" s="304"/>
      <c r="N62" s="305"/>
      <c r="O62" s="306"/>
      <c r="P62" s="306"/>
      <c r="Q62" s="194"/>
      <c r="R62" s="194"/>
      <c r="S62" s="194"/>
      <c r="T62" s="194"/>
      <c r="U62" s="194"/>
      <c r="V62" s="194"/>
      <c r="W62" s="194"/>
      <c r="X62" s="194"/>
      <c r="Y62" s="194"/>
      <c r="Z62" s="194"/>
    </row>
    <row r="63">
      <c r="A63" s="297">
        <v>62.0</v>
      </c>
      <c r="B63" s="309"/>
      <c r="C63" s="323"/>
      <c r="D63" s="299"/>
      <c r="E63" s="257"/>
      <c r="F63" s="255"/>
      <c r="G63" s="255"/>
      <c r="H63" s="322"/>
      <c r="I63" s="324"/>
      <c r="J63" s="298"/>
      <c r="K63" s="324"/>
      <c r="L63" s="324"/>
      <c r="M63" s="325"/>
      <c r="N63" s="326"/>
      <c r="O63" s="327"/>
      <c r="P63" s="327"/>
      <c r="Q63" s="328"/>
      <c r="R63" s="328"/>
      <c r="S63" s="328"/>
      <c r="T63" s="328"/>
      <c r="U63" s="328"/>
      <c r="V63" s="328"/>
      <c r="W63" s="328"/>
      <c r="X63" s="328"/>
      <c r="Y63" s="328"/>
      <c r="Z63" s="328"/>
    </row>
    <row r="64">
      <c r="A64" s="297">
        <v>63.0</v>
      </c>
      <c r="B64" s="309"/>
      <c r="C64" s="329"/>
      <c r="D64" s="307"/>
      <c r="E64" s="330"/>
      <c r="F64" s="324"/>
      <c r="G64" s="324"/>
      <c r="H64" s="322"/>
      <c r="I64" s="324"/>
      <c r="J64" s="298"/>
      <c r="K64" s="324"/>
      <c r="L64" s="324"/>
      <c r="M64" s="325"/>
      <c r="N64" s="326"/>
      <c r="O64" s="327"/>
      <c r="P64" s="327"/>
      <c r="Q64" s="328"/>
      <c r="R64" s="328"/>
      <c r="S64" s="328"/>
      <c r="T64" s="328"/>
      <c r="U64" s="328"/>
      <c r="V64" s="328"/>
      <c r="W64" s="328"/>
      <c r="X64" s="328"/>
      <c r="Y64" s="328"/>
      <c r="Z64" s="328"/>
    </row>
    <row r="65">
      <c r="A65" s="297">
        <v>64.0</v>
      </c>
      <c r="B65" s="309"/>
      <c r="C65" s="331"/>
      <c r="D65" s="307"/>
      <c r="E65" s="307"/>
      <c r="F65" s="324"/>
      <c r="G65" s="324"/>
      <c r="H65" s="321"/>
      <c r="I65" s="324"/>
      <c r="J65" s="298"/>
      <c r="K65" s="324"/>
      <c r="L65" s="324"/>
      <c r="M65" s="325"/>
      <c r="N65" s="326"/>
      <c r="O65" s="327"/>
      <c r="P65" s="327"/>
      <c r="Q65" s="328"/>
      <c r="R65" s="328"/>
      <c r="S65" s="328"/>
      <c r="T65" s="328"/>
      <c r="U65" s="328"/>
      <c r="V65" s="328"/>
      <c r="W65" s="328"/>
      <c r="X65" s="328"/>
      <c r="Y65" s="328"/>
      <c r="Z65" s="328"/>
    </row>
    <row r="66">
      <c r="A66" s="297">
        <v>65.0</v>
      </c>
      <c r="B66" s="309"/>
      <c r="C66" s="329"/>
      <c r="D66" s="307"/>
      <c r="E66" s="330"/>
      <c r="F66" s="324"/>
      <c r="G66" s="324"/>
      <c r="H66" s="321"/>
      <c r="I66" s="324"/>
      <c r="J66" s="298"/>
      <c r="K66" s="324"/>
      <c r="L66" s="324"/>
      <c r="M66" s="325"/>
      <c r="N66" s="326"/>
      <c r="O66" s="327"/>
      <c r="P66" s="327"/>
      <c r="Q66" s="328"/>
      <c r="R66" s="328"/>
      <c r="S66" s="328"/>
      <c r="T66" s="328"/>
      <c r="U66" s="328"/>
      <c r="V66" s="328"/>
      <c r="W66" s="328"/>
      <c r="X66" s="328"/>
      <c r="Y66" s="328"/>
      <c r="Z66" s="328"/>
    </row>
    <row r="67">
      <c r="A67" s="297">
        <v>66.0</v>
      </c>
      <c r="B67" s="309"/>
      <c r="C67" s="332"/>
      <c r="D67" s="333"/>
      <c r="E67" s="333"/>
      <c r="F67" s="333"/>
      <c r="G67" s="333"/>
      <c r="H67" s="322"/>
      <c r="I67" s="333"/>
      <c r="J67" s="298"/>
      <c r="K67" s="333"/>
      <c r="L67" s="333"/>
      <c r="M67" s="333"/>
      <c r="N67" s="334"/>
      <c r="O67" s="334"/>
      <c r="P67" s="334"/>
      <c r="Q67" s="328"/>
      <c r="R67" s="328"/>
      <c r="S67" s="328"/>
      <c r="T67" s="328"/>
      <c r="U67" s="328"/>
      <c r="V67" s="328"/>
      <c r="W67" s="328"/>
      <c r="X67" s="328"/>
      <c r="Y67" s="328"/>
      <c r="Z67" s="328"/>
    </row>
    <row r="68">
      <c r="A68" s="297">
        <v>67.0</v>
      </c>
      <c r="B68" s="309"/>
      <c r="C68" s="323"/>
      <c r="D68" s="333"/>
      <c r="E68" s="257"/>
      <c r="F68" s="255"/>
      <c r="G68" s="324"/>
      <c r="H68" s="322"/>
      <c r="I68" s="333"/>
      <c r="J68" s="298"/>
      <c r="K68" s="333"/>
      <c r="L68" s="333"/>
      <c r="M68" s="334"/>
      <c r="N68" s="334"/>
      <c r="O68" s="334"/>
      <c r="P68" s="334"/>
      <c r="Q68" s="328"/>
      <c r="R68" s="328"/>
      <c r="S68" s="328"/>
      <c r="T68" s="328"/>
      <c r="U68" s="328"/>
      <c r="V68" s="328"/>
      <c r="W68" s="328"/>
      <c r="X68" s="328"/>
      <c r="Y68" s="328"/>
      <c r="Z68" s="328"/>
    </row>
    <row r="69">
      <c r="A69" s="297">
        <v>68.0</v>
      </c>
      <c r="B69" s="309"/>
      <c r="C69" s="335"/>
      <c r="D69" s="333"/>
      <c r="E69" s="333"/>
      <c r="F69" s="333"/>
      <c r="G69" s="333"/>
      <c r="H69" s="321"/>
      <c r="I69" s="333"/>
      <c r="J69" s="298"/>
      <c r="K69" s="333"/>
      <c r="L69" s="333"/>
      <c r="M69" s="334"/>
      <c r="N69" s="334"/>
      <c r="O69" s="334"/>
      <c r="P69" s="334"/>
      <c r="Q69" s="328"/>
      <c r="R69" s="328"/>
      <c r="S69" s="328"/>
      <c r="T69" s="328"/>
      <c r="U69" s="328"/>
      <c r="V69" s="328"/>
      <c r="W69" s="328"/>
      <c r="X69" s="328"/>
      <c r="Y69" s="328"/>
      <c r="Z69" s="328"/>
    </row>
    <row r="70">
      <c r="A70" s="297">
        <v>69.0</v>
      </c>
      <c r="B70" s="309"/>
      <c r="C70" s="323"/>
      <c r="D70" s="333"/>
      <c r="E70" s="333"/>
      <c r="F70" s="333"/>
      <c r="G70" s="298"/>
      <c r="H70" s="322"/>
      <c r="I70" s="333"/>
      <c r="J70" s="298"/>
      <c r="K70" s="333"/>
      <c r="L70" s="333"/>
      <c r="M70" s="334"/>
      <c r="N70" s="334"/>
      <c r="O70" s="334"/>
      <c r="P70" s="334"/>
      <c r="Q70" s="328"/>
      <c r="R70" s="328"/>
      <c r="S70" s="328"/>
      <c r="T70" s="328"/>
      <c r="U70" s="328"/>
      <c r="V70" s="328"/>
      <c r="W70" s="328"/>
      <c r="X70" s="328"/>
      <c r="Y70" s="328"/>
      <c r="Z70" s="328"/>
    </row>
    <row r="71">
      <c r="A71" s="297">
        <v>70.0</v>
      </c>
      <c r="B71" s="309"/>
      <c r="C71" s="332"/>
      <c r="D71" s="333"/>
      <c r="E71" s="333"/>
      <c r="F71" s="333"/>
      <c r="G71" s="333"/>
      <c r="H71" s="321"/>
      <c r="I71" s="333"/>
      <c r="J71" s="298"/>
      <c r="K71" s="333"/>
      <c r="L71" s="333"/>
      <c r="M71" s="334"/>
      <c r="N71" s="334"/>
      <c r="O71" s="334"/>
      <c r="P71" s="334"/>
      <c r="Q71" s="328"/>
      <c r="R71" s="328"/>
      <c r="S71" s="328"/>
      <c r="T71" s="328"/>
      <c r="U71" s="328"/>
      <c r="V71" s="328"/>
      <c r="W71" s="328"/>
      <c r="X71" s="328"/>
      <c r="Y71" s="328"/>
      <c r="Z71" s="328"/>
    </row>
    <row r="72">
      <c r="A72" s="297">
        <v>71.0</v>
      </c>
      <c r="B72" s="309"/>
      <c r="C72" s="147"/>
      <c r="D72" s="333"/>
      <c r="E72" s="149"/>
      <c r="F72" s="333"/>
      <c r="G72" s="324"/>
      <c r="H72" s="322"/>
      <c r="I72" s="333"/>
      <c r="J72" s="298"/>
      <c r="K72" s="333"/>
      <c r="L72" s="333"/>
      <c r="M72" s="333"/>
      <c r="N72" s="334"/>
      <c r="O72" s="334"/>
      <c r="P72" s="334"/>
      <c r="Q72" s="328"/>
      <c r="R72" s="328"/>
      <c r="S72" s="328"/>
      <c r="T72" s="328"/>
      <c r="U72" s="328"/>
      <c r="V72" s="328"/>
      <c r="W72" s="328"/>
      <c r="X72" s="328"/>
      <c r="Y72" s="328"/>
      <c r="Z72" s="328"/>
    </row>
    <row r="73">
      <c r="A73" s="297">
        <v>72.0</v>
      </c>
      <c r="B73" s="309"/>
      <c r="C73" s="147"/>
      <c r="D73" s="333"/>
      <c r="E73" s="76"/>
      <c r="F73" s="333"/>
      <c r="G73" s="298"/>
      <c r="H73" s="321"/>
      <c r="I73" s="333"/>
      <c r="J73" s="298"/>
      <c r="K73" s="333"/>
      <c r="L73" s="333"/>
      <c r="M73" s="333"/>
      <c r="N73" s="334"/>
      <c r="O73" s="334"/>
      <c r="P73" s="334"/>
      <c r="Q73" s="328"/>
      <c r="R73" s="328"/>
      <c r="S73" s="328"/>
      <c r="T73" s="328"/>
      <c r="U73" s="328"/>
      <c r="V73" s="328"/>
      <c r="W73" s="328"/>
      <c r="X73" s="328"/>
      <c r="Y73" s="328"/>
      <c r="Z73" s="328"/>
    </row>
    <row r="74">
      <c r="A74" s="297">
        <v>73.0</v>
      </c>
      <c r="B74" s="332"/>
      <c r="C74" s="332"/>
      <c r="D74" s="333"/>
      <c r="E74" s="333"/>
      <c r="F74" s="333"/>
      <c r="G74" s="333"/>
      <c r="H74" s="333"/>
      <c r="I74" s="333"/>
      <c r="J74" s="333"/>
      <c r="K74" s="333"/>
      <c r="L74" s="333"/>
      <c r="M74" s="333"/>
      <c r="N74" s="334"/>
      <c r="O74" s="334"/>
      <c r="P74" s="334"/>
      <c r="Q74" s="328"/>
      <c r="R74" s="328"/>
      <c r="S74" s="328"/>
      <c r="T74" s="328"/>
      <c r="U74" s="328"/>
      <c r="V74" s="328"/>
      <c r="W74" s="328"/>
      <c r="X74" s="328"/>
      <c r="Y74" s="328"/>
      <c r="Z74" s="328"/>
    </row>
    <row r="75">
      <c r="A75" s="297">
        <v>74.0</v>
      </c>
      <c r="B75" s="332"/>
      <c r="C75" s="332"/>
      <c r="D75" s="333"/>
      <c r="E75" s="333"/>
      <c r="F75" s="333"/>
      <c r="G75" s="333"/>
      <c r="H75" s="333"/>
      <c r="I75" s="333"/>
      <c r="J75" s="333"/>
      <c r="K75" s="333"/>
      <c r="L75" s="333"/>
      <c r="M75" s="333"/>
      <c r="N75" s="334"/>
      <c r="O75" s="334"/>
      <c r="P75" s="334"/>
      <c r="Q75" s="328"/>
      <c r="R75" s="328"/>
      <c r="S75" s="328"/>
      <c r="T75" s="328"/>
      <c r="U75" s="328"/>
      <c r="V75" s="328"/>
      <c r="W75" s="328"/>
      <c r="X75" s="328"/>
      <c r="Y75" s="328"/>
      <c r="Z75" s="328"/>
    </row>
    <row r="76">
      <c r="A76" s="297">
        <v>75.0</v>
      </c>
      <c r="B76" s="332"/>
      <c r="C76" s="332"/>
      <c r="D76" s="333"/>
      <c r="E76" s="333"/>
      <c r="F76" s="333"/>
      <c r="G76" s="333"/>
      <c r="H76" s="333"/>
      <c r="I76" s="333"/>
      <c r="J76" s="333"/>
      <c r="K76" s="333"/>
      <c r="L76" s="333"/>
      <c r="M76" s="334"/>
      <c r="N76" s="334"/>
      <c r="O76" s="334"/>
      <c r="P76" s="334"/>
      <c r="Q76" s="328"/>
      <c r="R76" s="328"/>
      <c r="S76" s="328"/>
      <c r="T76" s="328"/>
      <c r="U76" s="328"/>
      <c r="V76" s="328"/>
      <c r="W76" s="328"/>
      <c r="X76" s="328"/>
      <c r="Y76" s="328"/>
      <c r="Z76" s="328"/>
    </row>
    <row r="77">
      <c r="A77" s="297">
        <v>76.0</v>
      </c>
      <c r="B77" s="332"/>
      <c r="C77" s="147"/>
      <c r="D77" s="76"/>
      <c r="E77" s="76"/>
      <c r="F77" s="76"/>
      <c r="G77" s="76"/>
      <c r="H77" s="336"/>
      <c r="I77" s="76"/>
      <c r="J77" s="333"/>
      <c r="K77" s="334"/>
      <c r="L77" s="334"/>
      <c r="M77" s="334"/>
      <c r="N77" s="334"/>
      <c r="O77" s="334"/>
      <c r="P77" s="334"/>
      <c r="Q77" s="328"/>
      <c r="R77" s="328"/>
      <c r="S77" s="328"/>
      <c r="T77" s="328"/>
      <c r="U77" s="328"/>
      <c r="V77" s="328"/>
      <c r="W77" s="328"/>
      <c r="X77" s="328"/>
      <c r="Y77" s="328"/>
      <c r="Z77" s="328"/>
    </row>
    <row r="78">
      <c r="A78" s="297">
        <v>77.0</v>
      </c>
      <c r="B78" s="332"/>
      <c r="C78" s="147"/>
      <c r="D78" s="149"/>
      <c r="E78" s="149"/>
      <c r="F78" s="76"/>
      <c r="G78" s="76"/>
      <c r="H78" s="336"/>
      <c r="I78" s="76"/>
      <c r="J78" s="333"/>
      <c r="K78" s="334"/>
      <c r="L78" s="333"/>
      <c r="M78" s="334"/>
      <c r="N78" s="334"/>
      <c r="O78" s="334"/>
      <c r="P78" s="334"/>
      <c r="Q78" s="328"/>
      <c r="R78" s="328"/>
      <c r="S78" s="328"/>
      <c r="T78" s="328"/>
      <c r="U78" s="328"/>
      <c r="V78" s="328"/>
      <c r="W78" s="328"/>
      <c r="X78" s="328"/>
      <c r="Y78" s="328"/>
      <c r="Z78" s="328"/>
    </row>
    <row r="79">
      <c r="A79" s="297">
        <v>78.0</v>
      </c>
      <c r="B79" s="332"/>
      <c r="C79" s="147"/>
      <c r="D79" s="149"/>
      <c r="E79" s="149"/>
      <c r="F79" s="76"/>
      <c r="G79" s="76"/>
      <c r="H79" s="336"/>
      <c r="I79" s="76"/>
      <c r="J79" s="333"/>
      <c r="K79" s="334"/>
      <c r="L79" s="334"/>
      <c r="M79" s="334"/>
      <c r="N79" s="334"/>
      <c r="O79" s="334"/>
      <c r="P79" s="334"/>
      <c r="Q79" s="328"/>
      <c r="R79" s="328"/>
      <c r="S79" s="328"/>
      <c r="T79" s="328"/>
      <c r="U79" s="328"/>
      <c r="V79" s="328"/>
      <c r="W79" s="328"/>
      <c r="X79" s="328"/>
      <c r="Y79" s="328"/>
      <c r="Z79" s="328"/>
    </row>
    <row r="80">
      <c r="A80" s="297">
        <v>79.0</v>
      </c>
      <c r="B80" s="332"/>
      <c r="C80" s="147"/>
      <c r="D80" s="76"/>
      <c r="E80" s="76"/>
      <c r="F80" s="76"/>
      <c r="G80" s="76"/>
      <c r="H80" s="336"/>
      <c r="I80" s="76"/>
      <c r="J80" s="333"/>
      <c r="K80" s="334"/>
      <c r="L80" s="333"/>
      <c r="M80" s="334"/>
      <c r="N80" s="334"/>
      <c r="O80" s="334"/>
      <c r="P80" s="334"/>
      <c r="Q80" s="328"/>
      <c r="R80" s="328"/>
      <c r="S80" s="328"/>
      <c r="T80" s="328"/>
      <c r="U80" s="328"/>
      <c r="V80" s="328"/>
      <c r="W80" s="328"/>
      <c r="X80" s="328"/>
      <c r="Y80" s="328"/>
      <c r="Z80" s="328"/>
    </row>
    <row r="81">
      <c r="A81" s="297">
        <v>80.0</v>
      </c>
      <c r="B81" s="332"/>
      <c r="C81" s="147"/>
      <c r="D81" s="76"/>
      <c r="E81" s="76"/>
      <c r="F81" s="76"/>
      <c r="G81" s="76"/>
      <c r="H81" s="336"/>
      <c r="I81" s="76"/>
      <c r="J81" s="333"/>
      <c r="K81" s="334"/>
      <c r="L81" s="334"/>
      <c r="M81" s="334"/>
      <c r="N81" s="334"/>
      <c r="O81" s="334"/>
      <c r="P81" s="334"/>
      <c r="Q81" s="328"/>
      <c r="R81" s="328"/>
      <c r="S81" s="328"/>
      <c r="T81" s="328"/>
      <c r="U81" s="328"/>
      <c r="V81" s="328"/>
      <c r="W81" s="328"/>
      <c r="X81" s="328"/>
      <c r="Y81" s="328"/>
      <c r="Z81" s="328"/>
    </row>
    <row r="82">
      <c r="A82" s="297">
        <v>81.0</v>
      </c>
      <c r="B82" s="332"/>
      <c r="C82" s="147"/>
      <c r="D82" s="149"/>
      <c r="E82" s="149"/>
      <c r="F82" s="76"/>
      <c r="G82" s="76"/>
      <c r="H82" s="336"/>
      <c r="I82" s="76"/>
      <c r="J82" s="333"/>
      <c r="K82" s="334"/>
      <c r="L82" s="334"/>
      <c r="M82" s="334"/>
      <c r="N82" s="334"/>
      <c r="O82" s="334"/>
      <c r="P82" s="334"/>
      <c r="Q82" s="328"/>
      <c r="R82" s="328"/>
      <c r="S82" s="328"/>
      <c r="T82" s="328"/>
      <c r="U82" s="328"/>
      <c r="V82" s="328"/>
      <c r="W82" s="328"/>
      <c r="X82" s="328"/>
      <c r="Y82" s="328"/>
      <c r="Z82" s="328"/>
    </row>
    <row r="83">
      <c r="A83" s="297">
        <v>82.0</v>
      </c>
      <c r="B83" s="332"/>
      <c r="C83" s="147"/>
      <c r="D83" s="76"/>
      <c r="E83" s="149"/>
      <c r="F83" s="76"/>
      <c r="G83" s="76"/>
      <c r="H83" s="336"/>
      <c r="I83" s="76"/>
      <c r="J83" s="333"/>
      <c r="K83" s="334"/>
      <c r="L83" s="333"/>
      <c r="M83" s="334"/>
      <c r="N83" s="334"/>
      <c r="O83" s="334"/>
      <c r="P83" s="334"/>
      <c r="Q83" s="328"/>
      <c r="R83" s="328"/>
      <c r="S83" s="328"/>
      <c r="T83" s="328"/>
      <c r="U83" s="328"/>
      <c r="V83" s="328"/>
      <c r="W83" s="328"/>
      <c r="X83" s="328"/>
      <c r="Y83" s="328"/>
      <c r="Z83" s="328"/>
    </row>
    <row r="84">
      <c r="A84" s="297">
        <v>83.0</v>
      </c>
      <c r="B84" s="332"/>
      <c r="C84" s="147"/>
      <c r="D84" s="337"/>
      <c r="E84" s="337"/>
      <c r="F84" s="337"/>
      <c r="G84" s="337"/>
      <c r="H84" s="338"/>
      <c r="I84" s="337"/>
      <c r="J84" s="333"/>
      <c r="K84" s="334"/>
      <c r="L84" s="333"/>
      <c r="M84" s="334"/>
      <c r="N84" s="334"/>
      <c r="O84" s="334"/>
      <c r="P84" s="334"/>
      <c r="Q84" s="328"/>
      <c r="R84" s="328"/>
      <c r="S84" s="328"/>
      <c r="T84" s="328"/>
      <c r="U84" s="328"/>
      <c r="V84" s="328"/>
      <c r="W84" s="328"/>
      <c r="X84" s="328"/>
      <c r="Y84" s="328"/>
      <c r="Z84" s="328"/>
    </row>
    <row r="85">
      <c r="A85" s="297">
        <v>84.0</v>
      </c>
      <c r="B85" s="332"/>
      <c r="C85" s="147"/>
      <c r="D85" s="337"/>
      <c r="E85" s="337"/>
      <c r="F85" s="337"/>
      <c r="G85" s="337"/>
      <c r="H85" s="338"/>
      <c r="I85" s="337"/>
      <c r="J85" s="333"/>
      <c r="K85" s="334"/>
      <c r="L85" s="333"/>
      <c r="M85" s="333"/>
      <c r="N85" s="334"/>
      <c r="O85" s="334"/>
      <c r="P85" s="334"/>
      <c r="Q85" s="328"/>
      <c r="R85" s="328"/>
      <c r="S85" s="328"/>
      <c r="T85" s="328"/>
      <c r="U85" s="328"/>
      <c r="V85" s="328"/>
      <c r="W85" s="328"/>
      <c r="X85" s="328"/>
      <c r="Y85" s="328"/>
      <c r="Z85" s="328"/>
    </row>
    <row r="86">
      <c r="A86" s="297">
        <v>85.0</v>
      </c>
      <c r="B86" s="332"/>
      <c r="C86" s="147"/>
      <c r="D86" s="76"/>
      <c r="E86" s="149"/>
      <c r="F86" s="76"/>
      <c r="G86" s="76"/>
      <c r="H86" s="338"/>
      <c r="I86" s="76"/>
      <c r="J86" s="333"/>
      <c r="K86" s="334"/>
      <c r="L86" s="333"/>
      <c r="M86" s="334"/>
      <c r="N86" s="334"/>
      <c r="O86" s="334"/>
      <c r="P86" s="334"/>
      <c r="Q86" s="328"/>
      <c r="R86" s="328"/>
      <c r="S86" s="328"/>
      <c r="T86" s="328"/>
      <c r="U86" s="328"/>
      <c r="V86" s="328"/>
      <c r="W86" s="328"/>
      <c r="X86" s="328"/>
      <c r="Y86" s="328"/>
      <c r="Z86" s="328"/>
    </row>
    <row r="87">
      <c r="A87" s="297">
        <v>86.0</v>
      </c>
      <c r="B87" s="332"/>
      <c r="C87" s="147"/>
      <c r="D87" s="76"/>
      <c r="E87" s="149"/>
      <c r="F87" s="76"/>
      <c r="G87" s="76"/>
      <c r="H87" s="336"/>
      <c r="I87" s="76"/>
      <c r="J87" s="333"/>
      <c r="K87" s="334"/>
      <c r="L87" s="333"/>
      <c r="M87" s="334"/>
      <c r="N87" s="334"/>
      <c r="O87" s="334"/>
      <c r="P87" s="334"/>
      <c r="Q87" s="328"/>
      <c r="R87" s="328"/>
      <c r="S87" s="328"/>
      <c r="T87" s="328"/>
      <c r="U87" s="328"/>
      <c r="V87" s="328"/>
      <c r="W87" s="328"/>
      <c r="X87" s="328"/>
      <c r="Y87" s="328"/>
      <c r="Z87" s="328"/>
    </row>
    <row r="88">
      <c r="A88" s="297">
        <v>87.0</v>
      </c>
      <c r="B88" s="339"/>
      <c r="C88" s="339"/>
      <c r="D88" s="334"/>
      <c r="E88" s="334"/>
      <c r="F88" s="94"/>
      <c r="G88" s="94"/>
      <c r="H88" s="340"/>
      <c r="I88" s="334"/>
      <c r="J88" s="334"/>
      <c r="K88" s="334"/>
      <c r="L88" s="334"/>
      <c r="M88" s="334"/>
      <c r="N88" s="334"/>
      <c r="O88" s="334"/>
      <c r="P88" s="334"/>
      <c r="Q88" s="328"/>
      <c r="R88" s="328"/>
      <c r="S88" s="328"/>
      <c r="T88" s="328"/>
      <c r="U88" s="328"/>
      <c r="V88" s="328"/>
      <c r="W88" s="328"/>
      <c r="X88" s="328"/>
      <c r="Y88" s="328"/>
      <c r="Z88" s="328"/>
    </row>
    <row r="89">
      <c r="A89" s="297">
        <v>88.0</v>
      </c>
      <c r="B89" s="339"/>
      <c r="C89" s="339"/>
      <c r="D89" s="334"/>
      <c r="E89" s="334"/>
      <c r="F89" s="334"/>
      <c r="G89" s="334"/>
      <c r="H89" s="334"/>
      <c r="I89" s="334"/>
      <c r="J89" s="334"/>
      <c r="K89" s="334"/>
      <c r="L89" s="334"/>
      <c r="M89" s="334"/>
      <c r="N89" s="334"/>
      <c r="O89" s="334"/>
      <c r="P89" s="334"/>
      <c r="Q89" s="328"/>
      <c r="R89" s="328"/>
      <c r="S89" s="328"/>
      <c r="T89" s="328"/>
      <c r="U89" s="328"/>
      <c r="V89" s="328"/>
      <c r="W89" s="328"/>
      <c r="X89" s="328"/>
      <c r="Y89" s="328"/>
      <c r="Z89" s="328"/>
    </row>
    <row r="90">
      <c r="A90" s="297">
        <v>89.0</v>
      </c>
      <c r="B90" s="339"/>
      <c r="C90" s="339"/>
      <c r="D90" s="334"/>
      <c r="E90" s="334"/>
      <c r="F90" s="334"/>
      <c r="G90" s="334"/>
      <c r="H90" s="334"/>
      <c r="I90" s="334"/>
      <c r="J90" s="334"/>
      <c r="K90" s="334"/>
      <c r="L90" s="334"/>
      <c r="M90" s="334"/>
      <c r="N90" s="334"/>
      <c r="O90" s="334"/>
      <c r="P90" s="334"/>
      <c r="Q90" s="328"/>
      <c r="R90" s="328"/>
      <c r="S90" s="328"/>
      <c r="T90" s="328"/>
      <c r="U90" s="328"/>
      <c r="V90" s="328"/>
      <c r="W90" s="328"/>
      <c r="X90" s="328"/>
      <c r="Y90" s="328"/>
      <c r="Z90" s="328"/>
    </row>
    <row r="91">
      <c r="A91" s="297">
        <v>90.0</v>
      </c>
      <c r="B91" s="339"/>
      <c r="C91" s="339"/>
      <c r="D91" s="334"/>
      <c r="E91" s="334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28"/>
      <c r="R91" s="328"/>
      <c r="S91" s="328"/>
      <c r="T91" s="328"/>
      <c r="U91" s="328"/>
      <c r="V91" s="328"/>
      <c r="W91" s="328"/>
      <c r="X91" s="328"/>
      <c r="Y91" s="328"/>
      <c r="Z91" s="328"/>
    </row>
    <row r="92">
      <c r="A92" s="297">
        <v>91.0</v>
      </c>
      <c r="B92" s="339"/>
      <c r="C92" s="339"/>
      <c r="D92" s="334"/>
      <c r="E92" s="334"/>
      <c r="F92" s="334"/>
      <c r="G92" s="334"/>
      <c r="H92" s="334"/>
      <c r="I92" s="334"/>
      <c r="J92" s="334"/>
      <c r="K92" s="334"/>
      <c r="L92" s="334"/>
      <c r="M92" s="334"/>
      <c r="N92" s="334"/>
      <c r="O92" s="334"/>
      <c r="P92" s="334"/>
      <c r="Q92" s="328"/>
      <c r="R92" s="328"/>
      <c r="S92" s="328"/>
      <c r="T92" s="328"/>
      <c r="U92" s="328"/>
      <c r="V92" s="328"/>
      <c r="W92" s="328"/>
      <c r="X92" s="328"/>
      <c r="Y92" s="328"/>
      <c r="Z92" s="328"/>
    </row>
    <row r="93">
      <c r="A93" s="297">
        <v>92.0</v>
      </c>
      <c r="B93" s="339"/>
      <c r="C93" s="339"/>
      <c r="D93" s="334"/>
      <c r="E93" s="334"/>
      <c r="F93" s="334"/>
      <c r="G93" s="334"/>
      <c r="H93" s="334"/>
      <c r="I93" s="334"/>
      <c r="J93" s="334"/>
      <c r="K93" s="334"/>
      <c r="L93" s="334"/>
      <c r="M93" s="334"/>
      <c r="N93" s="334"/>
      <c r="O93" s="334"/>
      <c r="P93" s="334"/>
      <c r="Q93" s="328"/>
      <c r="R93" s="328"/>
      <c r="S93" s="328"/>
      <c r="T93" s="328"/>
      <c r="U93" s="328"/>
      <c r="V93" s="328"/>
      <c r="W93" s="328"/>
      <c r="X93" s="328"/>
      <c r="Y93" s="328"/>
      <c r="Z93" s="328"/>
    </row>
    <row r="94">
      <c r="A94" s="297">
        <v>93.0</v>
      </c>
      <c r="B94" s="339"/>
      <c r="C94" s="339"/>
      <c r="D94" s="334"/>
      <c r="E94" s="334"/>
      <c r="F94" s="334"/>
      <c r="G94" s="334"/>
      <c r="H94" s="334"/>
      <c r="I94" s="334"/>
      <c r="J94" s="334"/>
      <c r="K94" s="334"/>
      <c r="L94" s="334"/>
      <c r="M94" s="334"/>
      <c r="N94" s="334"/>
      <c r="O94" s="334"/>
      <c r="P94" s="334"/>
      <c r="Q94" s="328"/>
      <c r="R94" s="328"/>
      <c r="S94" s="328"/>
      <c r="T94" s="328"/>
      <c r="U94" s="328"/>
      <c r="V94" s="328"/>
      <c r="W94" s="328"/>
      <c r="X94" s="328"/>
      <c r="Y94" s="328"/>
      <c r="Z94" s="328"/>
    </row>
    <row r="95">
      <c r="A95" s="297">
        <v>94.0</v>
      </c>
      <c r="B95" s="339"/>
      <c r="C95" s="339"/>
      <c r="D95" s="334"/>
      <c r="E95" s="334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28"/>
      <c r="R95" s="328"/>
      <c r="S95" s="328"/>
      <c r="T95" s="328"/>
      <c r="U95" s="328"/>
      <c r="V95" s="328"/>
      <c r="W95" s="328"/>
      <c r="X95" s="328"/>
      <c r="Y95" s="328"/>
      <c r="Z95" s="328"/>
    </row>
    <row r="96">
      <c r="A96" s="297">
        <v>91.0</v>
      </c>
      <c r="B96" s="339"/>
      <c r="C96" s="339"/>
      <c r="D96" s="334"/>
      <c r="E96" s="334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28"/>
      <c r="R96" s="328"/>
      <c r="S96" s="328"/>
      <c r="T96" s="328"/>
      <c r="U96" s="328"/>
      <c r="V96" s="328"/>
      <c r="W96" s="328"/>
      <c r="X96" s="328"/>
      <c r="Y96" s="328"/>
      <c r="Z96" s="328"/>
    </row>
    <row r="97">
      <c r="A97" s="297">
        <v>92.0</v>
      </c>
      <c r="B97" s="339"/>
      <c r="C97" s="339"/>
      <c r="D97" s="334"/>
      <c r="E97" s="334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28"/>
      <c r="R97" s="328"/>
      <c r="S97" s="328"/>
      <c r="T97" s="328"/>
      <c r="U97" s="328"/>
      <c r="V97" s="328"/>
      <c r="W97" s="328"/>
      <c r="X97" s="328"/>
      <c r="Y97" s="328"/>
      <c r="Z97" s="328"/>
    </row>
    <row r="98">
      <c r="A98" s="297">
        <v>93.0</v>
      </c>
      <c r="B98" s="339"/>
      <c r="C98" s="339"/>
      <c r="D98" s="334"/>
      <c r="E98" s="334"/>
      <c r="F98" s="334"/>
      <c r="G98" s="334"/>
      <c r="H98" s="334"/>
      <c r="I98" s="334"/>
      <c r="J98" s="334"/>
      <c r="K98" s="334"/>
      <c r="L98" s="334"/>
      <c r="M98" s="334"/>
      <c r="N98" s="334"/>
      <c r="O98" s="334"/>
      <c r="P98" s="334"/>
      <c r="Q98" s="328"/>
      <c r="R98" s="328"/>
      <c r="S98" s="328"/>
      <c r="T98" s="328"/>
      <c r="U98" s="328"/>
      <c r="V98" s="328"/>
      <c r="W98" s="328"/>
      <c r="X98" s="328"/>
      <c r="Y98" s="328"/>
      <c r="Z98" s="328"/>
    </row>
    <row r="99">
      <c r="A99" s="297">
        <v>94.0</v>
      </c>
      <c r="B99" s="339"/>
      <c r="C99" s="339"/>
      <c r="D99" s="334"/>
      <c r="E99" s="334"/>
      <c r="F99" s="334"/>
      <c r="G99" s="334"/>
      <c r="H99" s="334"/>
      <c r="I99" s="334"/>
      <c r="J99" s="334"/>
      <c r="K99" s="334"/>
      <c r="L99" s="334"/>
      <c r="M99" s="334"/>
      <c r="N99" s="334"/>
      <c r="O99" s="334"/>
      <c r="P99" s="334"/>
      <c r="Q99" s="328"/>
      <c r="R99" s="328"/>
      <c r="S99" s="328"/>
      <c r="T99" s="328"/>
      <c r="U99" s="328"/>
      <c r="V99" s="328"/>
      <c r="W99" s="328"/>
      <c r="X99" s="328"/>
      <c r="Y99" s="328"/>
      <c r="Z99" s="328"/>
    </row>
    <row r="100">
      <c r="A100" s="194"/>
      <c r="B100" s="259"/>
      <c r="C100" s="259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</row>
    <row r="101">
      <c r="A101" s="194"/>
      <c r="B101" s="259"/>
      <c r="C101" s="259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</row>
    <row r="102">
      <c r="A102" s="194"/>
      <c r="B102" s="259"/>
      <c r="C102" s="259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</row>
    <row r="103">
      <c r="A103" s="194"/>
      <c r="B103" s="259"/>
      <c r="C103" s="259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</row>
    <row r="104">
      <c r="A104" s="194"/>
      <c r="B104" s="259"/>
      <c r="C104" s="259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</row>
    <row r="105">
      <c r="A105" s="194"/>
      <c r="B105" s="259"/>
      <c r="C105" s="259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</row>
    <row r="106">
      <c r="A106" s="194"/>
      <c r="B106" s="259"/>
      <c r="C106" s="259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</row>
    <row r="107">
      <c r="A107" s="194"/>
      <c r="B107" s="259"/>
      <c r="C107" s="259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</row>
    <row r="108">
      <c r="A108" s="194"/>
      <c r="B108" s="259"/>
      <c r="C108" s="259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</row>
    <row r="109">
      <c r="A109" s="194"/>
      <c r="B109" s="259"/>
      <c r="C109" s="259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</row>
    <row r="110">
      <c r="A110" s="194"/>
      <c r="B110" s="259"/>
      <c r="C110" s="259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</row>
    <row r="111">
      <c r="A111" s="194"/>
      <c r="B111" s="259"/>
      <c r="C111" s="259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</row>
    <row r="112">
      <c r="A112" s="194"/>
      <c r="B112" s="259"/>
      <c r="C112" s="259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</row>
    <row r="113">
      <c r="A113" s="194"/>
      <c r="B113" s="259"/>
      <c r="C113" s="259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</row>
    <row r="114">
      <c r="A114" s="194"/>
      <c r="B114" s="259"/>
      <c r="C114" s="259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</row>
    <row r="115">
      <c r="A115" s="194"/>
      <c r="B115" s="259"/>
      <c r="C115" s="259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>
      <c r="A116" s="194"/>
      <c r="B116" s="259"/>
      <c r="C116" s="259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>
      <c r="A117" s="194"/>
      <c r="B117" s="259"/>
      <c r="C117" s="259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</row>
    <row r="118">
      <c r="A118" s="194"/>
      <c r="B118" s="259"/>
      <c r="C118" s="259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</row>
    <row r="119">
      <c r="A119" s="194"/>
      <c r="B119" s="259"/>
      <c r="C119" s="259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</row>
    <row r="120">
      <c r="A120" s="194"/>
      <c r="B120" s="259"/>
      <c r="C120" s="259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</row>
    <row r="121">
      <c r="A121" s="194"/>
      <c r="B121" s="259"/>
      <c r="C121" s="259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</row>
    <row r="122">
      <c r="A122" s="194"/>
      <c r="B122" s="259"/>
      <c r="C122" s="259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</row>
    <row r="123">
      <c r="A123" s="194"/>
      <c r="B123" s="259"/>
      <c r="C123" s="259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</row>
    <row r="124">
      <c r="A124" s="194"/>
      <c r="B124" s="259"/>
      <c r="C124" s="259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</row>
    <row r="125">
      <c r="A125" s="194"/>
      <c r="B125" s="259"/>
      <c r="C125" s="259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</row>
    <row r="126">
      <c r="A126" s="194"/>
      <c r="B126" s="259"/>
      <c r="C126" s="259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</row>
    <row r="127">
      <c r="A127" s="194"/>
      <c r="B127" s="259"/>
      <c r="C127" s="259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</row>
    <row r="128">
      <c r="A128" s="194"/>
      <c r="B128" s="259"/>
      <c r="C128" s="259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</row>
    <row r="129">
      <c r="A129" s="194"/>
      <c r="B129" s="259"/>
      <c r="C129" s="259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</row>
    <row r="130">
      <c r="A130" s="194"/>
      <c r="B130" s="259"/>
      <c r="C130" s="259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</row>
    <row r="131">
      <c r="A131" s="194"/>
      <c r="B131" s="259"/>
      <c r="C131" s="259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</row>
    <row r="132">
      <c r="A132" s="194"/>
      <c r="B132" s="259"/>
      <c r="C132" s="259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</row>
    <row r="133">
      <c r="A133" s="194"/>
      <c r="B133" s="259"/>
      <c r="C133" s="259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</row>
    <row r="134">
      <c r="A134" s="194"/>
      <c r="B134" s="259"/>
      <c r="C134" s="259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</row>
    <row r="135">
      <c r="A135" s="194"/>
      <c r="B135" s="259"/>
      <c r="C135" s="259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</row>
    <row r="136">
      <c r="A136" s="194"/>
      <c r="B136" s="259"/>
      <c r="C136" s="259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</row>
    <row r="137">
      <c r="A137" s="194"/>
      <c r="B137" s="259"/>
      <c r="C137" s="259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</row>
    <row r="138">
      <c r="A138" s="194"/>
      <c r="B138" s="259"/>
      <c r="C138" s="259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</row>
    <row r="139">
      <c r="A139" s="194"/>
      <c r="B139" s="259"/>
      <c r="C139" s="259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</row>
    <row r="140">
      <c r="A140" s="194"/>
      <c r="B140" s="259"/>
      <c r="C140" s="259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</row>
    <row r="141">
      <c r="A141" s="194"/>
      <c r="B141" s="259"/>
      <c r="C141" s="259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</row>
    <row r="142">
      <c r="A142" s="194"/>
      <c r="B142" s="259"/>
      <c r="C142" s="259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</row>
    <row r="143">
      <c r="A143" s="194"/>
      <c r="B143" s="259"/>
      <c r="C143" s="259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</row>
    <row r="144">
      <c r="A144" s="194"/>
      <c r="B144" s="259"/>
      <c r="C144" s="259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>
      <c r="A145" s="194"/>
      <c r="B145" s="259"/>
      <c r="C145" s="259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</row>
    <row r="146">
      <c r="A146" s="194"/>
      <c r="B146" s="259"/>
      <c r="C146" s="259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</row>
    <row r="147">
      <c r="A147" s="194"/>
      <c r="B147" s="259"/>
      <c r="C147" s="259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</row>
    <row r="148">
      <c r="A148" s="194"/>
      <c r="B148" s="259"/>
      <c r="C148" s="259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</row>
    <row r="149">
      <c r="A149" s="194"/>
      <c r="B149" s="259"/>
      <c r="C149" s="259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</row>
    <row r="150">
      <c r="A150" s="194"/>
      <c r="B150" s="259"/>
      <c r="C150" s="259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</row>
    <row r="151">
      <c r="A151" s="194"/>
      <c r="B151" s="259"/>
      <c r="C151" s="259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</row>
    <row r="152">
      <c r="A152" s="194"/>
      <c r="B152" s="259"/>
      <c r="C152" s="259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</row>
    <row r="153">
      <c r="A153" s="194"/>
      <c r="B153" s="259"/>
      <c r="C153" s="259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</row>
    <row r="154">
      <c r="A154" s="194"/>
      <c r="B154" s="259"/>
      <c r="C154" s="259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</row>
    <row r="155">
      <c r="A155" s="194"/>
      <c r="B155" s="259"/>
      <c r="C155" s="259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</row>
    <row r="156">
      <c r="A156" s="194"/>
      <c r="B156" s="259"/>
      <c r="C156" s="259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</row>
    <row r="157">
      <c r="A157" s="194"/>
      <c r="B157" s="259"/>
      <c r="C157" s="259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</row>
    <row r="158">
      <c r="A158" s="194"/>
      <c r="B158" s="259"/>
      <c r="C158" s="259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</row>
    <row r="159">
      <c r="A159" s="194"/>
      <c r="B159" s="259"/>
      <c r="C159" s="259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</row>
    <row r="160">
      <c r="A160" s="194"/>
      <c r="B160" s="259"/>
      <c r="C160" s="259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</row>
    <row r="161">
      <c r="A161" s="194"/>
      <c r="B161" s="259"/>
      <c r="C161" s="259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</row>
    <row r="162">
      <c r="A162" s="194"/>
      <c r="B162" s="259"/>
      <c r="C162" s="259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</row>
    <row r="163">
      <c r="A163" s="194"/>
      <c r="B163" s="259"/>
      <c r="C163" s="259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</row>
    <row r="164">
      <c r="A164" s="194"/>
      <c r="B164" s="259"/>
      <c r="C164" s="259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</row>
    <row r="165">
      <c r="A165" s="194"/>
      <c r="B165" s="259"/>
      <c r="C165" s="259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</row>
    <row r="166">
      <c r="A166" s="194"/>
      <c r="B166" s="259"/>
      <c r="C166" s="259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</row>
    <row r="167">
      <c r="A167" s="194"/>
      <c r="B167" s="259"/>
      <c r="C167" s="259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</row>
    <row r="168">
      <c r="A168" s="194"/>
      <c r="B168" s="259"/>
      <c r="C168" s="259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</row>
    <row r="169">
      <c r="A169" s="194"/>
      <c r="B169" s="259"/>
      <c r="C169" s="259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</row>
    <row r="170">
      <c r="A170" s="194"/>
      <c r="B170" s="259"/>
      <c r="C170" s="259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</row>
    <row r="171">
      <c r="A171" s="194"/>
      <c r="B171" s="259"/>
      <c r="C171" s="259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</row>
    <row r="172">
      <c r="A172" s="194"/>
      <c r="B172" s="259"/>
      <c r="C172" s="259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</row>
    <row r="173">
      <c r="A173" s="194"/>
      <c r="B173" s="259"/>
      <c r="C173" s="259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</row>
    <row r="174">
      <c r="A174" s="194"/>
      <c r="B174" s="259"/>
      <c r="C174" s="259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</row>
    <row r="175">
      <c r="A175" s="194"/>
      <c r="B175" s="259"/>
      <c r="C175" s="259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</row>
    <row r="176">
      <c r="A176" s="194"/>
      <c r="B176" s="259"/>
      <c r="C176" s="259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</row>
    <row r="177">
      <c r="A177" s="194"/>
      <c r="B177" s="259"/>
      <c r="C177" s="259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</row>
    <row r="178">
      <c r="A178" s="194"/>
      <c r="B178" s="259"/>
      <c r="C178" s="259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</row>
    <row r="179">
      <c r="A179" s="194"/>
      <c r="B179" s="259"/>
      <c r="C179" s="259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</row>
    <row r="180">
      <c r="A180" s="194"/>
      <c r="B180" s="259"/>
      <c r="C180" s="259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</row>
    <row r="181">
      <c r="A181" s="194"/>
      <c r="B181" s="259"/>
      <c r="C181" s="259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</row>
    <row r="182">
      <c r="A182" s="194"/>
      <c r="B182" s="259"/>
      <c r="C182" s="259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</row>
    <row r="183">
      <c r="A183" s="194"/>
      <c r="B183" s="259"/>
      <c r="C183" s="259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</row>
    <row r="184">
      <c r="A184" s="194"/>
      <c r="B184" s="259"/>
      <c r="C184" s="259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</row>
    <row r="185">
      <c r="A185" s="194"/>
      <c r="B185" s="259"/>
      <c r="C185" s="259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</row>
    <row r="186">
      <c r="A186" s="194"/>
      <c r="B186" s="259"/>
      <c r="C186" s="259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</row>
    <row r="187">
      <c r="A187" s="194"/>
      <c r="B187" s="259"/>
      <c r="C187" s="259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</row>
    <row r="188">
      <c r="A188" s="194"/>
      <c r="B188" s="259"/>
      <c r="C188" s="259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</row>
    <row r="189">
      <c r="A189" s="194"/>
      <c r="B189" s="259"/>
      <c r="C189" s="259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</row>
    <row r="190">
      <c r="A190" s="194"/>
      <c r="B190" s="259"/>
      <c r="C190" s="259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</row>
    <row r="191">
      <c r="A191" s="194"/>
      <c r="B191" s="259"/>
      <c r="C191" s="259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</row>
    <row r="192">
      <c r="A192" s="194"/>
      <c r="B192" s="259"/>
      <c r="C192" s="259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</row>
    <row r="193">
      <c r="A193" s="194"/>
      <c r="B193" s="259"/>
      <c r="C193" s="259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</row>
    <row r="194">
      <c r="A194" s="194"/>
      <c r="B194" s="259"/>
      <c r="C194" s="259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</row>
    <row r="195">
      <c r="A195" s="194"/>
      <c r="B195" s="259"/>
      <c r="C195" s="259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</row>
    <row r="196">
      <c r="A196" s="194"/>
      <c r="B196" s="259"/>
      <c r="C196" s="259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</row>
    <row r="197">
      <c r="A197" s="194"/>
      <c r="B197" s="259"/>
      <c r="C197" s="259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</row>
    <row r="198">
      <c r="A198" s="194"/>
      <c r="B198" s="259"/>
      <c r="C198" s="259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</row>
    <row r="199">
      <c r="A199" s="194"/>
      <c r="B199" s="259"/>
      <c r="C199" s="259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</row>
    <row r="200">
      <c r="A200" s="194"/>
      <c r="B200" s="259"/>
      <c r="C200" s="259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</row>
    <row r="201">
      <c r="A201" s="194"/>
      <c r="B201" s="259"/>
      <c r="C201" s="259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</row>
    <row r="202">
      <c r="A202" s="194"/>
      <c r="B202" s="259"/>
      <c r="C202" s="259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</row>
    <row r="203">
      <c r="A203" s="194"/>
      <c r="B203" s="259"/>
      <c r="C203" s="259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</row>
    <row r="204">
      <c r="A204" s="194"/>
      <c r="B204" s="259"/>
      <c r="C204" s="259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</row>
    <row r="205">
      <c r="A205" s="194"/>
      <c r="B205" s="259"/>
      <c r="C205" s="259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</row>
    <row r="206">
      <c r="A206" s="194"/>
      <c r="B206" s="259"/>
      <c r="C206" s="259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</row>
    <row r="207">
      <c r="A207" s="194"/>
      <c r="B207" s="259"/>
      <c r="C207" s="259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</row>
    <row r="208">
      <c r="A208" s="194"/>
      <c r="B208" s="259"/>
      <c r="C208" s="259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</row>
    <row r="209">
      <c r="A209" s="194"/>
      <c r="B209" s="259"/>
      <c r="C209" s="259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</row>
    <row r="210">
      <c r="A210" s="194"/>
      <c r="B210" s="259"/>
      <c r="C210" s="259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</row>
    <row r="211">
      <c r="A211" s="194"/>
      <c r="B211" s="259"/>
      <c r="C211" s="259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</row>
    <row r="212">
      <c r="A212" s="194"/>
      <c r="B212" s="259"/>
      <c r="C212" s="259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</row>
    <row r="213">
      <c r="A213" s="194"/>
      <c r="B213" s="259"/>
      <c r="C213" s="259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</row>
    <row r="214">
      <c r="A214" s="194"/>
      <c r="B214" s="259"/>
      <c r="C214" s="259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</row>
    <row r="215">
      <c r="A215" s="194"/>
      <c r="B215" s="259"/>
      <c r="C215" s="259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</row>
    <row r="216">
      <c r="A216" s="194"/>
      <c r="B216" s="259"/>
      <c r="C216" s="259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</row>
    <row r="217">
      <c r="A217" s="194"/>
      <c r="B217" s="259"/>
      <c r="C217" s="259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</row>
    <row r="218">
      <c r="A218" s="194"/>
      <c r="B218" s="259"/>
      <c r="C218" s="259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</row>
    <row r="219">
      <c r="A219" s="194"/>
      <c r="B219" s="259"/>
      <c r="C219" s="259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</row>
    <row r="220">
      <c r="A220" s="194"/>
      <c r="B220" s="259"/>
      <c r="C220" s="259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</row>
    <row r="221">
      <c r="A221" s="194"/>
      <c r="B221" s="259"/>
      <c r="C221" s="259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</row>
    <row r="222">
      <c r="A222" s="194"/>
      <c r="B222" s="259"/>
      <c r="C222" s="259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</row>
    <row r="223">
      <c r="A223" s="194"/>
      <c r="B223" s="259"/>
      <c r="C223" s="259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</row>
    <row r="224">
      <c r="A224" s="194"/>
      <c r="B224" s="259"/>
      <c r="C224" s="259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</row>
    <row r="225">
      <c r="A225" s="194"/>
      <c r="B225" s="259"/>
      <c r="C225" s="259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</row>
    <row r="226">
      <c r="A226" s="194"/>
      <c r="B226" s="259"/>
      <c r="C226" s="259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</row>
    <row r="227">
      <c r="A227" s="194"/>
      <c r="B227" s="259"/>
      <c r="C227" s="259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</row>
    <row r="228">
      <c r="A228" s="194"/>
      <c r="B228" s="259"/>
      <c r="C228" s="259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</row>
    <row r="229">
      <c r="A229" s="194"/>
      <c r="B229" s="259"/>
      <c r="C229" s="259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</row>
    <row r="230">
      <c r="A230" s="194"/>
      <c r="B230" s="259"/>
      <c r="C230" s="259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</row>
    <row r="231">
      <c r="A231" s="194"/>
      <c r="B231" s="259"/>
      <c r="C231" s="259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</row>
    <row r="232">
      <c r="A232" s="194"/>
      <c r="B232" s="259"/>
      <c r="C232" s="259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</row>
    <row r="233">
      <c r="A233" s="194"/>
      <c r="B233" s="259"/>
      <c r="C233" s="259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</row>
    <row r="234">
      <c r="A234" s="194"/>
      <c r="B234" s="259"/>
      <c r="C234" s="259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</row>
    <row r="235">
      <c r="A235" s="194"/>
      <c r="B235" s="259"/>
      <c r="C235" s="259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</row>
    <row r="236">
      <c r="A236" s="194"/>
      <c r="B236" s="259"/>
      <c r="C236" s="259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</row>
    <row r="237">
      <c r="A237" s="194"/>
      <c r="B237" s="259"/>
      <c r="C237" s="259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</row>
    <row r="238">
      <c r="A238" s="194"/>
      <c r="B238" s="259"/>
      <c r="C238" s="259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</row>
    <row r="239">
      <c r="A239" s="194"/>
      <c r="B239" s="259"/>
      <c r="C239" s="259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</row>
    <row r="240">
      <c r="A240" s="194"/>
      <c r="B240" s="259"/>
      <c r="C240" s="259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</row>
    <row r="241">
      <c r="A241" s="194"/>
      <c r="B241" s="259"/>
      <c r="C241" s="259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</row>
    <row r="242">
      <c r="A242" s="194"/>
      <c r="B242" s="259"/>
      <c r="C242" s="259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</row>
    <row r="243">
      <c r="A243" s="194"/>
      <c r="B243" s="259"/>
      <c r="C243" s="259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</row>
    <row r="244">
      <c r="A244" s="194"/>
      <c r="B244" s="259"/>
      <c r="C244" s="259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</row>
    <row r="245">
      <c r="A245" s="194"/>
      <c r="B245" s="259"/>
      <c r="C245" s="259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</row>
    <row r="246">
      <c r="A246" s="194"/>
      <c r="B246" s="259"/>
      <c r="C246" s="259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</row>
    <row r="247">
      <c r="A247" s="194"/>
      <c r="B247" s="259"/>
      <c r="C247" s="259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</row>
    <row r="248">
      <c r="A248" s="194"/>
      <c r="B248" s="259"/>
      <c r="C248" s="259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</row>
    <row r="249">
      <c r="A249" s="194"/>
      <c r="B249" s="259"/>
      <c r="C249" s="259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</row>
    <row r="250">
      <c r="A250" s="194"/>
      <c r="B250" s="259"/>
      <c r="C250" s="259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</row>
    <row r="251">
      <c r="A251" s="194"/>
      <c r="B251" s="259"/>
      <c r="C251" s="259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</row>
    <row r="252">
      <c r="A252" s="194"/>
      <c r="B252" s="259"/>
      <c r="C252" s="259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</row>
    <row r="253">
      <c r="A253" s="194"/>
      <c r="B253" s="259"/>
      <c r="C253" s="259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</row>
    <row r="254">
      <c r="A254" s="194"/>
      <c r="B254" s="259"/>
      <c r="C254" s="259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</row>
    <row r="255">
      <c r="A255" s="194"/>
      <c r="B255" s="259"/>
      <c r="C255" s="259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</row>
    <row r="256">
      <c r="A256" s="194"/>
      <c r="B256" s="259"/>
      <c r="C256" s="259"/>
      <c r="D256" s="194"/>
      <c r="E256" s="194"/>
      <c r="F256" s="194"/>
      <c r="G256" s="194"/>
      <c r="H256" s="194"/>
      <c r="I256" s="194"/>
      <c r="J256" s="194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</row>
    <row r="257">
      <c r="A257" s="194"/>
      <c r="B257" s="259"/>
      <c r="C257" s="259"/>
      <c r="D257" s="194"/>
      <c r="E257" s="194"/>
      <c r="F257" s="194"/>
      <c r="G257" s="194"/>
      <c r="H257" s="194"/>
      <c r="I257" s="194"/>
      <c r="J257" s="194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</row>
    <row r="258">
      <c r="A258" s="194"/>
      <c r="B258" s="259"/>
      <c r="C258" s="259"/>
      <c r="D258" s="194"/>
      <c r="E258" s="194"/>
      <c r="F258" s="194"/>
      <c r="G258" s="194"/>
      <c r="H258" s="194"/>
      <c r="I258" s="194"/>
      <c r="J258" s="194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</row>
    <row r="259">
      <c r="A259" s="194"/>
      <c r="B259" s="259"/>
      <c r="C259" s="259"/>
      <c r="D259" s="194"/>
      <c r="E259" s="194"/>
      <c r="F259" s="194"/>
      <c r="G259" s="194"/>
      <c r="H259" s="194"/>
      <c r="I259" s="194"/>
      <c r="J259" s="194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</row>
    <row r="260">
      <c r="A260" s="194"/>
      <c r="B260" s="259"/>
      <c r="C260" s="259"/>
      <c r="D260" s="194"/>
      <c r="E260" s="194"/>
      <c r="F260" s="194"/>
      <c r="G260" s="194"/>
      <c r="H260" s="194"/>
      <c r="I260" s="194"/>
      <c r="J260" s="194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</row>
    <row r="261">
      <c r="A261" s="194"/>
      <c r="B261" s="259"/>
      <c r="C261" s="259"/>
      <c r="D261" s="194"/>
      <c r="E261" s="194"/>
      <c r="F261" s="194"/>
      <c r="G261" s="194"/>
      <c r="H261" s="194"/>
      <c r="I261" s="194"/>
      <c r="J261" s="194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</row>
    <row r="262">
      <c r="A262" s="194"/>
      <c r="B262" s="259"/>
      <c r="C262" s="259"/>
      <c r="D262" s="194"/>
      <c r="E262" s="194"/>
      <c r="F262" s="194"/>
      <c r="G262" s="194"/>
      <c r="H262" s="194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</row>
    <row r="263">
      <c r="A263" s="194"/>
      <c r="B263" s="259"/>
      <c r="C263" s="259"/>
      <c r="D263" s="194"/>
      <c r="E263" s="194"/>
      <c r="F263" s="194"/>
      <c r="G263" s="194"/>
      <c r="H263" s="194"/>
      <c r="I263" s="194"/>
      <c r="J263" s="194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</row>
    <row r="264">
      <c r="A264" s="194"/>
      <c r="B264" s="259"/>
      <c r="C264" s="259"/>
      <c r="D264" s="194"/>
      <c r="E264" s="194"/>
      <c r="F264" s="194"/>
      <c r="G264" s="194"/>
      <c r="H264" s="194"/>
      <c r="I264" s="194"/>
      <c r="J264" s="194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</row>
    <row r="265">
      <c r="A265" s="194"/>
      <c r="B265" s="259"/>
      <c r="C265" s="259"/>
      <c r="D265" s="194"/>
      <c r="E265" s="194"/>
      <c r="F265" s="194"/>
      <c r="G265" s="194"/>
      <c r="H265" s="194"/>
      <c r="I265" s="194"/>
      <c r="J265" s="194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</row>
    <row r="266">
      <c r="A266" s="194"/>
      <c r="B266" s="259"/>
      <c r="C266" s="259"/>
      <c r="D266" s="194"/>
      <c r="E266" s="194"/>
      <c r="F266" s="194"/>
      <c r="G266" s="194"/>
      <c r="H266" s="194"/>
      <c r="I266" s="194"/>
      <c r="J266" s="194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</row>
    <row r="267">
      <c r="A267" s="194"/>
      <c r="B267" s="259"/>
      <c r="C267" s="259"/>
      <c r="D267" s="194"/>
      <c r="E267" s="194"/>
      <c r="F267" s="194"/>
      <c r="G267" s="194"/>
      <c r="H267" s="194"/>
      <c r="I267" s="194"/>
      <c r="J267" s="194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</row>
    <row r="268">
      <c r="A268" s="194"/>
      <c r="B268" s="259"/>
      <c r="C268" s="259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</row>
    <row r="269">
      <c r="A269" s="194"/>
      <c r="B269" s="259"/>
      <c r="C269" s="259"/>
      <c r="D269" s="194"/>
      <c r="E269" s="194"/>
      <c r="F269" s="194"/>
      <c r="G269" s="194"/>
      <c r="H269" s="194"/>
      <c r="I269" s="194"/>
      <c r="J269" s="194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</row>
    <row r="270">
      <c r="A270" s="194"/>
      <c r="B270" s="259"/>
      <c r="C270" s="259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</row>
    <row r="271">
      <c r="A271" s="194"/>
      <c r="B271" s="259"/>
      <c r="C271" s="259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</row>
    <row r="272">
      <c r="A272" s="194"/>
      <c r="B272" s="259"/>
      <c r="C272" s="259"/>
      <c r="D272" s="194"/>
      <c r="E272" s="194"/>
      <c r="F272" s="194"/>
      <c r="G272" s="194"/>
      <c r="H272" s="194"/>
      <c r="I272" s="194"/>
      <c r="J272" s="194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</row>
    <row r="273">
      <c r="A273" s="194"/>
      <c r="B273" s="259"/>
      <c r="C273" s="259"/>
      <c r="D273" s="194"/>
      <c r="E273" s="194"/>
      <c r="F273" s="194"/>
      <c r="G273" s="194"/>
      <c r="H273" s="194"/>
      <c r="I273" s="194"/>
      <c r="J273" s="194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</row>
    <row r="274">
      <c r="A274" s="194"/>
      <c r="B274" s="259"/>
      <c r="C274" s="259"/>
      <c r="D274" s="194"/>
      <c r="E274" s="194"/>
      <c r="F274" s="194"/>
      <c r="G274" s="194"/>
      <c r="H274" s="194"/>
      <c r="I274" s="194"/>
      <c r="J274" s="194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</row>
    <row r="275">
      <c r="A275" s="194"/>
      <c r="B275" s="259"/>
      <c r="C275" s="259"/>
      <c r="D275" s="194"/>
      <c r="E275" s="194"/>
      <c r="F275" s="194"/>
      <c r="G275" s="194"/>
      <c r="H275" s="194"/>
      <c r="I275" s="194"/>
      <c r="J275" s="194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</row>
    <row r="276">
      <c r="A276" s="194"/>
      <c r="B276" s="259"/>
      <c r="C276" s="259"/>
      <c r="D276" s="194"/>
      <c r="E276" s="194"/>
      <c r="F276" s="194"/>
      <c r="G276" s="194"/>
      <c r="H276" s="194"/>
      <c r="I276" s="194"/>
      <c r="J276" s="194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</row>
    <row r="277">
      <c r="A277" s="194"/>
      <c r="B277" s="259"/>
      <c r="C277" s="259"/>
      <c r="D277" s="194"/>
      <c r="E277" s="194"/>
      <c r="F277" s="194"/>
      <c r="G277" s="194"/>
      <c r="H277" s="194"/>
      <c r="I277" s="194"/>
      <c r="J277" s="194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</row>
    <row r="278">
      <c r="A278" s="194"/>
      <c r="B278" s="259"/>
      <c r="C278" s="259"/>
      <c r="D278" s="194"/>
      <c r="E278" s="194"/>
      <c r="F278" s="194"/>
      <c r="G278" s="194"/>
      <c r="H278" s="194"/>
      <c r="I278" s="194"/>
      <c r="J278" s="194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</row>
    <row r="279">
      <c r="A279" s="194"/>
      <c r="B279" s="259"/>
      <c r="C279" s="259"/>
      <c r="D279" s="194"/>
      <c r="E279" s="194"/>
      <c r="F279" s="194"/>
      <c r="G279" s="194"/>
      <c r="H279" s="194"/>
      <c r="I279" s="194"/>
      <c r="J279" s="194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</row>
    <row r="280">
      <c r="A280" s="194"/>
      <c r="B280" s="259"/>
      <c r="C280" s="259"/>
      <c r="D280" s="194"/>
      <c r="E280" s="194"/>
      <c r="F280" s="194"/>
      <c r="G280" s="194"/>
      <c r="H280" s="194"/>
      <c r="I280" s="194"/>
      <c r="J280" s="194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</row>
    <row r="281">
      <c r="A281" s="194"/>
      <c r="B281" s="259"/>
      <c r="C281" s="259"/>
      <c r="D281" s="194"/>
      <c r="E281" s="194"/>
      <c r="F281" s="194"/>
      <c r="G281" s="194"/>
      <c r="H281" s="194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</row>
    <row r="282">
      <c r="A282" s="194"/>
      <c r="B282" s="259"/>
      <c r="C282" s="259"/>
      <c r="D282" s="194"/>
      <c r="E282" s="194"/>
      <c r="F282" s="194"/>
      <c r="G282" s="194"/>
      <c r="H282" s="194"/>
      <c r="I282" s="194"/>
      <c r="J282" s="194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</row>
    <row r="283">
      <c r="A283" s="194"/>
      <c r="B283" s="259"/>
      <c r="C283" s="259"/>
      <c r="D283" s="194"/>
      <c r="E283" s="194"/>
      <c r="F283" s="194"/>
      <c r="G283" s="194"/>
      <c r="H283" s="194"/>
      <c r="I283" s="194"/>
      <c r="J283" s="194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</row>
    <row r="284">
      <c r="A284" s="194"/>
      <c r="B284" s="259"/>
      <c r="C284" s="259"/>
      <c r="D284" s="194"/>
      <c r="E284" s="194"/>
      <c r="F284" s="194"/>
      <c r="G284" s="194"/>
      <c r="H284" s="194"/>
      <c r="I284" s="194"/>
      <c r="J284" s="194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</row>
    <row r="285">
      <c r="A285" s="194"/>
      <c r="B285" s="259"/>
      <c r="C285" s="259"/>
      <c r="D285" s="194"/>
      <c r="E285" s="194"/>
      <c r="F285" s="194"/>
      <c r="G285" s="194"/>
      <c r="H285" s="194"/>
      <c r="I285" s="194"/>
      <c r="J285" s="194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</row>
    <row r="286">
      <c r="A286" s="194"/>
      <c r="B286" s="259"/>
      <c r="C286" s="259"/>
      <c r="D286" s="194"/>
      <c r="E286" s="194"/>
      <c r="F286" s="194"/>
      <c r="G286" s="194"/>
      <c r="H286" s="194"/>
      <c r="I286" s="194"/>
      <c r="J286" s="194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</row>
    <row r="287">
      <c r="A287" s="194"/>
      <c r="B287" s="259"/>
      <c r="C287" s="259"/>
      <c r="D287" s="194"/>
      <c r="E287" s="194"/>
      <c r="F287" s="194"/>
      <c r="G287" s="194"/>
      <c r="H287" s="194"/>
      <c r="I287" s="194"/>
      <c r="J287" s="194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</row>
    <row r="288">
      <c r="A288" s="194"/>
      <c r="B288" s="259"/>
      <c r="C288" s="259"/>
      <c r="D288" s="194"/>
      <c r="E288" s="194"/>
      <c r="F288" s="194"/>
      <c r="G288" s="194"/>
      <c r="H288" s="194"/>
      <c r="I288" s="194"/>
      <c r="J288" s="194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</row>
    <row r="289">
      <c r="A289" s="194"/>
      <c r="B289" s="259"/>
      <c r="C289" s="259"/>
      <c r="D289" s="194"/>
      <c r="E289" s="194"/>
      <c r="F289" s="194"/>
      <c r="G289" s="194"/>
      <c r="H289" s="194"/>
      <c r="I289" s="194"/>
      <c r="J289" s="194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</row>
    <row r="290">
      <c r="A290" s="194"/>
      <c r="B290" s="259"/>
      <c r="C290" s="259"/>
      <c r="D290" s="194"/>
      <c r="E290" s="194"/>
      <c r="F290" s="194"/>
      <c r="G290" s="194"/>
      <c r="H290" s="194"/>
      <c r="I290" s="194"/>
      <c r="J290" s="194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</row>
    <row r="291">
      <c r="A291" s="194"/>
      <c r="B291" s="259"/>
      <c r="C291" s="259"/>
      <c r="D291" s="194"/>
      <c r="E291" s="194"/>
      <c r="F291" s="194"/>
      <c r="G291" s="194"/>
      <c r="H291" s="194"/>
      <c r="I291" s="194"/>
      <c r="J291" s="194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</row>
    <row r="292">
      <c r="A292" s="194"/>
      <c r="B292" s="259"/>
      <c r="C292" s="259"/>
      <c r="D292" s="194"/>
      <c r="E292" s="194"/>
      <c r="F292" s="194"/>
      <c r="G292" s="194"/>
      <c r="H292" s="194"/>
      <c r="I292" s="194"/>
      <c r="J292" s="194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</row>
    <row r="293">
      <c r="A293" s="194"/>
      <c r="B293" s="259"/>
      <c r="C293" s="259"/>
      <c r="D293" s="194"/>
      <c r="E293" s="194"/>
      <c r="F293" s="194"/>
      <c r="G293" s="194"/>
      <c r="H293" s="194"/>
      <c r="I293" s="194"/>
      <c r="J293" s="194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</row>
    <row r="294">
      <c r="A294" s="194"/>
      <c r="B294" s="259"/>
      <c r="C294" s="259"/>
      <c r="D294" s="194"/>
      <c r="E294" s="194"/>
      <c r="F294" s="194"/>
      <c r="G294" s="194"/>
      <c r="H294" s="194"/>
      <c r="I294" s="194"/>
      <c r="J294" s="194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</row>
    <row r="295">
      <c r="A295" s="194"/>
      <c r="B295" s="259"/>
      <c r="C295" s="259"/>
      <c r="D295" s="194"/>
      <c r="E295" s="194"/>
      <c r="F295" s="194"/>
      <c r="G295" s="194"/>
      <c r="H295" s="194"/>
      <c r="I295" s="194"/>
      <c r="J295" s="194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</row>
    <row r="296">
      <c r="A296" s="194"/>
      <c r="B296" s="259"/>
      <c r="C296" s="259"/>
      <c r="D296" s="194"/>
      <c r="E296" s="194"/>
      <c r="F296" s="194"/>
      <c r="G296" s="194"/>
      <c r="H296" s="194"/>
      <c r="I296" s="194"/>
      <c r="J296" s="194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</row>
    <row r="297">
      <c r="A297" s="194"/>
      <c r="B297" s="259"/>
      <c r="C297" s="259"/>
      <c r="D297" s="194"/>
      <c r="E297" s="194"/>
      <c r="F297" s="194"/>
      <c r="G297" s="194"/>
      <c r="H297" s="194"/>
      <c r="I297" s="194"/>
      <c r="J297" s="194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</row>
    <row r="298">
      <c r="A298" s="194"/>
      <c r="B298" s="259"/>
      <c r="C298" s="259"/>
      <c r="D298" s="194"/>
      <c r="E298" s="194"/>
      <c r="F298" s="194"/>
      <c r="G298" s="194"/>
      <c r="H298" s="194"/>
      <c r="I298" s="194"/>
      <c r="J298" s="194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</row>
    <row r="299">
      <c r="A299" s="194"/>
      <c r="B299" s="259"/>
      <c r="C299" s="259"/>
      <c r="D299" s="194"/>
      <c r="E299" s="194"/>
      <c r="F299" s="194"/>
      <c r="G299" s="194"/>
      <c r="H299" s="194"/>
      <c r="I299" s="194"/>
      <c r="J299" s="194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</row>
    <row r="300">
      <c r="A300" s="194"/>
      <c r="B300" s="259"/>
      <c r="C300" s="259"/>
      <c r="D300" s="194"/>
      <c r="E300" s="194"/>
      <c r="F300" s="194"/>
      <c r="G300" s="194"/>
      <c r="H300" s="194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</row>
    <row r="301">
      <c r="A301" s="194"/>
      <c r="B301" s="259"/>
      <c r="C301" s="259"/>
      <c r="D301" s="194"/>
      <c r="E301" s="194"/>
      <c r="F301" s="194"/>
      <c r="G301" s="194"/>
      <c r="H301" s="194"/>
      <c r="I301" s="194"/>
      <c r="J301" s="194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</row>
    <row r="302">
      <c r="A302" s="194"/>
      <c r="B302" s="259"/>
      <c r="C302" s="259"/>
      <c r="D302" s="194"/>
      <c r="E302" s="194"/>
      <c r="F302" s="194"/>
      <c r="G302" s="194"/>
      <c r="H302" s="194"/>
      <c r="I302" s="194"/>
      <c r="J302" s="194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</row>
    <row r="303">
      <c r="A303" s="194"/>
      <c r="B303" s="259"/>
      <c r="C303" s="259"/>
      <c r="D303" s="194"/>
      <c r="E303" s="194"/>
      <c r="F303" s="194"/>
      <c r="G303" s="194"/>
      <c r="H303" s="194"/>
      <c r="I303" s="194"/>
      <c r="J303" s="194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</row>
    <row r="304">
      <c r="A304" s="194"/>
      <c r="B304" s="259"/>
      <c r="C304" s="259"/>
      <c r="D304" s="194"/>
      <c r="E304" s="194"/>
      <c r="F304" s="194"/>
      <c r="G304" s="194"/>
      <c r="H304" s="194"/>
      <c r="I304" s="194"/>
      <c r="J304" s="194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</row>
    <row r="305">
      <c r="A305" s="194"/>
      <c r="B305" s="259"/>
      <c r="C305" s="259"/>
      <c r="D305" s="194"/>
      <c r="E305" s="194"/>
      <c r="F305" s="194"/>
      <c r="G305" s="194"/>
      <c r="H305" s="194"/>
      <c r="I305" s="194"/>
      <c r="J305" s="194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</row>
    <row r="306">
      <c r="A306" s="194"/>
      <c r="B306" s="259"/>
      <c r="C306" s="259"/>
      <c r="D306" s="194"/>
      <c r="E306" s="194"/>
      <c r="F306" s="194"/>
      <c r="G306" s="194"/>
      <c r="H306" s="194"/>
      <c r="I306" s="194"/>
      <c r="J306" s="194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</row>
    <row r="307">
      <c r="A307" s="194"/>
      <c r="B307" s="259"/>
      <c r="C307" s="259"/>
      <c r="D307" s="194"/>
      <c r="E307" s="194"/>
      <c r="F307" s="194"/>
      <c r="G307" s="194"/>
      <c r="H307" s="194"/>
      <c r="I307" s="194"/>
      <c r="J307" s="194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</row>
    <row r="308">
      <c r="A308" s="194"/>
      <c r="B308" s="259"/>
      <c r="C308" s="259"/>
      <c r="D308" s="194"/>
      <c r="E308" s="194"/>
      <c r="F308" s="194"/>
      <c r="G308" s="194"/>
      <c r="H308" s="194"/>
      <c r="I308" s="194"/>
      <c r="J308" s="194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</row>
    <row r="309">
      <c r="A309" s="194"/>
      <c r="B309" s="259"/>
      <c r="C309" s="259"/>
      <c r="D309" s="194"/>
      <c r="E309" s="194"/>
      <c r="F309" s="194"/>
      <c r="G309" s="194"/>
      <c r="H309" s="194"/>
      <c r="I309" s="194"/>
      <c r="J309" s="194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</row>
    <row r="310">
      <c r="A310" s="194"/>
      <c r="B310" s="259"/>
      <c r="C310" s="259"/>
      <c r="D310" s="194"/>
      <c r="E310" s="194"/>
      <c r="F310" s="194"/>
      <c r="G310" s="194"/>
      <c r="H310" s="194"/>
      <c r="I310" s="194"/>
      <c r="J310" s="194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</row>
    <row r="311">
      <c r="A311" s="194"/>
      <c r="B311" s="259"/>
      <c r="C311" s="259"/>
      <c r="D311" s="194"/>
      <c r="E311" s="194"/>
      <c r="F311" s="194"/>
      <c r="G311" s="194"/>
      <c r="H311" s="194"/>
      <c r="I311" s="194"/>
      <c r="J311" s="194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</row>
    <row r="312">
      <c r="A312" s="194"/>
      <c r="B312" s="259"/>
      <c r="C312" s="259"/>
      <c r="D312" s="194"/>
      <c r="E312" s="194"/>
      <c r="F312" s="194"/>
      <c r="G312" s="194"/>
      <c r="H312" s="194"/>
      <c r="I312" s="194"/>
      <c r="J312" s="194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</row>
    <row r="313">
      <c r="A313" s="194"/>
      <c r="B313" s="259"/>
      <c r="C313" s="259"/>
      <c r="D313" s="194"/>
      <c r="E313" s="194"/>
      <c r="F313" s="194"/>
      <c r="G313" s="194"/>
      <c r="H313" s="194"/>
      <c r="I313" s="194"/>
      <c r="J313" s="194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</row>
    <row r="314">
      <c r="A314" s="194"/>
      <c r="B314" s="259"/>
      <c r="C314" s="259"/>
      <c r="D314" s="194"/>
      <c r="E314" s="194"/>
      <c r="F314" s="194"/>
      <c r="G314" s="194"/>
      <c r="H314" s="194"/>
      <c r="I314" s="194"/>
      <c r="J314" s="194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</row>
    <row r="315">
      <c r="A315" s="194"/>
      <c r="B315" s="259"/>
      <c r="C315" s="259"/>
      <c r="D315" s="194"/>
      <c r="E315" s="194"/>
      <c r="F315" s="194"/>
      <c r="G315" s="194"/>
      <c r="H315" s="194"/>
      <c r="I315" s="194"/>
      <c r="J315" s="194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</row>
    <row r="316">
      <c r="A316" s="194"/>
      <c r="B316" s="259"/>
      <c r="C316" s="259"/>
      <c r="D316" s="194"/>
      <c r="E316" s="194"/>
      <c r="F316" s="194"/>
      <c r="G316" s="194"/>
      <c r="H316" s="194"/>
      <c r="I316" s="194"/>
      <c r="J316" s="194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</row>
    <row r="317">
      <c r="A317" s="194"/>
      <c r="B317" s="259"/>
      <c r="C317" s="259"/>
      <c r="D317" s="194"/>
      <c r="E317" s="194"/>
      <c r="F317" s="194"/>
      <c r="G317" s="194"/>
      <c r="H317" s="194"/>
      <c r="I317" s="194"/>
      <c r="J317" s="194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</row>
    <row r="318">
      <c r="A318" s="194"/>
      <c r="B318" s="259"/>
      <c r="C318" s="259"/>
      <c r="D318" s="194"/>
      <c r="E318" s="194"/>
      <c r="F318" s="194"/>
      <c r="G318" s="194"/>
      <c r="H318" s="194"/>
      <c r="I318" s="194"/>
      <c r="J318" s="194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</row>
    <row r="319">
      <c r="A319" s="194"/>
      <c r="B319" s="259"/>
      <c r="C319" s="259"/>
      <c r="D319" s="194"/>
      <c r="E319" s="194"/>
      <c r="F319" s="194"/>
      <c r="G319" s="194"/>
      <c r="H319" s="194"/>
      <c r="I319" s="194"/>
      <c r="J319" s="194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</row>
    <row r="320">
      <c r="A320" s="194"/>
      <c r="B320" s="259"/>
      <c r="C320" s="259"/>
      <c r="D320" s="194"/>
      <c r="E320" s="194"/>
      <c r="F320" s="194"/>
      <c r="G320" s="194"/>
      <c r="H320" s="194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</row>
    <row r="321">
      <c r="A321" s="194"/>
      <c r="B321" s="259"/>
      <c r="C321" s="259"/>
      <c r="D321" s="194"/>
      <c r="E321" s="194"/>
      <c r="F321" s="194"/>
      <c r="G321" s="194"/>
      <c r="H321" s="194"/>
      <c r="I321" s="194"/>
      <c r="J321" s="194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</row>
    <row r="322">
      <c r="A322" s="194"/>
      <c r="B322" s="259"/>
      <c r="C322" s="259"/>
      <c r="D322" s="194"/>
      <c r="E322" s="194"/>
      <c r="F322" s="194"/>
      <c r="G322" s="194"/>
      <c r="H322" s="194"/>
      <c r="I322" s="194"/>
      <c r="J322" s="194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</row>
    <row r="323">
      <c r="A323" s="194"/>
      <c r="B323" s="259"/>
      <c r="C323" s="259"/>
      <c r="D323" s="194"/>
      <c r="E323" s="194"/>
      <c r="F323" s="194"/>
      <c r="G323" s="194"/>
      <c r="H323" s="194"/>
      <c r="I323" s="194"/>
      <c r="J323" s="194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</row>
    <row r="324">
      <c r="A324" s="194"/>
      <c r="B324" s="259"/>
      <c r="C324" s="259"/>
      <c r="D324" s="194"/>
      <c r="E324" s="194"/>
      <c r="F324" s="194"/>
      <c r="G324" s="194"/>
      <c r="H324" s="194"/>
      <c r="I324" s="194"/>
      <c r="J324" s="194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</row>
    <row r="325">
      <c r="A325" s="194"/>
      <c r="B325" s="259"/>
      <c r="C325" s="259"/>
      <c r="D325" s="194"/>
      <c r="E325" s="194"/>
      <c r="F325" s="194"/>
      <c r="G325" s="194"/>
      <c r="H325" s="194"/>
      <c r="I325" s="194"/>
      <c r="J325" s="194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</row>
    <row r="326">
      <c r="A326" s="194"/>
      <c r="B326" s="259"/>
      <c r="C326" s="259"/>
      <c r="D326" s="194"/>
      <c r="E326" s="194"/>
      <c r="F326" s="194"/>
      <c r="G326" s="194"/>
      <c r="H326" s="194"/>
      <c r="I326" s="194"/>
      <c r="J326" s="194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</row>
    <row r="327">
      <c r="A327" s="194"/>
      <c r="B327" s="259"/>
      <c r="C327" s="259"/>
      <c r="D327" s="194"/>
      <c r="E327" s="194"/>
      <c r="F327" s="194"/>
      <c r="G327" s="194"/>
      <c r="H327" s="194"/>
      <c r="I327" s="194"/>
      <c r="J327" s="194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</row>
    <row r="328">
      <c r="A328" s="194"/>
      <c r="B328" s="259"/>
      <c r="C328" s="259"/>
      <c r="D328" s="194"/>
      <c r="E328" s="194"/>
      <c r="F328" s="194"/>
      <c r="G328" s="194"/>
      <c r="H328" s="194"/>
      <c r="I328" s="194"/>
      <c r="J328" s="194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</row>
    <row r="329">
      <c r="A329" s="194"/>
      <c r="B329" s="259"/>
      <c r="C329" s="259"/>
      <c r="D329" s="194"/>
      <c r="E329" s="194"/>
      <c r="F329" s="194"/>
      <c r="G329" s="194"/>
      <c r="H329" s="194"/>
      <c r="I329" s="194"/>
      <c r="J329" s="194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</row>
    <row r="330">
      <c r="A330" s="194"/>
      <c r="B330" s="259"/>
      <c r="C330" s="259"/>
      <c r="D330" s="194"/>
      <c r="E330" s="194"/>
      <c r="F330" s="194"/>
      <c r="G330" s="194"/>
      <c r="H330" s="194"/>
      <c r="I330" s="194"/>
      <c r="J330" s="194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</row>
    <row r="331">
      <c r="A331" s="194"/>
      <c r="B331" s="259"/>
      <c r="C331" s="259"/>
      <c r="D331" s="194"/>
      <c r="E331" s="194"/>
      <c r="F331" s="194"/>
      <c r="G331" s="194"/>
      <c r="H331" s="194"/>
      <c r="I331" s="194"/>
      <c r="J331" s="194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</row>
    <row r="332">
      <c r="A332" s="194"/>
      <c r="B332" s="259"/>
      <c r="C332" s="259"/>
      <c r="D332" s="194"/>
      <c r="E332" s="194"/>
      <c r="F332" s="194"/>
      <c r="G332" s="194"/>
      <c r="H332" s="194"/>
      <c r="I332" s="194"/>
      <c r="J332" s="194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</row>
    <row r="333">
      <c r="A333" s="194"/>
      <c r="B333" s="259"/>
      <c r="C333" s="259"/>
      <c r="D333" s="194"/>
      <c r="E333" s="194"/>
      <c r="F333" s="194"/>
      <c r="G333" s="194"/>
      <c r="H333" s="194"/>
      <c r="I333" s="194"/>
      <c r="J333" s="194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</row>
    <row r="334">
      <c r="A334" s="194"/>
      <c r="B334" s="259"/>
      <c r="C334" s="259"/>
      <c r="D334" s="194"/>
      <c r="E334" s="194"/>
      <c r="F334" s="194"/>
      <c r="G334" s="194"/>
      <c r="H334" s="194"/>
      <c r="I334" s="194"/>
      <c r="J334" s="194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</row>
    <row r="335">
      <c r="A335" s="194"/>
      <c r="B335" s="259"/>
      <c r="C335" s="259"/>
      <c r="D335" s="194"/>
      <c r="E335" s="194"/>
      <c r="F335" s="194"/>
      <c r="G335" s="194"/>
      <c r="H335" s="194"/>
      <c r="I335" s="194"/>
      <c r="J335" s="194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</row>
    <row r="336">
      <c r="A336" s="194"/>
      <c r="B336" s="259"/>
      <c r="C336" s="259"/>
      <c r="D336" s="194"/>
      <c r="E336" s="194"/>
      <c r="F336" s="194"/>
      <c r="G336" s="194"/>
      <c r="H336" s="194"/>
      <c r="I336" s="194"/>
      <c r="J336" s="194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</row>
    <row r="337">
      <c r="A337" s="194"/>
      <c r="B337" s="259"/>
      <c r="C337" s="259"/>
      <c r="D337" s="194"/>
      <c r="E337" s="194"/>
      <c r="F337" s="194"/>
      <c r="G337" s="194"/>
      <c r="H337" s="194"/>
      <c r="I337" s="194"/>
      <c r="J337" s="194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</row>
    <row r="338">
      <c r="A338" s="194"/>
      <c r="B338" s="259"/>
      <c r="C338" s="259"/>
      <c r="D338" s="194"/>
      <c r="E338" s="194"/>
      <c r="F338" s="194"/>
      <c r="G338" s="194"/>
      <c r="H338" s="194"/>
      <c r="I338" s="194"/>
      <c r="J338" s="194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</row>
    <row r="339">
      <c r="A339" s="194"/>
      <c r="B339" s="259"/>
      <c r="C339" s="259"/>
      <c r="D339" s="194"/>
      <c r="E339" s="194"/>
      <c r="F339" s="194"/>
      <c r="G339" s="194"/>
      <c r="H339" s="194"/>
      <c r="I339" s="194"/>
      <c r="J339" s="194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</row>
    <row r="340">
      <c r="A340" s="194"/>
      <c r="B340" s="259"/>
      <c r="C340" s="259"/>
      <c r="D340" s="194"/>
      <c r="E340" s="194"/>
      <c r="F340" s="194"/>
      <c r="G340" s="194"/>
      <c r="H340" s="194"/>
      <c r="I340" s="194"/>
      <c r="J340" s="194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</row>
    <row r="341">
      <c r="A341" s="194"/>
      <c r="B341" s="259"/>
      <c r="C341" s="259"/>
      <c r="D341" s="194"/>
      <c r="E341" s="194"/>
      <c r="F341" s="194"/>
      <c r="G341" s="194"/>
      <c r="H341" s="194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</row>
    <row r="342">
      <c r="A342" s="194"/>
      <c r="B342" s="259"/>
      <c r="C342" s="259"/>
      <c r="D342" s="194"/>
      <c r="E342" s="194"/>
      <c r="F342" s="194"/>
      <c r="G342" s="194"/>
      <c r="H342" s="194"/>
      <c r="I342" s="194"/>
      <c r="J342" s="194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</row>
    <row r="343">
      <c r="A343" s="194"/>
      <c r="B343" s="259"/>
      <c r="C343" s="259"/>
      <c r="D343" s="194"/>
      <c r="E343" s="194"/>
      <c r="F343" s="194"/>
      <c r="G343" s="194"/>
      <c r="H343" s="194"/>
      <c r="I343" s="194"/>
      <c r="J343" s="194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</row>
    <row r="344">
      <c r="A344" s="194"/>
      <c r="B344" s="259"/>
      <c r="C344" s="259"/>
      <c r="D344" s="194"/>
      <c r="E344" s="194"/>
      <c r="F344" s="194"/>
      <c r="G344" s="194"/>
      <c r="H344" s="194"/>
      <c r="I344" s="194"/>
      <c r="J344" s="194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</row>
    <row r="345">
      <c r="A345" s="194"/>
      <c r="B345" s="259"/>
      <c r="C345" s="259"/>
      <c r="D345" s="194"/>
      <c r="E345" s="194"/>
      <c r="F345" s="194"/>
      <c r="G345" s="194"/>
      <c r="H345" s="194"/>
      <c r="I345" s="194"/>
      <c r="J345" s="194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</row>
    <row r="346">
      <c r="A346" s="194"/>
      <c r="B346" s="259"/>
      <c r="C346" s="259"/>
      <c r="D346" s="194"/>
      <c r="E346" s="194"/>
      <c r="F346" s="194"/>
      <c r="G346" s="194"/>
      <c r="H346" s="194"/>
      <c r="I346" s="194"/>
      <c r="J346" s="194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</row>
    <row r="347">
      <c r="A347" s="194"/>
      <c r="B347" s="259"/>
      <c r="C347" s="259"/>
      <c r="D347" s="194"/>
      <c r="E347" s="194"/>
      <c r="F347" s="194"/>
      <c r="G347" s="194"/>
      <c r="H347" s="194"/>
      <c r="I347" s="194"/>
      <c r="J347" s="194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</row>
    <row r="348">
      <c r="A348" s="194"/>
      <c r="B348" s="259"/>
      <c r="C348" s="259"/>
      <c r="D348" s="194"/>
      <c r="E348" s="194"/>
      <c r="F348" s="194"/>
      <c r="G348" s="194"/>
      <c r="H348" s="194"/>
      <c r="I348" s="194"/>
      <c r="J348" s="194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</row>
    <row r="349">
      <c r="A349" s="194"/>
      <c r="B349" s="259"/>
      <c r="C349" s="259"/>
      <c r="D349" s="194"/>
      <c r="E349" s="194"/>
      <c r="F349" s="194"/>
      <c r="G349" s="194"/>
      <c r="H349" s="194"/>
      <c r="I349" s="194"/>
      <c r="J349" s="194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</row>
    <row r="350">
      <c r="A350" s="194"/>
      <c r="B350" s="259"/>
      <c r="C350" s="259"/>
      <c r="D350" s="194"/>
      <c r="E350" s="194"/>
      <c r="F350" s="194"/>
      <c r="G350" s="194"/>
      <c r="H350" s="194"/>
      <c r="I350" s="194"/>
      <c r="J350" s="194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</row>
    <row r="351">
      <c r="A351" s="194"/>
      <c r="B351" s="259"/>
      <c r="C351" s="259"/>
      <c r="D351" s="194"/>
      <c r="E351" s="194"/>
      <c r="F351" s="194"/>
      <c r="G351" s="194"/>
      <c r="H351" s="194"/>
      <c r="I351" s="194"/>
      <c r="J351" s="194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</row>
    <row r="352">
      <c r="A352" s="194"/>
      <c r="B352" s="259"/>
      <c r="C352" s="259"/>
      <c r="D352" s="194"/>
      <c r="E352" s="194"/>
      <c r="F352" s="194"/>
      <c r="G352" s="194"/>
      <c r="H352" s="194"/>
      <c r="I352" s="194"/>
      <c r="J352" s="194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</row>
    <row r="353">
      <c r="A353" s="194"/>
      <c r="B353" s="259"/>
      <c r="C353" s="259"/>
      <c r="D353" s="194"/>
      <c r="E353" s="194"/>
      <c r="F353" s="194"/>
      <c r="G353" s="194"/>
      <c r="H353" s="194"/>
      <c r="I353" s="194"/>
      <c r="J353" s="194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</row>
    <row r="354">
      <c r="A354" s="194"/>
      <c r="B354" s="259"/>
      <c r="C354" s="259"/>
      <c r="D354" s="194"/>
      <c r="E354" s="194"/>
      <c r="F354" s="194"/>
      <c r="G354" s="194"/>
      <c r="H354" s="194"/>
      <c r="I354" s="194"/>
      <c r="J354" s="194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</row>
    <row r="355">
      <c r="A355" s="194"/>
      <c r="B355" s="259"/>
      <c r="C355" s="259"/>
      <c r="D355" s="194"/>
      <c r="E355" s="194"/>
      <c r="F355" s="194"/>
      <c r="G355" s="194"/>
      <c r="H355" s="194"/>
      <c r="I355" s="194"/>
      <c r="J355" s="194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</row>
    <row r="356">
      <c r="A356" s="194"/>
      <c r="B356" s="259"/>
      <c r="C356" s="259"/>
      <c r="D356" s="194"/>
      <c r="E356" s="194"/>
      <c r="F356" s="194"/>
      <c r="G356" s="194"/>
      <c r="H356" s="194"/>
      <c r="I356" s="194"/>
      <c r="J356" s="194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</row>
    <row r="357">
      <c r="A357" s="194"/>
      <c r="B357" s="259"/>
      <c r="C357" s="259"/>
      <c r="D357" s="194"/>
      <c r="E357" s="194"/>
      <c r="F357" s="194"/>
      <c r="G357" s="194"/>
      <c r="H357" s="194"/>
      <c r="I357" s="194"/>
      <c r="J357" s="194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</row>
    <row r="358">
      <c r="A358" s="194"/>
      <c r="B358" s="259"/>
      <c r="C358" s="259"/>
      <c r="D358" s="194"/>
      <c r="E358" s="194"/>
      <c r="F358" s="194"/>
      <c r="G358" s="194"/>
      <c r="H358" s="194"/>
      <c r="I358" s="194"/>
      <c r="J358" s="194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</row>
    <row r="359">
      <c r="A359" s="194"/>
      <c r="B359" s="259"/>
      <c r="C359" s="259"/>
      <c r="D359" s="194"/>
      <c r="E359" s="194"/>
      <c r="F359" s="194"/>
      <c r="G359" s="194"/>
      <c r="H359" s="194"/>
      <c r="I359" s="194"/>
      <c r="J359" s="194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</row>
    <row r="360">
      <c r="A360" s="194"/>
      <c r="B360" s="259"/>
      <c r="C360" s="259"/>
      <c r="D360" s="194"/>
      <c r="E360" s="194"/>
      <c r="F360" s="194"/>
      <c r="G360" s="194"/>
      <c r="H360" s="194"/>
      <c r="I360" s="194"/>
      <c r="J360" s="194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</row>
    <row r="361">
      <c r="A361" s="194"/>
      <c r="B361" s="259"/>
      <c r="C361" s="259"/>
      <c r="D361" s="194"/>
      <c r="E361" s="194"/>
      <c r="F361" s="194"/>
      <c r="G361" s="194"/>
      <c r="H361" s="194"/>
      <c r="I361" s="194"/>
      <c r="J361" s="194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</row>
    <row r="362">
      <c r="A362" s="194"/>
      <c r="B362" s="259"/>
      <c r="C362" s="259"/>
      <c r="D362" s="194"/>
      <c r="E362" s="194"/>
      <c r="F362" s="194"/>
      <c r="G362" s="194"/>
      <c r="H362" s="194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</row>
    <row r="363">
      <c r="A363" s="194"/>
      <c r="B363" s="259"/>
      <c r="C363" s="259"/>
      <c r="D363" s="194"/>
      <c r="E363" s="194"/>
      <c r="F363" s="194"/>
      <c r="G363" s="194"/>
      <c r="H363" s="194"/>
      <c r="I363" s="194"/>
      <c r="J363" s="194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</row>
    <row r="364">
      <c r="A364" s="194"/>
      <c r="B364" s="259"/>
      <c r="C364" s="259"/>
      <c r="D364" s="194"/>
      <c r="E364" s="194"/>
      <c r="F364" s="194"/>
      <c r="G364" s="194"/>
      <c r="H364" s="194"/>
      <c r="I364" s="194"/>
      <c r="J364" s="194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</row>
    <row r="365">
      <c r="A365" s="194"/>
      <c r="B365" s="259"/>
      <c r="C365" s="259"/>
      <c r="D365" s="194"/>
      <c r="E365" s="194"/>
      <c r="F365" s="194"/>
      <c r="G365" s="194"/>
      <c r="H365" s="194"/>
      <c r="I365" s="194"/>
      <c r="J365" s="194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</row>
    <row r="366">
      <c r="A366" s="194"/>
      <c r="B366" s="259"/>
      <c r="C366" s="259"/>
      <c r="D366" s="194"/>
      <c r="E366" s="194"/>
      <c r="F366" s="194"/>
      <c r="G366" s="194"/>
      <c r="H366" s="194"/>
      <c r="I366" s="194"/>
      <c r="J366" s="194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</row>
    <row r="367">
      <c r="A367" s="194"/>
      <c r="B367" s="259"/>
      <c r="C367" s="259"/>
      <c r="D367" s="194"/>
      <c r="E367" s="194"/>
      <c r="F367" s="194"/>
      <c r="G367" s="194"/>
      <c r="H367" s="194"/>
      <c r="I367" s="194"/>
      <c r="J367" s="194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</row>
    <row r="368">
      <c r="A368" s="194"/>
      <c r="B368" s="259"/>
      <c r="C368" s="259"/>
      <c r="D368" s="194"/>
      <c r="E368" s="194"/>
      <c r="F368" s="194"/>
      <c r="G368" s="194"/>
      <c r="H368" s="194"/>
      <c r="I368" s="194"/>
      <c r="J368" s="194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</row>
    <row r="369">
      <c r="A369" s="194"/>
      <c r="B369" s="259"/>
      <c r="C369" s="259"/>
      <c r="D369" s="194"/>
      <c r="E369" s="194"/>
      <c r="F369" s="194"/>
      <c r="G369" s="194"/>
      <c r="H369" s="194"/>
      <c r="I369" s="194"/>
      <c r="J369" s="194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</row>
    <row r="370">
      <c r="A370" s="194"/>
      <c r="B370" s="259"/>
      <c r="C370" s="259"/>
      <c r="D370" s="194"/>
      <c r="E370" s="194"/>
      <c r="F370" s="194"/>
      <c r="G370" s="194"/>
      <c r="H370" s="194"/>
      <c r="I370" s="194"/>
      <c r="J370" s="194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</row>
    <row r="371">
      <c r="A371" s="194"/>
      <c r="B371" s="259"/>
      <c r="C371" s="259"/>
      <c r="D371" s="194"/>
      <c r="E371" s="194"/>
      <c r="F371" s="194"/>
      <c r="G371" s="194"/>
      <c r="H371" s="194"/>
      <c r="I371" s="194"/>
      <c r="J371" s="194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</row>
    <row r="372">
      <c r="A372" s="194"/>
      <c r="B372" s="259"/>
      <c r="C372" s="259"/>
      <c r="D372" s="194"/>
      <c r="E372" s="194"/>
      <c r="F372" s="194"/>
      <c r="G372" s="194"/>
      <c r="H372" s="194"/>
      <c r="I372" s="194"/>
      <c r="J372" s="194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</row>
    <row r="373">
      <c r="A373" s="194"/>
      <c r="B373" s="259"/>
      <c r="C373" s="259"/>
      <c r="D373" s="194"/>
      <c r="E373" s="194"/>
      <c r="F373" s="194"/>
      <c r="G373" s="194"/>
      <c r="H373" s="194"/>
      <c r="I373" s="194"/>
      <c r="J373" s="194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</row>
    <row r="374">
      <c r="A374" s="194"/>
      <c r="B374" s="259"/>
      <c r="C374" s="259"/>
      <c r="D374" s="194"/>
      <c r="E374" s="194"/>
      <c r="F374" s="194"/>
      <c r="G374" s="194"/>
      <c r="H374" s="194"/>
      <c r="I374" s="194"/>
      <c r="J374" s="194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</row>
    <row r="375">
      <c r="A375" s="194"/>
      <c r="B375" s="259"/>
      <c r="C375" s="259"/>
      <c r="D375" s="194"/>
      <c r="E375" s="194"/>
      <c r="F375" s="194"/>
      <c r="G375" s="194"/>
      <c r="H375" s="194"/>
      <c r="I375" s="194"/>
      <c r="J375" s="194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</row>
    <row r="376">
      <c r="A376" s="194"/>
      <c r="B376" s="259"/>
      <c r="C376" s="259"/>
      <c r="D376" s="194"/>
      <c r="E376" s="194"/>
      <c r="F376" s="194"/>
      <c r="G376" s="194"/>
      <c r="H376" s="194"/>
      <c r="I376" s="194"/>
      <c r="J376" s="194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</row>
    <row r="377">
      <c r="A377" s="194"/>
      <c r="B377" s="259"/>
      <c r="C377" s="259"/>
      <c r="D377" s="194"/>
      <c r="E377" s="194"/>
      <c r="F377" s="194"/>
      <c r="G377" s="194"/>
      <c r="H377" s="194"/>
      <c r="I377" s="194"/>
      <c r="J377" s="194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</row>
    <row r="378">
      <c r="A378" s="194"/>
      <c r="B378" s="259"/>
      <c r="C378" s="259"/>
      <c r="D378" s="194"/>
      <c r="E378" s="194"/>
      <c r="F378" s="194"/>
      <c r="G378" s="194"/>
      <c r="H378" s="194"/>
      <c r="I378" s="194"/>
      <c r="J378" s="194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</row>
    <row r="379">
      <c r="A379" s="194"/>
      <c r="B379" s="259"/>
      <c r="C379" s="259"/>
      <c r="D379" s="194"/>
      <c r="E379" s="194"/>
      <c r="F379" s="194"/>
      <c r="G379" s="194"/>
      <c r="H379" s="194"/>
      <c r="I379" s="194"/>
      <c r="J379" s="194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</row>
    <row r="380">
      <c r="A380" s="194"/>
      <c r="B380" s="259"/>
      <c r="C380" s="259"/>
      <c r="D380" s="194"/>
      <c r="E380" s="194"/>
      <c r="F380" s="194"/>
      <c r="G380" s="194"/>
      <c r="H380" s="194"/>
      <c r="I380" s="194"/>
      <c r="J380" s="194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</row>
    <row r="381">
      <c r="A381" s="194"/>
      <c r="B381" s="259"/>
      <c r="C381" s="259"/>
      <c r="D381" s="194"/>
      <c r="E381" s="194"/>
      <c r="F381" s="194"/>
      <c r="G381" s="194"/>
      <c r="H381" s="194"/>
      <c r="I381" s="194"/>
      <c r="J381" s="194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</row>
    <row r="382">
      <c r="A382" s="194"/>
      <c r="B382" s="259"/>
      <c r="C382" s="259"/>
      <c r="D382" s="194"/>
      <c r="E382" s="194"/>
      <c r="F382" s="194"/>
      <c r="G382" s="194"/>
      <c r="H382" s="194"/>
      <c r="I382" s="194"/>
      <c r="J382" s="194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</row>
    <row r="383">
      <c r="A383" s="194"/>
      <c r="B383" s="259"/>
      <c r="C383" s="259"/>
      <c r="D383" s="194"/>
      <c r="E383" s="194"/>
      <c r="F383" s="194"/>
      <c r="G383" s="194"/>
      <c r="H383" s="194"/>
      <c r="I383" s="194"/>
      <c r="J383" s="194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</row>
    <row r="384">
      <c r="A384" s="194"/>
      <c r="B384" s="259"/>
      <c r="C384" s="259"/>
      <c r="D384" s="194"/>
      <c r="E384" s="194"/>
      <c r="F384" s="194"/>
      <c r="G384" s="194"/>
      <c r="H384" s="194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</row>
    <row r="385">
      <c r="A385" s="194"/>
      <c r="B385" s="259"/>
      <c r="C385" s="259"/>
      <c r="D385" s="194"/>
      <c r="E385" s="194"/>
      <c r="F385" s="194"/>
      <c r="G385" s="194"/>
      <c r="H385" s="194"/>
      <c r="I385" s="194"/>
      <c r="J385" s="194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</row>
    <row r="386">
      <c r="A386" s="194"/>
      <c r="B386" s="259"/>
      <c r="C386" s="259"/>
      <c r="D386" s="194"/>
      <c r="E386" s="194"/>
      <c r="F386" s="194"/>
      <c r="G386" s="194"/>
      <c r="H386" s="194"/>
      <c r="I386" s="194"/>
      <c r="J386" s="194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</row>
    <row r="387">
      <c r="A387" s="194"/>
      <c r="B387" s="259"/>
      <c r="C387" s="259"/>
      <c r="D387" s="194"/>
      <c r="E387" s="194"/>
      <c r="F387" s="194"/>
      <c r="G387" s="194"/>
      <c r="H387" s="194"/>
      <c r="I387" s="194"/>
      <c r="J387" s="194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</row>
    <row r="388">
      <c r="A388" s="194"/>
      <c r="B388" s="259"/>
      <c r="C388" s="259"/>
      <c r="D388" s="194"/>
      <c r="E388" s="194"/>
      <c r="F388" s="194"/>
      <c r="G388" s="194"/>
      <c r="H388" s="194"/>
      <c r="I388" s="194"/>
      <c r="J388" s="194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</row>
    <row r="389">
      <c r="A389" s="194"/>
      <c r="B389" s="259"/>
      <c r="C389" s="259"/>
      <c r="D389" s="194"/>
      <c r="E389" s="194"/>
      <c r="F389" s="194"/>
      <c r="G389" s="194"/>
      <c r="H389" s="194"/>
      <c r="I389" s="194"/>
      <c r="J389" s="194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</row>
    <row r="390">
      <c r="A390" s="194"/>
      <c r="B390" s="259"/>
      <c r="C390" s="259"/>
      <c r="D390" s="194"/>
      <c r="E390" s="194"/>
      <c r="F390" s="194"/>
      <c r="G390" s="194"/>
      <c r="H390" s="194"/>
      <c r="I390" s="194"/>
      <c r="J390" s="194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</row>
    <row r="391">
      <c r="A391" s="194"/>
      <c r="B391" s="259"/>
      <c r="C391" s="259"/>
      <c r="D391" s="194"/>
      <c r="E391" s="194"/>
      <c r="F391" s="194"/>
      <c r="G391" s="194"/>
      <c r="H391" s="194"/>
      <c r="I391" s="194"/>
      <c r="J391" s="194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</row>
    <row r="392">
      <c r="A392" s="194"/>
      <c r="B392" s="259"/>
      <c r="C392" s="259"/>
      <c r="D392" s="194"/>
      <c r="E392" s="194"/>
      <c r="F392" s="194"/>
      <c r="G392" s="194"/>
      <c r="H392" s="194"/>
      <c r="I392" s="194"/>
      <c r="J392" s="194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</row>
    <row r="393">
      <c r="A393" s="194"/>
      <c r="B393" s="259"/>
      <c r="C393" s="259"/>
      <c r="D393" s="194"/>
      <c r="E393" s="194"/>
      <c r="F393" s="194"/>
      <c r="G393" s="194"/>
      <c r="H393" s="194"/>
      <c r="I393" s="194"/>
      <c r="J393" s="194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</row>
    <row r="394">
      <c r="A394" s="194"/>
      <c r="B394" s="259"/>
      <c r="C394" s="259"/>
      <c r="D394" s="194"/>
      <c r="E394" s="194"/>
      <c r="F394" s="194"/>
      <c r="G394" s="194"/>
      <c r="H394" s="194"/>
      <c r="I394" s="194"/>
      <c r="J394" s="194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</row>
    <row r="395">
      <c r="A395" s="194"/>
      <c r="B395" s="259"/>
      <c r="C395" s="259"/>
      <c r="D395" s="194"/>
      <c r="E395" s="194"/>
      <c r="F395" s="194"/>
      <c r="G395" s="194"/>
      <c r="H395" s="194"/>
      <c r="I395" s="194"/>
      <c r="J395" s="194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</row>
    <row r="396">
      <c r="A396" s="194"/>
      <c r="B396" s="259"/>
      <c r="C396" s="259"/>
      <c r="D396" s="194"/>
      <c r="E396" s="194"/>
      <c r="F396" s="194"/>
      <c r="G396" s="194"/>
      <c r="H396" s="194"/>
      <c r="I396" s="194"/>
      <c r="J396" s="194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</row>
    <row r="397">
      <c r="A397" s="194"/>
      <c r="B397" s="259"/>
      <c r="C397" s="259"/>
      <c r="D397" s="194"/>
      <c r="E397" s="194"/>
      <c r="F397" s="194"/>
      <c r="G397" s="194"/>
      <c r="H397" s="194"/>
      <c r="I397" s="194"/>
      <c r="J397" s="194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</row>
    <row r="398">
      <c r="A398" s="194"/>
      <c r="B398" s="259"/>
      <c r="C398" s="259"/>
      <c r="D398" s="194"/>
      <c r="E398" s="194"/>
      <c r="F398" s="194"/>
      <c r="G398" s="194"/>
      <c r="H398" s="194"/>
      <c r="I398" s="194"/>
      <c r="J398" s="194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</row>
    <row r="399">
      <c r="A399" s="194"/>
      <c r="B399" s="259"/>
      <c r="C399" s="259"/>
      <c r="D399" s="194"/>
      <c r="E399" s="194"/>
      <c r="F399" s="194"/>
      <c r="G399" s="194"/>
      <c r="H399" s="194"/>
      <c r="I399" s="194"/>
      <c r="J399" s="194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</row>
    <row r="400">
      <c r="A400" s="194"/>
      <c r="B400" s="259"/>
      <c r="C400" s="259"/>
      <c r="D400" s="194"/>
      <c r="E400" s="194"/>
      <c r="F400" s="194"/>
      <c r="G400" s="194"/>
      <c r="H400" s="194"/>
      <c r="I400" s="194"/>
      <c r="J400" s="194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</row>
    <row r="401">
      <c r="A401" s="194"/>
      <c r="B401" s="259"/>
      <c r="C401" s="259"/>
      <c r="D401" s="194"/>
      <c r="E401" s="194"/>
      <c r="F401" s="194"/>
      <c r="G401" s="194"/>
      <c r="H401" s="194"/>
      <c r="I401" s="194"/>
      <c r="J401" s="194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</row>
    <row r="402">
      <c r="A402" s="194"/>
      <c r="B402" s="259"/>
      <c r="C402" s="259"/>
      <c r="D402" s="194"/>
      <c r="E402" s="194"/>
      <c r="F402" s="194"/>
      <c r="G402" s="194"/>
      <c r="H402" s="194"/>
      <c r="I402" s="194"/>
      <c r="J402" s="194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</row>
    <row r="403">
      <c r="A403" s="194"/>
      <c r="B403" s="259"/>
      <c r="C403" s="259"/>
      <c r="D403" s="194"/>
      <c r="E403" s="194"/>
      <c r="F403" s="194"/>
      <c r="G403" s="194"/>
      <c r="H403" s="194"/>
      <c r="I403" s="194"/>
      <c r="J403" s="194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</row>
    <row r="404">
      <c r="A404" s="194"/>
      <c r="B404" s="259"/>
      <c r="C404" s="259"/>
      <c r="D404" s="194"/>
      <c r="E404" s="194"/>
      <c r="F404" s="194"/>
      <c r="G404" s="194"/>
      <c r="H404" s="194"/>
      <c r="I404" s="194"/>
      <c r="J404" s="194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</row>
    <row r="405">
      <c r="A405" s="194"/>
      <c r="B405" s="259"/>
      <c r="C405" s="259"/>
      <c r="D405" s="194"/>
      <c r="E405" s="194"/>
      <c r="F405" s="194"/>
      <c r="G405" s="194"/>
      <c r="H405" s="194"/>
      <c r="I405" s="194"/>
      <c r="J405" s="194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</row>
    <row r="406">
      <c r="A406" s="194"/>
      <c r="B406" s="259"/>
      <c r="C406" s="259"/>
      <c r="D406" s="194"/>
      <c r="E406" s="194"/>
      <c r="F406" s="194"/>
      <c r="G406" s="194"/>
      <c r="H406" s="194"/>
      <c r="I406" s="194"/>
      <c r="J406" s="194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</row>
    <row r="407">
      <c r="A407" s="194"/>
      <c r="B407" s="259"/>
      <c r="C407" s="259"/>
      <c r="D407" s="194"/>
      <c r="E407" s="194"/>
      <c r="F407" s="194"/>
      <c r="G407" s="194"/>
      <c r="H407" s="194"/>
      <c r="I407" s="194"/>
      <c r="J407" s="194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</row>
    <row r="408">
      <c r="A408" s="194"/>
      <c r="B408" s="259"/>
      <c r="C408" s="259"/>
      <c r="D408" s="194"/>
      <c r="E408" s="194"/>
      <c r="F408" s="194"/>
      <c r="G408" s="194"/>
      <c r="H408" s="194"/>
      <c r="I408" s="194"/>
      <c r="J408" s="194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</row>
    <row r="409">
      <c r="A409" s="194"/>
      <c r="B409" s="259"/>
      <c r="C409" s="259"/>
      <c r="D409" s="194"/>
      <c r="E409" s="194"/>
      <c r="F409" s="194"/>
      <c r="G409" s="194"/>
      <c r="H409" s="194"/>
      <c r="I409" s="194"/>
      <c r="J409" s="194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</row>
    <row r="410">
      <c r="A410" s="194"/>
      <c r="B410" s="259"/>
      <c r="C410" s="259"/>
      <c r="D410" s="194"/>
      <c r="E410" s="194"/>
      <c r="F410" s="194"/>
      <c r="G410" s="194"/>
      <c r="H410" s="194"/>
      <c r="I410" s="194"/>
      <c r="J410" s="194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</row>
    <row r="411">
      <c r="A411" s="194"/>
      <c r="B411" s="259"/>
      <c r="C411" s="259"/>
      <c r="D411" s="194"/>
      <c r="E411" s="194"/>
      <c r="F411" s="194"/>
      <c r="G411" s="194"/>
      <c r="H411" s="194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</row>
    <row r="412">
      <c r="A412" s="194"/>
      <c r="B412" s="259"/>
      <c r="C412" s="259"/>
      <c r="D412" s="194"/>
      <c r="E412" s="194"/>
      <c r="F412" s="194"/>
      <c r="G412" s="194"/>
      <c r="H412" s="194"/>
      <c r="I412" s="194"/>
      <c r="J412" s="194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</row>
    <row r="413">
      <c r="A413" s="194"/>
      <c r="B413" s="259"/>
      <c r="C413" s="259"/>
      <c r="D413" s="194"/>
      <c r="E413" s="194"/>
      <c r="F413" s="194"/>
      <c r="G413" s="194"/>
      <c r="H413" s="194"/>
      <c r="I413" s="194"/>
      <c r="J413" s="194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</row>
    <row r="414">
      <c r="A414" s="194"/>
      <c r="B414" s="259"/>
      <c r="C414" s="259"/>
      <c r="D414" s="194"/>
      <c r="E414" s="194"/>
      <c r="F414" s="194"/>
      <c r="G414" s="194"/>
      <c r="H414" s="194"/>
      <c r="I414" s="194"/>
      <c r="J414" s="194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</row>
    <row r="415">
      <c r="A415" s="194"/>
      <c r="B415" s="259"/>
      <c r="C415" s="259"/>
      <c r="D415" s="194"/>
      <c r="E415" s="194"/>
      <c r="F415" s="194"/>
      <c r="G415" s="194"/>
      <c r="H415" s="194"/>
      <c r="I415" s="194"/>
      <c r="J415" s="194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</row>
    <row r="416">
      <c r="A416" s="194"/>
      <c r="B416" s="259"/>
      <c r="C416" s="259"/>
      <c r="D416" s="194"/>
      <c r="E416" s="194"/>
      <c r="F416" s="194"/>
      <c r="G416" s="194"/>
      <c r="H416" s="194"/>
      <c r="I416" s="194"/>
      <c r="J416" s="194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</row>
    <row r="417">
      <c r="A417" s="194"/>
      <c r="B417" s="259"/>
      <c r="C417" s="259"/>
      <c r="D417" s="194"/>
      <c r="E417" s="194"/>
      <c r="F417" s="194"/>
      <c r="G417" s="194"/>
      <c r="H417" s="194"/>
      <c r="I417" s="194"/>
      <c r="J417" s="194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</row>
    <row r="418">
      <c r="A418" s="194"/>
      <c r="B418" s="259"/>
      <c r="C418" s="259"/>
      <c r="D418" s="194"/>
      <c r="E418" s="194"/>
      <c r="F418" s="194"/>
      <c r="G418" s="194"/>
      <c r="H418" s="194"/>
      <c r="I418" s="194"/>
      <c r="J418" s="194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</row>
    <row r="419">
      <c r="A419" s="194"/>
      <c r="B419" s="259"/>
      <c r="C419" s="259"/>
      <c r="D419" s="194"/>
      <c r="E419" s="194"/>
      <c r="F419" s="194"/>
      <c r="G419" s="194"/>
      <c r="H419" s="194"/>
      <c r="I419" s="194"/>
      <c r="J419" s="194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</row>
    <row r="420">
      <c r="A420" s="194"/>
      <c r="B420" s="259"/>
      <c r="C420" s="259"/>
      <c r="D420" s="194"/>
      <c r="E420" s="194"/>
      <c r="F420" s="194"/>
      <c r="G420" s="194"/>
      <c r="H420" s="194"/>
      <c r="I420" s="194"/>
      <c r="J420" s="194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</row>
    <row r="421">
      <c r="A421" s="194"/>
      <c r="B421" s="259"/>
      <c r="C421" s="259"/>
      <c r="D421" s="194"/>
      <c r="E421" s="194"/>
      <c r="F421" s="194"/>
      <c r="G421" s="194"/>
      <c r="H421" s="194"/>
      <c r="I421" s="194"/>
      <c r="J421" s="194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</row>
    <row r="422">
      <c r="A422" s="194"/>
      <c r="B422" s="259"/>
      <c r="C422" s="259"/>
      <c r="D422" s="194"/>
      <c r="E422" s="194"/>
      <c r="F422" s="194"/>
      <c r="G422" s="194"/>
      <c r="H422" s="194"/>
      <c r="I422" s="194"/>
      <c r="J422" s="194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</row>
    <row r="423">
      <c r="A423" s="194"/>
      <c r="B423" s="259"/>
      <c r="C423" s="259"/>
      <c r="D423" s="194"/>
      <c r="E423" s="194"/>
      <c r="F423" s="194"/>
      <c r="G423" s="194"/>
      <c r="H423" s="194"/>
      <c r="I423" s="194"/>
      <c r="J423" s="194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</row>
    <row r="424">
      <c r="A424" s="194"/>
      <c r="B424" s="259"/>
      <c r="C424" s="259"/>
      <c r="D424" s="194"/>
      <c r="E424" s="194"/>
      <c r="F424" s="194"/>
      <c r="G424" s="194"/>
      <c r="H424" s="194"/>
      <c r="I424" s="194"/>
      <c r="J424" s="194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</row>
    <row r="425">
      <c r="A425" s="194"/>
      <c r="B425" s="259"/>
      <c r="C425" s="259"/>
      <c r="D425" s="194"/>
      <c r="E425" s="194"/>
      <c r="F425" s="194"/>
      <c r="G425" s="194"/>
      <c r="H425" s="194"/>
      <c r="I425" s="194"/>
      <c r="J425" s="194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</row>
    <row r="426">
      <c r="A426" s="194"/>
      <c r="B426" s="259"/>
      <c r="C426" s="259"/>
      <c r="D426" s="194"/>
      <c r="E426" s="194"/>
      <c r="F426" s="194"/>
      <c r="G426" s="194"/>
      <c r="H426" s="194"/>
      <c r="I426" s="194"/>
      <c r="J426" s="194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</row>
    <row r="427">
      <c r="A427" s="194"/>
      <c r="B427" s="259"/>
      <c r="C427" s="259"/>
      <c r="D427" s="194"/>
      <c r="E427" s="194"/>
      <c r="F427" s="194"/>
      <c r="G427" s="194"/>
      <c r="H427" s="194"/>
      <c r="I427" s="194"/>
      <c r="J427" s="194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</row>
    <row r="428">
      <c r="A428" s="194"/>
      <c r="B428" s="259"/>
      <c r="C428" s="259"/>
      <c r="D428" s="194"/>
      <c r="E428" s="194"/>
      <c r="F428" s="194"/>
      <c r="G428" s="194"/>
      <c r="H428" s="194"/>
      <c r="I428" s="194"/>
      <c r="J428" s="194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</row>
    <row r="429">
      <c r="A429" s="194"/>
      <c r="B429" s="259"/>
      <c r="C429" s="259"/>
      <c r="D429" s="194"/>
      <c r="E429" s="194"/>
      <c r="F429" s="194"/>
      <c r="G429" s="194"/>
      <c r="H429" s="194"/>
      <c r="I429" s="194"/>
      <c r="J429" s="194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</row>
    <row r="430">
      <c r="A430" s="194"/>
      <c r="B430" s="259"/>
      <c r="C430" s="259"/>
      <c r="D430" s="194"/>
      <c r="E430" s="194"/>
      <c r="F430" s="194"/>
      <c r="G430" s="194"/>
      <c r="H430" s="194"/>
      <c r="I430" s="194"/>
      <c r="J430" s="194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</row>
    <row r="431">
      <c r="A431" s="194"/>
      <c r="B431" s="259"/>
      <c r="C431" s="259"/>
      <c r="D431" s="194"/>
      <c r="E431" s="194"/>
      <c r="F431" s="194"/>
      <c r="G431" s="194"/>
      <c r="H431" s="194"/>
      <c r="I431" s="194"/>
      <c r="J431" s="194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</row>
    <row r="432">
      <c r="A432" s="194"/>
      <c r="B432" s="259"/>
      <c r="C432" s="259"/>
      <c r="D432" s="194"/>
      <c r="E432" s="194"/>
      <c r="F432" s="194"/>
      <c r="G432" s="194"/>
      <c r="H432" s="194"/>
      <c r="I432" s="194"/>
      <c r="J432" s="194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</row>
    <row r="433">
      <c r="A433" s="194"/>
      <c r="B433" s="259"/>
      <c r="C433" s="259"/>
      <c r="D433" s="194"/>
      <c r="E433" s="194"/>
      <c r="F433" s="194"/>
      <c r="G433" s="194"/>
      <c r="H433" s="194"/>
      <c r="I433" s="194"/>
      <c r="J433" s="194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</row>
    <row r="434">
      <c r="A434" s="194"/>
      <c r="B434" s="259"/>
      <c r="C434" s="259"/>
      <c r="D434" s="194"/>
      <c r="E434" s="194"/>
      <c r="F434" s="194"/>
      <c r="G434" s="194"/>
      <c r="H434" s="194"/>
      <c r="I434" s="194"/>
      <c r="J434" s="194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</row>
    <row r="435">
      <c r="A435" s="194"/>
      <c r="B435" s="259"/>
      <c r="C435" s="259"/>
      <c r="D435" s="194"/>
      <c r="E435" s="194"/>
      <c r="F435" s="194"/>
      <c r="G435" s="194"/>
      <c r="H435" s="194"/>
      <c r="I435" s="194"/>
      <c r="J435" s="194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</row>
    <row r="436">
      <c r="A436" s="194"/>
      <c r="B436" s="259"/>
      <c r="C436" s="259"/>
      <c r="D436" s="194"/>
      <c r="E436" s="194"/>
      <c r="F436" s="194"/>
      <c r="G436" s="194"/>
      <c r="H436" s="194"/>
      <c r="I436" s="194"/>
      <c r="J436" s="194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</row>
    <row r="437">
      <c r="A437" s="194"/>
      <c r="B437" s="259"/>
      <c r="C437" s="259"/>
      <c r="D437" s="194"/>
      <c r="E437" s="194"/>
      <c r="F437" s="194"/>
      <c r="G437" s="194"/>
      <c r="H437" s="194"/>
      <c r="I437" s="194"/>
      <c r="J437" s="194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</row>
    <row r="438">
      <c r="A438" s="194"/>
      <c r="B438" s="259"/>
      <c r="C438" s="259"/>
      <c r="D438" s="194"/>
      <c r="E438" s="194"/>
      <c r="F438" s="194"/>
      <c r="G438" s="194"/>
      <c r="H438" s="194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</row>
    <row r="439">
      <c r="A439" s="194"/>
      <c r="B439" s="259"/>
      <c r="C439" s="259"/>
      <c r="D439" s="194"/>
      <c r="E439" s="194"/>
      <c r="F439" s="194"/>
      <c r="G439" s="194"/>
      <c r="H439" s="194"/>
      <c r="I439" s="194"/>
      <c r="J439" s="194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</row>
    <row r="440">
      <c r="A440" s="194"/>
      <c r="B440" s="259"/>
      <c r="C440" s="259"/>
      <c r="D440" s="194"/>
      <c r="E440" s="194"/>
      <c r="F440" s="194"/>
      <c r="G440" s="194"/>
      <c r="H440" s="194"/>
      <c r="I440" s="194"/>
      <c r="J440" s="194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</row>
    <row r="441">
      <c r="A441" s="194"/>
      <c r="B441" s="259"/>
      <c r="C441" s="259"/>
      <c r="D441" s="194"/>
      <c r="E441" s="194"/>
      <c r="F441" s="194"/>
      <c r="G441" s="194"/>
      <c r="H441" s="194"/>
      <c r="I441" s="194"/>
      <c r="J441" s="194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</row>
    <row r="442">
      <c r="A442" s="194"/>
      <c r="B442" s="259"/>
      <c r="C442" s="259"/>
      <c r="D442" s="194"/>
      <c r="E442" s="194"/>
      <c r="F442" s="194"/>
      <c r="G442" s="194"/>
      <c r="H442" s="194"/>
      <c r="I442" s="194"/>
      <c r="J442" s="194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</row>
    <row r="443">
      <c r="A443" s="194"/>
      <c r="B443" s="259"/>
      <c r="C443" s="259"/>
      <c r="D443" s="194"/>
      <c r="E443" s="194"/>
      <c r="F443" s="194"/>
      <c r="G443" s="194"/>
      <c r="H443" s="194"/>
      <c r="I443" s="194"/>
      <c r="J443" s="194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</row>
    <row r="444">
      <c r="A444" s="194"/>
      <c r="B444" s="259"/>
      <c r="C444" s="259"/>
      <c r="D444" s="194"/>
      <c r="E444" s="194"/>
      <c r="F444" s="194"/>
      <c r="G444" s="194"/>
      <c r="H444" s="194"/>
      <c r="I444" s="194"/>
      <c r="J444" s="194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</row>
    <row r="445">
      <c r="A445" s="194"/>
      <c r="B445" s="259"/>
      <c r="C445" s="259"/>
      <c r="D445" s="194"/>
      <c r="E445" s="194"/>
      <c r="F445" s="194"/>
      <c r="G445" s="194"/>
      <c r="H445" s="194"/>
      <c r="I445" s="194"/>
      <c r="J445" s="194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</row>
    <row r="446">
      <c r="A446" s="194"/>
      <c r="B446" s="259"/>
      <c r="C446" s="259"/>
      <c r="D446" s="194"/>
      <c r="E446" s="194"/>
      <c r="F446" s="194"/>
      <c r="G446" s="194"/>
      <c r="H446" s="194"/>
      <c r="I446" s="194"/>
      <c r="J446" s="194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</row>
    <row r="447">
      <c r="A447" s="194"/>
      <c r="B447" s="259"/>
      <c r="C447" s="259"/>
      <c r="D447" s="194"/>
      <c r="E447" s="194"/>
      <c r="F447" s="194"/>
      <c r="G447" s="194"/>
      <c r="H447" s="194"/>
      <c r="I447" s="194"/>
      <c r="J447" s="194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</row>
    <row r="448">
      <c r="A448" s="194"/>
      <c r="B448" s="259"/>
      <c r="C448" s="259"/>
      <c r="D448" s="194"/>
      <c r="E448" s="194"/>
      <c r="F448" s="194"/>
      <c r="G448" s="194"/>
      <c r="H448" s="194"/>
      <c r="I448" s="194"/>
      <c r="J448" s="194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</row>
    <row r="449">
      <c r="A449" s="194"/>
      <c r="B449" s="259"/>
      <c r="C449" s="259"/>
      <c r="D449" s="194"/>
      <c r="E449" s="194"/>
      <c r="F449" s="194"/>
      <c r="G449" s="194"/>
      <c r="H449" s="194"/>
      <c r="I449" s="194"/>
      <c r="J449" s="194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</row>
    <row r="450">
      <c r="A450" s="194"/>
      <c r="B450" s="259"/>
      <c r="C450" s="259"/>
      <c r="D450" s="194"/>
      <c r="E450" s="194"/>
      <c r="F450" s="194"/>
      <c r="G450" s="194"/>
      <c r="H450" s="194"/>
      <c r="I450" s="194"/>
      <c r="J450" s="194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</row>
    <row r="451">
      <c r="A451" s="194"/>
      <c r="B451" s="259"/>
      <c r="C451" s="259"/>
      <c r="D451" s="194"/>
      <c r="E451" s="194"/>
      <c r="F451" s="194"/>
      <c r="G451" s="194"/>
      <c r="H451" s="194"/>
      <c r="I451" s="194"/>
      <c r="J451" s="194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</row>
    <row r="452">
      <c r="A452" s="194"/>
      <c r="B452" s="259"/>
      <c r="C452" s="259"/>
      <c r="D452" s="194"/>
      <c r="E452" s="194"/>
      <c r="F452" s="194"/>
      <c r="G452" s="194"/>
      <c r="H452" s="194"/>
      <c r="I452" s="194"/>
      <c r="J452" s="194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</row>
    <row r="453">
      <c r="A453" s="194"/>
      <c r="B453" s="259"/>
      <c r="C453" s="259"/>
      <c r="D453" s="194"/>
      <c r="E453" s="194"/>
      <c r="F453" s="194"/>
      <c r="G453" s="194"/>
      <c r="H453" s="194"/>
      <c r="I453" s="194"/>
      <c r="J453" s="194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</row>
    <row r="454">
      <c r="A454" s="194"/>
      <c r="B454" s="259"/>
      <c r="C454" s="259"/>
      <c r="D454" s="194"/>
      <c r="E454" s="194"/>
      <c r="F454" s="194"/>
      <c r="G454" s="194"/>
      <c r="H454" s="194"/>
      <c r="I454" s="194"/>
      <c r="J454" s="194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</row>
    <row r="455">
      <c r="A455" s="194"/>
      <c r="B455" s="259"/>
      <c r="C455" s="259"/>
      <c r="D455" s="194"/>
      <c r="E455" s="194"/>
      <c r="F455" s="194"/>
      <c r="G455" s="194"/>
      <c r="H455" s="194"/>
      <c r="I455" s="194"/>
      <c r="J455" s="194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</row>
    <row r="456">
      <c r="A456" s="194"/>
      <c r="B456" s="259"/>
      <c r="C456" s="259"/>
      <c r="D456" s="194"/>
      <c r="E456" s="194"/>
      <c r="F456" s="194"/>
      <c r="G456" s="194"/>
      <c r="H456" s="194"/>
      <c r="I456" s="194"/>
      <c r="J456" s="194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</row>
    <row r="457">
      <c r="A457" s="194"/>
      <c r="B457" s="259"/>
      <c r="C457" s="259"/>
      <c r="D457" s="194"/>
      <c r="E457" s="194"/>
      <c r="F457" s="194"/>
      <c r="G457" s="194"/>
      <c r="H457" s="194"/>
      <c r="I457" s="194"/>
      <c r="J457" s="194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</row>
    <row r="458">
      <c r="A458" s="194"/>
      <c r="B458" s="259"/>
      <c r="C458" s="259"/>
      <c r="D458" s="194"/>
      <c r="E458" s="194"/>
      <c r="F458" s="194"/>
      <c r="G458" s="194"/>
      <c r="H458" s="194"/>
      <c r="I458" s="194"/>
      <c r="J458" s="194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</row>
    <row r="459">
      <c r="A459" s="194"/>
      <c r="B459" s="259"/>
      <c r="C459" s="259"/>
      <c r="D459" s="194"/>
      <c r="E459" s="194"/>
      <c r="F459" s="194"/>
      <c r="G459" s="194"/>
      <c r="H459" s="194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</row>
    <row r="460">
      <c r="A460" s="194"/>
      <c r="B460" s="259"/>
      <c r="C460" s="259"/>
      <c r="D460" s="194"/>
      <c r="E460" s="194"/>
      <c r="F460" s="194"/>
      <c r="G460" s="194"/>
      <c r="H460" s="194"/>
      <c r="I460" s="194"/>
      <c r="J460" s="194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</row>
    <row r="461">
      <c r="A461" s="194"/>
      <c r="B461" s="259"/>
      <c r="C461" s="259"/>
      <c r="D461" s="194"/>
      <c r="E461" s="194"/>
      <c r="F461" s="194"/>
      <c r="G461" s="194"/>
      <c r="H461" s="194"/>
      <c r="I461" s="194"/>
      <c r="J461" s="194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</row>
    <row r="462">
      <c r="A462" s="194"/>
      <c r="B462" s="259"/>
      <c r="C462" s="259"/>
      <c r="D462" s="194"/>
      <c r="E462" s="194"/>
      <c r="F462" s="194"/>
      <c r="G462" s="194"/>
      <c r="H462" s="194"/>
      <c r="I462" s="194"/>
      <c r="J462" s="194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</row>
    <row r="463">
      <c r="A463" s="194"/>
      <c r="B463" s="259"/>
      <c r="C463" s="259"/>
      <c r="D463" s="194"/>
      <c r="E463" s="194"/>
      <c r="F463" s="194"/>
      <c r="G463" s="194"/>
      <c r="H463" s="194"/>
      <c r="I463" s="194"/>
      <c r="J463" s="194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</row>
    <row r="464">
      <c r="A464" s="194"/>
      <c r="B464" s="259"/>
      <c r="C464" s="259"/>
      <c r="D464" s="194"/>
      <c r="E464" s="194"/>
      <c r="F464" s="194"/>
      <c r="G464" s="194"/>
      <c r="H464" s="194"/>
      <c r="I464" s="194"/>
      <c r="J464" s="194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</row>
    <row r="465">
      <c r="A465" s="194"/>
      <c r="B465" s="259"/>
      <c r="C465" s="259"/>
      <c r="D465" s="194"/>
      <c r="E465" s="194"/>
      <c r="F465" s="194"/>
      <c r="G465" s="194"/>
      <c r="H465" s="194"/>
      <c r="I465" s="194"/>
      <c r="J465" s="194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</row>
    <row r="466">
      <c r="A466" s="194"/>
      <c r="B466" s="259"/>
      <c r="C466" s="259"/>
      <c r="D466" s="194"/>
      <c r="E466" s="194"/>
      <c r="F466" s="194"/>
      <c r="G466" s="194"/>
      <c r="H466" s="194"/>
      <c r="I466" s="194"/>
      <c r="J466" s="194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</row>
    <row r="467">
      <c r="A467" s="194"/>
      <c r="B467" s="259"/>
      <c r="C467" s="259"/>
      <c r="D467" s="194"/>
      <c r="E467" s="194"/>
      <c r="F467" s="194"/>
      <c r="G467" s="194"/>
      <c r="H467" s="194"/>
      <c r="I467" s="194"/>
      <c r="J467" s="194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</row>
    <row r="468">
      <c r="A468" s="194"/>
      <c r="B468" s="259"/>
      <c r="C468" s="259"/>
      <c r="D468" s="194"/>
      <c r="E468" s="194"/>
      <c r="F468" s="194"/>
      <c r="G468" s="194"/>
      <c r="H468" s="194"/>
      <c r="I468" s="194"/>
      <c r="J468" s="194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</row>
    <row r="469">
      <c r="A469" s="194"/>
      <c r="B469" s="259"/>
      <c r="C469" s="259"/>
      <c r="D469" s="194"/>
      <c r="E469" s="194"/>
      <c r="F469" s="194"/>
      <c r="G469" s="194"/>
      <c r="H469" s="194"/>
      <c r="I469" s="194"/>
      <c r="J469" s="194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</row>
    <row r="470">
      <c r="A470" s="194"/>
      <c r="B470" s="259"/>
      <c r="C470" s="259"/>
      <c r="D470" s="194"/>
      <c r="E470" s="194"/>
      <c r="F470" s="194"/>
      <c r="G470" s="194"/>
      <c r="H470" s="194"/>
      <c r="I470" s="194"/>
      <c r="J470" s="194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</row>
    <row r="471">
      <c r="A471" s="194"/>
      <c r="B471" s="259"/>
      <c r="C471" s="259"/>
      <c r="D471" s="194"/>
      <c r="E471" s="194"/>
      <c r="F471" s="194"/>
      <c r="G471" s="194"/>
      <c r="H471" s="194"/>
      <c r="I471" s="194"/>
      <c r="J471" s="194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</row>
    <row r="472">
      <c r="A472" s="194"/>
      <c r="B472" s="259"/>
      <c r="C472" s="259"/>
      <c r="D472" s="194"/>
      <c r="E472" s="194"/>
      <c r="F472" s="194"/>
      <c r="G472" s="194"/>
      <c r="H472" s="194"/>
      <c r="I472" s="194"/>
      <c r="J472" s="194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</row>
    <row r="473">
      <c r="A473" s="194"/>
      <c r="B473" s="259"/>
      <c r="C473" s="259"/>
      <c r="D473" s="194"/>
      <c r="E473" s="194"/>
      <c r="F473" s="194"/>
      <c r="G473" s="194"/>
      <c r="H473" s="194"/>
      <c r="I473" s="194"/>
      <c r="J473" s="194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</row>
    <row r="474">
      <c r="A474" s="194"/>
      <c r="B474" s="259"/>
      <c r="C474" s="259"/>
      <c r="D474" s="194"/>
      <c r="E474" s="194"/>
      <c r="F474" s="194"/>
      <c r="G474" s="194"/>
      <c r="H474" s="194"/>
      <c r="I474" s="194"/>
      <c r="J474" s="194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</row>
    <row r="475">
      <c r="A475" s="194"/>
      <c r="B475" s="259"/>
      <c r="C475" s="259"/>
      <c r="D475" s="194"/>
      <c r="E475" s="194"/>
      <c r="F475" s="194"/>
      <c r="G475" s="194"/>
      <c r="H475" s="194"/>
      <c r="I475" s="194"/>
      <c r="J475" s="194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</row>
    <row r="476">
      <c r="A476" s="194"/>
      <c r="B476" s="259"/>
      <c r="C476" s="259"/>
      <c r="D476" s="194"/>
      <c r="E476" s="194"/>
      <c r="F476" s="194"/>
      <c r="G476" s="194"/>
      <c r="H476" s="194"/>
      <c r="I476" s="194"/>
      <c r="J476" s="194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</row>
    <row r="477">
      <c r="A477" s="194"/>
      <c r="B477" s="259"/>
      <c r="C477" s="259"/>
      <c r="D477" s="194"/>
      <c r="E477" s="194"/>
      <c r="F477" s="194"/>
      <c r="G477" s="194"/>
      <c r="H477" s="194"/>
      <c r="I477" s="194"/>
      <c r="J477" s="194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</row>
    <row r="478">
      <c r="A478" s="194"/>
      <c r="B478" s="259"/>
      <c r="C478" s="259"/>
      <c r="D478" s="194"/>
      <c r="E478" s="194"/>
      <c r="F478" s="194"/>
      <c r="G478" s="194"/>
      <c r="H478" s="194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</row>
    <row r="479">
      <c r="A479" s="194"/>
      <c r="B479" s="259"/>
      <c r="C479" s="259"/>
      <c r="D479" s="194"/>
      <c r="E479" s="194"/>
      <c r="F479" s="194"/>
      <c r="G479" s="194"/>
      <c r="H479" s="194"/>
      <c r="I479" s="194"/>
      <c r="J479" s="194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</row>
    <row r="480">
      <c r="A480" s="194"/>
      <c r="B480" s="259"/>
      <c r="C480" s="259"/>
      <c r="D480" s="194"/>
      <c r="E480" s="194"/>
      <c r="F480" s="194"/>
      <c r="G480" s="194"/>
      <c r="H480" s="194"/>
      <c r="I480" s="194"/>
      <c r="J480" s="194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</row>
    <row r="481">
      <c r="A481" s="194"/>
      <c r="B481" s="259"/>
      <c r="C481" s="259"/>
      <c r="D481" s="194"/>
      <c r="E481" s="194"/>
      <c r="F481" s="194"/>
      <c r="G481" s="194"/>
      <c r="H481" s="194"/>
      <c r="I481" s="194"/>
      <c r="J481" s="194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</row>
    <row r="482">
      <c r="A482" s="194"/>
      <c r="B482" s="259"/>
      <c r="C482" s="259"/>
      <c r="D482" s="194"/>
      <c r="E482" s="194"/>
      <c r="F482" s="194"/>
      <c r="G482" s="194"/>
      <c r="H482" s="194"/>
      <c r="I482" s="194"/>
      <c r="J482" s="194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</row>
    <row r="483">
      <c r="A483" s="194"/>
      <c r="B483" s="259"/>
      <c r="C483" s="259"/>
      <c r="D483" s="194"/>
      <c r="E483" s="194"/>
      <c r="F483" s="194"/>
      <c r="G483" s="194"/>
      <c r="H483" s="194"/>
      <c r="I483" s="194"/>
      <c r="J483" s="194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</row>
    <row r="484">
      <c r="A484" s="194"/>
      <c r="B484" s="259"/>
      <c r="C484" s="259"/>
      <c r="D484" s="194"/>
      <c r="E484" s="194"/>
      <c r="F484" s="194"/>
      <c r="G484" s="194"/>
      <c r="H484" s="194"/>
      <c r="I484" s="194"/>
      <c r="J484" s="194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</row>
    <row r="485">
      <c r="A485" s="194"/>
      <c r="B485" s="259"/>
      <c r="C485" s="259"/>
      <c r="D485" s="194"/>
      <c r="E485" s="194"/>
      <c r="F485" s="194"/>
      <c r="G485" s="194"/>
      <c r="H485" s="194"/>
      <c r="I485" s="194"/>
      <c r="J485" s="194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</row>
    <row r="486">
      <c r="A486" s="194"/>
      <c r="B486" s="259"/>
      <c r="C486" s="259"/>
      <c r="D486" s="194"/>
      <c r="E486" s="194"/>
      <c r="F486" s="194"/>
      <c r="G486" s="194"/>
      <c r="H486" s="194"/>
      <c r="I486" s="194"/>
      <c r="J486" s="194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</row>
    <row r="487">
      <c r="A487" s="194"/>
      <c r="B487" s="259"/>
      <c r="C487" s="259"/>
      <c r="D487" s="194"/>
      <c r="E487" s="194"/>
      <c r="F487" s="194"/>
      <c r="G487" s="194"/>
      <c r="H487" s="194"/>
      <c r="I487" s="194"/>
      <c r="J487" s="194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</row>
    <row r="488">
      <c r="A488" s="194"/>
      <c r="B488" s="259"/>
      <c r="C488" s="259"/>
      <c r="D488" s="194"/>
      <c r="E488" s="194"/>
      <c r="F488" s="194"/>
      <c r="G488" s="194"/>
      <c r="H488" s="194"/>
      <c r="I488" s="194"/>
      <c r="J488" s="194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</row>
    <row r="489">
      <c r="A489" s="194"/>
      <c r="B489" s="259"/>
      <c r="C489" s="259"/>
      <c r="D489" s="194"/>
      <c r="E489" s="194"/>
      <c r="F489" s="194"/>
      <c r="G489" s="194"/>
      <c r="H489" s="194"/>
      <c r="I489" s="194"/>
      <c r="J489" s="194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</row>
    <row r="490">
      <c r="A490" s="194"/>
      <c r="B490" s="259"/>
      <c r="C490" s="259"/>
      <c r="D490" s="194"/>
      <c r="E490" s="194"/>
      <c r="F490" s="194"/>
      <c r="G490" s="194"/>
      <c r="H490" s="194"/>
      <c r="I490" s="194"/>
      <c r="J490" s="194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</row>
    <row r="491">
      <c r="A491" s="194"/>
      <c r="B491" s="259"/>
      <c r="C491" s="259"/>
      <c r="D491" s="194"/>
      <c r="E491" s="194"/>
      <c r="F491" s="194"/>
      <c r="G491" s="194"/>
      <c r="H491" s="194"/>
      <c r="I491" s="194"/>
      <c r="J491" s="194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</row>
    <row r="492">
      <c r="A492" s="194"/>
      <c r="B492" s="259"/>
      <c r="C492" s="259"/>
      <c r="D492" s="194"/>
      <c r="E492" s="194"/>
      <c r="F492" s="194"/>
      <c r="G492" s="194"/>
      <c r="H492" s="194"/>
      <c r="I492" s="194"/>
      <c r="J492" s="194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</row>
    <row r="493">
      <c r="A493" s="194"/>
      <c r="B493" s="259"/>
      <c r="C493" s="259"/>
      <c r="D493" s="194"/>
      <c r="E493" s="194"/>
      <c r="F493" s="194"/>
      <c r="G493" s="194"/>
      <c r="H493" s="194"/>
      <c r="I493" s="194"/>
      <c r="J493" s="194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</row>
    <row r="494">
      <c r="A494" s="194"/>
      <c r="B494" s="259"/>
      <c r="C494" s="259"/>
      <c r="D494" s="194"/>
      <c r="E494" s="194"/>
      <c r="F494" s="194"/>
      <c r="G494" s="194"/>
      <c r="H494" s="194"/>
      <c r="I494" s="194"/>
      <c r="J494" s="194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</row>
    <row r="495">
      <c r="A495" s="194"/>
      <c r="B495" s="259"/>
      <c r="C495" s="259"/>
      <c r="D495" s="194"/>
      <c r="E495" s="194"/>
      <c r="F495" s="194"/>
      <c r="G495" s="194"/>
      <c r="H495" s="194"/>
      <c r="I495" s="194"/>
      <c r="J495" s="194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</row>
    <row r="496">
      <c r="A496" s="194"/>
      <c r="B496" s="259"/>
      <c r="C496" s="259"/>
      <c r="D496" s="194"/>
      <c r="E496" s="194"/>
      <c r="F496" s="194"/>
      <c r="G496" s="194"/>
      <c r="H496" s="194"/>
      <c r="I496" s="194"/>
      <c r="J496" s="194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</row>
    <row r="497">
      <c r="A497" s="194"/>
      <c r="B497" s="259"/>
      <c r="C497" s="259"/>
      <c r="D497" s="194"/>
      <c r="E497" s="194"/>
      <c r="F497" s="194"/>
      <c r="G497" s="194"/>
      <c r="H497" s="194"/>
      <c r="I497" s="194"/>
      <c r="J497" s="194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</row>
    <row r="498">
      <c r="A498" s="194"/>
      <c r="B498" s="259"/>
      <c r="C498" s="259"/>
      <c r="D498" s="194"/>
      <c r="E498" s="194"/>
      <c r="F498" s="194"/>
      <c r="G498" s="194"/>
      <c r="H498" s="194"/>
      <c r="I498" s="194"/>
      <c r="J498" s="194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</row>
    <row r="499">
      <c r="A499" s="194"/>
      <c r="B499" s="259"/>
      <c r="C499" s="259"/>
      <c r="D499" s="194"/>
      <c r="E499" s="194"/>
      <c r="F499" s="194"/>
      <c r="G499" s="194"/>
      <c r="H499" s="194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</row>
    <row r="500">
      <c r="A500" s="194"/>
      <c r="B500" s="259"/>
      <c r="C500" s="259"/>
      <c r="D500" s="194"/>
      <c r="E500" s="194"/>
      <c r="F500" s="194"/>
      <c r="G500" s="194"/>
      <c r="H500" s="194"/>
      <c r="I500" s="194"/>
      <c r="J500" s="194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</row>
    <row r="501">
      <c r="A501" s="194"/>
      <c r="B501" s="259"/>
      <c r="C501" s="259"/>
      <c r="D501" s="194"/>
      <c r="E501" s="194"/>
      <c r="F501" s="194"/>
      <c r="G501" s="194"/>
      <c r="H501" s="194"/>
      <c r="I501" s="194"/>
      <c r="J501" s="194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</row>
    <row r="502">
      <c r="A502" s="194"/>
      <c r="B502" s="259"/>
      <c r="C502" s="259"/>
      <c r="D502" s="194"/>
      <c r="E502" s="194"/>
      <c r="F502" s="194"/>
      <c r="G502" s="194"/>
      <c r="H502" s="194"/>
      <c r="I502" s="194"/>
      <c r="J502" s="194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</row>
    <row r="503">
      <c r="A503" s="194"/>
      <c r="B503" s="259"/>
      <c r="C503" s="259"/>
      <c r="D503" s="194"/>
      <c r="E503" s="194"/>
      <c r="F503" s="194"/>
      <c r="G503" s="194"/>
      <c r="H503" s="194"/>
      <c r="I503" s="194"/>
      <c r="J503" s="194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</row>
    <row r="504">
      <c r="A504" s="194"/>
      <c r="B504" s="259"/>
      <c r="C504" s="259"/>
      <c r="D504" s="194"/>
      <c r="E504" s="194"/>
      <c r="F504" s="194"/>
      <c r="G504" s="194"/>
      <c r="H504" s="194"/>
      <c r="I504" s="194"/>
      <c r="J504" s="194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</row>
    <row r="505">
      <c r="A505" s="194"/>
      <c r="B505" s="259"/>
      <c r="C505" s="259"/>
      <c r="D505" s="194"/>
      <c r="E505" s="194"/>
      <c r="F505" s="194"/>
      <c r="G505" s="194"/>
      <c r="H505" s="194"/>
      <c r="I505" s="194"/>
      <c r="J505" s="194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</row>
    <row r="506">
      <c r="A506" s="194"/>
      <c r="B506" s="259"/>
      <c r="C506" s="259"/>
      <c r="D506" s="194"/>
      <c r="E506" s="194"/>
      <c r="F506" s="194"/>
      <c r="G506" s="194"/>
      <c r="H506" s="194"/>
      <c r="I506" s="194"/>
      <c r="J506" s="194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</row>
    <row r="507">
      <c r="A507" s="194"/>
      <c r="B507" s="259"/>
      <c r="C507" s="259"/>
      <c r="D507" s="194"/>
      <c r="E507" s="194"/>
      <c r="F507" s="194"/>
      <c r="G507" s="194"/>
      <c r="H507" s="194"/>
      <c r="I507" s="194"/>
      <c r="J507" s="194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</row>
    <row r="508">
      <c r="A508" s="194"/>
      <c r="B508" s="259"/>
      <c r="C508" s="259"/>
      <c r="D508" s="194"/>
      <c r="E508" s="194"/>
      <c r="F508" s="194"/>
      <c r="G508" s="194"/>
      <c r="H508" s="194"/>
      <c r="I508" s="194"/>
      <c r="J508" s="194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</row>
    <row r="509">
      <c r="A509" s="194"/>
      <c r="B509" s="259"/>
      <c r="C509" s="259"/>
      <c r="D509" s="194"/>
      <c r="E509" s="194"/>
      <c r="F509" s="194"/>
      <c r="G509" s="194"/>
      <c r="H509" s="194"/>
      <c r="I509" s="194"/>
      <c r="J509" s="194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</row>
    <row r="510">
      <c r="A510" s="194"/>
      <c r="B510" s="259"/>
      <c r="C510" s="259"/>
      <c r="D510" s="194"/>
      <c r="E510" s="194"/>
      <c r="F510" s="194"/>
      <c r="G510" s="194"/>
      <c r="H510" s="194"/>
      <c r="I510" s="194"/>
      <c r="J510" s="194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</row>
    <row r="511">
      <c r="A511" s="194"/>
      <c r="B511" s="259"/>
      <c r="C511" s="259"/>
      <c r="D511" s="194"/>
      <c r="E511" s="194"/>
      <c r="F511" s="194"/>
      <c r="G511" s="194"/>
      <c r="H511" s="194"/>
      <c r="I511" s="194"/>
      <c r="J511" s="194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</row>
    <row r="512">
      <c r="A512" s="194"/>
      <c r="B512" s="259"/>
      <c r="C512" s="259"/>
      <c r="D512" s="194"/>
      <c r="E512" s="194"/>
      <c r="F512" s="194"/>
      <c r="G512" s="194"/>
      <c r="H512" s="194"/>
      <c r="I512" s="194"/>
      <c r="J512" s="194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</row>
    <row r="513">
      <c r="A513" s="194"/>
      <c r="B513" s="259"/>
      <c r="C513" s="259"/>
      <c r="D513" s="194"/>
      <c r="E513" s="194"/>
      <c r="F513" s="194"/>
      <c r="G513" s="194"/>
      <c r="H513" s="194"/>
      <c r="I513" s="194"/>
      <c r="J513" s="194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</row>
    <row r="514">
      <c r="A514" s="194"/>
      <c r="B514" s="259"/>
      <c r="C514" s="259"/>
      <c r="D514" s="194"/>
      <c r="E514" s="194"/>
      <c r="F514" s="194"/>
      <c r="G514" s="194"/>
      <c r="H514" s="194"/>
      <c r="I514" s="194"/>
      <c r="J514" s="194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</row>
    <row r="515">
      <c r="A515" s="194"/>
      <c r="B515" s="259"/>
      <c r="C515" s="259"/>
      <c r="D515" s="194"/>
      <c r="E515" s="194"/>
      <c r="F515" s="194"/>
      <c r="G515" s="194"/>
      <c r="H515" s="194"/>
      <c r="I515" s="194"/>
      <c r="J515" s="194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</row>
    <row r="516">
      <c r="A516" s="194"/>
      <c r="B516" s="259"/>
      <c r="C516" s="259"/>
      <c r="D516" s="194"/>
      <c r="E516" s="194"/>
      <c r="F516" s="194"/>
      <c r="G516" s="194"/>
      <c r="H516" s="194"/>
      <c r="I516" s="194"/>
      <c r="J516" s="194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</row>
    <row r="517">
      <c r="A517" s="194"/>
      <c r="B517" s="259"/>
      <c r="C517" s="259"/>
      <c r="D517" s="194"/>
      <c r="E517" s="194"/>
      <c r="F517" s="194"/>
      <c r="G517" s="194"/>
      <c r="H517" s="194"/>
      <c r="I517" s="194"/>
      <c r="J517" s="194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</row>
    <row r="518">
      <c r="A518" s="194"/>
      <c r="B518" s="259"/>
      <c r="C518" s="259"/>
      <c r="D518" s="194"/>
      <c r="E518" s="194"/>
      <c r="F518" s="194"/>
      <c r="G518" s="194"/>
      <c r="H518" s="194"/>
      <c r="I518" s="194"/>
      <c r="J518" s="194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</row>
    <row r="519">
      <c r="A519" s="194"/>
      <c r="B519" s="259"/>
      <c r="C519" s="259"/>
      <c r="D519" s="194"/>
      <c r="E519" s="194"/>
      <c r="F519" s="194"/>
      <c r="G519" s="194"/>
      <c r="H519" s="194"/>
      <c r="I519" s="194"/>
      <c r="J519" s="194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</row>
    <row r="520">
      <c r="A520" s="194"/>
      <c r="B520" s="259"/>
      <c r="C520" s="259"/>
      <c r="D520" s="194"/>
      <c r="E520" s="194"/>
      <c r="F520" s="194"/>
      <c r="G520" s="194"/>
      <c r="H520" s="194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</row>
    <row r="521">
      <c r="A521" s="194"/>
      <c r="B521" s="259"/>
      <c r="C521" s="259"/>
      <c r="D521" s="194"/>
      <c r="E521" s="194"/>
      <c r="F521" s="194"/>
      <c r="G521" s="194"/>
      <c r="H521" s="194"/>
      <c r="I521" s="194"/>
      <c r="J521" s="194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</row>
    <row r="522">
      <c r="A522" s="194"/>
      <c r="B522" s="259"/>
      <c r="C522" s="259"/>
      <c r="D522" s="194"/>
      <c r="E522" s="194"/>
      <c r="F522" s="194"/>
      <c r="G522" s="194"/>
      <c r="H522" s="194"/>
      <c r="I522" s="194"/>
      <c r="J522" s="194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</row>
    <row r="523">
      <c r="A523" s="194"/>
      <c r="B523" s="259"/>
      <c r="C523" s="259"/>
      <c r="D523" s="194"/>
      <c r="E523" s="194"/>
      <c r="F523" s="194"/>
      <c r="G523" s="194"/>
      <c r="H523" s="194"/>
      <c r="I523" s="194"/>
      <c r="J523" s="194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</row>
    <row r="524">
      <c r="A524" s="194"/>
      <c r="B524" s="259"/>
      <c r="C524" s="259"/>
      <c r="D524" s="194"/>
      <c r="E524" s="194"/>
      <c r="F524" s="194"/>
      <c r="G524" s="194"/>
      <c r="H524" s="194"/>
      <c r="I524" s="194"/>
      <c r="J524" s="194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</row>
    <row r="525">
      <c r="A525" s="194"/>
      <c r="B525" s="259"/>
      <c r="C525" s="259"/>
      <c r="D525" s="194"/>
      <c r="E525" s="194"/>
      <c r="F525" s="194"/>
      <c r="G525" s="194"/>
      <c r="H525" s="194"/>
      <c r="I525" s="194"/>
      <c r="J525" s="194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</row>
    <row r="526">
      <c r="A526" s="194"/>
      <c r="B526" s="259"/>
      <c r="C526" s="259"/>
      <c r="D526" s="194"/>
      <c r="E526" s="194"/>
      <c r="F526" s="194"/>
      <c r="G526" s="194"/>
      <c r="H526" s="194"/>
      <c r="I526" s="194"/>
      <c r="J526" s="194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</row>
    <row r="527">
      <c r="A527" s="194"/>
      <c r="B527" s="259"/>
      <c r="C527" s="259"/>
      <c r="D527" s="194"/>
      <c r="E527" s="194"/>
      <c r="F527" s="194"/>
      <c r="G527" s="194"/>
      <c r="H527" s="194"/>
      <c r="I527" s="194"/>
      <c r="J527" s="194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</row>
    <row r="528">
      <c r="A528" s="194"/>
      <c r="B528" s="259"/>
      <c r="C528" s="259"/>
      <c r="D528" s="194"/>
      <c r="E528" s="194"/>
      <c r="F528" s="194"/>
      <c r="G528" s="194"/>
      <c r="H528" s="194"/>
      <c r="I528" s="194"/>
      <c r="J528" s="194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</row>
    <row r="529">
      <c r="A529" s="194"/>
      <c r="B529" s="259"/>
      <c r="C529" s="259"/>
      <c r="D529" s="194"/>
      <c r="E529" s="194"/>
      <c r="F529" s="194"/>
      <c r="G529" s="194"/>
      <c r="H529" s="194"/>
      <c r="I529" s="194"/>
      <c r="J529" s="194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</row>
    <row r="530">
      <c r="A530" s="194"/>
      <c r="B530" s="259"/>
      <c r="C530" s="259"/>
      <c r="D530" s="194"/>
      <c r="E530" s="194"/>
      <c r="F530" s="194"/>
      <c r="G530" s="194"/>
      <c r="H530" s="194"/>
      <c r="I530" s="194"/>
      <c r="J530" s="194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</row>
    <row r="531">
      <c r="A531" s="194"/>
      <c r="B531" s="259"/>
      <c r="C531" s="259"/>
      <c r="D531" s="194"/>
      <c r="E531" s="194"/>
      <c r="F531" s="194"/>
      <c r="G531" s="194"/>
      <c r="H531" s="194"/>
      <c r="I531" s="194"/>
      <c r="J531" s="194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</row>
    <row r="532">
      <c r="A532" s="194"/>
      <c r="B532" s="259"/>
      <c r="C532" s="259"/>
      <c r="D532" s="194"/>
      <c r="E532" s="194"/>
      <c r="F532" s="194"/>
      <c r="G532" s="194"/>
      <c r="H532" s="194"/>
      <c r="I532" s="194"/>
      <c r="J532" s="194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</row>
    <row r="533">
      <c r="A533" s="194"/>
      <c r="B533" s="259"/>
      <c r="C533" s="259"/>
      <c r="D533" s="194"/>
      <c r="E533" s="194"/>
      <c r="F533" s="194"/>
      <c r="G533" s="194"/>
      <c r="H533" s="194"/>
      <c r="I533" s="194"/>
      <c r="J533" s="194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</row>
    <row r="534">
      <c r="A534" s="194"/>
      <c r="B534" s="259"/>
      <c r="C534" s="259"/>
      <c r="D534" s="194"/>
      <c r="E534" s="194"/>
      <c r="F534" s="194"/>
      <c r="G534" s="194"/>
      <c r="H534" s="194"/>
      <c r="I534" s="194"/>
      <c r="J534" s="194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</row>
    <row r="535">
      <c r="A535" s="194"/>
      <c r="B535" s="259"/>
      <c r="C535" s="259"/>
      <c r="D535" s="194"/>
      <c r="E535" s="194"/>
      <c r="F535" s="194"/>
      <c r="G535" s="194"/>
      <c r="H535" s="194"/>
      <c r="I535" s="194"/>
      <c r="J535" s="194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</row>
    <row r="536">
      <c r="A536" s="194"/>
      <c r="B536" s="259"/>
      <c r="C536" s="259"/>
      <c r="D536" s="194"/>
      <c r="E536" s="194"/>
      <c r="F536" s="194"/>
      <c r="G536" s="194"/>
      <c r="H536" s="194"/>
      <c r="I536" s="194"/>
      <c r="J536" s="194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</row>
    <row r="537">
      <c r="A537" s="194"/>
      <c r="B537" s="259"/>
      <c r="C537" s="259"/>
      <c r="D537" s="194"/>
      <c r="E537" s="194"/>
      <c r="F537" s="194"/>
      <c r="G537" s="194"/>
      <c r="H537" s="194"/>
      <c r="I537" s="194"/>
      <c r="J537" s="194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</row>
    <row r="538">
      <c r="A538" s="194"/>
      <c r="B538" s="259"/>
      <c r="C538" s="259"/>
      <c r="D538" s="194"/>
      <c r="E538" s="194"/>
      <c r="F538" s="194"/>
      <c r="G538" s="194"/>
      <c r="H538" s="194"/>
      <c r="I538" s="194"/>
      <c r="J538" s="194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</row>
    <row r="539">
      <c r="A539" s="194"/>
      <c r="B539" s="259"/>
      <c r="C539" s="259"/>
      <c r="D539" s="194"/>
      <c r="E539" s="194"/>
      <c r="F539" s="194"/>
      <c r="G539" s="194"/>
      <c r="H539" s="194"/>
      <c r="I539" s="194"/>
      <c r="J539" s="194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</row>
    <row r="540">
      <c r="A540" s="194"/>
      <c r="B540" s="259"/>
      <c r="C540" s="259"/>
      <c r="D540" s="194"/>
      <c r="E540" s="194"/>
      <c r="F540" s="194"/>
      <c r="G540" s="194"/>
      <c r="H540" s="194"/>
      <c r="I540" s="194"/>
      <c r="J540" s="194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</row>
    <row r="541">
      <c r="A541" s="194"/>
      <c r="B541" s="259"/>
      <c r="C541" s="259"/>
      <c r="D541" s="194"/>
      <c r="E541" s="194"/>
      <c r="F541" s="194"/>
      <c r="G541" s="194"/>
      <c r="H541" s="194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</row>
    <row r="542">
      <c r="A542" s="194"/>
      <c r="B542" s="259"/>
      <c r="C542" s="259"/>
      <c r="D542" s="194"/>
      <c r="E542" s="194"/>
      <c r="F542" s="194"/>
      <c r="G542" s="194"/>
      <c r="H542" s="194"/>
      <c r="I542" s="194"/>
      <c r="J542" s="194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</row>
    <row r="543">
      <c r="A543" s="194"/>
      <c r="B543" s="259"/>
      <c r="C543" s="259"/>
      <c r="D543" s="194"/>
      <c r="E543" s="194"/>
      <c r="F543" s="194"/>
      <c r="G543" s="194"/>
      <c r="H543" s="194"/>
      <c r="I543" s="194"/>
      <c r="J543" s="194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</row>
    <row r="544">
      <c r="A544" s="194"/>
      <c r="B544" s="259"/>
      <c r="C544" s="259"/>
      <c r="D544" s="194"/>
      <c r="E544" s="194"/>
      <c r="F544" s="194"/>
      <c r="G544" s="194"/>
      <c r="H544" s="194"/>
      <c r="I544" s="194"/>
      <c r="J544" s="194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</row>
    <row r="545">
      <c r="A545" s="194"/>
      <c r="B545" s="259"/>
      <c r="C545" s="259"/>
      <c r="D545" s="194"/>
      <c r="E545" s="194"/>
      <c r="F545" s="194"/>
      <c r="G545" s="194"/>
      <c r="H545" s="194"/>
      <c r="I545" s="194"/>
      <c r="J545" s="194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</row>
    <row r="546">
      <c r="A546" s="194"/>
      <c r="B546" s="259"/>
      <c r="C546" s="259"/>
      <c r="D546" s="194"/>
      <c r="E546" s="194"/>
      <c r="F546" s="194"/>
      <c r="G546" s="194"/>
      <c r="H546" s="194"/>
      <c r="I546" s="194"/>
      <c r="J546" s="194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</row>
    <row r="547">
      <c r="A547" s="194"/>
      <c r="B547" s="259"/>
      <c r="C547" s="259"/>
      <c r="D547" s="194"/>
      <c r="E547" s="194"/>
      <c r="F547" s="194"/>
      <c r="G547" s="194"/>
      <c r="H547" s="194"/>
      <c r="I547" s="194"/>
      <c r="J547" s="194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</row>
    <row r="548">
      <c r="A548" s="194"/>
      <c r="B548" s="259"/>
      <c r="C548" s="259"/>
      <c r="D548" s="194"/>
      <c r="E548" s="194"/>
      <c r="F548" s="194"/>
      <c r="G548" s="194"/>
      <c r="H548" s="194"/>
      <c r="I548" s="194"/>
      <c r="J548" s="194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</row>
    <row r="549">
      <c r="A549" s="194"/>
      <c r="B549" s="259"/>
      <c r="C549" s="259"/>
      <c r="D549" s="194"/>
      <c r="E549" s="194"/>
      <c r="F549" s="194"/>
      <c r="G549" s="194"/>
      <c r="H549" s="194"/>
      <c r="I549" s="194"/>
      <c r="J549" s="194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</row>
    <row r="550">
      <c r="A550" s="194"/>
      <c r="B550" s="259"/>
      <c r="C550" s="259"/>
      <c r="D550" s="194"/>
      <c r="E550" s="194"/>
      <c r="F550" s="194"/>
      <c r="G550" s="194"/>
      <c r="H550" s="194"/>
      <c r="I550" s="194"/>
      <c r="J550" s="194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</row>
    <row r="551">
      <c r="A551" s="194"/>
      <c r="B551" s="259"/>
      <c r="C551" s="259"/>
      <c r="D551" s="194"/>
      <c r="E551" s="194"/>
      <c r="F551" s="194"/>
      <c r="G551" s="194"/>
      <c r="H551" s="194"/>
      <c r="I551" s="194"/>
      <c r="J551" s="194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</row>
    <row r="552">
      <c r="A552" s="194"/>
      <c r="B552" s="259"/>
      <c r="C552" s="259"/>
      <c r="D552" s="194"/>
      <c r="E552" s="194"/>
      <c r="F552" s="194"/>
      <c r="G552" s="194"/>
      <c r="H552" s="194"/>
      <c r="I552" s="194"/>
      <c r="J552" s="194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</row>
    <row r="553">
      <c r="A553" s="194"/>
      <c r="B553" s="259"/>
      <c r="C553" s="259"/>
      <c r="D553" s="194"/>
      <c r="E553" s="194"/>
      <c r="F553" s="194"/>
      <c r="G553" s="194"/>
      <c r="H553" s="194"/>
      <c r="I553" s="194"/>
      <c r="J553" s="194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</row>
    <row r="554">
      <c r="A554" s="194"/>
      <c r="B554" s="259"/>
      <c r="C554" s="259"/>
      <c r="D554" s="194"/>
      <c r="E554" s="194"/>
      <c r="F554" s="194"/>
      <c r="G554" s="194"/>
      <c r="H554" s="194"/>
      <c r="I554" s="194"/>
      <c r="J554" s="194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</row>
    <row r="555">
      <c r="A555" s="194"/>
      <c r="B555" s="259"/>
      <c r="C555" s="259"/>
      <c r="D555" s="194"/>
      <c r="E555" s="194"/>
      <c r="F555" s="194"/>
      <c r="G555" s="194"/>
      <c r="H555" s="194"/>
      <c r="I555" s="194"/>
      <c r="J555" s="194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</row>
    <row r="556">
      <c r="A556" s="194"/>
      <c r="B556" s="259"/>
      <c r="C556" s="259"/>
      <c r="D556" s="194"/>
      <c r="E556" s="194"/>
      <c r="F556" s="194"/>
      <c r="G556" s="194"/>
      <c r="H556" s="194"/>
      <c r="I556" s="194"/>
      <c r="J556" s="194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</row>
    <row r="557">
      <c r="A557" s="194"/>
      <c r="B557" s="259"/>
      <c r="C557" s="259"/>
      <c r="D557" s="194"/>
      <c r="E557" s="194"/>
      <c r="F557" s="194"/>
      <c r="G557" s="194"/>
      <c r="H557" s="194"/>
      <c r="I557" s="194"/>
      <c r="J557" s="194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</row>
    <row r="558">
      <c r="A558" s="194"/>
      <c r="B558" s="259"/>
      <c r="C558" s="259"/>
      <c r="D558" s="194"/>
      <c r="E558" s="194"/>
      <c r="F558" s="194"/>
      <c r="G558" s="194"/>
      <c r="H558" s="194"/>
      <c r="I558" s="194"/>
      <c r="J558" s="194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</row>
    <row r="559">
      <c r="A559" s="194"/>
      <c r="B559" s="259"/>
      <c r="C559" s="259"/>
      <c r="D559" s="194"/>
      <c r="E559" s="194"/>
      <c r="F559" s="194"/>
      <c r="G559" s="194"/>
      <c r="H559" s="194"/>
      <c r="I559" s="194"/>
      <c r="J559" s="194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</row>
    <row r="560">
      <c r="A560" s="194"/>
      <c r="B560" s="259"/>
      <c r="C560" s="259"/>
      <c r="D560" s="194"/>
      <c r="E560" s="194"/>
      <c r="F560" s="194"/>
      <c r="G560" s="194"/>
      <c r="H560" s="194"/>
      <c r="I560" s="194"/>
      <c r="J560" s="194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</row>
    <row r="561">
      <c r="A561" s="194"/>
      <c r="B561" s="259"/>
      <c r="C561" s="259"/>
      <c r="D561" s="194"/>
      <c r="E561" s="194"/>
      <c r="F561" s="194"/>
      <c r="G561" s="194"/>
      <c r="H561" s="194"/>
      <c r="I561" s="194"/>
      <c r="J561" s="194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</row>
    <row r="562">
      <c r="A562" s="194"/>
      <c r="B562" s="259"/>
      <c r="C562" s="259"/>
      <c r="D562" s="194"/>
      <c r="E562" s="194"/>
      <c r="F562" s="194"/>
      <c r="G562" s="194"/>
      <c r="H562" s="194"/>
      <c r="I562" s="194"/>
      <c r="J562" s="194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</row>
    <row r="563">
      <c r="A563" s="194"/>
      <c r="B563" s="259"/>
      <c r="C563" s="259"/>
      <c r="D563" s="194"/>
      <c r="E563" s="194"/>
      <c r="F563" s="194"/>
      <c r="G563" s="194"/>
      <c r="H563" s="194"/>
      <c r="I563" s="194"/>
      <c r="J563" s="194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</row>
    <row r="564">
      <c r="A564" s="194"/>
      <c r="B564" s="259"/>
      <c r="C564" s="259"/>
      <c r="D564" s="194"/>
      <c r="E564" s="194"/>
      <c r="F564" s="194"/>
      <c r="G564" s="194"/>
      <c r="H564" s="194"/>
      <c r="I564" s="194"/>
      <c r="J564" s="194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</row>
    <row r="565">
      <c r="A565" s="194"/>
      <c r="B565" s="259"/>
      <c r="C565" s="259"/>
      <c r="D565" s="194"/>
      <c r="E565" s="194"/>
      <c r="F565" s="194"/>
      <c r="G565" s="194"/>
      <c r="H565" s="194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</row>
    <row r="566">
      <c r="A566" s="194"/>
      <c r="B566" s="259"/>
      <c r="C566" s="259"/>
      <c r="D566" s="194"/>
      <c r="E566" s="194"/>
      <c r="F566" s="194"/>
      <c r="G566" s="194"/>
      <c r="H566" s="194"/>
      <c r="I566" s="194"/>
      <c r="J566" s="194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</row>
    <row r="567">
      <c r="A567" s="194"/>
      <c r="B567" s="259"/>
      <c r="C567" s="259"/>
      <c r="D567" s="194"/>
      <c r="E567" s="194"/>
      <c r="F567" s="194"/>
      <c r="G567" s="194"/>
      <c r="H567" s="194"/>
      <c r="I567" s="194"/>
      <c r="J567" s="194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</row>
    <row r="568">
      <c r="A568" s="194"/>
      <c r="B568" s="259"/>
      <c r="C568" s="259"/>
      <c r="D568" s="194"/>
      <c r="E568" s="194"/>
      <c r="F568" s="194"/>
      <c r="G568" s="194"/>
      <c r="H568" s="194"/>
      <c r="I568" s="194"/>
      <c r="J568" s="194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</row>
    <row r="569">
      <c r="A569" s="194"/>
      <c r="B569" s="259"/>
      <c r="C569" s="259"/>
      <c r="D569" s="194"/>
      <c r="E569" s="194"/>
      <c r="F569" s="194"/>
      <c r="G569" s="194"/>
      <c r="H569" s="194"/>
      <c r="I569" s="194"/>
      <c r="J569" s="194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</row>
    <row r="570">
      <c r="A570" s="194"/>
      <c r="B570" s="259"/>
      <c r="C570" s="259"/>
      <c r="D570" s="194"/>
      <c r="E570" s="194"/>
      <c r="F570" s="194"/>
      <c r="G570" s="194"/>
      <c r="H570" s="194"/>
      <c r="I570" s="194"/>
      <c r="J570" s="194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</row>
    <row r="571">
      <c r="A571" s="194"/>
      <c r="B571" s="259"/>
      <c r="C571" s="259"/>
      <c r="D571" s="194"/>
      <c r="E571" s="194"/>
      <c r="F571" s="194"/>
      <c r="G571" s="194"/>
      <c r="H571" s="194"/>
      <c r="I571" s="194"/>
      <c r="J571" s="194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</row>
    <row r="572">
      <c r="A572" s="194"/>
      <c r="B572" s="259"/>
      <c r="C572" s="259"/>
      <c r="D572" s="194"/>
      <c r="E572" s="194"/>
      <c r="F572" s="194"/>
      <c r="G572" s="194"/>
      <c r="H572" s="194"/>
      <c r="I572" s="194"/>
      <c r="J572" s="194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</row>
    <row r="573">
      <c r="A573" s="194"/>
      <c r="B573" s="259"/>
      <c r="C573" s="259"/>
      <c r="D573" s="194"/>
      <c r="E573" s="194"/>
      <c r="F573" s="194"/>
      <c r="G573" s="194"/>
      <c r="H573" s="194"/>
      <c r="I573" s="194"/>
      <c r="J573" s="194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</row>
    <row r="574">
      <c r="A574" s="194"/>
      <c r="B574" s="259"/>
      <c r="C574" s="259"/>
      <c r="D574" s="194"/>
      <c r="E574" s="194"/>
      <c r="F574" s="194"/>
      <c r="G574" s="194"/>
      <c r="H574" s="194"/>
      <c r="I574" s="194"/>
      <c r="J574" s="194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</row>
    <row r="575">
      <c r="A575" s="194"/>
      <c r="B575" s="259"/>
      <c r="C575" s="259"/>
      <c r="D575" s="194"/>
      <c r="E575" s="194"/>
      <c r="F575" s="194"/>
      <c r="G575" s="194"/>
      <c r="H575" s="194"/>
      <c r="I575" s="194"/>
      <c r="J575" s="194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</row>
    <row r="576">
      <c r="A576" s="194"/>
      <c r="B576" s="259"/>
      <c r="C576" s="259"/>
      <c r="D576" s="194"/>
      <c r="E576" s="194"/>
      <c r="F576" s="194"/>
      <c r="G576" s="194"/>
      <c r="H576" s="194"/>
      <c r="I576" s="194"/>
      <c r="J576" s="194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</row>
    <row r="577">
      <c r="A577" s="194"/>
      <c r="B577" s="259"/>
      <c r="C577" s="259"/>
      <c r="D577" s="194"/>
      <c r="E577" s="194"/>
      <c r="F577" s="194"/>
      <c r="G577" s="194"/>
      <c r="H577" s="194"/>
      <c r="I577" s="194"/>
      <c r="J577" s="194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</row>
    <row r="578">
      <c r="A578" s="194"/>
      <c r="B578" s="259"/>
      <c r="C578" s="259"/>
      <c r="D578" s="194"/>
      <c r="E578" s="194"/>
      <c r="F578" s="194"/>
      <c r="G578" s="194"/>
      <c r="H578" s="194"/>
      <c r="I578" s="194"/>
      <c r="J578" s="194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</row>
    <row r="579">
      <c r="A579" s="194"/>
      <c r="B579" s="259"/>
      <c r="C579" s="259"/>
      <c r="D579" s="194"/>
      <c r="E579" s="194"/>
      <c r="F579" s="194"/>
      <c r="G579" s="194"/>
      <c r="H579" s="194"/>
      <c r="I579" s="194"/>
      <c r="J579" s="194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</row>
    <row r="580">
      <c r="A580" s="194"/>
      <c r="B580" s="259"/>
      <c r="C580" s="259"/>
      <c r="D580" s="194"/>
      <c r="E580" s="194"/>
      <c r="F580" s="194"/>
      <c r="G580" s="194"/>
      <c r="H580" s="194"/>
      <c r="I580" s="194"/>
      <c r="J580" s="194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</row>
    <row r="581">
      <c r="A581" s="194"/>
      <c r="B581" s="259"/>
      <c r="C581" s="259"/>
      <c r="D581" s="194"/>
      <c r="E581" s="194"/>
      <c r="F581" s="194"/>
      <c r="G581" s="194"/>
      <c r="H581" s="194"/>
      <c r="I581" s="194"/>
      <c r="J581" s="194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</row>
    <row r="582">
      <c r="A582" s="194"/>
      <c r="B582" s="259"/>
      <c r="C582" s="259"/>
      <c r="D582" s="194"/>
      <c r="E582" s="194"/>
      <c r="F582" s="194"/>
      <c r="G582" s="194"/>
      <c r="H582" s="194"/>
      <c r="I582" s="194"/>
      <c r="J582" s="194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</row>
    <row r="583">
      <c r="A583" s="194"/>
      <c r="B583" s="259"/>
      <c r="C583" s="259"/>
      <c r="D583" s="194"/>
      <c r="E583" s="194"/>
      <c r="F583" s="194"/>
      <c r="G583" s="194"/>
      <c r="H583" s="194"/>
      <c r="I583" s="194"/>
      <c r="J583" s="194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</row>
    <row r="584">
      <c r="A584" s="194"/>
      <c r="B584" s="259"/>
      <c r="C584" s="259"/>
      <c r="D584" s="194"/>
      <c r="E584" s="194"/>
      <c r="F584" s="194"/>
      <c r="G584" s="194"/>
      <c r="H584" s="194"/>
      <c r="I584" s="194"/>
      <c r="J584" s="194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</row>
    <row r="585">
      <c r="A585" s="194"/>
      <c r="B585" s="259"/>
      <c r="C585" s="259"/>
      <c r="D585" s="194"/>
      <c r="E585" s="194"/>
      <c r="F585" s="194"/>
      <c r="G585" s="194"/>
      <c r="H585" s="194"/>
      <c r="I585" s="194"/>
      <c r="J585" s="194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</row>
    <row r="586">
      <c r="A586" s="194"/>
      <c r="B586" s="259"/>
      <c r="C586" s="259"/>
      <c r="D586" s="194"/>
      <c r="E586" s="194"/>
      <c r="F586" s="194"/>
      <c r="G586" s="194"/>
      <c r="H586" s="194"/>
      <c r="I586" s="194"/>
      <c r="J586" s="194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</row>
    <row r="587">
      <c r="A587" s="194"/>
      <c r="B587" s="259"/>
      <c r="C587" s="259"/>
      <c r="D587" s="194"/>
      <c r="E587" s="194"/>
      <c r="F587" s="194"/>
      <c r="G587" s="194"/>
      <c r="H587" s="194"/>
      <c r="I587" s="194"/>
      <c r="J587" s="194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</row>
    <row r="588">
      <c r="A588" s="194"/>
      <c r="B588" s="259"/>
      <c r="C588" s="259"/>
      <c r="D588" s="194"/>
      <c r="E588" s="194"/>
      <c r="F588" s="194"/>
      <c r="G588" s="194"/>
      <c r="H588" s="194"/>
      <c r="I588" s="194"/>
      <c r="J588" s="194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</row>
    <row r="589">
      <c r="A589" s="194"/>
      <c r="B589" s="259"/>
      <c r="C589" s="259"/>
      <c r="D589" s="194"/>
      <c r="E589" s="194"/>
      <c r="F589" s="194"/>
      <c r="G589" s="194"/>
      <c r="H589" s="194"/>
      <c r="I589" s="194"/>
      <c r="J589" s="194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</row>
    <row r="590">
      <c r="A590" s="194"/>
      <c r="B590" s="259"/>
      <c r="C590" s="259"/>
      <c r="D590" s="194"/>
      <c r="E590" s="194"/>
      <c r="F590" s="194"/>
      <c r="G590" s="194"/>
      <c r="H590" s="194"/>
      <c r="I590" s="194"/>
      <c r="J590" s="194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</row>
    <row r="591">
      <c r="A591" s="194"/>
      <c r="B591" s="259"/>
      <c r="C591" s="259"/>
      <c r="D591" s="194"/>
      <c r="E591" s="194"/>
      <c r="F591" s="194"/>
      <c r="G591" s="194"/>
      <c r="H591" s="194"/>
      <c r="I591" s="194"/>
      <c r="J591" s="194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</row>
    <row r="592">
      <c r="A592" s="194"/>
      <c r="B592" s="259"/>
      <c r="C592" s="259"/>
      <c r="D592" s="194"/>
      <c r="E592" s="194"/>
      <c r="F592" s="194"/>
      <c r="G592" s="194"/>
      <c r="H592" s="194"/>
      <c r="I592" s="194"/>
      <c r="J592" s="194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</row>
    <row r="593">
      <c r="A593" s="194"/>
      <c r="B593" s="259"/>
      <c r="C593" s="259"/>
      <c r="D593" s="194"/>
      <c r="E593" s="194"/>
      <c r="F593" s="194"/>
      <c r="G593" s="194"/>
      <c r="H593" s="194"/>
      <c r="I593" s="194"/>
      <c r="J593" s="194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</row>
    <row r="594">
      <c r="A594" s="194"/>
      <c r="B594" s="259"/>
      <c r="C594" s="259"/>
      <c r="D594" s="194"/>
      <c r="E594" s="194"/>
      <c r="F594" s="194"/>
      <c r="G594" s="194"/>
      <c r="H594" s="194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</row>
    <row r="595">
      <c r="A595" s="194"/>
      <c r="B595" s="259"/>
      <c r="C595" s="259"/>
      <c r="D595" s="194"/>
      <c r="E595" s="194"/>
      <c r="F595" s="194"/>
      <c r="G595" s="194"/>
      <c r="H595" s="194"/>
      <c r="I595" s="194"/>
      <c r="J595" s="194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</row>
    <row r="596">
      <c r="A596" s="194"/>
      <c r="B596" s="259"/>
      <c r="C596" s="259"/>
      <c r="D596" s="194"/>
      <c r="E596" s="194"/>
      <c r="F596" s="194"/>
      <c r="G596" s="194"/>
      <c r="H596" s="194"/>
      <c r="I596" s="194"/>
      <c r="J596" s="194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</row>
    <row r="597">
      <c r="A597" s="194"/>
      <c r="B597" s="259"/>
      <c r="C597" s="259"/>
      <c r="D597" s="194"/>
      <c r="E597" s="194"/>
      <c r="F597" s="194"/>
      <c r="G597" s="194"/>
      <c r="H597" s="194"/>
      <c r="I597" s="194"/>
      <c r="J597" s="194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</row>
    <row r="598">
      <c r="A598" s="194"/>
      <c r="B598" s="259"/>
      <c r="C598" s="259"/>
      <c r="D598" s="194"/>
      <c r="E598" s="194"/>
      <c r="F598" s="194"/>
      <c r="G598" s="194"/>
      <c r="H598" s="194"/>
      <c r="I598" s="194"/>
      <c r="J598" s="194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</row>
    <row r="599">
      <c r="A599" s="194"/>
      <c r="B599" s="259"/>
      <c r="C599" s="259"/>
      <c r="D599" s="194"/>
      <c r="E599" s="194"/>
      <c r="F599" s="194"/>
      <c r="G599" s="194"/>
      <c r="H599" s="194"/>
      <c r="I599" s="194"/>
      <c r="J599" s="194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</row>
    <row r="600">
      <c r="A600" s="194"/>
      <c r="B600" s="259"/>
      <c r="C600" s="259"/>
      <c r="D600" s="194"/>
      <c r="E600" s="194"/>
      <c r="F600" s="194"/>
      <c r="G600" s="194"/>
      <c r="H600" s="194"/>
      <c r="I600" s="194"/>
      <c r="J600" s="194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</row>
    <row r="601">
      <c r="A601" s="194"/>
      <c r="B601" s="259"/>
      <c r="C601" s="259"/>
      <c r="D601" s="194"/>
      <c r="E601" s="194"/>
      <c r="F601" s="194"/>
      <c r="G601" s="194"/>
      <c r="H601" s="194"/>
      <c r="I601" s="194"/>
      <c r="J601" s="194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</row>
    <row r="602">
      <c r="A602" s="194"/>
      <c r="B602" s="259"/>
      <c r="C602" s="259"/>
      <c r="D602" s="194"/>
      <c r="E602" s="194"/>
      <c r="F602" s="194"/>
      <c r="G602" s="194"/>
      <c r="H602" s="194"/>
      <c r="I602" s="194"/>
      <c r="J602" s="194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</row>
    <row r="603">
      <c r="A603" s="194"/>
      <c r="B603" s="259"/>
      <c r="C603" s="259"/>
      <c r="D603" s="194"/>
      <c r="E603" s="194"/>
      <c r="F603" s="194"/>
      <c r="G603" s="194"/>
      <c r="H603" s="194"/>
      <c r="I603" s="194"/>
      <c r="J603" s="194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</row>
    <row r="604">
      <c r="A604" s="194"/>
      <c r="B604" s="259"/>
      <c r="C604" s="259"/>
      <c r="D604" s="194"/>
      <c r="E604" s="194"/>
      <c r="F604" s="194"/>
      <c r="G604" s="194"/>
      <c r="H604" s="194"/>
      <c r="I604" s="194"/>
      <c r="J604" s="194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</row>
    <row r="605">
      <c r="A605" s="194"/>
      <c r="B605" s="259"/>
      <c r="C605" s="259"/>
      <c r="D605" s="194"/>
      <c r="E605" s="194"/>
      <c r="F605" s="194"/>
      <c r="G605" s="194"/>
      <c r="H605" s="194"/>
      <c r="I605" s="194"/>
      <c r="J605" s="194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</row>
    <row r="606">
      <c r="A606" s="194"/>
      <c r="B606" s="259"/>
      <c r="C606" s="259"/>
      <c r="D606" s="194"/>
      <c r="E606" s="194"/>
      <c r="F606" s="194"/>
      <c r="G606" s="194"/>
      <c r="H606" s="194"/>
      <c r="I606" s="194"/>
      <c r="J606" s="194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</row>
    <row r="607">
      <c r="A607" s="194"/>
      <c r="B607" s="259"/>
      <c r="C607" s="259"/>
      <c r="D607" s="194"/>
      <c r="E607" s="194"/>
      <c r="F607" s="194"/>
      <c r="G607" s="194"/>
      <c r="H607" s="194"/>
      <c r="I607" s="194"/>
      <c r="J607" s="194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</row>
    <row r="608">
      <c r="A608" s="194"/>
      <c r="B608" s="259"/>
      <c r="C608" s="259"/>
      <c r="D608" s="194"/>
      <c r="E608" s="194"/>
      <c r="F608" s="194"/>
      <c r="G608" s="194"/>
      <c r="H608" s="194"/>
      <c r="I608" s="194"/>
      <c r="J608" s="194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</row>
    <row r="609">
      <c r="A609" s="194"/>
      <c r="B609" s="259"/>
      <c r="C609" s="259"/>
      <c r="D609" s="194"/>
      <c r="E609" s="194"/>
      <c r="F609" s="194"/>
      <c r="G609" s="194"/>
      <c r="H609" s="194"/>
      <c r="I609" s="194"/>
      <c r="J609" s="194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</row>
    <row r="610">
      <c r="A610" s="194"/>
      <c r="B610" s="259"/>
      <c r="C610" s="259"/>
      <c r="D610" s="194"/>
      <c r="E610" s="194"/>
      <c r="F610" s="194"/>
      <c r="G610" s="194"/>
      <c r="H610" s="194"/>
      <c r="I610" s="194"/>
      <c r="J610" s="194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</row>
    <row r="611">
      <c r="A611" s="194"/>
      <c r="B611" s="259"/>
      <c r="C611" s="259"/>
      <c r="D611" s="194"/>
      <c r="E611" s="194"/>
      <c r="F611" s="194"/>
      <c r="G611" s="194"/>
      <c r="H611" s="194"/>
      <c r="I611" s="194"/>
      <c r="J611" s="194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</row>
    <row r="612">
      <c r="A612" s="194"/>
      <c r="B612" s="259"/>
      <c r="C612" s="259"/>
      <c r="D612" s="194"/>
      <c r="E612" s="194"/>
      <c r="F612" s="194"/>
      <c r="G612" s="194"/>
      <c r="H612" s="194"/>
      <c r="I612" s="194"/>
      <c r="J612" s="194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</row>
    <row r="613">
      <c r="A613" s="194"/>
      <c r="B613" s="259"/>
      <c r="C613" s="259"/>
      <c r="D613" s="194"/>
      <c r="E613" s="194"/>
      <c r="F613" s="194"/>
      <c r="G613" s="194"/>
      <c r="H613" s="194"/>
      <c r="I613" s="194"/>
      <c r="J613" s="194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</row>
    <row r="614">
      <c r="A614" s="194"/>
      <c r="B614" s="259"/>
      <c r="C614" s="259"/>
      <c r="D614" s="194"/>
      <c r="E614" s="194"/>
      <c r="F614" s="194"/>
      <c r="G614" s="194"/>
      <c r="H614" s="194"/>
      <c r="I614" s="194"/>
      <c r="J614" s="194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</row>
    <row r="615">
      <c r="A615" s="194"/>
      <c r="B615" s="259"/>
      <c r="C615" s="259"/>
      <c r="D615" s="194"/>
      <c r="E615" s="194"/>
      <c r="F615" s="194"/>
      <c r="G615" s="194"/>
      <c r="H615" s="194"/>
      <c r="I615" s="194"/>
      <c r="J615" s="194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</row>
    <row r="616">
      <c r="A616" s="194"/>
      <c r="B616" s="259"/>
      <c r="C616" s="259"/>
      <c r="D616" s="194"/>
      <c r="E616" s="194"/>
      <c r="F616" s="194"/>
      <c r="G616" s="194"/>
      <c r="H616" s="194"/>
      <c r="I616" s="194"/>
      <c r="J616" s="194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</row>
    <row r="617">
      <c r="A617" s="194"/>
      <c r="B617" s="259"/>
      <c r="C617" s="259"/>
      <c r="D617" s="194"/>
      <c r="E617" s="194"/>
      <c r="F617" s="194"/>
      <c r="G617" s="194"/>
      <c r="H617" s="194"/>
      <c r="I617" s="194"/>
      <c r="J617" s="194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</row>
    <row r="618">
      <c r="A618" s="194"/>
      <c r="B618" s="259"/>
      <c r="C618" s="259"/>
      <c r="D618" s="194"/>
      <c r="E618" s="194"/>
      <c r="F618" s="194"/>
      <c r="G618" s="194"/>
      <c r="H618" s="194"/>
      <c r="I618" s="194"/>
      <c r="J618" s="194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</row>
    <row r="619">
      <c r="A619" s="194"/>
      <c r="B619" s="259"/>
      <c r="C619" s="259"/>
      <c r="D619" s="194"/>
      <c r="E619" s="194"/>
      <c r="F619" s="194"/>
      <c r="G619" s="194"/>
      <c r="H619" s="194"/>
      <c r="I619" s="194"/>
      <c r="J619" s="194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</row>
    <row r="620">
      <c r="A620" s="194"/>
      <c r="B620" s="259"/>
      <c r="C620" s="259"/>
      <c r="D620" s="194"/>
      <c r="E620" s="194"/>
      <c r="F620" s="194"/>
      <c r="G620" s="194"/>
      <c r="H620" s="194"/>
      <c r="I620" s="194"/>
      <c r="J620" s="194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</row>
    <row r="621">
      <c r="A621" s="194"/>
      <c r="B621" s="259"/>
      <c r="C621" s="259"/>
      <c r="D621" s="194"/>
      <c r="E621" s="194"/>
      <c r="F621" s="194"/>
      <c r="G621" s="194"/>
      <c r="H621" s="194"/>
      <c r="I621" s="194"/>
      <c r="J621" s="194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</row>
    <row r="622">
      <c r="A622" s="194"/>
      <c r="B622" s="259"/>
      <c r="C622" s="259"/>
      <c r="D622" s="194"/>
      <c r="E622" s="194"/>
      <c r="F622" s="194"/>
      <c r="G622" s="194"/>
      <c r="H622" s="194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</row>
    <row r="623">
      <c r="A623" s="194"/>
      <c r="B623" s="259"/>
      <c r="C623" s="259"/>
      <c r="D623" s="194"/>
      <c r="E623" s="194"/>
      <c r="F623" s="194"/>
      <c r="G623" s="194"/>
      <c r="H623" s="194"/>
      <c r="I623" s="194"/>
      <c r="J623" s="194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</row>
    <row r="624">
      <c r="A624" s="194"/>
      <c r="B624" s="259"/>
      <c r="C624" s="259"/>
      <c r="D624" s="194"/>
      <c r="E624" s="194"/>
      <c r="F624" s="194"/>
      <c r="G624" s="194"/>
      <c r="H624" s="194"/>
      <c r="I624" s="194"/>
      <c r="J624" s="194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</row>
    <row r="625">
      <c r="A625" s="194"/>
      <c r="B625" s="259"/>
      <c r="C625" s="259"/>
      <c r="D625" s="194"/>
      <c r="E625" s="194"/>
      <c r="F625" s="194"/>
      <c r="G625" s="194"/>
      <c r="H625" s="194"/>
      <c r="I625" s="194"/>
      <c r="J625" s="194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</row>
    <row r="626">
      <c r="A626" s="194"/>
      <c r="B626" s="259"/>
      <c r="C626" s="259"/>
      <c r="D626" s="194"/>
      <c r="E626" s="194"/>
      <c r="F626" s="194"/>
      <c r="G626" s="194"/>
      <c r="H626" s="194"/>
      <c r="I626" s="194"/>
      <c r="J626" s="194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</row>
    <row r="627">
      <c r="A627" s="194"/>
      <c r="B627" s="259"/>
      <c r="C627" s="259"/>
      <c r="D627" s="194"/>
      <c r="E627" s="194"/>
      <c r="F627" s="194"/>
      <c r="G627" s="194"/>
      <c r="H627" s="194"/>
      <c r="I627" s="194"/>
      <c r="J627" s="194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</row>
    <row r="628">
      <c r="A628" s="194"/>
      <c r="B628" s="259"/>
      <c r="C628" s="259"/>
      <c r="D628" s="194"/>
      <c r="E628" s="194"/>
      <c r="F628" s="194"/>
      <c r="G628" s="194"/>
      <c r="H628" s="194"/>
      <c r="I628" s="194"/>
      <c r="J628" s="194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</row>
    <row r="629">
      <c r="A629" s="194"/>
      <c r="B629" s="259"/>
      <c r="C629" s="259"/>
      <c r="D629" s="194"/>
      <c r="E629" s="194"/>
      <c r="F629" s="194"/>
      <c r="G629" s="194"/>
      <c r="H629" s="194"/>
      <c r="I629" s="194"/>
      <c r="J629" s="194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</row>
    <row r="630">
      <c r="A630" s="194"/>
      <c r="B630" s="259"/>
      <c r="C630" s="259"/>
      <c r="D630" s="194"/>
      <c r="E630" s="194"/>
      <c r="F630" s="194"/>
      <c r="G630" s="194"/>
      <c r="H630" s="194"/>
      <c r="I630" s="194"/>
      <c r="J630" s="194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</row>
    <row r="631">
      <c r="A631" s="194"/>
      <c r="B631" s="259"/>
      <c r="C631" s="259"/>
      <c r="D631" s="194"/>
      <c r="E631" s="194"/>
      <c r="F631" s="194"/>
      <c r="G631" s="194"/>
      <c r="H631" s="194"/>
      <c r="I631" s="194"/>
      <c r="J631" s="194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</row>
    <row r="632">
      <c r="A632" s="194"/>
      <c r="B632" s="259"/>
      <c r="C632" s="259"/>
      <c r="D632" s="194"/>
      <c r="E632" s="194"/>
      <c r="F632" s="194"/>
      <c r="G632" s="194"/>
      <c r="H632" s="194"/>
      <c r="I632" s="194"/>
      <c r="J632" s="194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</row>
    <row r="633">
      <c r="A633" s="194"/>
      <c r="B633" s="259"/>
      <c r="C633" s="259"/>
      <c r="D633" s="194"/>
      <c r="E633" s="194"/>
      <c r="F633" s="194"/>
      <c r="G633" s="194"/>
      <c r="H633" s="194"/>
      <c r="I633" s="194"/>
      <c r="J633" s="194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</row>
    <row r="634">
      <c r="A634" s="194"/>
      <c r="B634" s="259"/>
      <c r="C634" s="259"/>
      <c r="D634" s="194"/>
      <c r="E634" s="194"/>
      <c r="F634" s="194"/>
      <c r="G634" s="194"/>
      <c r="H634" s="194"/>
      <c r="I634" s="194"/>
      <c r="J634" s="194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</row>
    <row r="635">
      <c r="A635" s="194"/>
      <c r="B635" s="259"/>
      <c r="C635" s="259"/>
      <c r="D635" s="194"/>
      <c r="E635" s="194"/>
      <c r="F635" s="194"/>
      <c r="G635" s="194"/>
      <c r="H635" s="194"/>
      <c r="I635" s="194"/>
      <c r="J635" s="194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</row>
    <row r="636">
      <c r="A636" s="194"/>
      <c r="B636" s="259"/>
      <c r="C636" s="259"/>
      <c r="D636" s="194"/>
      <c r="E636" s="194"/>
      <c r="F636" s="194"/>
      <c r="G636" s="194"/>
      <c r="H636" s="194"/>
      <c r="I636" s="194"/>
      <c r="J636" s="194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</row>
    <row r="637">
      <c r="A637" s="194"/>
      <c r="B637" s="259"/>
      <c r="C637" s="259"/>
      <c r="D637" s="194"/>
      <c r="E637" s="194"/>
      <c r="F637" s="194"/>
      <c r="G637" s="194"/>
      <c r="H637" s="194"/>
      <c r="I637" s="194"/>
      <c r="J637" s="194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</row>
    <row r="638">
      <c r="A638" s="194"/>
      <c r="B638" s="259"/>
      <c r="C638" s="259"/>
      <c r="D638" s="194"/>
      <c r="E638" s="194"/>
      <c r="F638" s="194"/>
      <c r="G638" s="194"/>
      <c r="H638" s="194"/>
      <c r="I638" s="194"/>
      <c r="J638" s="194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</row>
    <row r="639">
      <c r="A639" s="194"/>
      <c r="B639" s="259"/>
      <c r="C639" s="259"/>
      <c r="D639" s="194"/>
      <c r="E639" s="194"/>
      <c r="F639" s="194"/>
      <c r="G639" s="194"/>
      <c r="H639" s="194"/>
      <c r="I639" s="194"/>
      <c r="J639" s="194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</row>
    <row r="640">
      <c r="A640" s="194"/>
      <c r="B640" s="259"/>
      <c r="C640" s="259"/>
      <c r="D640" s="194"/>
      <c r="E640" s="194"/>
      <c r="F640" s="194"/>
      <c r="G640" s="194"/>
      <c r="H640" s="194"/>
      <c r="I640" s="194"/>
      <c r="J640" s="194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</row>
    <row r="641">
      <c r="A641" s="194"/>
      <c r="B641" s="259"/>
      <c r="C641" s="259"/>
      <c r="D641" s="194"/>
      <c r="E641" s="194"/>
      <c r="F641" s="194"/>
      <c r="G641" s="194"/>
      <c r="H641" s="194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</row>
    <row r="642">
      <c r="A642" s="194"/>
      <c r="B642" s="259"/>
      <c r="C642" s="259"/>
      <c r="D642" s="194"/>
      <c r="E642" s="194"/>
      <c r="F642" s="194"/>
      <c r="G642" s="194"/>
      <c r="H642" s="194"/>
      <c r="I642" s="194"/>
      <c r="J642" s="194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</row>
    <row r="643">
      <c r="A643" s="194"/>
      <c r="B643" s="259"/>
      <c r="C643" s="259"/>
      <c r="D643" s="194"/>
      <c r="E643" s="194"/>
      <c r="F643" s="194"/>
      <c r="G643" s="194"/>
      <c r="H643" s="194"/>
      <c r="I643" s="194"/>
      <c r="J643" s="194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</row>
    <row r="644">
      <c r="A644" s="194"/>
      <c r="B644" s="259"/>
      <c r="C644" s="259"/>
      <c r="D644" s="194"/>
      <c r="E644" s="194"/>
      <c r="F644" s="194"/>
      <c r="G644" s="194"/>
      <c r="H644" s="194"/>
      <c r="I644" s="194"/>
      <c r="J644" s="194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</row>
    <row r="645">
      <c r="A645" s="194"/>
      <c r="B645" s="259"/>
      <c r="C645" s="259"/>
      <c r="D645" s="194"/>
      <c r="E645" s="194"/>
      <c r="F645" s="194"/>
      <c r="G645" s="194"/>
      <c r="H645" s="194"/>
      <c r="I645" s="194"/>
      <c r="J645" s="194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</row>
    <row r="646">
      <c r="A646" s="194"/>
      <c r="B646" s="259"/>
      <c r="C646" s="259"/>
      <c r="D646" s="194"/>
      <c r="E646" s="194"/>
      <c r="F646" s="194"/>
      <c r="G646" s="194"/>
      <c r="H646" s="194"/>
      <c r="I646" s="194"/>
      <c r="J646" s="194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</row>
    <row r="647">
      <c r="A647" s="194"/>
      <c r="B647" s="259"/>
      <c r="C647" s="259"/>
      <c r="D647" s="194"/>
      <c r="E647" s="194"/>
      <c r="F647" s="194"/>
      <c r="G647" s="194"/>
      <c r="H647" s="194"/>
      <c r="I647" s="194"/>
      <c r="J647" s="194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</row>
    <row r="648">
      <c r="A648" s="194"/>
      <c r="B648" s="259"/>
      <c r="C648" s="259"/>
      <c r="D648" s="194"/>
      <c r="E648" s="194"/>
      <c r="F648" s="194"/>
      <c r="G648" s="194"/>
      <c r="H648" s="194"/>
      <c r="I648" s="194"/>
      <c r="J648" s="194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</row>
    <row r="649">
      <c r="A649" s="194"/>
      <c r="B649" s="259"/>
      <c r="C649" s="259"/>
      <c r="D649" s="194"/>
      <c r="E649" s="194"/>
      <c r="F649" s="194"/>
      <c r="G649" s="194"/>
      <c r="H649" s="194"/>
      <c r="I649" s="194"/>
      <c r="J649" s="194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</row>
    <row r="650">
      <c r="A650" s="194"/>
      <c r="B650" s="259"/>
      <c r="C650" s="259"/>
      <c r="D650" s="194"/>
      <c r="E650" s="194"/>
      <c r="F650" s="194"/>
      <c r="G650" s="194"/>
      <c r="H650" s="194"/>
      <c r="I650" s="194"/>
      <c r="J650" s="194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</row>
    <row r="651">
      <c r="A651" s="194"/>
      <c r="B651" s="259"/>
      <c r="C651" s="259"/>
      <c r="D651" s="194"/>
      <c r="E651" s="194"/>
      <c r="F651" s="194"/>
      <c r="G651" s="194"/>
      <c r="H651" s="194"/>
      <c r="I651" s="194"/>
      <c r="J651" s="194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</row>
    <row r="652">
      <c r="A652" s="194"/>
      <c r="B652" s="259"/>
      <c r="C652" s="259"/>
      <c r="D652" s="194"/>
      <c r="E652" s="194"/>
      <c r="F652" s="194"/>
      <c r="G652" s="194"/>
      <c r="H652" s="194"/>
      <c r="I652" s="194"/>
      <c r="J652" s="194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</row>
    <row r="653">
      <c r="A653" s="194"/>
      <c r="B653" s="259"/>
      <c r="C653" s="259"/>
      <c r="D653" s="194"/>
      <c r="E653" s="194"/>
      <c r="F653" s="194"/>
      <c r="G653" s="194"/>
      <c r="H653" s="194"/>
      <c r="I653" s="194"/>
      <c r="J653" s="194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</row>
    <row r="654">
      <c r="A654" s="194"/>
      <c r="B654" s="259"/>
      <c r="C654" s="259"/>
      <c r="D654" s="194"/>
      <c r="E654" s="194"/>
      <c r="F654" s="194"/>
      <c r="G654" s="194"/>
      <c r="H654" s="194"/>
      <c r="I654" s="194"/>
      <c r="J654" s="194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</row>
    <row r="655">
      <c r="A655" s="194"/>
      <c r="B655" s="259"/>
      <c r="C655" s="259"/>
      <c r="D655" s="194"/>
      <c r="E655" s="194"/>
      <c r="F655" s="194"/>
      <c r="G655" s="194"/>
      <c r="H655" s="194"/>
      <c r="I655" s="194"/>
      <c r="J655" s="194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</row>
    <row r="656">
      <c r="A656" s="194"/>
      <c r="B656" s="259"/>
      <c r="C656" s="259"/>
      <c r="D656" s="194"/>
      <c r="E656" s="194"/>
      <c r="F656" s="194"/>
      <c r="G656" s="194"/>
      <c r="H656" s="194"/>
      <c r="I656" s="194"/>
      <c r="J656" s="194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</row>
    <row r="657">
      <c r="A657" s="194"/>
      <c r="B657" s="259"/>
      <c r="C657" s="259"/>
      <c r="D657" s="194"/>
      <c r="E657" s="194"/>
      <c r="F657" s="194"/>
      <c r="G657" s="194"/>
      <c r="H657" s="194"/>
      <c r="I657" s="194"/>
      <c r="J657" s="194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</row>
    <row r="658">
      <c r="A658" s="194"/>
      <c r="B658" s="259"/>
      <c r="C658" s="259"/>
      <c r="D658" s="194"/>
      <c r="E658" s="194"/>
      <c r="F658" s="194"/>
      <c r="G658" s="194"/>
      <c r="H658" s="194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</row>
    <row r="659">
      <c r="A659" s="194"/>
      <c r="B659" s="259"/>
      <c r="C659" s="259"/>
      <c r="D659" s="194"/>
      <c r="E659" s="194"/>
      <c r="F659" s="194"/>
      <c r="G659" s="194"/>
      <c r="H659" s="194"/>
      <c r="I659" s="194"/>
      <c r="J659" s="194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</row>
    <row r="660">
      <c r="A660" s="194"/>
      <c r="B660" s="259"/>
      <c r="C660" s="259"/>
      <c r="D660" s="194"/>
      <c r="E660" s="194"/>
      <c r="F660" s="194"/>
      <c r="G660" s="194"/>
      <c r="H660" s="194"/>
      <c r="I660" s="194"/>
      <c r="J660" s="194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</row>
    <row r="661">
      <c r="A661" s="194"/>
      <c r="B661" s="259"/>
      <c r="C661" s="259"/>
      <c r="D661" s="194"/>
      <c r="E661" s="194"/>
      <c r="F661" s="194"/>
      <c r="G661" s="194"/>
      <c r="H661" s="194"/>
      <c r="I661" s="194"/>
      <c r="J661" s="194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</row>
    <row r="662">
      <c r="A662" s="194"/>
      <c r="B662" s="259"/>
      <c r="C662" s="259"/>
      <c r="D662" s="194"/>
      <c r="E662" s="194"/>
      <c r="F662" s="194"/>
      <c r="G662" s="194"/>
      <c r="H662" s="194"/>
      <c r="I662" s="194"/>
      <c r="J662" s="194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</row>
    <row r="663">
      <c r="A663" s="194"/>
      <c r="B663" s="259"/>
      <c r="C663" s="259"/>
      <c r="D663" s="194"/>
      <c r="E663" s="194"/>
      <c r="F663" s="194"/>
      <c r="G663" s="194"/>
      <c r="H663" s="194"/>
      <c r="I663" s="194"/>
      <c r="J663" s="194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</row>
    <row r="664">
      <c r="A664" s="194"/>
      <c r="B664" s="259"/>
      <c r="C664" s="259"/>
      <c r="D664" s="194"/>
      <c r="E664" s="194"/>
      <c r="F664" s="194"/>
      <c r="G664" s="194"/>
      <c r="H664" s="194"/>
      <c r="I664" s="194"/>
      <c r="J664" s="194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</row>
    <row r="665">
      <c r="A665" s="194"/>
      <c r="B665" s="259"/>
      <c r="C665" s="259"/>
      <c r="D665" s="194"/>
      <c r="E665" s="194"/>
      <c r="F665" s="194"/>
      <c r="G665" s="194"/>
      <c r="H665" s="194"/>
      <c r="I665" s="194"/>
      <c r="J665" s="194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</row>
    <row r="666">
      <c r="A666" s="194"/>
      <c r="B666" s="259"/>
      <c r="C666" s="259"/>
      <c r="D666" s="194"/>
      <c r="E666" s="194"/>
      <c r="F666" s="194"/>
      <c r="G666" s="194"/>
      <c r="H666" s="194"/>
      <c r="I666" s="194"/>
      <c r="J666" s="194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</row>
    <row r="667">
      <c r="A667" s="194"/>
      <c r="B667" s="259"/>
      <c r="C667" s="259"/>
      <c r="D667" s="194"/>
      <c r="E667" s="194"/>
      <c r="F667" s="194"/>
      <c r="G667" s="194"/>
      <c r="H667" s="194"/>
      <c r="I667" s="194"/>
      <c r="J667" s="194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</row>
    <row r="668">
      <c r="A668" s="194"/>
      <c r="B668" s="259"/>
      <c r="C668" s="259"/>
      <c r="D668" s="194"/>
      <c r="E668" s="194"/>
      <c r="F668" s="194"/>
      <c r="G668" s="194"/>
      <c r="H668" s="194"/>
      <c r="I668" s="194"/>
      <c r="J668" s="194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</row>
    <row r="669">
      <c r="A669" s="194"/>
      <c r="B669" s="259"/>
      <c r="C669" s="259"/>
      <c r="D669" s="194"/>
      <c r="E669" s="194"/>
      <c r="F669" s="194"/>
      <c r="G669" s="194"/>
      <c r="H669" s="194"/>
      <c r="I669" s="194"/>
      <c r="J669" s="194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</row>
    <row r="670">
      <c r="A670" s="194"/>
      <c r="B670" s="259"/>
      <c r="C670" s="259"/>
      <c r="D670" s="194"/>
      <c r="E670" s="194"/>
      <c r="F670" s="194"/>
      <c r="G670" s="194"/>
      <c r="H670" s="194"/>
      <c r="I670" s="194"/>
      <c r="J670" s="194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</row>
    <row r="671">
      <c r="A671" s="194"/>
      <c r="B671" s="259"/>
      <c r="C671" s="259"/>
      <c r="D671" s="194"/>
      <c r="E671" s="194"/>
      <c r="F671" s="194"/>
      <c r="G671" s="194"/>
      <c r="H671" s="194"/>
      <c r="I671" s="194"/>
      <c r="J671" s="194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</row>
    <row r="672">
      <c r="A672" s="194"/>
      <c r="B672" s="259"/>
      <c r="C672" s="259"/>
      <c r="D672" s="194"/>
      <c r="E672" s="194"/>
      <c r="F672" s="194"/>
      <c r="G672" s="194"/>
      <c r="H672" s="194"/>
      <c r="I672" s="194"/>
      <c r="J672" s="194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</row>
    <row r="673">
      <c r="A673" s="194"/>
      <c r="B673" s="259"/>
      <c r="C673" s="259"/>
      <c r="D673" s="194"/>
      <c r="E673" s="194"/>
      <c r="F673" s="194"/>
      <c r="G673" s="194"/>
      <c r="H673" s="194"/>
      <c r="I673" s="194"/>
      <c r="J673" s="194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</row>
    <row r="674">
      <c r="A674" s="194"/>
      <c r="B674" s="259"/>
      <c r="C674" s="259"/>
      <c r="D674" s="194"/>
      <c r="E674" s="194"/>
      <c r="F674" s="194"/>
      <c r="G674" s="194"/>
      <c r="H674" s="194"/>
      <c r="I674" s="194"/>
      <c r="J674" s="194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</row>
    <row r="675">
      <c r="A675" s="194"/>
      <c r="B675" s="259"/>
      <c r="C675" s="259"/>
      <c r="D675" s="194"/>
      <c r="E675" s="194"/>
      <c r="F675" s="194"/>
      <c r="G675" s="194"/>
      <c r="H675" s="194"/>
      <c r="I675" s="194"/>
      <c r="J675" s="194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</row>
    <row r="676">
      <c r="A676" s="194"/>
      <c r="B676" s="259"/>
      <c r="C676" s="259"/>
      <c r="D676" s="194"/>
      <c r="E676" s="194"/>
      <c r="F676" s="194"/>
      <c r="G676" s="194"/>
      <c r="H676" s="194"/>
      <c r="I676" s="194"/>
      <c r="J676" s="194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</row>
    <row r="677">
      <c r="A677" s="194"/>
      <c r="B677" s="259"/>
      <c r="C677" s="259"/>
      <c r="D677" s="194"/>
      <c r="E677" s="194"/>
      <c r="F677" s="194"/>
      <c r="G677" s="194"/>
      <c r="H677" s="194"/>
      <c r="I677" s="194"/>
      <c r="J677" s="194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</row>
    <row r="678">
      <c r="A678" s="194"/>
      <c r="B678" s="259"/>
      <c r="C678" s="259"/>
      <c r="D678" s="194"/>
      <c r="E678" s="194"/>
      <c r="F678" s="194"/>
      <c r="G678" s="194"/>
      <c r="H678" s="194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</row>
    <row r="679">
      <c r="A679" s="194"/>
      <c r="B679" s="259"/>
      <c r="C679" s="259"/>
      <c r="D679" s="194"/>
      <c r="E679" s="194"/>
      <c r="F679" s="194"/>
      <c r="G679" s="194"/>
      <c r="H679" s="194"/>
      <c r="I679" s="194"/>
      <c r="J679" s="194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</row>
    <row r="680">
      <c r="A680" s="194"/>
      <c r="B680" s="259"/>
      <c r="C680" s="259"/>
      <c r="D680" s="194"/>
      <c r="E680" s="194"/>
      <c r="F680" s="194"/>
      <c r="G680" s="194"/>
      <c r="H680" s="194"/>
      <c r="I680" s="194"/>
      <c r="J680" s="194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</row>
    <row r="681">
      <c r="A681" s="194"/>
      <c r="B681" s="259"/>
      <c r="C681" s="259"/>
      <c r="D681" s="194"/>
      <c r="E681" s="194"/>
      <c r="F681" s="194"/>
      <c r="G681" s="194"/>
      <c r="H681" s="194"/>
      <c r="I681" s="194"/>
      <c r="J681" s="194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</row>
    <row r="682">
      <c r="A682" s="194"/>
      <c r="B682" s="259"/>
      <c r="C682" s="259"/>
      <c r="D682" s="194"/>
      <c r="E682" s="194"/>
      <c r="F682" s="194"/>
      <c r="G682" s="194"/>
      <c r="H682" s="194"/>
      <c r="I682" s="194"/>
      <c r="J682" s="194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</row>
    <row r="683">
      <c r="A683" s="194"/>
      <c r="B683" s="259"/>
      <c r="C683" s="259"/>
      <c r="D683" s="194"/>
      <c r="E683" s="194"/>
      <c r="F683" s="194"/>
      <c r="G683" s="194"/>
      <c r="H683" s="194"/>
      <c r="I683" s="194"/>
      <c r="J683" s="194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</row>
    <row r="684">
      <c r="A684" s="194"/>
      <c r="B684" s="259"/>
      <c r="C684" s="259"/>
      <c r="D684" s="194"/>
      <c r="E684" s="194"/>
      <c r="F684" s="194"/>
      <c r="G684" s="194"/>
      <c r="H684" s="194"/>
      <c r="I684" s="194"/>
      <c r="J684" s="194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</row>
    <row r="685">
      <c r="A685" s="194"/>
      <c r="B685" s="259"/>
      <c r="C685" s="259"/>
      <c r="D685" s="194"/>
      <c r="E685" s="194"/>
      <c r="F685" s="194"/>
      <c r="G685" s="194"/>
      <c r="H685" s="194"/>
      <c r="I685" s="194"/>
      <c r="J685" s="194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</row>
    <row r="686">
      <c r="A686" s="194"/>
      <c r="B686" s="259"/>
      <c r="C686" s="259"/>
      <c r="D686" s="194"/>
      <c r="E686" s="194"/>
      <c r="F686" s="194"/>
      <c r="G686" s="194"/>
      <c r="H686" s="194"/>
      <c r="I686" s="194"/>
      <c r="J686" s="194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</row>
    <row r="687">
      <c r="A687" s="194"/>
      <c r="B687" s="259"/>
      <c r="C687" s="259"/>
      <c r="D687" s="194"/>
      <c r="E687" s="194"/>
      <c r="F687" s="194"/>
      <c r="G687" s="194"/>
      <c r="H687" s="194"/>
      <c r="I687" s="194"/>
      <c r="J687" s="194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</row>
    <row r="688">
      <c r="A688" s="194"/>
      <c r="B688" s="259"/>
      <c r="C688" s="259"/>
      <c r="D688" s="194"/>
      <c r="E688" s="194"/>
      <c r="F688" s="194"/>
      <c r="G688" s="194"/>
      <c r="H688" s="194"/>
      <c r="I688" s="194"/>
      <c r="J688" s="194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</row>
    <row r="689">
      <c r="A689" s="194"/>
      <c r="B689" s="259"/>
      <c r="C689" s="259"/>
      <c r="D689" s="194"/>
      <c r="E689" s="194"/>
      <c r="F689" s="194"/>
      <c r="G689" s="194"/>
      <c r="H689" s="194"/>
      <c r="I689" s="194"/>
      <c r="J689" s="194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</row>
    <row r="690">
      <c r="A690" s="194"/>
      <c r="B690" s="259"/>
      <c r="C690" s="259"/>
      <c r="D690" s="194"/>
      <c r="E690" s="194"/>
      <c r="F690" s="194"/>
      <c r="G690" s="194"/>
      <c r="H690" s="194"/>
      <c r="I690" s="194"/>
      <c r="J690" s="194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</row>
    <row r="691">
      <c r="A691" s="194"/>
      <c r="B691" s="259"/>
      <c r="C691" s="259"/>
      <c r="D691" s="194"/>
      <c r="E691" s="194"/>
      <c r="F691" s="194"/>
      <c r="G691" s="194"/>
      <c r="H691" s="194"/>
      <c r="I691" s="194"/>
      <c r="J691" s="194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</row>
    <row r="692">
      <c r="A692" s="194"/>
      <c r="B692" s="259"/>
      <c r="C692" s="259"/>
      <c r="D692" s="194"/>
      <c r="E692" s="194"/>
      <c r="F692" s="194"/>
      <c r="G692" s="194"/>
      <c r="H692" s="194"/>
      <c r="I692" s="194"/>
      <c r="J692" s="194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</row>
    <row r="693">
      <c r="A693" s="194"/>
      <c r="B693" s="259"/>
      <c r="C693" s="259"/>
      <c r="D693" s="194"/>
      <c r="E693" s="194"/>
      <c r="F693" s="194"/>
      <c r="G693" s="194"/>
      <c r="H693" s="194"/>
      <c r="I693" s="194"/>
      <c r="J693" s="194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</row>
    <row r="694">
      <c r="A694" s="194"/>
      <c r="B694" s="259"/>
      <c r="C694" s="259"/>
      <c r="D694" s="194"/>
      <c r="E694" s="194"/>
      <c r="F694" s="194"/>
      <c r="G694" s="194"/>
      <c r="H694" s="194"/>
      <c r="I694" s="194"/>
      <c r="J694" s="194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</row>
    <row r="695">
      <c r="A695" s="194"/>
      <c r="B695" s="259"/>
      <c r="C695" s="259"/>
      <c r="D695" s="194"/>
      <c r="E695" s="194"/>
      <c r="F695" s="194"/>
      <c r="G695" s="194"/>
      <c r="H695" s="194"/>
      <c r="I695" s="194"/>
      <c r="J695" s="194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</row>
    <row r="696">
      <c r="A696" s="194"/>
      <c r="B696" s="259"/>
      <c r="C696" s="259"/>
      <c r="D696" s="194"/>
      <c r="E696" s="194"/>
      <c r="F696" s="194"/>
      <c r="G696" s="194"/>
      <c r="H696" s="194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</row>
    <row r="697">
      <c r="A697" s="194"/>
      <c r="B697" s="259"/>
      <c r="C697" s="259"/>
      <c r="D697" s="194"/>
      <c r="E697" s="194"/>
      <c r="F697" s="194"/>
      <c r="G697" s="194"/>
      <c r="H697" s="194"/>
      <c r="I697" s="194"/>
      <c r="J697" s="194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</row>
    <row r="698">
      <c r="A698" s="194"/>
      <c r="B698" s="259"/>
      <c r="C698" s="259"/>
      <c r="D698" s="194"/>
      <c r="E698" s="194"/>
      <c r="F698" s="194"/>
      <c r="G698" s="194"/>
      <c r="H698" s="194"/>
      <c r="I698" s="194"/>
      <c r="J698" s="194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</row>
    <row r="699">
      <c r="A699" s="194"/>
      <c r="B699" s="259"/>
      <c r="C699" s="259"/>
      <c r="D699" s="194"/>
      <c r="E699" s="194"/>
      <c r="F699" s="194"/>
      <c r="G699" s="194"/>
      <c r="H699" s="194"/>
      <c r="I699" s="194"/>
      <c r="J699" s="194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</row>
    <row r="700">
      <c r="A700" s="194"/>
      <c r="B700" s="259"/>
      <c r="C700" s="259"/>
      <c r="D700" s="194"/>
      <c r="E700" s="194"/>
      <c r="F700" s="194"/>
      <c r="G700" s="194"/>
      <c r="H700" s="194"/>
      <c r="I700" s="194"/>
      <c r="J700" s="194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</row>
    <row r="701">
      <c r="A701" s="194"/>
      <c r="B701" s="259"/>
      <c r="C701" s="259"/>
      <c r="D701" s="194"/>
      <c r="E701" s="194"/>
      <c r="F701" s="194"/>
      <c r="G701" s="194"/>
      <c r="H701" s="194"/>
      <c r="I701" s="194"/>
      <c r="J701" s="194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</row>
    <row r="702">
      <c r="A702" s="194"/>
      <c r="B702" s="259"/>
      <c r="C702" s="259"/>
      <c r="D702" s="194"/>
      <c r="E702" s="194"/>
      <c r="F702" s="194"/>
      <c r="G702" s="194"/>
      <c r="H702" s="194"/>
      <c r="I702" s="194"/>
      <c r="J702" s="194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</row>
    <row r="703">
      <c r="A703" s="194"/>
      <c r="B703" s="259"/>
      <c r="C703" s="259"/>
      <c r="D703" s="194"/>
      <c r="E703" s="194"/>
      <c r="F703" s="194"/>
      <c r="G703" s="194"/>
      <c r="H703" s="194"/>
      <c r="I703" s="194"/>
      <c r="J703" s="194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</row>
    <row r="704">
      <c r="A704" s="194"/>
      <c r="B704" s="259"/>
      <c r="C704" s="259"/>
      <c r="D704" s="194"/>
      <c r="E704" s="194"/>
      <c r="F704" s="194"/>
      <c r="G704" s="194"/>
      <c r="H704" s="194"/>
      <c r="I704" s="194"/>
      <c r="J704" s="194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</row>
    <row r="705">
      <c r="A705" s="194"/>
      <c r="B705" s="259"/>
      <c r="C705" s="259"/>
      <c r="D705" s="194"/>
      <c r="E705" s="194"/>
      <c r="F705" s="194"/>
      <c r="G705" s="194"/>
      <c r="H705" s="194"/>
      <c r="I705" s="194"/>
      <c r="J705" s="194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</row>
    <row r="706">
      <c r="A706" s="194"/>
      <c r="B706" s="259"/>
      <c r="C706" s="259"/>
      <c r="D706" s="194"/>
      <c r="E706" s="194"/>
      <c r="F706" s="194"/>
      <c r="G706" s="194"/>
      <c r="H706" s="194"/>
      <c r="I706" s="194"/>
      <c r="J706" s="194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</row>
    <row r="707">
      <c r="A707" s="194"/>
      <c r="B707" s="259"/>
      <c r="C707" s="259"/>
      <c r="D707" s="194"/>
      <c r="E707" s="194"/>
      <c r="F707" s="194"/>
      <c r="G707" s="194"/>
      <c r="H707" s="194"/>
      <c r="I707" s="194"/>
      <c r="J707" s="194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</row>
    <row r="708">
      <c r="A708" s="194"/>
      <c r="B708" s="259"/>
      <c r="C708" s="259"/>
      <c r="D708" s="194"/>
      <c r="E708" s="194"/>
      <c r="F708" s="194"/>
      <c r="G708" s="194"/>
      <c r="H708" s="194"/>
      <c r="I708" s="194"/>
      <c r="J708" s="194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</row>
    <row r="709">
      <c r="A709" s="194"/>
      <c r="B709" s="259"/>
      <c r="C709" s="259"/>
      <c r="D709" s="194"/>
      <c r="E709" s="194"/>
      <c r="F709" s="194"/>
      <c r="G709" s="194"/>
      <c r="H709" s="194"/>
      <c r="I709" s="194"/>
      <c r="J709" s="194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</row>
    <row r="710">
      <c r="A710" s="194"/>
      <c r="B710" s="259"/>
      <c r="C710" s="259"/>
      <c r="D710" s="194"/>
      <c r="E710" s="194"/>
      <c r="F710" s="194"/>
      <c r="G710" s="194"/>
      <c r="H710" s="194"/>
      <c r="I710" s="194"/>
      <c r="J710" s="194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</row>
    <row r="711">
      <c r="A711" s="194"/>
      <c r="B711" s="259"/>
      <c r="C711" s="259"/>
      <c r="D711" s="194"/>
      <c r="E711" s="194"/>
      <c r="F711" s="194"/>
      <c r="G711" s="194"/>
      <c r="H711" s="194"/>
      <c r="I711" s="194"/>
      <c r="J711" s="194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</row>
    <row r="712">
      <c r="A712" s="194"/>
      <c r="B712" s="259"/>
      <c r="C712" s="259"/>
      <c r="D712" s="194"/>
      <c r="E712" s="194"/>
      <c r="F712" s="194"/>
      <c r="G712" s="194"/>
      <c r="H712" s="194"/>
      <c r="I712" s="194"/>
      <c r="J712" s="194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</row>
    <row r="713">
      <c r="A713" s="194"/>
      <c r="B713" s="259"/>
      <c r="C713" s="259"/>
      <c r="D713" s="194"/>
      <c r="E713" s="194"/>
      <c r="F713" s="194"/>
      <c r="G713" s="194"/>
      <c r="H713" s="194"/>
      <c r="I713" s="194"/>
      <c r="J713" s="194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</row>
    <row r="714">
      <c r="A714" s="194"/>
      <c r="B714" s="259"/>
      <c r="C714" s="259"/>
      <c r="D714" s="194"/>
      <c r="E714" s="194"/>
      <c r="F714" s="194"/>
      <c r="G714" s="194"/>
      <c r="H714" s="194"/>
      <c r="I714" s="194"/>
      <c r="J714" s="194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</row>
    <row r="715">
      <c r="A715" s="194"/>
      <c r="B715" s="259"/>
      <c r="C715" s="259"/>
      <c r="D715" s="194"/>
      <c r="E715" s="194"/>
      <c r="F715" s="194"/>
      <c r="G715" s="194"/>
      <c r="H715" s="194"/>
      <c r="I715" s="194"/>
      <c r="J715" s="194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</row>
    <row r="716">
      <c r="A716" s="194"/>
      <c r="B716" s="259"/>
      <c r="C716" s="259"/>
      <c r="D716" s="194"/>
      <c r="E716" s="194"/>
      <c r="F716" s="194"/>
      <c r="G716" s="194"/>
      <c r="H716" s="194"/>
      <c r="I716" s="194"/>
      <c r="J716" s="194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</row>
    <row r="717">
      <c r="A717" s="194"/>
      <c r="B717" s="259"/>
      <c r="C717" s="259"/>
      <c r="D717" s="194"/>
      <c r="E717" s="194"/>
      <c r="F717" s="194"/>
      <c r="G717" s="194"/>
      <c r="H717" s="194"/>
      <c r="I717" s="194"/>
      <c r="J717" s="194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</row>
    <row r="718">
      <c r="A718" s="194"/>
      <c r="B718" s="259"/>
      <c r="C718" s="259"/>
      <c r="D718" s="194"/>
      <c r="E718" s="194"/>
      <c r="F718" s="194"/>
      <c r="G718" s="194"/>
      <c r="H718" s="194"/>
      <c r="I718" s="194"/>
      <c r="J718" s="194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</row>
    <row r="719">
      <c r="A719" s="194"/>
      <c r="B719" s="259"/>
      <c r="C719" s="259"/>
      <c r="D719" s="194"/>
      <c r="E719" s="194"/>
      <c r="F719" s="194"/>
      <c r="G719" s="194"/>
      <c r="H719" s="194"/>
      <c r="I719" s="194"/>
      <c r="J719" s="194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</row>
    <row r="720">
      <c r="A720" s="194"/>
      <c r="B720" s="259"/>
      <c r="C720" s="259"/>
      <c r="D720" s="194"/>
      <c r="E720" s="194"/>
      <c r="F720" s="194"/>
      <c r="G720" s="194"/>
      <c r="H720" s="194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</row>
    <row r="721">
      <c r="A721" s="194"/>
      <c r="B721" s="259"/>
      <c r="C721" s="259"/>
      <c r="D721" s="194"/>
      <c r="E721" s="194"/>
      <c r="F721" s="194"/>
      <c r="G721" s="194"/>
      <c r="H721" s="194"/>
      <c r="I721" s="194"/>
      <c r="J721" s="194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</row>
    <row r="722">
      <c r="A722" s="194"/>
      <c r="B722" s="259"/>
      <c r="C722" s="259"/>
      <c r="D722" s="194"/>
      <c r="E722" s="194"/>
      <c r="F722" s="194"/>
      <c r="G722" s="194"/>
      <c r="H722" s="194"/>
      <c r="I722" s="194"/>
      <c r="J722" s="194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</row>
    <row r="723">
      <c r="A723" s="194"/>
      <c r="B723" s="259"/>
      <c r="C723" s="259"/>
      <c r="D723" s="194"/>
      <c r="E723" s="194"/>
      <c r="F723" s="194"/>
      <c r="G723" s="194"/>
      <c r="H723" s="194"/>
      <c r="I723" s="194"/>
      <c r="J723" s="194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</row>
    <row r="724">
      <c r="A724" s="194"/>
      <c r="B724" s="259"/>
      <c r="C724" s="259"/>
      <c r="D724" s="194"/>
      <c r="E724" s="194"/>
      <c r="F724" s="194"/>
      <c r="G724" s="194"/>
      <c r="H724" s="194"/>
      <c r="I724" s="194"/>
      <c r="J724" s="194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</row>
    <row r="725">
      <c r="A725" s="194"/>
      <c r="B725" s="259"/>
      <c r="C725" s="259"/>
      <c r="D725" s="194"/>
      <c r="E725" s="194"/>
      <c r="F725" s="194"/>
      <c r="G725" s="194"/>
      <c r="H725" s="194"/>
      <c r="I725" s="194"/>
      <c r="J725" s="194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</row>
    <row r="726">
      <c r="A726" s="194"/>
      <c r="B726" s="259"/>
      <c r="C726" s="259"/>
      <c r="D726" s="194"/>
      <c r="E726" s="194"/>
      <c r="F726" s="194"/>
      <c r="G726" s="194"/>
      <c r="H726" s="194"/>
      <c r="I726" s="194"/>
      <c r="J726" s="194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</row>
    <row r="727">
      <c r="A727" s="194"/>
      <c r="B727" s="259"/>
      <c r="C727" s="259"/>
      <c r="D727" s="194"/>
      <c r="E727" s="194"/>
      <c r="F727" s="194"/>
      <c r="G727" s="194"/>
      <c r="H727" s="194"/>
      <c r="I727" s="194"/>
      <c r="J727" s="194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</row>
    <row r="728">
      <c r="A728" s="194"/>
      <c r="B728" s="259"/>
      <c r="C728" s="259"/>
      <c r="D728" s="194"/>
      <c r="E728" s="194"/>
      <c r="F728" s="194"/>
      <c r="G728" s="194"/>
      <c r="H728" s="194"/>
      <c r="I728" s="194"/>
      <c r="J728" s="194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</row>
    <row r="729">
      <c r="A729" s="194"/>
      <c r="B729" s="259"/>
      <c r="C729" s="259"/>
      <c r="D729" s="194"/>
      <c r="E729" s="194"/>
      <c r="F729" s="194"/>
      <c r="G729" s="194"/>
      <c r="H729" s="194"/>
      <c r="I729" s="194"/>
      <c r="J729" s="194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</row>
    <row r="730">
      <c r="A730" s="194"/>
      <c r="B730" s="259"/>
      <c r="C730" s="259"/>
      <c r="D730" s="194"/>
      <c r="E730" s="194"/>
      <c r="F730" s="194"/>
      <c r="G730" s="194"/>
      <c r="H730" s="194"/>
      <c r="I730" s="194"/>
      <c r="J730" s="194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</row>
    <row r="731">
      <c r="A731" s="194"/>
      <c r="B731" s="259"/>
      <c r="C731" s="259"/>
      <c r="D731" s="194"/>
      <c r="E731" s="194"/>
      <c r="F731" s="194"/>
      <c r="G731" s="194"/>
      <c r="H731" s="194"/>
      <c r="I731" s="194"/>
      <c r="J731" s="194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</row>
    <row r="732">
      <c r="A732" s="194"/>
      <c r="B732" s="259"/>
      <c r="C732" s="259"/>
      <c r="D732" s="194"/>
      <c r="E732" s="194"/>
      <c r="F732" s="194"/>
      <c r="G732" s="194"/>
      <c r="H732" s="194"/>
      <c r="I732" s="194"/>
      <c r="J732" s="194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</row>
    <row r="733">
      <c r="A733" s="194"/>
      <c r="B733" s="259"/>
      <c r="C733" s="259"/>
      <c r="D733" s="194"/>
      <c r="E733" s="194"/>
      <c r="F733" s="194"/>
      <c r="G733" s="194"/>
      <c r="H733" s="194"/>
      <c r="I733" s="194"/>
      <c r="J733" s="194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</row>
    <row r="734">
      <c r="A734" s="194"/>
      <c r="B734" s="259"/>
      <c r="C734" s="259"/>
      <c r="D734" s="194"/>
      <c r="E734" s="194"/>
      <c r="F734" s="194"/>
      <c r="G734" s="194"/>
      <c r="H734" s="194"/>
      <c r="I734" s="194"/>
      <c r="J734" s="194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</row>
    <row r="735">
      <c r="A735" s="194"/>
      <c r="B735" s="259"/>
      <c r="C735" s="259"/>
      <c r="D735" s="194"/>
      <c r="E735" s="194"/>
      <c r="F735" s="194"/>
      <c r="G735" s="194"/>
      <c r="H735" s="194"/>
      <c r="I735" s="194"/>
      <c r="J735" s="194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</row>
    <row r="736">
      <c r="A736" s="194"/>
      <c r="B736" s="259"/>
      <c r="C736" s="259"/>
      <c r="D736" s="194"/>
      <c r="E736" s="194"/>
      <c r="F736" s="194"/>
      <c r="G736" s="194"/>
      <c r="H736" s="194"/>
      <c r="I736" s="194"/>
      <c r="J736" s="194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</row>
    <row r="737">
      <c r="A737" s="194"/>
      <c r="B737" s="259"/>
      <c r="C737" s="259"/>
      <c r="D737" s="194"/>
      <c r="E737" s="194"/>
      <c r="F737" s="194"/>
      <c r="G737" s="194"/>
      <c r="H737" s="194"/>
      <c r="I737" s="194"/>
      <c r="J737" s="194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</row>
    <row r="738">
      <c r="A738" s="194"/>
      <c r="B738" s="259"/>
      <c r="C738" s="259"/>
      <c r="D738" s="194"/>
      <c r="E738" s="194"/>
      <c r="F738" s="194"/>
      <c r="G738" s="194"/>
      <c r="H738" s="194"/>
      <c r="I738" s="194"/>
      <c r="J738" s="194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</row>
    <row r="739">
      <c r="A739" s="194"/>
      <c r="B739" s="259"/>
      <c r="C739" s="259"/>
      <c r="D739" s="194"/>
      <c r="E739" s="194"/>
      <c r="F739" s="194"/>
      <c r="G739" s="194"/>
      <c r="H739" s="194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</row>
    <row r="740">
      <c r="A740" s="194"/>
      <c r="B740" s="259"/>
      <c r="C740" s="259"/>
      <c r="D740" s="194"/>
      <c r="E740" s="194"/>
      <c r="F740" s="194"/>
      <c r="G740" s="194"/>
      <c r="H740" s="194"/>
      <c r="I740" s="194"/>
      <c r="J740" s="194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</row>
    <row r="741">
      <c r="A741" s="194"/>
      <c r="B741" s="259"/>
      <c r="C741" s="259"/>
      <c r="D741" s="194"/>
      <c r="E741" s="194"/>
      <c r="F741" s="194"/>
      <c r="G741" s="194"/>
      <c r="H741" s="194"/>
      <c r="I741" s="194"/>
      <c r="J741" s="194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</row>
    <row r="742">
      <c r="A742" s="194"/>
      <c r="B742" s="259"/>
      <c r="C742" s="259"/>
      <c r="D742" s="194"/>
      <c r="E742" s="194"/>
      <c r="F742" s="194"/>
      <c r="G742" s="194"/>
      <c r="H742" s="194"/>
      <c r="I742" s="194"/>
      <c r="J742" s="194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</row>
    <row r="743">
      <c r="A743" s="194"/>
      <c r="B743" s="259"/>
      <c r="C743" s="259"/>
      <c r="D743" s="194"/>
      <c r="E743" s="194"/>
      <c r="F743" s="194"/>
      <c r="G743" s="194"/>
      <c r="H743" s="194"/>
      <c r="I743" s="194"/>
      <c r="J743" s="194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</row>
    <row r="744">
      <c r="A744" s="194"/>
      <c r="B744" s="259"/>
      <c r="C744" s="259"/>
      <c r="D744" s="194"/>
      <c r="E744" s="194"/>
      <c r="F744" s="194"/>
      <c r="G744" s="194"/>
      <c r="H744" s="194"/>
      <c r="I744" s="194"/>
      <c r="J744" s="194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</row>
    <row r="745">
      <c r="A745" s="194"/>
      <c r="B745" s="259"/>
      <c r="C745" s="259"/>
      <c r="D745" s="194"/>
      <c r="E745" s="194"/>
      <c r="F745" s="194"/>
      <c r="G745" s="194"/>
      <c r="H745" s="194"/>
      <c r="I745" s="194"/>
      <c r="J745" s="194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</row>
    <row r="746">
      <c r="A746" s="194"/>
      <c r="B746" s="259"/>
      <c r="C746" s="259"/>
      <c r="D746" s="194"/>
      <c r="E746" s="194"/>
      <c r="F746" s="194"/>
      <c r="G746" s="194"/>
      <c r="H746" s="194"/>
      <c r="I746" s="194"/>
      <c r="J746" s="194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</row>
    <row r="747">
      <c r="A747" s="194"/>
      <c r="B747" s="259"/>
      <c r="C747" s="259"/>
      <c r="D747" s="194"/>
      <c r="E747" s="194"/>
      <c r="F747" s="194"/>
      <c r="G747" s="194"/>
      <c r="H747" s="194"/>
      <c r="I747" s="194"/>
      <c r="J747" s="194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</row>
    <row r="748">
      <c r="A748" s="194"/>
      <c r="B748" s="259"/>
      <c r="C748" s="259"/>
      <c r="D748" s="194"/>
      <c r="E748" s="194"/>
      <c r="F748" s="194"/>
      <c r="G748" s="194"/>
      <c r="H748" s="194"/>
      <c r="I748" s="194"/>
      <c r="J748" s="194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</row>
    <row r="749">
      <c r="A749" s="194"/>
      <c r="B749" s="259"/>
      <c r="C749" s="259"/>
      <c r="D749" s="194"/>
      <c r="E749" s="194"/>
      <c r="F749" s="194"/>
      <c r="G749" s="194"/>
      <c r="H749" s="194"/>
      <c r="I749" s="194"/>
      <c r="J749" s="194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</row>
    <row r="750">
      <c r="A750" s="194"/>
      <c r="B750" s="259"/>
      <c r="C750" s="259"/>
      <c r="D750" s="194"/>
      <c r="E750" s="194"/>
      <c r="F750" s="194"/>
      <c r="G750" s="194"/>
      <c r="H750" s="194"/>
      <c r="I750" s="194"/>
      <c r="J750" s="194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</row>
    <row r="751">
      <c r="A751" s="194"/>
      <c r="B751" s="259"/>
      <c r="C751" s="259"/>
      <c r="D751" s="194"/>
      <c r="E751" s="194"/>
      <c r="F751" s="194"/>
      <c r="G751" s="194"/>
      <c r="H751" s="194"/>
      <c r="I751" s="194"/>
      <c r="J751" s="194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</row>
    <row r="752">
      <c r="A752" s="194"/>
      <c r="B752" s="259"/>
      <c r="C752" s="259"/>
      <c r="D752" s="194"/>
      <c r="E752" s="194"/>
      <c r="F752" s="194"/>
      <c r="G752" s="194"/>
      <c r="H752" s="194"/>
      <c r="I752" s="194"/>
      <c r="J752" s="194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</row>
    <row r="753">
      <c r="A753" s="194"/>
      <c r="B753" s="259"/>
      <c r="C753" s="259"/>
      <c r="D753" s="194"/>
      <c r="E753" s="194"/>
      <c r="F753" s="194"/>
      <c r="G753" s="194"/>
      <c r="H753" s="194"/>
      <c r="I753" s="194"/>
      <c r="J753" s="194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</row>
    <row r="754">
      <c r="A754" s="194"/>
      <c r="B754" s="259"/>
      <c r="C754" s="259"/>
      <c r="D754" s="194"/>
      <c r="E754" s="194"/>
      <c r="F754" s="194"/>
      <c r="G754" s="194"/>
      <c r="H754" s="194"/>
      <c r="I754" s="194"/>
      <c r="J754" s="194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</row>
    <row r="755">
      <c r="A755" s="194"/>
      <c r="B755" s="259"/>
      <c r="C755" s="259"/>
      <c r="D755" s="194"/>
      <c r="E755" s="194"/>
      <c r="F755" s="194"/>
      <c r="G755" s="194"/>
      <c r="H755" s="194"/>
      <c r="I755" s="194"/>
      <c r="J755" s="194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</row>
    <row r="756">
      <c r="A756" s="194"/>
      <c r="B756" s="259"/>
      <c r="C756" s="259"/>
      <c r="D756" s="194"/>
      <c r="E756" s="194"/>
      <c r="F756" s="194"/>
      <c r="G756" s="194"/>
      <c r="H756" s="194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</row>
    <row r="757">
      <c r="A757" s="194"/>
      <c r="B757" s="259"/>
      <c r="C757" s="259"/>
      <c r="D757" s="194"/>
      <c r="E757" s="194"/>
      <c r="F757" s="194"/>
      <c r="G757" s="194"/>
      <c r="H757" s="194"/>
      <c r="I757" s="194"/>
      <c r="J757" s="194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</row>
    <row r="758">
      <c r="A758" s="194"/>
      <c r="B758" s="259"/>
      <c r="C758" s="259"/>
      <c r="D758" s="194"/>
      <c r="E758" s="194"/>
      <c r="F758" s="194"/>
      <c r="G758" s="194"/>
      <c r="H758" s="194"/>
      <c r="I758" s="194"/>
      <c r="J758" s="194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</row>
    <row r="759">
      <c r="A759" s="194"/>
      <c r="B759" s="259"/>
      <c r="C759" s="259"/>
      <c r="D759" s="194"/>
      <c r="E759" s="194"/>
      <c r="F759" s="194"/>
      <c r="G759" s="194"/>
      <c r="H759" s="194"/>
      <c r="I759" s="194"/>
      <c r="J759" s="194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</row>
    <row r="760">
      <c r="A760" s="194"/>
      <c r="B760" s="259"/>
      <c r="C760" s="259"/>
      <c r="D760" s="194"/>
      <c r="E760" s="194"/>
      <c r="F760" s="194"/>
      <c r="G760" s="194"/>
      <c r="H760" s="194"/>
      <c r="I760" s="194"/>
      <c r="J760" s="194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</row>
    <row r="761">
      <c r="A761" s="194"/>
      <c r="B761" s="259"/>
      <c r="C761" s="259"/>
      <c r="D761" s="194"/>
      <c r="E761" s="194"/>
      <c r="F761" s="194"/>
      <c r="G761" s="194"/>
      <c r="H761" s="194"/>
      <c r="I761" s="194"/>
      <c r="J761" s="194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</row>
    <row r="762">
      <c r="A762" s="194"/>
      <c r="B762" s="259"/>
      <c r="C762" s="259"/>
      <c r="D762" s="194"/>
      <c r="E762" s="194"/>
      <c r="F762" s="194"/>
      <c r="G762" s="194"/>
      <c r="H762" s="194"/>
      <c r="I762" s="194"/>
      <c r="J762" s="194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</row>
    <row r="763">
      <c r="A763" s="194"/>
      <c r="B763" s="259"/>
      <c r="C763" s="259"/>
      <c r="D763" s="194"/>
      <c r="E763" s="194"/>
      <c r="F763" s="194"/>
      <c r="G763" s="194"/>
      <c r="H763" s="194"/>
      <c r="I763" s="194"/>
      <c r="J763" s="194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</row>
    <row r="764">
      <c r="A764" s="194"/>
      <c r="B764" s="259"/>
      <c r="C764" s="259"/>
      <c r="D764" s="194"/>
      <c r="E764" s="194"/>
      <c r="F764" s="194"/>
      <c r="G764" s="194"/>
      <c r="H764" s="194"/>
      <c r="I764" s="194"/>
      <c r="J764" s="194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</row>
    <row r="765">
      <c r="A765" s="194"/>
      <c r="B765" s="259"/>
      <c r="C765" s="259"/>
      <c r="D765" s="194"/>
      <c r="E765" s="194"/>
      <c r="F765" s="194"/>
      <c r="G765" s="194"/>
      <c r="H765" s="194"/>
      <c r="I765" s="194"/>
      <c r="J765" s="194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</row>
    <row r="766">
      <c r="A766" s="194"/>
      <c r="B766" s="259"/>
      <c r="C766" s="259"/>
      <c r="D766" s="194"/>
      <c r="E766" s="194"/>
      <c r="F766" s="194"/>
      <c r="G766" s="194"/>
      <c r="H766" s="194"/>
      <c r="I766" s="194"/>
      <c r="J766" s="194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</row>
    <row r="767">
      <c r="A767" s="194"/>
      <c r="B767" s="259"/>
      <c r="C767" s="259"/>
      <c r="D767" s="194"/>
      <c r="E767" s="194"/>
      <c r="F767" s="194"/>
      <c r="G767" s="194"/>
      <c r="H767" s="194"/>
      <c r="I767" s="194"/>
      <c r="J767" s="194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</row>
    <row r="768">
      <c r="A768" s="194"/>
      <c r="B768" s="259"/>
      <c r="C768" s="259"/>
      <c r="D768" s="194"/>
      <c r="E768" s="194"/>
      <c r="F768" s="194"/>
      <c r="G768" s="194"/>
      <c r="H768" s="194"/>
      <c r="I768" s="194"/>
      <c r="J768" s="194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</row>
    <row r="769">
      <c r="A769" s="194"/>
      <c r="B769" s="259"/>
      <c r="C769" s="259"/>
      <c r="D769" s="194"/>
      <c r="E769" s="194"/>
      <c r="F769" s="194"/>
      <c r="G769" s="194"/>
      <c r="H769" s="194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</row>
    <row r="770">
      <c r="A770" s="194"/>
      <c r="B770" s="259"/>
      <c r="C770" s="259"/>
      <c r="D770" s="194"/>
      <c r="E770" s="194"/>
      <c r="F770" s="194"/>
      <c r="G770" s="194"/>
      <c r="H770" s="194"/>
      <c r="I770" s="194"/>
      <c r="J770" s="194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</row>
    <row r="771">
      <c r="A771" s="194"/>
      <c r="B771" s="259"/>
      <c r="C771" s="259"/>
      <c r="D771" s="194"/>
      <c r="E771" s="194"/>
      <c r="F771" s="194"/>
      <c r="G771" s="194"/>
      <c r="H771" s="194"/>
      <c r="I771" s="194"/>
      <c r="J771" s="194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</row>
    <row r="772">
      <c r="A772" s="194"/>
      <c r="B772" s="259"/>
      <c r="C772" s="259"/>
      <c r="D772" s="194"/>
      <c r="E772" s="194"/>
      <c r="F772" s="194"/>
      <c r="G772" s="194"/>
      <c r="H772" s="194"/>
      <c r="I772" s="194"/>
      <c r="J772" s="194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</row>
    <row r="773">
      <c r="A773" s="194"/>
      <c r="B773" s="259"/>
      <c r="C773" s="259"/>
      <c r="D773" s="194"/>
      <c r="E773" s="194"/>
      <c r="F773" s="194"/>
      <c r="G773" s="194"/>
      <c r="H773" s="194"/>
      <c r="I773" s="194"/>
      <c r="J773" s="194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</row>
    <row r="774">
      <c r="A774" s="194"/>
      <c r="B774" s="259"/>
      <c r="C774" s="259"/>
      <c r="D774" s="194"/>
      <c r="E774" s="194"/>
      <c r="F774" s="194"/>
      <c r="G774" s="194"/>
      <c r="H774" s="194"/>
      <c r="I774" s="194"/>
      <c r="J774" s="194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</row>
    <row r="775">
      <c r="A775" s="194"/>
      <c r="B775" s="259"/>
      <c r="C775" s="259"/>
      <c r="D775" s="194"/>
      <c r="E775" s="194"/>
      <c r="F775" s="194"/>
      <c r="G775" s="194"/>
      <c r="H775" s="194"/>
      <c r="I775" s="194"/>
      <c r="J775" s="194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</row>
    <row r="776">
      <c r="A776" s="194"/>
      <c r="B776" s="259"/>
      <c r="C776" s="259"/>
      <c r="D776" s="194"/>
      <c r="E776" s="194"/>
      <c r="F776" s="194"/>
      <c r="G776" s="194"/>
      <c r="H776" s="194"/>
      <c r="I776" s="194"/>
      <c r="J776" s="194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</row>
    <row r="777">
      <c r="A777" s="194"/>
      <c r="B777" s="259"/>
      <c r="C777" s="259"/>
      <c r="D777" s="194"/>
      <c r="E777" s="194"/>
      <c r="F777" s="194"/>
      <c r="G777" s="194"/>
      <c r="H777" s="194"/>
      <c r="I777" s="194"/>
      <c r="J777" s="194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</row>
    <row r="778">
      <c r="A778" s="194"/>
      <c r="B778" s="259"/>
      <c r="C778" s="259"/>
      <c r="D778" s="194"/>
      <c r="E778" s="194"/>
      <c r="F778" s="194"/>
      <c r="G778" s="194"/>
      <c r="H778" s="194"/>
      <c r="I778" s="194"/>
      <c r="J778" s="194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</row>
    <row r="779">
      <c r="A779" s="194"/>
      <c r="B779" s="259"/>
      <c r="C779" s="259"/>
      <c r="D779" s="194"/>
      <c r="E779" s="194"/>
      <c r="F779" s="194"/>
      <c r="G779" s="194"/>
      <c r="H779" s="194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</row>
    <row r="780">
      <c r="A780" s="194"/>
      <c r="B780" s="259"/>
      <c r="C780" s="259"/>
      <c r="D780" s="194"/>
      <c r="E780" s="194"/>
      <c r="F780" s="194"/>
      <c r="G780" s="194"/>
      <c r="H780" s="194"/>
      <c r="I780" s="194"/>
      <c r="J780" s="194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</row>
    <row r="781">
      <c r="A781" s="194"/>
      <c r="B781" s="259"/>
      <c r="C781" s="259"/>
      <c r="D781" s="194"/>
      <c r="E781" s="194"/>
      <c r="F781" s="194"/>
      <c r="G781" s="194"/>
      <c r="H781" s="194"/>
      <c r="I781" s="194"/>
      <c r="J781" s="194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</row>
    <row r="782">
      <c r="A782" s="194"/>
      <c r="B782" s="259"/>
      <c r="C782" s="259"/>
      <c r="D782" s="194"/>
      <c r="E782" s="194"/>
      <c r="F782" s="194"/>
      <c r="G782" s="194"/>
      <c r="H782" s="194"/>
      <c r="I782" s="194"/>
      <c r="J782" s="194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</row>
    <row r="783">
      <c r="A783" s="194"/>
      <c r="B783" s="259"/>
      <c r="C783" s="259"/>
      <c r="D783" s="194"/>
      <c r="E783" s="194"/>
      <c r="F783" s="194"/>
      <c r="G783" s="194"/>
      <c r="H783" s="194"/>
      <c r="I783" s="194"/>
      <c r="J783" s="194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</row>
    <row r="784">
      <c r="A784" s="194"/>
      <c r="B784" s="259"/>
      <c r="C784" s="259"/>
      <c r="D784" s="194"/>
      <c r="E784" s="194"/>
      <c r="F784" s="194"/>
      <c r="G784" s="194"/>
      <c r="H784" s="194"/>
      <c r="I784" s="194"/>
      <c r="J784" s="194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</row>
    <row r="785">
      <c r="A785" s="194"/>
      <c r="B785" s="259"/>
      <c r="C785" s="259"/>
      <c r="D785" s="194"/>
      <c r="E785" s="194"/>
      <c r="F785" s="194"/>
      <c r="G785" s="194"/>
      <c r="H785" s="194"/>
      <c r="I785" s="194"/>
      <c r="J785" s="194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</row>
    <row r="786">
      <c r="A786" s="194"/>
      <c r="B786" s="259"/>
      <c r="C786" s="259"/>
      <c r="D786" s="194"/>
      <c r="E786" s="194"/>
      <c r="F786" s="194"/>
      <c r="G786" s="194"/>
      <c r="H786" s="194"/>
      <c r="I786" s="194"/>
      <c r="J786" s="194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</row>
    <row r="787">
      <c r="A787" s="194"/>
      <c r="B787" s="259"/>
      <c r="C787" s="259"/>
      <c r="D787" s="194"/>
      <c r="E787" s="194"/>
      <c r="F787" s="194"/>
      <c r="G787" s="194"/>
      <c r="H787" s="194"/>
      <c r="I787" s="194"/>
      <c r="J787" s="194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</row>
    <row r="788">
      <c r="A788" s="194"/>
      <c r="B788" s="259"/>
      <c r="C788" s="259"/>
      <c r="D788" s="194"/>
      <c r="E788" s="194"/>
      <c r="F788" s="194"/>
      <c r="G788" s="194"/>
      <c r="H788" s="194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</row>
    <row r="789">
      <c r="A789" s="194"/>
      <c r="B789" s="259"/>
      <c r="C789" s="259"/>
      <c r="D789" s="194"/>
      <c r="E789" s="194"/>
      <c r="F789" s="194"/>
      <c r="G789" s="194"/>
      <c r="H789" s="194"/>
      <c r="I789" s="194"/>
      <c r="J789" s="194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</row>
    <row r="790">
      <c r="A790" s="194"/>
      <c r="B790" s="259"/>
      <c r="C790" s="259"/>
      <c r="D790" s="194"/>
      <c r="E790" s="194"/>
      <c r="F790" s="194"/>
      <c r="G790" s="194"/>
      <c r="H790" s="194"/>
      <c r="I790" s="194"/>
      <c r="J790" s="194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</row>
    <row r="791">
      <c r="A791" s="194"/>
      <c r="B791" s="259"/>
      <c r="C791" s="259"/>
      <c r="D791" s="194"/>
      <c r="E791" s="194"/>
      <c r="F791" s="194"/>
      <c r="G791" s="194"/>
      <c r="H791" s="194"/>
      <c r="I791" s="194"/>
      <c r="J791" s="194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</row>
    <row r="792">
      <c r="A792" s="194"/>
      <c r="B792" s="259"/>
      <c r="C792" s="259"/>
      <c r="D792" s="194"/>
      <c r="E792" s="194"/>
      <c r="F792" s="194"/>
      <c r="G792" s="194"/>
      <c r="H792" s="194"/>
      <c r="I792" s="194"/>
      <c r="J792" s="194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</row>
    <row r="793">
      <c r="A793" s="194"/>
      <c r="B793" s="259"/>
      <c r="C793" s="259"/>
      <c r="D793" s="194"/>
      <c r="E793" s="194"/>
      <c r="F793" s="194"/>
      <c r="G793" s="194"/>
      <c r="H793" s="194"/>
      <c r="I793" s="194"/>
      <c r="J793" s="194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</row>
    <row r="794">
      <c r="A794" s="194"/>
      <c r="B794" s="259"/>
      <c r="C794" s="259"/>
      <c r="D794" s="194"/>
      <c r="E794" s="194"/>
      <c r="F794" s="194"/>
      <c r="G794" s="194"/>
      <c r="H794" s="194"/>
      <c r="I794" s="194"/>
      <c r="J794" s="194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</row>
    <row r="795">
      <c r="A795" s="194"/>
      <c r="B795" s="259"/>
      <c r="C795" s="259"/>
      <c r="D795" s="194"/>
      <c r="E795" s="194"/>
      <c r="F795" s="194"/>
      <c r="G795" s="194"/>
      <c r="H795" s="194"/>
      <c r="I795" s="194"/>
      <c r="J795" s="194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</row>
    <row r="796">
      <c r="A796" s="194"/>
      <c r="B796" s="259"/>
      <c r="C796" s="259"/>
      <c r="D796" s="194"/>
      <c r="E796" s="194"/>
      <c r="F796" s="194"/>
      <c r="G796" s="194"/>
      <c r="H796" s="194"/>
      <c r="I796" s="194"/>
      <c r="J796" s="194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</row>
    <row r="797">
      <c r="A797" s="194"/>
      <c r="B797" s="259"/>
      <c r="C797" s="259"/>
      <c r="D797" s="194"/>
      <c r="E797" s="194"/>
      <c r="F797" s="194"/>
      <c r="G797" s="194"/>
      <c r="H797" s="194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</row>
    <row r="798">
      <c r="A798" s="194"/>
      <c r="B798" s="259"/>
      <c r="C798" s="259"/>
      <c r="D798" s="194"/>
      <c r="E798" s="194"/>
      <c r="F798" s="194"/>
      <c r="G798" s="194"/>
      <c r="H798" s="194"/>
      <c r="I798" s="194"/>
      <c r="J798" s="194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</row>
    <row r="799">
      <c r="A799" s="194"/>
      <c r="B799" s="259"/>
      <c r="C799" s="259"/>
      <c r="D799" s="194"/>
      <c r="E799" s="194"/>
      <c r="F799" s="194"/>
      <c r="G799" s="194"/>
      <c r="H799" s="194"/>
      <c r="I799" s="194"/>
      <c r="J799" s="194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</row>
    <row r="800">
      <c r="A800" s="194"/>
      <c r="B800" s="259"/>
      <c r="C800" s="259"/>
      <c r="D800" s="194"/>
      <c r="E800" s="194"/>
      <c r="F800" s="194"/>
      <c r="G800" s="194"/>
      <c r="H800" s="194"/>
      <c r="I800" s="194"/>
      <c r="J800" s="194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</row>
    <row r="801">
      <c r="A801" s="194"/>
      <c r="B801" s="259"/>
      <c r="C801" s="259"/>
      <c r="D801" s="194"/>
      <c r="E801" s="194"/>
      <c r="F801" s="194"/>
      <c r="G801" s="194"/>
      <c r="H801" s="194"/>
      <c r="I801" s="194"/>
      <c r="J801" s="194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</row>
    <row r="802">
      <c r="A802" s="194"/>
      <c r="B802" s="259"/>
      <c r="C802" s="259"/>
      <c r="D802" s="194"/>
      <c r="E802" s="194"/>
      <c r="F802" s="194"/>
      <c r="G802" s="194"/>
      <c r="H802" s="194"/>
      <c r="I802" s="194"/>
      <c r="J802" s="194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</row>
    <row r="803">
      <c r="A803" s="194"/>
      <c r="B803" s="259"/>
      <c r="C803" s="259"/>
      <c r="D803" s="194"/>
      <c r="E803" s="194"/>
      <c r="F803" s="194"/>
      <c r="G803" s="194"/>
      <c r="H803" s="194"/>
      <c r="I803" s="194"/>
      <c r="J803" s="194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</row>
    <row r="804">
      <c r="A804" s="194"/>
      <c r="B804" s="259"/>
      <c r="C804" s="259"/>
      <c r="D804" s="194"/>
      <c r="E804" s="194"/>
      <c r="F804" s="194"/>
      <c r="G804" s="194"/>
      <c r="H804" s="194"/>
      <c r="I804" s="194"/>
      <c r="J804" s="194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</row>
    <row r="805">
      <c r="A805" s="194"/>
      <c r="B805" s="259"/>
      <c r="C805" s="259"/>
      <c r="D805" s="194"/>
      <c r="E805" s="194"/>
      <c r="F805" s="194"/>
      <c r="G805" s="194"/>
      <c r="H805" s="194"/>
      <c r="I805" s="194"/>
      <c r="J805" s="194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</row>
    <row r="806">
      <c r="A806" s="194"/>
      <c r="B806" s="259"/>
      <c r="C806" s="259"/>
      <c r="D806" s="194"/>
      <c r="E806" s="194"/>
      <c r="F806" s="194"/>
      <c r="G806" s="194"/>
      <c r="H806" s="194"/>
      <c r="I806" s="194"/>
      <c r="J806" s="194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</row>
    <row r="807">
      <c r="A807" s="194"/>
      <c r="B807" s="259"/>
      <c r="C807" s="259"/>
      <c r="D807" s="194"/>
      <c r="E807" s="194"/>
      <c r="F807" s="194"/>
      <c r="G807" s="194"/>
      <c r="H807" s="194"/>
      <c r="I807" s="194"/>
      <c r="J807" s="194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</row>
    <row r="808">
      <c r="A808" s="194"/>
      <c r="B808" s="259"/>
      <c r="C808" s="259"/>
      <c r="D808" s="194"/>
      <c r="E808" s="194"/>
      <c r="F808" s="194"/>
      <c r="G808" s="194"/>
      <c r="H808" s="194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</row>
    <row r="809">
      <c r="A809" s="194"/>
      <c r="B809" s="259"/>
      <c r="C809" s="259"/>
      <c r="D809" s="194"/>
      <c r="E809" s="194"/>
      <c r="F809" s="194"/>
      <c r="G809" s="194"/>
      <c r="H809" s="194"/>
      <c r="I809" s="194"/>
      <c r="J809" s="194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</row>
    <row r="810">
      <c r="A810" s="194"/>
      <c r="B810" s="259"/>
      <c r="C810" s="259"/>
      <c r="D810" s="194"/>
      <c r="E810" s="194"/>
      <c r="F810" s="194"/>
      <c r="G810" s="194"/>
      <c r="H810" s="194"/>
      <c r="I810" s="194"/>
      <c r="J810" s="194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</row>
    <row r="811">
      <c r="A811" s="194"/>
      <c r="B811" s="259"/>
      <c r="C811" s="259"/>
      <c r="D811" s="194"/>
      <c r="E811" s="194"/>
      <c r="F811" s="194"/>
      <c r="G811" s="194"/>
      <c r="H811" s="194"/>
      <c r="I811" s="194"/>
      <c r="J811" s="194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</row>
    <row r="812">
      <c r="A812" s="194"/>
      <c r="B812" s="259"/>
      <c r="C812" s="259"/>
      <c r="D812" s="194"/>
      <c r="E812" s="194"/>
      <c r="F812" s="194"/>
      <c r="G812" s="194"/>
      <c r="H812" s="194"/>
      <c r="I812" s="194"/>
      <c r="J812" s="194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</row>
    <row r="813">
      <c r="A813" s="194"/>
      <c r="B813" s="259"/>
      <c r="C813" s="259"/>
      <c r="D813" s="194"/>
      <c r="E813" s="194"/>
      <c r="F813" s="194"/>
      <c r="G813" s="194"/>
      <c r="H813" s="194"/>
      <c r="I813" s="194"/>
      <c r="J813" s="194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</row>
    <row r="814">
      <c r="A814" s="194"/>
      <c r="B814" s="259"/>
      <c r="C814" s="259"/>
      <c r="D814" s="194"/>
      <c r="E814" s="194"/>
      <c r="F814" s="194"/>
      <c r="G814" s="194"/>
      <c r="H814" s="194"/>
      <c r="I814" s="194"/>
      <c r="J814" s="194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</row>
    <row r="815">
      <c r="A815" s="194"/>
      <c r="B815" s="259"/>
      <c r="C815" s="259"/>
      <c r="D815" s="194"/>
      <c r="E815" s="194"/>
      <c r="F815" s="194"/>
      <c r="G815" s="194"/>
      <c r="H815" s="194"/>
      <c r="I815" s="194"/>
      <c r="J815" s="194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</row>
    <row r="816">
      <c r="A816" s="194"/>
      <c r="B816" s="259"/>
      <c r="C816" s="259"/>
      <c r="D816" s="194"/>
      <c r="E816" s="194"/>
      <c r="F816" s="194"/>
      <c r="G816" s="194"/>
      <c r="H816" s="194"/>
      <c r="I816" s="194"/>
      <c r="J816" s="194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</row>
    <row r="817">
      <c r="A817" s="194"/>
      <c r="B817" s="259"/>
      <c r="C817" s="259"/>
      <c r="D817" s="194"/>
      <c r="E817" s="194"/>
      <c r="F817" s="194"/>
      <c r="G817" s="194"/>
      <c r="H817" s="194"/>
      <c r="I817" s="194"/>
      <c r="J817" s="194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</row>
    <row r="818">
      <c r="A818" s="194"/>
      <c r="B818" s="259"/>
      <c r="C818" s="259"/>
      <c r="D818" s="194"/>
      <c r="E818" s="194"/>
      <c r="F818" s="194"/>
      <c r="G818" s="194"/>
      <c r="H818" s="194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</row>
    <row r="819">
      <c r="A819" s="194"/>
      <c r="B819" s="259"/>
      <c r="C819" s="259"/>
      <c r="D819" s="194"/>
      <c r="E819" s="194"/>
      <c r="F819" s="194"/>
      <c r="G819" s="194"/>
      <c r="H819" s="194"/>
      <c r="I819" s="194"/>
      <c r="J819" s="194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</row>
    <row r="820">
      <c r="A820" s="194"/>
      <c r="B820" s="259"/>
      <c r="C820" s="259"/>
      <c r="D820" s="194"/>
      <c r="E820" s="194"/>
      <c r="F820" s="194"/>
      <c r="G820" s="194"/>
      <c r="H820" s="194"/>
      <c r="I820" s="194"/>
      <c r="J820" s="194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</row>
    <row r="821">
      <c r="A821" s="194"/>
      <c r="B821" s="259"/>
      <c r="C821" s="259"/>
      <c r="D821" s="194"/>
      <c r="E821" s="194"/>
      <c r="F821" s="194"/>
      <c r="G821" s="194"/>
      <c r="H821" s="194"/>
      <c r="I821" s="194"/>
      <c r="J821" s="194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</row>
    <row r="822">
      <c r="A822" s="194"/>
      <c r="B822" s="259"/>
      <c r="C822" s="259"/>
      <c r="D822" s="194"/>
      <c r="E822" s="194"/>
      <c r="F822" s="194"/>
      <c r="G822" s="194"/>
      <c r="H822" s="194"/>
      <c r="I822" s="194"/>
      <c r="J822" s="194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</row>
    <row r="823">
      <c r="A823" s="194"/>
      <c r="B823" s="259"/>
      <c r="C823" s="259"/>
      <c r="D823" s="194"/>
      <c r="E823" s="194"/>
      <c r="F823" s="194"/>
      <c r="G823" s="194"/>
      <c r="H823" s="194"/>
      <c r="I823" s="194"/>
      <c r="J823" s="194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</row>
    <row r="824">
      <c r="A824" s="194"/>
      <c r="B824" s="259"/>
      <c r="C824" s="259"/>
      <c r="D824" s="194"/>
      <c r="E824" s="194"/>
      <c r="F824" s="194"/>
      <c r="G824" s="194"/>
      <c r="H824" s="194"/>
      <c r="I824" s="194"/>
      <c r="J824" s="194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</row>
    <row r="825">
      <c r="A825" s="194"/>
      <c r="B825" s="259"/>
      <c r="C825" s="259"/>
      <c r="D825" s="194"/>
      <c r="E825" s="194"/>
      <c r="F825" s="194"/>
      <c r="G825" s="194"/>
      <c r="H825" s="194"/>
      <c r="I825" s="194"/>
      <c r="J825" s="194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</row>
    <row r="826">
      <c r="A826" s="194"/>
      <c r="B826" s="259"/>
      <c r="C826" s="259"/>
      <c r="D826" s="194"/>
      <c r="E826" s="194"/>
      <c r="F826" s="194"/>
      <c r="G826" s="194"/>
      <c r="H826" s="194"/>
      <c r="I826" s="194"/>
      <c r="J826" s="194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</row>
    <row r="827">
      <c r="A827" s="194"/>
      <c r="B827" s="259"/>
      <c r="C827" s="259"/>
      <c r="D827" s="194"/>
      <c r="E827" s="194"/>
      <c r="F827" s="194"/>
      <c r="G827" s="194"/>
      <c r="H827" s="194"/>
      <c r="I827" s="194"/>
      <c r="J827" s="194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</row>
    <row r="828">
      <c r="A828" s="194"/>
      <c r="B828" s="259"/>
      <c r="C828" s="259"/>
      <c r="D828" s="194"/>
      <c r="E828" s="194"/>
      <c r="F828" s="194"/>
      <c r="G828" s="194"/>
      <c r="H828" s="194"/>
      <c r="I828" s="194"/>
      <c r="J828" s="194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</row>
    <row r="829">
      <c r="A829" s="194"/>
      <c r="B829" s="259"/>
      <c r="C829" s="259"/>
      <c r="D829" s="194"/>
      <c r="E829" s="194"/>
      <c r="F829" s="194"/>
      <c r="G829" s="194"/>
      <c r="H829" s="194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</row>
    <row r="830">
      <c r="A830" s="194"/>
      <c r="B830" s="259"/>
      <c r="C830" s="259"/>
      <c r="D830" s="194"/>
      <c r="E830" s="194"/>
      <c r="F830" s="194"/>
      <c r="G830" s="194"/>
      <c r="H830" s="194"/>
      <c r="I830" s="194"/>
      <c r="J830" s="194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</row>
    <row r="831">
      <c r="A831" s="194"/>
      <c r="B831" s="259"/>
      <c r="C831" s="259"/>
      <c r="D831" s="194"/>
      <c r="E831" s="194"/>
      <c r="F831" s="194"/>
      <c r="G831" s="194"/>
      <c r="H831" s="194"/>
      <c r="I831" s="194"/>
      <c r="J831" s="194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</row>
    <row r="832">
      <c r="A832" s="194"/>
      <c r="B832" s="259"/>
      <c r="C832" s="259"/>
      <c r="D832" s="194"/>
      <c r="E832" s="194"/>
      <c r="F832" s="194"/>
      <c r="G832" s="194"/>
      <c r="H832" s="194"/>
      <c r="I832" s="194"/>
      <c r="J832" s="194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</row>
    <row r="833">
      <c r="A833" s="194"/>
      <c r="B833" s="259"/>
      <c r="C833" s="259"/>
      <c r="D833" s="194"/>
      <c r="E833" s="194"/>
      <c r="F833" s="194"/>
      <c r="G833" s="194"/>
      <c r="H833" s="194"/>
      <c r="I833" s="194"/>
      <c r="J833" s="194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</row>
    <row r="834">
      <c r="A834" s="194"/>
      <c r="B834" s="259"/>
      <c r="C834" s="259"/>
      <c r="D834" s="194"/>
      <c r="E834" s="194"/>
      <c r="F834" s="194"/>
      <c r="G834" s="194"/>
      <c r="H834" s="194"/>
      <c r="I834" s="194"/>
      <c r="J834" s="194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</row>
    <row r="835">
      <c r="A835" s="194"/>
      <c r="B835" s="259"/>
      <c r="C835" s="259"/>
      <c r="D835" s="194"/>
      <c r="E835" s="194"/>
      <c r="F835" s="194"/>
      <c r="G835" s="194"/>
      <c r="H835" s="194"/>
      <c r="I835" s="194"/>
      <c r="J835" s="194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</row>
    <row r="836">
      <c r="A836" s="194"/>
      <c r="B836" s="259"/>
      <c r="C836" s="259"/>
      <c r="D836" s="194"/>
      <c r="E836" s="194"/>
      <c r="F836" s="194"/>
      <c r="G836" s="194"/>
      <c r="H836" s="194"/>
      <c r="I836" s="194"/>
      <c r="J836" s="194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</row>
    <row r="837">
      <c r="A837" s="194"/>
      <c r="B837" s="259"/>
      <c r="C837" s="259"/>
      <c r="D837" s="194"/>
      <c r="E837" s="194"/>
      <c r="F837" s="194"/>
      <c r="G837" s="194"/>
      <c r="H837" s="194"/>
      <c r="I837" s="194"/>
      <c r="J837" s="194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</row>
    <row r="838">
      <c r="A838" s="194"/>
      <c r="B838" s="259"/>
      <c r="C838" s="259"/>
      <c r="D838" s="194"/>
      <c r="E838" s="194"/>
      <c r="F838" s="194"/>
      <c r="G838" s="194"/>
      <c r="H838" s="194"/>
      <c r="I838" s="194"/>
      <c r="J838" s="194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</row>
    <row r="839">
      <c r="A839" s="194"/>
      <c r="B839" s="259"/>
      <c r="C839" s="259"/>
      <c r="D839" s="194"/>
      <c r="E839" s="194"/>
      <c r="F839" s="194"/>
      <c r="G839" s="194"/>
      <c r="H839" s="194"/>
      <c r="I839" s="194"/>
      <c r="J839" s="194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</row>
    <row r="840">
      <c r="A840" s="194"/>
      <c r="B840" s="259"/>
      <c r="C840" s="259"/>
      <c r="D840" s="194"/>
      <c r="E840" s="194"/>
      <c r="F840" s="194"/>
      <c r="G840" s="194"/>
      <c r="H840" s="194"/>
      <c r="I840" s="194"/>
      <c r="J840" s="194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</row>
    <row r="841">
      <c r="A841" s="194"/>
      <c r="B841" s="259"/>
      <c r="C841" s="259"/>
      <c r="D841" s="194"/>
      <c r="E841" s="194"/>
      <c r="F841" s="194"/>
      <c r="G841" s="194"/>
      <c r="H841" s="194"/>
      <c r="I841" s="194"/>
      <c r="J841" s="194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</row>
    <row r="842">
      <c r="A842" s="194"/>
      <c r="B842" s="259"/>
      <c r="C842" s="259"/>
      <c r="D842" s="194"/>
      <c r="E842" s="194"/>
      <c r="F842" s="194"/>
      <c r="G842" s="194"/>
      <c r="H842" s="194"/>
      <c r="I842" s="194"/>
      <c r="J842" s="194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</row>
    <row r="843">
      <c r="A843" s="194"/>
      <c r="B843" s="259"/>
      <c r="C843" s="259"/>
      <c r="D843" s="194"/>
      <c r="E843" s="194"/>
      <c r="F843" s="194"/>
      <c r="G843" s="194"/>
      <c r="H843" s="194"/>
      <c r="I843" s="194"/>
      <c r="J843" s="194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</row>
    <row r="844">
      <c r="A844" s="194"/>
      <c r="B844" s="259"/>
      <c r="C844" s="259"/>
      <c r="D844" s="194"/>
      <c r="E844" s="194"/>
      <c r="F844" s="194"/>
      <c r="G844" s="194"/>
      <c r="H844" s="194"/>
      <c r="I844" s="194"/>
      <c r="J844" s="194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</row>
    <row r="845">
      <c r="A845" s="194"/>
      <c r="B845" s="259"/>
      <c r="C845" s="259"/>
      <c r="D845" s="194"/>
      <c r="E845" s="194"/>
      <c r="F845" s="194"/>
      <c r="G845" s="194"/>
      <c r="H845" s="194"/>
      <c r="I845" s="194"/>
      <c r="J845" s="194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</row>
    <row r="846">
      <c r="A846" s="194"/>
      <c r="B846" s="259"/>
      <c r="C846" s="259"/>
      <c r="D846" s="194"/>
      <c r="E846" s="194"/>
      <c r="F846" s="194"/>
      <c r="G846" s="194"/>
      <c r="H846" s="194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</row>
    <row r="847">
      <c r="A847" s="194"/>
      <c r="B847" s="259"/>
      <c r="C847" s="259"/>
      <c r="D847" s="194"/>
      <c r="E847" s="194"/>
      <c r="F847" s="194"/>
      <c r="G847" s="194"/>
      <c r="H847" s="194"/>
      <c r="I847" s="194"/>
      <c r="J847" s="194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</row>
    <row r="848">
      <c r="A848" s="194"/>
      <c r="B848" s="259"/>
      <c r="C848" s="259"/>
      <c r="D848" s="194"/>
      <c r="E848" s="194"/>
      <c r="F848" s="194"/>
      <c r="G848" s="194"/>
      <c r="H848" s="194"/>
      <c r="I848" s="194"/>
      <c r="J848" s="194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</row>
    <row r="849">
      <c r="A849" s="194"/>
      <c r="B849" s="259"/>
      <c r="C849" s="259"/>
      <c r="D849" s="194"/>
      <c r="E849" s="194"/>
      <c r="F849" s="194"/>
      <c r="G849" s="194"/>
      <c r="H849" s="194"/>
      <c r="I849" s="194"/>
      <c r="J849" s="194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</row>
    <row r="850">
      <c r="A850" s="194"/>
      <c r="B850" s="259"/>
      <c r="C850" s="259"/>
      <c r="D850" s="194"/>
      <c r="E850" s="194"/>
      <c r="F850" s="194"/>
      <c r="G850" s="194"/>
      <c r="H850" s="194"/>
      <c r="I850" s="194"/>
      <c r="J850" s="194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</row>
    <row r="851">
      <c r="A851" s="194"/>
      <c r="B851" s="259"/>
      <c r="C851" s="259"/>
      <c r="D851" s="194"/>
      <c r="E851" s="194"/>
      <c r="F851" s="194"/>
      <c r="G851" s="194"/>
      <c r="H851" s="194"/>
      <c r="I851" s="194"/>
      <c r="J851" s="194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</row>
    <row r="852">
      <c r="A852" s="194"/>
      <c r="B852" s="259"/>
      <c r="C852" s="259"/>
      <c r="D852" s="194"/>
      <c r="E852" s="194"/>
      <c r="F852" s="194"/>
      <c r="G852" s="194"/>
      <c r="H852" s="194"/>
      <c r="I852" s="194"/>
      <c r="J852" s="194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</row>
    <row r="853">
      <c r="A853" s="194"/>
      <c r="B853" s="259"/>
      <c r="C853" s="259"/>
      <c r="D853" s="194"/>
      <c r="E853" s="194"/>
      <c r="F853" s="194"/>
      <c r="G853" s="194"/>
      <c r="H853" s="194"/>
      <c r="I853" s="194"/>
      <c r="J853" s="194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</row>
    <row r="854">
      <c r="A854" s="194"/>
      <c r="B854" s="259"/>
      <c r="C854" s="259"/>
      <c r="D854" s="194"/>
      <c r="E854" s="194"/>
      <c r="F854" s="194"/>
      <c r="G854" s="194"/>
      <c r="H854" s="194"/>
      <c r="I854" s="194"/>
      <c r="J854" s="194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</row>
    <row r="855">
      <c r="A855" s="194"/>
      <c r="B855" s="259"/>
      <c r="C855" s="259"/>
      <c r="D855" s="194"/>
      <c r="E855" s="194"/>
      <c r="F855" s="194"/>
      <c r="G855" s="194"/>
      <c r="H855" s="194"/>
      <c r="I855" s="194"/>
      <c r="J855" s="194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</row>
    <row r="856">
      <c r="A856" s="194"/>
      <c r="B856" s="259"/>
      <c r="C856" s="259"/>
      <c r="D856" s="194"/>
      <c r="E856" s="194"/>
      <c r="F856" s="194"/>
      <c r="G856" s="194"/>
      <c r="H856" s="194"/>
      <c r="I856" s="194"/>
      <c r="J856" s="194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</row>
    <row r="857">
      <c r="A857" s="194"/>
      <c r="B857" s="259"/>
      <c r="C857" s="259"/>
      <c r="D857" s="194"/>
      <c r="E857" s="194"/>
      <c r="F857" s="194"/>
      <c r="G857" s="194"/>
      <c r="H857" s="194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</row>
    <row r="858">
      <c r="A858" s="194"/>
      <c r="B858" s="259"/>
      <c r="C858" s="259"/>
      <c r="D858" s="194"/>
      <c r="E858" s="194"/>
      <c r="F858" s="194"/>
      <c r="G858" s="194"/>
      <c r="H858" s="194"/>
      <c r="I858" s="194"/>
      <c r="J858" s="194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</row>
    <row r="859">
      <c r="A859" s="194"/>
      <c r="B859" s="259"/>
      <c r="C859" s="259"/>
      <c r="D859" s="194"/>
      <c r="E859" s="194"/>
      <c r="F859" s="194"/>
      <c r="G859" s="194"/>
      <c r="H859" s="194"/>
      <c r="I859" s="194"/>
      <c r="J859" s="194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</row>
    <row r="860">
      <c r="A860" s="194"/>
      <c r="B860" s="259"/>
      <c r="C860" s="259"/>
      <c r="D860" s="194"/>
      <c r="E860" s="194"/>
      <c r="F860" s="194"/>
      <c r="G860" s="194"/>
      <c r="H860" s="194"/>
      <c r="I860" s="194"/>
      <c r="J860" s="194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</row>
    <row r="861">
      <c r="A861" s="194"/>
      <c r="B861" s="259"/>
      <c r="C861" s="259"/>
      <c r="D861" s="194"/>
      <c r="E861" s="194"/>
      <c r="F861" s="194"/>
      <c r="G861" s="194"/>
      <c r="H861" s="194"/>
      <c r="I861" s="194"/>
      <c r="J861" s="194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</row>
    <row r="862">
      <c r="A862" s="194"/>
      <c r="B862" s="259"/>
      <c r="C862" s="259"/>
      <c r="D862" s="194"/>
      <c r="E862" s="194"/>
      <c r="F862" s="194"/>
      <c r="G862" s="194"/>
      <c r="H862" s="194"/>
      <c r="I862" s="194"/>
      <c r="J862" s="194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</row>
    <row r="863">
      <c r="A863" s="194"/>
      <c r="B863" s="259"/>
      <c r="C863" s="259"/>
      <c r="D863" s="194"/>
      <c r="E863" s="194"/>
      <c r="F863" s="194"/>
      <c r="G863" s="194"/>
      <c r="H863" s="194"/>
      <c r="I863" s="194"/>
      <c r="J863" s="194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</row>
    <row r="864">
      <c r="A864" s="194"/>
      <c r="B864" s="259"/>
      <c r="C864" s="259"/>
      <c r="D864" s="194"/>
      <c r="E864" s="194"/>
      <c r="F864" s="194"/>
      <c r="G864" s="194"/>
      <c r="H864" s="194"/>
      <c r="I864" s="194"/>
      <c r="J864" s="194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</row>
    <row r="865">
      <c r="A865" s="194"/>
      <c r="B865" s="259"/>
      <c r="C865" s="259"/>
      <c r="D865" s="194"/>
      <c r="E865" s="194"/>
      <c r="F865" s="194"/>
      <c r="G865" s="194"/>
      <c r="H865" s="194"/>
      <c r="I865" s="194"/>
      <c r="J865" s="194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</row>
    <row r="866">
      <c r="A866" s="194"/>
      <c r="B866" s="259"/>
      <c r="C866" s="259"/>
      <c r="D866" s="194"/>
      <c r="E866" s="194"/>
      <c r="F866" s="194"/>
      <c r="G866" s="194"/>
      <c r="H866" s="194"/>
      <c r="I866" s="194"/>
      <c r="J866" s="194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</row>
    <row r="867">
      <c r="A867" s="194"/>
      <c r="B867" s="259"/>
      <c r="C867" s="259"/>
      <c r="D867" s="194"/>
      <c r="E867" s="194"/>
      <c r="F867" s="194"/>
      <c r="G867" s="194"/>
      <c r="H867" s="194"/>
      <c r="I867" s="194"/>
      <c r="J867" s="194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</row>
    <row r="868">
      <c r="A868" s="194"/>
      <c r="B868" s="259"/>
      <c r="C868" s="259"/>
      <c r="D868" s="194"/>
      <c r="E868" s="194"/>
      <c r="F868" s="194"/>
      <c r="G868" s="194"/>
      <c r="H868" s="194"/>
      <c r="I868" s="194"/>
      <c r="J868" s="194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</row>
    <row r="869">
      <c r="A869" s="194"/>
      <c r="B869" s="259"/>
      <c r="C869" s="259"/>
      <c r="D869" s="194"/>
      <c r="E869" s="194"/>
      <c r="F869" s="194"/>
      <c r="G869" s="194"/>
      <c r="H869" s="194"/>
      <c r="I869" s="194"/>
      <c r="J869" s="194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</row>
    <row r="870">
      <c r="A870" s="194"/>
      <c r="B870" s="259"/>
      <c r="C870" s="259"/>
      <c r="D870" s="194"/>
      <c r="E870" s="194"/>
      <c r="F870" s="194"/>
      <c r="G870" s="194"/>
      <c r="H870" s="194"/>
      <c r="I870" s="194"/>
      <c r="J870" s="194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</row>
    <row r="871">
      <c r="A871" s="194"/>
      <c r="B871" s="259"/>
      <c r="C871" s="259"/>
      <c r="D871" s="194"/>
      <c r="E871" s="194"/>
      <c r="F871" s="194"/>
      <c r="G871" s="194"/>
      <c r="H871" s="194"/>
      <c r="I871" s="194"/>
      <c r="J871" s="194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</row>
    <row r="872">
      <c r="A872" s="194"/>
      <c r="B872" s="259"/>
      <c r="C872" s="259"/>
      <c r="D872" s="194"/>
      <c r="E872" s="194"/>
      <c r="F872" s="194"/>
      <c r="G872" s="194"/>
      <c r="H872" s="194"/>
      <c r="I872" s="194"/>
      <c r="J872" s="194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</row>
    <row r="873">
      <c r="A873" s="194"/>
      <c r="B873" s="259"/>
      <c r="C873" s="259"/>
      <c r="D873" s="194"/>
      <c r="E873" s="194"/>
      <c r="F873" s="194"/>
      <c r="G873" s="194"/>
      <c r="H873" s="194"/>
      <c r="I873" s="194"/>
      <c r="J873" s="194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</row>
    <row r="874">
      <c r="A874" s="194"/>
      <c r="B874" s="259"/>
      <c r="C874" s="259"/>
      <c r="D874" s="194"/>
      <c r="E874" s="194"/>
      <c r="F874" s="194"/>
      <c r="G874" s="194"/>
      <c r="H874" s="194"/>
      <c r="I874" s="194"/>
      <c r="J874" s="194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</row>
    <row r="875">
      <c r="A875" s="194"/>
      <c r="B875" s="259"/>
      <c r="C875" s="259"/>
      <c r="D875" s="194"/>
      <c r="E875" s="194"/>
      <c r="F875" s="194"/>
      <c r="G875" s="194"/>
      <c r="H875" s="194"/>
      <c r="I875" s="194"/>
      <c r="J875" s="194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</row>
    <row r="876">
      <c r="A876" s="194"/>
      <c r="B876" s="259"/>
      <c r="C876" s="259"/>
      <c r="D876" s="194"/>
      <c r="E876" s="194"/>
      <c r="F876" s="194"/>
      <c r="G876" s="194"/>
      <c r="H876" s="194"/>
      <c r="I876" s="194"/>
      <c r="J876" s="194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</row>
    <row r="877">
      <c r="A877" s="194"/>
      <c r="B877" s="259"/>
      <c r="C877" s="259"/>
      <c r="D877" s="194"/>
      <c r="E877" s="194"/>
      <c r="F877" s="194"/>
      <c r="G877" s="194"/>
      <c r="H877" s="194"/>
      <c r="I877" s="194"/>
      <c r="J877" s="194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</row>
    <row r="878">
      <c r="A878" s="194"/>
      <c r="B878" s="259"/>
      <c r="C878" s="259"/>
      <c r="D878" s="194"/>
      <c r="E878" s="194"/>
      <c r="F878" s="194"/>
      <c r="G878" s="194"/>
      <c r="H878" s="194"/>
      <c r="I878" s="194"/>
      <c r="J878" s="194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</row>
    <row r="879">
      <c r="A879" s="194"/>
      <c r="B879" s="259"/>
      <c r="C879" s="259"/>
      <c r="D879" s="194"/>
      <c r="E879" s="194"/>
      <c r="F879" s="194"/>
      <c r="G879" s="194"/>
      <c r="H879" s="194"/>
      <c r="I879" s="194"/>
      <c r="J879" s="194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</row>
    <row r="880">
      <c r="A880" s="194"/>
      <c r="B880" s="259"/>
      <c r="C880" s="259"/>
      <c r="D880" s="194"/>
      <c r="E880" s="194"/>
      <c r="F880" s="194"/>
      <c r="G880" s="194"/>
      <c r="H880" s="194"/>
      <c r="I880" s="194"/>
      <c r="J880" s="194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</row>
    <row r="881">
      <c r="A881" s="194"/>
      <c r="B881" s="259"/>
      <c r="C881" s="259"/>
      <c r="D881" s="194"/>
      <c r="E881" s="194"/>
      <c r="F881" s="194"/>
      <c r="G881" s="194"/>
      <c r="H881" s="194"/>
      <c r="I881" s="194"/>
      <c r="J881" s="194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</row>
    <row r="882">
      <c r="A882" s="194"/>
      <c r="B882" s="259"/>
      <c r="C882" s="259"/>
      <c r="D882" s="194"/>
      <c r="E882" s="194"/>
      <c r="F882" s="194"/>
      <c r="G882" s="194"/>
      <c r="H882" s="194"/>
      <c r="I882" s="194"/>
      <c r="J882" s="194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</row>
    <row r="883">
      <c r="A883" s="194"/>
      <c r="B883" s="259"/>
      <c r="C883" s="259"/>
      <c r="D883" s="194"/>
      <c r="E883" s="194"/>
      <c r="F883" s="194"/>
      <c r="G883" s="194"/>
      <c r="H883" s="194"/>
      <c r="I883" s="194"/>
      <c r="J883" s="194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</row>
    <row r="884">
      <c r="A884" s="194"/>
      <c r="B884" s="259"/>
      <c r="C884" s="259"/>
      <c r="D884" s="194"/>
      <c r="E884" s="194"/>
      <c r="F884" s="194"/>
      <c r="G884" s="194"/>
      <c r="H884" s="194"/>
      <c r="I884" s="194"/>
      <c r="J884" s="194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</row>
    <row r="885">
      <c r="A885" s="194"/>
      <c r="B885" s="259"/>
      <c r="C885" s="259"/>
      <c r="D885" s="194"/>
      <c r="E885" s="194"/>
      <c r="F885" s="194"/>
      <c r="G885" s="194"/>
      <c r="H885" s="194"/>
      <c r="I885" s="194"/>
      <c r="J885" s="194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</row>
    <row r="886">
      <c r="A886" s="194"/>
      <c r="B886" s="259"/>
      <c r="C886" s="259"/>
      <c r="D886" s="194"/>
      <c r="E886" s="194"/>
      <c r="F886" s="194"/>
      <c r="G886" s="194"/>
      <c r="H886" s="194"/>
      <c r="I886" s="194"/>
      <c r="J886" s="194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</row>
    <row r="887">
      <c r="A887" s="194"/>
      <c r="B887" s="259"/>
      <c r="C887" s="259"/>
      <c r="D887" s="194"/>
      <c r="E887" s="194"/>
      <c r="F887" s="194"/>
      <c r="G887" s="194"/>
      <c r="H887" s="194"/>
      <c r="I887" s="194"/>
      <c r="J887" s="194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</row>
    <row r="888">
      <c r="A888" s="194"/>
      <c r="B888" s="259"/>
      <c r="C888" s="259"/>
      <c r="D888" s="194"/>
      <c r="E888" s="194"/>
      <c r="F888" s="194"/>
      <c r="G888" s="194"/>
      <c r="H888" s="194"/>
      <c r="I888" s="194"/>
      <c r="J888" s="194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</row>
    <row r="889">
      <c r="A889" s="194"/>
      <c r="B889" s="259"/>
      <c r="C889" s="259"/>
      <c r="D889" s="194"/>
      <c r="E889" s="194"/>
      <c r="F889" s="194"/>
      <c r="G889" s="194"/>
      <c r="H889" s="194"/>
      <c r="I889" s="194"/>
      <c r="J889" s="194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</row>
    <row r="890">
      <c r="A890" s="194"/>
      <c r="B890" s="259"/>
      <c r="C890" s="259"/>
      <c r="D890" s="194"/>
      <c r="E890" s="194"/>
      <c r="F890" s="194"/>
      <c r="G890" s="194"/>
      <c r="H890" s="194"/>
      <c r="I890" s="194"/>
      <c r="J890" s="194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</row>
    <row r="891">
      <c r="A891" s="194"/>
      <c r="B891" s="259"/>
      <c r="C891" s="259"/>
      <c r="D891" s="194"/>
      <c r="E891" s="194"/>
      <c r="F891" s="194"/>
      <c r="G891" s="194"/>
      <c r="H891" s="194"/>
      <c r="I891" s="194"/>
      <c r="J891" s="194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</row>
    <row r="892">
      <c r="A892" s="194"/>
      <c r="B892" s="259"/>
      <c r="C892" s="259"/>
      <c r="D892" s="194"/>
      <c r="E892" s="194"/>
      <c r="F892" s="194"/>
      <c r="G892" s="194"/>
      <c r="H892" s="194"/>
      <c r="I892" s="194"/>
      <c r="J892" s="194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</row>
    <row r="893">
      <c r="A893" s="194"/>
      <c r="B893" s="259"/>
      <c r="C893" s="259"/>
      <c r="D893" s="194"/>
      <c r="E893" s="194"/>
      <c r="F893" s="194"/>
      <c r="G893" s="194"/>
      <c r="H893" s="194"/>
      <c r="I893" s="194"/>
      <c r="J893" s="194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</row>
    <row r="894">
      <c r="A894" s="194"/>
      <c r="B894" s="259"/>
      <c r="C894" s="259"/>
      <c r="D894" s="194"/>
      <c r="E894" s="194"/>
      <c r="F894" s="194"/>
      <c r="G894" s="194"/>
      <c r="H894" s="194"/>
      <c r="I894" s="194"/>
      <c r="J894" s="194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</row>
    <row r="895">
      <c r="A895" s="194"/>
      <c r="B895" s="259"/>
      <c r="C895" s="259"/>
      <c r="D895" s="194"/>
      <c r="E895" s="194"/>
      <c r="F895" s="194"/>
      <c r="G895" s="194"/>
      <c r="H895" s="194"/>
      <c r="I895" s="194"/>
      <c r="J895" s="194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</row>
    <row r="896">
      <c r="A896" s="194"/>
      <c r="B896" s="259"/>
      <c r="C896" s="259"/>
      <c r="D896" s="194"/>
      <c r="E896" s="194"/>
      <c r="F896" s="194"/>
      <c r="G896" s="194"/>
      <c r="H896" s="194"/>
      <c r="I896" s="194"/>
      <c r="J896" s="194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</row>
    <row r="897">
      <c r="A897" s="194"/>
      <c r="B897" s="259"/>
      <c r="C897" s="259"/>
      <c r="D897" s="194"/>
      <c r="E897" s="194"/>
      <c r="F897" s="194"/>
      <c r="G897" s="194"/>
      <c r="H897" s="194"/>
      <c r="I897" s="194"/>
      <c r="J897" s="194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</row>
    <row r="898">
      <c r="A898" s="194"/>
      <c r="B898" s="259"/>
      <c r="C898" s="259"/>
      <c r="D898" s="194"/>
      <c r="E898" s="194"/>
      <c r="F898" s="194"/>
      <c r="G898" s="194"/>
      <c r="H898" s="194"/>
      <c r="I898" s="194"/>
      <c r="J898" s="194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</row>
    <row r="899">
      <c r="A899" s="194"/>
      <c r="B899" s="259"/>
      <c r="C899" s="259"/>
      <c r="D899" s="194"/>
      <c r="E899" s="194"/>
      <c r="F899" s="194"/>
      <c r="G899" s="194"/>
      <c r="H899" s="194"/>
      <c r="I899" s="194"/>
      <c r="J899" s="194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</row>
    <row r="900">
      <c r="A900" s="194"/>
      <c r="B900" s="259"/>
      <c r="C900" s="259"/>
      <c r="D900" s="194"/>
      <c r="E900" s="194"/>
      <c r="F900" s="194"/>
      <c r="G900" s="194"/>
      <c r="H900" s="194"/>
      <c r="I900" s="194"/>
      <c r="J900" s="194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</row>
    <row r="901">
      <c r="A901" s="194"/>
      <c r="B901" s="259"/>
      <c r="C901" s="259"/>
      <c r="D901" s="194"/>
      <c r="E901" s="194"/>
      <c r="F901" s="194"/>
      <c r="G901" s="194"/>
      <c r="H901" s="194"/>
      <c r="I901" s="194"/>
      <c r="J901" s="194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</row>
    <row r="902">
      <c r="A902" s="194"/>
      <c r="B902" s="259"/>
      <c r="C902" s="259"/>
      <c r="D902" s="194"/>
      <c r="E902" s="194"/>
      <c r="F902" s="194"/>
      <c r="G902" s="194"/>
      <c r="H902" s="194"/>
      <c r="I902" s="194"/>
      <c r="J902" s="194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</row>
    <row r="903">
      <c r="A903" s="194"/>
      <c r="B903" s="259"/>
      <c r="C903" s="259"/>
      <c r="D903" s="194"/>
      <c r="E903" s="194"/>
      <c r="F903" s="194"/>
      <c r="G903" s="194"/>
      <c r="H903" s="194"/>
      <c r="I903" s="194"/>
      <c r="J903" s="194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</row>
    <row r="904">
      <c r="A904" s="194"/>
      <c r="B904" s="259"/>
      <c r="C904" s="259"/>
      <c r="D904" s="194"/>
      <c r="E904" s="194"/>
      <c r="F904" s="194"/>
      <c r="G904" s="194"/>
      <c r="H904" s="194"/>
      <c r="I904" s="194"/>
      <c r="J904" s="194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</row>
    <row r="905">
      <c r="A905" s="194"/>
      <c r="B905" s="259"/>
      <c r="C905" s="259"/>
      <c r="D905" s="194"/>
      <c r="E905" s="194"/>
      <c r="F905" s="194"/>
      <c r="G905" s="194"/>
      <c r="H905" s="194"/>
      <c r="I905" s="194"/>
      <c r="J905" s="194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</row>
    <row r="906">
      <c r="A906" s="194"/>
      <c r="B906" s="259"/>
      <c r="C906" s="259"/>
      <c r="D906" s="194"/>
      <c r="E906" s="194"/>
      <c r="F906" s="194"/>
      <c r="G906" s="194"/>
      <c r="H906" s="194"/>
      <c r="I906" s="194"/>
      <c r="J906" s="194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</row>
    <row r="907">
      <c r="A907" s="194"/>
      <c r="B907" s="259"/>
      <c r="C907" s="259"/>
      <c r="D907" s="194"/>
      <c r="E907" s="194"/>
      <c r="F907" s="194"/>
      <c r="G907" s="194"/>
      <c r="H907" s="194"/>
      <c r="I907" s="194"/>
      <c r="J907" s="194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</row>
    <row r="908">
      <c r="A908" s="194"/>
      <c r="B908" s="259"/>
      <c r="C908" s="259"/>
      <c r="D908" s="194"/>
      <c r="E908" s="194"/>
      <c r="F908" s="194"/>
      <c r="G908" s="194"/>
      <c r="H908" s="194"/>
      <c r="I908" s="194"/>
      <c r="J908" s="194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</row>
    <row r="909">
      <c r="A909" s="194"/>
      <c r="B909" s="259"/>
      <c r="C909" s="259"/>
      <c r="D909" s="194"/>
      <c r="E909" s="194"/>
      <c r="F909" s="194"/>
      <c r="G909" s="194"/>
      <c r="H909" s="194"/>
      <c r="I909" s="194"/>
      <c r="J909" s="194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</row>
    <row r="910">
      <c r="A910" s="194"/>
      <c r="B910" s="259"/>
      <c r="C910" s="259"/>
      <c r="D910" s="194"/>
      <c r="E910" s="194"/>
      <c r="F910" s="194"/>
      <c r="G910" s="194"/>
      <c r="H910" s="194"/>
      <c r="I910" s="194"/>
      <c r="J910" s="194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</row>
    <row r="911">
      <c r="A911" s="194"/>
      <c r="B911" s="259"/>
      <c r="C911" s="259"/>
      <c r="D911" s="194"/>
      <c r="E911" s="194"/>
      <c r="F911" s="194"/>
      <c r="G911" s="194"/>
      <c r="H911" s="194"/>
      <c r="I911" s="194"/>
      <c r="J911" s="194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</row>
    <row r="912">
      <c r="A912" s="194"/>
      <c r="B912" s="259"/>
      <c r="C912" s="259"/>
      <c r="D912" s="194"/>
      <c r="E912" s="194"/>
      <c r="F912" s="194"/>
      <c r="G912" s="194"/>
      <c r="H912" s="194"/>
      <c r="I912" s="194"/>
      <c r="J912" s="194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</row>
    <row r="913">
      <c r="A913" s="194"/>
      <c r="B913" s="259"/>
      <c r="C913" s="259"/>
      <c r="D913" s="194"/>
      <c r="E913" s="194"/>
      <c r="F913" s="194"/>
      <c r="G913" s="194"/>
      <c r="H913" s="194"/>
      <c r="I913" s="194"/>
      <c r="J913" s="194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</row>
    <row r="914">
      <c r="A914" s="194"/>
      <c r="B914" s="259"/>
      <c r="C914" s="259"/>
      <c r="D914" s="194"/>
      <c r="E914" s="194"/>
      <c r="F914" s="194"/>
      <c r="G914" s="194"/>
      <c r="H914" s="194"/>
      <c r="I914" s="194"/>
      <c r="J914" s="194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</row>
    <row r="915">
      <c r="A915" s="194"/>
      <c r="B915" s="259"/>
      <c r="C915" s="259"/>
      <c r="D915" s="194"/>
      <c r="E915" s="194"/>
      <c r="F915" s="194"/>
      <c r="G915" s="194"/>
      <c r="H915" s="194"/>
      <c r="I915" s="194"/>
      <c r="J915" s="194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</row>
    <row r="916">
      <c r="A916" s="194"/>
      <c r="B916" s="259"/>
      <c r="C916" s="259"/>
      <c r="D916" s="194"/>
      <c r="E916" s="194"/>
      <c r="F916" s="194"/>
      <c r="G916" s="194"/>
      <c r="H916" s="194"/>
      <c r="I916" s="194"/>
      <c r="J916" s="194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</row>
    <row r="917">
      <c r="A917" s="194"/>
      <c r="B917" s="259"/>
      <c r="C917" s="259"/>
      <c r="D917" s="194"/>
      <c r="E917" s="194"/>
      <c r="F917" s="194"/>
      <c r="G917" s="194"/>
      <c r="H917" s="194"/>
      <c r="I917" s="194"/>
      <c r="J917" s="194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</row>
    <row r="918">
      <c r="A918" s="194"/>
      <c r="B918" s="259"/>
      <c r="C918" s="259"/>
      <c r="D918" s="194"/>
      <c r="E918" s="194"/>
      <c r="F918" s="194"/>
      <c r="G918" s="194"/>
      <c r="H918" s="194"/>
      <c r="I918" s="194"/>
      <c r="J918" s="194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</row>
    <row r="919">
      <c r="A919" s="194"/>
      <c r="B919" s="259"/>
      <c r="C919" s="259"/>
      <c r="D919" s="194"/>
      <c r="E919" s="194"/>
      <c r="F919" s="194"/>
      <c r="G919" s="194"/>
      <c r="H919" s="194"/>
      <c r="I919" s="194"/>
      <c r="J919" s="194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</row>
    <row r="920">
      <c r="A920" s="194"/>
      <c r="B920" s="259"/>
      <c r="C920" s="259"/>
      <c r="D920" s="194"/>
      <c r="E920" s="194"/>
      <c r="F920" s="194"/>
      <c r="G920" s="194"/>
      <c r="H920" s="194"/>
      <c r="I920" s="194"/>
      <c r="J920" s="194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</row>
    <row r="921">
      <c r="A921" s="194"/>
      <c r="B921" s="259"/>
      <c r="C921" s="259"/>
      <c r="D921" s="194"/>
      <c r="E921" s="194"/>
      <c r="F921" s="194"/>
      <c r="G921" s="194"/>
      <c r="H921" s="194"/>
      <c r="I921" s="194"/>
      <c r="J921" s="194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</row>
    <row r="922">
      <c r="A922" s="194"/>
      <c r="B922" s="259"/>
      <c r="C922" s="259"/>
      <c r="D922" s="194"/>
      <c r="E922" s="194"/>
      <c r="F922" s="194"/>
      <c r="G922" s="194"/>
      <c r="H922" s="194"/>
      <c r="I922" s="194"/>
      <c r="J922" s="194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</row>
    <row r="923">
      <c r="A923" s="194"/>
      <c r="B923" s="259"/>
      <c r="C923" s="259"/>
      <c r="D923" s="194"/>
      <c r="E923" s="194"/>
      <c r="F923" s="194"/>
      <c r="G923" s="194"/>
      <c r="H923" s="194"/>
      <c r="I923" s="194"/>
      <c r="J923" s="194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</row>
    <row r="924">
      <c r="A924" s="194"/>
      <c r="B924" s="259"/>
      <c r="C924" s="259"/>
      <c r="D924" s="194"/>
      <c r="E924" s="194"/>
      <c r="F924" s="194"/>
      <c r="G924" s="194"/>
      <c r="H924" s="194"/>
      <c r="I924" s="194"/>
      <c r="J924" s="194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</row>
    <row r="925">
      <c r="A925" s="194"/>
      <c r="B925" s="259"/>
      <c r="C925" s="259"/>
      <c r="D925" s="194"/>
      <c r="E925" s="194"/>
      <c r="F925" s="194"/>
      <c r="G925" s="194"/>
      <c r="H925" s="194"/>
      <c r="I925" s="194"/>
      <c r="J925" s="194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</row>
    <row r="926">
      <c r="A926" s="194"/>
      <c r="B926" s="259"/>
      <c r="C926" s="259"/>
      <c r="D926" s="194"/>
      <c r="E926" s="194"/>
      <c r="F926" s="194"/>
      <c r="G926" s="194"/>
      <c r="H926" s="194"/>
      <c r="I926" s="194"/>
      <c r="J926" s="194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</row>
    <row r="927">
      <c r="A927" s="194"/>
      <c r="B927" s="259"/>
      <c r="C927" s="259"/>
      <c r="D927" s="194"/>
      <c r="E927" s="194"/>
      <c r="F927" s="194"/>
      <c r="G927" s="194"/>
      <c r="H927" s="194"/>
      <c r="I927" s="194"/>
      <c r="J927" s="194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</row>
    <row r="928">
      <c r="A928" s="194"/>
      <c r="B928" s="259"/>
      <c r="C928" s="259"/>
      <c r="D928" s="194"/>
      <c r="E928" s="194"/>
      <c r="F928" s="194"/>
      <c r="G928" s="194"/>
      <c r="H928" s="194"/>
      <c r="I928" s="194"/>
      <c r="J928" s="194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</row>
    <row r="929">
      <c r="A929" s="194"/>
      <c r="B929" s="259"/>
      <c r="C929" s="259"/>
      <c r="D929" s="194"/>
      <c r="E929" s="194"/>
      <c r="F929" s="194"/>
      <c r="G929" s="194"/>
      <c r="H929" s="194"/>
      <c r="I929" s="194"/>
      <c r="J929" s="194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</row>
    <row r="930">
      <c r="A930" s="194"/>
      <c r="B930" s="259"/>
      <c r="C930" s="259"/>
      <c r="D930" s="194"/>
      <c r="E930" s="194"/>
      <c r="F930" s="194"/>
      <c r="G930" s="194"/>
      <c r="H930" s="194"/>
      <c r="I930" s="194"/>
      <c r="J930" s="194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</row>
    <row r="931">
      <c r="A931" s="194"/>
      <c r="B931" s="259"/>
      <c r="C931" s="259"/>
      <c r="D931" s="194"/>
      <c r="E931" s="194"/>
      <c r="F931" s="194"/>
      <c r="G931" s="194"/>
      <c r="H931" s="194"/>
      <c r="I931" s="194"/>
      <c r="J931" s="194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</row>
    <row r="932">
      <c r="A932" s="194"/>
      <c r="B932" s="259"/>
      <c r="C932" s="259"/>
      <c r="D932" s="194"/>
      <c r="E932" s="194"/>
      <c r="F932" s="194"/>
      <c r="G932" s="194"/>
      <c r="H932" s="194"/>
      <c r="I932" s="194"/>
      <c r="J932" s="194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</row>
    <row r="933">
      <c r="A933" s="194"/>
      <c r="B933" s="259"/>
      <c r="C933" s="259"/>
      <c r="D933" s="194"/>
      <c r="E933" s="194"/>
      <c r="F933" s="194"/>
      <c r="G933" s="194"/>
      <c r="H933" s="194"/>
      <c r="I933" s="194"/>
      <c r="J933" s="194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</row>
    <row r="934">
      <c r="A934" s="194"/>
      <c r="B934" s="259"/>
      <c r="C934" s="259"/>
      <c r="D934" s="194"/>
      <c r="E934" s="194"/>
      <c r="F934" s="194"/>
      <c r="G934" s="194"/>
      <c r="H934" s="194"/>
      <c r="I934" s="194"/>
      <c r="J934" s="194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</row>
    <row r="935">
      <c r="A935" s="194"/>
      <c r="B935" s="259"/>
      <c r="C935" s="259"/>
      <c r="D935" s="194"/>
      <c r="E935" s="194"/>
      <c r="F935" s="194"/>
      <c r="G935" s="194"/>
      <c r="H935" s="194"/>
      <c r="I935" s="194"/>
      <c r="J935" s="194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</row>
    <row r="936">
      <c r="A936" s="194"/>
      <c r="B936" s="259"/>
      <c r="C936" s="259"/>
      <c r="D936" s="194"/>
      <c r="E936" s="194"/>
      <c r="F936" s="194"/>
      <c r="G936" s="194"/>
      <c r="H936" s="194"/>
      <c r="I936" s="194"/>
      <c r="J936" s="194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  <c r="Z936" s="194"/>
    </row>
    <row r="937">
      <c r="A937" s="194"/>
      <c r="B937" s="259"/>
      <c r="C937" s="259"/>
      <c r="D937" s="194"/>
      <c r="E937" s="194"/>
      <c r="F937" s="194"/>
      <c r="G937" s="194"/>
      <c r="H937" s="194"/>
      <c r="I937" s="194"/>
      <c r="J937" s="194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  <c r="Z937" s="194"/>
    </row>
    <row r="938">
      <c r="A938" s="194"/>
      <c r="B938" s="259"/>
      <c r="C938" s="259"/>
      <c r="D938" s="194"/>
      <c r="E938" s="194"/>
      <c r="F938" s="194"/>
      <c r="G938" s="194"/>
      <c r="H938" s="194"/>
      <c r="I938" s="194"/>
      <c r="J938" s="194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  <c r="Z938" s="194"/>
    </row>
    <row r="939">
      <c r="A939" s="194"/>
      <c r="B939" s="259"/>
      <c r="C939" s="259"/>
      <c r="D939" s="194"/>
      <c r="E939" s="194"/>
      <c r="F939" s="194"/>
      <c r="G939" s="194"/>
      <c r="H939" s="194"/>
      <c r="I939" s="194"/>
      <c r="J939" s="194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  <c r="Z939" s="194"/>
    </row>
    <row r="940">
      <c r="A940" s="194"/>
      <c r="B940" s="259"/>
      <c r="C940" s="259"/>
      <c r="D940" s="194"/>
      <c r="E940" s="194"/>
      <c r="F940" s="194"/>
      <c r="G940" s="194"/>
      <c r="H940" s="194"/>
      <c r="I940" s="194"/>
      <c r="J940" s="194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  <c r="Z940" s="194"/>
    </row>
    <row r="941">
      <c r="A941" s="194"/>
      <c r="B941" s="259"/>
      <c r="C941" s="259"/>
      <c r="D941" s="194"/>
      <c r="E941" s="194"/>
      <c r="F941" s="194"/>
      <c r="G941" s="194"/>
      <c r="H941" s="194"/>
      <c r="I941" s="194"/>
      <c r="J941" s="194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  <c r="Z941" s="194"/>
    </row>
    <row r="942">
      <c r="A942" s="194"/>
      <c r="B942" s="259"/>
      <c r="C942" s="259"/>
      <c r="D942" s="194"/>
      <c r="E942" s="194"/>
      <c r="F942" s="194"/>
      <c r="G942" s="194"/>
      <c r="H942" s="194"/>
      <c r="I942" s="194"/>
      <c r="J942" s="194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  <c r="Z942" s="194"/>
    </row>
    <row r="943">
      <c r="A943" s="194"/>
      <c r="B943" s="259"/>
      <c r="C943" s="259"/>
      <c r="D943" s="194"/>
      <c r="E943" s="194"/>
      <c r="F943" s="194"/>
      <c r="G943" s="194"/>
      <c r="H943" s="194"/>
      <c r="I943" s="194"/>
      <c r="J943" s="194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  <c r="Z943" s="194"/>
    </row>
    <row r="944">
      <c r="A944" s="194"/>
      <c r="B944" s="259"/>
      <c r="C944" s="259"/>
      <c r="D944" s="194"/>
      <c r="E944" s="194"/>
      <c r="F944" s="194"/>
      <c r="G944" s="194"/>
      <c r="H944" s="194"/>
      <c r="I944" s="194"/>
      <c r="J944" s="194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  <c r="Z944" s="194"/>
    </row>
    <row r="945">
      <c r="A945" s="194"/>
      <c r="B945" s="259"/>
      <c r="C945" s="259"/>
      <c r="D945" s="194"/>
      <c r="E945" s="194"/>
      <c r="F945" s="194"/>
      <c r="G945" s="194"/>
      <c r="H945" s="194"/>
      <c r="I945" s="194"/>
      <c r="J945" s="194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  <c r="Z945" s="194"/>
    </row>
    <row r="946">
      <c r="A946" s="194"/>
      <c r="B946" s="259"/>
      <c r="C946" s="259"/>
      <c r="D946" s="194"/>
      <c r="E946" s="194"/>
      <c r="F946" s="194"/>
      <c r="G946" s="194"/>
      <c r="H946" s="194"/>
      <c r="I946" s="194"/>
      <c r="J946" s="194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  <c r="Z946" s="194"/>
    </row>
    <row r="947">
      <c r="A947" s="194"/>
      <c r="B947" s="259"/>
      <c r="C947" s="259"/>
      <c r="D947" s="194"/>
      <c r="E947" s="194"/>
      <c r="F947" s="194"/>
      <c r="G947" s="194"/>
      <c r="H947" s="194"/>
      <c r="I947" s="194"/>
      <c r="J947" s="194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  <c r="Z947" s="194"/>
    </row>
    <row r="948">
      <c r="A948" s="194"/>
      <c r="B948" s="259"/>
      <c r="C948" s="259"/>
      <c r="D948" s="194"/>
      <c r="E948" s="194"/>
      <c r="F948" s="194"/>
      <c r="G948" s="194"/>
      <c r="H948" s="194"/>
      <c r="I948" s="194"/>
      <c r="J948" s="194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  <c r="Z948" s="194"/>
    </row>
    <row r="949">
      <c r="A949" s="194"/>
      <c r="B949" s="259"/>
      <c r="C949" s="259"/>
      <c r="D949" s="194"/>
      <c r="E949" s="194"/>
      <c r="F949" s="194"/>
      <c r="G949" s="194"/>
      <c r="H949" s="194"/>
      <c r="I949" s="194"/>
      <c r="J949" s="194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  <c r="Z949" s="194"/>
    </row>
    <row r="950">
      <c r="A950" s="194"/>
      <c r="B950" s="259"/>
      <c r="C950" s="259"/>
      <c r="D950" s="194"/>
      <c r="E950" s="194"/>
      <c r="F950" s="194"/>
      <c r="G950" s="194"/>
      <c r="H950" s="194"/>
      <c r="I950" s="194"/>
      <c r="J950" s="194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  <c r="Z950" s="194"/>
    </row>
    <row r="951">
      <c r="A951" s="194"/>
      <c r="B951" s="259"/>
      <c r="C951" s="259"/>
      <c r="D951" s="194"/>
      <c r="E951" s="194"/>
      <c r="F951" s="194"/>
      <c r="G951" s="194"/>
      <c r="H951" s="194"/>
      <c r="I951" s="194"/>
      <c r="J951" s="194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  <c r="Z951" s="194"/>
    </row>
    <row r="952">
      <c r="A952" s="194"/>
      <c r="B952" s="259"/>
      <c r="C952" s="259"/>
      <c r="D952" s="194"/>
      <c r="E952" s="194"/>
      <c r="F952" s="194"/>
      <c r="G952" s="194"/>
      <c r="H952" s="194"/>
      <c r="I952" s="194"/>
      <c r="J952" s="194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  <c r="Z952" s="194"/>
    </row>
    <row r="953">
      <c r="A953" s="194"/>
      <c r="B953" s="259"/>
      <c r="C953" s="259"/>
      <c r="D953" s="194"/>
      <c r="E953" s="194"/>
      <c r="F953" s="194"/>
      <c r="G953" s="194"/>
      <c r="H953" s="194"/>
      <c r="I953" s="194"/>
      <c r="J953" s="194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  <c r="Z953" s="194"/>
    </row>
    <row r="954">
      <c r="A954" s="194"/>
      <c r="B954" s="259"/>
      <c r="C954" s="259"/>
      <c r="D954" s="194"/>
      <c r="E954" s="194"/>
      <c r="F954" s="194"/>
      <c r="G954" s="194"/>
      <c r="H954" s="194"/>
      <c r="I954" s="194"/>
      <c r="J954" s="194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  <c r="Z954" s="194"/>
    </row>
    <row r="955">
      <c r="A955" s="194"/>
      <c r="B955" s="259"/>
      <c r="C955" s="259"/>
      <c r="D955" s="194"/>
      <c r="E955" s="194"/>
      <c r="F955" s="194"/>
      <c r="G955" s="194"/>
      <c r="H955" s="194"/>
      <c r="I955" s="194"/>
      <c r="J955" s="194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  <c r="Z955" s="194"/>
    </row>
    <row r="956">
      <c r="A956" s="194"/>
      <c r="B956" s="259"/>
      <c r="C956" s="259"/>
      <c r="D956" s="194"/>
      <c r="E956" s="194"/>
      <c r="F956" s="194"/>
      <c r="G956" s="194"/>
      <c r="H956" s="194"/>
      <c r="I956" s="194"/>
      <c r="J956" s="194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  <c r="Z956" s="194"/>
    </row>
    <row r="957">
      <c r="A957" s="194"/>
      <c r="B957" s="259"/>
      <c r="C957" s="259"/>
      <c r="D957" s="194"/>
      <c r="E957" s="194"/>
      <c r="F957" s="194"/>
      <c r="G957" s="194"/>
      <c r="H957" s="194"/>
      <c r="I957" s="194"/>
      <c r="J957" s="194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  <c r="Z957" s="194"/>
    </row>
    <row r="958">
      <c r="A958" s="194"/>
      <c r="B958" s="259"/>
      <c r="C958" s="259"/>
      <c r="D958" s="194"/>
      <c r="E958" s="194"/>
      <c r="F958" s="194"/>
      <c r="G958" s="194"/>
      <c r="H958" s="194"/>
      <c r="I958" s="194"/>
      <c r="J958" s="194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  <c r="Z958" s="194"/>
    </row>
    <row r="959">
      <c r="A959" s="194"/>
      <c r="B959" s="259"/>
      <c r="C959" s="259"/>
      <c r="D959" s="194"/>
      <c r="E959" s="194"/>
      <c r="F959" s="194"/>
      <c r="G959" s="194"/>
      <c r="H959" s="194"/>
      <c r="I959" s="194"/>
      <c r="J959" s="194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  <c r="Z959" s="194"/>
    </row>
    <row r="960">
      <c r="A960" s="194"/>
      <c r="B960" s="259"/>
      <c r="C960" s="259"/>
      <c r="D960" s="194"/>
      <c r="E960" s="194"/>
      <c r="F960" s="194"/>
      <c r="G960" s="194"/>
      <c r="H960" s="194"/>
      <c r="I960" s="194"/>
      <c r="J960" s="194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  <c r="Z960" s="194"/>
    </row>
    <row r="961">
      <c r="A961" s="194"/>
      <c r="B961" s="259"/>
      <c r="C961" s="259"/>
      <c r="D961" s="194"/>
      <c r="E961" s="194"/>
      <c r="F961" s="194"/>
      <c r="G961" s="194"/>
      <c r="H961" s="194"/>
      <c r="I961" s="194"/>
      <c r="J961" s="194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  <c r="Z961" s="194"/>
    </row>
    <row r="962">
      <c r="A962" s="194"/>
      <c r="B962" s="259"/>
      <c r="C962" s="259"/>
      <c r="D962" s="194"/>
      <c r="E962" s="194"/>
      <c r="F962" s="194"/>
      <c r="G962" s="194"/>
      <c r="H962" s="194"/>
      <c r="I962" s="194"/>
      <c r="J962" s="194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  <c r="Z962" s="194"/>
    </row>
    <row r="963">
      <c r="A963" s="194"/>
      <c r="B963" s="259"/>
      <c r="C963" s="259"/>
      <c r="D963" s="194"/>
      <c r="E963" s="194"/>
      <c r="F963" s="194"/>
      <c r="G963" s="194"/>
      <c r="H963" s="194"/>
      <c r="I963" s="194"/>
      <c r="J963" s="194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  <c r="Z963" s="194"/>
    </row>
    <row r="964">
      <c r="A964" s="194"/>
      <c r="B964" s="259"/>
      <c r="C964" s="259"/>
      <c r="D964" s="194"/>
      <c r="E964" s="194"/>
      <c r="F964" s="194"/>
      <c r="G964" s="194"/>
      <c r="H964" s="194"/>
      <c r="I964" s="194"/>
      <c r="J964" s="194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  <c r="Z964" s="194"/>
    </row>
    <row r="965">
      <c r="A965" s="194"/>
      <c r="B965" s="259"/>
      <c r="C965" s="259"/>
      <c r="D965" s="194"/>
      <c r="E965" s="194"/>
      <c r="F965" s="194"/>
      <c r="G965" s="194"/>
      <c r="H965" s="194"/>
      <c r="I965" s="194"/>
      <c r="J965" s="194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  <c r="Z965" s="194"/>
    </row>
    <row r="966">
      <c r="A966" s="194"/>
      <c r="B966" s="259"/>
      <c r="C966" s="259"/>
      <c r="D966" s="194"/>
      <c r="E966" s="194"/>
      <c r="F966" s="194"/>
      <c r="G966" s="194"/>
      <c r="H966" s="194"/>
      <c r="I966" s="194"/>
      <c r="J966" s="194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  <c r="Z966" s="194"/>
    </row>
    <row r="967">
      <c r="A967" s="194"/>
      <c r="B967" s="259"/>
      <c r="C967" s="259"/>
      <c r="D967" s="194"/>
      <c r="E967" s="194"/>
      <c r="F967" s="194"/>
      <c r="G967" s="194"/>
      <c r="H967" s="194"/>
      <c r="I967" s="194"/>
      <c r="J967" s="194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  <c r="Z967" s="194"/>
    </row>
    <row r="968">
      <c r="A968" s="194"/>
      <c r="B968" s="259"/>
      <c r="C968" s="259"/>
      <c r="D968" s="194"/>
      <c r="E968" s="194"/>
      <c r="F968" s="194"/>
      <c r="G968" s="194"/>
      <c r="H968" s="194"/>
      <c r="I968" s="194"/>
      <c r="J968" s="194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  <c r="Z968" s="194"/>
    </row>
    <row r="969">
      <c r="A969" s="194"/>
      <c r="B969" s="259"/>
      <c r="C969" s="259"/>
      <c r="D969" s="194"/>
      <c r="E969" s="194"/>
      <c r="F969" s="194"/>
      <c r="G969" s="194"/>
      <c r="H969" s="194"/>
      <c r="I969" s="194"/>
      <c r="J969" s="194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  <c r="Z969" s="194"/>
    </row>
    <row r="970">
      <c r="A970" s="194"/>
      <c r="B970" s="259"/>
      <c r="C970" s="259"/>
      <c r="D970" s="194"/>
      <c r="E970" s="194"/>
      <c r="F970" s="194"/>
      <c r="G970" s="194"/>
      <c r="H970" s="194"/>
      <c r="I970" s="194"/>
      <c r="J970" s="194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  <c r="Z970" s="194"/>
    </row>
    <row r="971">
      <c r="A971" s="194"/>
      <c r="B971" s="259"/>
      <c r="C971" s="259"/>
      <c r="D971" s="194"/>
      <c r="E971" s="194"/>
      <c r="F971" s="194"/>
      <c r="G971" s="194"/>
      <c r="H971" s="194"/>
      <c r="I971" s="194"/>
      <c r="J971" s="194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  <c r="Z971" s="194"/>
    </row>
    <row r="972">
      <c r="A972" s="194"/>
      <c r="B972" s="259"/>
      <c r="C972" s="259"/>
      <c r="D972" s="194"/>
      <c r="E972" s="194"/>
      <c r="F972" s="194"/>
      <c r="G972" s="194"/>
      <c r="H972" s="194"/>
      <c r="I972" s="194"/>
      <c r="J972" s="194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  <c r="Z972" s="194"/>
    </row>
    <row r="973">
      <c r="A973" s="194"/>
      <c r="B973" s="259"/>
      <c r="C973" s="259"/>
      <c r="D973" s="194"/>
      <c r="E973" s="194"/>
      <c r="F973" s="194"/>
      <c r="G973" s="194"/>
      <c r="H973" s="194"/>
      <c r="I973" s="194"/>
      <c r="J973" s="194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  <c r="Z973" s="194"/>
    </row>
    <row r="974">
      <c r="A974" s="194"/>
      <c r="B974" s="259"/>
      <c r="C974" s="259"/>
      <c r="D974" s="194"/>
      <c r="E974" s="194"/>
      <c r="F974" s="194"/>
      <c r="G974" s="194"/>
      <c r="H974" s="194"/>
      <c r="I974" s="194"/>
      <c r="J974" s="194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  <c r="Z974" s="194"/>
    </row>
    <row r="975">
      <c r="A975" s="194"/>
      <c r="B975" s="259"/>
      <c r="C975" s="259"/>
      <c r="D975" s="194"/>
      <c r="E975" s="194"/>
      <c r="F975" s="194"/>
      <c r="G975" s="194"/>
      <c r="H975" s="194"/>
      <c r="I975" s="194"/>
      <c r="J975" s="194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  <c r="Z975" s="194"/>
    </row>
    <row r="976">
      <c r="A976" s="194"/>
      <c r="B976" s="259"/>
      <c r="C976" s="259"/>
      <c r="D976" s="194"/>
      <c r="E976" s="194"/>
      <c r="F976" s="194"/>
      <c r="G976" s="194"/>
      <c r="H976" s="194"/>
      <c r="I976" s="194"/>
      <c r="J976" s="194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  <c r="Z976" s="194"/>
    </row>
    <row r="977">
      <c r="A977" s="194"/>
      <c r="B977" s="259"/>
      <c r="C977" s="259"/>
      <c r="D977" s="194"/>
      <c r="E977" s="194"/>
      <c r="F977" s="194"/>
      <c r="G977" s="194"/>
      <c r="H977" s="194"/>
      <c r="I977" s="194"/>
      <c r="J977" s="194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  <c r="Z977" s="194"/>
    </row>
    <row r="978">
      <c r="A978" s="194"/>
      <c r="B978" s="259"/>
      <c r="C978" s="259"/>
      <c r="D978" s="194"/>
      <c r="E978" s="194"/>
      <c r="F978" s="194"/>
      <c r="G978" s="194"/>
      <c r="H978" s="194"/>
      <c r="I978" s="194"/>
      <c r="J978" s="194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  <c r="Z978" s="194"/>
    </row>
    <row r="979">
      <c r="A979" s="194"/>
      <c r="B979" s="259"/>
      <c r="C979" s="259"/>
      <c r="D979" s="194"/>
      <c r="E979" s="194"/>
      <c r="F979" s="194"/>
      <c r="G979" s="194"/>
      <c r="H979" s="194"/>
      <c r="I979" s="194"/>
      <c r="J979" s="194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  <c r="Z979" s="194"/>
    </row>
    <row r="980">
      <c r="A980" s="194"/>
      <c r="B980" s="259"/>
      <c r="C980" s="259"/>
      <c r="D980" s="194"/>
      <c r="E980" s="194"/>
      <c r="F980" s="194"/>
      <c r="G980" s="194"/>
      <c r="H980" s="194"/>
      <c r="I980" s="194"/>
      <c r="J980" s="194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  <c r="Z980" s="194"/>
    </row>
    <row r="981">
      <c r="A981" s="194"/>
      <c r="B981" s="259"/>
      <c r="C981" s="259"/>
      <c r="D981" s="194"/>
      <c r="E981" s="194"/>
      <c r="F981" s="194"/>
      <c r="G981" s="194"/>
      <c r="H981" s="194"/>
      <c r="I981" s="194"/>
      <c r="J981" s="194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  <c r="Z981" s="194"/>
    </row>
    <row r="982">
      <c r="A982" s="194"/>
      <c r="B982" s="259"/>
      <c r="C982" s="259"/>
      <c r="D982" s="194"/>
      <c r="E982" s="194"/>
      <c r="F982" s="194"/>
      <c r="G982" s="194"/>
      <c r="H982" s="194"/>
      <c r="I982" s="194"/>
      <c r="J982" s="194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  <c r="Z982" s="194"/>
    </row>
    <row r="983">
      <c r="A983" s="194"/>
      <c r="B983" s="259"/>
      <c r="C983" s="259"/>
      <c r="D983" s="194"/>
      <c r="E983" s="194"/>
      <c r="F983" s="194"/>
      <c r="G983" s="194"/>
      <c r="H983" s="194"/>
      <c r="I983" s="194"/>
      <c r="J983" s="194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  <c r="Z983" s="194"/>
    </row>
    <row r="984">
      <c r="A984" s="194"/>
      <c r="B984" s="259"/>
      <c r="C984" s="259"/>
      <c r="D984" s="194"/>
      <c r="E984" s="194"/>
      <c r="F984" s="194"/>
      <c r="G984" s="194"/>
      <c r="H984" s="194"/>
      <c r="I984" s="194"/>
      <c r="J984" s="194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  <c r="Z984" s="194"/>
    </row>
    <row r="985">
      <c r="A985" s="194"/>
      <c r="B985" s="259"/>
      <c r="C985" s="259"/>
      <c r="D985" s="194"/>
      <c r="E985" s="194"/>
      <c r="F985" s="194"/>
      <c r="G985" s="194"/>
      <c r="H985" s="194"/>
      <c r="I985" s="194"/>
      <c r="J985" s="194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  <c r="Z985" s="194"/>
    </row>
    <row r="986">
      <c r="A986" s="194"/>
      <c r="B986" s="259"/>
      <c r="C986" s="259"/>
      <c r="D986" s="194"/>
      <c r="E986" s="194"/>
      <c r="F986" s="194"/>
      <c r="G986" s="194"/>
      <c r="H986" s="194"/>
      <c r="I986" s="194"/>
      <c r="J986" s="194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  <c r="Z986" s="194"/>
    </row>
    <row r="987">
      <c r="A987" s="194"/>
      <c r="B987" s="259"/>
      <c r="C987" s="259"/>
      <c r="D987" s="194"/>
      <c r="E987" s="194"/>
      <c r="F987" s="194"/>
      <c r="G987" s="194"/>
      <c r="H987" s="194"/>
      <c r="I987" s="194"/>
      <c r="J987" s="194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  <c r="Z987" s="194"/>
    </row>
    <row r="988">
      <c r="A988" s="194"/>
      <c r="B988" s="259"/>
      <c r="C988" s="259"/>
      <c r="D988" s="194"/>
      <c r="E988" s="194"/>
      <c r="F988" s="194"/>
      <c r="G988" s="194"/>
      <c r="H988" s="194"/>
      <c r="I988" s="194"/>
      <c r="J988" s="194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  <c r="Z988" s="194"/>
    </row>
    <row r="989">
      <c r="A989" s="194"/>
      <c r="B989" s="259"/>
      <c r="C989" s="259"/>
      <c r="D989" s="194"/>
      <c r="E989" s="194"/>
      <c r="F989" s="194"/>
      <c r="G989" s="194"/>
      <c r="H989" s="194"/>
      <c r="I989" s="194"/>
      <c r="J989" s="194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  <c r="Z989" s="194"/>
    </row>
    <row r="990">
      <c r="A990" s="194"/>
      <c r="B990" s="259"/>
      <c r="C990" s="259"/>
      <c r="D990" s="194"/>
      <c r="E990" s="194"/>
      <c r="F990" s="194"/>
      <c r="G990" s="194"/>
      <c r="H990" s="194"/>
      <c r="I990" s="194"/>
      <c r="J990" s="194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  <c r="Z990" s="194"/>
    </row>
    <row r="991">
      <c r="A991" s="194"/>
      <c r="B991" s="259"/>
      <c r="C991" s="259"/>
      <c r="D991" s="194"/>
      <c r="E991" s="194"/>
      <c r="F991" s="194"/>
      <c r="G991" s="194"/>
      <c r="H991" s="194"/>
      <c r="I991" s="194"/>
      <c r="J991" s="194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  <c r="Z991" s="194"/>
    </row>
    <row r="992">
      <c r="A992" s="194"/>
      <c r="B992" s="259"/>
      <c r="C992" s="259"/>
      <c r="D992" s="194"/>
      <c r="E992" s="194"/>
      <c r="F992" s="194"/>
      <c r="G992" s="194"/>
      <c r="H992" s="194"/>
      <c r="I992" s="194"/>
      <c r="J992" s="194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  <c r="Z992" s="194"/>
    </row>
    <row r="993">
      <c r="A993" s="194"/>
      <c r="B993" s="259"/>
      <c r="C993" s="259"/>
      <c r="D993" s="194"/>
      <c r="E993" s="194"/>
      <c r="F993" s="194"/>
      <c r="G993" s="194"/>
      <c r="H993" s="194"/>
      <c r="I993" s="194"/>
      <c r="J993" s="194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  <c r="Z993" s="194"/>
    </row>
    <row r="994">
      <c r="A994" s="194"/>
      <c r="B994" s="259"/>
      <c r="C994" s="259"/>
      <c r="D994" s="194"/>
      <c r="E994" s="194"/>
      <c r="F994" s="194"/>
      <c r="G994" s="194"/>
      <c r="H994" s="194"/>
      <c r="I994" s="194"/>
      <c r="J994" s="194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  <c r="Z994" s="194"/>
    </row>
    <row r="995">
      <c r="A995" s="194"/>
      <c r="B995" s="259"/>
      <c r="C995" s="259"/>
      <c r="D995" s="194"/>
      <c r="E995" s="194"/>
      <c r="F995" s="194"/>
      <c r="G995" s="194"/>
      <c r="H995" s="194"/>
      <c r="I995" s="194"/>
      <c r="J995" s="194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  <c r="Z995" s="194"/>
    </row>
    <row r="996">
      <c r="A996" s="194"/>
      <c r="B996" s="259"/>
      <c r="C996" s="259"/>
      <c r="D996" s="194"/>
      <c r="E996" s="194"/>
      <c r="F996" s="194"/>
      <c r="G996" s="194"/>
      <c r="H996" s="194"/>
      <c r="I996" s="194"/>
      <c r="J996" s="194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  <c r="Z996" s="194"/>
    </row>
    <row r="997">
      <c r="A997" s="194"/>
      <c r="B997" s="259"/>
      <c r="C997" s="259"/>
      <c r="D997" s="194"/>
      <c r="E997" s="194"/>
      <c r="F997" s="194"/>
      <c r="G997" s="194"/>
      <c r="H997" s="194"/>
      <c r="I997" s="194"/>
      <c r="J997" s="194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  <c r="Z997" s="194"/>
    </row>
    <row r="998">
      <c r="A998" s="194"/>
      <c r="B998" s="259"/>
      <c r="C998" s="259"/>
      <c r="D998" s="194"/>
      <c r="E998" s="194"/>
      <c r="F998" s="194"/>
      <c r="G998" s="194"/>
      <c r="H998" s="194"/>
      <c r="I998" s="194"/>
      <c r="J998" s="194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194"/>
      <c r="Z998" s="194"/>
    </row>
    <row r="999">
      <c r="A999" s="194"/>
      <c r="B999" s="259"/>
      <c r="C999" s="259"/>
      <c r="D999" s="194"/>
      <c r="E999" s="194"/>
      <c r="F999" s="194"/>
      <c r="G999" s="194"/>
      <c r="H999" s="194"/>
      <c r="I999" s="194"/>
      <c r="J999" s="194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194"/>
      <c r="Z999" s="194"/>
    </row>
    <row r="1000">
      <c r="A1000" s="194"/>
      <c r="B1000" s="259"/>
      <c r="C1000" s="259"/>
      <c r="D1000" s="194"/>
      <c r="E1000" s="194"/>
      <c r="F1000" s="194"/>
      <c r="G1000" s="194"/>
      <c r="H1000" s="194"/>
      <c r="I1000" s="194"/>
      <c r="J1000" s="194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194"/>
      <c r="Z1000" s="194"/>
    </row>
    <row r="1001">
      <c r="A1001" s="194"/>
      <c r="B1001" s="259"/>
      <c r="C1001" s="259"/>
      <c r="D1001" s="194"/>
      <c r="E1001" s="194"/>
      <c r="F1001" s="194"/>
      <c r="G1001" s="194"/>
      <c r="H1001" s="194"/>
      <c r="I1001" s="194"/>
      <c r="J1001" s="194"/>
      <c r="K1001" s="194"/>
      <c r="L1001" s="194"/>
      <c r="M1001" s="194"/>
      <c r="N1001" s="194"/>
      <c r="O1001" s="194"/>
      <c r="P1001" s="194"/>
      <c r="Q1001" s="194"/>
      <c r="R1001" s="194"/>
      <c r="S1001" s="194"/>
      <c r="T1001" s="194"/>
      <c r="U1001" s="194"/>
      <c r="V1001" s="194"/>
      <c r="W1001" s="194"/>
      <c r="X1001" s="194"/>
      <c r="Y1001" s="194"/>
      <c r="Z1001" s="194"/>
    </row>
    <row r="1002">
      <c r="A1002" s="194"/>
      <c r="B1002" s="259"/>
      <c r="C1002" s="259"/>
      <c r="D1002" s="194"/>
      <c r="E1002" s="194"/>
      <c r="F1002" s="194"/>
      <c r="G1002" s="194"/>
      <c r="H1002" s="194"/>
      <c r="I1002" s="194"/>
      <c r="J1002" s="194"/>
      <c r="K1002" s="194"/>
      <c r="L1002" s="194"/>
      <c r="M1002" s="194"/>
      <c r="N1002" s="194"/>
      <c r="O1002" s="194"/>
      <c r="P1002" s="194"/>
      <c r="Q1002" s="194"/>
      <c r="R1002" s="194"/>
      <c r="S1002" s="194"/>
      <c r="T1002" s="194"/>
      <c r="U1002" s="194"/>
      <c r="V1002" s="194"/>
      <c r="W1002" s="194"/>
      <c r="X1002" s="194"/>
      <c r="Y1002" s="194"/>
      <c r="Z1002" s="194"/>
    </row>
    <row r="1003">
      <c r="A1003" s="194"/>
      <c r="B1003" s="259"/>
      <c r="C1003" s="259"/>
      <c r="D1003" s="194"/>
      <c r="E1003" s="194"/>
      <c r="F1003" s="194"/>
      <c r="G1003" s="194"/>
      <c r="H1003" s="194"/>
      <c r="I1003" s="194"/>
      <c r="J1003" s="194"/>
      <c r="K1003" s="194"/>
      <c r="L1003" s="194"/>
      <c r="M1003" s="194"/>
      <c r="N1003" s="194"/>
      <c r="O1003" s="194"/>
      <c r="P1003" s="194"/>
      <c r="Q1003" s="194"/>
      <c r="R1003" s="194"/>
      <c r="S1003" s="194"/>
      <c r="T1003" s="194"/>
      <c r="U1003" s="194"/>
      <c r="V1003" s="194"/>
      <c r="W1003" s="194"/>
      <c r="X1003" s="194"/>
      <c r="Y1003" s="194"/>
      <c r="Z1003" s="194"/>
    </row>
    <row r="1004">
      <c r="A1004" s="194"/>
      <c r="B1004" s="259"/>
      <c r="C1004" s="259"/>
      <c r="D1004" s="194"/>
      <c r="E1004" s="194"/>
      <c r="F1004" s="194"/>
      <c r="G1004" s="194"/>
      <c r="H1004" s="194"/>
      <c r="I1004" s="194"/>
      <c r="J1004" s="194"/>
      <c r="K1004" s="194"/>
      <c r="L1004" s="194"/>
      <c r="M1004" s="194"/>
      <c r="N1004" s="194"/>
      <c r="O1004" s="194"/>
      <c r="P1004" s="194"/>
      <c r="Q1004" s="194"/>
      <c r="R1004" s="194"/>
      <c r="S1004" s="194"/>
      <c r="T1004" s="194"/>
      <c r="U1004" s="194"/>
      <c r="V1004" s="194"/>
      <c r="W1004" s="194"/>
      <c r="X1004" s="194"/>
      <c r="Y1004" s="194"/>
      <c r="Z1004" s="194"/>
    </row>
    <row r="1005">
      <c r="A1005" s="194"/>
      <c r="B1005" s="259"/>
      <c r="C1005" s="259"/>
      <c r="D1005" s="194"/>
      <c r="E1005" s="194"/>
      <c r="F1005" s="194"/>
      <c r="G1005" s="194"/>
      <c r="H1005" s="194"/>
      <c r="I1005" s="194"/>
      <c r="J1005" s="194"/>
      <c r="K1005" s="194"/>
      <c r="L1005" s="194"/>
      <c r="M1005" s="194"/>
      <c r="N1005" s="194"/>
      <c r="O1005" s="194"/>
      <c r="P1005" s="194"/>
      <c r="Q1005" s="194"/>
      <c r="R1005" s="194"/>
      <c r="S1005" s="194"/>
      <c r="T1005" s="194"/>
      <c r="U1005" s="194"/>
      <c r="V1005" s="194"/>
      <c r="W1005" s="194"/>
      <c r="X1005" s="194"/>
      <c r="Y1005" s="194"/>
      <c r="Z1005" s="194"/>
    </row>
    <row r="1006">
      <c r="A1006" s="194"/>
      <c r="B1006" s="259"/>
      <c r="C1006" s="259"/>
      <c r="D1006" s="194"/>
      <c r="E1006" s="194"/>
      <c r="F1006" s="194"/>
      <c r="G1006" s="194"/>
      <c r="H1006" s="194"/>
      <c r="I1006" s="194"/>
      <c r="J1006" s="194"/>
      <c r="K1006" s="194"/>
      <c r="L1006" s="194"/>
      <c r="M1006" s="194"/>
      <c r="N1006" s="194"/>
      <c r="O1006" s="194"/>
      <c r="P1006" s="194"/>
      <c r="Q1006" s="194"/>
      <c r="R1006" s="194"/>
      <c r="S1006" s="194"/>
      <c r="T1006" s="194"/>
      <c r="U1006" s="194"/>
      <c r="V1006" s="194"/>
      <c r="W1006" s="194"/>
      <c r="X1006" s="194"/>
      <c r="Y1006" s="194"/>
      <c r="Z1006" s="194"/>
    </row>
    <row r="1007">
      <c r="A1007" s="194"/>
      <c r="B1007" s="259"/>
      <c r="C1007" s="259"/>
      <c r="D1007" s="194"/>
      <c r="E1007" s="194"/>
      <c r="F1007" s="194"/>
      <c r="G1007" s="194"/>
      <c r="H1007" s="194"/>
      <c r="I1007" s="194"/>
      <c r="J1007" s="194"/>
      <c r="K1007" s="194"/>
      <c r="L1007" s="194"/>
      <c r="M1007" s="194"/>
      <c r="N1007" s="194"/>
      <c r="O1007" s="194"/>
      <c r="P1007" s="194"/>
      <c r="Q1007" s="194"/>
      <c r="R1007" s="194"/>
      <c r="S1007" s="194"/>
      <c r="T1007" s="194"/>
      <c r="U1007" s="194"/>
      <c r="V1007" s="194"/>
      <c r="W1007" s="194"/>
      <c r="X1007" s="194"/>
      <c r="Y1007" s="194"/>
      <c r="Z1007" s="194"/>
    </row>
    <row r="1008">
      <c r="A1008" s="194"/>
      <c r="B1008" s="259"/>
      <c r="C1008" s="259"/>
      <c r="D1008" s="194"/>
      <c r="E1008" s="194"/>
      <c r="F1008" s="194"/>
      <c r="G1008" s="194"/>
      <c r="H1008" s="194"/>
      <c r="I1008" s="194"/>
      <c r="J1008" s="194"/>
      <c r="K1008" s="194"/>
      <c r="L1008" s="194"/>
      <c r="M1008" s="194"/>
      <c r="N1008" s="194"/>
      <c r="O1008" s="194"/>
      <c r="P1008" s="194"/>
      <c r="Q1008" s="194"/>
      <c r="R1008" s="194"/>
      <c r="S1008" s="194"/>
      <c r="T1008" s="194"/>
      <c r="U1008" s="194"/>
      <c r="V1008" s="194"/>
      <c r="W1008" s="194"/>
      <c r="X1008" s="194"/>
      <c r="Y1008" s="194"/>
      <c r="Z1008" s="194"/>
    </row>
    <row r="1009">
      <c r="A1009" s="194"/>
      <c r="B1009" s="259"/>
      <c r="C1009" s="259"/>
      <c r="D1009" s="194"/>
      <c r="E1009" s="194"/>
      <c r="F1009" s="194"/>
      <c r="G1009" s="194"/>
      <c r="H1009" s="194"/>
      <c r="I1009" s="194"/>
      <c r="J1009" s="194"/>
      <c r="K1009" s="194"/>
      <c r="L1009" s="194"/>
      <c r="M1009" s="194"/>
      <c r="N1009" s="194"/>
      <c r="O1009" s="194"/>
      <c r="P1009" s="194"/>
      <c r="Q1009" s="194"/>
      <c r="R1009" s="194"/>
      <c r="S1009" s="194"/>
      <c r="T1009" s="194"/>
      <c r="U1009" s="194"/>
      <c r="V1009" s="194"/>
      <c r="W1009" s="194"/>
      <c r="X1009" s="194"/>
      <c r="Y1009" s="194"/>
      <c r="Z1009" s="194"/>
    </row>
    <row r="1010">
      <c r="A1010" s="194"/>
      <c r="B1010" s="259"/>
      <c r="C1010" s="259"/>
      <c r="D1010" s="194"/>
      <c r="E1010" s="194"/>
      <c r="F1010" s="194"/>
      <c r="G1010" s="194"/>
      <c r="H1010" s="194"/>
      <c r="I1010" s="194"/>
      <c r="J1010" s="194"/>
      <c r="K1010" s="194"/>
      <c r="L1010" s="194"/>
      <c r="M1010" s="194"/>
      <c r="N1010" s="194"/>
      <c r="O1010" s="194"/>
      <c r="P1010" s="194"/>
      <c r="Q1010" s="194"/>
      <c r="R1010" s="194"/>
      <c r="S1010" s="194"/>
      <c r="T1010" s="194"/>
      <c r="U1010" s="194"/>
      <c r="V1010" s="194"/>
      <c r="W1010" s="194"/>
      <c r="X1010" s="194"/>
      <c r="Y1010" s="194"/>
      <c r="Z1010" s="194"/>
    </row>
    <row r="1011">
      <c r="A1011" s="194"/>
      <c r="B1011" s="259"/>
      <c r="C1011" s="259"/>
      <c r="D1011" s="194"/>
      <c r="E1011" s="194"/>
      <c r="F1011" s="194"/>
      <c r="G1011" s="194"/>
      <c r="H1011" s="194"/>
      <c r="I1011" s="194"/>
      <c r="J1011" s="194"/>
      <c r="K1011" s="194"/>
      <c r="L1011" s="194"/>
      <c r="M1011" s="194"/>
      <c r="N1011" s="194"/>
      <c r="O1011" s="194"/>
      <c r="P1011" s="194"/>
      <c r="Q1011" s="194"/>
      <c r="R1011" s="194"/>
      <c r="S1011" s="194"/>
      <c r="T1011" s="194"/>
      <c r="U1011" s="194"/>
      <c r="V1011" s="194"/>
      <c r="W1011" s="194"/>
      <c r="X1011" s="194"/>
      <c r="Y1011" s="194"/>
      <c r="Z1011" s="194"/>
    </row>
    <row r="1012">
      <c r="A1012" s="194"/>
      <c r="B1012" s="259"/>
      <c r="C1012" s="259"/>
      <c r="D1012" s="194"/>
      <c r="E1012" s="194"/>
      <c r="F1012" s="194"/>
      <c r="G1012" s="194"/>
      <c r="H1012" s="194"/>
      <c r="I1012" s="194"/>
      <c r="J1012" s="194"/>
      <c r="K1012" s="194"/>
      <c r="L1012" s="194"/>
      <c r="M1012" s="194"/>
      <c r="N1012" s="194"/>
      <c r="O1012" s="194"/>
      <c r="P1012" s="194"/>
      <c r="Q1012" s="194"/>
      <c r="R1012" s="194"/>
      <c r="S1012" s="194"/>
      <c r="T1012" s="194"/>
      <c r="U1012" s="194"/>
      <c r="V1012" s="194"/>
      <c r="W1012" s="194"/>
      <c r="X1012" s="194"/>
      <c r="Y1012" s="194"/>
      <c r="Z1012" s="194"/>
    </row>
    <row r="1013">
      <c r="A1013" s="194"/>
      <c r="B1013" s="259"/>
      <c r="C1013" s="259"/>
      <c r="D1013" s="194"/>
      <c r="E1013" s="194"/>
      <c r="F1013" s="194"/>
      <c r="G1013" s="194"/>
      <c r="H1013" s="194"/>
      <c r="I1013" s="194"/>
      <c r="J1013" s="194"/>
      <c r="K1013" s="194"/>
      <c r="L1013" s="194"/>
      <c r="M1013" s="194"/>
      <c r="N1013" s="194"/>
      <c r="O1013" s="194"/>
      <c r="P1013" s="194"/>
      <c r="Q1013" s="194"/>
      <c r="R1013" s="194"/>
      <c r="S1013" s="194"/>
      <c r="T1013" s="194"/>
      <c r="U1013" s="194"/>
      <c r="V1013" s="194"/>
      <c r="W1013" s="194"/>
      <c r="X1013" s="194"/>
      <c r="Y1013" s="194"/>
      <c r="Z1013" s="194"/>
    </row>
    <row r="1014">
      <c r="A1014" s="194"/>
      <c r="B1014" s="259"/>
      <c r="C1014" s="259"/>
      <c r="D1014" s="194"/>
      <c r="E1014" s="194"/>
      <c r="F1014" s="194"/>
      <c r="G1014" s="194"/>
      <c r="H1014" s="194"/>
      <c r="I1014" s="194"/>
      <c r="J1014" s="194"/>
      <c r="K1014" s="194"/>
      <c r="L1014" s="194"/>
      <c r="M1014" s="194"/>
      <c r="N1014" s="194"/>
      <c r="O1014" s="194"/>
      <c r="P1014" s="194"/>
      <c r="Q1014" s="194"/>
      <c r="R1014" s="194"/>
      <c r="S1014" s="194"/>
      <c r="T1014" s="194"/>
      <c r="U1014" s="194"/>
      <c r="V1014" s="194"/>
      <c r="W1014" s="194"/>
      <c r="X1014" s="194"/>
      <c r="Y1014" s="194"/>
      <c r="Z1014" s="194"/>
    </row>
    <row r="1015">
      <c r="A1015" s="194"/>
      <c r="B1015" s="259"/>
      <c r="C1015" s="259"/>
      <c r="D1015" s="194"/>
      <c r="E1015" s="194"/>
      <c r="F1015" s="194"/>
      <c r="G1015" s="194"/>
      <c r="H1015" s="194"/>
      <c r="I1015" s="194"/>
      <c r="J1015" s="194"/>
      <c r="K1015" s="194"/>
      <c r="L1015" s="194"/>
      <c r="M1015" s="194"/>
      <c r="N1015" s="194"/>
      <c r="O1015" s="194"/>
      <c r="P1015" s="194"/>
      <c r="Q1015" s="194"/>
      <c r="R1015" s="194"/>
      <c r="S1015" s="194"/>
      <c r="T1015" s="194"/>
      <c r="U1015" s="194"/>
      <c r="V1015" s="194"/>
      <c r="W1015" s="194"/>
      <c r="X1015" s="194"/>
      <c r="Y1015" s="194"/>
      <c r="Z1015" s="194"/>
    </row>
    <row r="1016">
      <c r="A1016" s="194"/>
      <c r="B1016" s="259"/>
      <c r="C1016" s="259"/>
      <c r="D1016" s="194"/>
      <c r="E1016" s="194"/>
      <c r="F1016" s="194"/>
      <c r="G1016" s="194"/>
      <c r="H1016" s="194"/>
      <c r="I1016" s="194"/>
      <c r="J1016" s="194"/>
      <c r="K1016" s="194"/>
      <c r="L1016" s="194"/>
      <c r="M1016" s="194"/>
      <c r="N1016" s="194"/>
      <c r="O1016" s="194"/>
      <c r="P1016" s="194"/>
      <c r="Q1016" s="194"/>
      <c r="R1016" s="194"/>
      <c r="S1016" s="194"/>
      <c r="T1016" s="194"/>
      <c r="U1016" s="194"/>
      <c r="V1016" s="194"/>
      <c r="W1016" s="194"/>
      <c r="X1016" s="194"/>
      <c r="Y1016" s="194"/>
      <c r="Z1016" s="19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23">
      <c r="H23" s="3" t="s">
        <v>1739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8.0"/>
    <col customWidth="1" min="4" max="4" width="68.0"/>
    <col customWidth="1" min="5" max="5" width="26.88"/>
    <col customWidth="1" min="7" max="7" width="39.5"/>
  </cols>
  <sheetData>
    <row r="1">
      <c r="A1" s="199">
        <v>0.0</v>
      </c>
      <c r="B1" s="341" t="s">
        <v>3</v>
      </c>
      <c r="C1" s="342" t="s">
        <v>37</v>
      </c>
      <c r="D1" s="342" t="s">
        <v>1740</v>
      </c>
      <c r="E1" s="342" t="s">
        <v>1741</v>
      </c>
      <c r="F1" s="343" t="s">
        <v>1742</v>
      </c>
      <c r="G1" s="343" t="s">
        <v>1743</v>
      </c>
    </row>
    <row r="2">
      <c r="A2" s="344">
        <v>1.0</v>
      </c>
      <c r="B2" s="345"/>
      <c r="C2" s="149"/>
      <c r="D2" s="149"/>
      <c r="E2" s="149"/>
      <c r="F2" s="154"/>
      <c r="G2" s="149"/>
    </row>
    <row r="3">
      <c r="A3" s="344">
        <v>2.0</v>
      </c>
      <c r="B3" s="345"/>
      <c r="C3" s="149"/>
      <c r="D3" s="149"/>
      <c r="E3" s="149"/>
      <c r="F3" s="154"/>
      <c r="G3" s="149"/>
    </row>
    <row r="4">
      <c r="A4" s="344">
        <v>3.0</v>
      </c>
      <c r="B4" s="345"/>
      <c r="C4" s="149"/>
      <c r="D4" s="149"/>
      <c r="E4" s="149"/>
      <c r="F4" s="154"/>
      <c r="G4" s="149"/>
    </row>
    <row r="5">
      <c r="A5" s="344">
        <v>4.0</v>
      </c>
      <c r="B5" s="345"/>
      <c r="C5" s="149"/>
      <c r="D5" s="149"/>
      <c r="E5" s="149"/>
      <c r="F5" s="154"/>
      <c r="G5" s="149"/>
    </row>
    <row r="6">
      <c r="A6" s="344">
        <v>5.0</v>
      </c>
      <c r="B6" s="345"/>
      <c r="C6" s="149"/>
      <c r="D6" s="149"/>
      <c r="E6" s="149"/>
      <c r="F6" s="154"/>
      <c r="G6" s="149"/>
    </row>
    <row r="7">
      <c r="A7" s="344">
        <v>6.0</v>
      </c>
      <c r="B7" s="345"/>
      <c r="C7" s="149"/>
      <c r="D7" s="149"/>
      <c r="E7" s="149"/>
      <c r="F7" s="149"/>
      <c r="G7" s="149"/>
    </row>
    <row r="8">
      <c r="A8" s="344">
        <v>7.0</v>
      </c>
      <c r="B8" s="345"/>
      <c r="C8" s="149"/>
      <c r="D8" s="346"/>
      <c r="E8" s="347"/>
      <c r="F8" s="154"/>
      <c r="G8" s="149"/>
    </row>
    <row r="9">
      <c r="A9" s="344">
        <v>8.0</v>
      </c>
      <c r="B9" s="345"/>
      <c r="C9" s="149"/>
      <c r="D9" s="168"/>
      <c r="E9" s="344"/>
      <c r="F9" s="149"/>
      <c r="G9" s="149"/>
    </row>
    <row r="10">
      <c r="A10" s="344">
        <v>9.0</v>
      </c>
      <c r="B10" s="345"/>
      <c r="C10" s="149"/>
      <c r="D10" s="168"/>
      <c r="E10" s="344"/>
      <c r="F10" s="149"/>
      <c r="G10" s="149"/>
    </row>
    <row r="11">
      <c r="A11" s="344">
        <v>10.0</v>
      </c>
      <c r="B11" s="345"/>
      <c r="C11" s="149"/>
      <c r="D11" s="149"/>
      <c r="E11" s="149"/>
      <c r="F11" s="154"/>
      <c r="G11" s="149"/>
    </row>
    <row r="12">
      <c r="A12" s="344">
        <v>11.0</v>
      </c>
      <c r="B12" s="345"/>
      <c r="C12" s="149"/>
      <c r="D12" s="149"/>
      <c r="E12" s="149"/>
      <c r="F12" s="149"/>
      <c r="G12" s="149"/>
    </row>
    <row r="13">
      <c r="A13" s="344">
        <v>12.0</v>
      </c>
      <c r="B13" s="345"/>
      <c r="C13" s="149"/>
      <c r="D13" s="149"/>
      <c r="E13" s="149"/>
      <c r="F13" s="149"/>
      <c r="G13" s="149"/>
    </row>
    <row r="14">
      <c r="A14" s="344">
        <v>13.0</v>
      </c>
      <c r="B14" s="345"/>
      <c r="C14" s="149"/>
      <c r="D14" s="149"/>
      <c r="E14" s="149"/>
      <c r="F14" s="154"/>
      <c r="G14" s="149"/>
    </row>
    <row r="15">
      <c r="A15" s="344">
        <v>14.0</v>
      </c>
      <c r="B15" s="345"/>
      <c r="C15" s="149"/>
      <c r="D15" s="168"/>
      <c r="E15" s="149"/>
      <c r="F15" s="154"/>
      <c r="G15" s="149"/>
    </row>
    <row r="16">
      <c r="A16" s="344">
        <v>15.0</v>
      </c>
      <c r="B16" s="345"/>
      <c r="C16" s="149"/>
      <c r="D16" s="168"/>
      <c r="E16" s="149"/>
      <c r="F16" s="154"/>
      <c r="G16" s="149"/>
    </row>
    <row r="17">
      <c r="A17" s="344">
        <v>16.0</v>
      </c>
      <c r="B17" s="345"/>
      <c r="C17" s="149"/>
      <c r="D17" s="149"/>
      <c r="E17" s="149"/>
      <c r="F17" s="154"/>
      <c r="G17" s="149"/>
    </row>
    <row r="18">
      <c r="A18" s="344">
        <v>17.0</v>
      </c>
      <c r="B18" s="345"/>
      <c r="C18" s="149"/>
      <c r="D18" s="149"/>
      <c r="E18" s="149"/>
      <c r="F18" s="154"/>
      <c r="G18" s="149"/>
    </row>
    <row r="19">
      <c r="A19" s="344">
        <v>18.0</v>
      </c>
      <c r="B19" s="345"/>
      <c r="C19" s="149"/>
      <c r="D19" s="149"/>
      <c r="E19" s="149"/>
      <c r="F19" s="154"/>
      <c r="G19" s="149"/>
    </row>
    <row r="20">
      <c r="A20" s="344">
        <v>19.0</v>
      </c>
      <c r="B20" s="345"/>
      <c r="C20" s="149"/>
      <c r="D20" s="149"/>
      <c r="E20" s="149"/>
      <c r="F20" s="154"/>
      <c r="G20" s="149"/>
    </row>
    <row r="21">
      <c r="A21" s="344">
        <v>20.0</v>
      </c>
      <c r="B21" s="345"/>
      <c r="C21" s="149"/>
      <c r="D21" s="149"/>
      <c r="E21" s="149"/>
      <c r="F21" s="149"/>
      <c r="G21" s="149"/>
    </row>
    <row r="22">
      <c r="A22" s="344">
        <v>21.0</v>
      </c>
      <c r="B22" s="345"/>
      <c r="C22" s="149"/>
      <c r="D22" s="149"/>
      <c r="E22" s="149"/>
      <c r="F22" s="149"/>
      <c r="G22" s="149"/>
    </row>
    <row r="23">
      <c r="A23" s="344">
        <v>22.0</v>
      </c>
      <c r="B23" s="345"/>
      <c r="C23" s="149"/>
      <c r="D23" s="149"/>
      <c r="E23" s="149"/>
      <c r="F23" s="154"/>
      <c r="G23" s="149"/>
    </row>
    <row r="24">
      <c r="A24" s="344">
        <v>23.0</v>
      </c>
      <c r="B24" s="345"/>
      <c r="C24" s="149"/>
      <c r="D24" s="149"/>
      <c r="E24" s="149"/>
      <c r="F24" s="154"/>
      <c r="G24" s="149"/>
    </row>
    <row r="25">
      <c r="A25" s="344">
        <v>24.0</v>
      </c>
      <c r="B25" s="345"/>
      <c r="C25" s="149"/>
      <c r="D25" s="149"/>
      <c r="E25" s="149"/>
      <c r="F25" s="154"/>
      <c r="G25" s="149"/>
    </row>
    <row r="26">
      <c r="A26" s="344">
        <v>25.0</v>
      </c>
      <c r="B26" s="345"/>
      <c r="C26" s="149"/>
      <c r="D26" s="348"/>
      <c r="E26" s="149"/>
      <c r="F26" s="154"/>
      <c r="G26" s="149"/>
    </row>
    <row r="27">
      <c r="A27" s="344">
        <v>26.0</v>
      </c>
      <c r="B27" s="345"/>
      <c r="C27" s="149"/>
      <c r="D27" s="149"/>
      <c r="E27" s="149"/>
      <c r="F27" s="154"/>
      <c r="G27" s="149"/>
    </row>
    <row r="28">
      <c r="A28" s="344">
        <v>27.0</v>
      </c>
      <c r="B28" s="345"/>
      <c r="C28" s="149"/>
      <c r="D28" s="346"/>
      <c r="E28" s="349"/>
      <c r="F28" s="154"/>
      <c r="G28" s="149"/>
    </row>
    <row r="29">
      <c r="A29" s="344">
        <v>28.0</v>
      </c>
      <c r="B29" s="345"/>
      <c r="C29" s="149"/>
      <c r="D29" s="350"/>
      <c r="E29" s="351"/>
      <c r="F29" s="154"/>
      <c r="G29" s="149"/>
    </row>
    <row r="30">
      <c r="A30" s="344">
        <v>29.0</v>
      </c>
      <c r="B30" s="345"/>
      <c r="C30" s="149"/>
      <c r="D30" s="350"/>
      <c r="E30" s="168"/>
      <c r="F30" s="154"/>
      <c r="G30" s="149"/>
    </row>
    <row r="31">
      <c r="A31" s="344">
        <v>30.0</v>
      </c>
      <c r="B31" s="345"/>
      <c r="C31" s="149"/>
      <c r="D31" s="168"/>
      <c r="E31" s="168"/>
      <c r="F31" s="154"/>
      <c r="G31" s="149"/>
    </row>
    <row r="32">
      <c r="A32" s="344">
        <v>31.0</v>
      </c>
      <c r="B32" s="345"/>
      <c r="C32" s="149"/>
      <c r="D32" s="168"/>
      <c r="E32" s="168"/>
      <c r="F32" s="154"/>
      <c r="G32" s="149"/>
    </row>
    <row r="33">
      <c r="A33" s="344">
        <v>32.0</v>
      </c>
      <c r="B33" s="345"/>
      <c r="C33" s="149"/>
      <c r="D33" s="149"/>
      <c r="E33" s="149"/>
      <c r="F33" s="154"/>
      <c r="G33" s="149"/>
    </row>
    <row r="34">
      <c r="A34" s="344">
        <v>33.0</v>
      </c>
      <c r="B34" s="149"/>
      <c r="C34" s="149"/>
      <c r="D34" s="149"/>
      <c r="E34" s="149"/>
      <c r="F34" s="154"/>
      <c r="G34" s="149"/>
    </row>
    <row r="35">
      <c r="A35" s="344">
        <v>34.0</v>
      </c>
      <c r="B35" s="345"/>
      <c r="C35" s="149"/>
      <c r="D35" s="149"/>
      <c r="E35" s="149"/>
      <c r="F35" s="154"/>
      <c r="G35" s="149"/>
    </row>
    <row r="36">
      <c r="A36" s="344">
        <v>35.0</v>
      </c>
      <c r="B36" s="149"/>
      <c r="C36" s="149"/>
      <c r="D36" s="348"/>
      <c r="E36" s="149"/>
      <c r="F36" s="154"/>
      <c r="G36" s="149"/>
    </row>
    <row r="37">
      <c r="A37" s="344">
        <v>36.0</v>
      </c>
      <c r="B37" s="345"/>
      <c r="C37" s="149"/>
      <c r="D37" s="348"/>
      <c r="E37" s="149"/>
      <c r="F37" s="154"/>
      <c r="G37" s="149"/>
    </row>
    <row r="38">
      <c r="A38" s="344">
        <v>37.0</v>
      </c>
      <c r="B38" s="345"/>
      <c r="C38" s="149"/>
      <c r="D38" s="149"/>
      <c r="E38" s="149"/>
      <c r="F38" s="154"/>
      <c r="G38" s="149"/>
    </row>
    <row r="39">
      <c r="A39" s="344">
        <v>38.0</v>
      </c>
      <c r="B39" s="345"/>
      <c r="C39" s="149"/>
      <c r="D39" s="350"/>
      <c r="E39" s="352"/>
      <c r="F39" s="154"/>
      <c r="G39" s="149"/>
    </row>
    <row r="40">
      <c r="A40" s="344">
        <v>39.0</v>
      </c>
      <c r="B40" s="353"/>
      <c r="C40" s="154"/>
      <c r="D40" s="154"/>
      <c r="E40" s="154"/>
      <c r="F40" s="154"/>
      <c r="G40" s="154"/>
    </row>
    <row r="41">
      <c r="A41" s="344">
        <v>40.0</v>
      </c>
      <c r="B41" s="353"/>
      <c r="C41" s="154"/>
      <c r="D41" s="154"/>
      <c r="E41" s="154"/>
      <c r="F41" s="154"/>
      <c r="G41" s="154"/>
    </row>
    <row r="42">
      <c r="A42" s="344">
        <v>41.0</v>
      </c>
      <c r="B42" s="353"/>
      <c r="C42" s="154"/>
      <c r="D42" s="154"/>
      <c r="E42" s="154"/>
      <c r="F42" s="154"/>
      <c r="G42" s="154"/>
    </row>
    <row r="43">
      <c r="A43" s="344">
        <v>42.0</v>
      </c>
      <c r="B43" s="353"/>
      <c r="C43" s="154"/>
      <c r="D43" s="154"/>
      <c r="E43" s="154"/>
      <c r="F43" s="154"/>
      <c r="G43" s="154"/>
    </row>
    <row r="44">
      <c r="A44" s="344">
        <v>43.0</v>
      </c>
      <c r="B44" s="353"/>
      <c r="C44" s="154"/>
      <c r="D44" s="154"/>
      <c r="E44" s="154"/>
      <c r="F44" s="154"/>
      <c r="G44" s="154"/>
    </row>
    <row r="45">
      <c r="A45" s="344">
        <v>44.0</v>
      </c>
      <c r="B45" s="353"/>
      <c r="C45" s="154"/>
      <c r="D45" s="154"/>
      <c r="E45" s="154"/>
      <c r="F45" s="154"/>
      <c r="G45" s="154"/>
    </row>
    <row r="46">
      <c r="A46" s="344">
        <v>45.0</v>
      </c>
      <c r="B46" s="353"/>
      <c r="C46" s="154"/>
      <c r="D46" s="154"/>
      <c r="E46" s="154"/>
      <c r="F46" s="154"/>
      <c r="G46" s="154"/>
    </row>
    <row r="47">
      <c r="A47" s="344">
        <v>46.0</v>
      </c>
      <c r="B47" s="353"/>
      <c r="C47" s="154"/>
      <c r="D47" s="154"/>
      <c r="E47" s="154"/>
      <c r="F47" s="154"/>
      <c r="G47" s="154"/>
    </row>
    <row r="48">
      <c r="A48" s="344">
        <v>47.0</v>
      </c>
      <c r="B48" s="353"/>
      <c r="C48" s="154"/>
      <c r="D48" s="154"/>
      <c r="E48" s="154"/>
      <c r="F48" s="154"/>
      <c r="G48" s="154"/>
    </row>
    <row r="49">
      <c r="A49" s="344">
        <v>48.0</v>
      </c>
      <c r="B49" s="353"/>
      <c r="C49" s="154"/>
      <c r="D49" s="154"/>
      <c r="E49" s="154"/>
      <c r="F49" s="154"/>
      <c r="G49" s="154"/>
    </row>
    <row r="50">
      <c r="A50" s="344">
        <v>49.0</v>
      </c>
      <c r="B50" s="353"/>
      <c r="C50" s="154"/>
      <c r="D50" s="154"/>
      <c r="E50" s="154"/>
      <c r="F50" s="154"/>
      <c r="G50" s="154"/>
    </row>
    <row r="51">
      <c r="A51" s="344">
        <v>50.0</v>
      </c>
      <c r="B51" s="353"/>
      <c r="C51" s="154"/>
      <c r="D51" s="154"/>
      <c r="E51" s="154"/>
      <c r="F51" s="154"/>
      <c r="G51" s="154"/>
    </row>
    <row r="52">
      <c r="A52" s="344">
        <v>51.0</v>
      </c>
      <c r="B52" s="353"/>
      <c r="C52" s="154"/>
      <c r="D52" s="154"/>
      <c r="E52" s="154"/>
      <c r="F52" s="154"/>
      <c r="G52" s="154"/>
    </row>
    <row r="53">
      <c r="A53" s="344">
        <v>52.0</v>
      </c>
      <c r="B53" s="353"/>
      <c r="C53" s="154"/>
      <c r="D53" s="154"/>
      <c r="E53" s="154"/>
      <c r="F53" s="154"/>
      <c r="G53" s="154"/>
    </row>
    <row r="54">
      <c r="A54" s="344">
        <v>53.0</v>
      </c>
      <c r="B54" s="353"/>
      <c r="C54" s="154"/>
      <c r="D54" s="154"/>
      <c r="E54" s="154"/>
      <c r="F54" s="154"/>
      <c r="G54" s="154"/>
    </row>
    <row r="55">
      <c r="A55" s="344">
        <v>54.0</v>
      </c>
      <c r="B55" s="353"/>
      <c r="C55" s="154"/>
      <c r="D55" s="154"/>
      <c r="E55" s="154"/>
      <c r="F55" s="154"/>
      <c r="G55" s="154"/>
    </row>
    <row r="56">
      <c r="A56" s="344">
        <v>55.0</v>
      </c>
      <c r="B56" s="353"/>
      <c r="C56" s="154"/>
      <c r="D56" s="154"/>
      <c r="E56" s="154"/>
      <c r="F56" s="154"/>
      <c r="G56" s="154"/>
    </row>
    <row r="57">
      <c r="A57" s="344">
        <v>56.0</v>
      </c>
      <c r="B57" s="353"/>
      <c r="C57" s="154"/>
      <c r="D57" s="154"/>
      <c r="E57" s="154"/>
      <c r="F57" s="154"/>
      <c r="G57" s="154"/>
    </row>
    <row r="58">
      <c r="A58" s="344">
        <v>57.0</v>
      </c>
      <c r="B58" s="353"/>
      <c r="C58" s="154"/>
      <c r="D58" s="154"/>
      <c r="E58" s="154"/>
      <c r="F58" s="154"/>
      <c r="G58" s="154"/>
    </row>
    <row r="59">
      <c r="A59" s="344">
        <v>58.0</v>
      </c>
      <c r="B59" s="353"/>
      <c r="C59" s="154"/>
      <c r="D59" s="154"/>
      <c r="E59" s="154"/>
      <c r="F59" s="154"/>
      <c r="G59" s="154"/>
    </row>
    <row r="60">
      <c r="A60" s="344">
        <v>59.0</v>
      </c>
      <c r="B60" s="353"/>
      <c r="C60" s="154"/>
      <c r="D60" s="154"/>
      <c r="E60" s="154"/>
      <c r="F60" s="154"/>
      <c r="G60" s="154"/>
    </row>
    <row r="61">
      <c r="A61" s="344">
        <v>60.0</v>
      </c>
      <c r="B61" s="353"/>
      <c r="C61" s="154"/>
      <c r="D61" s="154"/>
      <c r="E61" s="154"/>
      <c r="F61" s="154"/>
      <c r="G61" s="154"/>
    </row>
    <row r="62">
      <c r="A62" s="344">
        <v>61.0</v>
      </c>
      <c r="B62" s="353"/>
      <c r="C62" s="154"/>
      <c r="D62" s="154"/>
      <c r="E62" s="154"/>
      <c r="F62" s="154"/>
      <c r="G62" s="154"/>
    </row>
    <row r="63">
      <c r="A63" s="344">
        <v>62.0</v>
      </c>
      <c r="B63" s="353"/>
      <c r="C63" s="154"/>
      <c r="D63" s="154"/>
      <c r="E63" s="154"/>
      <c r="F63" s="154"/>
      <c r="G63" s="154"/>
    </row>
    <row r="64">
      <c r="A64" s="344">
        <v>63.0</v>
      </c>
      <c r="B64" s="353"/>
      <c r="C64" s="154"/>
      <c r="D64" s="154"/>
      <c r="E64" s="154"/>
      <c r="F64" s="154"/>
      <c r="G64" s="154"/>
    </row>
    <row r="65">
      <c r="A65" s="344">
        <v>64.0</v>
      </c>
      <c r="B65" s="353"/>
      <c r="C65" s="154"/>
      <c r="D65" s="154"/>
      <c r="E65" s="154"/>
      <c r="F65" s="154"/>
      <c r="G65" s="154"/>
    </row>
    <row r="66">
      <c r="A66" s="344">
        <v>65.0</v>
      </c>
      <c r="B66" s="353"/>
      <c r="C66" s="154"/>
      <c r="D66" s="154"/>
      <c r="E66" s="154"/>
      <c r="F66" s="154"/>
      <c r="G66" s="154"/>
    </row>
    <row r="67">
      <c r="A67" s="344">
        <v>66.0</v>
      </c>
      <c r="B67" s="353"/>
      <c r="C67" s="154"/>
      <c r="D67" s="154"/>
      <c r="E67" s="154"/>
      <c r="F67" s="154"/>
      <c r="G67" s="154"/>
    </row>
    <row r="68">
      <c r="A68" s="344">
        <v>67.0</v>
      </c>
      <c r="B68" s="353"/>
      <c r="C68" s="154"/>
      <c r="D68" s="154"/>
      <c r="E68" s="154"/>
      <c r="F68" s="154"/>
      <c r="G68" s="154"/>
    </row>
    <row r="69">
      <c r="A69" s="344">
        <v>68.0</v>
      </c>
      <c r="B69" s="353"/>
      <c r="C69" s="154"/>
      <c r="D69" s="154"/>
      <c r="E69" s="154"/>
      <c r="F69" s="154"/>
      <c r="G69" s="154"/>
    </row>
    <row r="70">
      <c r="A70" s="344">
        <v>69.0</v>
      </c>
      <c r="B70" s="353"/>
      <c r="C70" s="154"/>
      <c r="D70" s="154"/>
      <c r="E70" s="154"/>
      <c r="F70" s="154"/>
      <c r="G70" s="154"/>
    </row>
    <row r="71">
      <c r="A71" s="344">
        <v>70.0</v>
      </c>
      <c r="B71" s="353"/>
      <c r="C71" s="154"/>
      <c r="D71" s="154"/>
      <c r="E71" s="154"/>
      <c r="F71" s="154"/>
      <c r="G71" s="154"/>
    </row>
    <row r="72">
      <c r="A72" s="344">
        <v>71.0</v>
      </c>
      <c r="B72" s="353"/>
      <c r="C72" s="154"/>
      <c r="D72" s="154"/>
      <c r="E72" s="154"/>
      <c r="F72" s="154"/>
      <c r="G72" s="154"/>
    </row>
    <row r="73">
      <c r="A73" s="344">
        <v>72.0</v>
      </c>
      <c r="B73" s="353"/>
      <c r="C73" s="154"/>
      <c r="D73" s="154"/>
      <c r="E73" s="154"/>
      <c r="F73" s="154"/>
      <c r="G73" s="154"/>
    </row>
    <row r="74">
      <c r="A74" s="344">
        <v>73.0</v>
      </c>
      <c r="B74" s="353"/>
      <c r="C74" s="154"/>
      <c r="D74" s="154"/>
      <c r="E74" s="154"/>
      <c r="F74" s="154"/>
      <c r="G74" s="154"/>
    </row>
    <row r="75">
      <c r="A75" s="344">
        <v>74.0</v>
      </c>
      <c r="B75" s="353"/>
      <c r="C75" s="154"/>
      <c r="D75" s="154"/>
      <c r="E75" s="154"/>
      <c r="F75" s="154"/>
      <c r="G75" s="154"/>
    </row>
    <row r="76">
      <c r="A76" s="344">
        <v>75.0</v>
      </c>
      <c r="B76" s="353"/>
      <c r="C76" s="154"/>
      <c r="D76" s="154"/>
      <c r="E76" s="154"/>
      <c r="F76" s="154"/>
      <c r="G76" s="154"/>
    </row>
    <row r="77">
      <c r="A77" s="344">
        <v>76.0</v>
      </c>
      <c r="B77" s="353"/>
      <c r="C77" s="154"/>
      <c r="D77" s="154"/>
      <c r="E77" s="154"/>
      <c r="F77" s="154"/>
      <c r="G77" s="154"/>
    </row>
    <row r="78">
      <c r="A78" s="344">
        <v>77.0</v>
      </c>
      <c r="B78" s="353"/>
      <c r="C78" s="154"/>
      <c r="D78" s="154"/>
      <c r="E78" s="154"/>
      <c r="F78" s="154"/>
      <c r="G78" s="154"/>
    </row>
    <row r="79">
      <c r="A79" s="344">
        <v>78.0</v>
      </c>
      <c r="B79" s="353"/>
      <c r="C79" s="154"/>
      <c r="D79" s="154"/>
      <c r="E79" s="154"/>
      <c r="F79" s="154"/>
      <c r="G79" s="154"/>
    </row>
    <row r="80">
      <c r="A80" s="344">
        <v>79.0</v>
      </c>
      <c r="B80" s="353"/>
      <c r="C80" s="154"/>
      <c r="D80" s="154"/>
      <c r="E80" s="154"/>
      <c r="F80" s="154"/>
      <c r="G80" s="154"/>
    </row>
    <row r="81">
      <c r="A81" s="344">
        <v>80.0</v>
      </c>
      <c r="B81" s="353"/>
      <c r="C81" s="154"/>
      <c r="D81" s="154"/>
      <c r="E81" s="154"/>
      <c r="F81" s="154"/>
      <c r="G81" s="154"/>
    </row>
    <row r="82">
      <c r="A82" s="344">
        <v>81.0</v>
      </c>
      <c r="B82" s="353"/>
      <c r="C82" s="154"/>
      <c r="D82" s="154"/>
      <c r="E82" s="154"/>
      <c r="F82" s="154"/>
      <c r="G82" s="154"/>
    </row>
    <row r="83">
      <c r="A83" s="344">
        <v>82.0</v>
      </c>
      <c r="B83" s="353"/>
      <c r="C83" s="154"/>
      <c r="D83" s="154"/>
      <c r="E83" s="154"/>
      <c r="F83" s="154"/>
      <c r="G83" s="154"/>
    </row>
    <row r="84">
      <c r="A84" s="344">
        <v>83.0</v>
      </c>
      <c r="B84" s="353"/>
      <c r="C84" s="154"/>
      <c r="D84" s="154"/>
      <c r="E84" s="154"/>
      <c r="F84" s="154"/>
      <c r="G84" s="154"/>
    </row>
    <row r="85">
      <c r="A85" s="344">
        <v>84.0</v>
      </c>
      <c r="B85" s="353"/>
      <c r="C85" s="154"/>
      <c r="D85" s="154"/>
      <c r="E85" s="154"/>
      <c r="F85" s="154"/>
      <c r="G85" s="154"/>
    </row>
    <row r="86">
      <c r="A86" s="344">
        <v>85.0</v>
      </c>
      <c r="B86" s="353"/>
      <c r="C86" s="154"/>
      <c r="D86" s="154"/>
      <c r="E86" s="154"/>
      <c r="F86" s="154"/>
      <c r="G86" s="154"/>
    </row>
    <row r="87">
      <c r="A87" s="344">
        <v>86.0</v>
      </c>
      <c r="B87" s="353"/>
      <c r="C87" s="154"/>
      <c r="D87" s="154"/>
      <c r="E87" s="154"/>
      <c r="F87" s="154"/>
      <c r="G87" s="154"/>
    </row>
    <row r="88">
      <c r="A88" s="344">
        <v>87.0</v>
      </c>
      <c r="B88" s="353"/>
      <c r="C88" s="154"/>
      <c r="D88" s="154"/>
      <c r="E88" s="154"/>
      <c r="F88" s="154"/>
      <c r="G88" s="154"/>
    </row>
    <row r="89">
      <c r="A89" s="344">
        <v>88.0</v>
      </c>
      <c r="B89" s="353"/>
      <c r="C89" s="154"/>
      <c r="D89" s="154"/>
      <c r="E89" s="154"/>
      <c r="F89" s="154"/>
      <c r="G89" s="154"/>
    </row>
    <row r="90">
      <c r="A90" s="344">
        <v>89.0</v>
      </c>
      <c r="B90" s="158"/>
      <c r="C90" s="94"/>
      <c r="D90" s="94"/>
      <c r="E90" s="94"/>
      <c r="F90" s="94"/>
      <c r="G90" s="94"/>
    </row>
    <row r="91">
      <c r="A91" s="344">
        <v>90.0</v>
      </c>
      <c r="B91" s="158"/>
      <c r="C91" s="94"/>
      <c r="D91" s="94"/>
      <c r="E91" s="94"/>
      <c r="F91" s="94"/>
      <c r="G91" s="94"/>
    </row>
    <row r="92">
      <c r="A92" s="344">
        <v>91.0</v>
      </c>
      <c r="B92" s="158"/>
      <c r="C92" s="94"/>
      <c r="D92" s="94"/>
      <c r="E92" s="94"/>
      <c r="F92" s="94"/>
      <c r="G92" s="94"/>
    </row>
    <row r="93">
      <c r="A93" s="344">
        <v>92.0</v>
      </c>
      <c r="B93" s="158"/>
      <c r="C93" s="94"/>
      <c r="D93" s="94"/>
      <c r="E93" s="94"/>
      <c r="F93" s="94"/>
      <c r="G93" s="94"/>
    </row>
    <row r="94">
      <c r="A94" s="344">
        <v>93.0</v>
      </c>
      <c r="B94" s="158"/>
      <c r="C94" s="94"/>
      <c r="D94" s="94"/>
      <c r="E94" s="94"/>
      <c r="F94" s="94"/>
      <c r="G94" s="94"/>
    </row>
    <row r="95">
      <c r="A95" s="344">
        <v>94.0</v>
      </c>
      <c r="B95" s="158"/>
      <c r="C95" s="94"/>
      <c r="D95" s="94"/>
      <c r="E95" s="94"/>
      <c r="F95" s="94"/>
      <c r="G95" s="94"/>
    </row>
    <row r="96">
      <c r="A96" s="344">
        <v>95.0</v>
      </c>
      <c r="B96" s="158"/>
      <c r="C96" s="94"/>
      <c r="D96" s="94"/>
      <c r="E96" s="94"/>
      <c r="F96" s="94"/>
      <c r="G96" s="94"/>
    </row>
    <row r="97">
      <c r="A97" s="344">
        <v>96.0</v>
      </c>
      <c r="B97" s="158"/>
      <c r="C97" s="94"/>
      <c r="D97" s="94"/>
      <c r="E97" s="94"/>
      <c r="F97" s="94"/>
      <c r="G97" s="94"/>
    </row>
    <row r="98">
      <c r="A98" s="344">
        <v>97.0</v>
      </c>
      <c r="B98" s="158"/>
      <c r="C98" s="94"/>
      <c r="D98" s="94"/>
      <c r="E98" s="94"/>
      <c r="F98" s="94"/>
      <c r="G98" s="94"/>
    </row>
    <row r="99">
      <c r="A99" s="344">
        <v>98.0</v>
      </c>
      <c r="B99" s="158"/>
      <c r="C99" s="94"/>
      <c r="D99" s="94"/>
      <c r="E99" s="94"/>
      <c r="F99" s="94"/>
      <c r="G99" s="94"/>
    </row>
    <row r="100">
      <c r="A100" s="344">
        <v>99.0</v>
      </c>
      <c r="B100" s="158"/>
      <c r="C100" s="94"/>
      <c r="D100" s="94"/>
      <c r="E100" s="94"/>
      <c r="F100" s="94"/>
      <c r="G100" s="94"/>
    </row>
    <row r="101">
      <c r="A101" s="344">
        <v>100.0</v>
      </c>
      <c r="B101" s="158"/>
      <c r="C101" s="94"/>
      <c r="D101" s="94"/>
      <c r="E101" s="94"/>
      <c r="F101" s="94"/>
      <c r="G101" s="94"/>
    </row>
    <row r="102">
      <c r="A102" s="344">
        <v>101.0</v>
      </c>
      <c r="B102" s="158"/>
      <c r="C102" s="94"/>
      <c r="D102" s="94"/>
      <c r="E102" s="94"/>
      <c r="F102" s="94"/>
      <c r="G102" s="94"/>
    </row>
    <row r="103">
      <c r="A103" s="344">
        <v>102.0</v>
      </c>
      <c r="B103" s="158"/>
      <c r="C103" s="94"/>
      <c r="D103" s="94"/>
      <c r="E103" s="94"/>
      <c r="F103" s="94"/>
      <c r="G103" s="94"/>
    </row>
    <row r="104">
      <c r="A104" s="344">
        <v>103.0</v>
      </c>
      <c r="B104" s="158"/>
      <c r="C104" s="94"/>
      <c r="D104" s="94"/>
      <c r="E104" s="94"/>
      <c r="F104" s="94"/>
      <c r="G104" s="94"/>
    </row>
    <row r="105">
      <c r="A105" s="344">
        <v>104.0</v>
      </c>
      <c r="B105" s="158"/>
      <c r="C105" s="94"/>
      <c r="D105" s="94"/>
      <c r="E105" s="94"/>
      <c r="F105" s="94"/>
      <c r="G105" s="94"/>
    </row>
    <row r="106">
      <c r="A106" s="344">
        <v>105.0</v>
      </c>
      <c r="B106" s="158"/>
      <c r="C106" s="94"/>
      <c r="D106" s="94"/>
      <c r="E106" s="94"/>
      <c r="F106" s="94"/>
      <c r="G106" s="94"/>
    </row>
    <row r="107">
      <c r="A107" s="344">
        <v>106.0</v>
      </c>
      <c r="B107" s="158"/>
      <c r="C107" s="94"/>
      <c r="D107" s="94"/>
      <c r="E107" s="94"/>
      <c r="F107" s="94"/>
      <c r="G107" s="94"/>
    </row>
    <row r="108">
      <c r="A108" s="344">
        <v>107.0</v>
      </c>
      <c r="B108" s="158"/>
      <c r="C108" s="94"/>
      <c r="D108" s="94"/>
      <c r="E108" s="94"/>
      <c r="F108" s="94"/>
      <c r="G108" s="94"/>
    </row>
    <row r="109">
      <c r="A109" s="344">
        <v>108.0</v>
      </c>
      <c r="B109" s="158"/>
      <c r="C109" s="94"/>
      <c r="D109" s="94"/>
      <c r="E109" s="94"/>
      <c r="F109" s="94"/>
      <c r="G109" s="94"/>
    </row>
    <row r="110">
      <c r="A110" s="344">
        <v>109.0</v>
      </c>
      <c r="B110" s="158"/>
      <c r="C110" s="94"/>
      <c r="D110" s="94"/>
      <c r="E110" s="94"/>
      <c r="F110" s="94"/>
      <c r="G110" s="94"/>
    </row>
    <row r="111">
      <c r="A111" s="344">
        <v>110.0</v>
      </c>
      <c r="B111" s="158"/>
      <c r="C111" s="94"/>
      <c r="D111" s="94"/>
      <c r="E111" s="94"/>
      <c r="F111" s="94"/>
      <c r="G111" s="94"/>
    </row>
    <row r="112">
      <c r="B112" s="211"/>
    </row>
    <row r="113">
      <c r="B113" s="211"/>
    </row>
    <row r="114">
      <c r="B114" s="211"/>
    </row>
    <row r="115">
      <c r="B115" s="211"/>
    </row>
    <row r="116">
      <c r="B116" s="211"/>
    </row>
    <row r="117">
      <c r="B117" s="211"/>
    </row>
    <row r="118">
      <c r="B118" s="211"/>
    </row>
    <row r="119">
      <c r="B119" s="211"/>
    </row>
    <row r="120">
      <c r="B120" s="211"/>
    </row>
    <row r="121">
      <c r="B121" s="211"/>
    </row>
    <row r="122">
      <c r="B122" s="211"/>
    </row>
    <row r="123">
      <c r="B123" s="211"/>
    </row>
    <row r="124">
      <c r="B124" s="211"/>
    </row>
    <row r="125">
      <c r="B125" s="211"/>
    </row>
    <row r="126">
      <c r="B126" s="211"/>
    </row>
    <row r="127">
      <c r="B127" s="211"/>
    </row>
    <row r="128">
      <c r="B128" s="211"/>
    </row>
    <row r="129">
      <c r="B129" s="211"/>
    </row>
    <row r="130">
      <c r="B130" s="211"/>
    </row>
    <row r="131">
      <c r="B131" s="211"/>
    </row>
    <row r="132">
      <c r="B132" s="211"/>
    </row>
    <row r="133">
      <c r="B133" s="211"/>
    </row>
    <row r="134">
      <c r="B134" s="211"/>
    </row>
    <row r="135">
      <c r="B135" s="211"/>
    </row>
    <row r="136">
      <c r="B136" s="211"/>
    </row>
    <row r="137">
      <c r="B137" s="211"/>
    </row>
    <row r="138">
      <c r="B138" s="211"/>
    </row>
    <row r="139">
      <c r="B139" s="211"/>
    </row>
    <row r="140">
      <c r="B140" s="211"/>
    </row>
    <row r="141">
      <c r="B141" s="211"/>
    </row>
    <row r="142">
      <c r="B142" s="211"/>
    </row>
    <row r="143">
      <c r="B143" s="211"/>
    </row>
    <row r="144">
      <c r="B144" s="211"/>
    </row>
    <row r="145">
      <c r="B145" s="211"/>
    </row>
    <row r="146">
      <c r="B146" s="211"/>
    </row>
    <row r="147">
      <c r="B147" s="211"/>
    </row>
    <row r="148">
      <c r="B148" s="211"/>
    </row>
    <row r="149">
      <c r="B149" s="211"/>
    </row>
    <row r="150">
      <c r="B150" s="211"/>
    </row>
    <row r="151">
      <c r="B151" s="211"/>
    </row>
    <row r="152">
      <c r="B152" s="211"/>
    </row>
    <row r="153">
      <c r="B153" s="211"/>
    </row>
    <row r="154">
      <c r="B154" s="211"/>
    </row>
    <row r="155">
      <c r="B155" s="211"/>
    </row>
    <row r="156">
      <c r="B156" s="211"/>
    </row>
    <row r="157">
      <c r="B157" s="211"/>
    </row>
    <row r="158">
      <c r="B158" s="211"/>
    </row>
    <row r="159">
      <c r="B159" s="211"/>
    </row>
    <row r="160">
      <c r="B160" s="211"/>
    </row>
    <row r="161">
      <c r="B161" s="211"/>
    </row>
    <row r="162">
      <c r="B162" s="211"/>
    </row>
    <row r="163">
      <c r="B163" s="211"/>
    </row>
    <row r="164">
      <c r="B164" s="211"/>
    </row>
    <row r="165">
      <c r="B165" s="211"/>
    </row>
    <row r="166">
      <c r="B166" s="211"/>
    </row>
    <row r="167">
      <c r="B167" s="211"/>
    </row>
    <row r="168">
      <c r="B168" s="211"/>
    </row>
    <row r="169">
      <c r="B169" s="211"/>
    </row>
    <row r="170">
      <c r="B170" s="211"/>
    </row>
    <row r="171">
      <c r="B171" s="211"/>
    </row>
    <row r="172">
      <c r="B172" s="211"/>
    </row>
    <row r="173">
      <c r="B173" s="211"/>
    </row>
    <row r="174">
      <c r="B174" s="211"/>
    </row>
    <row r="175">
      <c r="B175" s="211"/>
    </row>
    <row r="176">
      <c r="B176" s="211"/>
    </row>
    <row r="177">
      <c r="B177" s="211"/>
    </row>
    <row r="178">
      <c r="B178" s="211"/>
    </row>
    <row r="179">
      <c r="B179" s="211"/>
    </row>
    <row r="180">
      <c r="B180" s="211"/>
    </row>
    <row r="181">
      <c r="B181" s="211"/>
    </row>
    <row r="182">
      <c r="B182" s="211"/>
    </row>
    <row r="183">
      <c r="B183" s="211"/>
    </row>
    <row r="184">
      <c r="B184" s="211"/>
    </row>
    <row r="185">
      <c r="B185" s="211"/>
    </row>
    <row r="186">
      <c r="B186" s="211"/>
    </row>
    <row r="187">
      <c r="B187" s="211"/>
    </row>
    <row r="188">
      <c r="B188" s="211"/>
    </row>
    <row r="189">
      <c r="B189" s="211"/>
    </row>
    <row r="190">
      <c r="B190" s="211"/>
    </row>
    <row r="191">
      <c r="B191" s="211"/>
    </row>
    <row r="192">
      <c r="B192" s="211"/>
    </row>
    <row r="193">
      <c r="B193" s="211"/>
    </row>
    <row r="194">
      <c r="B194" s="211"/>
    </row>
    <row r="195">
      <c r="B195" s="211"/>
    </row>
    <row r="196">
      <c r="B196" s="211"/>
    </row>
    <row r="197">
      <c r="B197" s="211"/>
    </row>
    <row r="198">
      <c r="B198" s="211"/>
    </row>
    <row r="199">
      <c r="B199" s="211"/>
    </row>
    <row r="200">
      <c r="B200" s="211"/>
    </row>
    <row r="201">
      <c r="B201" s="211"/>
    </row>
    <row r="202">
      <c r="B202" s="211"/>
    </row>
    <row r="203">
      <c r="B203" s="211"/>
    </row>
    <row r="204">
      <c r="B204" s="211"/>
    </row>
    <row r="205">
      <c r="B205" s="211"/>
    </row>
    <row r="206">
      <c r="B206" s="211"/>
    </row>
    <row r="207">
      <c r="B207" s="211"/>
    </row>
    <row r="208">
      <c r="B208" s="211"/>
    </row>
    <row r="209">
      <c r="B209" s="211"/>
    </row>
    <row r="210">
      <c r="B210" s="211"/>
    </row>
    <row r="211">
      <c r="B211" s="211"/>
    </row>
    <row r="212">
      <c r="B212" s="211"/>
    </row>
    <row r="213">
      <c r="B213" s="211"/>
    </row>
    <row r="214">
      <c r="B214" s="211"/>
    </row>
    <row r="215">
      <c r="B215" s="211"/>
    </row>
    <row r="216">
      <c r="B216" s="211"/>
    </row>
    <row r="217">
      <c r="B217" s="211"/>
    </row>
    <row r="218">
      <c r="B218" s="211"/>
    </row>
    <row r="219">
      <c r="B219" s="211"/>
    </row>
    <row r="220">
      <c r="B220" s="211"/>
    </row>
    <row r="221">
      <c r="B221" s="211"/>
    </row>
    <row r="222">
      <c r="B222" s="211"/>
    </row>
    <row r="223">
      <c r="B223" s="211"/>
    </row>
    <row r="224">
      <c r="B224" s="211"/>
    </row>
    <row r="225">
      <c r="B225" s="211"/>
    </row>
    <row r="226">
      <c r="B226" s="211"/>
    </row>
    <row r="227">
      <c r="B227" s="211"/>
    </row>
    <row r="228">
      <c r="B228" s="211"/>
    </row>
    <row r="229">
      <c r="B229" s="211"/>
    </row>
    <row r="230">
      <c r="B230" s="211"/>
    </row>
    <row r="231">
      <c r="B231" s="211"/>
    </row>
    <row r="232">
      <c r="B232" s="211"/>
    </row>
    <row r="233">
      <c r="B233" s="211"/>
    </row>
    <row r="234">
      <c r="B234" s="211"/>
    </row>
    <row r="235">
      <c r="B235" s="211"/>
    </row>
    <row r="236">
      <c r="B236" s="211"/>
    </row>
    <row r="237">
      <c r="B237" s="211"/>
    </row>
    <row r="238">
      <c r="B238" s="211"/>
    </row>
    <row r="239">
      <c r="B239" s="211"/>
    </row>
    <row r="240">
      <c r="B240" s="211"/>
    </row>
    <row r="241">
      <c r="B241" s="211"/>
    </row>
    <row r="242">
      <c r="B242" s="211"/>
    </row>
    <row r="243">
      <c r="B243" s="211"/>
    </row>
    <row r="244">
      <c r="B244" s="211"/>
    </row>
    <row r="245">
      <c r="B245" s="211"/>
    </row>
    <row r="246">
      <c r="B246" s="211"/>
    </row>
    <row r="247">
      <c r="B247" s="211"/>
    </row>
    <row r="248">
      <c r="B248" s="211"/>
    </row>
    <row r="249">
      <c r="B249" s="211"/>
    </row>
    <row r="250">
      <c r="B250" s="211"/>
    </row>
    <row r="251">
      <c r="B251" s="211"/>
    </row>
    <row r="252">
      <c r="B252" s="211"/>
    </row>
    <row r="253">
      <c r="B253" s="211"/>
    </row>
    <row r="254">
      <c r="B254" s="211"/>
    </row>
    <row r="255">
      <c r="B255" s="211"/>
    </row>
    <row r="256">
      <c r="B256" s="211"/>
    </row>
    <row r="257">
      <c r="B257" s="211"/>
    </row>
    <row r="258">
      <c r="B258" s="211"/>
    </row>
    <row r="259">
      <c r="B259" s="211"/>
    </row>
    <row r="260">
      <c r="B260" s="211"/>
    </row>
    <row r="261">
      <c r="B261" s="211"/>
    </row>
    <row r="262">
      <c r="B262" s="211"/>
    </row>
    <row r="263">
      <c r="B263" s="211"/>
    </row>
    <row r="264">
      <c r="B264" s="211"/>
    </row>
    <row r="265">
      <c r="B265" s="211"/>
    </row>
    <row r="266">
      <c r="B266" s="211"/>
    </row>
    <row r="267">
      <c r="B267" s="211"/>
    </row>
    <row r="268">
      <c r="B268" s="211"/>
    </row>
    <row r="269">
      <c r="B269" s="211"/>
    </row>
    <row r="270">
      <c r="B270" s="211"/>
    </row>
    <row r="271">
      <c r="B271" s="211"/>
    </row>
    <row r="272">
      <c r="B272" s="211"/>
    </row>
    <row r="273">
      <c r="B273" s="211"/>
    </row>
    <row r="274">
      <c r="B274" s="211"/>
    </row>
    <row r="275">
      <c r="B275" s="211"/>
    </row>
    <row r="276">
      <c r="B276" s="211"/>
    </row>
    <row r="277">
      <c r="B277" s="211"/>
    </row>
    <row r="278">
      <c r="B278" s="211"/>
    </row>
    <row r="279">
      <c r="B279" s="211"/>
    </row>
    <row r="280">
      <c r="B280" s="211"/>
    </row>
    <row r="281">
      <c r="B281" s="211"/>
    </row>
    <row r="282">
      <c r="B282" s="211"/>
    </row>
    <row r="283">
      <c r="B283" s="211"/>
    </row>
    <row r="284">
      <c r="B284" s="211"/>
    </row>
    <row r="285">
      <c r="B285" s="211"/>
    </row>
    <row r="286">
      <c r="B286" s="211"/>
    </row>
    <row r="287">
      <c r="B287" s="211"/>
    </row>
    <row r="288">
      <c r="B288" s="211"/>
    </row>
    <row r="289">
      <c r="B289" s="211"/>
    </row>
    <row r="290">
      <c r="B290" s="211"/>
    </row>
    <row r="291">
      <c r="B291" s="211"/>
    </row>
    <row r="292">
      <c r="B292" s="211"/>
    </row>
    <row r="293">
      <c r="B293" s="211"/>
    </row>
    <row r="294">
      <c r="B294" s="211"/>
    </row>
    <row r="295">
      <c r="B295" s="211"/>
    </row>
    <row r="296">
      <c r="B296" s="211"/>
    </row>
    <row r="297">
      <c r="B297" s="211"/>
    </row>
    <row r="298">
      <c r="B298" s="211"/>
    </row>
    <row r="299">
      <c r="B299" s="211"/>
    </row>
    <row r="300">
      <c r="B300" s="211"/>
    </row>
    <row r="301">
      <c r="B301" s="211"/>
    </row>
    <row r="302">
      <c r="B302" s="211"/>
    </row>
    <row r="303">
      <c r="B303" s="211"/>
    </row>
    <row r="304">
      <c r="B304" s="211"/>
    </row>
    <row r="305">
      <c r="B305" s="211"/>
    </row>
    <row r="306">
      <c r="B306" s="211"/>
    </row>
    <row r="307">
      <c r="B307" s="211"/>
    </row>
    <row r="308">
      <c r="B308" s="211"/>
    </row>
    <row r="309">
      <c r="B309" s="211"/>
    </row>
    <row r="310">
      <c r="B310" s="211"/>
    </row>
    <row r="311">
      <c r="B311" s="211"/>
    </row>
    <row r="312">
      <c r="B312" s="211"/>
    </row>
    <row r="313">
      <c r="B313" s="211"/>
    </row>
    <row r="314">
      <c r="B314" s="211"/>
    </row>
    <row r="315">
      <c r="B315" s="211"/>
    </row>
    <row r="316">
      <c r="B316" s="211"/>
    </row>
    <row r="317">
      <c r="B317" s="211"/>
    </row>
    <row r="318">
      <c r="B318" s="211"/>
    </row>
    <row r="319">
      <c r="B319" s="211"/>
    </row>
    <row r="320">
      <c r="B320" s="211"/>
    </row>
    <row r="321">
      <c r="B321" s="211"/>
    </row>
    <row r="322">
      <c r="B322" s="211"/>
    </row>
    <row r="323">
      <c r="B323" s="211"/>
    </row>
    <row r="324">
      <c r="B324" s="211"/>
    </row>
    <row r="325">
      <c r="B325" s="211"/>
    </row>
    <row r="326">
      <c r="B326" s="211"/>
    </row>
    <row r="327">
      <c r="B327" s="211"/>
    </row>
    <row r="328">
      <c r="B328" s="211"/>
    </row>
    <row r="329">
      <c r="B329" s="211"/>
    </row>
    <row r="330">
      <c r="B330" s="211"/>
    </row>
    <row r="331">
      <c r="B331" s="211"/>
    </row>
    <row r="332">
      <c r="B332" s="211"/>
    </row>
    <row r="333">
      <c r="B333" s="211"/>
    </row>
    <row r="334">
      <c r="B334" s="211"/>
    </row>
    <row r="335">
      <c r="B335" s="211"/>
    </row>
    <row r="336">
      <c r="B336" s="211"/>
    </row>
    <row r="337">
      <c r="B337" s="211"/>
    </row>
    <row r="338">
      <c r="B338" s="211"/>
    </row>
    <row r="339">
      <c r="B339" s="211"/>
    </row>
    <row r="340">
      <c r="B340" s="211"/>
    </row>
    <row r="341">
      <c r="B341" s="211"/>
    </row>
    <row r="342">
      <c r="B342" s="211"/>
    </row>
    <row r="343">
      <c r="B343" s="211"/>
    </row>
    <row r="344">
      <c r="B344" s="211"/>
    </row>
    <row r="345">
      <c r="B345" s="211"/>
    </row>
    <row r="346">
      <c r="B346" s="211"/>
    </row>
    <row r="347">
      <c r="B347" s="211"/>
    </row>
    <row r="348">
      <c r="B348" s="211"/>
    </row>
    <row r="349">
      <c r="B349" s="211"/>
    </row>
    <row r="350">
      <c r="B350" s="211"/>
    </row>
    <row r="351">
      <c r="B351" s="211"/>
    </row>
    <row r="352">
      <c r="B352" s="211"/>
    </row>
    <row r="353">
      <c r="B353" s="211"/>
    </row>
    <row r="354">
      <c r="B354" s="211"/>
    </row>
    <row r="355">
      <c r="B355" s="211"/>
    </row>
    <row r="356">
      <c r="B356" s="211"/>
    </row>
    <row r="357">
      <c r="B357" s="211"/>
    </row>
    <row r="358">
      <c r="B358" s="211"/>
    </row>
    <row r="359">
      <c r="B359" s="211"/>
    </row>
    <row r="360">
      <c r="B360" s="211"/>
    </row>
    <row r="361">
      <c r="B361" s="211"/>
    </row>
    <row r="362">
      <c r="B362" s="211"/>
    </row>
    <row r="363">
      <c r="B363" s="211"/>
    </row>
    <row r="364">
      <c r="B364" s="211"/>
    </row>
    <row r="365">
      <c r="B365" s="211"/>
    </row>
    <row r="366">
      <c r="B366" s="211"/>
    </row>
    <row r="367">
      <c r="B367" s="211"/>
    </row>
    <row r="368">
      <c r="B368" s="211"/>
    </row>
    <row r="369">
      <c r="B369" s="211"/>
    </row>
    <row r="370">
      <c r="B370" s="211"/>
    </row>
    <row r="371">
      <c r="B371" s="211"/>
    </row>
    <row r="372">
      <c r="B372" s="211"/>
    </row>
    <row r="373">
      <c r="B373" s="211"/>
    </row>
    <row r="374">
      <c r="B374" s="211"/>
    </row>
    <row r="375">
      <c r="B375" s="211"/>
    </row>
    <row r="376">
      <c r="B376" s="211"/>
    </row>
    <row r="377">
      <c r="B377" s="211"/>
    </row>
    <row r="378">
      <c r="B378" s="211"/>
    </row>
    <row r="379">
      <c r="B379" s="211"/>
    </row>
    <row r="380">
      <c r="B380" s="211"/>
    </row>
    <row r="381">
      <c r="B381" s="211"/>
    </row>
    <row r="382">
      <c r="B382" s="211"/>
    </row>
    <row r="383">
      <c r="B383" s="211"/>
    </row>
    <row r="384">
      <c r="B384" s="211"/>
    </row>
    <row r="385">
      <c r="B385" s="211"/>
    </row>
    <row r="386">
      <c r="B386" s="211"/>
    </row>
    <row r="387">
      <c r="B387" s="211"/>
    </row>
    <row r="388">
      <c r="B388" s="211"/>
    </row>
    <row r="389">
      <c r="B389" s="211"/>
    </row>
    <row r="390">
      <c r="B390" s="211"/>
    </row>
    <row r="391">
      <c r="B391" s="211"/>
    </row>
    <row r="392">
      <c r="B392" s="211"/>
    </row>
    <row r="393">
      <c r="B393" s="211"/>
    </row>
    <row r="394">
      <c r="B394" s="211"/>
    </row>
    <row r="395">
      <c r="B395" s="211"/>
    </row>
    <row r="396">
      <c r="B396" s="211"/>
    </row>
    <row r="397">
      <c r="B397" s="211"/>
    </row>
    <row r="398">
      <c r="B398" s="211"/>
    </row>
    <row r="399">
      <c r="B399" s="211"/>
    </row>
    <row r="400">
      <c r="B400" s="211"/>
    </row>
    <row r="401">
      <c r="B401" s="211"/>
    </row>
    <row r="402">
      <c r="B402" s="211"/>
    </row>
    <row r="403">
      <c r="B403" s="211"/>
    </row>
    <row r="404">
      <c r="B404" s="211"/>
    </row>
    <row r="405">
      <c r="B405" s="211"/>
    </row>
    <row r="406">
      <c r="B406" s="211"/>
    </row>
    <row r="407">
      <c r="B407" s="211"/>
    </row>
    <row r="408">
      <c r="B408" s="211"/>
    </row>
    <row r="409">
      <c r="B409" s="211"/>
    </row>
    <row r="410">
      <c r="B410" s="211"/>
    </row>
    <row r="411">
      <c r="B411" s="211"/>
    </row>
    <row r="412">
      <c r="B412" s="211"/>
    </row>
    <row r="413">
      <c r="B413" s="211"/>
    </row>
    <row r="414">
      <c r="B414" s="211"/>
    </row>
    <row r="415">
      <c r="B415" s="211"/>
    </row>
    <row r="416">
      <c r="B416" s="211"/>
    </row>
    <row r="417">
      <c r="B417" s="211"/>
    </row>
    <row r="418">
      <c r="B418" s="211"/>
    </row>
    <row r="419">
      <c r="B419" s="211"/>
    </row>
    <row r="420">
      <c r="B420" s="211"/>
    </row>
    <row r="421">
      <c r="B421" s="211"/>
    </row>
    <row r="422">
      <c r="B422" s="211"/>
    </row>
    <row r="423">
      <c r="B423" s="211"/>
    </row>
    <row r="424">
      <c r="B424" s="211"/>
    </row>
    <row r="425">
      <c r="B425" s="211"/>
    </row>
    <row r="426">
      <c r="B426" s="211"/>
    </row>
    <row r="427">
      <c r="B427" s="211"/>
    </row>
    <row r="428">
      <c r="B428" s="211"/>
    </row>
    <row r="429">
      <c r="B429" s="211"/>
    </row>
    <row r="430">
      <c r="B430" s="211"/>
    </row>
    <row r="431">
      <c r="B431" s="211"/>
    </row>
    <row r="432">
      <c r="B432" s="211"/>
    </row>
    <row r="433">
      <c r="B433" s="211"/>
    </row>
    <row r="434">
      <c r="B434" s="211"/>
    </row>
    <row r="435">
      <c r="B435" s="211"/>
    </row>
    <row r="436">
      <c r="B436" s="211"/>
    </row>
    <row r="437">
      <c r="B437" s="211"/>
    </row>
    <row r="438">
      <c r="B438" s="211"/>
    </row>
    <row r="439">
      <c r="B439" s="211"/>
    </row>
    <row r="440">
      <c r="B440" s="211"/>
    </row>
    <row r="441">
      <c r="B441" s="211"/>
    </row>
    <row r="442">
      <c r="B442" s="211"/>
    </row>
    <row r="443">
      <c r="B443" s="211"/>
    </row>
    <row r="444">
      <c r="B444" s="211"/>
    </row>
    <row r="445">
      <c r="B445" s="211"/>
    </row>
    <row r="446">
      <c r="B446" s="211"/>
    </row>
    <row r="447">
      <c r="B447" s="211"/>
    </row>
    <row r="448">
      <c r="B448" s="211"/>
    </row>
    <row r="449">
      <c r="B449" s="211"/>
    </row>
    <row r="450">
      <c r="B450" s="211"/>
    </row>
    <row r="451">
      <c r="B451" s="211"/>
    </row>
    <row r="452">
      <c r="B452" s="211"/>
    </row>
    <row r="453">
      <c r="B453" s="211"/>
    </row>
    <row r="454">
      <c r="B454" s="211"/>
    </row>
    <row r="455">
      <c r="B455" s="211"/>
    </row>
    <row r="456">
      <c r="B456" s="211"/>
    </row>
    <row r="457">
      <c r="B457" s="211"/>
    </row>
    <row r="458">
      <c r="B458" s="211"/>
    </row>
    <row r="459">
      <c r="B459" s="211"/>
    </row>
    <row r="460">
      <c r="B460" s="211"/>
    </row>
    <row r="461">
      <c r="B461" s="211"/>
    </row>
    <row r="462">
      <c r="B462" s="211"/>
    </row>
    <row r="463">
      <c r="B463" s="211"/>
    </row>
    <row r="464">
      <c r="B464" s="211"/>
    </row>
    <row r="465">
      <c r="B465" s="211"/>
    </row>
    <row r="466">
      <c r="B466" s="211"/>
    </row>
    <row r="467">
      <c r="B467" s="211"/>
    </row>
    <row r="468">
      <c r="B468" s="211"/>
    </row>
    <row r="469">
      <c r="B469" s="211"/>
    </row>
    <row r="470">
      <c r="B470" s="211"/>
    </row>
    <row r="471">
      <c r="B471" s="211"/>
    </row>
    <row r="472">
      <c r="B472" s="211"/>
    </row>
    <row r="473">
      <c r="B473" s="211"/>
    </row>
    <row r="474">
      <c r="B474" s="211"/>
    </row>
    <row r="475">
      <c r="B475" s="211"/>
    </row>
    <row r="476">
      <c r="B476" s="211"/>
    </row>
    <row r="477">
      <c r="B477" s="211"/>
    </row>
    <row r="478">
      <c r="B478" s="211"/>
    </row>
    <row r="479">
      <c r="B479" s="211"/>
    </row>
    <row r="480">
      <c r="B480" s="211"/>
    </row>
    <row r="481">
      <c r="B481" s="211"/>
    </row>
    <row r="482">
      <c r="B482" s="211"/>
    </row>
    <row r="483">
      <c r="B483" s="211"/>
    </row>
    <row r="484">
      <c r="B484" s="211"/>
    </row>
    <row r="485">
      <c r="B485" s="211"/>
    </row>
    <row r="486">
      <c r="B486" s="211"/>
    </row>
    <row r="487">
      <c r="B487" s="211"/>
    </row>
    <row r="488">
      <c r="B488" s="211"/>
    </row>
    <row r="489">
      <c r="B489" s="211"/>
    </row>
    <row r="490">
      <c r="B490" s="211"/>
    </row>
    <row r="491">
      <c r="B491" s="211"/>
    </row>
    <row r="492">
      <c r="B492" s="211"/>
    </row>
    <row r="493">
      <c r="B493" s="211"/>
    </row>
    <row r="494">
      <c r="B494" s="211"/>
    </row>
    <row r="495">
      <c r="B495" s="211"/>
    </row>
    <row r="496">
      <c r="B496" s="211"/>
    </row>
    <row r="497">
      <c r="B497" s="211"/>
    </row>
    <row r="498">
      <c r="B498" s="211"/>
    </row>
    <row r="499">
      <c r="B499" s="211"/>
    </row>
    <row r="500">
      <c r="B500" s="211"/>
    </row>
    <row r="501">
      <c r="B501" s="211"/>
    </row>
    <row r="502">
      <c r="B502" s="211"/>
    </row>
    <row r="503">
      <c r="B503" s="211"/>
    </row>
    <row r="504">
      <c r="B504" s="211"/>
    </row>
    <row r="505">
      <c r="B505" s="211"/>
    </row>
    <row r="506">
      <c r="B506" s="211"/>
    </row>
    <row r="507">
      <c r="B507" s="211"/>
    </row>
    <row r="508">
      <c r="B508" s="211"/>
    </row>
    <row r="509">
      <c r="B509" s="211"/>
    </row>
    <row r="510">
      <c r="B510" s="211"/>
    </row>
    <row r="511">
      <c r="B511" s="211"/>
    </row>
    <row r="512">
      <c r="B512" s="211"/>
    </row>
    <row r="513">
      <c r="B513" s="211"/>
    </row>
    <row r="514">
      <c r="B514" s="211"/>
    </row>
    <row r="515">
      <c r="B515" s="211"/>
    </row>
    <row r="516">
      <c r="B516" s="211"/>
    </row>
    <row r="517">
      <c r="B517" s="211"/>
    </row>
    <row r="518">
      <c r="B518" s="211"/>
    </row>
    <row r="519">
      <c r="B519" s="211"/>
    </row>
    <row r="520">
      <c r="B520" s="211"/>
    </row>
    <row r="521">
      <c r="B521" s="211"/>
    </row>
    <row r="522">
      <c r="B522" s="211"/>
    </row>
    <row r="523">
      <c r="B523" s="211"/>
    </row>
    <row r="524">
      <c r="B524" s="211"/>
    </row>
    <row r="525">
      <c r="B525" s="211"/>
    </row>
    <row r="526">
      <c r="B526" s="211"/>
    </row>
    <row r="527">
      <c r="B527" s="211"/>
    </row>
    <row r="528">
      <c r="B528" s="211"/>
    </row>
    <row r="529">
      <c r="B529" s="211"/>
    </row>
    <row r="530">
      <c r="B530" s="211"/>
    </row>
    <row r="531">
      <c r="B531" s="211"/>
    </row>
    <row r="532">
      <c r="B532" s="211"/>
    </row>
    <row r="533">
      <c r="B533" s="211"/>
    </row>
    <row r="534">
      <c r="B534" s="211"/>
    </row>
    <row r="535">
      <c r="B535" s="211"/>
    </row>
    <row r="536">
      <c r="B536" s="211"/>
    </row>
    <row r="537">
      <c r="B537" s="211"/>
    </row>
    <row r="538">
      <c r="B538" s="211"/>
    </row>
    <row r="539">
      <c r="B539" s="211"/>
    </row>
    <row r="540">
      <c r="B540" s="211"/>
    </row>
    <row r="541">
      <c r="B541" s="211"/>
    </row>
    <row r="542">
      <c r="B542" s="211"/>
    </row>
    <row r="543">
      <c r="B543" s="211"/>
    </row>
    <row r="544">
      <c r="B544" s="211"/>
    </row>
    <row r="545">
      <c r="B545" s="211"/>
    </row>
    <row r="546">
      <c r="B546" s="211"/>
    </row>
    <row r="547">
      <c r="B547" s="211"/>
    </row>
    <row r="548">
      <c r="B548" s="211"/>
    </row>
    <row r="549">
      <c r="B549" s="211"/>
    </row>
    <row r="550">
      <c r="B550" s="211"/>
    </row>
    <row r="551">
      <c r="B551" s="211"/>
    </row>
    <row r="552">
      <c r="B552" s="211"/>
    </row>
    <row r="553">
      <c r="B553" s="211"/>
    </row>
    <row r="554">
      <c r="B554" s="211"/>
    </row>
    <row r="555">
      <c r="B555" s="211"/>
    </row>
    <row r="556">
      <c r="B556" s="211"/>
    </row>
    <row r="557">
      <c r="B557" s="211"/>
    </row>
    <row r="558">
      <c r="B558" s="211"/>
    </row>
    <row r="559">
      <c r="B559" s="211"/>
    </row>
    <row r="560">
      <c r="B560" s="211"/>
    </row>
    <row r="561">
      <c r="B561" s="211"/>
    </row>
    <row r="562">
      <c r="B562" s="211"/>
    </row>
    <row r="563">
      <c r="B563" s="211"/>
    </row>
    <row r="564">
      <c r="B564" s="211"/>
    </row>
    <row r="565">
      <c r="B565" s="211"/>
    </row>
    <row r="566">
      <c r="B566" s="211"/>
    </row>
    <row r="567">
      <c r="B567" s="211"/>
    </row>
    <row r="568">
      <c r="B568" s="211"/>
    </row>
    <row r="569">
      <c r="B569" s="211"/>
    </row>
    <row r="570">
      <c r="B570" s="211"/>
    </row>
    <row r="571">
      <c r="B571" s="211"/>
    </row>
    <row r="572">
      <c r="B572" s="211"/>
    </row>
    <row r="573">
      <c r="B573" s="211"/>
    </row>
    <row r="574">
      <c r="B574" s="211"/>
    </row>
    <row r="575">
      <c r="B575" s="211"/>
    </row>
    <row r="576">
      <c r="B576" s="211"/>
    </row>
    <row r="577">
      <c r="B577" s="211"/>
    </row>
    <row r="578">
      <c r="B578" s="211"/>
    </row>
    <row r="579">
      <c r="B579" s="211"/>
    </row>
    <row r="580">
      <c r="B580" s="211"/>
    </row>
    <row r="581">
      <c r="B581" s="211"/>
    </row>
    <row r="582">
      <c r="B582" s="211"/>
    </row>
    <row r="583">
      <c r="B583" s="211"/>
    </row>
    <row r="584">
      <c r="B584" s="211"/>
    </row>
    <row r="585">
      <c r="B585" s="211"/>
    </row>
    <row r="586">
      <c r="B586" s="211"/>
    </row>
    <row r="587">
      <c r="B587" s="211"/>
    </row>
    <row r="588">
      <c r="B588" s="211"/>
    </row>
    <row r="589">
      <c r="B589" s="211"/>
    </row>
    <row r="590">
      <c r="B590" s="211"/>
    </row>
    <row r="591">
      <c r="B591" s="211"/>
    </row>
    <row r="592">
      <c r="B592" s="211"/>
    </row>
    <row r="593">
      <c r="B593" s="211"/>
    </row>
    <row r="594">
      <c r="B594" s="211"/>
    </row>
    <row r="595">
      <c r="B595" s="211"/>
    </row>
    <row r="596">
      <c r="B596" s="211"/>
    </row>
    <row r="597">
      <c r="B597" s="211"/>
    </row>
    <row r="598">
      <c r="B598" s="211"/>
    </row>
    <row r="599">
      <c r="B599" s="211"/>
    </row>
    <row r="600">
      <c r="B600" s="211"/>
    </row>
    <row r="601">
      <c r="B601" s="211"/>
    </row>
    <row r="602">
      <c r="B602" s="211"/>
    </row>
    <row r="603">
      <c r="B603" s="211"/>
    </row>
    <row r="604">
      <c r="B604" s="211"/>
    </row>
    <row r="605">
      <c r="B605" s="211"/>
    </row>
    <row r="606">
      <c r="B606" s="211"/>
    </row>
    <row r="607">
      <c r="B607" s="211"/>
    </row>
    <row r="608">
      <c r="B608" s="211"/>
    </row>
    <row r="609">
      <c r="B609" s="211"/>
    </row>
    <row r="610">
      <c r="B610" s="211"/>
    </row>
    <row r="611">
      <c r="B611" s="211"/>
    </row>
    <row r="612">
      <c r="B612" s="211"/>
    </row>
    <row r="613">
      <c r="B613" s="211"/>
    </row>
    <row r="614">
      <c r="B614" s="211"/>
    </row>
    <row r="615">
      <c r="B615" s="211"/>
    </row>
    <row r="616">
      <c r="B616" s="211"/>
    </row>
    <row r="617">
      <c r="B617" s="211"/>
    </row>
    <row r="618">
      <c r="B618" s="211"/>
    </row>
    <row r="619">
      <c r="B619" s="211"/>
    </row>
    <row r="620">
      <c r="B620" s="211"/>
    </row>
    <row r="621">
      <c r="B621" s="211"/>
    </row>
    <row r="622">
      <c r="B622" s="211"/>
    </row>
    <row r="623">
      <c r="B623" s="211"/>
    </row>
    <row r="624">
      <c r="B624" s="211"/>
    </row>
    <row r="625">
      <c r="B625" s="211"/>
    </row>
    <row r="626">
      <c r="B626" s="211"/>
    </row>
    <row r="627">
      <c r="B627" s="211"/>
    </row>
    <row r="628">
      <c r="B628" s="211"/>
    </row>
    <row r="629">
      <c r="B629" s="211"/>
    </row>
    <row r="630">
      <c r="B630" s="211"/>
    </row>
    <row r="631">
      <c r="B631" s="211"/>
    </row>
    <row r="632">
      <c r="B632" s="211"/>
    </row>
    <row r="633">
      <c r="B633" s="211"/>
    </row>
    <row r="634">
      <c r="B634" s="211"/>
    </row>
    <row r="635">
      <c r="B635" s="211"/>
    </row>
    <row r="636">
      <c r="B636" s="211"/>
    </row>
    <row r="637">
      <c r="B637" s="211"/>
    </row>
    <row r="638">
      <c r="B638" s="211"/>
    </row>
    <row r="639">
      <c r="B639" s="211"/>
    </row>
    <row r="640">
      <c r="B640" s="211"/>
    </row>
    <row r="641">
      <c r="B641" s="211"/>
    </row>
    <row r="642">
      <c r="B642" s="211"/>
    </row>
    <row r="643">
      <c r="B643" s="211"/>
    </row>
    <row r="644">
      <c r="B644" s="211"/>
    </row>
    <row r="645">
      <c r="B645" s="211"/>
    </row>
    <row r="646">
      <c r="B646" s="211"/>
    </row>
    <row r="647">
      <c r="B647" s="211"/>
    </row>
    <row r="648">
      <c r="B648" s="211"/>
    </row>
    <row r="649">
      <c r="B649" s="211"/>
    </row>
    <row r="650">
      <c r="B650" s="211"/>
    </row>
    <row r="651">
      <c r="B651" s="211"/>
    </row>
    <row r="652">
      <c r="B652" s="211"/>
    </row>
    <row r="653">
      <c r="B653" s="211"/>
    </row>
    <row r="654">
      <c r="B654" s="211"/>
    </row>
    <row r="655">
      <c r="B655" s="211"/>
    </row>
    <row r="656">
      <c r="B656" s="211"/>
    </row>
    <row r="657">
      <c r="B657" s="211"/>
    </row>
    <row r="658">
      <c r="B658" s="211"/>
    </row>
    <row r="659">
      <c r="B659" s="211"/>
    </row>
    <row r="660">
      <c r="B660" s="211"/>
    </row>
    <row r="661">
      <c r="B661" s="211"/>
    </row>
    <row r="662">
      <c r="B662" s="211"/>
    </row>
    <row r="663">
      <c r="B663" s="211"/>
    </row>
    <row r="664">
      <c r="B664" s="211"/>
    </row>
    <row r="665">
      <c r="B665" s="211"/>
    </row>
    <row r="666">
      <c r="B666" s="211"/>
    </row>
    <row r="667">
      <c r="B667" s="211"/>
    </row>
    <row r="668">
      <c r="B668" s="211"/>
    </row>
    <row r="669">
      <c r="B669" s="211"/>
    </row>
    <row r="670">
      <c r="B670" s="211"/>
    </row>
    <row r="671">
      <c r="B671" s="211"/>
    </row>
    <row r="672">
      <c r="B672" s="211"/>
    </row>
    <row r="673">
      <c r="B673" s="211"/>
    </row>
    <row r="674">
      <c r="B674" s="211"/>
    </row>
    <row r="675">
      <c r="B675" s="211"/>
    </row>
    <row r="676">
      <c r="B676" s="211"/>
    </row>
    <row r="677">
      <c r="B677" s="211"/>
    </row>
    <row r="678">
      <c r="B678" s="211"/>
    </row>
    <row r="679">
      <c r="B679" s="211"/>
    </row>
    <row r="680">
      <c r="B680" s="211"/>
    </row>
    <row r="681">
      <c r="B681" s="211"/>
    </row>
    <row r="682">
      <c r="B682" s="211"/>
    </row>
    <row r="683">
      <c r="B683" s="211"/>
    </row>
    <row r="684">
      <c r="B684" s="211"/>
    </row>
    <row r="685">
      <c r="B685" s="211"/>
    </row>
    <row r="686">
      <c r="B686" s="211"/>
    </row>
    <row r="687">
      <c r="B687" s="211"/>
    </row>
    <row r="688">
      <c r="B688" s="211"/>
    </row>
    <row r="689">
      <c r="B689" s="211"/>
    </row>
    <row r="690">
      <c r="B690" s="211"/>
    </row>
    <row r="691">
      <c r="B691" s="211"/>
    </row>
    <row r="692">
      <c r="B692" s="211"/>
    </row>
    <row r="693">
      <c r="B693" s="211"/>
    </row>
    <row r="694">
      <c r="B694" s="211"/>
    </row>
    <row r="695">
      <c r="B695" s="211"/>
    </row>
    <row r="696">
      <c r="B696" s="211"/>
    </row>
    <row r="697">
      <c r="B697" s="211"/>
    </row>
    <row r="698">
      <c r="B698" s="211"/>
    </row>
    <row r="699">
      <c r="B699" s="211"/>
    </row>
    <row r="700">
      <c r="B700" s="211"/>
    </row>
    <row r="701">
      <c r="B701" s="211"/>
    </row>
    <row r="702">
      <c r="B702" s="211"/>
    </row>
    <row r="703">
      <c r="B703" s="211"/>
    </row>
    <row r="704">
      <c r="B704" s="211"/>
    </row>
    <row r="705">
      <c r="B705" s="211"/>
    </row>
    <row r="706">
      <c r="B706" s="211"/>
    </row>
    <row r="707">
      <c r="B707" s="211"/>
    </row>
    <row r="708">
      <c r="B708" s="211"/>
    </row>
    <row r="709">
      <c r="B709" s="211"/>
    </row>
    <row r="710">
      <c r="B710" s="211"/>
    </row>
    <row r="711">
      <c r="B711" s="211"/>
    </row>
    <row r="712">
      <c r="B712" s="211"/>
    </row>
    <row r="713">
      <c r="B713" s="211"/>
    </row>
    <row r="714">
      <c r="B714" s="211"/>
    </row>
    <row r="715">
      <c r="B715" s="211"/>
    </row>
    <row r="716">
      <c r="B716" s="211"/>
    </row>
    <row r="717">
      <c r="B717" s="211"/>
    </row>
    <row r="718">
      <c r="B718" s="211"/>
    </row>
    <row r="719">
      <c r="B719" s="211"/>
    </row>
    <row r="720">
      <c r="B720" s="211"/>
    </row>
    <row r="721">
      <c r="B721" s="211"/>
    </row>
    <row r="722">
      <c r="B722" s="211"/>
    </row>
    <row r="723">
      <c r="B723" s="211"/>
    </row>
    <row r="724">
      <c r="B724" s="211"/>
    </row>
    <row r="725">
      <c r="B725" s="211"/>
    </row>
    <row r="726">
      <c r="B726" s="211"/>
    </row>
    <row r="727">
      <c r="B727" s="211"/>
    </row>
    <row r="728">
      <c r="B728" s="211"/>
    </row>
    <row r="729">
      <c r="B729" s="211"/>
    </row>
    <row r="730">
      <c r="B730" s="211"/>
    </row>
    <row r="731">
      <c r="B731" s="211"/>
    </row>
    <row r="732">
      <c r="B732" s="211"/>
    </row>
    <row r="733">
      <c r="B733" s="211"/>
    </row>
    <row r="734">
      <c r="B734" s="211"/>
    </row>
    <row r="735">
      <c r="B735" s="211"/>
    </row>
    <row r="736">
      <c r="B736" s="211"/>
    </row>
    <row r="737">
      <c r="B737" s="211"/>
    </row>
    <row r="738">
      <c r="B738" s="211"/>
    </row>
    <row r="739">
      <c r="B739" s="211"/>
    </row>
    <row r="740">
      <c r="B740" s="211"/>
    </row>
    <row r="741">
      <c r="B741" s="211"/>
    </row>
    <row r="742">
      <c r="B742" s="211"/>
    </row>
    <row r="743">
      <c r="B743" s="211"/>
    </row>
    <row r="744">
      <c r="B744" s="211"/>
    </row>
    <row r="745">
      <c r="B745" s="211"/>
    </row>
    <row r="746">
      <c r="B746" s="211"/>
    </row>
    <row r="747">
      <c r="B747" s="211"/>
    </row>
    <row r="748">
      <c r="B748" s="211"/>
    </row>
    <row r="749">
      <c r="B749" s="211"/>
    </row>
    <row r="750">
      <c r="B750" s="211"/>
    </row>
    <row r="751">
      <c r="B751" s="211"/>
    </row>
    <row r="752">
      <c r="B752" s="211"/>
    </row>
    <row r="753">
      <c r="B753" s="211"/>
    </row>
    <row r="754">
      <c r="B754" s="211"/>
    </row>
    <row r="755">
      <c r="B755" s="211"/>
    </row>
    <row r="756">
      <c r="B756" s="211"/>
    </row>
    <row r="757">
      <c r="B757" s="211"/>
    </row>
    <row r="758">
      <c r="B758" s="211"/>
    </row>
    <row r="759">
      <c r="B759" s="211"/>
    </row>
    <row r="760">
      <c r="B760" s="211"/>
    </row>
    <row r="761">
      <c r="B761" s="211"/>
    </row>
    <row r="762">
      <c r="B762" s="211"/>
    </row>
    <row r="763">
      <c r="B763" s="211"/>
    </row>
    <row r="764">
      <c r="B764" s="211"/>
    </row>
    <row r="765">
      <c r="B765" s="211"/>
    </row>
    <row r="766">
      <c r="B766" s="211"/>
    </row>
    <row r="767">
      <c r="B767" s="211"/>
    </row>
    <row r="768">
      <c r="B768" s="211"/>
    </row>
    <row r="769">
      <c r="B769" s="211"/>
    </row>
    <row r="770">
      <c r="B770" s="211"/>
    </row>
    <row r="771">
      <c r="B771" s="211"/>
    </row>
    <row r="772">
      <c r="B772" s="211"/>
    </row>
    <row r="773">
      <c r="B773" s="211"/>
    </row>
    <row r="774">
      <c r="B774" s="211"/>
    </row>
    <row r="775">
      <c r="B775" s="211"/>
    </row>
    <row r="776">
      <c r="B776" s="211"/>
    </row>
    <row r="777">
      <c r="B777" s="211"/>
    </row>
    <row r="778">
      <c r="B778" s="211"/>
    </row>
    <row r="779">
      <c r="B779" s="211"/>
    </row>
    <row r="780">
      <c r="B780" s="211"/>
    </row>
    <row r="781">
      <c r="B781" s="211"/>
    </row>
    <row r="782">
      <c r="B782" s="211"/>
    </row>
    <row r="783">
      <c r="B783" s="211"/>
    </row>
    <row r="784">
      <c r="B784" s="211"/>
    </row>
    <row r="785">
      <c r="B785" s="211"/>
    </row>
    <row r="786">
      <c r="B786" s="211"/>
    </row>
    <row r="787">
      <c r="B787" s="211"/>
    </row>
    <row r="788">
      <c r="B788" s="211"/>
    </row>
    <row r="789">
      <c r="B789" s="211"/>
    </row>
    <row r="790">
      <c r="B790" s="211"/>
    </row>
    <row r="791">
      <c r="B791" s="211"/>
    </row>
    <row r="792">
      <c r="B792" s="211"/>
    </row>
    <row r="793">
      <c r="B793" s="211"/>
    </row>
    <row r="794">
      <c r="B794" s="211"/>
    </row>
    <row r="795">
      <c r="B795" s="211"/>
    </row>
    <row r="796">
      <c r="B796" s="211"/>
    </row>
    <row r="797">
      <c r="B797" s="211"/>
    </row>
    <row r="798">
      <c r="B798" s="211"/>
    </row>
    <row r="799">
      <c r="B799" s="211"/>
    </row>
    <row r="800">
      <c r="B800" s="211"/>
    </row>
    <row r="801">
      <c r="B801" s="211"/>
    </row>
    <row r="802">
      <c r="B802" s="211"/>
    </row>
    <row r="803">
      <c r="B803" s="211"/>
    </row>
    <row r="804">
      <c r="B804" s="211"/>
    </row>
    <row r="805">
      <c r="B805" s="211"/>
    </row>
    <row r="806">
      <c r="B806" s="211"/>
    </row>
    <row r="807">
      <c r="B807" s="211"/>
    </row>
    <row r="808">
      <c r="B808" s="211"/>
    </row>
    <row r="809">
      <c r="B809" s="211"/>
    </row>
    <row r="810">
      <c r="B810" s="211"/>
    </row>
    <row r="811">
      <c r="B811" s="211"/>
    </row>
    <row r="812">
      <c r="B812" s="211"/>
    </row>
    <row r="813">
      <c r="B813" s="211"/>
    </row>
    <row r="814">
      <c r="B814" s="211"/>
    </row>
    <row r="815">
      <c r="B815" s="211"/>
    </row>
    <row r="816">
      <c r="B816" s="211"/>
    </row>
    <row r="817">
      <c r="B817" s="211"/>
    </row>
    <row r="818">
      <c r="B818" s="211"/>
    </row>
    <row r="819">
      <c r="B819" s="211"/>
    </row>
    <row r="820">
      <c r="B820" s="211"/>
    </row>
    <row r="821">
      <c r="B821" s="211"/>
    </row>
    <row r="822">
      <c r="B822" s="211"/>
    </row>
    <row r="823">
      <c r="B823" s="211"/>
    </row>
    <row r="824">
      <c r="B824" s="211"/>
    </row>
    <row r="825">
      <c r="B825" s="211"/>
    </row>
    <row r="826">
      <c r="B826" s="211"/>
    </row>
    <row r="827">
      <c r="B827" s="211"/>
    </row>
    <row r="828">
      <c r="B828" s="211"/>
    </row>
    <row r="829">
      <c r="B829" s="211"/>
    </row>
    <row r="830">
      <c r="B830" s="211"/>
    </row>
    <row r="831">
      <c r="B831" s="211"/>
    </row>
    <row r="832">
      <c r="B832" s="211"/>
    </row>
    <row r="833">
      <c r="B833" s="211"/>
    </row>
    <row r="834">
      <c r="B834" s="211"/>
    </row>
    <row r="835">
      <c r="B835" s="211"/>
    </row>
    <row r="836">
      <c r="B836" s="211"/>
    </row>
    <row r="837">
      <c r="B837" s="211"/>
    </row>
    <row r="838">
      <c r="B838" s="211"/>
    </row>
    <row r="839">
      <c r="B839" s="211"/>
    </row>
    <row r="840">
      <c r="B840" s="211"/>
    </row>
    <row r="841">
      <c r="B841" s="211"/>
    </row>
    <row r="842">
      <c r="B842" s="211"/>
    </row>
    <row r="843">
      <c r="B843" s="211"/>
    </row>
    <row r="844">
      <c r="B844" s="211"/>
    </row>
    <row r="845">
      <c r="B845" s="211"/>
    </row>
    <row r="846">
      <c r="B846" s="211"/>
    </row>
    <row r="847">
      <c r="B847" s="211"/>
    </row>
    <row r="848">
      <c r="B848" s="211"/>
    </row>
    <row r="849">
      <c r="B849" s="211"/>
    </row>
    <row r="850">
      <c r="B850" s="211"/>
    </row>
    <row r="851">
      <c r="B851" s="211"/>
    </row>
    <row r="852">
      <c r="B852" s="211"/>
    </row>
    <row r="853">
      <c r="B853" s="211"/>
    </row>
    <row r="854">
      <c r="B854" s="211"/>
    </row>
    <row r="855">
      <c r="B855" s="211"/>
    </row>
    <row r="856">
      <c r="B856" s="211"/>
    </row>
    <row r="857">
      <c r="B857" s="211"/>
    </row>
    <row r="858">
      <c r="B858" s="211"/>
    </row>
    <row r="859">
      <c r="B859" s="211"/>
    </row>
    <row r="860">
      <c r="B860" s="211"/>
    </row>
    <row r="861">
      <c r="B861" s="211"/>
    </row>
    <row r="862">
      <c r="B862" s="211"/>
    </row>
    <row r="863">
      <c r="B863" s="211"/>
    </row>
    <row r="864">
      <c r="B864" s="211"/>
    </row>
    <row r="865">
      <c r="B865" s="211"/>
    </row>
    <row r="866">
      <c r="B866" s="211"/>
    </row>
    <row r="867">
      <c r="B867" s="211"/>
    </row>
    <row r="868">
      <c r="B868" s="211"/>
    </row>
    <row r="869">
      <c r="B869" s="211"/>
    </row>
    <row r="870">
      <c r="B870" s="211"/>
    </row>
    <row r="871">
      <c r="B871" s="211"/>
    </row>
    <row r="872">
      <c r="B872" s="211"/>
    </row>
    <row r="873">
      <c r="B873" s="211"/>
    </row>
    <row r="874">
      <c r="B874" s="211"/>
    </row>
    <row r="875">
      <c r="B875" s="211"/>
    </row>
    <row r="876">
      <c r="B876" s="211"/>
    </row>
    <row r="877">
      <c r="B877" s="211"/>
    </row>
    <row r="878">
      <c r="B878" s="211"/>
    </row>
    <row r="879">
      <c r="B879" s="211"/>
    </row>
    <row r="880">
      <c r="B880" s="211"/>
    </row>
    <row r="881">
      <c r="B881" s="211"/>
    </row>
    <row r="882">
      <c r="B882" s="211"/>
    </row>
    <row r="883">
      <c r="B883" s="211"/>
    </row>
    <row r="884">
      <c r="B884" s="211"/>
    </row>
    <row r="885">
      <c r="B885" s="211"/>
    </row>
    <row r="886">
      <c r="B886" s="211"/>
    </row>
    <row r="887">
      <c r="B887" s="211"/>
    </row>
    <row r="888">
      <c r="B888" s="211"/>
    </row>
    <row r="889">
      <c r="B889" s="211"/>
    </row>
    <row r="890">
      <c r="B890" s="211"/>
    </row>
    <row r="891">
      <c r="B891" s="211"/>
    </row>
    <row r="892">
      <c r="B892" s="211"/>
    </row>
    <row r="893">
      <c r="B893" s="211"/>
    </row>
    <row r="894">
      <c r="B894" s="211"/>
    </row>
    <row r="895">
      <c r="B895" s="211"/>
    </row>
    <row r="896">
      <c r="B896" s="211"/>
    </row>
    <row r="897">
      <c r="B897" s="211"/>
    </row>
    <row r="898">
      <c r="B898" s="211"/>
    </row>
    <row r="899">
      <c r="B899" s="211"/>
    </row>
    <row r="900">
      <c r="B900" s="211"/>
    </row>
    <row r="901">
      <c r="B901" s="211"/>
    </row>
    <row r="902">
      <c r="B902" s="211"/>
    </row>
    <row r="903">
      <c r="B903" s="211"/>
    </row>
    <row r="904">
      <c r="B904" s="211"/>
    </row>
    <row r="905">
      <c r="B905" s="211"/>
    </row>
    <row r="906">
      <c r="B906" s="211"/>
    </row>
    <row r="907">
      <c r="B907" s="211"/>
    </row>
    <row r="908">
      <c r="B908" s="211"/>
    </row>
    <row r="909">
      <c r="B909" s="211"/>
    </row>
    <row r="910">
      <c r="B910" s="211"/>
    </row>
    <row r="911">
      <c r="B911" s="211"/>
    </row>
    <row r="912">
      <c r="B912" s="211"/>
    </row>
    <row r="913">
      <c r="B913" s="211"/>
    </row>
    <row r="914">
      <c r="B914" s="211"/>
    </row>
    <row r="915">
      <c r="B915" s="211"/>
    </row>
    <row r="916">
      <c r="B916" s="211"/>
    </row>
    <row r="917">
      <c r="B917" s="211"/>
    </row>
    <row r="918">
      <c r="B918" s="211"/>
    </row>
    <row r="919">
      <c r="B919" s="211"/>
    </row>
    <row r="920">
      <c r="B920" s="211"/>
    </row>
    <row r="921">
      <c r="B921" s="211"/>
    </row>
    <row r="922">
      <c r="B922" s="211"/>
    </row>
    <row r="923">
      <c r="B923" s="211"/>
    </row>
    <row r="924">
      <c r="B924" s="211"/>
    </row>
    <row r="925">
      <c r="B925" s="211"/>
    </row>
    <row r="926">
      <c r="B926" s="211"/>
    </row>
    <row r="927">
      <c r="B927" s="211"/>
    </row>
    <row r="928">
      <c r="B928" s="211"/>
    </row>
    <row r="929">
      <c r="B929" s="211"/>
    </row>
    <row r="930">
      <c r="B930" s="211"/>
    </row>
    <row r="931">
      <c r="B931" s="211"/>
    </row>
    <row r="932">
      <c r="B932" s="211"/>
    </row>
    <row r="933">
      <c r="B933" s="211"/>
    </row>
    <row r="934">
      <c r="B934" s="211"/>
    </row>
    <row r="935">
      <c r="B935" s="211"/>
    </row>
    <row r="936">
      <c r="B936" s="211"/>
    </row>
    <row r="937">
      <c r="B937" s="211"/>
    </row>
    <row r="938">
      <c r="B938" s="211"/>
    </row>
    <row r="939">
      <c r="B939" s="211"/>
    </row>
    <row r="940">
      <c r="B940" s="211"/>
    </row>
    <row r="941">
      <c r="B941" s="211"/>
    </row>
    <row r="942">
      <c r="B942" s="211"/>
    </row>
    <row r="943">
      <c r="B943" s="211"/>
    </row>
    <row r="944">
      <c r="B944" s="211"/>
    </row>
    <row r="945">
      <c r="B945" s="211"/>
    </row>
    <row r="946">
      <c r="B946" s="211"/>
    </row>
    <row r="947">
      <c r="B947" s="211"/>
    </row>
    <row r="948">
      <c r="B948" s="211"/>
    </row>
    <row r="949">
      <c r="B949" s="211"/>
    </row>
    <row r="950">
      <c r="B950" s="211"/>
    </row>
    <row r="951">
      <c r="B951" s="211"/>
    </row>
    <row r="952">
      <c r="B952" s="211"/>
    </row>
    <row r="953">
      <c r="B953" s="211"/>
    </row>
    <row r="954">
      <c r="B954" s="211"/>
    </row>
    <row r="955">
      <c r="B955" s="211"/>
    </row>
    <row r="956">
      <c r="B956" s="211"/>
    </row>
    <row r="957">
      <c r="B957" s="211"/>
    </row>
    <row r="958">
      <c r="B958" s="211"/>
    </row>
    <row r="959">
      <c r="B959" s="211"/>
    </row>
    <row r="960">
      <c r="B960" s="211"/>
    </row>
    <row r="961">
      <c r="B961" s="211"/>
    </row>
    <row r="962">
      <c r="B962" s="211"/>
    </row>
    <row r="963">
      <c r="B963" s="211"/>
    </row>
    <row r="964">
      <c r="B964" s="211"/>
    </row>
    <row r="965">
      <c r="B965" s="211"/>
    </row>
    <row r="966">
      <c r="B966" s="211"/>
    </row>
    <row r="967">
      <c r="B967" s="211"/>
    </row>
    <row r="968">
      <c r="B968" s="211"/>
    </row>
    <row r="969">
      <c r="B969" s="211"/>
    </row>
    <row r="970">
      <c r="B970" s="211"/>
    </row>
    <row r="971">
      <c r="B971" s="211"/>
    </row>
    <row r="972">
      <c r="B972" s="211"/>
    </row>
    <row r="973">
      <c r="B973" s="211"/>
    </row>
    <row r="974">
      <c r="B974" s="211"/>
    </row>
    <row r="975">
      <c r="B975" s="211"/>
    </row>
    <row r="976">
      <c r="B976" s="211"/>
    </row>
    <row r="977">
      <c r="B977" s="211"/>
    </row>
    <row r="978">
      <c r="B978" s="211"/>
    </row>
    <row r="979">
      <c r="B979" s="211"/>
    </row>
    <row r="980">
      <c r="B980" s="211"/>
    </row>
    <row r="981">
      <c r="B981" s="211"/>
    </row>
    <row r="982">
      <c r="B982" s="211"/>
    </row>
    <row r="983">
      <c r="B983" s="211"/>
    </row>
    <row r="984">
      <c r="B984" s="211"/>
    </row>
    <row r="985">
      <c r="B985" s="211"/>
    </row>
    <row r="986">
      <c r="B986" s="211"/>
    </row>
    <row r="987">
      <c r="B987" s="211"/>
    </row>
    <row r="988">
      <c r="B988" s="211"/>
    </row>
    <row r="989">
      <c r="B989" s="211"/>
    </row>
    <row r="990">
      <c r="B990" s="211"/>
    </row>
    <row r="991">
      <c r="B991" s="211"/>
    </row>
    <row r="992">
      <c r="B992" s="211"/>
    </row>
    <row r="993">
      <c r="B993" s="211"/>
    </row>
    <row r="994">
      <c r="B994" s="211"/>
    </row>
    <row r="995">
      <c r="B995" s="211"/>
    </row>
    <row r="996">
      <c r="B996" s="211"/>
    </row>
    <row r="997">
      <c r="B997" s="211"/>
    </row>
    <row r="998">
      <c r="B998" s="211"/>
    </row>
    <row r="999">
      <c r="B999" s="211"/>
    </row>
    <row r="1000">
      <c r="B1000" s="211"/>
    </row>
  </sheetData>
  <autoFilter ref="$A$1:$G$111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354" t="s">
        <v>1744</v>
      </c>
      <c r="Q1" s="71"/>
      <c r="R1" s="71"/>
      <c r="S1" s="71"/>
      <c r="T1" s="71"/>
    </row>
    <row r="2">
      <c r="A2" s="71"/>
      <c r="B2" s="355" t="s">
        <v>1745</v>
      </c>
      <c r="C2" s="356"/>
      <c r="D2" s="356"/>
      <c r="E2" s="356"/>
      <c r="F2" s="356"/>
      <c r="G2" s="271"/>
      <c r="H2" s="355" t="s">
        <v>186</v>
      </c>
      <c r="I2" s="272"/>
      <c r="J2" s="357" t="s">
        <v>1746</v>
      </c>
      <c r="K2" s="356"/>
      <c r="L2" s="356"/>
      <c r="M2" s="356"/>
      <c r="N2" s="356"/>
      <c r="O2" s="356"/>
      <c r="P2" s="356"/>
      <c r="Q2" s="272"/>
      <c r="R2" s="358"/>
      <c r="S2" s="358"/>
      <c r="T2" s="358"/>
    </row>
    <row r="3">
      <c r="A3" s="71"/>
      <c r="B3" s="359" t="s">
        <v>184</v>
      </c>
      <c r="C3" s="360" t="s">
        <v>13</v>
      </c>
      <c r="D3" s="360" t="s">
        <v>14</v>
      </c>
      <c r="E3" s="361" t="s">
        <v>15</v>
      </c>
      <c r="F3" s="361" t="s">
        <v>133</v>
      </c>
      <c r="G3" s="362" t="s">
        <v>1747</v>
      </c>
      <c r="H3" s="363" t="s">
        <v>200</v>
      </c>
      <c r="I3" s="364" t="s">
        <v>228</v>
      </c>
      <c r="J3" s="365" t="s">
        <v>151</v>
      </c>
      <c r="K3" s="366" t="s">
        <v>154</v>
      </c>
      <c r="L3" s="366" t="s">
        <v>19</v>
      </c>
      <c r="M3" s="366" t="s">
        <v>161</v>
      </c>
      <c r="N3" s="366" t="s">
        <v>162</v>
      </c>
      <c r="O3" s="367" t="s">
        <v>151</v>
      </c>
      <c r="P3" s="367" t="s">
        <v>155</v>
      </c>
      <c r="Q3" s="364" t="s">
        <v>164</v>
      </c>
      <c r="R3" s="368"/>
      <c r="S3" s="368"/>
      <c r="T3" s="368"/>
    </row>
    <row r="4">
      <c r="A4" s="369">
        <v>2025.0</v>
      </c>
      <c r="B4" s="370">
        <v>1.0</v>
      </c>
      <c r="C4" s="76">
        <f>COUNTIFS('입원현황'!$G$2:$G$3,C3,'입원현황'!$C$2:$C$3,"&gt;="&amp;date($A$4,$B$4,1),'입원현황'!$C$2:$C$3,"&lt;="&amp;date($A$4,$B$4,31))</f>
        <v>0</v>
      </c>
      <c r="D4" s="76">
        <f>COUNTIFS('입원현황'!$G$2:$G$3,D3,'입원현황'!$C$2:$C$3,"&gt;="&amp;date($A$4,$B$4,1),'입원현황'!$C$2:$C$3,"&lt;="&amp;date($A$4,$B$4,31))</f>
        <v>0</v>
      </c>
      <c r="E4" s="76">
        <f>COUNTIFS('입원현황'!$G$2:$G$3,E3,'입원현황'!$C$2:$C$3,"&gt;="&amp;date($A$4,$B$4,1),'입원현황'!$C$2:$C$3,"&lt;="&amp;date($A$4,$B$4,31))</f>
        <v>0</v>
      </c>
      <c r="F4" s="76">
        <f>COUNTIFS('입원현황'!$G$2:$G$3,F3,'입원현황'!$C$2:$C$3,"&gt;="&amp;date($A$4,$B$4,1),'입원현황'!$C$2:$C$3,"&lt;="&amp;date($A$4,$B$4,31))</f>
        <v>0</v>
      </c>
      <c r="G4" s="371">
        <f t="shared" ref="G4:G6" si="1">SUM(C4:F4)</f>
        <v>0</v>
      </c>
      <c r="H4" s="372">
        <f>COUNTIFS('입원현황'!$D$2:$D$3,H3,'입원현황'!$C$2:$C$3,"&gt;="&amp;date($A$4,$B$4,1),'입원현황'!$C$2:$C$3,"&lt;="&amp;date($A$4,$B$4,31))</f>
        <v>0</v>
      </c>
      <c r="I4" s="373">
        <f>COUNTIFS('입원현황'!$D$2:$D$3,I3,'입원현황'!$C$2:$C$3,"&gt;="&amp;date($A$4,$B$4,1),'입원현황'!$C$2:$C$3,"&lt;="&amp;date($A$4,$B$4,31))</f>
        <v>0</v>
      </c>
      <c r="J4" s="77">
        <f>COUNTIFS('입원현황'!$P$2:$P$3,J3,'입원현황'!$O$2:$O$3,"&gt;="&amp;date($A$4,$B$4,1),'입원현황'!$C$2:$C$3,"&lt;="&amp;date($A$4,$B$4,31))</f>
        <v>0</v>
      </c>
      <c r="K4" s="77">
        <f>COUNTIFS('입원현황'!$P$2:$P$3,K3,'입원현황'!$O$2:$O$3,"&gt;="&amp;date($A$4,$B$4,1),'입원현황'!$C$2:$C$3,"&lt;="&amp;date($A$4,$B$4,31))</f>
        <v>0</v>
      </c>
      <c r="L4" s="77">
        <f>COUNTIFS('입원현황'!$P$2:$P$3,L3,'입원현황'!$O$2:$O$3,"&gt;="&amp;date($A$4,$B$4,1),'입원현황'!$C$2:$C$3,"&lt;="&amp;date($A$4,$B$4,31))</f>
        <v>0</v>
      </c>
      <c r="M4" s="77">
        <f>COUNTIFS('입원현황'!$P$2:$P$3,M3,'입원현황'!$O$2:$O$3,"&gt;="&amp;date($A$4,$B$4,1),'입원현황'!$C$2:$C$3,"&lt;="&amp;date($A$4,$B$4,31))</f>
        <v>0</v>
      </c>
      <c r="N4" s="77">
        <f>COUNTIFS('입원현황'!$P$2:$P$3,N3,'입원현황'!$O$2:$O$3,"&gt;="&amp;date($A$4,$B$4,1),'입원현황'!$C$2:$C$3,"&lt;="&amp;date($A$4,$B$4,31))</f>
        <v>0</v>
      </c>
      <c r="O4" s="77">
        <f>COUNTIFS('입원현황'!$P$2:$P$3,O3,'입원현황'!$O$2:$O$3,"&gt;="&amp;date($A$4,$B$4,1),'입원현황'!$C$2:$C$3,"&lt;="&amp;date($A$4,$B$4,31))</f>
        <v>0</v>
      </c>
      <c r="P4" s="77">
        <f>COUNTIFS('입원현황'!$P$2:$P$3,P3,'입원현황'!$O$2:$O$3,"&gt;="&amp;date($A$4,$B$4,1),'입원현황'!$C$2:$C$3,"&lt;="&amp;date($A$4,$B$4,31))</f>
        <v>0</v>
      </c>
      <c r="Q4" s="374">
        <f>COUNTIFS('입원현황'!$P$2:$P$3,Q3,'입원현황'!$O$2:$O$3,"&gt;="&amp;date($A$4,$B$4,1),'입원현황'!$C$2:$C$3,"&lt;="&amp;date($A$4,$B$4,31))</f>
        <v>0</v>
      </c>
      <c r="R4" s="290"/>
      <c r="S4" s="290"/>
      <c r="T4" s="290"/>
    </row>
    <row r="5">
      <c r="A5" s="71"/>
      <c r="B5" s="370">
        <v>2.0</v>
      </c>
      <c r="C5" s="76">
        <f>COUNTIFS('입원현황'!$G$2:$G$3,C3,'입원현황'!$C$2:$C$3,"&gt;="&amp;date($A$4,$B$5,1),'입원현황'!$C$2:$C$3,"&lt;="&amp;date($A$4,$B$5,29))</f>
        <v>0</v>
      </c>
      <c r="D5" s="76">
        <f>COUNTIFS('입원현황'!$G$2:$G$3,D3,'입원현황'!$C$2:$C$3,"&gt;="&amp;date($A$4,$B$5,1),'입원현황'!$C$2:$C$3,"&lt;="&amp;date($A$4,$B$5,29))</f>
        <v>0</v>
      </c>
      <c r="E5" s="76">
        <f>COUNTIFS('입원현황'!$G$2:$G$3,E3,'입원현황'!$C$2:$C$3,"&gt;="&amp;date($A$4,$B$5,1),'입원현황'!$C$2:$C$3,"&lt;="&amp;date($A$4,$B$5,29))</f>
        <v>0</v>
      </c>
      <c r="F5" s="76">
        <f>COUNTIFS('입원현황'!$G$2:$G$3,F3,'입원현황'!$C$2:$C$3,"&gt;="&amp;date($A$4,$B$5,1),'입원현황'!$C$2:$C$3,"&lt;="&amp;date($A$4,$B$5,29))</f>
        <v>0</v>
      </c>
      <c r="G5" s="371">
        <f t="shared" si="1"/>
        <v>0</v>
      </c>
      <c r="H5" s="372">
        <f>COUNTIFS('입원현황'!$D$2:$D$3,$H$3,'입원현황'!$C$2:$C$3,"&gt;="&amp;date($A$4,$B$5,1),'입원현황'!$C$2:$C$3,"&lt;="&amp;date($A$4,$B$5,28))</f>
        <v>0</v>
      </c>
      <c r="I5" s="373">
        <f>COUNTIFS('입원현황'!$D$2:$D$3,$I$3,'입원현황'!$C$2:$C$3,"&gt;="&amp;date($A$4,$B$5,1),'입원현황'!$C$2:$C$3,"&lt;="&amp;date($A$4,$B$5,28))</f>
        <v>0</v>
      </c>
      <c r="J5" s="77">
        <f>COUNTIFS('입원현황'!$P$2:$P$3,J3,'입원현황'!$O$2:$O$3,"&gt;="&amp;date($A$4,$B$5,1),'입원현황'!$C$2:$C$3,"&lt;="&amp;date($A$4,$B$5,31))</f>
        <v>0</v>
      </c>
      <c r="K5" s="77">
        <f>COUNTIFS('입원현황'!$P$2:$P$3,K3,'입원현황'!$O$2:$O$3,"&gt;="&amp;date($A$4,$B$5,1),'입원현황'!$C$2:$C$3,"&lt;="&amp;date($A$4,$B$5,31))</f>
        <v>0</v>
      </c>
      <c r="L5" s="77">
        <f>COUNTIFS('입원현황'!$P$2:$P$3,L3,'입원현황'!$O$2:$O$3,"&gt;="&amp;date($A$4,$B$5,1),'입원현황'!$C$2:$C$3,"&lt;="&amp;date($A$4,$B$5,31))</f>
        <v>0</v>
      </c>
      <c r="M5" s="77">
        <f>COUNTIFS('입원현황'!$P$2:$P$3,M3,'입원현황'!$O$2:$O$3,"&gt;="&amp;date($A$4,$B$5,1),'입원현황'!$C$2:$C$3,"&lt;="&amp;date($A$4,$B$5,31))</f>
        <v>0</v>
      </c>
      <c r="N5" s="77">
        <f>COUNTIFS('입원현황'!$P$2:$P$3,N3,'입원현황'!$O$2:$O$3,"&gt;="&amp;date($A$4,$B$5,1),'입원현황'!$C$2:$C$3,"&lt;="&amp;date($A$4,$B$5,31))</f>
        <v>0</v>
      </c>
      <c r="O5" s="77">
        <f>COUNTIFS('입원현황'!$P$2:$P$3,O3,'입원현황'!$O$2:$O$3,"&gt;="&amp;date($A$4,$B$5,1),'입원현황'!$C$2:$C$3,"&lt;="&amp;date($A$4,$B$5,31))</f>
        <v>0</v>
      </c>
      <c r="P5" s="77">
        <f>COUNTIFS('입원현황'!$P$2:$P$3,P3,'입원현황'!$O$2:$O$3,"&gt;="&amp;date($A$4,$B$5,1),'입원현황'!$C$2:$C$3,"&lt;="&amp;date($A$4,$B$5,31))</f>
        <v>0</v>
      </c>
      <c r="Q5" s="374">
        <f>COUNTIFS('입원현황'!$P$2:$P$3,Q3,'입원현황'!$O$2:$O$3,"&gt;="&amp;date($A$4,$B$5,1),'입원현황'!$C$2:$C$3,"&lt;="&amp;date($A$4,$B$5,31))</f>
        <v>0</v>
      </c>
      <c r="R5" s="290"/>
      <c r="S5" s="290"/>
      <c r="T5" s="290"/>
    </row>
    <row r="6">
      <c r="A6" s="71"/>
      <c r="B6" s="375">
        <v>3.0</v>
      </c>
      <c r="C6" s="76">
        <f>COUNTIFS('입원현황'!$G$2:$G$3,C3,'입원현황'!$C$2:$C$3,"&gt;="&amp;date($A$4,$B$6,1),'입원현황'!$C$2:$C$3,"&lt;="&amp;date($A$4,$B$6,31))</f>
        <v>0</v>
      </c>
      <c r="D6" s="76">
        <f>COUNTIFS('입원현황'!$G$2:$G$3,D3,'입원현황'!$C$2:$C$3,"&gt;="&amp;date($A$4,$B$6,1),'입원현황'!$C$2:$C$3,"&lt;="&amp;date($A$4,$B$6,31))</f>
        <v>0</v>
      </c>
      <c r="E6" s="76">
        <f>COUNTIFS('입원현황'!$G$2:$G$3,E3,'입원현황'!$C$2:$C$3,"&gt;="&amp;date($A$4,$B$6,1),'입원현황'!$C$2:$C$3,"&lt;="&amp;date($A$4,$B$6,31))</f>
        <v>0</v>
      </c>
      <c r="F6" s="76">
        <f>COUNTIFS('입원현황'!$G$2:$G$3,F3,'입원현황'!$C$2:$C$3,"&gt;="&amp;date($A$4,$B$6,1),'입원현황'!$C$2:$C$3,"&lt;="&amp;date($A$4,$B$6,31))</f>
        <v>0</v>
      </c>
      <c r="G6" s="371">
        <f t="shared" si="1"/>
        <v>0</v>
      </c>
      <c r="H6" s="372">
        <f>COUNTIFS('입원현황'!$D$2:$D$3,$H$3,'입원현황'!$C$2:$C$3,"&gt;="&amp;date($A$4,$B$6,1),'입원현황'!$C$2:$C$3,"&lt;="&amp;date($A$4,$B$6,31))</f>
        <v>0</v>
      </c>
      <c r="I6" s="373">
        <f>COUNTIFS('입원현황'!$D$2:$D$3,$I$3,'입원현황'!$C$2:$C$3,"&gt;="&amp;date($A$4,$B$6,1),'입원현황'!$C$2:$C$3,"&lt;="&amp;date($A$4,$B$6,31))</f>
        <v>0</v>
      </c>
      <c r="J6" s="77">
        <f>COUNTIFS('입원현황'!$P$2:$P$3,J3,'입원현황'!$O$2:$O$3,"&gt;="&amp;date($A$4,$B$6,1),'입원현황'!$C$2:$C$3,"&lt;="&amp;date($A$4,$B$6,31))</f>
        <v>0</v>
      </c>
      <c r="K6" s="77">
        <f>COUNTIFS('입원현황'!$P$2:$P$3,K3,'입원현황'!$O$2:$O$3,"&gt;="&amp;date($A$4,$B$6,1),'입원현황'!$C$2:$C$3,"&lt;="&amp;date($A$4,$B$6,31))</f>
        <v>0</v>
      </c>
      <c r="L6" s="77">
        <f>COUNTIFS('입원현황'!$P$2:$P$3,L3,'입원현황'!$O$2:$O$3,"&gt;="&amp;date($A$4,$B$6,1),'입원현황'!$C$2:$C$3,"&lt;="&amp;date($A$4,$B$6,31))</f>
        <v>0</v>
      </c>
      <c r="M6" s="77">
        <f>COUNTIFS('입원현황'!$P$2:$P$3,M3,'입원현황'!$O$2:$O$3,"&gt;="&amp;date($A$4,$B$6,1),'입원현황'!$C$2:$C$3,"&lt;="&amp;date($A$4,$B$6,31))</f>
        <v>0</v>
      </c>
      <c r="N6" s="77">
        <f>COUNTIFS('입원현황'!$P$2:$P$3,N3,'입원현황'!$O$2:$O$3,"&gt;="&amp;date($A$4,$B$6,1),'입원현황'!$C$2:$C$3,"&lt;="&amp;date($A$4,$B$6,31))</f>
        <v>0</v>
      </c>
      <c r="O6" s="77">
        <f>COUNTIFS('입원현황'!$P$2:$P$3,O3,'입원현황'!$O$2:$O$3,"&gt;="&amp;date($A$4,$B$6,1),'입원현황'!$C$2:$C$3,"&lt;="&amp;date($A$4,$B$6,31))</f>
        <v>0</v>
      </c>
      <c r="P6" s="77">
        <f>COUNTIFS('입원현황'!$P$2:$P$3,P3,'입원현황'!$O$2:$O$3,"&gt;="&amp;date($A$4,$B$6,1),'입원현황'!$C$2:$C$3,"&lt;="&amp;date($A$4,$B$6,31))</f>
        <v>0</v>
      </c>
      <c r="Q6" s="374">
        <f>COUNTIFS('입원현황'!$P$2:$P$3,Q3,'입원현황'!$O$2:$O$3,"&gt;="&amp;date($A$4,$B$6,1),'입원현황'!$C$2:$C$3,"&lt;="&amp;date($A$4,$B$6,31))</f>
        <v>0</v>
      </c>
      <c r="R6" s="290"/>
      <c r="S6" s="290"/>
      <c r="T6" s="290"/>
    </row>
    <row r="7">
      <c r="A7" s="71"/>
      <c r="B7" s="363" t="s">
        <v>1747</v>
      </c>
      <c r="C7" s="376">
        <f t="shared" ref="C7:Q7" si="2">SUM(C4:C6)</f>
        <v>0</v>
      </c>
      <c r="D7" s="376">
        <f t="shared" si="2"/>
        <v>0</v>
      </c>
      <c r="E7" s="376">
        <f t="shared" si="2"/>
        <v>0</v>
      </c>
      <c r="F7" s="376">
        <f t="shared" si="2"/>
        <v>0</v>
      </c>
      <c r="G7" s="377">
        <f t="shared" si="2"/>
        <v>0</v>
      </c>
      <c r="H7" s="378">
        <f t="shared" si="2"/>
        <v>0</v>
      </c>
      <c r="I7" s="379">
        <f t="shared" si="2"/>
        <v>0</v>
      </c>
      <c r="J7" s="200">
        <f t="shared" si="2"/>
        <v>0</v>
      </c>
      <c r="K7" s="199">
        <f t="shared" si="2"/>
        <v>0</v>
      </c>
      <c r="L7" s="199">
        <f t="shared" si="2"/>
        <v>0</v>
      </c>
      <c r="M7" s="199">
        <f t="shared" si="2"/>
        <v>0</v>
      </c>
      <c r="N7" s="199">
        <f t="shared" si="2"/>
        <v>0</v>
      </c>
      <c r="O7" s="199">
        <f t="shared" si="2"/>
        <v>0</v>
      </c>
      <c r="P7" s="199">
        <f t="shared" si="2"/>
        <v>0</v>
      </c>
      <c r="Q7" s="379">
        <f t="shared" si="2"/>
        <v>0</v>
      </c>
      <c r="R7" s="290"/>
      <c r="S7" s="290"/>
      <c r="T7" s="290"/>
    </row>
    <row r="8">
      <c r="A8" s="71"/>
      <c r="B8" s="380">
        <v>4.0</v>
      </c>
      <c r="C8" s="381">
        <f>COUNTIFS('입원현황'!$G$2:$G$3,C3,'입원현황'!$C$2:$C$3,"&gt;="&amp;date($A$4,$B$8,1),'입원현황'!$C$2:$C$3,"&lt;="&amp;date($A$4,$B$8,30))</f>
        <v>0</v>
      </c>
      <c r="D8" s="381">
        <f>COUNTIFS('입원현황'!$G$2:$G$3,D3,'입원현황'!$C$2:$C$3,"&gt;="&amp;date($A$4,$B$8,1),'입원현황'!$C$2:$C$3,"&lt;="&amp;date($A$4,$B$8,30))</f>
        <v>0</v>
      </c>
      <c r="E8" s="381">
        <f>COUNTIFS('입원현황'!$G$2:$G$3,E3,'입원현황'!$C$2:$C$3,"&gt;="&amp;date($A$4,$B$8,1),'입원현황'!$C$2:$C$3,"&lt;="&amp;date($A$4,$B$8,30))</f>
        <v>0</v>
      </c>
      <c r="F8" s="381">
        <f>COUNTIFS('입원현황'!$G$2:$G$3,F3,'입원현황'!$C$2:$C$3,"&gt;="&amp;date($A$4,$B$8,1),'입원현황'!$C$2:$C$3,"&lt;="&amp;date($A$4,$B$8,30))</f>
        <v>0</v>
      </c>
      <c r="G8" s="382">
        <f t="shared" ref="G8:G10" si="3">SUM(C8:F8)</f>
        <v>0</v>
      </c>
      <c r="H8" s="383">
        <f>COUNTIFS('입원현황'!$D$2:$D$3,$H$3,'입원현황'!$C$2:$C$3,"&gt;="&amp;date($A$4,$B$8,1),'입원현황'!$C$2:$C$3,"&lt;="&amp;date($A$4,$B$8,30))</f>
        <v>0</v>
      </c>
      <c r="I8" s="384">
        <f>COUNTIFS('입원현황'!$D$2:$D$3,$I$3,'입원현황'!$C$2:$C$3,"&gt;="&amp;date($A$4,$B$8,1),'입원현황'!$C$2:$C$3,"&lt;="&amp;date($A$4,$B$8,30))</f>
        <v>0</v>
      </c>
      <c r="J8" s="385">
        <f>COUNTIFS('입원현황'!$P$2:$P$3,J3,'입원현황'!$O$2:$O$3,"&gt;="&amp;date($A$4,$B$8,1),'입원현황'!$C$2:$C$3,"&lt;="&amp;date($A$4,$B$8,31))</f>
        <v>0</v>
      </c>
      <c r="K8" s="381">
        <f>COUNTIFS('입원현황'!$P$2:$P$3,K3,'입원현황'!$O$2:$O$3,"&gt;="&amp;date($A$4,$B$8,1),'입원현황'!$C$2:$C$3,"&lt;="&amp;date($A$4,$B$8,31))</f>
        <v>0</v>
      </c>
      <c r="L8" s="381">
        <f>COUNTIFS('입원현황'!$P$2:$P$3,L3,'입원현황'!$O$2:$O$3,"&gt;="&amp;date($A$4,$B$8,1),'입원현황'!$C$2:$C$3,"&lt;="&amp;date($A$4,$B$8,31))</f>
        <v>0</v>
      </c>
      <c r="M8" s="381">
        <f>COUNTIFS('입원현황'!$P$2:$P$3,M3,'입원현황'!$O$2:$O$3,"&gt;="&amp;date($A$4,$B$8,1),'입원현황'!$C$2:$C$3,"&lt;="&amp;date($A$4,$B$8,31))</f>
        <v>0</v>
      </c>
      <c r="N8" s="381">
        <f>COUNTIFS('입원현황'!$P$2:$P$3,N3,'입원현황'!$O$2:$O$3,"&gt;="&amp;date($A$4,$B$8,1),'입원현황'!$C$2:$C$3,"&lt;="&amp;date($A$4,$B$8,31))</f>
        <v>0</v>
      </c>
      <c r="O8" s="381">
        <f>COUNTIFS('입원현황'!$P$2:$P$3,O3,'입원현황'!$O$2:$O$3,"&gt;="&amp;date($A$4,$B$8,1),'입원현황'!$C$2:$C$3,"&lt;="&amp;date($A$4,$B$8,31))</f>
        <v>0</v>
      </c>
      <c r="P8" s="381">
        <f>COUNTIFS('입원현황'!$P$2:$P$3,P3,'입원현황'!$O$2:$O$3,"&gt;="&amp;date($A$4,$B$8,1),'입원현황'!$C$2:$C$3,"&lt;="&amp;date($A$4,$B$8,31))</f>
        <v>0</v>
      </c>
      <c r="Q8" s="384">
        <f>COUNTIFS('입원현황'!$P$2:$P$3,Q3,'입원현황'!$O$2:$O$3,"&gt;="&amp;date($A$4,$B$8,1),'입원현황'!$C$2:$C$3,"&lt;="&amp;date($A$4,$B$8,31))</f>
        <v>0</v>
      </c>
      <c r="R8" s="386"/>
      <c r="S8" s="386"/>
      <c r="T8" s="386"/>
    </row>
    <row r="9">
      <c r="A9" s="71"/>
      <c r="B9" s="380">
        <v>5.0</v>
      </c>
      <c r="C9" s="381">
        <f>COUNTIFS('입원현황'!$G$2:$G$3,C3,'입원현황'!$C$2:$C$3,"&gt;="&amp;date($A$4,$B$9,1),'입원현황'!$C$2:$C$3,"&lt;="&amp;date($A$4,$B$9,31))</f>
        <v>0</v>
      </c>
      <c r="D9" s="381">
        <f>COUNTIFS('입원현황'!$G$2:$G$3,D3,'입원현황'!$C$2:$C$3,"&gt;="&amp;date($A$4,$B$9,1),'입원현황'!$C$2:$C$3,"&lt;="&amp;date($A$4,$B$9,31))</f>
        <v>0</v>
      </c>
      <c r="E9" s="381">
        <f>COUNTIFS('입원현황'!$G$2:$G$3,E3,'입원현황'!$C$2:$C$3,"&gt;="&amp;date($A$4,$B$9,1),'입원현황'!$C$2:$C$3,"&lt;="&amp;date($A$4,$B$9,31))</f>
        <v>0</v>
      </c>
      <c r="F9" s="381">
        <f>COUNTIFS('입원현황'!$G$2:$G$3,F3,'입원현황'!$C$2:$C$3,"&gt;="&amp;date($A$4,$B$9,1),'입원현황'!$C$2:$C$3,"&lt;="&amp;date($A$4,$B$9,30))</f>
        <v>0</v>
      </c>
      <c r="G9" s="382">
        <f t="shared" si="3"/>
        <v>0</v>
      </c>
      <c r="H9" s="383">
        <f>COUNTIFS('입원현황'!$D$2:$D$3,H3,'입원현황'!$C$2:$C$3,"&gt;="&amp;date($A$4,$B$9,1),'입원현황'!$C$2:$C$3,"&lt;="&amp;date($A$4,$B$9,31))</f>
        <v>0</v>
      </c>
      <c r="I9" s="384">
        <f>COUNTIFS('입원현황'!$D$2:$D$3,I3,'입원현황'!$C$2:$C$3,"&gt;="&amp;date($A$4,$B$9,1),'입원현황'!$C$2:$C$3,"&lt;="&amp;date($A$4,$B$9,31))</f>
        <v>0</v>
      </c>
      <c r="J9" s="385">
        <f>COUNTIFS('입원현황'!$P$2:$P$3,J3,'입원현황'!$O$2:$O$3,"&gt;="&amp;date($A$4,$B$9,1),'입원현황'!$C$2:$C$3,"&lt;="&amp;date($A$4,$B$9,31))</f>
        <v>0</v>
      </c>
      <c r="K9" s="381">
        <f>COUNTIFS('입원현황'!$P$2:$P$3,K3,'입원현황'!$O$2:$O$3,"&gt;="&amp;date($A$4,$B$9,1),'입원현황'!$C$2:$C$3,"&lt;="&amp;date($A$4,$B$9,31))</f>
        <v>0</v>
      </c>
      <c r="L9" s="381">
        <f>COUNTIFS('입원현황'!$P$2:$P$3,L3,'입원현황'!$O$2:$O$3,"&gt;="&amp;date($A$4,$B$9,1),'입원현황'!$C$2:$C$3,"&lt;="&amp;date($A$4,$B$9,31))</f>
        <v>0</v>
      </c>
      <c r="M9" s="381">
        <f>COUNTIFS('입원현황'!$P$2:$P$3,M3,'입원현황'!$O$2:$O$3,"&gt;="&amp;date($A$4,$B$9,1),'입원현황'!$C$2:$C$3,"&lt;="&amp;date($A$4,$B$9,31))</f>
        <v>0</v>
      </c>
      <c r="N9" s="381">
        <f>COUNTIFS('입원현황'!$P$2:$P$3,N3,'입원현황'!$O$2:$O$3,"&gt;="&amp;date($A$4,$B$9,1),'입원현황'!$C$2:$C$3,"&lt;="&amp;date($A$4,$B$9,31))</f>
        <v>0</v>
      </c>
      <c r="O9" s="381">
        <f>COUNTIFS('입원현황'!$P$2:$P$3,O3,'입원현황'!$O$2:$O$3,"&gt;="&amp;date($A$4,$B$9,1),'입원현황'!$C$2:$C$3,"&lt;="&amp;date($A$4,$B$9,31))</f>
        <v>0</v>
      </c>
      <c r="P9" s="381">
        <f>COUNTIFS('입원현황'!$P$2:$P$3,P3,'입원현황'!$O$2:$O$3,"&gt;="&amp;date($A$4,$B$9,1),'입원현황'!$C$2:$C$3,"&lt;="&amp;date($A$4,$B$9,31))</f>
        <v>0</v>
      </c>
      <c r="Q9" s="384">
        <f>COUNTIFS('입원현황'!$P$2:$P$3,Q3,'입원현황'!$O$2:$O$3,"&gt;="&amp;date($A$4,$B$9,1),'입원현황'!$C$2:$C$3,"&lt;="&amp;date($A$4,$B$9,31))</f>
        <v>0</v>
      </c>
      <c r="R9" s="386"/>
      <c r="S9" s="386"/>
      <c r="T9" s="386"/>
    </row>
    <row r="10">
      <c r="A10" s="71"/>
      <c r="B10" s="387">
        <v>6.0</v>
      </c>
      <c r="C10" s="381">
        <f>COUNTIFS('입원현황'!$G$2:$G$3,C3,'입원현황'!$C$2:$C$3,"&gt;="&amp;date($A$4,$B$10,1),'입원현황'!$C$2:$C$3,"&lt;="&amp;date($A$4,$B$10,30))</f>
        <v>0</v>
      </c>
      <c r="D10" s="381">
        <f>COUNTIFS('입원현황'!$G$2:$G$3,D3,'입원현황'!$C$2:$C$3,"&gt;="&amp;date($A$4,$B$10,1),'입원현황'!$C$2:$C$3,"&lt;="&amp;date($A$4,$B$10,30))</f>
        <v>0</v>
      </c>
      <c r="E10" s="381">
        <f>COUNTIFS('입원현황'!$G$2:$G$3,E3,'입원현황'!$C$2:$C$3,"&gt;="&amp;date($A$4,$B$10,1),'입원현황'!$C$2:$C$3,"&lt;="&amp;date($A$4,$B$10,30))</f>
        <v>0</v>
      </c>
      <c r="F10" s="381">
        <f>COUNTIFS('입원현황'!$G$2:$G$3,F3,'입원현황'!$C$2:$C$3,"&gt;="&amp;date($A$4,$B$10,1),'입원현황'!$C$2:$C$3,"&lt;="&amp;date($A$4,$B$10,30))</f>
        <v>0</v>
      </c>
      <c r="G10" s="382">
        <f t="shared" si="3"/>
        <v>0</v>
      </c>
      <c r="H10" s="383">
        <f>COUNTIFS('입원현황'!$D$2:$D$3,H3,'입원현황'!$C$2:$C$3,"&gt;="&amp;date($A$4,$B$10,1),'입원현황'!$C$2:$C$3,"&lt;="&amp;date($A$4,$B$10,31))</f>
        <v>0</v>
      </c>
      <c r="I10" s="384">
        <f>COUNTIFS('입원현황'!$D$2:$D$3,I3,'입원현황'!$C$2:$C$3,"&gt;="&amp;date($A$4,$B$10,1),'입원현황'!$C$2:$C$3,"&lt;="&amp;date($A$4,$B$10,31))</f>
        <v>0</v>
      </c>
      <c r="J10" s="385">
        <f>COUNTIFS('입원현황'!$P$2:$P$3,J3,'입원현황'!$O$2:$O$3,"&gt;="&amp;date($A$4,$B$10,1),'입원현황'!$C$2:$C$3,"&lt;="&amp;date($A$4,$B$10,31))</f>
        <v>0</v>
      </c>
      <c r="K10" s="381">
        <f>COUNTIFS('입원현황'!$P$2:$P$3,K3,'입원현황'!$O$2:$O$3,"&gt;="&amp;date($A$4,$B$10,1),'입원현황'!$C$2:$C$3,"&lt;="&amp;date($A$4,$B$10,31))</f>
        <v>0</v>
      </c>
      <c r="L10" s="381">
        <f>COUNTIFS('입원현황'!$P$2:$P$3,L3,'입원현황'!$O$2:$O$3,"&gt;="&amp;date($A$4,$B$10,1),'입원현황'!$C$2:$C$3,"&lt;="&amp;date($A$4,$B$10,31))</f>
        <v>0</v>
      </c>
      <c r="M10" s="381">
        <f>COUNTIFS('입원현황'!$P$2:$P$3,M3,'입원현황'!$O$2:$O$3,"&gt;="&amp;date($A$4,$B$10,1),'입원현황'!$C$2:$C$3,"&lt;="&amp;date($A$4,$B$10,31))</f>
        <v>0</v>
      </c>
      <c r="N10" s="381">
        <f>COUNTIFS('입원현황'!$P$2:$P$3,N3,'입원현황'!$O$2:$O$3,"&gt;="&amp;date($A$4,$B$10,1),'입원현황'!$C$2:$C$3,"&lt;="&amp;date($A$4,$B$10,31))</f>
        <v>0</v>
      </c>
      <c r="O10" s="381">
        <f>COUNTIFS('입원현황'!$P$2:$P$3,O3,'입원현황'!$O$2:$O$3,"&gt;="&amp;date($A$4,$B$10,1),'입원현황'!$C$2:$C$3,"&lt;="&amp;date($A$4,$B$10,31))</f>
        <v>0</v>
      </c>
      <c r="P10" s="381">
        <f>COUNTIFS('입원현황'!$P$2:$P$3,P3,'입원현황'!$O$2:$O$3,"&gt;="&amp;date($A$4,$B$10,1),'입원현황'!$C$2:$C$3,"&lt;="&amp;date($A$4,$B$10,31))</f>
        <v>0</v>
      </c>
      <c r="Q10" s="384">
        <f>COUNTIFS('입원현황'!$P$2:$P$3,Q3,'입원현황'!$O$2:$O$3,"&gt;="&amp;date($A$4,$B$10,1),'입원현황'!$C$2:$C$3,"&lt;="&amp;date($A$4,$B$10,31))</f>
        <v>0</v>
      </c>
      <c r="R10" s="386"/>
      <c r="S10" s="386"/>
      <c r="T10" s="386"/>
    </row>
    <row r="11">
      <c r="A11" s="71"/>
      <c r="B11" s="363" t="s">
        <v>1747</v>
      </c>
      <c r="C11" s="144">
        <f t="shared" ref="C11:Q11" si="4">SUM(C8:C10)</f>
        <v>0</v>
      </c>
      <c r="D11" s="144">
        <f t="shared" si="4"/>
        <v>0</v>
      </c>
      <c r="E11" s="144">
        <f t="shared" si="4"/>
        <v>0</v>
      </c>
      <c r="F11" s="144">
        <f t="shared" si="4"/>
        <v>0</v>
      </c>
      <c r="G11" s="377">
        <f t="shared" si="4"/>
        <v>0</v>
      </c>
      <c r="H11" s="378">
        <f t="shared" si="4"/>
        <v>0</v>
      </c>
      <c r="I11" s="379">
        <f t="shared" si="4"/>
        <v>0</v>
      </c>
      <c r="J11" s="200">
        <f t="shared" si="4"/>
        <v>0</v>
      </c>
      <c r="K11" s="199">
        <f t="shared" si="4"/>
        <v>0</v>
      </c>
      <c r="L11" s="199">
        <f t="shared" si="4"/>
        <v>0</v>
      </c>
      <c r="M11" s="199">
        <f t="shared" si="4"/>
        <v>0</v>
      </c>
      <c r="N11" s="199">
        <f t="shared" si="4"/>
        <v>0</v>
      </c>
      <c r="O11" s="199">
        <f t="shared" si="4"/>
        <v>0</v>
      </c>
      <c r="P11" s="199">
        <f t="shared" si="4"/>
        <v>0</v>
      </c>
      <c r="Q11" s="379">
        <f t="shared" si="4"/>
        <v>0</v>
      </c>
      <c r="R11" s="290"/>
      <c r="S11" s="290"/>
      <c r="T11" s="290"/>
    </row>
    <row r="12">
      <c r="A12" s="71"/>
      <c r="B12" s="370">
        <v>7.0</v>
      </c>
      <c r="C12" s="76">
        <f>COUNTIFS('입원현황'!$G$2:$G$3,C3,'입원현황'!$C$2:$C$3,"&gt;="&amp;date($A$4,$B$12,1),'입원현황'!$C$2:$C$3,"&lt;="&amp;date($A$4,$B$12,31))</f>
        <v>0</v>
      </c>
      <c r="D12" s="76">
        <f>COUNTIFS('입원현황'!$G$2:$G$3,D3,'입원현황'!$C$2:$C$3,"&gt;="&amp;date($A$4,$B$12,1),'입원현황'!$C$2:$C$3,"&lt;="&amp;date($A$4,$B$12,31))</f>
        <v>0</v>
      </c>
      <c r="E12" s="76">
        <f>COUNTIFS('입원현황'!$G$2:$G$3,E3,'입원현황'!$C$2:$C$3,"&gt;="&amp;date($A$4,$B$12,1),'입원현황'!$C$2:$C$3,"&lt;="&amp;date($A$4,$B$12,31))</f>
        <v>0</v>
      </c>
      <c r="F12" s="76">
        <f>COUNTIFS('입원현황'!$G$2:$G$3,F3,'입원현황'!$C$2:$C$3,"&gt;="&amp;date($A$4,$B$12,1),'입원현황'!$C$2:$C$3,"&lt;="&amp;date($A$4,$B$12,31))</f>
        <v>0</v>
      </c>
      <c r="G12" s="371">
        <f t="shared" ref="G12:G14" si="5">SUM(C12:F12)</f>
        <v>0</v>
      </c>
      <c r="H12" s="372">
        <f>COUNTIFS('입원현황'!$D$2:$D$3,H3,'입원현황'!$C$2:$C$3,"&gt;="&amp;date($A$4,$B$12,1),'입원현황'!$C$2:$C$3,"&lt;="&amp;date($A$4,$B$12,31))</f>
        <v>0</v>
      </c>
      <c r="I12" s="373">
        <f>COUNTIFS('입원현황'!$D$2:$D$3,I3,'입원현황'!$C$2:$C$3,"&gt;="&amp;date($A$4,$B$12,1),'입원현황'!$C$2:$C$3,"&lt;="&amp;date($A$4,$B$12,31))</f>
        <v>0</v>
      </c>
      <c r="J12" s="77">
        <f>COUNTIFS('입원현황'!$P$2:$P$3,J3,'입원현황'!$O$2:$O$3,"&gt;="&amp;date($A$4,$B$12,1),'입원현황'!$C$2:$C$3,"&lt;="&amp;date($A$4,$B$12,31))</f>
        <v>0</v>
      </c>
      <c r="K12" s="77">
        <f>COUNTIFS('입원현황'!$P$2:$P$3,K3,'입원현황'!$O$2:$O$3,"&gt;="&amp;date($A$4,$B$12,1),'입원현황'!$C$2:$C$3,"&lt;="&amp;date($A$4,$B$12,31))</f>
        <v>0</v>
      </c>
      <c r="L12" s="77">
        <f>COUNTIFS('입원현황'!$P$2:$P$3,L3,'입원현황'!$O$2:$O$3,"&gt;="&amp;date($A$4,$B$12,1),'입원현황'!$C$2:$C$3,"&lt;="&amp;date($A$4,$B$12,31))</f>
        <v>0</v>
      </c>
      <c r="M12" s="77">
        <f>COUNTIFS('입원현황'!$P$2:$P$3,M3,'입원현황'!$O$2:$O$3,"&gt;="&amp;date($A$4,$B$12,1),'입원현황'!$C$2:$C$3,"&lt;="&amp;date($A$4,$B$12,31))</f>
        <v>0</v>
      </c>
      <c r="N12" s="77">
        <f>COUNTIFS('입원현황'!$P$2:$P$3,N3,'입원현황'!$O$2:$O$3,"&gt;="&amp;date($A$4,$B$12,1),'입원현황'!$C$2:$C$3,"&lt;="&amp;date($A$4,$B$12,31))</f>
        <v>0</v>
      </c>
      <c r="O12" s="77">
        <f>COUNTIFS('입원현황'!$P$2:$P$3,O3,'입원현황'!$O$2:$O$3,"&gt;="&amp;date($A$4,$B$12,1),'입원현황'!$C$2:$C$3,"&lt;="&amp;date($A$4,$B$12,31))</f>
        <v>0</v>
      </c>
      <c r="P12" s="77">
        <f>COUNTIFS('입원현황'!$P$2:$P$3,P3,'입원현황'!$O$2:$O$3,"&gt;="&amp;date($A$4,$B$12,1),'입원현황'!$C$2:$C$3,"&lt;="&amp;date($A$4,$B$12,31))</f>
        <v>0</v>
      </c>
      <c r="Q12" s="374">
        <f>COUNTIFS('입원현황'!$P$2:$P$3,Q3,'입원현황'!$O$2:$O$3,"&gt;="&amp;date($A$4,$B$12,1),'입원현황'!$C$2:$C$3,"&lt;="&amp;date($A$4,$B$12,31))</f>
        <v>0</v>
      </c>
      <c r="R12" s="290"/>
      <c r="S12" s="290"/>
      <c r="T12" s="290"/>
    </row>
    <row r="13">
      <c r="A13" s="71"/>
      <c r="B13" s="370">
        <v>8.0</v>
      </c>
      <c r="C13" s="76">
        <f>COUNTIFS('입원현황'!$G$2:$G$3,C3,'입원현황'!$C$2:$C$3,"&gt;="&amp;date($A$4,$B$13,1),'입원현황'!$C$2:$C$3,"&lt;="&amp;date($A$4,$B$13,31))</f>
        <v>0</v>
      </c>
      <c r="D13" s="76">
        <f>COUNTIFS('입원현황'!$G$2:$G$3,D3,'입원현황'!$C$2:$C$3,"&gt;="&amp;date($A$4,$B$13,1),'입원현황'!$C$2:$C$3,"&lt;="&amp;date($A$4,$B$13,31))</f>
        <v>0</v>
      </c>
      <c r="E13" s="76">
        <f>COUNTIFS('입원현황'!$G$2:$G$3,E3,'입원현황'!$C$2:$C$3,"&gt;="&amp;date($A$4,$B$13,1),'입원현황'!$C$2:$C$3,"&lt;="&amp;date($A$4,$B$13,31))</f>
        <v>0</v>
      </c>
      <c r="F13" s="76">
        <f>COUNTIFS('입원현황'!$G$2:$G$3,F3,'입원현황'!$C$2:$C$3,"&gt;="&amp;date($A$4,$B$13,1),'입원현황'!$C$2:$C$3,"&lt;="&amp;date($A$4,$B$13,31))</f>
        <v>0</v>
      </c>
      <c r="G13" s="371">
        <f t="shared" si="5"/>
        <v>0</v>
      </c>
      <c r="H13" s="372">
        <f>COUNTIFS('입원현황'!$D$2:$D$3,H3,'입원현황'!$C$2:$C$3,"&gt;="&amp;date($A$4,$B$13,1),'입원현황'!$C$2:$C$3,"&lt;="&amp;date($A$4,$B$13,31))</f>
        <v>0</v>
      </c>
      <c r="I13" s="373">
        <f>COUNTIFS('입원현황'!$D$2:$D$3,I3,'입원현황'!$C$2:$C$3,"&gt;="&amp;date($A$4,$B$13,1),'입원현황'!$C$2:$C$3,"&lt;="&amp;date($A$4,$B$13,31))</f>
        <v>0</v>
      </c>
      <c r="J13" s="77">
        <f>COUNTIFS('입원현황'!$P$2:$P$3,J3,'입원현황'!$O$2:$O$3,"&gt;="&amp;date($A$4,$B$13,1),'입원현황'!$C$2:$C$3,"&lt;="&amp;date($A$4,$B$13,31))</f>
        <v>0</v>
      </c>
      <c r="K13" s="77">
        <f>COUNTIFS('입원현황'!$P$2:$P$3,K3,'입원현황'!$O$2:$O$3,"&gt;="&amp;date($A$4,$B$13,1),'입원현황'!$C$2:$C$3,"&lt;="&amp;date($A$4,$B$13,31))</f>
        <v>0</v>
      </c>
      <c r="L13" s="77">
        <f>COUNTIFS('입원현황'!$P$2:$P$3,L3,'입원현황'!$O$2:$O$3,"&gt;="&amp;date($A$4,$B$13,1),'입원현황'!$C$2:$C$3,"&lt;="&amp;date($A$4,$B$13,31))</f>
        <v>0</v>
      </c>
      <c r="M13" s="77">
        <f>COUNTIFS('입원현황'!$P$2:$P$3,M3,'입원현황'!$O$2:$O$3,"&gt;="&amp;date($A$4,$B$13,1),'입원현황'!$C$2:$C$3,"&lt;="&amp;date($A$4,$B$13,31))</f>
        <v>0</v>
      </c>
      <c r="N13" s="77">
        <f>COUNTIFS('입원현황'!$P$2:$P$3,N3,'입원현황'!$O$2:$O$3,"&gt;="&amp;date($A$4,$B$13,1),'입원현황'!$C$2:$C$3,"&lt;="&amp;date($A$4,$B$13,31))</f>
        <v>0</v>
      </c>
      <c r="O13" s="77">
        <f>COUNTIFS('입원현황'!$P$2:$P$3,O3,'입원현황'!$O$2:$O$3,"&gt;="&amp;date($A$4,$B$13,1),'입원현황'!$C$2:$C$3,"&lt;="&amp;date($A$4,$B$13,31))</f>
        <v>0</v>
      </c>
      <c r="P13" s="77">
        <f>COUNTIFS('입원현황'!$P$2:$P$3,P3,'입원현황'!$O$2:$O$3,"&gt;="&amp;date($A$4,$B$13,1),'입원현황'!$C$2:$C$3,"&lt;="&amp;date($A$4,$B$13,31))</f>
        <v>0</v>
      </c>
      <c r="Q13" s="374">
        <f>COUNTIFS('입원현황'!$P$2:$P$3,Q3,'입원현황'!$O$2:$O$3,"&gt;="&amp;date($A$4,$B$13,1),'입원현황'!$C$2:$C$3,"&lt;="&amp;date($A$4,$B$13,31))</f>
        <v>0</v>
      </c>
      <c r="R13" s="290"/>
      <c r="S13" s="290"/>
      <c r="T13" s="290"/>
    </row>
    <row r="14">
      <c r="A14" s="71"/>
      <c r="B14" s="375">
        <v>9.0</v>
      </c>
      <c r="C14" s="76">
        <f>COUNTIFS('입원현황'!$G$2:$G$3,C3,'입원현황'!$C$2:$C$3,"&gt;="&amp;date($A$4,$B$14,1),'입원현황'!$C$2:$C$3,"&lt;="&amp;date($A$4,$B$14,30))</f>
        <v>0</v>
      </c>
      <c r="D14" s="76">
        <f>COUNTIFS('입원현황'!$G$2:$G$3,D3,'입원현황'!$C$2:$C$3,"&gt;="&amp;date($A$4,$B$14,1),'입원현황'!$C$2:$C$3,"&lt;="&amp;date($A$4,$B$14,30))</f>
        <v>0</v>
      </c>
      <c r="E14" s="76">
        <f>COUNTIFS('입원현황'!$G$2:$G$3,E3,'입원현황'!$C$2:$C$3,"&gt;="&amp;date($A$4,$B$14,1),'입원현황'!$C$2:$C$3,"&lt;="&amp;date($A$4,$B$14,30))</f>
        <v>0</v>
      </c>
      <c r="F14" s="76">
        <f>COUNTIFS('입원현황'!$G$2:$G$3,F3,'입원현황'!$C$2:$C$3,"&gt;="&amp;date($A$4,$B$14,1),'입원현황'!$C$2:$C$3,"&lt;="&amp;date($A$4,$B$14,31))</f>
        <v>0</v>
      </c>
      <c r="G14" s="371">
        <f t="shared" si="5"/>
        <v>0</v>
      </c>
      <c r="H14" s="372">
        <f>COUNTIFS('입원현황'!$D$2:$D$3,H3,'입원현황'!$C$2:$C$3,"&gt;="&amp;date($A$4,$B$14,1),'입원현황'!$C$2:$C$3,"&lt;="&amp;date($A$4,$B$14,31))</f>
        <v>0</v>
      </c>
      <c r="I14" s="373">
        <f>COUNTIFS('입원현황'!$D$2:$D$3,I3,'입원현황'!$C$2:$C$3,"&gt;="&amp;date($A$4,$B$14,1),'입원현황'!$C$2:$C$3,"&lt;="&amp;date($A$4,$B$14,31))</f>
        <v>0</v>
      </c>
      <c r="J14" s="77">
        <f>COUNTIFS('입원현황'!$P$2:$P$3,J3,'입원현황'!$O$2:$O$3,"&gt;="&amp;date($A$4,$B$14,1),'입원현황'!$C$2:$C$3,"&lt;="&amp;date($A$4,$B$14,31))</f>
        <v>0</v>
      </c>
      <c r="K14" s="77">
        <f>COUNTIFS('입원현황'!$P$2:$P$3,K3,'입원현황'!$O$2:$O$3,"&gt;="&amp;date($A$4,$B$14,1),'입원현황'!$C$2:$C$3,"&lt;="&amp;date($A$4,$B$14,31))</f>
        <v>0</v>
      </c>
      <c r="L14" s="77">
        <f>COUNTIFS('입원현황'!$P$2:$P$3,L3,'입원현황'!$O$2:$O$3,"&gt;="&amp;date($A$4,$B$14,1),'입원현황'!$C$2:$C$3,"&lt;="&amp;date($A$4,$B$14,31))</f>
        <v>0</v>
      </c>
      <c r="M14" s="77">
        <f>COUNTIFS('입원현황'!$P$2:$P$3,M3,'입원현황'!$O$2:$O$3,"&gt;="&amp;date($A$4,$B$14,1),'입원현황'!$C$2:$C$3,"&lt;="&amp;date($A$4,$B$14,31))</f>
        <v>0</v>
      </c>
      <c r="N14" s="77">
        <f>COUNTIFS('입원현황'!$P$2:$P$3,N3,'입원현황'!$O$2:$O$3,"&gt;="&amp;date($A$4,$B$14,1),'입원현황'!$C$2:$C$3,"&lt;="&amp;date($A$4,$B$14,31))</f>
        <v>0</v>
      </c>
      <c r="O14" s="77">
        <f>COUNTIFS('입원현황'!$P$2:$P$3,O3,'입원현황'!$O$2:$O$3,"&gt;="&amp;date($A$4,$B$14,1),'입원현황'!$C$2:$C$3,"&lt;="&amp;date($A$4,$B$14,31))</f>
        <v>0</v>
      </c>
      <c r="P14" s="77">
        <f>COUNTIFS('입원현황'!$P$2:$P$3,P3,'입원현황'!$O$2:$O$3,"&gt;="&amp;date($A$4,$B$14,1),'입원현황'!$C$2:$C$3,"&lt;="&amp;date($A$4,$B$14,31))</f>
        <v>0</v>
      </c>
      <c r="Q14" s="374">
        <f>COUNTIFS('입원현황'!$P$2:$P$3,Q3,'입원현황'!$O$2:$O$3,"&gt;="&amp;date($A$4,$B$14,1),'입원현황'!$C$2:$C$3,"&lt;="&amp;date($A$4,$B$14,31))</f>
        <v>0</v>
      </c>
      <c r="R14" s="290"/>
      <c r="S14" s="290"/>
      <c r="T14" s="290"/>
    </row>
    <row r="15">
      <c r="A15" s="71"/>
      <c r="B15" s="363" t="s">
        <v>1747</v>
      </c>
      <c r="C15" s="144">
        <f t="shared" ref="C15:Q15" si="6">SUM(C12:C14)</f>
        <v>0</v>
      </c>
      <c r="D15" s="144">
        <f t="shared" si="6"/>
        <v>0</v>
      </c>
      <c r="E15" s="144">
        <f t="shared" si="6"/>
        <v>0</v>
      </c>
      <c r="F15" s="144">
        <f t="shared" si="6"/>
        <v>0</v>
      </c>
      <c r="G15" s="377">
        <f t="shared" si="6"/>
        <v>0</v>
      </c>
      <c r="H15" s="378">
        <f t="shared" si="6"/>
        <v>0</v>
      </c>
      <c r="I15" s="379">
        <f t="shared" si="6"/>
        <v>0</v>
      </c>
      <c r="J15" s="200">
        <f t="shared" si="6"/>
        <v>0</v>
      </c>
      <c r="K15" s="199">
        <f t="shared" si="6"/>
        <v>0</v>
      </c>
      <c r="L15" s="199">
        <f t="shared" si="6"/>
        <v>0</v>
      </c>
      <c r="M15" s="199">
        <f t="shared" si="6"/>
        <v>0</v>
      </c>
      <c r="N15" s="199">
        <f t="shared" si="6"/>
        <v>0</v>
      </c>
      <c r="O15" s="199">
        <f t="shared" si="6"/>
        <v>0</v>
      </c>
      <c r="P15" s="199">
        <f t="shared" si="6"/>
        <v>0</v>
      </c>
      <c r="Q15" s="379">
        <f t="shared" si="6"/>
        <v>0</v>
      </c>
      <c r="R15" s="290"/>
      <c r="S15" s="290"/>
      <c r="T15" s="290"/>
    </row>
    <row r="16">
      <c r="A16" s="71"/>
      <c r="B16" s="370">
        <v>10.0</v>
      </c>
      <c r="C16" s="381">
        <f>COUNTIFS('입원현황'!$G$2:$G$3,C3,'입원현황'!$C$2:$C$3,"&gt;="&amp;date($A$4,$B$16,1),'입원현황'!$C$2:$C$3,"&lt;="&amp;date($A$4,$B$16,31))</f>
        <v>0</v>
      </c>
      <c r="D16" s="381">
        <f>COUNTIFS('입원현황'!$G$2:$G$3,D3,'입원현황'!$C$2:$C$3,"&gt;="&amp;date($A$4,$B$16,1),'입원현황'!$C$2:$C$3,"&lt;="&amp;date($A$4,$B$16,31))</f>
        <v>0</v>
      </c>
      <c r="E16" s="381">
        <f>COUNTIFS('입원현황'!$G$2:$G$3,E3,'입원현황'!$C$2:$C$3,"&gt;="&amp;date($A$4,$B$16,1),'입원현황'!$C$2:$C$3,"&lt;="&amp;date($A$4,$B$16,31))</f>
        <v>0</v>
      </c>
      <c r="F16" s="381">
        <f>COUNTIFS('입원현황'!$G$2:$G$3,F3,'입원현황'!$C$2:$C$3,"&gt;="&amp;date($A$4,$B$16,1),'입원현황'!$C$2:$C$3,"&lt;="&amp;date($A$4,$B$16,31))</f>
        <v>0</v>
      </c>
      <c r="G16" s="371">
        <f t="shared" ref="G16:G18" si="7">SUM(C16:F16)</f>
        <v>0</v>
      </c>
      <c r="H16" s="372">
        <f>COUNTIFS('입원현황'!$D$2:$D$3,H3,'입원현황'!$C$2:$C$3,"&gt;="&amp;date($A$4,$B$16,1),'입원현황'!$C$2:$C$3,"&lt;="&amp;date($A$4,$B$16,31))</f>
        <v>0</v>
      </c>
      <c r="I16" s="373">
        <f>COUNTIFS('입원현황'!$D$2:$D$3,I3,'입원현황'!$C$2:$C$3,"&gt;="&amp;date($A$4,$B$16,1),'입원현황'!$C$2:$C$3,"&lt;="&amp;date($A$4,$B$16,31))</f>
        <v>0</v>
      </c>
      <c r="J16" s="77">
        <f>COUNTIFS('입원현황'!$P$2:$P$3,J3,'입원현황'!$O$2:$O$3,"&gt;="&amp;date($A$4,$B$16,1),'입원현황'!$C$2:$C$3,"&lt;="&amp;date($A$4,$B$16,31))</f>
        <v>0</v>
      </c>
      <c r="K16" s="77">
        <f>COUNTIFS('입원현황'!$P$2:$P$3,K3,'입원현황'!$O$2:$O$3,"&gt;="&amp;date($A$4,$B$16,1),'입원현황'!$C$2:$C$3,"&lt;="&amp;date($A$4,$B$16,31))</f>
        <v>0</v>
      </c>
      <c r="L16" s="77">
        <f>COUNTIFS('입원현황'!$P$2:$P$3,L3,'입원현황'!$O$2:$O$3,"&gt;="&amp;date($A$4,$B$16,1),'입원현황'!$C$2:$C$3,"&lt;="&amp;date($A$4,$B$16,31))</f>
        <v>0</v>
      </c>
      <c r="M16" s="77">
        <f>COUNTIFS('입원현황'!$P$2:$P$3,M3,'입원현황'!$O$2:$O$3,"&gt;="&amp;date($A$4,$B$16,1),'입원현황'!$C$2:$C$3,"&lt;="&amp;date($A$4,$B$16,31))</f>
        <v>0</v>
      </c>
      <c r="N16" s="77">
        <f>COUNTIFS('입원현황'!$P$2:$P$3,N3,'입원현황'!$O$2:$O$3,"&gt;="&amp;date($A$4,$B$16,1),'입원현황'!$C$2:$C$3,"&lt;="&amp;date($A$4,$B$16,31))</f>
        <v>0</v>
      </c>
      <c r="O16" s="77">
        <f>COUNTIFS('입원현황'!$P$2:$P$3,O3,'입원현황'!$O$2:$O$3,"&gt;="&amp;date($A$4,$B$16,1),'입원현황'!$C$2:$C$3,"&lt;="&amp;date($A$4,$B$16,31))</f>
        <v>0</v>
      </c>
      <c r="P16" s="77">
        <f>COUNTIFS('입원현황'!$P$2:$P$3,P3,'입원현황'!$O$2:$O$3,"&gt;="&amp;date($A$4,$B$16,1),'입원현황'!$C$2:$C$3,"&lt;="&amp;date($A$4,$B$16,31))</f>
        <v>0</v>
      </c>
      <c r="Q16" s="374">
        <f>COUNTIFS('입원현황'!$P$2:$P$3,Q3,'입원현황'!$O$2:$O$3,"&gt;="&amp;date($A$4,$B$16,1),'입원현황'!$C$2:$C$3,"&lt;="&amp;date($A$4,$B$16,31))</f>
        <v>0</v>
      </c>
      <c r="R16" s="290"/>
      <c r="S16" s="290"/>
      <c r="T16" s="290"/>
    </row>
    <row r="17">
      <c r="A17" s="71"/>
      <c r="B17" s="370">
        <v>11.0</v>
      </c>
      <c r="C17" s="381">
        <f>COUNTIFS('입원현황'!$G$2:$G$3,C4,'입원현황'!$C$2:$C$3,"&gt;="&amp;date($A$4,$B$16,1),'입원현황'!$C$2:$C$3,"&lt;="&amp;date($A$4,$B$16,31))</f>
        <v>0</v>
      </c>
      <c r="D17" s="381">
        <f>COUNTIFS('입원현황'!$G$2:$G$3,D4,'입원현황'!$C$2:$C$3,"&gt;="&amp;date($A$4,$B$16,1),'입원현황'!$C$2:$C$3,"&lt;="&amp;date($A$4,$B$16,31))</f>
        <v>0</v>
      </c>
      <c r="E17" s="381">
        <f>COUNTIFS('입원현황'!$G$2:$G$3,E4,'입원현황'!$C$2:$C$3,"&gt;="&amp;date($A$4,$B$16,1),'입원현황'!$C$2:$C$3,"&lt;="&amp;date($A$4,$B$16,31))</f>
        <v>0</v>
      </c>
      <c r="F17" s="381">
        <f>COUNTIFS('입원현황'!$G$2:$G$3,F4,'입원현황'!$C$2:$C$3,"&gt;="&amp;date($A$4,$B$16,1),'입원현황'!$C$2:$C$3,"&lt;="&amp;date($A$4,$B$16,31))</f>
        <v>0</v>
      </c>
      <c r="G17" s="371">
        <f t="shared" si="7"/>
        <v>0</v>
      </c>
      <c r="H17" s="372">
        <f>COUNTIFS('입원현황'!$D$2:$D$3,H3,'입원현황'!$C$2:$C$3,"&gt;="&amp;date($A$4,$B$17,1),'입원현황'!$C$2:$C$3,"&lt;="&amp;date($A$4,$B$17,31))</f>
        <v>0</v>
      </c>
      <c r="I17" s="373">
        <f>COUNTIFS('입원현황'!$D$2:$D$3,I3,'입원현황'!$C$2:$C$3,"&gt;="&amp;date($A$4,$B$17,1),'입원현황'!$C$2:$C$3,"&lt;="&amp;date($A$4,$B$17,31))</f>
        <v>0</v>
      </c>
      <c r="J17" s="77">
        <f>COUNTIFS('입원현황'!$P$2:$P$3,J3,'입원현황'!$O$2:$O$3,"&gt;="&amp;date($A$4,$B$17,1),'입원현황'!$C$2:$C$3,"&lt;="&amp;date($A$4,$B$17,31))</f>
        <v>0</v>
      </c>
      <c r="K17" s="77">
        <f>COUNTIFS('입원현황'!$P$2:$P$3,K3,'입원현황'!$O$2:$O$3,"&gt;="&amp;date($A$4,$B$17,1),'입원현황'!$C$2:$C$3,"&lt;="&amp;date($A$4,$B$17,31))</f>
        <v>0</v>
      </c>
      <c r="L17" s="77">
        <f>COUNTIFS('입원현황'!$P$2:$P$3,L3,'입원현황'!$O$2:$O$3,"&gt;="&amp;date($A$4,$B$17,1),'입원현황'!$C$2:$C$3,"&lt;="&amp;date($A$4,$B$17,31))</f>
        <v>0</v>
      </c>
      <c r="M17" s="77">
        <f>COUNTIFS('입원현황'!$P$2:$P$3,M3,'입원현황'!$O$2:$O$3,"&gt;="&amp;date($A$4,$B$17,1),'입원현황'!$C$2:$C$3,"&lt;="&amp;date($A$4,$B$17,31))</f>
        <v>0</v>
      </c>
      <c r="N17" s="77">
        <f>COUNTIFS('입원현황'!$P$2:$P$3,N3,'입원현황'!$O$2:$O$3,"&gt;="&amp;date($A$4,$B$17,1),'입원현황'!$C$2:$C$3,"&lt;="&amp;date($A$4,$B$17,31))</f>
        <v>0</v>
      </c>
      <c r="O17" s="77">
        <f>COUNTIFS('입원현황'!$P$2:$P$3,O3,'입원현황'!$O$2:$O$3,"&gt;="&amp;date($A$4,$B$17,1),'입원현황'!$C$2:$C$3,"&lt;="&amp;date($A$4,$B$17,31))</f>
        <v>0</v>
      </c>
      <c r="P17" s="77">
        <f>COUNTIFS('입원현황'!$P$2:$P$3,P3,'입원현황'!$O$2:$O$3,"&gt;="&amp;date($A$4,$B$17,1),'입원현황'!$C$2:$C$3,"&lt;="&amp;date($A$4,$B$17,31))</f>
        <v>0</v>
      </c>
      <c r="Q17" s="374">
        <f>COUNTIFS('입원현황'!$P$2:$P$3,Q3,'입원현황'!$O$2:$O$3,"&gt;="&amp;date($A$4,$B$17,1),'입원현황'!$C$2:$C$3,"&lt;="&amp;date($A$4,$B$17,31))</f>
        <v>0</v>
      </c>
      <c r="R17" s="290"/>
      <c r="S17" s="290"/>
      <c r="T17" s="290"/>
    </row>
    <row r="18">
      <c r="A18" s="71"/>
      <c r="B18" s="375">
        <v>12.0</v>
      </c>
      <c r="C18" s="381">
        <f>COUNTIFS('입원현황'!$G$2:$G$3,C5,'입원현황'!$C$2:$C$3,"&gt;="&amp;date($A$4,$B$16,1),'입원현황'!$C$2:$C$3,"&lt;="&amp;date($A$4,$B$16,31))</f>
        <v>0</v>
      </c>
      <c r="D18" s="381">
        <f>COUNTIFS('입원현황'!$G$2:$G$3,D5,'입원현황'!$C$2:$C$3,"&gt;="&amp;date($A$4,$B$16,1),'입원현황'!$C$2:$C$3,"&lt;="&amp;date($A$4,$B$16,31))</f>
        <v>0</v>
      </c>
      <c r="E18" s="381">
        <f>COUNTIFS('입원현황'!$G$2:$G$3,E5,'입원현황'!$C$2:$C$3,"&gt;="&amp;date($A$4,$B$16,1),'입원현황'!$C$2:$C$3,"&lt;="&amp;date($A$4,$B$16,31))</f>
        <v>0</v>
      </c>
      <c r="F18" s="381">
        <f>COUNTIFS('입원현황'!$G$2:$G$3,F5,'입원현황'!$C$2:$C$3,"&gt;="&amp;date($A$4,$B$16,1),'입원현황'!$C$2:$C$3,"&lt;="&amp;date($A$4,$B$16,31))</f>
        <v>0</v>
      </c>
      <c r="G18" s="371">
        <f t="shared" si="7"/>
        <v>0</v>
      </c>
      <c r="H18" s="372">
        <f>COUNTIFS('입원현황'!$D$2:$D$3,H3,'입원현황'!$C$2:$C$3,"&gt;="&amp;date($A$4,$B$18,1),'입원현황'!$C$2:$C$3,"&lt;="&amp;date($A$4,$B$18,31))</f>
        <v>0</v>
      </c>
      <c r="I18" s="373">
        <f>COUNTIFS('입원현황'!$D$2:$D$3,I3,'입원현황'!$C$2:$C$3,"&gt;="&amp;date($A$4,$B$18,1),'입원현황'!$C$2:$C$3,"&lt;="&amp;date($A$4,$B$18,31))</f>
        <v>0</v>
      </c>
      <c r="J18" s="77">
        <f>COUNTIFS('입원현황'!$P$2:$P$3,J3,'입원현황'!$O$2:$O$3,"&gt;="&amp;date($A$4,$B$18,1),'입원현황'!$C$2:$C$3,"&lt;="&amp;date($A$4,$B$18,31))</f>
        <v>0</v>
      </c>
      <c r="K18" s="77">
        <f>COUNTIFS('입원현황'!$P$2:$P$3,K3,'입원현황'!$O$2:$O$3,"&gt;="&amp;date($A$4,$B$18,1),'입원현황'!$C$2:$C$3,"&lt;="&amp;date($A$4,$B$18,31))</f>
        <v>0</v>
      </c>
      <c r="L18" s="77">
        <f>COUNTIFS('입원현황'!$P$2:$P$3,L3,'입원현황'!$O$2:$O$3,"&gt;="&amp;date($A$4,$B$18,1),'입원현황'!$C$2:$C$3,"&lt;="&amp;date($A$4,$B$18,31))</f>
        <v>0</v>
      </c>
      <c r="M18" s="77">
        <f>COUNTIFS('입원현황'!$P$2:$P$3,M3,'입원현황'!$O$2:$O$3,"&gt;="&amp;date($A$4,$B$18,1),'입원현황'!$C$2:$C$3,"&lt;="&amp;date($A$4,$B$18,31))</f>
        <v>0</v>
      </c>
      <c r="N18" s="77">
        <f>COUNTIFS('입원현황'!$P$2:$P$3,N3,'입원현황'!$O$2:$O$3,"&gt;="&amp;date($A$4,$B$18,1),'입원현황'!$C$2:$C$3,"&lt;="&amp;date($A$4,$B$18,31))</f>
        <v>0</v>
      </c>
      <c r="O18" s="77">
        <f>COUNTIFS('입원현황'!$P$2:$P$3,O3,'입원현황'!$O$2:$O$3,"&gt;="&amp;date($A$4,$B$18,1),'입원현황'!$C$2:$C$3,"&lt;="&amp;date($A$4,$B$18,31))</f>
        <v>0</v>
      </c>
      <c r="P18" s="77">
        <f>COUNTIFS('입원현황'!$P$2:$P$3,P3,'입원현황'!$O$2:$O$3,"&gt;="&amp;date($A$4,$B$18,1),'입원현황'!$C$2:$C$3,"&lt;="&amp;date($A$4,$B$18,31))</f>
        <v>0</v>
      </c>
      <c r="Q18" s="374">
        <f>COUNTIFS('입원현황'!$P$2:$P$3,Q3,'입원현황'!$O$2:$O$3,"&gt;="&amp;date($A$4,$B$18,1),'입원현황'!$C$2:$C$3,"&lt;="&amp;date($A$4,$B$18,31))</f>
        <v>0</v>
      </c>
      <c r="R18" s="290"/>
      <c r="S18" s="290"/>
      <c r="T18" s="290"/>
    </row>
    <row r="19">
      <c r="A19" s="71"/>
      <c r="B19" s="388" t="s">
        <v>1747</v>
      </c>
      <c r="C19" s="389">
        <f t="shared" ref="C19:Q19" si="8">SUM(C16:C18)</f>
        <v>0</v>
      </c>
      <c r="D19" s="389">
        <f t="shared" si="8"/>
        <v>0</v>
      </c>
      <c r="E19" s="389">
        <f t="shared" si="8"/>
        <v>0</v>
      </c>
      <c r="F19" s="389">
        <f t="shared" si="8"/>
        <v>0</v>
      </c>
      <c r="G19" s="390">
        <f t="shared" si="8"/>
        <v>0</v>
      </c>
      <c r="H19" s="391">
        <f t="shared" si="8"/>
        <v>0</v>
      </c>
      <c r="I19" s="392">
        <f t="shared" si="8"/>
        <v>0</v>
      </c>
      <c r="J19" s="393">
        <f t="shared" si="8"/>
        <v>0</v>
      </c>
      <c r="K19" s="394">
        <f t="shared" si="8"/>
        <v>0</v>
      </c>
      <c r="L19" s="394">
        <f t="shared" si="8"/>
        <v>0</v>
      </c>
      <c r="M19" s="394">
        <f t="shared" si="8"/>
        <v>0</v>
      </c>
      <c r="N19" s="394">
        <f t="shared" si="8"/>
        <v>0</v>
      </c>
      <c r="O19" s="394">
        <f t="shared" si="8"/>
        <v>0</v>
      </c>
      <c r="P19" s="394">
        <f t="shared" si="8"/>
        <v>0</v>
      </c>
      <c r="Q19" s="392">
        <f t="shared" si="8"/>
        <v>0</v>
      </c>
      <c r="R19" s="290"/>
      <c r="S19" s="290"/>
      <c r="T19" s="290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</row>
    <row r="21">
      <c r="A21" s="71"/>
      <c r="B21" s="395" t="s">
        <v>92</v>
      </c>
      <c r="C21" s="396" t="s">
        <v>97</v>
      </c>
      <c r="D21" s="396" t="s">
        <v>102</v>
      </c>
      <c r="E21" s="396" t="s">
        <v>106</v>
      </c>
      <c r="F21" s="397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</row>
    <row r="22">
      <c r="A22" s="71"/>
      <c r="B22" s="398">
        <f>SUM($G4:$G6)</f>
        <v>0</v>
      </c>
      <c r="C22" s="398">
        <f>SUM(G8:G10)</f>
        <v>0</v>
      </c>
      <c r="D22" s="398">
        <f>SUM(G12:G14)</f>
        <v>0</v>
      </c>
      <c r="E22" s="398">
        <f>SUM(G16:G18)</f>
        <v>0</v>
      </c>
      <c r="F22" s="358"/>
      <c r="G22" s="71"/>
      <c r="H22" s="399"/>
      <c r="I22" s="400" t="s">
        <v>211</v>
      </c>
      <c r="J22" s="400" t="s">
        <v>1748</v>
      </c>
      <c r="K22" s="358"/>
      <c r="L22" s="401" t="s">
        <v>1749</v>
      </c>
      <c r="M22" s="11"/>
      <c r="N22" s="358"/>
      <c r="O22" s="358"/>
      <c r="P22" s="358"/>
      <c r="Q22" s="358"/>
      <c r="R22" s="358"/>
      <c r="S22" s="358"/>
      <c r="T22" s="358"/>
    </row>
    <row r="23">
      <c r="A23" s="71"/>
      <c r="B23" s="402" t="s">
        <v>98</v>
      </c>
      <c r="C23" s="11"/>
      <c r="D23" s="403" t="s">
        <v>107</v>
      </c>
      <c r="E23" s="11"/>
      <c r="F23" s="397"/>
      <c r="G23" s="71"/>
      <c r="H23" s="404" t="s">
        <v>1747</v>
      </c>
      <c r="I23" s="405">
        <f>COUNTIF('입원현황'!$H$2:$H$3,"알코올")</f>
        <v>1</v>
      </c>
      <c r="J23" s="406">
        <f>SUM(B24:E24)-I23</f>
        <v>-1</v>
      </c>
      <c r="K23" s="182"/>
      <c r="L23" s="398" t="s">
        <v>1750</v>
      </c>
      <c r="M23" s="407" t="s">
        <v>1751</v>
      </c>
      <c r="N23" s="182"/>
      <c r="O23" s="182"/>
      <c r="P23" s="182"/>
      <c r="Q23" s="182"/>
      <c r="R23" s="182"/>
      <c r="S23" s="182"/>
      <c r="T23" s="182"/>
    </row>
    <row r="24">
      <c r="A24" s="71"/>
      <c r="B24" s="408">
        <f>B22+C22</f>
        <v>0</v>
      </c>
      <c r="C24" s="11"/>
      <c r="D24" s="409">
        <f>D22+E22</f>
        <v>0</v>
      </c>
      <c r="E24" s="11"/>
      <c r="F24" s="358"/>
      <c r="G24" s="71"/>
      <c r="H24" s="404" t="s">
        <v>1752</v>
      </c>
      <c r="I24" s="410" t="str">
        <f>I23/SUM($I$23:$Q$23)</f>
        <v>#DIV/0!</v>
      </c>
      <c r="J24" s="411" t="str">
        <f>1-I24</f>
        <v>#DIV/0!</v>
      </c>
      <c r="K24" s="412"/>
      <c r="L24" s="75">
        <f>COUNTIF('입원현황'!$R$2:$R$3,"공공")</f>
        <v>0</v>
      </c>
      <c r="M24" s="76">
        <f>(B24+D24)-L24</f>
        <v>0</v>
      </c>
      <c r="N24" s="412"/>
      <c r="O24" s="412"/>
      <c r="P24" s="412"/>
      <c r="Q24" s="412"/>
      <c r="R24" s="412"/>
      <c r="S24" s="412"/>
      <c r="T24" s="412"/>
    </row>
    <row r="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</row>
    <row r="26">
      <c r="B26" s="413"/>
      <c r="C26" s="413"/>
      <c r="D26" s="413"/>
      <c r="E26" s="413"/>
      <c r="F26" s="413"/>
      <c r="G26" s="413"/>
      <c r="H26" s="413"/>
      <c r="I26" s="413"/>
      <c r="J26" s="414"/>
    </row>
    <row r="27">
      <c r="B27" s="413"/>
      <c r="C27" s="413"/>
      <c r="D27" s="413"/>
      <c r="E27" s="413"/>
      <c r="F27" s="413"/>
      <c r="G27" s="413"/>
      <c r="H27" s="413"/>
      <c r="I27" s="413"/>
      <c r="J27" s="414"/>
    </row>
    <row r="28">
      <c r="B28" s="413"/>
      <c r="C28" s="413"/>
      <c r="D28" s="413"/>
      <c r="E28" s="413"/>
      <c r="F28" s="413"/>
      <c r="G28" s="413"/>
      <c r="H28" s="413"/>
      <c r="I28" s="413"/>
      <c r="J28" s="414"/>
    </row>
    <row r="29">
      <c r="B29" s="413"/>
      <c r="C29" s="413"/>
      <c r="D29" s="413"/>
      <c r="E29" s="413"/>
      <c r="F29" s="413"/>
      <c r="G29" s="413"/>
      <c r="H29" s="413"/>
      <c r="I29" s="413"/>
      <c r="J29" s="414"/>
    </row>
    <row r="30">
      <c r="B30" s="413"/>
      <c r="C30" s="413"/>
      <c r="D30" s="413"/>
      <c r="E30" s="413"/>
      <c r="F30" s="413"/>
      <c r="G30" s="413"/>
      <c r="H30" s="413"/>
      <c r="I30" s="413"/>
      <c r="J30" s="414"/>
    </row>
    <row r="31">
      <c r="B31" s="413"/>
      <c r="C31" s="413"/>
      <c r="D31" s="413"/>
      <c r="E31" s="413"/>
      <c r="F31" s="413"/>
      <c r="G31" s="413"/>
      <c r="H31" s="413"/>
      <c r="I31" s="413"/>
      <c r="J31" s="414"/>
    </row>
    <row r="32">
      <c r="B32" s="413"/>
      <c r="C32" s="413"/>
      <c r="D32" s="413"/>
      <c r="E32" s="413"/>
      <c r="F32" s="413"/>
      <c r="G32" s="413"/>
      <c r="H32" s="413"/>
      <c r="I32" s="413"/>
      <c r="J32" s="414"/>
    </row>
    <row r="33">
      <c r="B33" s="413"/>
      <c r="C33" s="413"/>
      <c r="D33" s="413"/>
      <c r="E33" s="413"/>
      <c r="F33" s="413"/>
      <c r="G33" s="413"/>
      <c r="H33" s="413"/>
      <c r="I33" s="413"/>
      <c r="J33" s="414"/>
    </row>
    <row r="34">
      <c r="B34" s="413"/>
      <c r="C34" s="413"/>
      <c r="D34" s="413"/>
      <c r="E34" s="413"/>
      <c r="F34" s="413"/>
      <c r="G34" s="413"/>
      <c r="H34" s="413"/>
      <c r="I34" s="413"/>
      <c r="J34" s="414"/>
    </row>
    <row r="35">
      <c r="B35" s="413"/>
      <c r="C35" s="413"/>
      <c r="D35" s="413"/>
      <c r="E35" s="413"/>
      <c r="F35" s="413"/>
      <c r="G35" s="413"/>
      <c r="H35" s="413"/>
      <c r="I35" s="413"/>
      <c r="J35" s="414"/>
    </row>
    <row r="36">
      <c r="B36" s="413"/>
      <c r="C36" s="413"/>
      <c r="D36" s="413"/>
      <c r="E36" s="413"/>
      <c r="F36" s="413"/>
      <c r="G36" s="413"/>
      <c r="H36" s="413"/>
      <c r="I36" s="413"/>
      <c r="J36" s="414"/>
    </row>
    <row r="37">
      <c r="B37" s="413"/>
      <c r="C37" s="413"/>
      <c r="D37" s="413"/>
      <c r="E37" s="413"/>
      <c r="F37" s="413"/>
      <c r="G37" s="413"/>
      <c r="H37" s="413"/>
      <c r="I37" s="413"/>
      <c r="J37" s="414"/>
    </row>
    <row r="38">
      <c r="B38" s="413"/>
      <c r="C38" s="413"/>
      <c r="D38" s="413"/>
      <c r="E38" s="413"/>
      <c r="F38" s="413"/>
      <c r="G38" s="413"/>
      <c r="H38" s="413"/>
      <c r="I38" s="413"/>
      <c r="J38" s="414"/>
    </row>
    <row r="39">
      <c r="B39" s="413"/>
      <c r="C39" s="413"/>
      <c r="D39" s="413"/>
      <c r="E39" s="413"/>
      <c r="F39" s="413"/>
      <c r="G39" s="413"/>
      <c r="H39" s="413"/>
      <c r="I39" s="413"/>
      <c r="J39" s="414"/>
    </row>
    <row r="40">
      <c r="B40" s="413"/>
      <c r="C40" s="413"/>
      <c r="D40" s="413"/>
      <c r="E40" s="413"/>
      <c r="F40" s="413"/>
      <c r="G40" s="413"/>
      <c r="H40" s="413"/>
      <c r="I40" s="413"/>
      <c r="J40" s="414"/>
    </row>
    <row r="41">
      <c r="B41" s="413"/>
      <c r="C41" s="413"/>
      <c r="D41" s="413"/>
      <c r="E41" s="413"/>
      <c r="F41" s="413"/>
      <c r="G41" s="413"/>
      <c r="H41" s="413"/>
      <c r="I41" s="413"/>
      <c r="J41" s="414"/>
    </row>
    <row r="42">
      <c r="B42" s="413"/>
      <c r="C42" s="413"/>
      <c r="D42" s="413"/>
      <c r="E42" s="413"/>
      <c r="F42" s="413"/>
      <c r="G42" s="413"/>
      <c r="H42" s="413"/>
      <c r="I42" s="413"/>
      <c r="J42" s="414"/>
    </row>
    <row r="43">
      <c r="B43" s="413"/>
      <c r="C43" s="413"/>
      <c r="D43" s="413"/>
      <c r="E43" s="413"/>
      <c r="F43" s="413"/>
      <c r="G43" s="413"/>
      <c r="H43" s="413"/>
      <c r="I43" s="413"/>
      <c r="J43" s="414"/>
    </row>
    <row r="44">
      <c r="B44" s="413"/>
      <c r="C44" s="413"/>
      <c r="D44" s="413"/>
      <c r="E44" s="413"/>
      <c r="F44" s="413"/>
      <c r="G44" s="413"/>
      <c r="H44" s="413"/>
      <c r="I44" s="413"/>
      <c r="J44" s="414"/>
    </row>
    <row r="45">
      <c r="B45" s="413"/>
      <c r="C45" s="413"/>
      <c r="D45" s="413"/>
      <c r="E45" s="413"/>
      <c r="F45" s="413"/>
      <c r="G45" s="413"/>
      <c r="H45" s="413"/>
      <c r="I45" s="413"/>
      <c r="J45" s="414"/>
    </row>
    <row r="46">
      <c r="B46" s="413"/>
      <c r="C46" s="413"/>
      <c r="D46" s="413"/>
      <c r="E46" s="413"/>
      <c r="F46" s="413"/>
      <c r="G46" s="413"/>
      <c r="H46" s="413"/>
      <c r="I46" s="413"/>
      <c r="J46" s="414"/>
    </row>
    <row r="47">
      <c r="B47" s="413"/>
      <c r="C47" s="413"/>
      <c r="D47" s="413"/>
      <c r="E47" s="413"/>
      <c r="F47" s="413"/>
      <c r="G47" s="413"/>
      <c r="H47" s="413"/>
      <c r="I47" s="413"/>
      <c r="J47" s="414"/>
    </row>
    <row r="48">
      <c r="B48" s="413"/>
      <c r="C48" s="413"/>
      <c r="D48" s="413"/>
      <c r="E48" s="413"/>
      <c r="F48" s="413"/>
      <c r="G48" s="413"/>
      <c r="H48" s="413"/>
      <c r="I48" s="413"/>
      <c r="J48" s="414"/>
    </row>
    <row r="49">
      <c r="B49" s="413"/>
      <c r="C49" s="413"/>
      <c r="D49" s="413"/>
      <c r="E49" s="413"/>
      <c r="F49" s="413"/>
      <c r="G49" s="413"/>
      <c r="H49" s="413"/>
      <c r="I49" s="413"/>
      <c r="J49" s="414"/>
    </row>
    <row r="50">
      <c r="B50" s="413"/>
      <c r="C50" s="413"/>
      <c r="D50" s="413"/>
      <c r="E50" s="413"/>
      <c r="F50" s="413"/>
      <c r="G50" s="413"/>
      <c r="H50" s="413"/>
      <c r="I50" s="413"/>
      <c r="J50" s="414"/>
    </row>
    <row r="51">
      <c r="B51" s="413"/>
      <c r="C51" s="413"/>
      <c r="D51" s="413"/>
      <c r="E51" s="413"/>
      <c r="F51" s="413"/>
      <c r="G51" s="413"/>
      <c r="H51" s="413"/>
      <c r="I51" s="413"/>
      <c r="J51" s="414"/>
    </row>
    <row r="52">
      <c r="B52" s="413"/>
      <c r="C52" s="413"/>
      <c r="D52" s="413"/>
      <c r="E52" s="413"/>
      <c r="F52" s="413"/>
      <c r="G52" s="413"/>
      <c r="H52" s="413"/>
      <c r="I52" s="413"/>
      <c r="J52" s="414"/>
    </row>
    <row r="53">
      <c r="B53" s="413"/>
      <c r="C53" s="413"/>
      <c r="D53" s="413"/>
      <c r="E53" s="413"/>
      <c r="F53" s="413"/>
      <c r="G53" s="413"/>
      <c r="H53" s="413"/>
      <c r="I53" s="413"/>
      <c r="J53" s="414"/>
    </row>
    <row r="54">
      <c r="B54" s="413"/>
      <c r="C54" s="413"/>
      <c r="D54" s="413"/>
      <c r="E54" s="413"/>
      <c r="F54" s="413"/>
      <c r="G54" s="413"/>
      <c r="H54" s="413"/>
      <c r="I54" s="413"/>
      <c r="J54" s="414"/>
    </row>
    <row r="55">
      <c r="B55" s="413"/>
      <c r="C55" s="413"/>
      <c r="D55" s="413"/>
      <c r="E55" s="413"/>
      <c r="F55" s="413"/>
      <c r="G55" s="413"/>
      <c r="H55" s="413"/>
      <c r="I55" s="413"/>
      <c r="J55" s="414"/>
    </row>
    <row r="56">
      <c r="B56" s="413"/>
      <c r="C56" s="413"/>
      <c r="D56" s="413"/>
      <c r="E56" s="413"/>
      <c r="F56" s="413"/>
      <c r="G56" s="413"/>
      <c r="H56" s="413"/>
      <c r="I56" s="413"/>
      <c r="J56" s="414"/>
    </row>
    <row r="57">
      <c r="B57" s="413"/>
      <c r="C57" s="413"/>
      <c r="D57" s="413"/>
      <c r="E57" s="413"/>
      <c r="F57" s="413"/>
      <c r="G57" s="413"/>
      <c r="H57" s="413"/>
      <c r="I57" s="413"/>
      <c r="J57" s="414"/>
    </row>
    <row r="58">
      <c r="B58" s="413"/>
      <c r="C58" s="413"/>
      <c r="D58" s="413"/>
      <c r="E58" s="413"/>
      <c r="F58" s="413"/>
      <c r="G58" s="413"/>
      <c r="H58" s="413"/>
      <c r="I58" s="413"/>
      <c r="J58" s="414"/>
    </row>
    <row r="59">
      <c r="B59" s="413"/>
      <c r="C59" s="413"/>
      <c r="D59" s="413"/>
      <c r="E59" s="413"/>
      <c r="F59" s="413"/>
      <c r="G59" s="413"/>
      <c r="H59" s="413"/>
      <c r="I59" s="413"/>
      <c r="J59" s="414"/>
    </row>
    <row r="60">
      <c r="B60" s="413"/>
      <c r="C60" s="413"/>
      <c r="D60" s="413"/>
      <c r="E60" s="413"/>
      <c r="F60" s="413"/>
      <c r="G60" s="413"/>
      <c r="H60" s="413"/>
      <c r="I60" s="413"/>
      <c r="J60" s="414"/>
    </row>
    <row r="61">
      <c r="B61" s="413"/>
      <c r="C61" s="413"/>
      <c r="D61" s="413"/>
      <c r="E61" s="413"/>
      <c r="F61" s="413"/>
      <c r="G61" s="413"/>
      <c r="H61" s="413"/>
      <c r="I61" s="413"/>
      <c r="J61" s="414"/>
    </row>
    <row r="62">
      <c r="B62" s="413"/>
      <c r="C62" s="413"/>
      <c r="D62" s="413"/>
      <c r="E62" s="413"/>
      <c r="F62" s="413"/>
      <c r="G62" s="413"/>
      <c r="H62" s="413"/>
      <c r="I62" s="413"/>
      <c r="J62" s="414"/>
    </row>
    <row r="63">
      <c r="B63" s="413"/>
      <c r="C63" s="413"/>
      <c r="D63" s="413"/>
      <c r="E63" s="413"/>
      <c r="F63" s="413"/>
      <c r="G63" s="413"/>
      <c r="H63" s="413"/>
      <c r="I63" s="413"/>
      <c r="J63" s="414"/>
    </row>
    <row r="64">
      <c r="B64" s="413"/>
      <c r="C64" s="413"/>
      <c r="D64" s="413"/>
      <c r="E64" s="413"/>
      <c r="F64" s="413"/>
      <c r="G64" s="413"/>
      <c r="H64" s="413"/>
      <c r="I64" s="413"/>
      <c r="J64" s="414"/>
    </row>
    <row r="65">
      <c r="B65" s="413"/>
      <c r="C65" s="413"/>
      <c r="D65" s="413"/>
      <c r="E65" s="413"/>
      <c r="F65" s="413"/>
      <c r="G65" s="413"/>
      <c r="H65" s="413"/>
      <c r="I65" s="413"/>
      <c r="J65" s="414"/>
    </row>
    <row r="66">
      <c r="B66" s="413"/>
      <c r="C66" s="413"/>
      <c r="D66" s="413"/>
      <c r="E66" s="413"/>
      <c r="F66" s="413"/>
      <c r="G66" s="413"/>
      <c r="H66" s="413"/>
      <c r="I66" s="413"/>
      <c r="J66" s="414"/>
    </row>
    <row r="67">
      <c r="B67" s="413"/>
      <c r="C67" s="413"/>
      <c r="D67" s="413"/>
      <c r="E67" s="413"/>
      <c r="F67" s="413"/>
      <c r="G67" s="413"/>
      <c r="H67" s="413"/>
      <c r="I67" s="413"/>
      <c r="J67" s="414"/>
    </row>
    <row r="68">
      <c r="B68" s="413"/>
      <c r="C68" s="413"/>
      <c r="D68" s="413"/>
      <c r="E68" s="413"/>
      <c r="F68" s="413"/>
      <c r="G68" s="413"/>
      <c r="H68" s="413"/>
      <c r="I68" s="413"/>
      <c r="J68" s="414"/>
    </row>
    <row r="69">
      <c r="B69" s="413"/>
      <c r="C69" s="413"/>
      <c r="D69" s="413"/>
      <c r="E69" s="413"/>
      <c r="F69" s="413"/>
      <c r="G69" s="413"/>
      <c r="H69" s="413"/>
      <c r="I69" s="413"/>
      <c r="J69" s="414"/>
    </row>
    <row r="70">
      <c r="B70" s="413"/>
      <c r="C70" s="413"/>
      <c r="D70" s="413"/>
      <c r="E70" s="413"/>
      <c r="F70" s="413"/>
      <c r="G70" s="413"/>
      <c r="H70" s="413"/>
      <c r="I70" s="413"/>
      <c r="J70" s="414"/>
    </row>
    <row r="71">
      <c r="B71" s="413"/>
      <c r="C71" s="413"/>
      <c r="D71" s="413"/>
      <c r="E71" s="413"/>
      <c r="F71" s="413"/>
      <c r="G71" s="413"/>
      <c r="H71" s="413"/>
      <c r="I71" s="413"/>
      <c r="J71" s="414"/>
    </row>
    <row r="72">
      <c r="B72" s="413"/>
      <c r="C72" s="413"/>
      <c r="D72" s="413"/>
      <c r="E72" s="413"/>
      <c r="F72" s="413"/>
      <c r="G72" s="413"/>
      <c r="H72" s="413"/>
      <c r="I72" s="413"/>
      <c r="J72" s="414"/>
    </row>
    <row r="73">
      <c r="B73" s="413"/>
      <c r="C73" s="413"/>
      <c r="D73" s="413"/>
      <c r="E73" s="413"/>
      <c r="F73" s="413"/>
      <c r="G73" s="413"/>
      <c r="H73" s="413"/>
      <c r="I73" s="413"/>
      <c r="J73" s="414"/>
    </row>
    <row r="74">
      <c r="B74" s="413"/>
      <c r="C74" s="413"/>
      <c r="D74" s="413"/>
      <c r="E74" s="413"/>
      <c r="F74" s="413"/>
      <c r="G74" s="413"/>
      <c r="H74" s="413"/>
      <c r="I74" s="413"/>
      <c r="J74" s="414"/>
    </row>
    <row r="75">
      <c r="B75" s="413"/>
      <c r="C75" s="413"/>
      <c r="D75" s="413"/>
      <c r="E75" s="413"/>
      <c r="F75" s="413"/>
      <c r="G75" s="413"/>
      <c r="H75" s="413"/>
      <c r="I75" s="413"/>
      <c r="J75" s="414"/>
    </row>
    <row r="76">
      <c r="B76" s="413"/>
      <c r="C76" s="413"/>
      <c r="D76" s="413"/>
      <c r="E76" s="413"/>
      <c r="F76" s="413"/>
      <c r="G76" s="413"/>
      <c r="H76" s="413"/>
      <c r="I76" s="413"/>
      <c r="J76" s="414"/>
    </row>
    <row r="77">
      <c r="B77" s="413"/>
      <c r="C77" s="413"/>
      <c r="D77" s="413"/>
      <c r="E77" s="413"/>
      <c r="F77" s="413"/>
      <c r="G77" s="413"/>
      <c r="H77" s="413"/>
      <c r="I77" s="413"/>
      <c r="J77" s="414"/>
    </row>
    <row r="78">
      <c r="B78" s="413"/>
      <c r="C78" s="413"/>
      <c r="D78" s="413"/>
      <c r="E78" s="413"/>
      <c r="F78" s="413"/>
      <c r="G78" s="413"/>
      <c r="H78" s="413"/>
      <c r="I78" s="413"/>
      <c r="J78" s="414"/>
    </row>
    <row r="79">
      <c r="B79" s="413"/>
      <c r="C79" s="413"/>
      <c r="D79" s="413"/>
      <c r="E79" s="413"/>
      <c r="F79" s="413"/>
      <c r="G79" s="413"/>
      <c r="H79" s="413"/>
      <c r="I79" s="413"/>
      <c r="J79" s="414"/>
    </row>
    <row r="80">
      <c r="B80" s="413"/>
      <c r="C80" s="413"/>
      <c r="D80" s="413"/>
      <c r="E80" s="413"/>
      <c r="F80" s="413"/>
      <c r="G80" s="413"/>
      <c r="H80" s="413"/>
      <c r="I80" s="413"/>
      <c r="J80" s="414"/>
    </row>
    <row r="81">
      <c r="B81" s="413"/>
      <c r="C81" s="413"/>
      <c r="D81" s="413"/>
      <c r="E81" s="413"/>
      <c r="F81" s="413"/>
      <c r="G81" s="413"/>
      <c r="H81" s="413"/>
      <c r="I81" s="413"/>
      <c r="J81" s="414"/>
    </row>
    <row r="82">
      <c r="B82" s="413"/>
      <c r="C82" s="413"/>
      <c r="D82" s="413"/>
      <c r="E82" s="413"/>
      <c r="F82" s="413"/>
      <c r="G82" s="413"/>
      <c r="H82" s="413"/>
      <c r="I82" s="413"/>
      <c r="J82" s="414"/>
    </row>
    <row r="83">
      <c r="B83" s="413"/>
      <c r="C83" s="413"/>
      <c r="D83" s="413"/>
      <c r="E83" s="413"/>
      <c r="F83" s="413"/>
      <c r="G83" s="413"/>
      <c r="H83" s="413"/>
      <c r="I83" s="413"/>
      <c r="J83" s="414"/>
    </row>
    <row r="84">
      <c r="B84" s="413"/>
      <c r="C84" s="413"/>
      <c r="D84" s="413"/>
      <c r="E84" s="413"/>
      <c r="F84" s="413"/>
      <c r="G84" s="413"/>
      <c r="H84" s="413"/>
      <c r="I84" s="413"/>
      <c r="J84" s="414"/>
    </row>
    <row r="85">
      <c r="B85" s="413"/>
      <c r="C85" s="413"/>
      <c r="D85" s="413"/>
      <c r="E85" s="413"/>
      <c r="F85" s="413"/>
      <c r="G85" s="413"/>
      <c r="H85" s="413"/>
      <c r="I85" s="413"/>
      <c r="J85" s="414"/>
    </row>
    <row r="86">
      <c r="B86" s="413"/>
      <c r="C86" s="413"/>
      <c r="D86" s="413"/>
      <c r="E86" s="413"/>
      <c r="F86" s="413"/>
      <c r="G86" s="413"/>
      <c r="H86" s="413"/>
      <c r="I86" s="413"/>
      <c r="J86" s="414"/>
    </row>
    <row r="87">
      <c r="B87" s="413"/>
      <c r="C87" s="413"/>
      <c r="D87" s="413"/>
      <c r="E87" s="413"/>
      <c r="F87" s="413"/>
      <c r="G87" s="413"/>
      <c r="H87" s="413"/>
      <c r="I87" s="413"/>
      <c r="J87" s="414"/>
    </row>
    <row r="88">
      <c r="B88" s="413"/>
      <c r="C88" s="413"/>
      <c r="D88" s="413"/>
      <c r="E88" s="413"/>
      <c r="F88" s="413"/>
      <c r="G88" s="413"/>
      <c r="H88" s="413"/>
      <c r="I88" s="413"/>
      <c r="J88" s="414"/>
    </row>
    <row r="89">
      <c r="B89" s="413"/>
      <c r="C89" s="413"/>
      <c r="D89" s="413"/>
      <c r="E89" s="413"/>
      <c r="F89" s="413"/>
      <c r="G89" s="413"/>
      <c r="H89" s="413"/>
      <c r="I89" s="413"/>
      <c r="J89" s="414"/>
    </row>
    <row r="90">
      <c r="B90" s="413"/>
      <c r="C90" s="413"/>
      <c r="D90" s="413"/>
      <c r="E90" s="413"/>
      <c r="F90" s="413"/>
      <c r="G90" s="413"/>
      <c r="H90" s="413"/>
      <c r="I90" s="413"/>
      <c r="J90" s="414"/>
    </row>
    <row r="91">
      <c r="B91" s="413"/>
      <c r="C91" s="413"/>
      <c r="D91" s="413"/>
      <c r="E91" s="413"/>
      <c r="F91" s="413"/>
      <c r="G91" s="413"/>
      <c r="H91" s="413"/>
      <c r="I91" s="413"/>
      <c r="J91" s="414"/>
    </row>
    <row r="92">
      <c r="B92" s="413"/>
      <c r="C92" s="413"/>
      <c r="D92" s="413"/>
      <c r="E92" s="413"/>
      <c r="F92" s="413"/>
      <c r="G92" s="413"/>
      <c r="H92" s="413"/>
      <c r="I92" s="413"/>
      <c r="J92" s="414"/>
    </row>
    <row r="93">
      <c r="B93" s="413"/>
      <c r="C93" s="413"/>
      <c r="D93" s="413"/>
      <c r="E93" s="413"/>
      <c r="F93" s="413"/>
      <c r="G93" s="413"/>
      <c r="H93" s="413"/>
      <c r="I93" s="413"/>
      <c r="J93" s="414"/>
    </row>
    <row r="94">
      <c r="B94" s="413"/>
      <c r="C94" s="413"/>
      <c r="D94" s="413"/>
      <c r="E94" s="413"/>
      <c r="F94" s="413"/>
      <c r="G94" s="413"/>
      <c r="H94" s="413"/>
      <c r="I94" s="413"/>
      <c r="J94" s="414"/>
    </row>
    <row r="95">
      <c r="B95" s="413"/>
      <c r="C95" s="413"/>
      <c r="D95" s="413"/>
      <c r="E95" s="413"/>
      <c r="F95" s="413"/>
      <c r="G95" s="413"/>
      <c r="H95" s="413"/>
      <c r="I95" s="413"/>
      <c r="J95" s="414"/>
    </row>
    <row r="96">
      <c r="B96" s="413"/>
      <c r="C96" s="413"/>
      <c r="D96" s="413"/>
      <c r="E96" s="413"/>
      <c r="F96" s="413"/>
      <c r="G96" s="413"/>
      <c r="H96" s="413"/>
      <c r="I96" s="413"/>
      <c r="J96" s="414"/>
    </row>
    <row r="97">
      <c r="B97" s="413"/>
      <c r="C97" s="413"/>
      <c r="D97" s="413"/>
      <c r="E97" s="413"/>
      <c r="F97" s="413"/>
      <c r="G97" s="413"/>
      <c r="H97" s="413"/>
      <c r="I97" s="413"/>
      <c r="J97" s="414"/>
    </row>
    <row r="98">
      <c r="B98" s="413"/>
      <c r="C98" s="413"/>
      <c r="D98" s="413"/>
      <c r="E98" s="413"/>
      <c r="F98" s="413"/>
      <c r="G98" s="413"/>
      <c r="H98" s="413"/>
      <c r="I98" s="413"/>
      <c r="J98" s="414"/>
    </row>
    <row r="99">
      <c r="B99" s="413"/>
      <c r="C99" s="413"/>
      <c r="D99" s="413"/>
      <c r="E99" s="413"/>
      <c r="F99" s="413"/>
      <c r="G99" s="413"/>
      <c r="H99" s="413"/>
      <c r="I99" s="413"/>
      <c r="J99" s="414"/>
    </row>
    <row r="100">
      <c r="B100" s="413"/>
      <c r="C100" s="413"/>
      <c r="D100" s="413"/>
      <c r="E100" s="413"/>
      <c r="F100" s="413"/>
      <c r="G100" s="413"/>
      <c r="H100" s="413"/>
      <c r="I100" s="413"/>
      <c r="J100" s="414"/>
    </row>
    <row r="101">
      <c r="B101" s="413"/>
      <c r="C101" s="413"/>
      <c r="D101" s="413"/>
      <c r="E101" s="413"/>
      <c r="F101" s="413"/>
      <c r="G101" s="413"/>
      <c r="H101" s="413"/>
      <c r="I101" s="413"/>
      <c r="J101" s="414"/>
    </row>
    <row r="102">
      <c r="B102" s="413"/>
      <c r="C102" s="413"/>
      <c r="D102" s="413"/>
      <c r="E102" s="413"/>
      <c r="F102" s="413"/>
      <c r="G102" s="413"/>
      <c r="H102" s="413"/>
      <c r="I102" s="413"/>
      <c r="J102" s="414"/>
    </row>
    <row r="103">
      <c r="B103" s="413"/>
      <c r="C103" s="413"/>
      <c r="D103" s="413"/>
      <c r="E103" s="413"/>
      <c r="F103" s="413"/>
      <c r="G103" s="413"/>
      <c r="H103" s="413"/>
      <c r="I103" s="413"/>
      <c r="J103" s="414"/>
    </row>
    <row r="104">
      <c r="B104" s="413"/>
      <c r="C104" s="413"/>
      <c r="D104" s="413"/>
      <c r="E104" s="413"/>
      <c r="F104" s="413"/>
      <c r="G104" s="413"/>
      <c r="H104" s="413"/>
      <c r="I104" s="413"/>
      <c r="J104" s="414"/>
    </row>
    <row r="105">
      <c r="B105" s="413"/>
      <c r="C105" s="413"/>
      <c r="D105" s="413"/>
      <c r="E105" s="413"/>
      <c r="F105" s="413"/>
      <c r="G105" s="413"/>
      <c r="H105" s="413"/>
      <c r="I105" s="413"/>
      <c r="J105" s="414"/>
    </row>
    <row r="106">
      <c r="B106" s="413"/>
      <c r="C106" s="413"/>
      <c r="D106" s="413"/>
      <c r="E106" s="413"/>
      <c r="F106" s="413"/>
      <c r="G106" s="413"/>
      <c r="H106" s="413"/>
      <c r="I106" s="413"/>
      <c r="J106" s="414"/>
    </row>
    <row r="107">
      <c r="B107" s="413"/>
      <c r="C107" s="413"/>
      <c r="D107" s="413"/>
      <c r="E107" s="413"/>
      <c r="F107" s="413"/>
      <c r="G107" s="413"/>
      <c r="H107" s="413"/>
      <c r="I107" s="413"/>
      <c r="J107" s="414"/>
    </row>
    <row r="108">
      <c r="B108" s="413"/>
      <c r="C108" s="413"/>
      <c r="D108" s="413"/>
      <c r="E108" s="413"/>
      <c r="F108" s="413"/>
      <c r="G108" s="413"/>
      <c r="H108" s="413"/>
      <c r="I108" s="413"/>
      <c r="J108" s="414"/>
    </row>
    <row r="109">
      <c r="B109" s="413"/>
      <c r="C109" s="413"/>
      <c r="D109" s="413"/>
      <c r="E109" s="413"/>
      <c r="F109" s="413"/>
      <c r="G109" s="413"/>
      <c r="H109" s="413"/>
      <c r="I109" s="413"/>
      <c r="J109" s="414"/>
    </row>
    <row r="110">
      <c r="B110" s="413"/>
      <c r="C110" s="413"/>
      <c r="D110" s="413"/>
      <c r="E110" s="413"/>
      <c r="F110" s="413"/>
      <c r="G110" s="413"/>
      <c r="H110" s="413"/>
      <c r="I110" s="413"/>
      <c r="J110" s="414"/>
    </row>
    <row r="111">
      <c r="B111" s="413"/>
      <c r="C111" s="413"/>
      <c r="D111" s="413"/>
      <c r="E111" s="413"/>
      <c r="F111" s="413"/>
      <c r="G111" s="413"/>
      <c r="H111" s="413"/>
      <c r="I111" s="413"/>
      <c r="J111" s="414"/>
    </row>
    <row r="112">
      <c r="B112" s="413"/>
      <c r="C112" s="413"/>
      <c r="D112" s="413"/>
      <c r="E112" s="413"/>
      <c r="F112" s="413"/>
      <c r="G112" s="413"/>
      <c r="H112" s="413"/>
      <c r="I112" s="413"/>
      <c r="J112" s="414"/>
    </row>
    <row r="113">
      <c r="B113" s="413"/>
      <c r="C113" s="413"/>
      <c r="D113" s="413"/>
      <c r="E113" s="413"/>
      <c r="F113" s="413"/>
      <c r="G113" s="413"/>
      <c r="H113" s="413"/>
      <c r="I113" s="413"/>
      <c r="J113" s="414"/>
    </row>
    <row r="114">
      <c r="B114" s="413"/>
      <c r="C114" s="413"/>
      <c r="D114" s="413"/>
      <c r="E114" s="413"/>
      <c r="F114" s="413"/>
      <c r="G114" s="413"/>
      <c r="H114" s="413"/>
      <c r="I114" s="413"/>
      <c r="J114" s="414"/>
    </row>
    <row r="115">
      <c r="B115" s="413"/>
      <c r="C115" s="413"/>
      <c r="D115" s="413"/>
      <c r="E115" s="413"/>
      <c r="F115" s="413"/>
      <c r="G115" s="413"/>
      <c r="H115" s="413"/>
      <c r="I115" s="413"/>
      <c r="J115" s="414"/>
    </row>
    <row r="116">
      <c r="B116" s="413"/>
      <c r="C116" s="413"/>
      <c r="D116" s="413"/>
      <c r="E116" s="413"/>
      <c r="F116" s="413"/>
      <c r="G116" s="413"/>
      <c r="H116" s="413"/>
      <c r="I116" s="413"/>
      <c r="J116" s="414"/>
    </row>
    <row r="117">
      <c r="B117" s="413"/>
      <c r="C117" s="413"/>
      <c r="D117" s="413"/>
      <c r="E117" s="413"/>
      <c r="F117" s="413"/>
      <c r="G117" s="413"/>
      <c r="H117" s="413"/>
      <c r="I117" s="413"/>
      <c r="J117" s="414"/>
    </row>
    <row r="118">
      <c r="B118" s="413"/>
      <c r="C118" s="413"/>
      <c r="D118" s="413"/>
      <c r="E118" s="413"/>
      <c r="F118" s="413"/>
      <c r="G118" s="413"/>
      <c r="H118" s="413"/>
      <c r="I118" s="413"/>
      <c r="J118" s="414"/>
    </row>
    <row r="119">
      <c r="B119" s="413"/>
      <c r="C119" s="413"/>
      <c r="D119" s="413"/>
      <c r="E119" s="413"/>
      <c r="F119" s="413"/>
      <c r="G119" s="413"/>
      <c r="H119" s="413"/>
      <c r="I119" s="413"/>
      <c r="J119" s="414"/>
    </row>
    <row r="120">
      <c r="B120" s="413"/>
      <c r="C120" s="413"/>
      <c r="D120" s="413"/>
      <c r="E120" s="413"/>
      <c r="F120" s="413"/>
      <c r="G120" s="413"/>
      <c r="H120" s="413"/>
      <c r="I120" s="413"/>
      <c r="J120" s="414"/>
    </row>
    <row r="121">
      <c r="B121" s="413"/>
      <c r="C121" s="413"/>
      <c r="D121" s="413"/>
      <c r="E121" s="413"/>
      <c r="F121" s="413"/>
      <c r="G121" s="413"/>
      <c r="H121" s="413"/>
      <c r="I121" s="413"/>
      <c r="J121" s="414"/>
    </row>
    <row r="122">
      <c r="B122" s="413"/>
      <c r="C122" s="413"/>
      <c r="D122" s="413"/>
      <c r="E122" s="413"/>
      <c r="F122" s="413"/>
      <c r="G122" s="413"/>
      <c r="H122" s="413"/>
      <c r="I122" s="413"/>
      <c r="J122" s="414"/>
    </row>
    <row r="123">
      <c r="B123" s="413"/>
      <c r="C123" s="413"/>
      <c r="D123" s="413"/>
      <c r="E123" s="413"/>
      <c r="F123" s="413"/>
      <c r="G123" s="413"/>
      <c r="H123" s="413"/>
      <c r="I123" s="413"/>
      <c r="J123" s="414"/>
    </row>
    <row r="124">
      <c r="B124" s="413"/>
      <c r="C124" s="413"/>
      <c r="D124" s="413"/>
      <c r="E124" s="413"/>
      <c r="F124" s="413"/>
      <c r="G124" s="413"/>
      <c r="H124" s="413"/>
      <c r="I124" s="413"/>
      <c r="J124" s="414"/>
    </row>
    <row r="125">
      <c r="B125" s="413"/>
      <c r="C125" s="413"/>
      <c r="D125" s="413"/>
      <c r="E125" s="413"/>
      <c r="F125" s="413"/>
      <c r="G125" s="413"/>
      <c r="H125" s="413"/>
      <c r="I125" s="413"/>
      <c r="J125" s="414"/>
    </row>
    <row r="126">
      <c r="B126" s="413"/>
      <c r="C126" s="413"/>
      <c r="D126" s="413"/>
      <c r="E126" s="413"/>
      <c r="F126" s="413"/>
      <c r="G126" s="413"/>
      <c r="H126" s="413"/>
      <c r="I126" s="413"/>
      <c r="J126" s="414"/>
    </row>
    <row r="127">
      <c r="B127" s="413"/>
      <c r="C127" s="413"/>
      <c r="D127" s="413"/>
      <c r="E127" s="413"/>
      <c r="F127" s="413"/>
      <c r="G127" s="413"/>
      <c r="H127" s="413"/>
      <c r="I127" s="413"/>
      <c r="J127" s="414"/>
    </row>
    <row r="128">
      <c r="B128" s="413"/>
      <c r="C128" s="413"/>
      <c r="D128" s="413"/>
      <c r="E128" s="413"/>
      <c r="F128" s="413"/>
      <c r="G128" s="413"/>
      <c r="H128" s="413"/>
      <c r="I128" s="413"/>
      <c r="J128" s="414"/>
    </row>
    <row r="129">
      <c r="B129" s="413"/>
      <c r="C129" s="413"/>
      <c r="D129" s="413"/>
      <c r="E129" s="413"/>
      <c r="F129" s="413"/>
      <c r="G129" s="413"/>
      <c r="H129" s="413"/>
      <c r="I129" s="413"/>
      <c r="J129" s="414"/>
    </row>
    <row r="130">
      <c r="B130" s="413"/>
      <c r="C130" s="413"/>
      <c r="D130" s="413"/>
      <c r="E130" s="413"/>
      <c r="F130" s="413"/>
      <c r="G130" s="413"/>
      <c r="H130" s="413"/>
      <c r="I130" s="413"/>
      <c r="J130" s="414"/>
    </row>
    <row r="131">
      <c r="B131" s="413"/>
      <c r="C131" s="413"/>
      <c r="D131" s="413"/>
      <c r="E131" s="413"/>
      <c r="F131" s="413"/>
      <c r="G131" s="413"/>
      <c r="H131" s="413"/>
      <c r="I131" s="413"/>
      <c r="J131" s="414"/>
    </row>
    <row r="132">
      <c r="B132" s="413"/>
      <c r="C132" s="413"/>
      <c r="D132" s="413"/>
      <c r="E132" s="413"/>
      <c r="F132" s="413"/>
      <c r="G132" s="413"/>
      <c r="H132" s="413"/>
      <c r="I132" s="413"/>
      <c r="J132" s="414"/>
    </row>
    <row r="133">
      <c r="B133" s="413"/>
      <c r="C133" s="413"/>
      <c r="D133" s="413"/>
      <c r="E133" s="413"/>
      <c r="F133" s="413"/>
      <c r="G133" s="413"/>
      <c r="H133" s="413"/>
      <c r="I133" s="413"/>
      <c r="J133" s="414"/>
    </row>
    <row r="134">
      <c r="B134" s="413"/>
      <c r="C134" s="413"/>
      <c r="D134" s="413"/>
      <c r="E134" s="413"/>
      <c r="F134" s="413"/>
      <c r="G134" s="413"/>
      <c r="H134" s="413"/>
      <c r="I134" s="413"/>
      <c r="J134" s="414"/>
    </row>
    <row r="135">
      <c r="B135" s="413"/>
      <c r="C135" s="413"/>
      <c r="D135" s="413"/>
      <c r="E135" s="413"/>
      <c r="F135" s="413"/>
      <c r="G135" s="413"/>
      <c r="H135" s="413"/>
      <c r="I135" s="413"/>
      <c r="J135" s="414"/>
    </row>
    <row r="136">
      <c r="B136" s="413"/>
      <c r="C136" s="413"/>
      <c r="D136" s="413"/>
      <c r="E136" s="413"/>
      <c r="F136" s="413"/>
      <c r="G136" s="413"/>
      <c r="H136" s="413"/>
      <c r="I136" s="413"/>
      <c r="J136" s="414"/>
    </row>
    <row r="137">
      <c r="B137" s="413"/>
      <c r="C137" s="413"/>
      <c r="D137" s="413"/>
      <c r="E137" s="413"/>
      <c r="F137" s="413"/>
      <c r="G137" s="413"/>
      <c r="H137" s="413"/>
      <c r="I137" s="413"/>
      <c r="J137" s="414"/>
    </row>
    <row r="138">
      <c r="B138" s="413"/>
      <c r="C138" s="413"/>
      <c r="D138" s="413"/>
      <c r="E138" s="413"/>
      <c r="F138" s="413"/>
      <c r="G138" s="413"/>
      <c r="H138" s="413"/>
      <c r="I138" s="413"/>
      <c r="J138" s="414"/>
    </row>
    <row r="139">
      <c r="B139" s="413"/>
      <c r="C139" s="413"/>
      <c r="D139" s="413"/>
      <c r="E139" s="413"/>
      <c r="F139" s="413"/>
      <c r="G139" s="413"/>
      <c r="H139" s="413"/>
      <c r="I139" s="413"/>
      <c r="J139" s="414"/>
    </row>
    <row r="140">
      <c r="B140" s="413"/>
      <c r="C140" s="413"/>
      <c r="D140" s="413"/>
      <c r="E140" s="413"/>
      <c r="F140" s="413"/>
      <c r="G140" s="413"/>
      <c r="H140" s="413"/>
      <c r="I140" s="413"/>
      <c r="J140" s="414"/>
    </row>
    <row r="141">
      <c r="B141" s="413"/>
      <c r="C141" s="413"/>
      <c r="D141" s="413"/>
      <c r="E141" s="413"/>
      <c r="F141" s="413"/>
      <c r="G141" s="413"/>
      <c r="H141" s="413"/>
      <c r="I141" s="413"/>
      <c r="J141" s="414"/>
    </row>
    <row r="142">
      <c r="B142" s="413"/>
      <c r="C142" s="413"/>
      <c r="D142" s="413"/>
      <c r="E142" s="413"/>
      <c r="F142" s="413"/>
      <c r="G142" s="413"/>
      <c r="H142" s="413"/>
      <c r="I142" s="413"/>
      <c r="J142" s="414"/>
    </row>
    <row r="143">
      <c r="B143" s="413"/>
      <c r="C143" s="413"/>
      <c r="D143" s="413"/>
      <c r="E143" s="413"/>
      <c r="F143" s="413"/>
      <c r="G143" s="413"/>
      <c r="H143" s="413"/>
      <c r="I143" s="413"/>
      <c r="J143" s="414"/>
    </row>
    <row r="144">
      <c r="B144" s="413"/>
      <c r="C144" s="413"/>
      <c r="D144" s="413"/>
      <c r="E144" s="413"/>
      <c r="F144" s="413"/>
      <c r="G144" s="413"/>
      <c r="H144" s="413"/>
      <c r="I144" s="413"/>
      <c r="J144" s="414"/>
    </row>
    <row r="145">
      <c r="B145" s="413"/>
      <c r="C145" s="413"/>
      <c r="D145" s="413"/>
      <c r="E145" s="413"/>
      <c r="F145" s="413"/>
      <c r="G145" s="413"/>
      <c r="H145" s="413"/>
      <c r="I145" s="413"/>
      <c r="J145" s="414"/>
    </row>
    <row r="146">
      <c r="B146" s="413"/>
      <c r="C146" s="413"/>
      <c r="D146" s="413"/>
      <c r="E146" s="413"/>
      <c r="F146" s="413"/>
      <c r="G146" s="413"/>
      <c r="H146" s="413"/>
      <c r="I146" s="413"/>
      <c r="J146" s="414"/>
    </row>
    <row r="147">
      <c r="B147" s="413"/>
      <c r="C147" s="413"/>
      <c r="D147" s="413"/>
      <c r="E147" s="413"/>
      <c r="F147" s="413"/>
      <c r="G147" s="413"/>
      <c r="H147" s="413"/>
      <c r="I147" s="413"/>
      <c r="J147" s="414"/>
    </row>
    <row r="148">
      <c r="B148" s="413"/>
      <c r="C148" s="413"/>
      <c r="D148" s="413"/>
      <c r="E148" s="413"/>
      <c r="F148" s="413"/>
      <c r="G148" s="413"/>
      <c r="H148" s="413"/>
      <c r="I148" s="413"/>
      <c r="J148" s="414"/>
    </row>
    <row r="149">
      <c r="B149" s="413"/>
      <c r="C149" s="413"/>
      <c r="D149" s="413"/>
      <c r="E149" s="413"/>
      <c r="F149" s="413"/>
      <c r="G149" s="413"/>
      <c r="H149" s="413"/>
      <c r="I149" s="413"/>
      <c r="J149" s="414"/>
    </row>
    <row r="150">
      <c r="B150" s="413"/>
      <c r="C150" s="413"/>
      <c r="D150" s="413"/>
      <c r="E150" s="413"/>
      <c r="F150" s="413"/>
      <c r="G150" s="413"/>
      <c r="H150" s="413"/>
      <c r="I150" s="413"/>
      <c r="J150" s="414"/>
    </row>
    <row r="151">
      <c r="B151" s="413"/>
      <c r="C151" s="413"/>
      <c r="D151" s="413"/>
      <c r="E151" s="413"/>
      <c r="F151" s="413"/>
      <c r="G151" s="413"/>
      <c r="H151" s="413"/>
      <c r="I151" s="413"/>
      <c r="J151" s="414"/>
    </row>
    <row r="152">
      <c r="B152" s="413"/>
      <c r="C152" s="413"/>
      <c r="D152" s="413"/>
      <c r="E152" s="413"/>
      <c r="F152" s="413"/>
      <c r="G152" s="413"/>
      <c r="H152" s="413"/>
      <c r="I152" s="413"/>
      <c r="J152" s="414"/>
    </row>
    <row r="153">
      <c r="B153" s="413"/>
      <c r="C153" s="413"/>
      <c r="D153" s="413"/>
      <c r="E153" s="413"/>
      <c r="F153" s="413"/>
      <c r="G153" s="413"/>
      <c r="H153" s="413"/>
      <c r="I153" s="413"/>
      <c r="J153" s="414"/>
    </row>
    <row r="154">
      <c r="B154" s="413"/>
      <c r="C154" s="413"/>
      <c r="D154" s="413"/>
      <c r="E154" s="413"/>
      <c r="F154" s="413"/>
      <c r="G154" s="413"/>
      <c r="H154" s="413"/>
      <c r="I154" s="413"/>
      <c r="J154" s="414"/>
    </row>
    <row r="155">
      <c r="B155" s="413"/>
      <c r="C155" s="413"/>
      <c r="D155" s="413"/>
      <c r="E155" s="413"/>
      <c r="F155" s="413"/>
      <c r="G155" s="413"/>
      <c r="H155" s="413"/>
      <c r="I155" s="413"/>
      <c r="J155" s="414"/>
    </row>
    <row r="156">
      <c r="B156" s="413"/>
      <c r="C156" s="413"/>
      <c r="D156" s="413"/>
      <c r="E156" s="413"/>
      <c r="F156" s="413"/>
      <c r="G156" s="413"/>
      <c r="H156" s="413"/>
      <c r="I156" s="413"/>
      <c r="J156" s="414"/>
    </row>
    <row r="157">
      <c r="B157" s="413"/>
      <c r="C157" s="413"/>
      <c r="D157" s="413"/>
      <c r="E157" s="413"/>
      <c r="F157" s="413"/>
      <c r="G157" s="413"/>
      <c r="H157" s="413"/>
      <c r="I157" s="413"/>
      <c r="J157" s="414"/>
    </row>
    <row r="158">
      <c r="B158" s="413"/>
      <c r="C158" s="413"/>
      <c r="D158" s="413"/>
      <c r="E158" s="413"/>
      <c r="F158" s="413"/>
      <c r="G158" s="413"/>
      <c r="H158" s="413"/>
      <c r="I158" s="413"/>
      <c r="J158" s="414"/>
    </row>
    <row r="159">
      <c r="B159" s="413"/>
      <c r="C159" s="413"/>
      <c r="D159" s="413"/>
      <c r="E159" s="413"/>
      <c r="F159" s="413"/>
      <c r="G159" s="413"/>
      <c r="H159" s="413"/>
      <c r="I159" s="413"/>
      <c r="J159" s="414"/>
    </row>
    <row r="160">
      <c r="B160" s="413"/>
      <c r="C160" s="413"/>
      <c r="D160" s="413"/>
      <c r="E160" s="413"/>
      <c r="F160" s="413"/>
      <c r="G160" s="413"/>
      <c r="H160" s="413"/>
      <c r="I160" s="413"/>
      <c r="J160" s="414"/>
    </row>
    <row r="161">
      <c r="B161" s="413"/>
      <c r="C161" s="413"/>
      <c r="D161" s="413"/>
      <c r="E161" s="413"/>
      <c r="F161" s="413"/>
      <c r="G161" s="413"/>
      <c r="H161" s="413"/>
      <c r="I161" s="413"/>
      <c r="J161" s="414"/>
    </row>
    <row r="162">
      <c r="B162" s="413"/>
      <c r="C162" s="413"/>
      <c r="D162" s="413"/>
      <c r="E162" s="413"/>
      <c r="F162" s="413"/>
      <c r="G162" s="413"/>
      <c r="H162" s="413"/>
      <c r="I162" s="413"/>
      <c r="J162" s="414"/>
    </row>
    <row r="163">
      <c r="B163" s="413"/>
      <c r="C163" s="413"/>
      <c r="D163" s="413"/>
      <c r="E163" s="413"/>
      <c r="F163" s="413"/>
      <c r="G163" s="413"/>
      <c r="H163" s="413"/>
      <c r="I163" s="413"/>
      <c r="J163" s="414"/>
    </row>
    <row r="164">
      <c r="B164" s="413"/>
      <c r="C164" s="413"/>
      <c r="D164" s="413"/>
      <c r="E164" s="413"/>
      <c r="F164" s="413"/>
      <c r="G164" s="413"/>
      <c r="H164" s="413"/>
      <c r="I164" s="413"/>
      <c r="J164" s="414"/>
    </row>
    <row r="165">
      <c r="B165" s="413"/>
      <c r="C165" s="413"/>
      <c r="D165" s="413"/>
      <c r="E165" s="413"/>
      <c r="F165" s="413"/>
      <c r="G165" s="413"/>
      <c r="H165" s="413"/>
      <c r="I165" s="413"/>
      <c r="J165" s="414"/>
    </row>
    <row r="166">
      <c r="B166" s="413"/>
      <c r="C166" s="413"/>
      <c r="D166" s="413"/>
      <c r="E166" s="413"/>
      <c r="F166" s="413"/>
      <c r="G166" s="413"/>
      <c r="H166" s="413"/>
      <c r="I166" s="413"/>
      <c r="J166" s="414"/>
    </row>
    <row r="167">
      <c r="B167" s="413"/>
      <c r="C167" s="413"/>
      <c r="D167" s="413"/>
      <c r="E167" s="413"/>
      <c r="F167" s="413"/>
      <c r="G167" s="413"/>
      <c r="H167" s="413"/>
      <c r="I167" s="413"/>
      <c r="J167" s="414"/>
    </row>
    <row r="168">
      <c r="B168" s="413"/>
      <c r="C168" s="413"/>
      <c r="D168" s="413"/>
      <c r="E168" s="413"/>
      <c r="F168" s="413"/>
      <c r="G168" s="413"/>
      <c r="H168" s="413"/>
      <c r="I168" s="413"/>
      <c r="J168" s="414"/>
    </row>
    <row r="169">
      <c r="B169" s="413"/>
      <c r="C169" s="413"/>
      <c r="D169" s="413"/>
      <c r="E169" s="413"/>
      <c r="F169" s="413"/>
      <c r="G169" s="413"/>
      <c r="H169" s="413"/>
      <c r="I169" s="413"/>
      <c r="J169" s="414"/>
    </row>
    <row r="170">
      <c r="B170" s="413"/>
      <c r="C170" s="413"/>
      <c r="D170" s="413"/>
      <c r="E170" s="413"/>
      <c r="F170" s="413"/>
      <c r="G170" s="413"/>
      <c r="H170" s="413"/>
      <c r="I170" s="413"/>
      <c r="J170" s="414"/>
    </row>
    <row r="171">
      <c r="B171" s="413"/>
      <c r="C171" s="413"/>
      <c r="D171" s="413"/>
      <c r="E171" s="413"/>
      <c r="F171" s="413"/>
      <c r="G171" s="413"/>
      <c r="H171" s="413"/>
      <c r="I171" s="413"/>
      <c r="J171" s="414"/>
    </row>
    <row r="172">
      <c r="B172" s="413"/>
      <c r="C172" s="413"/>
      <c r="D172" s="413"/>
      <c r="E172" s="413"/>
      <c r="F172" s="413"/>
      <c r="G172" s="413"/>
      <c r="H172" s="413"/>
      <c r="I172" s="413"/>
      <c r="J172" s="414"/>
    </row>
    <row r="173">
      <c r="B173" s="413"/>
      <c r="C173" s="413"/>
      <c r="D173" s="413"/>
      <c r="E173" s="413"/>
      <c r="F173" s="413"/>
      <c r="G173" s="413"/>
      <c r="H173" s="413"/>
      <c r="I173" s="413"/>
      <c r="J173" s="414"/>
    </row>
    <row r="174">
      <c r="B174" s="413"/>
      <c r="C174" s="413"/>
      <c r="D174" s="413"/>
      <c r="E174" s="413"/>
      <c r="F174" s="413"/>
      <c r="G174" s="413"/>
      <c r="H174" s="413"/>
      <c r="I174" s="413"/>
      <c r="J174" s="414"/>
    </row>
    <row r="175">
      <c r="B175" s="413"/>
      <c r="C175" s="413"/>
      <c r="D175" s="413"/>
      <c r="E175" s="413"/>
      <c r="F175" s="413"/>
      <c r="G175" s="413"/>
      <c r="H175" s="413"/>
      <c r="I175" s="413"/>
      <c r="J175" s="414"/>
    </row>
    <row r="176">
      <c r="B176" s="413"/>
      <c r="C176" s="413"/>
      <c r="D176" s="413"/>
      <c r="E176" s="413"/>
      <c r="F176" s="413"/>
      <c r="G176" s="413"/>
      <c r="H176" s="413"/>
      <c r="I176" s="413"/>
      <c r="J176" s="414"/>
    </row>
    <row r="177">
      <c r="B177" s="413"/>
      <c r="C177" s="413"/>
      <c r="D177" s="413"/>
      <c r="E177" s="413"/>
      <c r="F177" s="413"/>
      <c r="G177" s="413"/>
      <c r="H177" s="413"/>
      <c r="I177" s="413"/>
      <c r="J177" s="414"/>
    </row>
    <row r="178">
      <c r="B178" s="413"/>
      <c r="C178" s="413"/>
      <c r="D178" s="413"/>
      <c r="E178" s="413"/>
      <c r="F178" s="413"/>
      <c r="G178" s="413"/>
      <c r="H178" s="413"/>
      <c r="I178" s="413"/>
      <c r="J178" s="414"/>
    </row>
    <row r="179">
      <c r="B179" s="413"/>
      <c r="C179" s="413"/>
      <c r="D179" s="413"/>
      <c r="E179" s="413"/>
      <c r="F179" s="413"/>
      <c r="G179" s="413"/>
      <c r="H179" s="413"/>
      <c r="I179" s="413"/>
      <c r="J179" s="414"/>
    </row>
    <row r="180">
      <c r="B180" s="413"/>
      <c r="C180" s="413"/>
      <c r="D180" s="413"/>
      <c r="E180" s="413"/>
      <c r="F180" s="413"/>
      <c r="G180" s="413"/>
      <c r="H180" s="413"/>
      <c r="I180" s="413"/>
      <c r="J180" s="414"/>
    </row>
    <row r="181">
      <c r="B181" s="413"/>
      <c r="C181" s="413"/>
      <c r="D181" s="413"/>
      <c r="E181" s="413"/>
      <c r="F181" s="413"/>
      <c r="G181" s="413"/>
      <c r="H181" s="413"/>
      <c r="I181" s="413"/>
      <c r="J181" s="414"/>
    </row>
    <row r="182">
      <c r="B182" s="413"/>
      <c r="C182" s="413"/>
      <c r="D182" s="413"/>
      <c r="E182" s="413"/>
      <c r="F182" s="413"/>
      <c r="G182" s="413"/>
      <c r="H182" s="413"/>
      <c r="I182" s="413"/>
      <c r="J182" s="414"/>
    </row>
    <row r="183">
      <c r="B183" s="413"/>
      <c r="C183" s="413"/>
      <c r="D183" s="413"/>
      <c r="E183" s="413"/>
      <c r="F183" s="413"/>
      <c r="G183" s="413"/>
      <c r="H183" s="413"/>
      <c r="I183" s="413"/>
      <c r="J183" s="414"/>
    </row>
    <row r="184">
      <c r="B184" s="413"/>
      <c r="C184" s="413"/>
      <c r="D184" s="413"/>
      <c r="E184" s="413"/>
      <c r="F184" s="413"/>
      <c r="G184" s="413"/>
      <c r="H184" s="413"/>
      <c r="I184" s="413"/>
      <c r="J184" s="414"/>
    </row>
    <row r="185">
      <c r="B185" s="413"/>
      <c r="C185" s="413"/>
      <c r="D185" s="413"/>
      <c r="E185" s="413"/>
      <c r="F185" s="413"/>
      <c r="G185" s="413"/>
      <c r="H185" s="413"/>
      <c r="I185" s="413"/>
      <c r="J185" s="414"/>
    </row>
    <row r="186">
      <c r="B186" s="413"/>
      <c r="C186" s="413"/>
      <c r="D186" s="413"/>
      <c r="E186" s="413"/>
      <c r="F186" s="413"/>
      <c r="G186" s="413"/>
      <c r="H186" s="413"/>
      <c r="I186" s="413"/>
      <c r="J186" s="414"/>
    </row>
    <row r="187">
      <c r="B187" s="413"/>
      <c r="C187" s="413"/>
      <c r="D187" s="413"/>
      <c r="E187" s="413"/>
      <c r="F187" s="413"/>
      <c r="G187" s="413"/>
      <c r="H187" s="413"/>
      <c r="I187" s="413"/>
      <c r="J187" s="414"/>
    </row>
    <row r="188">
      <c r="B188" s="413"/>
      <c r="C188" s="413"/>
      <c r="D188" s="413"/>
      <c r="E188" s="413"/>
      <c r="F188" s="413"/>
      <c r="G188" s="413"/>
      <c r="H188" s="413"/>
      <c r="I188" s="413"/>
      <c r="J188" s="414"/>
    </row>
    <row r="189">
      <c r="B189" s="413"/>
      <c r="C189" s="413"/>
      <c r="D189" s="413"/>
      <c r="E189" s="413"/>
      <c r="F189" s="413"/>
      <c r="G189" s="413"/>
      <c r="H189" s="413"/>
      <c r="I189" s="413"/>
      <c r="J189" s="414"/>
    </row>
    <row r="190">
      <c r="B190" s="413"/>
      <c r="C190" s="413"/>
      <c r="D190" s="413"/>
      <c r="E190" s="413"/>
      <c r="F190" s="413"/>
      <c r="G190" s="413"/>
      <c r="H190" s="413"/>
      <c r="I190" s="413"/>
      <c r="J190" s="414"/>
    </row>
    <row r="191">
      <c r="B191" s="413"/>
      <c r="C191" s="413"/>
      <c r="D191" s="413"/>
      <c r="E191" s="413"/>
      <c r="F191" s="413"/>
      <c r="G191" s="413"/>
      <c r="H191" s="413"/>
      <c r="I191" s="413"/>
      <c r="J191" s="414"/>
    </row>
    <row r="192">
      <c r="B192" s="413"/>
      <c r="C192" s="413"/>
      <c r="D192" s="413"/>
      <c r="E192" s="413"/>
      <c r="F192" s="413"/>
      <c r="G192" s="413"/>
      <c r="H192" s="413"/>
      <c r="I192" s="413"/>
      <c r="J192" s="414"/>
    </row>
    <row r="193">
      <c r="B193" s="413"/>
      <c r="C193" s="413"/>
      <c r="D193" s="413"/>
      <c r="E193" s="413"/>
      <c r="F193" s="413"/>
      <c r="G193" s="413"/>
      <c r="H193" s="413"/>
      <c r="I193" s="413"/>
      <c r="J193" s="414"/>
    </row>
    <row r="194">
      <c r="B194" s="413"/>
      <c r="C194" s="413"/>
      <c r="D194" s="413"/>
      <c r="E194" s="413"/>
      <c r="F194" s="413"/>
      <c r="G194" s="413"/>
      <c r="H194" s="413"/>
      <c r="I194" s="413"/>
      <c r="J194" s="414"/>
    </row>
    <row r="195">
      <c r="B195" s="413"/>
      <c r="C195" s="413"/>
      <c r="D195" s="413"/>
      <c r="E195" s="413"/>
      <c r="F195" s="413"/>
      <c r="G195" s="413"/>
      <c r="H195" s="413"/>
      <c r="I195" s="413"/>
      <c r="J195" s="414"/>
    </row>
    <row r="196">
      <c r="B196" s="413"/>
      <c r="C196" s="413"/>
      <c r="D196" s="413"/>
      <c r="E196" s="413"/>
      <c r="F196" s="413"/>
      <c r="G196" s="413"/>
      <c r="H196" s="413"/>
      <c r="I196" s="413"/>
      <c r="J196" s="414"/>
    </row>
    <row r="197">
      <c r="B197" s="413"/>
      <c r="C197" s="413"/>
      <c r="D197" s="413"/>
      <c r="E197" s="413"/>
      <c r="F197" s="413"/>
      <c r="G197" s="413"/>
      <c r="H197" s="413"/>
      <c r="I197" s="413"/>
      <c r="J197" s="414"/>
    </row>
    <row r="198">
      <c r="B198" s="413"/>
      <c r="C198" s="413"/>
      <c r="D198" s="413"/>
      <c r="E198" s="413"/>
      <c r="F198" s="413"/>
      <c r="G198" s="413"/>
      <c r="H198" s="413"/>
      <c r="I198" s="413"/>
      <c r="J198" s="414"/>
    </row>
    <row r="199">
      <c r="B199" s="413"/>
      <c r="C199" s="413"/>
      <c r="D199" s="413"/>
      <c r="E199" s="413"/>
      <c r="F199" s="413"/>
      <c r="G199" s="413"/>
      <c r="H199" s="413"/>
      <c r="I199" s="413"/>
      <c r="J199" s="414"/>
    </row>
    <row r="200">
      <c r="B200" s="413"/>
      <c r="C200" s="413"/>
      <c r="D200" s="413"/>
      <c r="E200" s="413"/>
      <c r="F200" s="413"/>
      <c r="G200" s="413"/>
      <c r="H200" s="413"/>
      <c r="I200" s="413"/>
      <c r="J200" s="414"/>
    </row>
    <row r="201">
      <c r="B201" s="413"/>
      <c r="C201" s="413"/>
      <c r="D201" s="413"/>
      <c r="E201" s="413"/>
      <c r="F201" s="413"/>
      <c r="G201" s="413"/>
      <c r="H201" s="413"/>
      <c r="I201" s="413"/>
      <c r="J201" s="414"/>
    </row>
    <row r="202">
      <c r="B202" s="413"/>
      <c r="C202" s="413"/>
      <c r="D202" s="413"/>
      <c r="E202" s="413"/>
      <c r="F202" s="413"/>
      <c r="G202" s="413"/>
      <c r="H202" s="413"/>
      <c r="I202" s="413"/>
      <c r="J202" s="414"/>
    </row>
    <row r="203">
      <c r="B203" s="413"/>
      <c r="C203" s="413"/>
      <c r="D203" s="413"/>
      <c r="E203" s="413"/>
      <c r="F203" s="413"/>
      <c r="G203" s="413"/>
      <c r="H203" s="413"/>
      <c r="I203" s="413"/>
      <c r="J203" s="414"/>
    </row>
    <row r="204">
      <c r="B204" s="413"/>
      <c r="C204" s="413"/>
      <c r="D204" s="413"/>
      <c r="E204" s="413"/>
      <c r="F204" s="413"/>
      <c r="G204" s="413"/>
      <c r="H204" s="413"/>
      <c r="I204" s="413"/>
      <c r="J204" s="414"/>
    </row>
    <row r="205">
      <c r="B205" s="413"/>
      <c r="C205" s="413"/>
      <c r="D205" s="413"/>
      <c r="E205" s="413"/>
      <c r="F205" s="413"/>
      <c r="G205" s="413"/>
      <c r="H205" s="413"/>
      <c r="I205" s="413"/>
      <c r="J205" s="414"/>
    </row>
    <row r="206">
      <c r="B206" s="413"/>
      <c r="C206" s="413"/>
      <c r="D206" s="413"/>
      <c r="E206" s="413"/>
      <c r="F206" s="413"/>
      <c r="G206" s="413"/>
      <c r="H206" s="413"/>
      <c r="I206" s="413"/>
      <c r="J206" s="414"/>
    </row>
    <row r="207">
      <c r="B207" s="413"/>
      <c r="C207" s="413"/>
      <c r="D207" s="413"/>
      <c r="E207" s="413"/>
      <c r="F207" s="413"/>
      <c r="G207" s="413"/>
      <c r="H207" s="413"/>
      <c r="I207" s="413"/>
      <c r="J207" s="414"/>
    </row>
    <row r="208">
      <c r="B208" s="413"/>
      <c r="C208" s="413"/>
      <c r="D208" s="413"/>
      <c r="E208" s="413"/>
      <c r="F208" s="413"/>
      <c r="G208" s="413"/>
      <c r="H208" s="413"/>
      <c r="I208" s="413"/>
      <c r="J208" s="414"/>
    </row>
    <row r="209">
      <c r="B209" s="413"/>
      <c r="C209" s="413"/>
      <c r="D209" s="413"/>
      <c r="E209" s="413"/>
      <c r="F209" s="413"/>
      <c r="G209" s="413"/>
      <c r="H209" s="413"/>
      <c r="I209" s="413"/>
      <c r="J209" s="414"/>
    </row>
    <row r="210">
      <c r="B210" s="413"/>
      <c r="C210" s="413"/>
      <c r="D210" s="413"/>
      <c r="E210" s="413"/>
      <c r="F210" s="413"/>
      <c r="G210" s="413"/>
      <c r="H210" s="413"/>
      <c r="I210" s="413"/>
      <c r="J210" s="414"/>
    </row>
    <row r="211">
      <c r="B211" s="413"/>
      <c r="C211" s="413"/>
      <c r="D211" s="413"/>
      <c r="E211" s="413"/>
      <c r="F211" s="413"/>
      <c r="G211" s="413"/>
      <c r="H211" s="413"/>
      <c r="I211" s="413"/>
      <c r="J211" s="414"/>
    </row>
    <row r="212">
      <c r="B212" s="413"/>
      <c r="C212" s="413"/>
      <c r="D212" s="413"/>
      <c r="E212" s="413"/>
      <c r="F212" s="413"/>
      <c r="G212" s="413"/>
      <c r="H212" s="413"/>
      <c r="I212" s="413"/>
      <c r="J212" s="414"/>
    </row>
    <row r="213">
      <c r="B213" s="413"/>
      <c r="C213" s="413"/>
      <c r="D213" s="413"/>
      <c r="E213" s="413"/>
      <c r="F213" s="413"/>
      <c r="G213" s="413"/>
      <c r="H213" s="413"/>
      <c r="I213" s="413"/>
      <c r="J213" s="414"/>
    </row>
    <row r="214">
      <c r="B214" s="413"/>
      <c r="C214" s="413"/>
      <c r="D214" s="413"/>
      <c r="E214" s="413"/>
      <c r="F214" s="413"/>
      <c r="G214" s="413"/>
      <c r="H214" s="413"/>
      <c r="I214" s="413"/>
      <c r="J214" s="414"/>
    </row>
    <row r="215">
      <c r="B215" s="413"/>
      <c r="C215" s="413"/>
      <c r="D215" s="413"/>
      <c r="E215" s="413"/>
      <c r="F215" s="413"/>
      <c r="G215" s="413"/>
      <c r="H215" s="413"/>
      <c r="I215" s="413"/>
      <c r="J215" s="414"/>
    </row>
    <row r="216">
      <c r="B216" s="413"/>
      <c r="C216" s="413"/>
      <c r="D216" s="413"/>
      <c r="E216" s="413"/>
      <c r="F216" s="413"/>
      <c r="G216" s="413"/>
      <c r="H216" s="413"/>
      <c r="I216" s="413"/>
      <c r="J216" s="414"/>
    </row>
    <row r="217">
      <c r="B217" s="413"/>
      <c r="C217" s="413"/>
      <c r="D217" s="413"/>
      <c r="E217" s="413"/>
      <c r="F217" s="413"/>
      <c r="G217" s="413"/>
      <c r="H217" s="413"/>
      <c r="I217" s="413"/>
      <c r="J217" s="414"/>
    </row>
    <row r="218">
      <c r="B218" s="413"/>
      <c r="C218" s="413"/>
      <c r="D218" s="413"/>
      <c r="E218" s="413"/>
      <c r="F218" s="413"/>
      <c r="G218" s="413"/>
      <c r="H218" s="413"/>
      <c r="I218" s="413"/>
      <c r="J218" s="414"/>
    </row>
    <row r="219">
      <c r="B219" s="413"/>
      <c r="C219" s="413"/>
      <c r="D219" s="413"/>
      <c r="E219" s="413"/>
      <c r="F219" s="413"/>
      <c r="G219" s="413"/>
      <c r="H219" s="413"/>
      <c r="I219" s="413"/>
      <c r="J219" s="414"/>
    </row>
    <row r="220">
      <c r="B220" s="413"/>
      <c r="C220" s="413"/>
      <c r="D220" s="413"/>
      <c r="E220" s="413"/>
      <c r="F220" s="413"/>
      <c r="G220" s="413"/>
      <c r="H220" s="413"/>
      <c r="I220" s="413"/>
      <c r="J220" s="414"/>
    </row>
    <row r="221">
      <c r="B221" s="413"/>
      <c r="C221" s="413"/>
      <c r="D221" s="413"/>
      <c r="E221" s="413"/>
      <c r="F221" s="413"/>
      <c r="G221" s="413"/>
      <c r="H221" s="413"/>
      <c r="I221" s="413"/>
      <c r="J221" s="414"/>
    </row>
    <row r="222">
      <c r="B222" s="413"/>
      <c r="C222" s="413"/>
      <c r="D222" s="413"/>
      <c r="E222" s="413"/>
      <c r="F222" s="413"/>
      <c r="G222" s="413"/>
      <c r="H222" s="413"/>
      <c r="I222" s="413"/>
      <c r="J222" s="414"/>
    </row>
    <row r="223">
      <c r="B223" s="413"/>
      <c r="C223" s="413"/>
      <c r="D223" s="413"/>
      <c r="E223" s="413"/>
      <c r="F223" s="413"/>
      <c r="G223" s="413"/>
      <c r="H223" s="413"/>
      <c r="I223" s="413"/>
      <c r="J223" s="414"/>
    </row>
    <row r="224">
      <c r="B224" s="413"/>
      <c r="C224" s="413"/>
      <c r="D224" s="413"/>
      <c r="E224" s="413"/>
      <c r="F224" s="413"/>
      <c r="G224" s="413"/>
      <c r="H224" s="413"/>
      <c r="I224" s="413"/>
      <c r="J224" s="414"/>
    </row>
    <row r="225">
      <c r="B225" s="413"/>
      <c r="C225" s="413"/>
      <c r="D225" s="413"/>
      <c r="E225" s="413"/>
      <c r="F225" s="413"/>
      <c r="G225" s="413"/>
      <c r="H225" s="413"/>
      <c r="I225" s="413"/>
      <c r="J225" s="414"/>
    </row>
    <row r="226">
      <c r="B226" s="413"/>
      <c r="C226" s="413"/>
      <c r="D226" s="413"/>
      <c r="E226" s="413"/>
      <c r="F226" s="413"/>
      <c r="G226" s="413"/>
      <c r="H226" s="413"/>
      <c r="I226" s="413"/>
      <c r="J226" s="414"/>
    </row>
    <row r="227">
      <c r="B227" s="413"/>
      <c r="C227" s="413"/>
      <c r="D227" s="413"/>
      <c r="E227" s="413"/>
      <c r="F227" s="413"/>
      <c r="G227" s="413"/>
      <c r="H227" s="413"/>
      <c r="I227" s="413"/>
      <c r="J227" s="414"/>
    </row>
    <row r="228">
      <c r="B228" s="413"/>
      <c r="C228" s="413"/>
      <c r="D228" s="413"/>
      <c r="E228" s="413"/>
      <c r="F228" s="413"/>
      <c r="G228" s="413"/>
      <c r="H228" s="413"/>
      <c r="I228" s="413"/>
      <c r="J228" s="414"/>
    </row>
    <row r="229">
      <c r="B229" s="413"/>
      <c r="C229" s="413"/>
      <c r="D229" s="413"/>
      <c r="E229" s="413"/>
      <c r="F229" s="413"/>
      <c r="G229" s="413"/>
      <c r="H229" s="413"/>
      <c r="I229" s="413"/>
      <c r="J229" s="414"/>
    </row>
    <row r="230">
      <c r="B230" s="413"/>
      <c r="C230" s="413"/>
      <c r="D230" s="413"/>
      <c r="E230" s="413"/>
      <c r="F230" s="413"/>
      <c r="G230" s="413"/>
      <c r="H230" s="413"/>
      <c r="I230" s="413"/>
      <c r="J230" s="414"/>
    </row>
    <row r="231">
      <c r="B231" s="413"/>
      <c r="C231" s="413"/>
      <c r="D231" s="413"/>
      <c r="E231" s="413"/>
      <c r="F231" s="413"/>
      <c r="G231" s="413"/>
      <c r="H231" s="413"/>
      <c r="I231" s="413"/>
      <c r="J231" s="414"/>
    </row>
    <row r="232">
      <c r="B232" s="413"/>
      <c r="C232" s="413"/>
      <c r="D232" s="413"/>
      <c r="E232" s="413"/>
      <c r="F232" s="413"/>
      <c r="G232" s="413"/>
      <c r="H232" s="413"/>
      <c r="I232" s="413"/>
      <c r="J232" s="414"/>
    </row>
    <row r="233">
      <c r="B233" s="413"/>
      <c r="C233" s="413"/>
      <c r="D233" s="413"/>
      <c r="E233" s="413"/>
      <c r="F233" s="413"/>
      <c r="G233" s="413"/>
      <c r="H233" s="413"/>
      <c r="I233" s="413"/>
      <c r="J233" s="414"/>
    </row>
    <row r="234">
      <c r="B234" s="413"/>
      <c r="C234" s="413"/>
      <c r="D234" s="413"/>
      <c r="E234" s="413"/>
      <c r="F234" s="413"/>
      <c r="G234" s="413"/>
      <c r="H234" s="413"/>
      <c r="I234" s="413"/>
      <c r="J234" s="414"/>
    </row>
    <row r="235">
      <c r="B235" s="413"/>
      <c r="C235" s="413"/>
      <c r="D235" s="413"/>
      <c r="E235" s="413"/>
      <c r="F235" s="413"/>
      <c r="G235" s="413"/>
      <c r="H235" s="413"/>
      <c r="I235" s="413"/>
      <c r="J235" s="414"/>
    </row>
    <row r="236">
      <c r="B236" s="413"/>
      <c r="C236" s="413"/>
      <c r="D236" s="413"/>
      <c r="E236" s="413"/>
      <c r="F236" s="413"/>
      <c r="G236" s="413"/>
      <c r="H236" s="413"/>
      <c r="I236" s="413"/>
      <c r="J236" s="414"/>
    </row>
    <row r="237">
      <c r="B237" s="413"/>
      <c r="C237" s="413"/>
      <c r="D237" s="413"/>
      <c r="E237" s="413"/>
      <c r="F237" s="413"/>
      <c r="G237" s="413"/>
      <c r="H237" s="413"/>
      <c r="I237" s="413"/>
      <c r="J237" s="414"/>
    </row>
    <row r="238">
      <c r="B238" s="413"/>
      <c r="C238" s="413"/>
      <c r="D238" s="413"/>
      <c r="E238" s="413"/>
      <c r="F238" s="413"/>
      <c r="G238" s="413"/>
      <c r="H238" s="413"/>
      <c r="I238" s="413"/>
      <c r="J238" s="414"/>
    </row>
    <row r="239">
      <c r="B239" s="413"/>
      <c r="C239" s="413"/>
      <c r="D239" s="413"/>
      <c r="E239" s="413"/>
      <c r="F239" s="413"/>
      <c r="G239" s="413"/>
      <c r="H239" s="413"/>
      <c r="I239" s="413"/>
      <c r="J239" s="414"/>
    </row>
    <row r="240">
      <c r="B240" s="413"/>
      <c r="C240" s="413"/>
      <c r="D240" s="413"/>
      <c r="E240" s="413"/>
      <c r="F240" s="413"/>
      <c r="G240" s="413"/>
      <c r="H240" s="413"/>
      <c r="I240" s="413"/>
      <c r="J240" s="414"/>
    </row>
    <row r="241">
      <c r="B241" s="413"/>
      <c r="C241" s="413"/>
      <c r="D241" s="413"/>
      <c r="E241" s="413"/>
      <c r="F241" s="413"/>
      <c r="G241" s="413"/>
      <c r="H241" s="413"/>
      <c r="I241" s="413"/>
      <c r="J241" s="414"/>
    </row>
    <row r="242">
      <c r="B242" s="413"/>
      <c r="C242" s="413"/>
      <c r="D242" s="413"/>
      <c r="E242" s="413"/>
      <c r="F242" s="413"/>
      <c r="G242" s="413"/>
      <c r="H242" s="413"/>
      <c r="I242" s="413"/>
      <c r="J242" s="414"/>
    </row>
    <row r="243">
      <c r="B243" s="413"/>
      <c r="C243" s="413"/>
      <c r="D243" s="413"/>
      <c r="E243" s="413"/>
      <c r="F243" s="413"/>
      <c r="G243" s="413"/>
      <c r="H243" s="413"/>
      <c r="I243" s="413"/>
      <c r="J243" s="414"/>
    </row>
    <row r="244">
      <c r="B244" s="413"/>
      <c r="C244" s="413"/>
      <c r="D244" s="413"/>
      <c r="E244" s="413"/>
      <c r="F244" s="413"/>
      <c r="G244" s="413"/>
      <c r="H244" s="413"/>
      <c r="I244" s="413"/>
      <c r="J244" s="414"/>
    </row>
    <row r="245">
      <c r="B245" s="413"/>
      <c r="C245" s="413"/>
      <c r="D245" s="413"/>
      <c r="E245" s="413"/>
      <c r="F245" s="413"/>
      <c r="G245" s="413"/>
      <c r="H245" s="413"/>
      <c r="I245" s="413"/>
      <c r="J245" s="414"/>
    </row>
    <row r="246">
      <c r="B246" s="413"/>
      <c r="C246" s="413"/>
      <c r="D246" s="413"/>
      <c r="E246" s="413"/>
      <c r="F246" s="413"/>
      <c r="G246" s="413"/>
      <c r="H246" s="413"/>
      <c r="I246" s="413"/>
      <c r="J246" s="414"/>
    </row>
    <row r="247">
      <c r="B247" s="413"/>
      <c r="C247" s="413"/>
      <c r="D247" s="413"/>
      <c r="E247" s="413"/>
      <c r="F247" s="413"/>
      <c r="G247" s="413"/>
      <c r="H247" s="413"/>
      <c r="I247" s="413"/>
      <c r="J247" s="414"/>
    </row>
    <row r="248">
      <c r="B248" s="413"/>
      <c r="C248" s="413"/>
      <c r="D248" s="413"/>
      <c r="E248" s="413"/>
      <c r="F248" s="413"/>
      <c r="G248" s="413"/>
      <c r="H248" s="413"/>
      <c r="I248" s="413"/>
      <c r="J248" s="414"/>
    </row>
    <row r="249">
      <c r="B249" s="413"/>
      <c r="C249" s="413"/>
      <c r="D249" s="413"/>
      <c r="E249" s="413"/>
      <c r="F249" s="413"/>
      <c r="G249" s="413"/>
      <c r="H249" s="413"/>
      <c r="I249" s="413"/>
      <c r="J249" s="414"/>
    </row>
    <row r="250">
      <c r="B250" s="413"/>
      <c r="C250" s="413"/>
      <c r="D250" s="413"/>
      <c r="E250" s="413"/>
      <c r="F250" s="413"/>
      <c r="G250" s="413"/>
      <c r="H250" s="413"/>
      <c r="I250" s="413"/>
      <c r="J250" s="414"/>
    </row>
    <row r="251">
      <c r="B251" s="413"/>
      <c r="C251" s="413"/>
      <c r="D251" s="413"/>
      <c r="E251" s="413"/>
      <c r="F251" s="413"/>
      <c r="G251" s="413"/>
      <c r="H251" s="413"/>
      <c r="I251" s="413"/>
      <c r="J251" s="414"/>
    </row>
    <row r="252">
      <c r="B252" s="413"/>
      <c r="C252" s="413"/>
      <c r="D252" s="413"/>
      <c r="E252" s="413"/>
      <c r="F252" s="413"/>
      <c r="G252" s="413"/>
      <c r="H252" s="413"/>
      <c r="I252" s="413"/>
      <c r="J252" s="414"/>
    </row>
    <row r="253">
      <c r="B253" s="413"/>
      <c r="C253" s="413"/>
      <c r="D253" s="413"/>
      <c r="E253" s="413"/>
      <c r="F253" s="413"/>
      <c r="G253" s="413"/>
      <c r="H253" s="413"/>
      <c r="I253" s="413"/>
      <c r="J253" s="414"/>
    </row>
    <row r="254">
      <c r="B254" s="413"/>
      <c r="C254" s="413"/>
      <c r="D254" s="413"/>
      <c r="E254" s="413"/>
      <c r="F254" s="413"/>
      <c r="G254" s="413"/>
      <c r="H254" s="413"/>
      <c r="I254" s="413"/>
      <c r="J254" s="414"/>
    </row>
    <row r="255">
      <c r="B255" s="413"/>
      <c r="C255" s="413"/>
      <c r="D255" s="413"/>
      <c r="E255" s="413"/>
      <c r="F255" s="413"/>
      <c r="G255" s="413"/>
      <c r="H255" s="413"/>
      <c r="I255" s="413"/>
      <c r="J255" s="414"/>
    </row>
    <row r="256">
      <c r="B256" s="413"/>
      <c r="C256" s="413"/>
      <c r="D256" s="413"/>
      <c r="E256" s="413"/>
      <c r="F256" s="413"/>
      <c r="G256" s="413"/>
      <c r="H256" s="413"/>
      <c r="I256" s="413"/>
      <c r="J256" s="414"/>
    </row>
    <row r="257">
      <c r="B257" s="413"/>
      <c r="C257" s="413"/>
      <c r="D257" s="413"/>
      <c r="E257" s="413"/>
      <c r="F257" s="413"/>
      <c r="G257" s="413"/>
      <c r="H257" s="413"/>
      <c r="I257" s="413"/>
      <c r="J257" s="414"/>
    </row>
    <row r="258">
      <c r="B258" s="413"/>
      <c r="C258" s="413"/>
      <c r="D258" s="413"/>
      <c r="E258" s="413"/>
      <c r="F258" s="413"/>
      <c r="G258" s="413"/>
      <c r="H258" s="413"/>
      <c r="I258" s="413"/>
      <c r="J258" s="414"/>
    </row>
    <row r="259">
      <c r="B259" s="413"/>
      <c r="C259" s="413"/>
      <c r="D259" s="413"/>
      <c r="E259" s="413"/>
      <c r="F259" s="413"/>
      <c r="G259" s="413"/>
      <c r="H259" s="413"/>
      <c r="I259" s="413"/>
      <c r="J259" s="414"/>
    </row>
    <row r="260">
      <c r="B260" s="413"/>
      <c r="C260" s="413"/>
      <c r="D260" s="413"/>
      <c r="E260" s="413"/>
      <c r="F260" s="413"/>
      <c r="G260" s="413"/>
      <c r="H260" s="413"/>
      <c r="I260" s="413"/>
      <c r="J260" s="414"/>
    </row>
    <row r="261">
      <c r="B261" s="413"/>
      <c r="C261" s="413"/>
      <c r="D261" s="413"/>
      <c r="E261" s="413"/>
      <c r="F261" s="413"/>
      <c r="G261" s="413"/>
      <c r="H261" s="413"/>
      <c r="I261" s="413"/>
      <c r="J261" s="414"/>
    </row>
    <row r="262">
      <c r="B262" s="413"/>
      <c r="C262" s="413"/>
      <c r="D262" s="413"/>
      <c r="E262" s="413"/>
      <c r="F262" s="413"/>
      <c r="G262" s="413"/>
      <c r="H262" s="413"/>
      <c r="I262" s="413"/>
      <c r="J262" s="414"/>
    </row>
    <row r="263">
      <c r="B263" s="413"/>
      <c r="C263" s="413"/>
      <c r="D263" s="413"/>
      <c r="E263" s="413"/>
      <c r="F263" s="413"/>
      <c r="G263" s="413"/>
      <c r="H263" s="413"/>
      <c r="I263" s="413"/>
      <c r="J263" s="414"/>
    </row>
    <row r="264">
      <c r="B264" s="413"/>
      <c r="C264" s="413"/>
      <c r="D264" s="413"/>
      <c r="E264" s="413"/>
      <c r="F264" s="413"/>
      <c r="G264" s="413"/>
      <c r="H264" s="413"/>
      <c r="I264" s="413"/>
      <c r="J264" s="414"/>
    </row>
    <row r="265">
      <c r="B265" s="413"/>
      <c r="C265" s="413"/>
      <c r="D265" s="413"/>
      <c r="E265" s="413"/>
      <c r="F265" s="413"/>
      <c r="G265" s="413"/>
      <c r="H265" s="413"/>
      <c r="I265" s="413"/>
      <c r="J265" s="414"/>
    </row>
    <row r="266">
      <c r="B266" s="413"/>
      <c r="C266" s="413"/>
      <c r="D266" s="413"/>
      <c r="E266" s="413"/>
      <c r="F266" s="413"/>
      <c r="G266" s="413"/>
      <c r="H266" s="413"/>
      <c r="I266" s="413"/>
      <c r="J266" s="414"/>
    </row>
    <row r="267">
      <c r="B267" s="413"/>
      <c r="C267" s="413"/>
      <c r="D267" s="413"/>
      <c r="E267" s="413"/>
      <c r="F267" s="413"/>
      <c r="G267" s="413"/>
      <c r="H267" s="413"/>
      <c r="I267" s="413"/>
      <c r="J267" s="414"/>
    </row>
    <row r="268">
      <c r="B268" s="413"/>
      <c r="C268" s="413"/>
      <c r="D268" s="413"/>
      <c r="E268" s="413"/>
      <c r="F268" s="413"/>
      <c r="G268" s="413"/>
      <c r="H268" s="413"/>
      <c r="I268" s="413"/>
      <c r="J268" s="414"/>
    </row>
    <row r="269">
      <c r="B269" s="413"/>
      <c r="C269" s="413"/>
      <c r="D269" s="413"/>
      <c r="E269" s="413"/>
      <c r="F269" s="413"/>
      <c r="G269" s="413"/>
      <c r="H269" s="413"/>
      <c r="I269" s="413"/>
      <c r="J269" s="414"/>
    </row>
    <row r="270">
      <c r="B270" s="413"/>
      <c r="C270" s="413"/>
      <c r="D270" s="413"/>
      <c r="E270" s="413"/>
      <c r="F270" s="413"/>
      <c r="G270" s="413"/>
      <c r="H270" s="413"/>
      <c r="I270" s="413"/>
      <c r="J270" s="414"/>
    </row>
    <row r="271">
      <c r="B271" s="413"/>
      <c r="C271" s="413"/>
      <c r="D271" s="413"/>
      <c r="E271" s="413"/>
      <c r="F271" s="413"/>
      <c r="G271" s="413"/>
      <c r="H271" s="413"/>
      <c r="I271" s="413"/>
      <c r="J271" s="414"/>
    </row>
    <row r="272">
      <c r="B272" s="413"/>
      <c r="C272" s="413"/>
      <c r="D272" s="413"/>
      <c r="E272" s="413"/>
      <c r="F272" s="413"/>
      <c r="G272" s="413"/>
      <c r="H272" s="413"/>
      <c r="I272" s="413"/>
      <c r="J272" s="414"/>
    </row>
    <row r="273">
      <c r="B273" s="413"/>
      <c r="C273" s="413"/>
      <c r="D273" s="413"/>
      <c r="E273" s="413"/>
      <c r="F273" s="413"/>
      <c r="G273" s="413"/>
      <c r="H273" s="413"/>
      <c r="I273" s="413"/>
      <c r="J273" s="414"/>
    </row>
    <row r="274">
      <c r="B274" s="413"/>
      <c r="C274" s="413"/>
      <c r="D274" s="413"/>
      <c r="E274" s="413"/>
      <c r="F274" s="413"/>
      <c r="G274" s="413"/>
      <c r="H274" s="413"/>
      <c r="I274" s="413"/>
      <c r="J274" s="414"/>
    </row>
    <row r="275">
      <c r="B275" s="413"/>
      <c r="C275" s="413"/>
      <c r="D275" s="413"/>
      <c r="E275" s="413"/>
      <c r="F275" s="413"/>
      <c r="G275" s="413"/>
      <c r="H275" s="413"/>
      <c r="I275" s="413"/>
      <c r="J275" s="414"/>
    </row>
    <row r="276">
      <c r="B276" s="413"/>
      <c r="C276" s="413"/>
      <c r="D276" s="413"/>
      <c r="E276" s="413"/>
      <c r="F276" s="413"/>
      <c r="G276" s="413"/>
      <c r="H276" s="413"/>
      <c r="I276" s="413"/>
      <c r="J276" s="414"/>
    </row>
    <row r="277">
      <c r="B277" s="413"/>
      <c r="C277" s="413"/>
      <c r="D277" s="413"/>
      <c r="E277" s="413"/>
      <c r="F277" s="413"/>
      <c r="G277" s="413"/>
      <c r="H277" s="413"/>
      <c r="I277" s="413"/>
      <c r="J277" s="414"/>
    </row>
    <row r="278">
      <c r="B278" s="413"/>
      <c r="C278" s="413"/>
      <c r="D278" s="413"/>
      <c r="E278" s="413"/>
      <c r="F278" s="413"/>
      <c r="G278" s="413"/>
      <c r="H278" s="413"/>
      <c r="I278" s="413"/>
      <c r="J278" s="414"/>
    </row>
    <row r="279">
      <c r="B279" s="413"/>
      <c r="C279" s="413"/>
      <c r="D279" s="413"/>
      <c r="E279" s="413"/>
      <c r="F279" s="413"/>
      <c r="G279" s="413"/>
      <c r="H279" s="413"/>
      <c r="I279" s="413"/>
      <c r="J279" s="414"/>
    </row>
    <row r="280">
      <c r="B280" s="413"/>
      <c r="C280" s="413"/>
      <c r="D280" s="413"/>
      <c r="E280" s="413"/>
      <c r="F280" s="413"/>
      <c r="G280" s="413"/>
      <c r="H280" s="413"/>
      <c r="I280" s="413"/>
      <c r="J280" s="414"/>
    </row>
    <row r="281">
      <c r="B281" s="413"/>
      <c r="C281" s="413"/>
      <c r="D281" s="413"/>
      <c r="E281" s="413"/>
      <c r="F281" s="413"/>
      <c r="G281" s="413"/>
      <c r="H281" s="413"/>
      <c r="I281" s="413"/>
      <c r="J281" s="414"/>
    </row>
    <row r="282">
      <c r="B282" s="413"/>
      <c r="C282" s="413"/>
      <c r="D282" s="413"/>
      <c r="E282" s="413"/>
      <c r="F282" s="413"/>
      <c r="G282" s="413"/>
      <c r="H282" s="413"/>
      <c r="I282" s="413"/>
      <c r="J282" s="414"/>
    </row>
    <row r="283">
      <c r="B283" s="413"/>
      <c r="C283" s="413"/>
      <c r="D283" s="413"/>
      <c r="E283" s="413"/>
      <c r="F283" s="413"/>
      <c r="G283" s="413"/>
      <c r="H283" s="413"/>
      <c r="I283" s="413"/>
      <c r="J283" s="414"/>
    </row>
    <row r="284">
      <c r="B284" s="413"/>
      <c r="C284" s="413"/>
      <c r="D284" s="413"/>
      <c r="E284" s="413"/>
      <c r="F284" s="413"/>
      <c r="G284" s="413"/>
      <c r="H284" s="413"/>
      <c r="I284" s="413"/>
      <c r="J284" s="414"/>
    </row>
    <row r="285">
      <c r="B285" s="413"/>
      <c r="C285" s="413"/>
      <c r="D285" s="413"/>
      <c r="E285" s="413"/>
      <c r="F285" s="413"/>
      <c r="G285" s="413"/>
      <c r="H285" s="413"/>
      <c r="I285" s="413"/>
      <c r="J285" s="414"/>
    </row>
    <row r="286">
      <c r="B286" s="413"/>
      <c r="C286" s="413"/>
      <c r="D286" s="413"/>
      <c r="E286" s="413"/>
      <c r="F286" s="413"/>
      <c r="G286" s="413"/>
      <c r="H286" s="413"/>
      <c r="I286" s="413"/>
      <c r="J286" s="414"/>
    </row>
    <row r="287">
      <c r="B287" s="413"/>
      <c r="C287" s="413"/>
      <c r="D287" s="413"/>
      <c r="E287" s="413"/>
      <c r="F287" s="413"/>
      <c r="G287" s="413"/>
      <c r="H287" s="413"/>
      <c r="I287" s="413"/>
      <c r="J287" s="414"/>
    </row>
    <row r="288">
      <c r="B288" s="413"/>
      <c r="C288" s="413"/>
      <c r="D288" s="413"/>
      <c r="E288" s="413"/>
      <c r="F288" s="413"/>
      <c r="G288" s="413"/>
      <c r="H288" s="413"/>
      <c r="I288" s="413"/>
      <c r="J288" s="414"/>
    </row>
    <row r="289">
      <c r="B289" s="413"/>
      <c r="C289" s="413"/>
      <c r="D289" s="413"/>
      <c r="E289" s="413"/>
      <c r="F289" s="413"/>
      <c r="G289" s="413"/>
      <c r="H289" s="413"/>
      <c r="I289" s="413"/>
      <c r="J289" s="414"/>
    </row>
    <row r="290">
      <c r="B290" s="413"/>
      <c r="C290" s="413"/>
      <c r="D290" s="413"/>
      <c r="E290" s="413"/>
      <c r="F290" s="413"/>
      <c r="G290" s="413"/>
      <c r="H290" s="413"/>
      <c r="I290" s="413"/>
      <c r="J290" s="414"/>
    </row>
    <row r="291">
      <c r="B291" s="413"/>
      <c r="C291" s="413"/>
      <c r="D291" s="413"/>
      <c r="E291" s="413"/>
      <c r="F291" s="413"/>
      <c r="G291" s="413"/>
      <c r="H291" s="413"/>
      <c r="I291" s="413"/>
      <c r="J291" s="414"/>
    </row>
    <row r="292">
      <c r="B292" s="413"/>
      <c r="C292" s="413"/>
      <c r="D292" s="413"/>
      <c r="E292" s="413"/>
      <c r="F292" s="413"/>
      <c r="G292" s="413"/>
      <c r="H292" s="413"/>
      <c r="I292" s="413"/>
      <c r="J292" s="414"/>
    </row>
    <row r="293">
      <c r="B293" s="413"/>
      <c r="C293" s="413"/>
      <c r="D293" s="413"/>
      <c r="E293" s="413"/>
      <c r="F293" s="413"/>
      <c r="G293" s="413"/>
      <c r="H293" s="413"/>
      <c r="I293" s="413"/>
      <c r="J293" s="414"/>
    </row>
    <row r="294">
      <c r="B294" s="413"/>
      <c r="C294" s="413"/>
      <c r="D294" s="413"/>
      <c r="E294" s="413"/>
      <c r="F294" s="413"/>
      <c r="G294" s="413"/>
      <c r="H294" s="413"/>
      <c r="I294" s="413"/>
      <c r="J294" s="414"/>
    </row>
    <row r="295">
      <c r="B295" s="413"/>
      <c r="C295" s="413"/>
      <c r="D295" s="413"/>
      <c r="E295" s="413"/>
      <c r="F295" s="413"/>
      <c r="G295" s="413"/>
      <c r="H295" s="413"/>
      <c r="I295" s="413"/>
      <c r="J295" s="414"/>
    </row>
    <row r="296">
      <c r="B296" s="413"/>
      <c r="C296" s="413"/>
      <c r="D296" s="413"/>
      <c r="E296" s="413"/>
      <c r="F296" s="413"/>
      <c r="G296" s="413"/>
      <c r="H296" s="413"/>
      <c r="I296" s="413"/>
      <c r="J296" s="414"/>
    </row>
    <row r="297">
      <c r="B297" s="413"/>
      <c r="C297" s="413"/>
      <c r="D297" s="413"/>
      <c r="E297" s="413"/>
      <c r="F297" s="413"/>
      <c r="G297" s="413"/>
      <c r="H297" s="413"/>
      <c r="I297" s="413"/>
      <c r="J297" s="414"/>
    </row>
    <row r="298">
      <c r="B298" s="413"/>
      <c r="C298" s="413"/>
      <c r="D298" s="413"/>
      <c r="E298" s="413"/>
      <c r="F298" s="413"/>
      <c r="G298" s="413"/>
      <c r="H298" s="413"/>
      <c r="I298" s="413"/>
      <c r="J298" s="414"/>
    </row>
    <row r="299">
      <c r="B299" s="413"/>
      <c r="C299" s="413"/>
      <c r="D299" s="413"/>
      <c r="E299" s="413"/>
      <c r="F299" s="413"/>
      <c r="G299" s="413"/>
      <c r="H299" s="413"/>
      <c r="I299" s="413"/>
      <c r="J299" s="414"/>
    </row>
    <row r="300">
      <c r="B300" s="413"/>
      <c r="C300" s="413"/>
      <c r="D300" s="413"/>
      <c r="E300" s="413"/>
      <c r="F300" s="413"/>
      <c r="G300" s="413"/>
      <c r="H300" s="413"/>
      <c r="I300" s="413"/>
      <c r="J300" s="414"/>
    </row>
    <row r="301">
      <c r="B301" s="413"/>
      <c r="C301" s="413"/>
      <c r="D301" s="413"/>
      <c r="E301" s="413"/>
      <c r="F301" s="413"/>
      <c r="G301" s="413"/>
      <c r="H301" s="413"/>
      <c r="I301" s="413"/>
      <c r="J301" s="414"/>
    </row>
    <row r="302">
      <c r="B302" s="413"/>
      <c r="C302" s="413"/>
      <c r="D302" s="413"/>
      <c r="E302" s="413"/>
      <c r="F302" s="413"/>
      <c r="G302" s="413"/>
      <c r="H302" s="413"/>
      <c r="I302" s="413"/>
      <c r="J302" s="414"/>
    </row>
    <row r="303">
      <c r="B303" s="413"/>
      <c r="C303" s="413"/>
      <c r="D303" s="413"/>
      <c r="E303" s="413"/>
      <c r="F303" s="413"/>
      <c r="G303" s="413"/>
      <c r="H303" s="413"/>
      <c r="I303" s="413"/>
      <c r="J303" s="414"/>
    </row>
    <row r="304">
      <c r="B304" s="413"/>
      <c r="C304" s="413"/>
      <c r="D304" s="413"/>
      <c r="E304" s="413"/>
      <c r="F304" s="413"/>
      <c r="G304" s="413"/>
      <c r="H304" s="413"/>
      <c r="I304" s="413"/>
      <c r="J304" s="414"/>
    </row>
    <row r="305">
      <c r="B305" s="413"/>
      <c r="C305" s="413"/>
      <c r="D305" s="413"/>
      <c r="E305" s="413"/>
      <c r="F305" s="413"/>
      <c r="G305" s="413"/>
      <c r="H305" s="413"/>
      <c r="I305" s="413"/>
      <c r="J305" s="414"/>
    </row>
    <row r="306">
      <c r="B306" s="413"/>
      <c r="C306" s="413"/>
      <c r="D306" s="413"/>
      <c r="E306" s="413"/>
      <c r="F306" s="413"/>
      <c r="G306" s="413"/>
      <c r="H306" s="413"/>
      <c r="I306" s="413"/>
      <c r="J306" s="414"/>
    </row>
    <row r="307">
      <c r="B307" s="413"/>
      <c r="C307" s="413"/>
      <c r="D307" s="413"/>
      <c r="E307" s="413"/>
      <c r="F307" s="413"/>
      <c r="G307" s="413"/>
      <c r="H307" s="413"/>
      <c r="I307" s="413"/>
      <c r="J307" s="414"/>
    </row>
    <row r="308">
      <c r="B308" s="413"/>
      <c r="C308" s="413"/>
      <c r="D308" s="413"/>
      <c r="E308" s="413"/>
      <c r="F308" s="413"/>
      <c r="G308" s="413"/>
      <c r="H308" s="413"/>
      <c r="I308" s="413"/>
      <c r="J308" s="414"/>
    </row>
    <row r="309">
      <c r="B309" s="413"/>
      <c r="C309" s="413"/>
      <c r="D309" s="413"/>
      <c r="E309" s="413"/>
      <c r="F309" s="413"/>
      <c r="G309" s="413"/>
      <c r="H309" s="413"/>
      <c r="I309" s="413"/>
      <c r="J309" s="414"/>
    </row>
    <row r="310">
      <c r="B310" s="413"/>
      <c r="C310" s="413"/>
      <c r="D310" s="413"/>
      <c r="E310" s="413"/>
      <c r="F310" s="413"/>
      <c r="G310" s="413"/>
      <c r="H310" s="413"/>
      <c r="I310" s="413"/>
      <c r="J310" s="414"/>
    </row>
    <row r="311">
      <c r="B311" s="413"/>
      <c r="C311" s="413"/>
      <c r="D311" s="413"/>
      <c r="E311" s="413"/>
      <c r="F311" s="413"/>
      <c r="G311" s="413"/>
      <c r="H311" s="413"/>
      <c r="I311" s="413"/>
      <c r="J311" s="414"/>
    </row>
    <row r="312">
      <c r="B312" s="413"/>
      <c r="C312" s="413"/>
      <c r="D312" s="413"/>
      <c r="E312" s="413"/>
      <c r="F312" s="413"/>
      <c r="G312" s="413"/>
      <c r="H312" s="413"/>
      <c r="I312" s="413"/>
      <c r="J312" s="414"/>
    </row>
    <row r="313">
      <c r="B313" s="413"/>
      <c r="C313" s="413"/>
      <c r="D313" s="413"/>
      <c r="E313" s="413"/>
      <c r="F313" s="413"/>
      <c r="G313" s="413"/>
      <c r="H313" s="413"/>
      <c r="I313" s="413"/>
      <c r="J313" s="414"/>
    </row>
    <row r="314">
      <c r="B314" s="413"/>
      <c r="C314" s="413"/>
      <c r="D314" s="413"/>
      <c r="E314" s="413"/>
      <c r="F314" s="413"/>
      <c r="G314" s="413"/>
      <c r="H314" s="413"/>
      <c r="I314" s="413"/>
      <c r="J314" s="414"/>
    </row>
    <row r="315">
      <c r="B315" s="413"/>
      <c r="C315" s="413"/>
      <c r="D315" s="413"/>
      <c r="E315" s="413"/>
      <c r="F315" s="413"/>
      <c r="G315" s="413"/>
      <c r="H315" s="413"/>
      <c r="I315" s="413"/>
      <c r="J315" s="414"/>
    </row>
    <row r="316">
      <c r="B316" s="413"/>
      <c r="C316" s="413"/>
      <c r="D316" s="413"/>
      <c r="E316" s="413"/>
      <c r="F316" s="413"/>
      <c r="G316" s="413"/>
      <c r="H316" s="413"/>
      <c r="I316" s="413"/>
      <c r="J316" s="414"/>
    </row>
    <row r="317">
      <c r="B317" s="413"/>
      <c r="C317" s="413"/>
      <c r="D317" s="413"/>
      <c r="E317" s="413"/>
      <c r="F317" s="413"/>
      <c r="G317" s="413"/>
      <c r="H317" s="413"/>
      <c r="I317" s="413"/>
      <c r="J317" s="414"/>
    </row>
    <row r="318">
      <c r="B318" s="413"/>
      <c r="C318" s="413"/>
      <c r="D318" s="413"/>
      <c r="E318" s="413"/>
      <c r="F318" s="413"/>
      <c r="G318" s="413"/>
      <c r="H318" s="413"/>
      <c r="I318" s="413"/>
      <c r="J318" s="414"/>
    </row>
    <row r="319">
      <c r="B319" s="413"/>
      <c r="C319" s="413"/>
      <c r="D319" s="413"/>
      <c r="E319" s="413"/>
      <c r="F319" s="413"/>
      <c r="G319" s="413"/>
      <c r="H319" s="413"/>
      <c r="I319" s="413"/>
      <c r="J319" s="414"/>
    </row>
    <row r="320">
      <c r="B320" s="413"/>
      <c r="C320" s="413"/>
      <c r="D320" s="413"/>
      <c r="E320" s="413"/>
      <c r="F320" s="413"/>
      <c r="G320" s="413"/>
      <c r="H320" s="413"/>
      <c r="I320" s="413"/>
      <c r="J320" s="414"/>
    </row>
    <row r="321">
      <c r="B321" s="413"/>
      <c r="C321" s="413"/>
      <c r="D321" s="413"/>
      <c r="E321" s="413"/>
      <c r="F321" s="413"/>
      <c r="G321" s="413"/>
      <c r="H321" s="413"/>
      <c r="I321" s="413"/>
      <c r="J321" s="414"/>
    </row>
    <row r="322">
      <c r="B322" s="413"/>
      <c r="C322" s="413"/>
      <c r="D322" s="413"/>
      <c r="E322" s="413"/>
      <c r="F322" s="413"/>
      <c r="G322" s="413"/>
      <c r="H322" s="413"/>
      <c r="I322" s="413"/>
      <c r="J322" s="414"/>
    </row>
    <row r="323">
      <c r="B323" s="413"/>
      <c r="C323" s="413"/>
      <c r="D323" s="413"/>
      <c r="E323" s="413"/>
      <c r="F323" s="413"/>
      <c r="G323" s="413"/>
      <c r="H323" s="413"/>
      <c r="I323" s="413"/>
      <c r="J323" s="414"/>
    </row>
    <row r="324">
      <c r="B324" s="413"/>
      <c r="C324" s="413"/>
      <c r="D324" s="413"/>
      <c r="E324" s="413"/>
      <c r="F324" s="413"/>
      <c r="G324" s="413"/>
      <c r="H324" s="413"/>
      <c r="I324" s="413"/>
      <c r="J324" s="414"/>
    </row>
    <row r="325">
      <c r="B325" s="413"/>
      <c r="C325" s="413"/>
      <c r="D325" s="413"/>
      <c r="E325" s="413"/>
      <c r="F325" s="413"/>
      <c r="G325" s="413"/>
      <c r="H325" s="413"/>
      <c r="I325" s="413"/>
      <c r="J325" s="414"/>
    </row>
    <row r="326">
      <c r="B326" s="413"/>
      <c r="C326" s="413"/>
      <c r="D326" s="413"/>
      <c r="E326" s="413"/>
      <c r="F326" s="413"/>
      <c r="G326" s="413"/>
      <c r="H326" s="413"/>
      <c r="I326" s="413"/>
      <c r="J326" s="414"/>
    </row>
    <row r="327">
      <c r="B327" s="413"/>
      <c r="C327" s="413"/>
      <c r="D327" s="413"/>
      <c r="E327" s="413"/>
      <c r="F327" s="413"/>
      <c r="G327" s="413"/>
      <c r="H327" s="413"/>
      <c r="I327" s="413"/>
      <c r="J327" s="414"/>
    </row>
    <row r="328">
      <c r="B328" s="413"/>
      <c r="C328" s="413"/>
      <c r="D328" s="413"/>
      <c r="E328" s="413"/>
      <c r="F328" s="413"/>
      <c r="G328" s="413"/>
      <c r="H328" s="413"/>
      <c r="I328" s="413"/>
      <c r="J328" s="414"/>
    </row>
    <row r="329">
      <c r="B329" s="413"/>
      <c r="C329" s="413"/>
      <c r="D329" s="413"/>
      <c r="E329" s="413"/>
      <c r="F329" s="413"/>
      <c r="G329" s="413"/>
      <c r="H329" s="413"/>
      <c r="I329" s="413"/>
      <c r="J329" s="414"/>
    </row>
    <row r="330">
      <c r="B330" s="413"/>
      <c r="C330" s="413"/>
      <c r="D330" s="413"/>
      <c r="E330" s="413"/>
      <c r="F330" s="413"/>
      <c r="G330" s="413"/>
      <c r="H330" s="413"/>
      <c r="I330" s="413"/>
      <c r="J330" s="414"/>
    </row>
    <row r="331">
      <c r="B331" s="413"/>
      <c r="C331" s="413"/>
      <c r="D331" s="413"/>
      <c r="E331" s="413"/>
      <c r="F331" s="413"/>
      <c r="G331" s="413"/>
      <c r="H331" s="413"/>
      <c r="I331" s="413"/>
      <c r="J331" s="414"/>
    </row>
    <row r="332">
      <c r="B332" s="413"/>
      <c r="C332" s="413"/>
      <c r="D332" s="413"/>
      <c r="E332" s="413"/>
      <c r="F332" s="413"/>
      <c r="G332" s="413"/>
      <c r="H332" s="413"/>
      <c r="I332" s="413"/>
      <c r="J332" s="414"/>
    </row>
    <row r="333">
      <c r="B333" s="413"/>
      <c r="C333" s="413"/>
      <c r="D333" s="413"/>
      <c r="E333" s="413"/>
      <c r="F333" s="413"/>
      <c r="G333" s="413"/>
      <c r="H333" s="413"/>
      <c r="I333" s="413"/>
      <c r="J333" s="414"/>
    </row>
    <row r="334">
      <c r="B334" s="413"/>
      <c r="C334" s="413"/>
      <c r="D334" s="413"/>
      <c r="E334" s="413"/>
      <c r="F334" s="413"/>
      <c r="G334" s="413"/>
      <c r="H334" s="413"/>
      <c r="I334" s="413"/>
      <c r="J334" s="414"/>
    </row>
    <row r="335">
      <c r="B335" s="413"/>
      <c r="C335" s="413"/>
      <c r="D335" s="413"/>
      <c r="E335" s="413"/>
      <c r="F335" s="413"/>
      <c r="G335" s="413"/>
      <c r="H335" s="413"/>
      <c r="I335" s="413"/>
      <c r="J335" s="414"/>
    </row>
    <row r="336">
      <c r="B336" s="413"/>
      <c r="C336" s="413"/>
      <c r="D336" s="413"/>
      <c r="E336" s="413"/>
      <c r="F336" s="413"/>
      <c r="G336" s="413"/>
      <c r="H336" s="413"/>
      <c r="I336" s="413"/>
      <c r="J336" s="414"/>
    </row>
    <row r="337">
      <c r="B337" s="413"/>
      <c r="C337" s="413"/>
      <c r="D337" s="413"/>
      <c r="E337" s="413"/>
      <c r="F337" s="413"/>
      <c r="G337" s="413"/>
      <c r="H337" s="413"/>
      <c r="I337" s="413"/>
      <c r="J337" s="414"/>
    </row>
    <row r="338">
      <c r="B338" s="413"/>
      <c r="C338" s="413"/>
      <c r="D338" s="413"/>
      <c r="E338" s="413"/>
      <c r="F338" s="413"/>
      <c r="G338" s="413"/>
      <c r="H338" s="413"/>
      <c r="I338" s="413"/>
      <c r="J338" s="414"/>
    </row>
    <row r="339">
      <c r="B339" s="413"/>
      <c r="C339" s="413"/>
      <c r="D339" s="413"/>
      <c r="E339" s="413"/>
      <c r="F339" s="413"/>
      <c r="G339" s="413"/>
      <c r="H339" s="413"/>
      <c r="I339" s="413"/>
      <c r="J339" s="414"/>
    </row>
    <row r="340">
      <c r="B340" s="413"/>
      <c r="C340" s="413"/>
      <c r="D340" s="413"/>
      <c r="E340" s="413"/>
      <c r="F340" s="413"/>
      <c r="G340" s="413"/>
      <c r="H340" s="413"/>
      <c r="I340" s="413"/>
      <c r="J340" s="414"/>
    </row>
    <row r="341">
      <c r="B341" s="413"/>
      <c r="C341" s="413"/>
      <c r="D341" s="413"/>
      <c r="E341" s="413"/>
      <c r="F341" s="413"/>
      <c r="G341" s="413"/>
      <c r="H341" s="413"/>
      <c r="I341" s="413"/>
      <c r="J341" s="414"/>
    </row>
    <row r="342">
      <c r="B342" s="413"/>
      <c r="C342" s="413"/>
      <c r="D342" s="413"/>
      <c r="E342" s="413"/>
      <c r="F342" s="413"/>
      <c r="G342" s="413"/>
      <c r="H342" s="413"/>
      <c r="I342" s="413"/>
      <c r="J342" s="414"/>
    </row>
    <row r="343">
      <c r="B343" s="413"/>
      <c r="C343" s="413"/>
      <c r="D343" s="413"/>
      <c r="E343" s="413"/>
      <c r="F343" s="413"/>
      <c r="G343" s="413"/>
      <c r="H343" s="413"/>
      <c r="I343" s="413"/>
      <c r="J343" s="414"/>
    </row>
    <row r="344">
      <c r="B344" s="413"/>
      <c r="C344" s="413"/>
      <c r="D344" s="413"/>
      <c r="E344" s="413"/>
      <c r="F344" s="413"/>
      <c r="G344" s="413"/>
      <c r="H344" s="413"/>
      <c r="I344" s="413"/>
      <c r="J344" s="414"/>
    </row>
    <row r="345">
      <c r="B345" s="413"/>
      <c r="C345" s="413"/>
      <c r="D345" s="413"/>
      <c r="E345" s="413"/>
      <c r="F345" s="413"/>
      <c r="G345" s="413"/>
      <c r="H345" s="413"/>
      <c r="I345" s="413"/>
      <c r="J345" s="414"/>
    </row>
    <row r="346">
      <c r="B346" s="413"/>
      <c r="C346" s="413"/>
      <c r="D346" s="413"/>
      <c r="E346" s="413"/>
      <c r="F346" s="413"/>
      <c r="G346" s="413"/>
      <c r="H346" s="413"/>
      <c r="I346" s="413"/>
      <c r="J346" s="414"/>
    </row>
    <row r="347">
      <c r="B347" s="413"/>
      <c r="C347" s="413"/>
      <c r="D347" s="413"/>
      <c r="E347" s="413"/>
      <c r="F347" s="413"/>
      <c r="G347" s="413"/>
      <c r="H347" s="413"/>
      <c r="I347" s="413"/>
      <c r="J347" s="414"/>
    </row>
    <row r="348">
      <c r="B348" s="413"/>
      <c r="C348" s="413"/>
      <c r="D348" s="413"/>
      <c r="E348" s="413"/>
      <c r="F348" s="413"/>
      <c r="G348" s="413"/>
      <c r="H348" s="413"/>
      <c r="I348" s="413"/>
      <c r="J348" s="414"/>
    </row>
    <row r="349">
      <c r="B349" s="413"/>
      <c r="C349" s="413"/>
      <c r="D349" s="413"/>
      <c r="E349" s="413"/>
      <c r="F349" s="413"/>
      <c r="G349" s="413"/>
      <c r="H349" s="413"/>
      <c r="I349" s="413"/>
      <c r="J349" s="414"/>
    </row>
    <row r="350">
      <c r="B350" s="413"/>
      <c r="C350" s="413"/>
      <c r="D350" s="413"/>
      <c r="E350" s="413"/>
      <c r="F350" s="413"/>
      <c r="G350" s="413"/>
      <c r="H350" s="413"/>
      <c r="I350" s="413"/>
      <c r="J350" s="414"/>
    </row>
    <row r="351">
      <c r="B351" s="413"/>
      <c r="C351" s="413"/>
      <c r="D351" s="413"/>
      <c r="E351" s="413"/>
      <c r="F351" s="413"/>
      <c r="G351" s="413"/>
      <c r="H351" s="413"/>
      <c r="I351" s="413"/>
      <c r="J351" s="414"/>
    </row>
    <row r="352">
      <c r="B352" s="413"/>
      <c r="C352" s="413"/>
      <c r="D352" s="413"/>
      <c r="E352" s="413"/>
      <c r="F352" s="413"/>
      <c r="G352" s="413"/>
      <c r="H352" s="413"/>
      <c r="I352" s="413"/>
      <c r="J352" s="414"/>
    </row>
    <row r="353">
      <c r="B353" s="413"/>
      <c r="C353" s="413"/>
      <c r="D353" s="413"/>
      <c r="E353" s="413"/>
      <c r="F353" s="413"/>
      <c r="G353" s="413"/>
      <c r="H353" s="413"/>
      <c r="I353" s="413"/>
      <c r="J353" s="414"/>
    </row>
    <row r="354">
      <c r="B354" s="413"/>
      <c r="C354" s="413"/>
      <c r="D354" s="413"/>
      <c r="E354" s="413"/>
      <c r="F354" s="413"/>
      <c r="G354" s="413"/>
      <c r="H354" s="413"/>
      <c r="I354" s="413"/>
      <c r="J354" s="414"/>
    </row>
    <row r="355">
      <c r="B355" s="413"/>
      <c r="C355" s="413"/>
      <c r="D355" s="413"/>
      <c r="E355" s="413"/>
      <c r="F355" s="413"/>
      <c r="G355" s="413"/>
      <c r="H355" s="413"/>
      <c r="I355" s="413"/>
      <c r="J355" s="414"/>
    </row>
    <row r="356">
      <c r="B356" s="413"/>
      <c r="C356" s="413"/>
      <c r="D356" s="413"/>
      <c r="E356" s="413"/>
      <c r="F356" s="413"/>
      <c r="G356" s="413"/>
      <c r="H356" s="413"/>
      <c r="I356" s="413"/>
      <c r="J356" s="414"/>
    </row>
    <row r="357">
      <c r="B357" s="413"/>
      <c r="C357" s="413"/>
      <c r="D357" s="413"/>
      <c r="E357" s="413"/>
      <c r="F357" s="413"/>
      <c r="G357" s="413"/>
      <c r="H357" s="413"/>
      <c r="I357" s="413"/>
      <c r="J357" s="414"/>
    </row>
    <row r="358">
      <c r="B358" s="413"/>
      <c r="C358" s="413"/>
      <c r="D358" s="413"/>
      <c r="E358" s="413"/>
      <c r="F358" s="413"/>
      <c r="G358" s="413"/>
      <c r="H358" s="413"/>
      <c r="I358" s="413"/>
      <c r="J358" s="414"/>
    </row>
    <row r="359">
      <c r="B359" s="413"/>
      <c r="C359" s="413"/>
      <c r="D359" s="413"/>
      <c r="E359" s="413"/>
      <c r="F359" s="413"/>
      <c r="G359" s="413"/>
      <c r="H359" s="413"/>
      <c r="I359" s="413"/>
      <c r="J359" s="414"/>
    </row>
    <row r="360">
      <c r="B360" s="413"/>
      <c r="C360" s="413"/>
      <c r="D360" s="413"/>
      <c r="E360" s="413"/>
      <c r="F360" s="413"/>
      <c r="G360" s="413"/>
      <c r="H360" s="413"/>
      <c r="I360" s="413"/>
      <c r="J360" s="414"/>
    </row>
    <row r="361">
      <c r="B361" s="413"/>
      <c r="C361" s="413"/>
      <c r="D361" s="413"/>
      <c r="E361" s="413"/>
      <c r="F361" s="413"/>
      <c r="G361" s="413"/>
      <c r="H361" s="413"/>
      <c r="I361" s="413"/>
      <c r="J361" s="414"/>
    </row>
    <row r="362">
      <c r="B362" s="413"/>
      <c r="C362" s="413"/>
      <c r="D362" s="413"/>
      <c r="E362" s="413"/>
      <c r="F362" s="413"/>
      <c r="G362" s="413"/>
      <c r="H362" s="413"/>
      <c r="I362" s="413"/>
      <c r="J362" s="414"/>
    </row>
    <row r="363">
      <c r="B363" s="413"/>
      <c r="C363" s="413"/>
      <c r="D363" s="413"/>
      <c r="E363" s="413"/>
      <c r="F363" s="413"/>
      <c r="G363" s="413"/>
      <c r="H363" s="413"/>
      <c r="I363" s="413"/>
      <c r="J363" s="414"/>
    </row>
    <row r="364">
      <c r="B364" s="413"/>
      <c r="C364" s="413"/>
      <c r="D364" s="413"/>
      <c r="E364" s="413"/>
      <c r="F364" s="413"/>
      <c r="G364" s="413"/>
      <c r="H364" s="413"/>
      <c r="I364" s="413"/>
      <c r="J364" s="414"/>
    </row>
    <row r="365">
      <c r="B365" s="413"/>
      <c r="C365" s="413"/>
      <c r="D365" s="413"/>
      <c r="E365" s="413"/>
      <c r="F365" s="413"/>
      <c r="G365" s="413"/>
      <c r="H365" s="413"/>
      <c r="I365" s="413"/>
      <c r="J365" s="414"/>
    </row>
    <row r="366">
      <c r="B366" s="413"/>
      <c r="C366" s="413"/>
      <c r="D366" s="413"/>
      <c r="E366" s="413"/>
      <c r="F366" s="413"/>
      <c r="G366" s="413"/>
      <c r="H366" s="413"/>
      <c r="I366" s="413"/>
      <c r="J366" s="414"/>
    </row>
    <row r="367">
      <c r="B367" s="413"/>
      <c r="C367" s="413"/>
      <c r="D367" s="413"/>
      <c r="E367" s="413"/>
      <c r="F367" s="413"/>
      <c r="G367" s="413"/>
      <c r="H367" s="413"/>
      <c r="I367" s="413"/>
      <c r="J367" s="414"/>
    </row>
    <row r="368">
      <c r="B368" s="413"/>
      <c r="C368" s="413"/>
      <c r="D368" s="413"/>
      <c r="E368" s="413"/>
      <c r="F368" s="413"/>
      <c r="G368" s="413"/>
      <c r="H368" s="413"/>
      <c r="I368" s="413"/>
      <c r="J368" s="414"/>
    </row>
    <row r="369">
      <c r="B369" s="413"/>
      <c r="C369" s="413"/>
      <c r="D369" s="413"/>
      <c r="E369" s="413"/>
      <c r="F369" s="413"/>
      <c r="G369" s="413"/>
      <c r="H369" s="413"/>
      <c r="I369" s="413"/>
      <c r="J369" s="414"/>
    </row>
    <row r="370">
      <c r="B370" s="413"/>
      <c r="C370" s="413"/>
      <c r="D370" s="413"/>
      <c r="E370" s="413"/>
      <c r="F370" s="413"/>
      <c r="G370" s="413"/>
      <c r="H370" s="413"/>
      <c r="I370" s="413"/>
      <c r="J370" s="414"/>
    </row>
    <row r="371">
      <c r="B371" s="413"/>
      <c r="C371" s="413"/>
      <c r="D371" s="413"/>
      <c r="E371" s="413"/>
      <c r="F371" s="413"/>
      <c r="G371" s="413"/>
      <c r="H371" s="413"/>
      <c r="I371" s="413"/>
      <c r="J371" s="414"/>
    </row>
    <row r="372">
      <c r="B372" s="413"/>
      <c r="C372" s="413"/>
      <c r="D372" s="413"/>
      <c r="E372" s="413"/>
      <c r="F372" s="413"/>
      <c r="G372" s="413"/>
      <c r="H372" s="413"/>
      <c r="I372" s="413"/>
      <c r="J372" s="414"/>
    </row>
    <row r="373">
      <c r="B373" s="413"/>
      <c r="C373" s="413"/>
      <c r="D373" s="413"/>
      <c r="E373" s="413"/>
      <c r="F373" s="413"/>
      <c r="G373" s="413"/>
      <c r="H373" s="413"/>
      <c r="I373" s="413"/>
      <c r="J373" s="414"/>
    </row>
    <row r="374">
      <c r="B374" s="413"/>
      <c r="C374" s="413"/>
      <c r="D374" s="413"/>
      <c r="E374" s="413"/>
      <c r="F374" s="413"/>
      <c r="G374" s="413"/>
      <c r="H374" s="413"/>
      <c r="I374" s="413"/>
      <c r="J374" s="414"/>
    </row>
    <row r="375">
      <c r="B375" s="413"/>
      <c r="C375" s="413"/>
      <c r="D375" s="413"/>
      <c r="E375" s="413"/>
      <c r="F375" s="413"/>
      <c r="G375" s="413"/>
      <c r="H375" s="413"/>
      <c r="I375" s="413"/>
      <c r="J375" s="414"/>
    </row>
    <row r="376">
      <c r="B376" s="413"/>
      <c r="C376" s="413"/>
      <c r="D376" s="413"/>
      <c r="E376" s="413"/>
      <c r="F376" s="413"/>
      <c r="G376" s="413"/>
      <c r="H376" s="413"/>
      <c r="I376" s="413"/>
      <c r="J376" s="414"/>
    </row>
    <row r="377">
      <c r="B377" s="413"/>
      <c r="C377" s="413"/>
      <c r="D377" s="413"/>
      <c r="E377" s="413"/>
      <c r="F377" s="413"/>
      <c r="G377" s="413"/>
      <c r="H377" s="413"/>
      <c r="I377" s="413"/>
      <c r="J377" s="414"/>
    </row>
    <row r="378">
      <c r="B378" s="413"/>
      <c r="C378" s="413"/>
      <c r="D378" s="413"/>
      <c r="E378" s="413"/>
      <c r="F378" s="413"/>
      <c r="G378" s="413"/>
      <c r="H378" s="413"/>
      <c r="I378" s="413"/>
      <c r="J378" s="414"/>
    </row>
    <row r="379">
      <c r="B379" s="413"/>
      <c r="C379" s="413"/>
      <c r="D379" s="413"/>
      <c r="E379" s="413"/>
      <c r="F379" s="413"/>
      <c r="G379" s="413"/>
      <c r="H379" s="413"/>
      <c r="I379" s="413"/>
      <c r="J379" s="414"/>
    </row>
    <row r="380">
      <c r="B380" s="413"/>
      <c r="C380" s="413"/>
      <c r="D380" s="413"/>
      <c r="E380" s="413"/>
      <c r="F380" s="413"/>
      <c r="G380" s="413"/>
      <c r="H380" s="413"/>
      <c r="I380" s="413"/>
      <c r="J380" s="414"/>
    </row>
    <row r="381">
      <c r="B381" s="413"/>
      <c r="C381" s="413"/>
      <c r="D381" s="413"/>
      <c r="E381" s="413"/>
      <c r="F381" s="413"/>
      <c r="G381" s="413"/>
      <c r="H381" s="413"/>
      <c r="I381" s="413"/>
      <c r="J381" s="414"/>
    </row>
    <row r="382">
      <c r="B382" s="413"/>
      <c r="C382" s="413"/>
      <c r="D382" s="413"/>
      <c r="E382" s="413"/>
      <c r="F382" s="413"/>
      <c r="G382" s="413"/>
      <c r="H382" s="413"/>
      <c r="I382" s="413"/>
      <c r="J382" s="414"/>
    </row>
    <row r="383">
      <c r="B383" s="413"/>
      <c r="C383" s="413"/>
      <c r="D383" s="413"/>
      <c r="E383" s="413"/>
      <c r="F383" s="413"/>
      <c r="G383" s="413"/>
      <c r="H383" s="413"/>
      <c r="I383" s="413"/>
      <c r="J383" s="414"/>
    </row>
    <row r="384">
      <c r="B384" s="413"/>
      <c r="C384" s="413"/>
      <c r="D384" s="413"/>
      <c r="E384" s="413"/>
      <c r="F384" s="413"/>
      <c r="G384" s="413"/>
      <c r="H384" s="413"/>
      <c r="I384" s="413"/>
      <c r="J384" s="414"/>
    </row>
    <row r="385">
      <c r="B385" s="413"/>
      <c r="C385" s="413"/>
      <c r="D385" s="413"/>
      <c r="E385" s="413"/>
      <c r="F385" s="413"/>
      <c r="G385" s="413"/>
      <c r="H385" s="413"/>
      <c r="I385" s="413"/>
      <c r="J385" s="414"/>
    </row>
    <row r="386">
      <c r="B386" s="413"/>
      <c r="C386" s="413"/>
      <c r="D386" s="413"/>
      <c r="E386" s="413"/>
      <c r="F386" s="413"/>
      <c r="G386" s="413"/>
      <c r="H386" s="413"/>
      <c r="I386" s="413"/>
      <c r="J386" s="414"/>
    </row>
    <row r="387">
      <c r="B387" s="413"/>
      <c r="C387" s="413"/>
      <c r="D387" s="413"/>
      <c r="E387" s="413"/>
      <c r="F387" s="413"/>
      <c r="G387" s="413"/>
      <c r="H387" s="413"/>
      <c r="I387" s="413"/>
      <c r="J387" s="414"/>
    </row>
    <row r="388">
      <c r="B388" s="413"/>
      <c r="C388" s="413"/>
      <c r="D388" s="413"/>
      <c r="E388" s="413"/>
      <c r="F388" s="413"/>
      <c r="G388" s="413"/>
      <c r="H388" s="413"/>
      <c r="I388" s="413"/>
      <c r="J388" s="414"/>
    </row>
    <row r="389">
      <c r="B389" s="413"/>
      <c r="C389" s="413"/>
      <c r="D389" s="413"/>
      <c r="E389" s="413"/>
      <c r="F389" s="413"/>
      <c r="G389" s="413"/>
      <c r="H389" s="413"/>
      <c r="I389" s="413"/>
      <c r="J389" s="414"/>
    </row>
    <row r="390">
      <c r="B390" s="413"/>
      <c r="C390" s="413"/>
      <c r="D390" s="413"/>
      <c r="E390" s="413"/>
      <c r="F390" s="413"/>
      <c r="G390" s="413"/>
      <c r="H390" s="413"/>
      <c r="I390" s="413"/>
      <c r="J390" s="414"/>
    </row>
    <row r="391">
      <c r="B391" s="413"/>
      <c r="C391" s="413"/>
      <c r="D391" s="413"/>
      <c r="E391" s="413"/>
      <c r="F391" s="413"/>
      <c r="G391" s="413"/>
      <c r="H391" s="413"/>
      <c r="I391" s="413"/>
      <c r="J391" s="414"/>
    </row>
    <row r="392">
      <c r="B392" s="413"/>
      <c r="C392" s="413"/>
      <c r="D392" s="413"/>
      <c r="E392" s="413"/>
      <c r="F392" s="413"/>
      <c r="G392" s="413"/>
      <c r="H392" s="413"/>
      <c r="I392" s="413"/>
      <c r="J392" s="414"/>
    </row>
    <row r="393">
      <c r="B393" s="413"/>
      <c r="C393" s="413"/>
      <c r="D393" s="413"/>
      <c r="E393" s="413"/>
      <c r="F393" s="413"/>
      <c r="G393" s="413"/>
      <c r="H393" s="413"/>
      <c r="I393" s="413"/>
      <c r="J393" s="414"/>
    </row>
    <row r="394">
      <c r="B394" s="413"/>
      <c r="C394" s="413"/>
      <c r="D394" s="413"/>
      <c r="E394" s="413"/>
      <c r="F394" s="413"/>
      <c r="G394" s="413"/>
      <c r="H394" s="413"/>
      <c r="I394" s="413"/>
      <c r="J394" s="414"/>
    </row>
    <row r="395">
      <c r="B395" s="413"/>
      <c r="C395" s="413"/>
      <c r="D395" s="413"/>
      <c r="E395" s="413"/>
      <c r="F395" s="413"/>
      <c r="G395" s="413"/>
      <c r="H395" s="413"/>
      <c r="I395" s="413"/>
      <c r="J395" s="414"/>
    </row>
    <row r="396">
      <c r="B396" s="413"/>
      <c r="C396" s="413"/>
      <c r="D396" s="413"/>
      <c r="E396" s="413"/>
      <c r="F396" s="413"/>
      <c r="G396" s="413"/>
      <c r="H396" s="413"/>
      <c r="I396" s="413"/>
      <c r="J396" s="414"/>
    </row>
    <row r="397">
      <c r="B397" s="413"/>
      <c r="C397" s="413"/>
      <c r="D397" s="413"/>
      <c r="E397" s="413"/>
      <c r="F397" s="413"/>
      <c r="G397" s="413"/>
      <c r="H397" s="413"/>
      <c r="I397" s="413"/>
      <c r="J397" s="414"/>
    </row>
    <row r="398">
      <c r="B398" s="413"/>
      <c r="C398" s="413"/>
      <c r="D398" s="413"/>
      <c r="E398" s="413"/>
      <c r="F398" s="413"/>
      <c r="G398" s="413"/>
      <c r="H398" s="413"/>
      <c r="I398" s="413"/>
      <c r="J398" s="414"/>
    </row>
    <row r="399">
      <c r="B399" s="413"/>
      <c r="C399" s="413"/>
      <c r="D399" s="413"/>
      <c r="E399" s="413"/>
      <c r="F399" s="413"/>
      <c r="G399" s="413"/>
      <c r="H399" s="413"/>
      <c r="I399" s="413"/>
      <c r="J399" s="414"/>
    </row>
    <row r="400">
      <c r="B400" s="413"/>
      <c r="C400" s="413"/>
      <c r="D400" s="413"/>
      <c r="E400" s="413"/>
      <c r="F400" s="413"/>
      <c r="G400" s="413"/>
      <c r="H400" s="413"/>
      <c r="I400" s="413"/>
      <c r="J400" s="414"/>
    </row>
    <row r="401">
      <c r="B401" s="413"/>
      <c r="C401" s="413"/>
      <c r="D401" s="413"/>
      <c r="E401" s="413"/>
      <c r="F401" s="413"/>
      <c r="G401" s="413"/>
      <c r="H401" s="413"/>
      <c r="I401" s="413"/>
      <c r="J401" s="414"/>
    </row>
    <row r="402">
      <c r="B402" s="413"/>
      <c r="C402" s="413"/>
      <c r="D402" s="413"/>
      <c r="E402" s="413"/>
      <c r="F402" s="413"/>
      <c r="G402" s="413"/>
      <c r="H402" s="413"/>
      <c r="I402" s="413"/>
      <c r="J402" s="414"/>
    </row>
    <row r="403">
      <c r="B403" s="413"/>
      <c r="C403" s="413"/>
      <c r="D403" s="413"/>
      <c r="E403" s="413"/>
      <c r="F403" s="413"/>
      <c r="G403" s="413"/>
      <c r="H403" s="413"/>
      <c r="I403" s="413"/>
      <c r="J403" s="414"/>
    </row>
    <row r="404">
      <c r="B404" s="413"/>
      <c r="C404" s="413"/>
      <c r="D404" s="413"/>
      <c r="E404" s="413"/>
      <c r="F404" s="413"/>
      <c r="G404" s="413"/>
      <c r="H404" s="413"/>
      <c r="I404" s="413"/>
      <c r="J404" s="414"/>
    </row>
    <row r="405">
      <c r="B405" s="413"/>
      <c r="C405" s="413"/>
      <c r="D405" s="413"/>
      <c r="E405" s="413"/>
      <c r="F405" s="413"/>
      <c r="G405" s="413"/>
      <c r="H405" s="413"/>
      <c r="I405" s="413"/>
      <c r="J405" s="414"/>
    </row>
    <row r="406">
      <c r="B406" s="413"/>
      <c r="C406" s="413"/>
      <c r="D406" s="413"/>
      <c r="E406" s="413"/>
      <c r="F406" s="413"/>
      <c r="G406" s="413"/>
      <c r="H406" s="413"/>
      <c r="I406" s="413"/>
      <c r="J406" s="414"/>
    </row>
    <row r="407">
      <c r="B407" s="413"/>
      <c r="C407" s="413"/>
      <c r="D407" s="413"/>
      <c r="E407" s="413"/>
      <c r="F407" s="413"/>
      <c r="G407" s="413"/>
      <c r="H407" s="413"/>
      <c r="I407" s="413"/>
      <c r="J407" s="414"/>
    </row>
    <row r="408">
      <c r="B408" s="413"/>
      <c r="C408" s="413"/>
      <c r="D408" s="413"/>
      <c r="E408" s="413"/>
      <c r="F408" s="413"/>
      <c r="G408" s="413"/>
      <c r="H408" s="413"/>
      <c r="I408" s="413"/>
      <c r="J408" s="414"/>
    </row>
    <row r="409">
      <c r="B409" s="413"/>
      <c r="C409" s="413"/>
      <c r="D409" s="413"/>
      <c r="E409" s="413"/>
      <c r="F409" s="413"/>
      <c r="G409" s="413"/>
      <c r="H409" s="413"/>
      <c r="I409" s="413"/>
      <c r="J409" s="414"/>
    </row>
    <row r="410">
      <c r="B410" s="413"/>
      <c r="C410" s="413"/>
      <c r="D410" s="413"/>
      <c r="E410" s="413"/>
      <c r="F410" s="413"/>
      <c r="G410" s="413"/>
      <c r="H410" s="413"/>
      <c r="I410" s="413"/>
      <c r="J410" s="414"/>
    </row>
    <row r="411">
      <c r="B411" s="413"/>
      <c r="C411" s="413"/>
      <c r="D411" s="413"/>
      <c r="E411" s="413"/>
      <c r="F411" s="413"/>
      <c r="G411" s="413"/>
      <c r="H411" s="413"/>
      <c r="I411" s="413"/>
      <c r="J411" s="414"/>
    </row>
    <row r="412">
      <c r="B412" s="413"/>
      <c r="C412" s="413"/>
      <c r="D412" s="413"/>
      <c r="E412" s="413"/>
      <c r="F412" s="413"/>
      <c r="G412" s="413"/>
      <c r="H412" s="413"/>
      <c r="I412" s="413"/>
      <c r="J412" s="414"/>
    </row>
    <row r="413">
      <c r="B413" s="413"/>
      <c r="C413" s="413"/>
      <c r="D413" s="413"/>
      <c r="E413" s="413"/>
      <c r="F413" s="413"/>
      <c r="G413" s="413"/>
      <c r="H413" s="413"/>
      <c r="I413" s="413"/>
      <c r="J413" s="414"/>
    </row>
    <row r="414">
      <c r="B414" s="413"/>
      <c r="C414" s="413"/>
      <c r="D414" s="413"/>
      <c r="E414" s="413"/>
      <c r="F414" s="413"/>
      <c r="G414" s="413"/>
      <c r="H414" s="413"/>
      <c r="I414" s="413"/>
      <c r="J414" s="414"/>
    </row>
    <row r="415">
      <c r="B415" s="413"/>
      <c r="C415" s="413"/>
      <c r="D415" s="413"/>
      <c r="E415" s="413"/>
      <c r="F415" s="413"/>
      <c r="G415" s="413"/>
      <c r="H415" s="413"/>
      <c r="I415" s="413"/>
      <c r="J415" s="414"/>
    </row>
    <row r="416">
      <c r="B416" s="413"/>
      <c r="C416" s="413"/>
      <c r="D416" s="413"/>
      <c r="E416" s="413"/>
      <c r="F416" s="413"/>
      <c r="G416" s="413"/>
      <c r="H416" s="413"/>
      <c r="I416" s="413"/>
      <c r="J416" s="414"/>
    </row>
    <row r="417">
      <c r="B417" s="413"/>
      <c r="C417" s="413"/>
      <c r="D417" s="413"/>
      <c r="E417" s="413"/>
      <c r="F417" s="413"/>
      <c r="G417" s="413"/>
      <c r="H417" s="413"/>
      <c r="I417" s="413"/>
      <c r="J417" s="414"/>
    </row>
    <row r="418">
      <c r="B418" s="413"/>
      <c r="C418" s="413"/>
      <c r="D418" s="413"/>
      <c r="E418" s="413"/>
      <c r="F418" s="413"/>
      <c r="G418" s="413"/>
      <c r="H418" s="413"/>
      <c r="I418" s="413"/>
      <c r="J418" s="414"/>
    </row>
    <row r="419">
      <c r="B419" s="413"/>
      <c r="C419" s="413"/>
      <c r="D419" s="413"/>
      <c r="E419" s="413"/>
      <c r="F419" s="413"/>
      <c r="G419" s="413"/>
      <c r="H419" s="413"/>
      <c r="I419" s="413"/>
      <c r="J419" s="414"/>
    </row>
    <row r="420">
      <c r="B420" s="413"/>
      <c r="C420" s="413"/>
      <c r="D420" s="413"/>
      <c r="E420" s="413"/>
      <c r="F420" s="413"/>
      <c r="G420" s="413"/>
      <c r="H420" s="413"/>
      <c r="I420" s="413"/>
      <c r="J420" s="414"/>
    </row>
    <row r="421">
      <c r="B421" s="413"/>
      <c r="C421" s="413"/>
      <c r="D421" s="413"/>
      <c r="E421" s="413"/>
      <c r="F421" s="413"/>
      <c r="G421" s="413"/>
      <c r="H421" s="413"/>
      <c r="I421" s="413"/>
      <c r="J421" s="414"/>
    </row>
    <row r="422">
      <c r="B422" s="413"/>
      <c r="C422" s="413"/>
      <c r="D422" s="413"/>
      <c r="E422" s="413"/>
      <c r="F422" s="413"/>
      <c r="G422" s="413"/>
      <c r="H422" s="413"/>
      <c r="I422" s="413"/>
      <c r="J422" s="414"/>
    </row>
    <row r="423">
      <c r="B423" s="413"/>
      <c r="C423" s="413"/>
      <c r="D423" s="413"/>
      <c r="E423" s="413"/>
      <c r="F423" s="413"/>
      <c r="G423" s="413"/>
      <c r="H423" s="413"/>
      <c r="I423" s="413"/>
      <c r="J423" s="414"/>
    </row>
    <row r="424">
      <c r="B424" s="413"/>
      <c r="C424" s="413"/>
      <c r="D424" s="413"/>
      <c r="E424" s="413"/>
      <c r="F424" s="413"/>
      <c r="G424" s="413"/>
      <c r="H424" s="413"/>
      <c r="I424" s="413"/>
      <c r="J424" s="414"/>
    </row>
    <row r="425">
      <c r="B425" s="413"/>
      <c r="C425" s="413"/>
      <c r="D425" s="413"/>
      <c r="E425" s="413"/>
      <c r="F425" s="413"/>
      <c r="G425" s="413"/>
      <c r="H425" s="413"/>
      <c r="I425" s="413"/>
      <c r="J425" s="414"/>
    </row>
    <row r="426">
      <c r="B426" s="413"/>
      <c r="C426" s="413"/>
      <c r="D426" s="413"/>
      <c r="E426" s="413"/>
      <c r="F426" s="413"/>
      <c r="G426" s="413"/>
      <c r="H426" s="413"/>
      <c r="I426" s="413"/>
      <c r="J426" s="414"/>
    </row>
    <row r="427">
      <c r="B427" s="413"/>
      <c r="C427" s="413"/>
      <c r="D427" s="413"/>
      <c r="E427" s="413"/>
      <c r="F427" s="413"/>
      <c r="G427" s="413"/>
      <c r="H427" s="413"/>
      <c r="I427" s="413"/>
      <c r="J427" s="414"/>
    </row>
    <row r="428">
      <c r="B428" s="413"/>
      <c r="C428" s="413"/>
      <c r="D428" s="413"/>
      <c r="E428" s="413"/>
      <c r="F428" s="413"/>
      <c r="G428" s="413"/>
      <c r="H428" s="413"/>
      <c r="I428" s="413"/>
      <c r="J428" s="414"/>
    </row>
    <row r="429">
      <c r="B429" s="413"/>
      <c r="C429" s="413"/>
      <c r="D429" s="413"/>
      <c r="E429" s="413"/>
      <c r="F429" s="413"/>
      <c r="G429" s="413"/>
      <c r="H429" s="413"/>
      <c r="I429" s="413"/>
      <c r="J429" s="414"/>
    </row>
    <row r="430">
      <c r="B430" s="413"/>
      <c r="C430" s="413"/>
      <c r="D430" s="413"/>
      <c r="E430" s="413"/>
      <c r="F430" s="413"/>
      <c r="G430" s="413"/>
      <c r="H430" s="413"/>
      <c r="I430" s="413"/>
      <c r="J430" s="414"/>
    </row>
    <row r="431">
      <c r="B431" s="413"/>
      <c r="C431" s="413"/>
      <c r="D431" s="413"/>
      <c r="E431" s="413"/>
      <c r="F431" s="413"/>
      <c r="G431" s="413"/>
      <c r="H431" s="413"/>
      <c r="I431" s="413"/>
      <c r="J431" s="414"/>
    </row>
    <row r="432">
      <c r="B432" s="413"/>
      <c r="C432" s="413"/>
      <c r="D432" s="413"/>
      <c r="E432" s="413"/>
      <c r="F432" s="413"/>
      <c r="G432" s="413"/>
      <c r="H432" s="413"/>
      <c r="I432" s="413"/>
      <c r="J432" s="414"/>
    </row>
    <row r="433">
      <c r="B433" s="413"/>
      <c r="C433" s="413"/>
      <c r="D433" s="413"/>
      <c r="E433" s="413"/>
      <c r="F433" s="413"/>
      <c r="G433" s="413"/>
      <c r="H433" s="413"/>
      <c r="I433" s="413"/>
      <c r="J433" s="414"/>
    </row>
    <row r="434">
      <c r="B434" s="413"/>
      <c r="C434" s="413"/>
      <c r="D434" s="413"/>
      <c r="E434" s="413"/>
      <c r="F434" s="413"/>
      <c r="G434" s="413"/>
      <c r="H434" s="413"/>
      <c r="I434" s="413"/>
      <c r="J434" s="414"/>
    </row>
    <row r="435">
      <c r="B435" s="413"/>
      <c r="C435" s="413"/>
      <c r="D435" s="413"/>
      <c r="E435" s="413"/>
      <c r="F435" s="413"/>
      <c r="G435" s="413"/>
      <c r="H435" s="413"/>
      <c r="I435" s="413"/>
      <c r="J435" s="414"/>
    </row>
    <row r="436">
      <c r="B436" s="413"/>
      <c r="C436" s="413"/>
      <c r="D436" s="413"/>
      <c r="E436" s="413"/>
      <c r="F436" s="413"/>
      <c r="G436" s="413"/>
      <c r="H436" s="413"/>
      <c r="I436" s="413"/>
      <c r="J436" s="414"/>
    </row>
    <row r="437">
      <c r="B437" s="413"/>
      <c r="C437" s="413"/>
      <c r="D437" s="413"/>
      <c r="E437" s="413"/>
      <c r="F437" s="413"/>
      <c r="G437" s="413"/>
      <c r="H437" s="413"/>
      <c r="I437" s="413"/>
      <c r="J437" s="414"/>
    </row>
    <row r="438">
      <c r="B438" s="413"/>
      <c r="C438" s="413"/>
      <c r="D438" s="413"/>
      <c r="E438" s="413"/>
      <c r="F438" s="413"/>
      <c r="G438" s="413"/>
      <c r="H438" s="413"/>
      <c r="I438" s="413"/>
      <c r="J438" s="414"/>
    </row>
    <row r="439">
      <c r="B439" s="413"/>
      <c r="C439" s="413"/>
      <c r="D439" s="413"/>
      <c r="E439" s="413"/>
      <c r="F439" s="413"/>
      <c r="G439" s="413"/>
      <c r="H439" s="413"/>
      <c r="I439" s="413"/>
      <c r="J439" s="414"/>
    </row>
    <row r="440">
      <c r="B440" s="413"/>
      <c r="C440" s="413"/>
      <c r="D440" s="413"/>
      <c r="E440" s="413"/>
      <c r="F440" s="413"/>
      <c r="G440" s="413"/>
      <c r="H440" s="413"/>
      <c r="I440" s="413"/>
      <c r="J440" s="414"/>
    </row>
    <row r="441">
      <c r="B441" s="413"/>
      <c r="C441" s="413"/>
      <c r="D441" s="413"/>
      <c r="E441" s="413"/>
      <c r="F441" s="413"/>
      <c r="G441" s="413"/>
      <c r="H441" s="413"/>
      <c r="I441" s="413"/>
      <c r="J441" s="414"/>
    </row>
    <row r="442">
      <c r="B442" s="413"/>
      <c r="C442" s="413"/>
      <c r="D442" s="413"/>
      <c r="E442" s="413"/>
      <c r="F442" s="413"/>
      <c r="G442" s="413"/>
      <c r="H442" s="413"/>
      <c r="I442" s="413"/>
      <c r="J442" s="414"/>
    </row>
    <row r="443">
      <c r="B443" s="413"/>
      <c r="C443" s="413"/>
      <c r="D443" s="413"/>
      <c r="E443" s="413"/>
      <c r="F443" s="413"/>
      <c r="G443" s="413"/>
      <c r="H443" s="413"/>
      <c r="I443" s="413"/>
      <c r="J443" s="414"/>
    </row>
    <row r="444">
      <c r="B444" s="413"/>
      <c r="C444" s="413"/>
      <c r="D444" s="413"/>
      <c r="E444" s="413"/>
      <c r="F444" s="413"/>
      <c r="G444" s="413"/>
      <c r="H444" s="413"/>
      <c r="I444" s="413"/>
      <c r="J444" s="414"/>
    </row>
    <row r="445">
      <c r="B445" s="413"/>
      <c r="C445" s="413"/>
      <c r="D445" s="413"/>
      <c r="E445" s="413"/>
      <c r="F445" s="413"/>
      <c r="G445" s="413"/>
      <c r="H445" s="413"/>
      <c r="I445" s="413"/>
      <c r="J445" s="414"/>
    </row>
    <row r="446">
      <c r="B446" s="413"/>
      <c r="C446" s="413"/>
      <c r="D446" s="413"/>
      <c r="E446" s="413"/>
      <c r="F446" s="413"/>
      <c r="G446" s="413"/>
      <c r="H446" s="413"/>
      <c r="I446" s="413"/>
      <c r="J446" s="414"/>
    </row>
    <row r="447">
      <c r="B447" s="413"/>
      <c r="C447" s="413"/>
      <c r="D447" s="413"/>
      <c r="E447" s="413"/>
      <c r="F447" s="413"/>
      <c r="G447" s="413"/>
      <c r="H447" s="413"/>
      <c r="I447" s="413"/>
      <c r="J447" s="414"/>
    </row>
    <row r="448">
      <c r="B448" s="413"/>
      <c r="C448" s="413"/>
      <c r="D448" s="413"/>
      <c r="E448" s="413"/>
      <c r="F448" s="413"/>
      <c r="G448" s="413"/>
      <c r="H448" s="413"/>
      <c r="I448" s="413"/>
      <c r="J448" s="414"/>
    </row>
    <row r="449">
      <c r="B449" s="413"/>
      <c r="C449" s="413"/>
      <c r="D449" s="413"/>
      <c r="E449" s="413"/>
      <c r="F449" s="413"/>
      <c r="G449" s="413"/>
      <c r="H449" s="413"/>
      <c r="I449" s="413"/>
      <c r="J449" s="414"/>
    </row>
    <row r="450">
      <c r="B450" s="413"/>
      <c r="C450" s="413"/>
      <c r="D450" s="413"/>
      <c r="E450" s="413"/>
      <c r="F450" s="413"/>
      <c r="G450" s="413"/>
      <c r="H450" s="413"/>
      <c r="I450" s="413"/>
      <c r="J450" s="414"/>
    </row>
    <row r="451">
      <c r="B451" s="413"/>
      <c r="C451" s="413"/>
      <c r="D451" s="413"/>
      <c r="E451" s="413"/>
      <c r="F451" s="413"/>
      <c r="G451" s="413"/>
      <c r="H451" s="413"/>
      <c r="I451" s="413"/>
      <c r="J451" s="414"/>
    </row>
    <row r="452">
      <c r="B452" s="413"/>
      <c r="C452" s="413"/>
      <c r="D452" s="413"/>
      <c r="E452" s="413"/>
      <c r="F452" s="413"/>
      <c r="G452" s="413"/>
      <c r="H452" s="413"/>
      <c r="I452" s="413"/>
      <c r="J452" s="414"/>
    </row>
    <row r="453">
      <c r="B453" s="413"/>
      <c r="C453" s="413"/>
      <c r="D453" s="413"/>
      <c r="E453" s="413"/>
      <c r="F453" s="413"/>
      <c r="G453" s="413"/>
      <c r="H453" s="413"/>
      <c r="I453" s="413"/>
      <c r="J453" s="414"/>
    </row>
    <row r="454">
      <c r="B454" s="413"/>
      <c r="C454" s="413"/>
      <c r="D454" s="413"/>
      <c r="E454" s="413"/>
      <c r="F454" s="413"/>
      <c r="G454" s="413"/>
      <c r="H454" s="413"/>
      <c r="I454" s="413"/>
      <c r="J454" s="414"/>
    </row>
    <row r="455">
      <c r="B455" s="413"/>
      <c r="C455" s="413"/>
      <c r="D455" s="413"/>
      <c r="E455" s="413"/>
      <c r="F455" s="413"/>
      <c r="G455" s="413"/>
      <c r="H455" s="413"/>
      <c r="I455" s="413"/>
      <c r="J455" s="414"/>
    </row>
    <row r="456">
      <c r="B456" s="413"/>
      <c r="C456" s="413"/>
      <c r="D456" s="413"/>
      <c r="E456" s="413"/>
      <c r="F456" s="413"/>
      <c r="G456" s="413"/>
      <c r="H456" s="413"/>
      <c r="I456" s="413"/>
      <c r="J456" s="414"/>
    </row>
    <row r="457">
      <c r="B457" s="413"/>
      <c r="C457" s="413"/>
      <c r="D457" s="413"/>
      <c r="E457" s="413"/>
      <c r="F457" s="413"/>
      <c r="G457" s="413"/>
      <c r="H457" s="413"/>
      <c r="I457" s="413"/>
      <c r="J457" s="414"/>
    </row>
    <row r="458">
      <c r="B458" s="413"/>
      <c r="C458" s="413"/>
      <c r="D458" s="413"/>
      <c r="E458" s="413"/>
      <c r="F458" s="413"/>
      <c r="G458" s="413"/>
      <c r="H458" s="413"/>
      <c r="I458" s="413"/>
      <c r="J458" s="414"/>
    </row>
    <row r="459">
      <c r="B459" s="413"/>
      <c r="C459" s="413"/>
      <c r="D459" s="413"/>
      <c r="E459" s="413"/>
      <c r="F459" s="413"/>
      <c r="G459" s="413"/>
      <c r="H459" s="413"/>
      <c r="I459" s="413"/>
      <c r="J459" s="414"/>
    </row>
    <row r="460">
      <c r="B460" s="413"/>
      <c r="C460" s="413"/>
      <c r="D460" s="413"/>
      <c r="E460" s="413"/>
      <c r="F460" s="413"/>
      <c r="G460" s="413"/>
      <c r="H460" s="413"/>
      <c r="I460" s="413"/>
      <c r="J460" s="414"/>
    </row>
    <row r="461">
      <c r="B461" s="413"/>
      <c r="C461" s="413"/>
      <c r="D461" s="413"/>
      <c r="E461" s="413"/>
      <c r="F461" s="413"/>
      <c r="G461" s="413"/>
      <c r="H461" s="413"/>
      <c r="I461" s="413"/>
      <c r="J461" s="414"/>
    </row>
    <row r="462">
      <c r="B462" s="413"/>
      <c r="C462" s="413"/>
      <c r="D462" s="413"/>
      <c r="E462" s="413"/>
      <c r="F462" s="413"/>
      <c r="G462" s="413"/>
      <c r="H462" s="413"/>
      <c r="I462" s="413"/>
      <c r="J462" s="414"/>
    </row>
    <row r="463">
      <c r="B463" s="413"/>
      <c r="C463" s="413"/>
      <c r="D463" s="413"/>
      <c r="E463" s="413"/>
      <c r="F463" s="413"/>
      <c r="G463" s="413"/>
      <c r="H463" s="413"/>
      <c r="I463" s="413"/>
      <c r="J463" s="414"/>
    </row>
    <row r="464">
      <c r="B464" s="413"/>
      <c r="C464" s="413"/>
      <c r="D464" s="413"/>
      <c r="E464" s="413"/>
      <c r="F464" s="413"/>
      <c r="G464" s="413"/>
      <c r="H464" s="413"/>
      <c r="I464" s="413"/>
      <c r="J464" s="414"/>
    </row>
    <row r="465">
      <c r="B465" s="413"/>
      <c r="C465" s="413"/>
      <c r="D465" s="413"/>
      <c r="E465" s="413"/>
      <c r="F465" s="413"/>
      <c r="G465" s="413"/>
      <c r="H465" s="413"/>
      <c r="I465" s="413"/>
      <c r="J465" s="414"/>
    </row>
    <row r="466">
      <c r="B466" s="413"/>
      <c r="C466" s="413"/>
      <c r="D466" s="413"/>
      <c r="E466" s="413"/>
      <c r="F466" s="413"/>
      <c r="G466" s="413"/>
      <c r="H466" s="413"/>
      <c r="I466" s="413"/>
      <c r="J466" s="414"/>
    </row>
    <row r="467">
      <c r="B467" s="413"/>
      <c r="C467" s="413"/>
      <c r="D467" s="413"/>
      <c r="E467" s="413"/>
      <c r="F467" s="413"/>
      <c r="G467" s="413"/>
      <c r="H467" s="413"/>
      <c r="I467" s="413"/>
      <c r="J467" s="414"/>
    </row>
    <row r="468">
      <c r="B468" s="413"/>
      <c r="C468" s="413"/>
      <c r="D468" s="413"/>
      <c r="E468" s="413"/>
      <c r="F468" s="413"/>
      <c r="G468" s="413"/>
      <c r="H468" s="413"/>
      <c r="I468" s="413"/>
      <c r="J468" s="414"/>
    </row>
    <row r="469">
      <c r="B469" s="413"/>
      <c r="C469" s="413"/>
      <c r="D469" s="413"/>
      <c r="E469" s="413"/>
      <c r="F469" s="413"/>
      <c r="G469" s="413"/>
      <c r="H469" s="413"/>
      <c r="I469" s="413"/>
      <c r="J469" s="414"/>
    </row>
    <row r="470">
      <c r="B470" s="413"/>
      <c r="C470" s="413"/>
      <c r="D470" s="413"/>
      <c r="E470" s="413"/>
      <c r="F470" s="413"/>
      <c r="G470" s="413"/>
      <c r="H470" s="413"/>
      <c r="I470" s="413"/>
      <c r="J470" s="414"/>
    </row>
    <row r="471">
      <c r="B471" s="413"/>
      <c r="C471" s="413"/>
      <c r="D471" s="413"/>
      <c r="E471" s="413"/>
      <c r="F471" s="413"/>
      <c r="G471" s="413"/>
      <c r="H471" s="413"/>
      <c r="I471" s="413"/>
      <c r="J471" s="414"/>
    </row>
    <row r="472">
      <c r="B472" s="413"/>
      <c r="C472" s="413"/>
      <c r="D472" s="413"/>
      <c r="E472" s="413"/>
      <c r="F472" s="413"/>
      <c r="G472" s="413"/>
      <c r="H472" s="413"/>
      <c r="I472" s="413"/>
      <c r="J472" s="414"/>
    </row>
    <row r="473">
      <c r="B473" s="413"/>
      <c r="C473" s="413"/>
      <c r="D473" s="413"/>
      <c r="E473" s="413"/>
      <c r="F473" s="413"/>
      <c r="G473" s="413"/>
      <c r="H473" s="413"/>
      <c r="I473" s="413"/>
      <c r="J473" s="414"/>
    </row>
    <row r="474">
      <c r="B474" s="413"/>
      <c r="C474" s="413"/>
      <c r="D474" s="413"/>
      <c r="E474" s="413"/>
      <c r="F474" s="413"/>
      <c r="G474" s="413"/>
      <c r="H474" s="413"/>
      <c r="I474" s="413"/>
      <c r="J474" s="414"/>
    </row>
    <row r="475">
      <c r="B475" s="413"/>
      <c r="C475" s="413"/>
      <c r="D475" s="413"/>
      <c r="E475" s="413"/>
      <c r="F475" s="413"/>
      <c r="G475" s="413"/>
      <c r="H475" s="413"/>
      <c r="I475" s="413"/>
      <c r="J475" s="414"/>
    </row>
    <row r="476">
      <c r="B476" s="413"/>
      <c r="C476" s="413"/>
      <c r="D476" s="413"/>
      <c r="E476" s="413"/>
      <c r="F476" s="413"/>
      <c r="G476" s="413"/>
      <c r="H476" s="413"/>
      <c r="I476" s="413"/>
      <c r="J476" s="414"/>
    </row>
    <row r="477">
      <c r="B477" s="413"/>
      <c r="C477" s="413"/>
      <c r="D477" s="413"/>
      <c r="E477" s="413"/>
      <c r="F477" s="413"/>
      <c r="G477" s="413"/>
      <c r="H477" s="413"/>
      <c r="I477" s="413"/>
      <c r="J477" s="414"/>
    </row>
    <row r="478">
      <c r="B478" s="413"/>
      <c r="C478" s="413"/>
      <c r="D478" s="413"/>
      <c r="E478" s="413"/>
      <c r="F478" s="413"/>
      <c r="G478" s="413"/>
      <c r="H478" s="413"/>
      <c r="I478" s="413"/>
      <c r="J478" s="414"/>
    </row>
    <row r="479">
      <c r="B479" s="413"/>
      <c r="C479" s="413"/>
      <c r="D479" s="413"/>
      <c r="E479" s="413"/>
      <c r="F479" s="413"/>
      <c r="G479" s="413"/>
      <c r="H479" s="413"/>
      <c r="I479" s="413"/>
      <c r="J479" s="414"/>
    </row>
    <row r="480">
      <c r="B480" s="413"/>
      <c r="C480" s="413"/>
      <c r="D480" s="413"/>
      <c r="E480" s="413"/>
      <c r="F480" s="413"/>
      <c r="G480" s="413"/>
      <c r="H480" s="413"/>
      <c r="I480" s="413"/>
      <c r="J480" s="414"/>
    </row>
    <row r="481">
      <c r="B481" s="413"/>
      <c r="C481" s="413"/>
      <c r="D481" s="413"/>
      <c r="E481" s="413"/>
      <c r="F481" s="413"/>
      <c r="G481" s="413"/>
      <c r="H481" s="413"/>
      <c r="I481" s="413"/>
      <c r="J481" s="414"/>
    </row>
    <row r="482">
      <c r="B482" s="413"/>
      <c r="C482" s="413"/>
      <c r="D482" s="413"/>
      <c r="E482" s="413"/>
      <c r="F482" s="413"/>
      <c r="G482" s="413"/>
      <c r="H482" s="413"/>
      <c r="I482" s="413"/>
      <c r="J482" s="414"/>
    </row>
    <row r="483">
      <c r="B483" s="413"/>
      <c r="C483" s="413"/>
      <c r="D483" s="413"/>
      <c r="E483" s="413"/>
      <c r="F483" s="413"/>
      <c r="G483" s="413"/>
      <c r="H483" s="413"/>
      <c r="I483" s="413"/>
      <c r="J483" s="414"/>
    </row>
    <row r="484">
      <c r="B484" s="413"/>
      <c r="C484" s="413"/>
      <c r="D484" s="413"/>
      <c r="E484" s="413"/>
      <c r="F484" s="413"/>
      <c r="G484" s="413"/>
      <c r="H484" s="413"/>
      <c r="I484" s="413"/>
      <c r="J484" s="414"/>
    </row>
    <row r="485">
      <c r="B485" s="413"/>
      <c r="C485" s="413"/>
      <c r="D485" s="413"/>
      <c r="E485" s="413"/>
      <c r="F485" s="413"/>
      <c r="G485" s="413"/>
      <c r="H485" s="413"/>
      <c r="I485" s="413"/>
      <c r="J485" s="414"/>
    </row>
    <row r="486">
      <c r="B486" s="413"/>
      <c r="C486" s="413"/>
      <c r="D486" s="413"/>
      <c r="E486" s="413"/>
      <c r="F486" s="413"/>
      <c r="G486" s="413"/>
      <c r="H486" s="413"/>
      <c r="I486" s="413"/>
      <c r="J486" s="414"/>
    </row>
    <row r="487">
      <c r="B487" s="413"/>
      <c r="C487" s="413"/>
      <c r="D487" s="413"/>
      <c r="E487" s="413"/>
      <c r="F487" s="413"/>
      <c r="G487" s="413"/>
      <c r="H487" s="413"/>
      <c r="I487" s="413"/>
      <c r="J487" s="414"/>
    </row>
    <row r="488">
      <c r="B488" s="413"/>
      <c r="C488" s="413"/>
      <c r="D488" s="413"/>
      <c r="E488" s="413"/>
      <c r="F488" s="413"/>
      <c r="G488" s="413"/>
      <c r="H488" s="413"/>
      <c r="I488" s="413"/>
      <c r="J488" s="414"/>
    </row>
    <row r="489">
      <c r="B489" s="413"/>
      <c r="C489" s="413"/>
      <c r="D489" s="413"/>
      <c r="E489" s="413"/>
      <c r="F489" s="413"/>
      <c r="G489" s="413"/>
      <c r="H489" s="413"/>
      <c r="I489" s="413"/>
      <c r="J489" s="414"/>
    </row>
    <row r="490">
      <c r="B490" s="413"/>
      <c r="C490" s="413"/>
      <c r="D490" s="413"/>
      <c r="E490" s="413"/>
      <c r="F490" s="413"/>
      <c r="G490" s="413"/>
      <c r="H490" s="413"/>
      <c r="I490" s="413"/>
      <c r="J490" s="414"/>
    </row>
    <row r="491">
      <c r="B491" s="413"/>
      <c r="C491" s="413"/>
      <c r="D491" s="413"/>
      <c r="E491" s="413"/>
      <c r="F491" s="413"/>
      <c r="G491" s="413"/>
      <c r="H491" s="413"/>
      <c r="I491" s="413"/>
      <c r="J491" s="414"/>
    </row>
    <row r="492">
      <c r="B492" s="413"/>
      <c r="C492" s="413"/>
      <c r="D492" s="413"/>
      <c r="E492" s="413"/>
      <c r="F492" s="413"/>
      <c r="G492" s="413"/>
      <c r="H492" s="413"/>
      <c r="I492" s="413"/>
      <c r="J492" s="414"/>
    </row>
    <row r="493">
      <c r="B493" s="413"/>
      <c r="C493" s="413"/>
      <c r="D493" s="413"/>
      <c r="E493" s="413"/>
      <c r="F493" s="413"/>
      <c r="G493" s="413"/>
      <c r="H493" s="413"/>
      <c r="I493" s="413"/>
      <c r="J493" s="414"/>
    </row>
    <row r="494">
      <c r="B494" s="413"/>
      <c r="C494" s="413"/>
      <c r="D494" s="413"/>
      <c r="E494" s="413"/>
      <c r="F494" s="413"/>
      <c r="G494" s="413"/>
      <c r="H494" s="413"/>
      <c r="I494" s="413"/>
      <c r="J494" s="414"/>
    </row>
    <row r="495">
      <c r="B495" s="413"/>
      <c r="C495" s="413"/>
      <c r="D495" s="413"/>
      <c r="E495" s="413"/>
      <c r="F495" s="413"/>
      <c r="G495" s="413"/>
      <c r="H495" s="413"/>
      <c r="I495" s="413"/>
      <c r="J495" s="414"/>
    </row>
    <row r="496">
      <c r="B496" s="413"/>
      <c r="C496" s="413"/>
      <c r="D496" s="413"/>
      <c r="E496" s="413"/>
      <c r="F496" s="413"/>
      <c r="G496" s="413"/>
      <c r="H496" s="413"/>
      <c r="I496" s="413"/>
      <c r="J496" s="414"/>
    </row>
    <row r="497">
      <c r="B497" s="413"/>
      <c r="C497" s="413"/>
      <c r="D497" s="413"/>
      <c r="E497" s="413"/>
      <c r="F497" s="413"/>
      <c r="G497" s="413"/>
      <c r="H497" s="413"/>
      <c r="I497" s="413"/>
      <c r="J497" s="414"/>
    </row>
    <row r="498">
      <c r="B498" s="413"/>
      <c r="C498" s="413"/>
      <c r="D498" s="413"/>
      <c r="E498" s="413"/>
      <c r="F498" s="413"/>
      <c r="G498" s="413"/>
      <c r="H498" s="413"/>
      <c r="I498" s="413"/>
      <c r="J498" s="414"/>
    </row>
    <row r="499">
      <c r="B499" s="413"/>
      <c r="C499" s="413"/>
      <c r="D499" s="413"/>
      <c r="E499" s="413"/>
      <c r="F499" s="413"/>
      <c r="G499" s="413"/>
      <c r="H499" s="413"/>
      <c r="I499" s="413"/>
      <c r="J499" s="414"/>
    </row>
    <row r="500">
      <c r="B500" s="413"/>
      <c r="C500" s="413"/>
      <c r="D500" s="413"/>
      <c r="E500" s="413"/>
      <c r="F500" s="413"/>
      <c r="G500" s="413"/>
      <c r="H500" s="413"/>
      <c r="I500" s="413"/>
      <c r="J500" s="414"/>
    </row>
    <row r="501">
      <c r="B501" s="413"/>
      <c r="C501" s="413"/>
      <c r="D501" s="413"/>
      <c r="E501" s="413"/>
      <c r="F501" s="413"/>
      <c r="G501" s="413"/>
      <c r="H501" s="413"/>
      <c r="I501" s="413"/>
      <c r="J501" s="414"/>
    </row>
    <row r="502">
      <c r="B502" s="413"/>
      <c r="C502" s="413"/>
      <c r="D502" s="413"/>
      <c r="E502" s="413"/>
      <c r="F502" s="413"/>
      <c r="G502" s="413"/>
      <c r="H502" s="413"/>
      <c r="I502" s="413"/>
      <c r="J502" s="414"/>
    </row>
    <row r="503">
      <c r="B503" s="413"/>
      <c r="C503" s="413"/>
      <c r="D503" s="413"/>
      <c r="E503" s="413"/>
      <c r="F503" s="413"/>
      <c r="G503" s="413"/>
      <c r="H503" s="413"/>
      <c r="I503" s="413"/>
      <c r="J503" s="414"/>
    </row>
    <row r="504">
      <c r="B504" s="413"/>
      <c r="C504" s="413"/>
      <c r="D504" s="413"/>
      <c r="E504" s="413"/>
      <c r="F504" s="413"/>
      <c r="G504" s="413"/>
      <c r="H504" s="413"/>
      <c r="I504" s="413"/>
      <c r="J504" s="414"/>
    </row>
    <row r="505">
      <c r="B505" s="413"/>
      <c r="C505" s="413"/>
      <c r="D505" s="413"/>
      <c r="E505" s="413"/>
      <c r="F505" s="413"/>
      <c r="G505" s="413"/>
      <c r="H505" s="413"/>
      <c r="I505" s="413"/>
      <c r="J505" s="414"/>
    </row>
    <row r="506">
      <c r="B506" s="413"/>
      <c r="C506" s="413"/>
      <c r="D506" s="413"/>
      <c r="E506" s="413"/>
      <c r="F506" s="413"/>
      <c r="G506" s="413"/>
      <c r="H506" s="413"/>
      <c r="I506" s="413"/>
      <c r="J506" s="414"/>
    </row>
    <row r="507">
      <c r="B507" s="413"/>
      <c r="C507" s="413"/>
      <c r="D507" s="413"/>
      <c r="E507" s="413"/>
      <c r="F507" s="413"/>
      <c r="G507" s="413"/>
      <c r="H507" s="413"/>
      <c r="I507" s="413"/>
      <c r="J507" s="414"/>
    </row>
    <row r="508">
      <c r="B508" s="413"/>
      <c r="C508" s="413"/>
      <c r="D508" s="413"/>
      <c r="E508" s="413"/>
      <c r="F508" s="413"/>
      <c r="G508" s="413"/>
      <c r="H508" s="413"/>
      <c r="I508" s="413"/>
      <c r="J508" s="414"/>
    </row>
    <row r="509">
      <c r="B509" s="413"/>
      <c r="C509" s="413"/>
      <c r="D509" s="413"/>
      <c r="E509" s="413"/>
      <c r="F509" s="413"/>
      <c r="G509" s="413"/>
      <c r="H509" s="413"/>
      <c r="I509" s="413"/>
      <c r="J509" s="414"/>
    </row>
    <row r="510">
      <c r="B510" s="413"/>
      <c r="C510" s="413"/>
      <c r="D510" s="413"/>
      <c r="E510" s="413"/>
      <c r="F510" s="413"/>
      <c r="G510" s="413"/>
      <c r="H510" s="413"/>
      <c r="I510" s="413"/>
      <c r="J510" s="414"/>
    </row>
    <row r="511">
      <c r="B511" s="413"/>
      <c r="C511" s="413"/>
      <c r="D511" s="413"/>
      <c r="E511" s="413"/>
      <c r="F511" s="413"/>
      <c r="G511" s="413"/>
      <c r="H511" s="413"/>
      <c r="I511" s="413"/>
      <c r="J511" s="414"/>
    </row>
    <row r="512">
      <c r="B512" s="413"/>
      <c r="C512" s="413"/>
      <c r="D512" s="413"/>
      <c r="E512" s="413"/>
      <c r="F512" s="413"/>
      <c r="G512" s="413"/>
      <c r="H512" s="413"/>
      <c r="I512" s="413"/>
      <c r="J512" s="414"/>
    </row>
    <row r="513">
      <c r="B513" s="413"/>
      <c r="C513" s="413"/>
      <c r="D513" s="413"/>
      <c r="E513" s="413"/>
      <c r="F513" s="413"/>
      <c r="G513" s="413"/>
      <c r="H513" s="413"/>
      <c r="I513" s="413"/>
      <c r="J513" s="414"/>
    </row>
    <row r="514">
      <c r="B514" s="413"/>
      <c r="C514" s="413"/>
      <c r="D514" s="413"/>
      <c r="E514" s="413"/>
      <c r="F514" s="413"/>
      <c r="G514" s="413"/>
      <c r="H514" s="413"/>
      <c r="I514" s="413"/>
      <c r="J514" s="414"/>
    </row>
    <row r="515">
      <c r="B515" s="413"/>
      <c r="C515" s="413"/>
      <c r="D515" s="413"/>
      <c r="E515" s="413"/>
      <c r="F515" s="413"/>
      <c r="G515" s="413"/>
      <c r="H515" s="413"/>
      <c r="I515" s="413"/>
      <c r="J515" s="414"/>
    </row>
    <row r="516">
      <c r="B516" s="413"/>
      <c r="C516" s="413"/>
      <c r="D516" s="413"/>
      <c r="E516" s="413"/>
      <c r="F516" s="413"/>
      <c r="G516" s="413"/>
      <c r="H516" s="413"/>
      <c r="I516" s="413"/>
      <c r="J516" s="414"/>
    </row>
    <row r="517">
      <c r="B517" s="413"/>
      <c r="C517" s="413"/>
      <c r="D517" s="413"/>
      <c r="E517" s="413"/>
      <c r="F517" s="413"/>
      <c r="G517" s="413"/>
      <c r="H517" s="413"/>
      <c r="I517" s="413"/>
      <c r="J517" s="414"/>
    </row>
    <row r="518">
      <c r="B518" s="413"/>
      <c r="C518" s="413"/>
      <c r="D518" s="413"/>
      <c r="E518" s="413"/>
      <c r="F518" s="413"/>
      <c r="G518" s="413"/>
      <c r="H518" s="413"/>
      <c r="I518" s="413"/>
      <c r="J518" s="414"/>
    </row>
    <row r="519">
      <c r="B519" s="413"/>
      <c r="C519" s="413"/>
      <c r="D519" s="413"/>
      <c r="E519" s="413"/>
      <c r="F519" s="413"/>
      <c r="G519" s="413"/>
      <c r="H519" s="413"/>
      <c r="I519" s="413"/>
      <c r="J519" s="414"/>
    </row>
    <row r="520">
      <c r="B520" s="413"/>
      <c r="C520" s="413"/>
      <c r="D520" s="413"/>
      <c r="E520" s="413"/>
      <c r="F520" s="413"/>
      <c r="G520" s="413"/>
      <c r="H520" s="413"/>
      <c r="I520" s="413"/>
      <c r="J520" s="414"/>
    </row>
    <row r="521">
      <c r="B521" s="413"/>
      <c r="C521" s="413"/>
      <c r="D521" s="413"/>
      <c r="E521" s="413"/>
      <c r="F521" s="413"/>
      <c r="G521" s="413"/>
      <c r="H521" s="413"/>
      <c r="I521" s="413"/>
      <c r="J521" s="414"/>
    </row>
    <row r="522">
      <c r="B522" s="413"/>
      <c r="C522" s="413"/>
      <c r="D522" s="413"/>
      <c r="E522" s="413"/>
      <c r="F522" s="413"/>
      <c r="G522" s="413"/>
      <c r="H522" s="413"/>
      <c r="I522" s="413"/>
      <c r="J522" s="414"/>
    </row>
    <row r="523">
      <c r="B523" s="413"/>
      <c r="C523" s="413"/>
      <c r="D523" s="413"/>
      <c r="E523" s="413"/>
      <c r="F523" s="413"/>
      <c r="G523" s="413"/>
      <c r="H523" s="413"/>
      <c r="I523" s="413"/>
      <c r="J523" s="414"/>
    </row>
    <row r="524">
      <c r="B524" s="413"/>
      <c r="C524" s="413"/>
      <c r="D524" s="413"/>
      <c r="E524" s="413"/>
      <c r="F524" s="413"/>
      <c r="G524" s="413"/>
      <c r="H524" s="413"/>
      <c r="I524" s="413"/>
      <c r="J524" s="414"/>
    </row>
    <row r="525">
      <c r="B525" s="413"/>
      <c r="C525" s="413"/>
      <c r="D525" s="413"/>
      <c r="E525" s="413"/>
      <c r="F525" s="413"/>
      <c r="G525" s="413"/>
      <c r="H525" s="413"/>
      <c r="I525" s="413"/>
      <c r="J525" s="414"/>
    </row>
    <row r="526">
      <c r="B526" s="413"/>
      <c r="C526" s="413"/>
      <c r="D526" s="413"/>
      <c r="E526" s="413"/>
      <c r="F526" s="413"/>
      <c r="G526" s="413"/>
      <c r="H526" s="413"/>
      <c r="I526" s="413"/>
      <c r="J526" s="414"/>
    </row>
    <row r="527">
      <c r="B527" s="413"/>
      <c r="C527" s="413"/>
      <c r="D527" s="413"/>
      <c r="E527" s="413"/>
      <c r="F527" s="413"/>
      <c r="G527" s="413"/>
      <c r="H527" s="413"/>
      <c r="I527" s="413"/>
      <c r="J527" s="414"/>
    </row>
    <row r="528">
      <c r="B528" s="413"/>
      <c r="C528" s="413"/>
      <c r="D528" s="413"/>
      <c r="E528" s="413"/>
      <c r="F528" s="413"/>
      <c r="G528" s="413"/>
      <c r="H528" s="413"/>
      <c r="I528" s="413"/>
      <c r="J528" s="414"/>
    </row>
    <row r="529">
      <c r="B529" s="413"/>
      <c r="C529" s="413"/>
      <c r="D529" s="413"/>
      <c r="E529" s="413"/>
      <c r="F529" s="413"/>
      <c r="G529" s="413"/>
      <c r="H529" s="413"/>
      <c r="I529" s="413"/>
      <c r="J529" s="414"/>
    </row>
    <row r="530">
      <c r="B530" s="413"/>
      <c r="C530" s="413"/>
      <c r="D530" s="413"/>
      <c r="E530" s="413"/>
      <c r="F530" s="413"/>
      <c r="G530" s="413"/>
      <c r="H530" s="413"/>
      <c r="I530" s="413"/>
      <c r="J530" s="414"/>
    </row>
    <row r="531">
      <c r="B531" s="413"/>
      <c r="C531" s="413"/>
      <c r="D531" s="413"/>
      <c r="E531" s="413"/>
      <c r="F531" s="413"/>
      <c r="G531" s="413"/>
      <c r="H531" s="413"/>
      <c r="I531" s="413"/>
      <c r="J531" s="414"/>
    </row>
    <row r="532">
      <c r="B532" s="413"/>
      <c r="C532" s="413"/>
      <c r="D532" s="413"/>
      <c r="E532" s="413"/>
      <c r="F532" s="413"/>
      <c r="G532" s="413"/>
      <c r="H532" s="413"/>
      <c r="I532" s="413"/>
      <c r="J532" s="414"/>
    </row>
    <row r="533">
      <c r="B533" s="413"/>
      <c r="C533" s="413"/>
      <c r="D533" s="413"/>
      <c r="E533" s="413"/>
      <c r="F533" s="413"/>
      <c r="G533" s="413"/>
      <c r="H533" s="413"/>
      <c r="I533" s="413"/>
      <c r="J533" s="414"/>
    </row>
    <row r="534">
      <c r="B534" s="413"/>
      <c r="C534" s="413"/>
      <c r="D534" s="413"/>
      <c r="E534" s="413"/>
      <c r="F534" s="413"/>
      <c r="G534" s="413"/>
      <c r="H534" s="413"/>
      <c r="I534" s="413"/>
      <c r="J534" s="414"/>
    </row>
    <row r="535">
      <c r="B535" s="413"/>
      <c r="C535" s="413"/>
      <c r="D535" s="413"/>
      <c r="E535" s="413"/>
      <c r="F535" s="413"/>
      <c r="G535" s="413"/>
      <c r="H535" s="413"/>
      <c r="I535" s="413"/>
      <c r="J535" s="414"/>
    </row>
    <row r="536">
      <c r="B536" s="413"/>
      <c r="C536" s="413"/>
      <c r="D536" s="413"/>
      <c r="E536" s="413"/>
      <c r="F536" s="413"/>
      <c r="G536" s="413"/>
      <c r="H536" s="413"/>
      <c r="I536" s="413"/>
      <c r="J536" s="414"/>
    </row>
    <row r="537">
      <c r="B537" s="413"/>
      <c r="C537" s="413"/>
      <c r="D537" s="413"/>
      <c r="E537" s="413"/>
      <c r="F537" s="413"/>
      <c r="G537" s="413"/>
      <c r="H537" s="413"/>
      <c r="I537" s="413"/>
      <c r="J537" s="414"/>
    </row>
    <row r="538">
      <c r="B538" s="413"/>
      <c r="C538" s="413"/>
      <c r="D538" s="413"/>
      <c r="E538" s="413"/>
      <c r="F538" s="413"/>
      <c r="G538" s="413"/>
      <c r="H538" s="413"/>
      <c r="I538" s="413"/>
      <c r="J538" s="414"/>
    </row>
    <row r="539">
      <c r="B539" s="413"/>
      <c r="C539" s="413"/>
      <c r="D539" s="413"/>
      <c r="E539" s="413"/>
      <c r="F539" s="413"/>
      <c r="G539" s="413"/>
      <c r="H539" s="413"/>
      <c r="I539" s="413"/>
      <c r="J539" s="414"/>
    </row>
    <row r="540">
      <c r="B540" s="413"/>
      <c r="C540" s="413"/>
      <c r="D540" s="413"/>
      <c r="E540" s="413"/>
      <c r="F540" s="413"/>
      <c r="G540" s="413"/>
      <c r="H540" s="413"/>
      <c r="I540" s="413"/>
      <c r="J540" s="414"/>
    </row>
    <row r="541">
      <c r="B541" s="413"/>
      <c r="C541" s="413"/>
      <c r="D541" s="413"/>
      <c r="E541" s="413"/>
      <c r="F541" s="413"/>
      <c r="G541" s="413"/>
      <c r="H541" s="413"/>
      <c r="I541" s="413"/>
      <c r="J541" s="414"/>
    </row>
    <row r="542">
      <c r="B542" s="413"/>
      <c r="C542" s="413"/>
      <c r="D542" s="413"/>
      <c r="E542" s="413"/>
      <c r="F542" s="413"/>
      <c r="G542" s="413"/>
      <c r="H542" s="413"/>
      <c r="I542" s="413"/>
      <c r="J542" s="414"/>
    </row>
    <row r="543">
      <c r="B543" s="413"/>
      <c r="C543" s="413"/>
      <c r="D543" s="413"/>
      <c r="E543" s="413"/>
      <c r="F543" s="413"/>
      <c r="G543" s="413"/>
      <c r="H543" s="413"/>
      <c r="I543" s="413"/>
      <c r="J543" s="414"/>
    </row>
    <row r="544">
      <c r="B544" s="413"/>
      <c r="C544" s="413"/>
      <c r="D544" s="413"/>
      <c r="E544" s="413"/>
      <c r="F544" s="413"/>
      <c r="G544" s="413"/>
      <c r="H544" s="413"/>
      <c r="I544" s="413"/>
      <c r="J544" s="414"/>
    </row>
    <row r="545">
      <c r="B545" s="413"/>
      <c r="C545" s="413"/>
      <c r="D545" s="413"/>
      <c r="E545" s="413"/>
      <c r="F545" s="413"/>
      <c r="G545" s="413"/>
      <c r="H545" s="413"/>
      <c r="I545" s="413"/>
      <c r="J545" s="414"/>
    </row>
    <row r="546">
      <c r="B546" s="413"/>
      <c r="C546" s="413"/>
      <c r="D546" s="413"/>
      <c r="E546" s="413"/>
      <c r="F546" s="413"/>
      <c r="G546" s="413"/>
      <c r="H546" s="413"/>
      <c r="I546" s="413"/>
      <c r="J546" s="414"/>
    </row>
    <row r="547">
      <c r="B547" s="413"/>
      <c r="C547" s="413"/>
      <c r="D547" s="413"/>
      <c r="E547" s="413"/>
      <c r="F547" s="413"/>
      <c r="G547" s="413"/>
      <c r="H547" s="413"/>
      <c r="I547" s="413"/>
      <c r="J547" s="414"/>
    </row>
    <row r="548">
      <c r="B548" s="413"/>
      <c r="C548" s="413"/>
      <c r="D548" s="413"/>
      <c r="E548" s="413"/>
      <c r="F548" s="413"/>
      <c r="G548" s="413"/>
      <c r="H548" s="413"/>
      <c r="I548" s="413"/>
      <c r="J548" s="414"/>
    </row>
    <row r="549">
      <c r="B549" s="413"/>
      <c r="C549" s="413"/>
      <c r="D549" s="413"/>
      <c r="E549" s="413"/>
      <c r="F549" s="413"/>
      <c r="G549" s="413"/>
      <c r="H549" s="413"/>
      <c r="I549" s="413"/>
      <c r="J549" s="414"/>
    </row>
    <row r="550">
      <c r="B550" s="413"/>
      <c r="C550" s="413"/>
      <c r="D550" s="413"/>
      <c r="E550" s="413"/>
      <c r="F550" s="413"/>
      <c r="G550" s="413"/>
      <c r="H550" s="413"/>
      <c r="I550" s="413"/>
      <c r="J550" s="414"/>
    </row>
    <row r="551">
      <c r="B551" s="413"/>
      <c r="C551" s="413"/>
      <c r="D551" s="413"/>
      <c r="E551" s="413"/>
      <c r="F551" s="413"/>
      <c r="G551" s="413"/>
      <c r="H551" s="413"/>
      <c r="I551" s="413"/>
      <c r="J551" s="414"/>
    </row>
    <row r="552">
      <c r="B552" s="413"/>
      <c r="C552" s="413"/>
      <c r="D552" s="413"/>
      <c r="E552" s="413"/>
      <c r="F552" s="413"/>
      <c r="G552" s="413"/>
      <c r="H552" s="413"/>
      <c r="I552" s="413"/>
      <c r="J552" s="414"/>
    </row>
    <row r="553">
      <c r="B553" s="413"/>
      <c r="C553" s="413"/>
      <c r="D553" s="413"/>
      <c r="E553" s="413"/>
      <c r="F553" s="413"/>
      <c r="G553" s="413"/>
      <c r="H553" s="413"/>
      <c r="I553" s="413"/>
      <c r="J553" s="414"/>
    </row>
    <row r="554">
      <c r="B554" s="413"/>
      <c r="C554" s="413"/>
      <c r="D554" s="413"/>
      <c r="E554" s="413"/>
      <c r="F554" s="413"/>
      <c r="G554" s="413"/>
      <c r="H554" s="413"/>
      <c r="I554" s="413"/>
      <c r="J554" s="414"/>
    </row>
    <row r="555">
      <c r="B555" s="413"/>
      <c r="C555" s="413"/>
      <c r="D555" s="413"/>
      <c r="E555" s="413"/>
      <c r="F555" s="413"/>
      <c r="G555" s="413"/>
      <c r="H555" s="413"/>
      <c r="I555" s="413"/>
      <c r="J555" s="414"/>
    </row>
    <row r="556">
      <c r="B556" s="413"/>
      <c r="C556" s="413"/>
      <c r="D556" s="413"/>
      <c r="E556" s="413"/>
      <c r="F556" s="413"/>
      <c r="G556" s="413"/>
      <c r="H556" s="413"/>
      <c r="I556" s="413"/>
      <c r="J556" s="414"/>
    </row>
    <row r="557">
      <c r="B557" s="413"/>
      <c r="C557" s="413"/>
      <c r="D557" s="413"/>
      <c r="E557" s="413"/>
      <c r="F557" s="413"/>
      <c r="G557" s="413"/>
      <c r="H557" s="413"/>
      <c r="I557" s="413"/>
      <c r="J557" s="414"/>
    </row>
    <row r="558">
      <c r="B558" s="413"/>
      <c r="C558" s="413"/>
      <c r="D558" s="413"/>
      <c r="E558" s="413"/>
      <c r="F558" s="413"/>
      <c r="G558" s="413"/>
      <c r="H558" s="413"/>
      <c r="I558" s="413"/>
      <c r="J558" s="414"/>
    </row>
    <row r="559">
      <c r="B559" s="413"/>
      <c r="C559" s="413"/>
      <c r="D559" s="413"/>
      <c r="E559" s="413"/>
      <c r="F559" s="413"/>
      <c r="G559" s="413"/>
      <c r="H559" s="413"/>
      <c r="I559" s="413"/>
      <c r="J559" s="414"/>
    </row>
    <row r="560">
      <c r="B560" s="413"/>
      <c r="C560" s="413"/>
      <c r="D560" s="413"/>
      <c r="E560" s="413"/>
      <c r="F560" s="413"/>
      <c r="G560" s="413"/>
      <c r="H560" s="413"/>
      <c r="I560" s="413"/>
      <c r="J560" s="414"/>
    </row>
    <row r="561">
      <c r="B561" s="413"/>
      <c r="C561" s="413"/>
      <c r="D561" s="413"/>
      <c r="E561" s="413"/>
      <c r="F561" s="413"/>
      <c r="G561" s="413"/>
      <c r="H561" s="413"/>
      <c r="I561" s="413"/>
      <c r="J561" s="414"/>
    </row>
    <row r="562">
      <c r="B562" s="413"/>
      <c r="C562" s="413"/>
      <c r="D562" s="413"/>
      <c r="E562" s="413"/>
      <c r="F562" s="413"/>
      <c r="G562" s="413"/>
      <c r="H562" s="413"/>
      <c r="I562" s="413"/>
      <c r="J562" s="414"/>
    </row>
    <row r="563">
      <c r="B563" s="413"/>
      <c r="C563" s="413"/>
      <c r="D563" s="413"/>
      <c r="E563" s="413"/>
      <c r="F563" s="413"/>
      <c r="G563" s="413"/>
      <c r="H563" s="413"/>
      <c r="I563" s="413"/>
      <c r="J563" s="414"/>
    </row>
    <row r="564">
      <c r="B564" s="413"/>
      <c r="C564" s="413"/>
      <c r="D564" s="413"/>
      <c r="E564" s="413"/>
      <c r="F564" s="413"/>
      <c r="G564" s="413"/>
      <c r="H564" s="413"/>
      <c r="I564" s="413"/>
      <c r="J564" s="414"/>
    </row>
    <row r="565">
      <c r="B565" s="413"/>
      <c r="C565" s="413"/>
      <c r="D565" s="413"/>
      <c r="E565" s="413"/>
      <c r="F565" s="413"/>
      <c r="G565" s="413"/>
      <c r="H565" s="413"/>
      <c r="I565" s="413"/>
      <c r="J565" s="414"/>
    </row>
    <row r="566">
      <c r="B566" s="413"/>
      <c r="C566" s="413"/>
      <c r="D566" s="413"/>
      <c r="E566" s="413"/>
      <c r="F566" s="413"/>
      <c r="G566" s="413"/>
      <c r="H566" s="413"/>
      <c r="I566" s="413"/>
      <c r="J566" s="414"/>
    </row>
    <row r="567">
      <c r="B567" s="413"/>
      <c r="C567" s="413"/>
      <c r="D567" s="413"/>
      <c r="E567" s="413"/>
      <c r="F567" s="413"/>
      <c r="G567" s="413"/>
      <c r="H567" s="413"/>
      <c r="I567" s="413"/>
      <c r="J567" s="414"/>
    </row>
    <row r="568">
      <c r="B568" s="413"/>
      <c r="C568" s="413"/>
      <c r="D568" s="413"/>
      <c r="E568" s="413"/>
      <c r="F568" s="413"/>
      <c r="G568" s="413"/>
      <c r="H568" s="413"/>
      <c r="I568" s="413"/>
      <c r="J568" s="414"/>
    </row>
    <row r="569">
      <c r="B569" s="413"/>
      <c r="C569" s="413"/>
      <c r="D569" s="413"/>
      <c r="E569" s="413"/>
      <c r="F569" s="413"/>
      <c r="G569" s="413"/>
      <c r="H569" s="413"/>
      <c r="I569" s="413"/>
      <c r="J569" s="414"/>
    </row>
    <row r="570">
      <c r="B570" s="413"/>
      <c r="C570" s="413"/>
      <c r="D570" s="413"/>
      <c r="E570" s="413"/>
      <c r="F570" s="413"/>
      <c r="G570" s="413"/>
      <c r="H570" s="413"/>
      <c r="I570" s="413"/>
      <c r="J570" s="414"/>
    </row>
    <row r="571">
      <c r="B571" s="413"/>
      <c r="C571" s="413"/>
      <c r="D571" s="413"/>
      <c r="E571" s="413"/>
      <c r="F571" s="413"/>
      <c r="G571" s="413"/>
      <c r="H571" s="413"/>
      <c r="I571" s="413"/>
      <c r="J571" s="414"/>
    </row>
    <row r="572">
      <c r="B572" s="413"/>
      <c r="C572" s="413"/>
      <c r="D572" s="413"/>
      <c r="E572" s="413"/>
      <c r="F572" s="413"/>
      <c r="G572" s="413"/>
      <c r="H572" s="413"/>
      <c r="I572" s="413"/>
      <c r="J572" s="414"/>
    </row>
    <row r="573">
      <c r="B573" s="413"/>
      <c r="C573" s="413"/>
      <c r="D573" s="413"/>
      <c r="E573" s="413"/>
      <c r="F573" s="413"/>
      <c r="G573" s="413"/>
      <c r="H573" s="413"/>
      <c r="I573" s="413"/>
      <c r="J573" s="414"/>
    </row>
    <row r="574">
      <c r="B574" s="413"/>
      <c r="C574" s="413"/>
      <c r="D574" s="413"/>
      <c r="E574" s="413"/>
      <c r="F574" s="413"/>
      <c r="G574" s="413"/>
      <c r="H574" s="413"/>
      <c r="I574" s="413"/>
      <c r="J574" s="414"/>
    </row>
    <row r="575">
      <c r="B575" s="413"/>
      <c r="C575" s="413"/>
      <c r="D575" s="413"/>
      <c r="E575" s="413"/>
      <c r="F575" s="413"/>
      <c r="G575" s="413"/>
      <c r="H575" s="413"/>
      <c r="I575" s="413"/>
      <c r="J575" s="414"/>
    </row>
    <row r="576">
      <c r="B576" s="413"/>
      <c r="C576" s="413"/>
      <c r="D576" s="413"/>
      <c r="E576" s="413"/>
      <c r="F576" s="413"/>
      <c r="G576" s="413"/>
      <c r="H576" s="413"/>
      <c r="I576" s="413"/>
      <c r="J576" s="414"/>
    </row>
    <row r="577">
      <c r="B577" s="413"/>
      <c r="C577" s="413"/>
      <c r="D577" s="413"/>
      <c r="E577" s="413"/>
      <c r="F577" s="413"/>
      <c r="G577" s="413"/>
      <c r="H577" s="413"/>
      <c r="I577" s="413"/>
      <c r="J577" s="414"/>
    </row>
    <row r="578">
      <c r="B578" s="413"/>
      <c r="C578" s="413"/>
      <c r="D578" s="413"/>
      <c r="E578" s="413"/>
      <c r="F578" s="413"/>
      <c r="G578" s="413"/>
      <c r="H578" s="413"/>
      <c r="I578" s="413"/>
      <c r="J578" s="414"/>
    </row>
    <row r="579">
      <c r="B579" s="413"/>
      <c r="C579" s="413"/>
      <c r="D579" s="413"/>
      <c r="E579" s="413"/>
      <c r="F579" s="413"/>
      <c r="G579" s="413"/>
      <c r="H579" s="413"/>
      <c r="I579" s="413"/>
      <c r="J579" s="414"/>
    </row>
    <row r="580">
      <c r="B580" s="413"/>
      <c r="C580" s="413"/>
      <c r="D580" s="413"/>
      <c r="E580" s="413"/>
      <c r="F580" s="413"/>
      <c r="G580" s="413"/>
      <c r="H580" s="413"/>
      <c r="I580" s="413"/>
      <c r="J580" s="414"/>
    </row>
    <row r="581">
      <c r="B581" s="413"/>
      <c r="C581" s="413"/>
      <c r="D581" s="413"/>
      <c r="E581" s="413"/>
      <c r="F581" s="413"/>
      <c r="G581" s="413"/>
      <c r="H581" s="413"/>
      <c r="I581" s="413"/>
      <c r="J581" s="414"/>
    </row>
    <row r="582">
      <c r="B582" s="413"/>
      <c r="C582" s="413"/>
      <c r="D582" s="413"/>
      <c r="E582" s="413"/>
      <c r="F582" s="413"/>
      <c r="G582" s="413"/>
      <c r="H582" s="413"/>
      <c r="I582" s="413"/>
      <c r="J582" s="414"/>
    </row>
    <row r="583">
      <c r="B583" s="413"/>
      <c r="C583" s="413"/>
      <c r="D583" s="413"/>
      <c r="E583" s="413"/>
      <c r="F583" s="413"/>
      <c r="G583" s="413"/>
      <c r="H583" s="413"/>
      <c r="I583" s="413"/>
      <c r="J583" s="414"/>
    </row>
    <row r="584">
      <c r="B584" s="413"/>
      <c r="C584" s="413"/>
      <c r="D584" s="413"/>
      <c r="E584" s="413"/>
      <c r="F584" s="413"/>
      <c r="G584" s="413"/>
      <c r="H584" s="413"/>
      <c r="I584" s="413"/>
      <c r="J584" s="414"/>
    </row>
    <row r="585">
      <c r="B585" s="413"/>
      <c r="C585" s="413"/>
      <c r="D585" s="413"/>
      <c r="E585" s="413"/>
      <c r="F585" s="413"/>
      <c r="G585" s="413"/>
      <c r="H585" s="413"/>
      <c r="I585" s="413"/>
      <c r="J585" s="414"/>
    </row>
    <row r="586">
      <c r="B586" s="413"/>
      <c r="C586" s="413"/>
      <c r="D586" s="413"/>
      <c r="E586" s="413"/>
      <c r="F586" s="413"/>
      <c r="G586" s="413"/>
      <c r="H586" s="413"/>
      <c r="I586" s="413"/>
      <c r="J586" s="414"/>
    </row>
    <row r="587">
      <c r="B587" s="413"/>
      <c r="C587" s="413"/>
      <c r="D587" s="413"/>
      <c r="E587" s="413"/>
      <c r="F587" s="413"/>
      <c r="G587" s="413"/>
      <c r="H587" s="413"/>
      <c r="I587" s="413"/>
      <c r="J587" s="414"/>
    </row>
    <row r="588">
      <c r="B588" s="413"/>
      <c r="C588" s="413"/>
      <c r="D588" s="413"/>
      <c r="E588" s="413"/>
      <c r="F588" s="413"/>
      <c r="G588" s="413"/>
      <c r="H588" s="413"/>
      <c r="I588" s="413"/>
      <c r="J588" s="414"/>
    </row>
    <row r="589">
      <c r="B589" s="413"/>
      <c r="C589" s="413"/>
      <c r="D589" s="413"/>
      <c r="E589" s="413"/>
      <c r="F589" s="413"/>
      <c r="G589" s="413"/>
      <c r="H589" s="413"/>
      <c r="I589" s="413"/>
      <c r="J589" s="414"/>
    </row>
    <row r="590">
      <c r="B590" s="413"/>
      <c r="C590" s="413"/>
      <c r="D590" s="413"/>
      <c r="E590" s="413"/>
      <c r="F590" s="413"/>
      <c r="G590" s="413"/>
      <c r="H590" s="413"/>
      <c r="I590" s="413"/>
      <c r="J590" s="414"/>
    </row>
    <row r="591">
      <c r="B591" s="413"/>
      <c r="C591" s="413"/>
      <c r="D591" s="413"/>
      <c r="E591" s="413"/>
      <c r="F591" s="413"/>
      <c r="G591" s="413"/>
      <c r="H591" s="413"/>
      <c r="I591" s="413"/>
      <c r="J591" s="414"/>
    </row>
    <row r="592">
      <c r="B592" s="413"/>
      <c r="C592" s="413"/>
      <c r="D592" s="413"/>
      <c r="E592" s="413"/>
      <c r="F592" s="413"/>
      <c r="G592" s="413"/>
      <c r="H592" s="413"/>
      <c r="I592" s="413"/>
      <c r="J592" s="414"/>
    </row>
    <row r="593">
      <c r="B593" s="413"/>
      <c r="C593" s="413"/>
      <c r="D593" s="413"/>
      <c r="E593" s="413"/>
      <c r="F593" s="413"/>
      <c r="G593" s="413"/>
      <c r="H593" s="413"/>
      <c r="I593" s="413"/>
      <c r="J593" s="414"/>
    </row>
    <row r="594">
      <c r="B594" s="413"/>
      <c r="C594" s="413"/>
      <c r="D594" s="413"/>
      <c r="E594" s="413"/>
      <c r="F594" s="413"/>
      <c r="G594" s="413"/>
      <c r="H594" s="413"/>
      <c r="I594" s="413"/>
      <c r="J594" s="414"/>
    </row>
    <row r="595">
      <c r="B595" s="413"/>
      <c r="C595" s="413"/>
      <c r="D595" s="413"/>
      <c r="E595" s="413"/>
      <c r="F595" s="413"/>
      <c r="G595" s="413"/>
      <c r="H595" s="413"/>
      <c r="I595" s="413"/>
      <c r="J595" s="414"/>
    </row>
    <row r="596">
      <c r="B596" s="413"/>
      <c r="C596" s="413"/>
      <c r="D596" s="413"/>
      <c r="E596" s="413"/>
      <c r="F596" s="413"/>
      <c r="G596" s="413"/>
      <c r="H596" s="413"/>
      <c r="I596" s="413"/>
      <c r="J596" s="414"/>
    </row>
    <row r="597">
      <c r="B597" s="413"/>
      <c r="C597" s="413"/>
      <c r="D597" s="413"/>
      <c r="E597" s="413"/>
      <c r="F597" s="413"/>
      <c r="G597" s="413"/>
      <c r="H597" s="413"/>
      <c r="I597" s="413"/>
      <c r="J597" s="414"/>
    </row>
    <row r="598">
      <c r="B598" s="413"/>
      <c r="C598" s="413"/>
      <c r="D598" s="413"/>
      <c r="E598" s="413"/>
      <c r="F598" s="413"/>
      <c r="G598" s="413"/>
      <c r="H598" s="413"/>
      <c r="I598" s="413"/>
      <c r="J598" s="414"/>
    </row>
    <row r="599">
      <c r="B599" s="413"/>
      <c r="C599" s="413"/>
      <c r="D599" s="413"/>
      <c r="E599" s="413"/>
      <c r="F599" s="413"/>
      <c r="G599" s="413"/>
      <c r="H599" s="413"/>
      <c r="I599" s="413"/>
      <c r="J599" s="414"/>
    </row>
    <row r="600">
      <c r="B600" s="413"/>
      <c r="C600" s="413"/>
      <c r="D600" s="413"/>
      <c r="E600" s="413"/>
      <c r="F600" s="413"/>
      <c r="G600" s="413"/>
      <c r="H600" s="413"/>
      <c r="I600" s="413"/>
      <c r="J600" s="414"/>
    </row>
    <row r="601">
      <c r="B601" s="413"/>
      <c r="C601" s="413"/>
      <c r="D601" s="413"/>
      <c r="E601" s="413"/>
      <c r="F601" s="413"/>
      <c r="G601" s="413"/>
      <c r="H601" s="413"/>
      <c r="I601" s="413"/>
      <c r="J601" s="414"/>
    </row>
    <row r="602">
      <c r="B602" s="413"/>
      <c r="C602" s="413"/>
      <c r="D602" s="413"/>
      <c r="E602" s="413"/>
      <c r="F602" s="413"/>
      <c r="G602" s="413"/>
      <c r="H602" s="413"/>
      <c r="I602" s="413"/>
      <c r="J602" s="414"/>
    </row>
    <row r="603">
      <c r="B603" s="413"/>
      <c r="C603" s="413"/>
      <c r="D603" s="413"/>
      <c r="E603" s="413"/>
      <c r="F603" s="413"/>
      <c r="G603" s="413"/>
      <c r="H603" s="413"/>
      <c r="I603" s="413"/>
      <c r="J603" s="414"/>
    </row>
    <row r="604">
      <c r="B604" s="413"/>
      <c r="C604" s="413"/>
      <c r="D604" s="413"/>
      <c r="E604" s="413"/>
      <c r="F604" s="413"/>
      <c r="G604" s="413"/>
      <c r="H604" s="413"/>
      <c r="I604" s="413"/>
      <c r="J604" s="414"/>
    </row>
    <row r="605">
      <c r="B605" s="413"/>
      <c r="C605" s="413"/>
      <c r="D605" s="413"/>
      <c r="E605" s="413"/>
      <c r="F605" s="413"/>
      <c r="G605" s="413"/>
      <c r="H605" s="413"/>
      <c r="I605" s="413"/>
      <c r="J605" s="414"/>
    </row>
    <row r="606">
      <c r="B606" s="413"/>
      <c r="C606" s="413"/>
      <c r="D606" s="413"/>
      <c r="E606" s="413"/>
      <c r="F606" s="413"/>
      <c r="G606" s="413"/>
      <c r="H606" s="413"/>
      <c r="I606" s="413"/>
      <c r="J606" s="414"/>
    </row>
    <row r="607">
      <c r="B607" s="413"/>
      <c r="C607" s="413"/>
      <c r="D607" s="413"/>
      <c r="E607" s="413"/>
      <c r="F607" s="413"/>
      <c r="G607" s="413"/>
      <c r="H607" s="413"/>
      <c r="I607" s="413"/>
      <c r="J607" s="414"/>
    </row>
    <row r="608">
      <c r="B608" s="413"/>
      <c r="C608" s="413"/>
      <c r="D608" s="413"/>
      <c r="E608" s="413"/>
      <c r="F608" s="413"/>
      <c r="G608" s="413"/>
      <c r="H608" s="413"/>
      <c r="I608" s="413"/>
      <c r="J608" s="414"/>
    </row>
    <row r="609">
      <c r="B609" s="413"/>
      <c r="C609" s="413"/>
      <c r="D609" s="413"/>
      <c r="E609" s="413"/>
      <c r="F609" s="413"/>
      <c r="G609" s="413"/>
      <c r="H609" s="413"/>
      <c r="I609" s="413"/>
      <c r="J609" s="414"/>
    </row>
    <row r="610">
      <c r="B610" s="413"/>
      <c r="C610" s="413"/>
      <c r="D610" s="413"/>
      <c r="E610" s="413"/>
      <c r="F610" s="413"/>
      <c r="G610" s="413"/>
      <c r="H610" s="413"/>
      <c r="I610" s="413"/>
      <c r="J610" s="414"/>
    </row>
    <row r="611">
      <c r="B611" s="413"/>
      <c r="C611" s="413"/>
      <c r="D611" s="413"/>
      <c r="E611" s="413"/>
      <c r="F611" s="413"/>
      <c r="G611" s="413"/>
      <c r="H611" s="413"/>
      <c r="I611" s="413"/>
      <c r="J611" s="414"/>
    </row>
    <row r="612">
      <c r="B612" s="413"/>
      <c r="C612" s="413"/>
      <c r="D612" s="413"/>
      <c r="E612" s="413"/>
      <c r="F612" s="413"/>
      <c r="G612" s="413"/>
      <c r="H612" s="413"/>
      <c r="I612" s="413"/>
      <c r="J612" s="414"/>
    </row>
    <row r="613">
      <c r="B613" s="413"/>
      <c r="C613" s="413"/>
      <c r="D613" s="413"/>
      <c r="E613" s="413"/>
      <c r="F613" s="413"/>
      <c r="G613" s="413"/>
      <c r="H613" s="413"/>
      <c r="I613" s="413"/>
      <c r="J613" s="414"/>
    </row>
    <row r="614">
      <c r="B614" s="413"/>
      <c r="C614" s="413"/>
      <c r="D614" s="413"/>
      <c r="E614" s="413"/>
      <c r="F614" s="413"/>
      <c r="G614" s="413"/>
      <c r="H614" s="413"/>
      <c r="I614" s="413"/>
      <c r="J614" s="414"/>
    </row>
    <row r="615">
      <c r="B615" s="413"/>
      <c r="C615" s="413"/>
      <c r="D615" s="413"/>
      <c r="E615" s="413"/>
      <c r="F615" s="413"/>
      <c r="G615" s="413"/>
      <c r="H615" s="413"/>
      <c r="I615" s="413"/>
      <c r="J615" s="414"/>
    </row>
    <row r="616">
      <c r="B616" s="413"/>
      <c r="C616" s="413"/>
      <c r="D616" s="413"/>
      <c r="E616" s="413"/>
      <c r="F616" s="413"/>
      <c r="G616" s="413"/>
      <c r="H616" s="413"/>
      <c r="I616" s="413"/>
      <c r="J616" s="414"/>
    </row>
    <row r="617">
      <c r="B617" s="413"/>
      <c r="C617" s="413"/>
      <c r="D617" s="413"/>
      <c r="E617" s="413"/>
      <c r="F617" s="413"/>
      <c r="G617" s="413"/>
      <c r="H617" s="413"/>
      <c r="I617" s="413"/>
      <c r="J617" s="414"/>
    </row>
    <row r="618">
      <c r="B618" s="413"/>
      <c r="C618" s="413"/>
      <c r="D618" s="413"/>
      <c r="E618" s="413"/>
      <c r="F618" s="413"/>
      <c r="G618" s="413"/>
      <c r="H618" s="413"/>
      <c r="I618" s="413"/>
      <c r="J618" s="414"/>
    </row>
    <row r="619">
      <c r="B619" s="413"/>
      <c r="C619" s="413"/>
      <c r="D619" s="413"/>
      <c r="E619" s="413"/>
      <c r="F619" s="413"/>
      <c r="G619" s="413"/>
      <c r="H619" s="413"/>
      <c r="I619" s="413"/>
      <c r="J619" s="414"/>
    </row>
    <row r="620">
      <c r="B620" s="413"/>
      <c r="C620" s="413"/>
      <c r="D620" s="413"/>
      <c r="E620" s="413"/>
      <c r="F620" s="413"/>
      <c r="G620" s="413"/>
      <c r="H620" s="413"/>
      <c r="I620" s="413"/>
      <c r="J620" s="414"/>
    </row>
    <row r="621">
      <c r="B621" s="413"/>
      <c r="C621" s="413"/>
      <c r="D621" s="413"/>
      <c r="E621" s="413"/>
      <c r="F621" s="413"/>
      <c r="G621" s="413"/>
      <c r="H621" s="413"/>
      <c r="I621" s="413"/>
      <c r="J621" s="414"/>
    </row>
    <row r="622">
      <c r="B622" s="413"/>
      <c r="C622" s="413"/>
      <c r="D622" s="413"/>
      <c r="E622" s="413"/>
      <c r="F622" s="413"/>
      <c r="G622" s="413"/>
      <c r="H622" s="413"/>
      <c r="I622" s="413"/>
      <c r="J622" s="414"/>
    </row>
    <row r="623">
      <c r="B623" s="413"/>
      <c r="C623" s="413"/>
      <c r="D623" s="413"/>
      <c r="E623" s="413"/>
      <c r="F623" s="413"/>
      <c r="G623" s="413"/>
      <c r="H623" s="413"/>
      <c r="I623" s="413"/>
      <c r="J623" s="414"/>
    </row>
    <row r="624">
      <c r="B624" s="413"/>
      <c r="C624" s="413"/>
      <c r="D624" s="413"/>
      <c r="E624" s="413"/>
      <c r="F624" s="413"/>
      <c r="G624" s="413"/>
      <c r="H624" s="413"/>
      <c r="I624" s="413"/>
      <c r="J624" s="414"/>
    </row>
    <row r="625">
      <c r="B625" s="413"/>
      <c r="C625" s="413"/>
      <c r="D625" s="413"/>
      <c r="E625" s="413"/>
      <c r="F625" s="413"/>
      <c r="G625" s="413"/>
      <c r="H625" s="413"/>
      <c r="I625" s="413"/>
      <c r="J625" s="414"/>
    </row>
    <row r="626">
      <c r="B626" s="413"/>
      <c r="C626" s="413"/>
      <c r="D626" s="413"/>
      <c r="E626" s="413"/>
      <c r="F626" s="413"/>
      <c r="G626" s="413"/>
      <c r="H626" s="413"/>
      <c r="I626" s="413"/>
      <c r="J626" s="414"/>
    </row>
    <row r="627">
      <c r="B627" s="413"/>
      <c r="C627" s="413"/>
      <c r="D627" s="413"/>
      <c r="E627" s="413"/>
      <c r="F627" s="413"/>
      <c r="G627" s="413"/>
      <c r="H627" s="413"/>
      <c r="I627" s="413"/>
      <c r="J627" s="414"/>
    </row>
    <row r="628">
      <c r="B628" s="413"/>
      <c r="C628" s="413"/>
      <c r="D628" s="413"/>
      <c r="E628" s="413"/>
      <c r="F628" s="413"/>
      <c r="G628" s="413"/>
      <c r="H628" s="413"/>
      <c r="I628" s="413"/>
      <c r="J628" s="414"/>
    </row>
    <row r="629">
      <c r="B629" s="413"/>
      <c r="C629" s="413"/>
      <c r="D629" s="413"/>
      <c r="E629" s="413"/>
      <c r="F629" s="413"/>
      <c r="G629" s="413"/>
      <c r="H629" s="413"/>
      <c r="I629" s="413"/>
      <c r="J629" s="414"/>
    </row>
    <row r="630">
      <c r="B630" s="413"/>
      <c r="C630" s="413"/>
      <c r="D630" s="413"/>
      <c r="E630" s="413"/>
      <c r="F630" s="413"/>
      <c r="G630" s="413"/>
      <c r="H630" s="413"/>
      <c r="I630" s="413"/>
      <c r="J630" s="414"/>
    </row>
    <row r="631">
      <c r="B631" s="413"/>
      <c r="C631" s="413"/>
      <c r="D631" s="413"/>
      <c r="E631" s="413"/>
      <c r="F631" s="413"/>
      <c r="G631" s="413"/>
      <c r="H631" s="413"/>
      <c r="I631" s="413"/>
      <c r="J631" s="414"/>
    </row>
    <row r="632">
      <c r="B632" s="413"/>
      <c r="C632" s="413"/>
      <c r="D632" s="413"/>
      <c r="E632" s="413"/>
      <c r="F632" s="413"/>
      <c r="G632" s="413"/>
      <c r="H632" s="413"/>
      <c r="I632" s="413"/>
      <c r="J632" s="414"/>
    </row>
    <row r="633">
      <c r="B633" s="413"/>
      <c r="C633" s="413"/>
      <c r="D633" s="413"/>
      <c r="E633" s="413"/>
      <c r="F633" s="413"/>
      <c r="G633" s="413"/>
      <c r="H633" s="413"/>
      <c r="I633" s="413"/>
      <c r="J633" s="414"/>
    </row>
    <row r="634">
      <c r="B634" s="413"/>
      <c r="C634" s="413"/>
      <c r="D634" s="413"/>
      <c r="E634" s="413"/>
      <c r="F634" s="413"/>
      <c r="G634" s="413"/>
      <c r="H634" s="413"/>
      <c r="I634" s="413"/>
      <c r="J634" s="414"/>
    </row>
    <row r="635">
      <c r="B635" s="413"/>
      <c r="C635" s="413"/>
      <c r="D635" s="413"/>
      <c r="E635" s="413"/>
      <c r="F635" s="413"/>
      <c r="G635" s="413"/>
      <c r="H635" s="413"/>
      <c r="I635" s="413"/>
      <c r="J635" s="414"/>
    </row>
    <row r="636">
      <c r="B636" s="413"/>
      <c r="C636" s="413"/>
      <c r="D636" s="413"/>
      <c r="E636" s="413"/>
      <c r="F636" s="413"/>
      <c r="G636" s="413"/>
      <c r="H636" s="413"/>
      <c r="I636" s="413"/>
      <c r="J636" s="414"/>
    </row>
    <row r="637">
      <c r="B637" s="413"/>
      <c r="C637" s="413"/>
      <c r="D637" s="413"/>
      <c r="E637" s="413"/>
      <c r="F637" s="413"/>
      <c r="G637" s="413"/>
      <c r="H637" s="413"/>
      <c r="I637" s="413"/>
      <c r="J637" s="414"/>
    </row>
    <row r="638">
      <c r="B638" s="413"/>
      <c r="C638" s="413"/>
      <c r="D638" s="413"/>
      <c r="E638" s="413"/>
      <c r="F638" s="413"/>
      <c r="G638" s="413"/>
      <c r="H638" s="413"/>
      <c r="I638" s="413"/>
      <c r="J638" s="414"/>
    </row>
    <row r="639">
      <c r="B639" s="413"/>
      <c r="C639" s="413"/>
      <c r="D639" s="413"/>
      <c r="E639" s="413"/>
      <c r="F639" s="413"/>
      <c r="G639" s="413"/>
      <c r="H639" s="413"/>
      <c r="I639" s="413"/>
      <c r="J639" s="414"/>
    </row>
    <row r="640">
      <c r="B640" s="413"/>
      <c r="C640" s="413"/>
      <c r="D640" s="413"/>
      <c r="E640" s="413"/>
      <c r="F640" s="413"/>
      <c r="G640" s="413"/>
      <c r="H640" s="413"/>
      <c r="I640" s="413"/>
      <c r="J640" s="414"/>
    </row>
    <row r="641">
      <c r="B641" s="413"/>
      <c r="C641" s="413"/>
      <c r="D641" s="413"/>
      <c r="E641" s="413"/>
      <c r="F641" s="413"/>
      <c r="G641" s="413"/>
      <c r="H641" s="413"/>
      <c r="I641" s="413"/>
      <c r="J641" s="414"/>
    </row>
    <row r="642">
      <c r="B642" s="413"/>
      <c r="C642" s="413"/>
      <c r="D642" s="413"/>
      <c r="E642" s="413"/>
      <c r="F642" s="413"/>
      <c r="G642" s="413"/>
      <c r="H642" s="413"/>
      <c r="I642" s="413"/>
      <c r="J642" s="414"/>
    </row>
    <row r="643">
      <c r="B643" s="413"/>
      <c r="C643" s="413"/>
      <c r="D643" s="413"/>
      <c r="E643" s="413"/>
      <c r="F643" s="413"/>
      <c r="G643" s="413"/>
      <c r="H643" s="413"/>
      <c r="I643" s="413"/>
      <c r="J643" s="414"/>
    </row>
    <row r="644">
      <c r="B644" s="413"/>
      <c r="C644" s="413"/>
      <c r="D644" s="413"/>
      <c r="E644" s="413"/>
      <c r="F644" s="413"/>
      <c r="G644" s="413"/>
      <c r="H644" s="413"/>
      <c r="I644" s="413"/>
      <c r="J644" s="414"/>
    </row>
    <row r="645">
      <c r="B645" s="413"/>
      <c r="C645" s="413"/>
      <c r="D645" s="413"/>
      <c r="E645" s="413"/>
      <c r="F645" s="413"/>
      <c r="G645" s="413"/>
      <c r="H645" s="413"/>
      <c r="I645" s="413"/>
      <c r="J645" s="414"/>
    </row>
    <row r="646">
      <c r="B646" s="413"/>
      <c r="C646" s="413"/>
      <c r="D646" s="413"/>
      <c r="E646" s="413"/>
      <c r="F646" s="413"/>
      <c r="G646" s="413"/>
      <c r="H646" s="413"/>
      <c r="I646" s="413"/>
      <c r="J646" s="414"/>
    </row>
    <row r="647">
      <c r="B647" s="413"/>
      <c r="C647" s="413"/>
      <c r="D647" s="413"/>
      <c r="E647" s="413"/>
      <c r="F647" s="413"/>
      <c r="G647" s="413"/>
      <c r="H647" s="413"/>
      <c r="I647" s="413"/>
      <c r="J647" s="414"/>
    </row>
    <row r="648">
      <c r="B648" s="413"/>
      <c r="C648" s="413"/>
      <c r="D648" s="413"/>
      <c r="E648" s="413"/>
      <c r="F648" s="413"/>
      <c r="G648" s="413"/>
      <c r="H648" s="413"/>
      <c r="I648" s="413"/>
      <c r="J648" s="414"/>
    </row>
    <row r="649">
      <c r="B649" s="413"/>
      <c r="C649" s="413"/>
      <c r="D649" s="413"/>
      <c r="E649" s="413"/>
      <c r="F649" s="413"/>
      <c r="G649" s="413"/>
      <c r="H649" s="413"/>
      <c r="I649" s="413"/>
      <c r="J649" s="414"/>
    </row>
    <row r="650">
      <c r="B650" s="413"/>
      <c r="C650" s="413"/>
      <c r="D650" s="413"/>
      <c r="E650" s="413"/>
      <c r="F650" s="413"/>
      <c r="G650" s="413"/>
      <c r="H650" s="413"/>
      <c r="I650" s="413"/>
      <c r="J650" s="414"/>
    </row>
    <row r="651">
      <c r="B651" s="413"/>
      <c r="C651" s="413"/>
      <c r="D651" s="413"/>
      <c r="E651" s="413"/>
      <c r="F651" s="413"/>
      <c r="G651" s="413"/>
      <c r="H651" s="413"/>
      <c r="I651" s="413"/>
      <c r="J651" s="414"/>
    </row>
    <row r="652">
      <c r="B652" s="413"/>
      <c r="C652" s="413"/>
      <c r="D652" s="413"/>
      <c r="E652" s="413"/>
      <c r="F652" s="413"/>
      <c r="G652" s="413"/>
      <c r="H652" s="413"/>
      <c r="I652" s="413"/>
      <c r="J652" s="414"/>
    </row>
    <row r="653">
      <c r="B653" s="413"/>
      <c r="C653" s="413"/>
      <c r="D653" s="413"/>
      <c r="E653" s="413"/>
      <c r="F653" s="413"/>
      <c r="G653" s="413"/>
      <c r="H653" s="413"/>
      <c r="I653" s="413"/>
      <c r="J653" s="414"/>
    </row>
    <row r="654">
      <c r="B654" s="413"/>
      <c r="C654" s="413"/>
      <c r="D654" s="413"/>
      <c r="E654" s="413"/>
      <c r="F654" s="413"/>
      <c r="G654" s="413"/>
      <c r="H654" s="413"/>
      <c r="I654" s="413"/>
      <c r="J654" s="414"/>
    </row>
    <row r="655">
      <c r="B655" s="413"/>
      <c r="C655" s="413"/>
      <c r="D655" s="413"/>
      <c r="E655" s="413"/>
      <c r="F655" s="413"/>
      <c r="G655" s="413"/>
      <c r="H655" s="413"/>
      <c r="I655" s="413"/>
      <c r="J655" s="414"/>
    </row>
    <row r="656">
      <c r="B656" s="413"/>
      <c r="C656" s="413"/>
      <c r="D656" s="413"/>
      <c r="E656" s="413"/>
      <c r="F656" s="413"/>
      <c r="G656" s="413"/>
      <c r="H656" s="413"/>
      <c r="I656" s="413"/>
      <c r="J656" s="414"/>
    </row>
    <row r="657">
      <c r="B657" s="413"/>
      <c r="C657" s="413"/>
      <c r="D657" s="413"/>
      <c r="E657" s="413"/>
      <c r="F657" s="413"/>
      <c r="G657" s="413"/>
      <c r="H657" s="413"/>
      <c r="I657" s="413"/>
      <c r="J657" s="414"/>
    </row>
    <row r="658">
      <c r="B658" s="413"/>
      <c r="C658" s="413"/>
      <c r="D658" s="413"/>
      <c r="E658" s="413"/>
      <c r="F658" s="413"/>
      <c r="G658" s="413"/>
      <c r="H658" s="413"/>
      <c r="I658" s="413"/>
      <c r="J658" s="414"/>
    </row>
    <row r="659">
      <c r="B659" s="413"/>
      <c r="C659" s="413"/>
      <c r="D659" s="413"/>
      <c r="E659" s="413"/>
      <c r="F659" s="413"/>
      <c r="G659" s="413"/>
      <c r="H659" s="413"/>
      <c r="I659" s="413"/>
      <c r="J659" s="414"/>
    </row>
    <row r="660">
      <c r="B660" s="413"/>
      <c r="C660" s="413"/>
      <c r="D660" s="413"/>
      <c r="E660" s="413"/>
      <c r="F660" s="413"/>
      <c r="G660" s="413"/>
      <c r="H660" s="413"/>
      <c r="I660" s="413"/>
      <c r="J660" s="414"/>
    </row>
    <row r="661">
      <c r="B661" s="413"/>
      <c r="C661" s="413"/>
      <c r="D661" s="413"/>
      <c r="E661" s="413"/>
      <c r="F661" s="413"/>
      <c r="G661" s="413"/>
      <c r="H661" s="413"/>
      <c r="I661" s="413"/>
      <c r="J661" s="414"/>
    </row>
    <row r="662">
      <c r="B662" s="413"/>
      <c r="C662" s="413"/>
      <c r="D662" s="413"/>
      <c r="E662" s="413"/>
      <c r="F662" s="413"/>
      <c r="G662" s="413"/>
      <c r="H662" s="413"/>
      <c r="I662" s="413"/>
      <c r="J662" s="414"/>
    </row>
    <row r="663">
      <c r="B663" s="413"/>
      <c r="C663" s="413"/>
      <c r="D663" s="413"/>
      <c r="E663" s="413"/>
      <c r="F663" s="413"/>
      <c r="G663" s="413"/>
      <c r="H663" s="413"/>
      <c r="I663" s="413"/>
      <c r="J663" s="414"/>
    </row>
    <row r="664">
      <c r="B664" s="413"/>
      <c r="C664" s="413"/>
      <c r="D664" s="413"/>
      <c r="E664" s="413"/>
      <c r="F664" s="413"/>
      <c r="G664" s="413"/>
      <c r="H664" s="413"/>
      <c r="I664" s="413"/>
      <c r="J664" s="414"/>
    </row>
    <row r="665">
      <c r="B665" s="413"/>
      <c r="C665" s="413"/>
      <c r="D665" s="413"/>
      <c r="E665" s="413"/>
      <c r="F665" s="413"/>
      <c r="G665" s="413"/>
      <c r="H665" s="413"/>
      <c r="I665" s="413"/>
      <c r="J665" s="414"/>
    </row>
    <row r="666">
      <c r="B666" s="413"/>
      <c r="C666" s="413"/>
      <c r="D666" s="413"/>
      <c r="E666" s="413"/>
      <c r="F666" s="413"/>
      <c r="G666" s="413"/>
      <c r="H666" s="413"/>
      <c r="I666" s="413"/>
      <c r="J666" s="414"/>
    </row>
    <row r="667">
      <c r="B667" s="413"/>
      <c r="C667" s="413"/>
      <c r="D667" s="413"/>
      <c r="E667" s="413"/>
      <c r="F667" s="413"/>
      <c r="G667" s="413"/>
      <c r="H667" s="413"/>
      <c r="I667" s="413"/>
      <c r="J667" s="414"/>
    </row>
    <row r="668">
      <c r="B668" s="413"/>
      <c r="C668" s="413"/>
      <c r="D668" s="413"/>
      <c r="E668" s="413"/>
      <c r="F668" s="413"/>
      <c r="G668" s="413"/>
      <c r="H668" s="413"/>
      <c r="I668" s="413"/>
      <c r="J668" s="414"/>
    </row>
    <row r="669">
      <c r="B669" s="413"/>
      <c r="C669" s="413"/>
      <c r="D669" s="413"/>
      <c r="E669" s="413"/>
      <c r="F669" s="413"/>
      <c r="G669" s="413"/>
      <c r="H669" s="413"/>
      <c r="I669" s="413"/>
      <c r="J669" s="414"/>
    </row>
    <row r="670">
      <c r="B670" s="413"/>
      <c r="C670" s="413"/>
      <c r="D670" s="413"/>
      <c r="E670" s="413"/>
      <c r="F670" s="413"/>
      <c r="G670" s="413"/>
      <c r="H670" s="413"/>
      <c r="I670" s="413"/>
      <c r="J670" s="414"/>
    </row>
    <row r="671">
      <c r="B671" s="413"/>
      <c r="C671" s="413"/>
      <c r="D671" s="413"/>
      <c r="E671" s="413"/>
      <c r="F671" s="413"/>
      <c r="G671" s="413"/>
      <c r="H671" s="413"/>
      <c r="I671" s="413"/>
      <c r="J671" s="414"/>
    </row>
    <row r="672">
      <c r="B672" s="413"/>
      <c r="C672" s="413"/>
      <c r="D672" s="413"/>
      <c r="E672" s="413"/>
      <c r="F672" s="413"/>
      <c r="G672" s="413"/>
      <c r="H672" s="413"/>
      <c r="I672" s="413"/>
      <c r="J672" s="414"/>
    </row>
    <row r="673">
      <c r="B673" s="413"/>
      <c r="C673" s="413"/>
      <c r="D673" s="413"/>
      <c r="E673" s="413"/>
      <c r="F673" s="413"/>
      <c r="G673" s="413"/>
      <c r="H673" s="413"/>
      <c r="I673" s="413"/>
      <c r="J673" s="414"/>
    </row>
    <row r="674">
      <c r="B674" s="413"/>
      <c r="C674" s="413"/>
      <c r="D674" s="413"/>
      <c r="E674" s="413"/>
      <c r="F674" s="413"/>
      <c r="G674" s="413"/>
      <c r="H674" s="413"/>
      <c r="I674" s="413"/>
      <c r="J674" s="414"/>
    </row>
    <row r="675">
      <c r="B675" s="413"/>
      <c r="C675" s="413"/>
      <c r="D675" s="413"/>
      <c r="E675" s="413"/>
      <c r="F675" s="413"/>
      <c r="G675" s="413"/>
      <c r="H675" s="413"/>
      <c r="I675" s="413"/>
      <c r="J675" s="414"/>
    </row>
    <row r="676">
      <c r="B676" s="413"/>
      <c r="C676" s="413"/>
      <c r="D676" s="413"/>
      <c r="E676" s="413"/>
      <c r="F676" s="413"/>
      <c r="G676" s="413"/>
      <c r="H676" s="413"/>
      <c r="I676" s="413"/>
      <c r="J676" s="414"/>
    </row>
    <row r="677">
      <c r="B677" s="413"/>
      <c r="C677" s="413"/>
      <c r="D677" s="413"/>
      <c r="E677" s="413"/>
      <c r="F677" s="413"/>
      <c r="G677" s="413"/>
      <c r="H677" s="413"/>
      <c r="I677" s="413"/>
      <c r="J677" s="414"/>
    </row>
    <row r="678">
      <c r="B678" s="413"/>
      <c r="C678" s="413"/>
      <c r="D678" s="413"/>
      <c r="E678" s="413"/>
      <c r="F678" s="413"/>
      <c r="G678" s="413"/>
      <c r="H678" s="413"/>
      <c r="I678" s="413"/>
      <c r="J678" s="414"/>
    </row>
    <row r="679">
      <c r="B679" s="413"/>
      <c r="C679" s="413"/>
      <c r="D679" s="413"/>
      <c r="E679" s="413"/>
      <c r="F679" s="413"/>
      <c r="G679" s="413"/>
      <c r="H679" s="413"/>
      <c r="I679" s="413"/>
      <c r="J679" s="414"/>
    </row>
    <row r="680">
      <c r="B680" s="413"/>
      <c r="C680" s="413"/>
      <c r="D680" s="413"/>
      <c r="E680" s="413"/>
      <c r="F680" s="413"/>
      <c r="G680" s="413"/>
      <c r="H680" s="413"/>
      <c r="I680" s="413"/>
      <c r="J680" s="414"/>
    </row>
    <row r="681">
      <c r="B681" s="413"/>
      <c r="C681" s="413"/>
      <c r="D681" s="413"/>
      <c r="E681" s="413"/>
      <c r="F681" s="413"/>
      <c r="G681" s="413"/>
      <c r="H681" s="413"/>
      <c r="I681" s="413"/>
      <c r="J681" s="414"/>
    </row>
    <row r="682">
      <c r="B682" s="413"/>
      <c r="C682" s="413"/>
      <c r="D682" s="413"/>
      <c r="E682" s="413"/>
      <c r="F682" s="413"/>
      <c r="G682" s="413"/>
      <c r="H682" s="413"/>
      <c r="I682" s="413"/>
      <c r="J682" s="414"/>
    </row>
    <row r="683">
      <c r="B683" s="413"/>
      <c r="C683" s="413"/>
      <c r="D683" s="413"/>
      <c r="E683" s="413"/>
      <c r="F683" s="413"/>
      <c r="G683" s="413"/>
      <c r="H683" s="413"/>
      <c r="I683" s="413"/>
      <c r="J683" s="414"/>
    </row>
    <row r="684">
      <c r="B684" s="413"/>
      <c r="C684" s="413"/>
      <c r="D684" s="413"/>
      <c r="E684" s="413"/>
      <c r="F684" s="413"/>
      <c r="G684" s="413"/>
      <c r="H684" s="413"/>
      <c r="I684" s="413"/>
      <c r="J684" s="414"/>
    </row>
    <row r="685">
      <c r="B685" s="413"/>
      <c r="C685" s="413"/>
      <c r="D685" s="413"/>
      <c r="E685" s="413"/>
      <c r="F685" s="413"/>
      <c r="G685" s="413"/>
      <c r="H685" s="413"/>
      <c r="I685" s="413"/>
      <c r="J685" s="414"/>
    </row>
    <row r="686">
      <c r="B686" s="413"/>
      <c r="C686" s="413"/>
      <c r="D686" s="413"/>
      <c r="E686" s="413"/>
      <c r="F686" s="413"/>
      <c r="G686" s="413"/>
      <c r="H686" s="413"/>
      <c r="I686" s="413"/>
      <c r="J686" s="414"/>
    </row>
    <row r="687">
      <c r="B687" s="413"/>
      <c r="C687" s="413"/>
      <c r="D687" s="413"/>
      <c r="E687" s="413"/>
      <c r="F687" s="413"/>
      <c r="G687" s="413"/>
      <c r="H687" s="413"/>
      <c r="I687" s="413"/>
      <c r="J687" s="414"/>
    </row>
    <row r="688">
      <c r="B688" s="413"/>
      <c r="C688" s="413"/>
      <c r="D688" s="413"/>
      <c r="E688" s="413"/>
      <c r="F688" s="413"/>
      <c r="G688" s="413"/>
      <c r="H688" s="413"/>
      <c r="I688" s="413"/>
      <c r="J688" s="414"/>
    </row>
    <row r="689">
      <c r="B689" s="413"/>
      <c r="C689" s="413"/>
      <c r="D689" s="413"/>
      <c r="E689" s="413"/>
      <c r="F689" s="413"/>
      <c r="G689" s="413"/>
      <c r="H689" s="413"/>
      <c r="I689" s="413"/>
      <c r="J689" s="414"/>
    </row>
    <row r="690">
      <c r="B690" s="413"/>
      <c r="C690" s="413"/>
      <c r="D690" s="413"/>
      <c r="E690" s="413"/>
      <c r="F690" s="413"/>
      <c r="G690" s="413"/>
      <c r="H690" s="413"/>
      <c r="I690" s="413"/>
      <c r="J690" s="414"/>
    </row>
    <row r="691">
      <c r="B691" s="413"/>
      <c r="C691" s="413"/>
      <c r="D691" s="413"/>
      <c r="E691" s="413"/>
      <c r="F691" s="413"/>
      <c r="G691" s="413"/>
      <c r="H691" s="413"/>
      <c r="I691" s="413"/>
      <c r="J691" s="414"/>
    </row>
    <row r="692">
      <c r="B692" s="413"/>
      <c r="C692" s="413"/>
      <c r="D692" s="413"/>
      <c r="E692" s="413"/>
      <c r="F692" s="413"/>
      <c r="G692" s="413"/>
      <c r="H692" s="413"/>
      <c r="I692" s="413"/>
      <c r="J692" s="414"/>
    </row>
    <row r="693">
      <c r="B693" s="413"/>
      <c r="C693" s="413"/>
      <c r="D693" s="413"/>
      <c r="E693" s="413"/>
      <c r="F693" s="413"/>
      <c r="G693" s="413"/>
      <c r="H693" s="413"/>
      <c r="I693" s="413"/>
      <c r="J693" s="414"/>
    </row>
    <row r="694">
      <c r="B694" s="413"/>
      <c r="C694" s="413"/>
      <c r="D694" s="413"/>
      <c r="E694" s="413"/>
      <c r="F694" s="413"/>
      <c r="G694" s="413"/>
      <c r="H694" s="413"/>
      <c r="I694" s="413"/>
      <c r="J694" s="414"/>
    </row>
    <row r="695">
      <c r="B695" s="413"/>
      <c r="C695" s="413"/>
      <c r="D695" s="413"/>
      <c r="E695" s="413"/>
      <c r="F695" s="413"/>
      <c r="G695" s="413"/>
      <c r="H695" s="413"/>
      <c r="I695" s="413"/>
      <c r="J695" s="414"/>
    </row>
    <row r="696">
      <c r="B696" s="413"/>
      <c r="C696" s="413"/>
      <c r="D696" s="413"/>
      <c r="E696" s="413"/>
      <c r="F696" s="413"/>
      <c r="G696" s="413"/>
      <c r="H696" s="413"/>
      <c r="I696" s="413"/>
      <c r="J696" s="414"/>
    </row>
    <row r="697">
      <c r="B697" s="413"/>
      <c r="C697" s="413"/>
      <c r="D697" s="413"/>
      <c r="E697" s="413"/>
      <c r="F697" s="413"/>
      <c r="G697" s="413"/>
      <c r="H697" s="413"/>
      <c r="I697" s="413"/>
      <c r="J697" s="414"/>
    </row>
    <row r="698">
      <c r="B698" s="413"/>
      <c r="C698" s="413"/>
      <c r="D698" s="413"/>
      <c r="E698" s="413"/>
      <c r="F698" s="413"/>
      <c r="G698" s="413"/>
      <c r="H698" s="413"/>
      <c r="I698" s="413"/>
      <c r="J698" s="414"/>
    </row>
    <row r="699">
      <c r="B699" s="413"/>
      <c r="C699" s="413"/>
      <c r="D699" s="413"/>
      <c r="E699" s="413"/>
      <c r="F699" s="413"/>
      <c r="G699" s="413"/>
      <c r="H699" s="413"/>
      <c r="I699" s="413"/>
      <c r="J699" s="414"/>
    </row>
    <row r="700">
      <c r="B700" s="413"/>
      <c r="C700" s="413"/>
      <c r="D700" s="413"/>
      <c r="E700" s="413"/>
      <c r="F700" s="413"/>
      <c r="G700" s="413"/>
      <c r="H700" s="413"/>
      <c r="I700" s="413"/>
      <c r="J700" s="414"/>
    </row>
    <row r="701">
      <c r="B701" s="413"/>
      <c r="C701" s="413"/>
      <c r="D701" s="413"/>
      <c r="E701" s="413"/>
      <c r="F701" s="413"/>
      <c r="G701" s="413"/>
      <c r="H701" s="413"/>
      <c r="I701" s="413"/>
      <c r="J701" s="414"/>
    </row>
    <row r="702">
      <c r="B702" s="413"/>
      <c r="C702" s="413"/>
      <c r="D702" s="413"/>
      <c r="E702" s="413"/>
      <c r="F702" s="413"/>
      <c r="G702" s="413"/>
      <c r="H702" s="413"/>
      <c r="I702" s="413"/>
      <c r="J702" s="414"/>
    </row>
    <row r="703">
      <c r="B703" s="413"/>
      <c r="C703" s="413"/>
      <c r="D703" s="413"/>
      <c r="E703" s="413"/>
      <c r="F703" s="413"/>
      <c r="G703" s="413"/>
      <c r="H703" s="413"/>
      <c r="I703" s="413"/>
      <c r="J703" s="414"/>
    </row>
    <row r="704">
      <c r="B704" s="413"/>
      <c r="C704" s="413"/>
      <c r="D704" s="413"/>
      <c r="E704" s="413"/>
      <c r="F704" s="413"/>
      <c r="G704" s="413"/>
      <c r="H704" s="413"/>
      <c r="I704" s="413"/>
      <c r="J704" s="414"/>
    </row>
    <row r="705">
      <c r="B705" s="413"/>
      <c r="C705" s="413"/>
      <c r="D705" s="413"/>
      <c r="E705" s="413"/>
      <c r="F705" s="413"/>
      <c r="G705" s="413"/>
      <c r="H705" s="413"/>
      <c r="I705" s="413"/>
      <c r="J705" s="414"/>
    </row>
    <row r="706">
      <c r="B706" s="413"/>
      <c r="C706" s="413"/>
      <c r="D706" s="413"/>
      <c r="E706" s="413"/>
      <c r="F706" s="413"/>
      <c r="G706" s="413"/>
      <c r="H706" s="413"/>
      <c r="I706" s="413"/>
      <c r="J706" s="414"/>
    </row>
    <row r="707">
      <c r="B707" s="413"/>
      <c r="C707" s="413"/>
      <c r="D707" s="413"/>
      <c r="E707" s="413"/>
      <c r="F707" s="413"/>
      <c r="G707" s="413"/>
      <c r="H707" s="413"/>
      <c r="I707" s="413"/>
      <c r="J707" s="414"/>
    </row>
    <row r="708">
      <c r="B708" s="413"/>
      <c r="C708" s="413"/>
      <c r="D708" s="413"/>
      <c r="E708" s="413"/>
      <c r="F708" s="413"/>
      <c r="G708" s="413"/>
      <c r="H708" s="413"/>
      <c r="I708" s="413"/>
      <c r="J708" s="414"/>
    </row>
    <row r="709">
      <c r="B709" s="413"/>
      <c r="C709" s="413"/>
      <c r="D709" s="413"/>
      <c r="E709" s="413"/>
      <c r="F709" s="413"/>
      <c r="G709" s="413"/>
      <c r="H709" s="413"/>
      <c r="I709" s="413"/>
      <c r="J709" s="414"/>
    </row>
    <row r="710">
      <c r="B710" s="413"/>
      <c r="C710" s="413"/>
      <c r="D710" s="413"/>
      <c r="E710" s="413"/>
      <c r="F710" s="413"/>
      <c r="G710" s="413"/>
      <c r="H710" s="413"/>
      <c r="I710" s="413"/>
      <c r="J710" s="414"/>
    </row>
    <row r="711">
      <c r="B711" s="413"/>
      <c r="C711" s="413"/>
      <c r="D711" s="413"/>
      <c r="E711" s="413"/>
      <c r="F711" s="413"/>
      <c r="G711" s="413"/>
      <c r="H711" s="413"/>
      <c r="I711" s="413"/>
      <c r="J711" s="414"/>
    </row>
    <row r="712">
      <c r="B712" s="413"/>
      <c r="C712" s="413"/>
      <c r="D712" s="413"/>
      <c r="E712" s="413"/>
      <c r="F712" s="413"/>
      <c r="G712" s="413"/>
      <c r="H712" s="413"/>
      <c r="I712" s="413"/>
      <c r="J712" s="414"/>
    </row>
    <row r="713">
      <c r="B713" s="413"/>
      <c r="C713" s="413"/>
      <c r="D713" s="413"/>
      <c r="E713" s="413"/>
      <c r="F713" s="413"/>
      <c r="G713" s="413"/>
      <c r="H713" s="413"/>
      <c r="I713" s="413"/>
      <c r="J713" s="414"/>
    </row>
    <row r="714">
      <c r="B714" s="413"/>
      <c r="C714" s="413"/>
      <c r="D714" s="413"/>
      <c r="E714" s="413"/>
      <c r="F714" s="413"/>
      <c r="G714" s="413"/>
      <c r="H714" s="413"/>
      <c r="I714" s="413"/>
      <c r="J714" s="414"/>
    </row>
    <row r="715">
      <c r="B715" s="413"/>
      <c r="C715" s="413"/>
      <c r="D715" s="413"/>
      <c r="E715" s="413"/>
      <c r="F715" s="413"/>
      <c r="G715" s="413"/>
      <c r="H715" s="413"/>
      <c r="I715" s="413"/>
      <c r="J715" s="414"/>
    </row>
    <row r="716">
      <c r="B716" s="413"/>
      <c r="C716" s="413"/>
      <c r="D716" s="413"/>
      <c r="E716" s="413"/>
      <c r="F716" s="413"/>
      <c r="G716" s="413"/>
      <c r="H716" s="413"/>
      <c r="I716" s="413"/>
      <c r="J716" s="414"/>
    </row>
    <row r="717">
      <c r="B717" s="413"/>
      <c r="C717" s="413"/>
      <c r="D717" s="413"/>
      <c r="E717" s="413"/>
      <c r="F717" s="413"/>
      <c r="G717" s="413"/>
      <c r="H717" s="413"/>
      <c r="I717" s="413"/>
      <c r="J717" s="414"/>
    </row>
    <row r="718">
      <c r="B718" s="413"/>
      <c r="C718" s="413"/>
      <c r="D718" s="413"/>
      <c r="E718" s="413"/>
      <c r="F718" s="413"/>
      <c r="G718" s="413"/>
      <c r="H718" s="413"/>
      <c r="I718" s="413"/>
      <c r="J718" s="414"/>
    </row>
    <row r="719">
      <c r="B719" s="413"/>
      <c r="C719" s="413"/>
      <c r="D719" s="413"/>
      <c r="E719" s="413"/>
      <c r="F719" s="413"/>
      <c r="G719" s="413"/>
      <c r="H719" s="413"/>
      <c r="I719" s="413"/>
      <c r="J719" s="414"/>
    </row>
    <row r="720">
      <c r="B720" s="413"/>
      <c r="C720" s="413"/>
      <c r="D720" s="413"/>
      <c r="E720" s="413"/>
      <c r="F720" s="413"/>
      <c r="G720" s="413"/>
      <c r="H720" s="413"/>
      <c r="I720" s="413"/>
      <c r="J720" s="414"/>
    </row>
    <row r="721">
      <c r="B721" s="413"/>
      <c r="C721" s="413"/>
      <c r="D721" s="413"/>
      <c r="E721" s="413"/>
      <c r="F721" s="413"/>
      <c r="G721" s="413"/>
      <c r="H721" s="413"/>
      <c r="I721" s="413"/>
      <c r="J721" s="414"/>
    </row>
    <row r="722">
      <c r="B722" s="413"/>
      <c r="C722" s="413"/>
      <c r="D722" s="413"/>
      <c r="E722" s="413"/>
      <c r="F722" s="413"/>
      <c r="G722" s="413"/>
      <c r="H722" s="413"/>
      <c r="I722" s="413"/>
      <c r="J722" s="414"/>
    </row>
    <row r="723">
      <c r="B723" s="413"/>
      <c r="C723" s="413"/>
      <c r="D723" s="413"/>
      <c r="E723" s="413"/>
      <c r="F723" s="413"/>
      <c r="G723" s="413"/>
      <c r="H723" s="413"/>
      <c r="I723" s="413"/>
      <c r="J723" s="414"/>
    </row>
    <row r="724">
      <c r="B724" s="413"/>
      <c r="C724" s="413"/>
      <c r="D724" s="413"/>
      <c r="E724" s="413"/>
      <c r="F724" s="413"/>
      <c r="G724" s="413"/>
      <c r="H724" s="413"/>
      <c r="I724" s="413"/>
      <c r="J724" s="414"/>
    </row>
    <row r="725">
      <c r="B725" s="413"/>
      <c r="C725" s="413"/>
      <c r="D725" s="413"/>
      <c r="E725" s="413"/>
      <c r="F725" s="413"/>
      <c r="G725" s="413"/>
      <c r="H725" s="413"/>
      <c r="I725" s="413"/>
      <c r="J725" s="414"/>
    </row>
    <row r="726">
      <c r="B726" s="413"/>
      <c r="C726" s="413"/>
      <c r="D726" s="413"/>
      <c r="E726" s="413"/>
      <c r="F726" s="413"/>
      <c r="G726" s="413"/>
      <c r="H726" s="413"/>
      <c r="I726" s="413"/>
      <c r="J726" s="414"/>
    </row>
    <row r="727">
      <c r="B727" s="413"/>
      <c r="C727" s="413"/>
      <c r="D727" s="413"/>
      <c r="E727" s="413"/>
      <c r="F727" s="413"/>
      <c r="G727" s="413"/>
      <c r="H727" s="413"/>
      <c r="I727" s="413"/>
      <c r="J727" s="414"/>
    </row>
    <row r="728">
      <c r="B728" s="413"/>
      <c r="C728" s="413"/>
      <c r="D728" s="413"/>
      <c r="E728" s="413"/>
      <c r="F728" s="413"/>
      <c r="G728" s="413"/>
      <c r="H728" s="413"/>
      <c r="I728" s="413"/>
      <c r="J728" s="414"/>
    </row>
    <row r="729">
      <c r="B729" s="413"/>
      <c r="C729" s="413"/>
      <c r="D729" s="413"/>
      <c r="E729" s="413"/>
      <c r="F729" s="413"/>
      <c r="G729" s="413"/>
      <c r="H729" s="413"/>
      <c r="I729" s="413"/>
      <c r="J729" s="414"/>
    </row>
    <row r="730">
      <c r="B730" s="413"/>
      <c r="C730" s="413"/>
      <c r="D730" s="413"/>
      <c r="E730" s="413"/>
      <c r="F730" s="413"/>
      <c r="G730" s="413"/>
      <c r="H730" s="413"/>
      <c r="I730" s="413"/>
      <c r="J730" s="414"/>
    </row>
    <row r="731">
      <c r="B731" s="413"/>
      <c r="C731" s="413"/>
      <c r="D731" s="413"/>
      <c r="E731" s="413"/>
      <c r="F731" s="413"/>
      <c r="G731" s="413"/>
      <c r="H731" s="413"/>
      <c r="I731" s="413"/>
      <c r="J731" s="414"/>
    </row>
    <row r="732">
      <c r="B732" s="413"/>
      <c r="C732" s="413"/>
      <c r="D732" s="413"/>
      <c r="E732" s="413"/>
      <c r="F732" s="413"/>
      <c r="G732" s="413"/>
      <c r="H732" s="413"/>
      <c r="I732" s="413"/>
      <c r="J732" s="414"/>
    </row>
    <row r="733">
      <c r="B733" s="413"/>
      <c r="C733" s="413"/>
      <c r="D733" s="413"/>
      <c r="E733" s="413"/>
      <c r="F733" s="413"/>
      <c r="G733" s="413"/>
      <c r="H733" s="413"/>
      <c r="I733" s="413"/>
      <c r="J733" s="414"/>
    </row>
    <row r="734">
      <c r="B734" s="413"/>
      <c r="C734" s="413"/>
      <c r="D734" s="413"/>
      <c r="E734" s="413"/>
      <c r="F734" s="413"/>
      <c r="G734" s="413"/>
      <c r="H734" s="413"/>
      <c r="I734" s="413"/>
      <c r="J734" s="414"/>
    </row>
    <row r="735">
      <c r="B735" s="413"/>
      <c r="C735" s="413"/>
      <c r="D735" s="413"/>
      <c r="E735" s="413"/>
      <c r="F735" s="413"/>
      <c r="G735" s="413"/>
      <c r="H735" s="413"/>
      <c r="I735" s="413"/>
      <c r="J735" s="414"/>
    </row>
    <row r="736">
      <c r="B736" s="413"/>
      <c r="C736" s="413"/>
      <c r="D736" s="413"/>
      <c r="E736" s="413"/>
      <c r="F736" s="413"/>
      <c r="G736" s="413"/>
      <c r="H736" s="413"/>
      <c r="I736" s="413"/>
      <c r="J736" s="414"/>
    </row>
    <row r="737">
      <c r="B737" s="413"/>
      <c r="C737" s="413"/>
      <c r="D737" s="413"/>
      <c r="E737" s="413"/>
      <c r="F737" s="413"/>
      <c r="G737" s="413"/>
      <c r="H737" s="413"/>
      <c r="I737" s="413"/>
      <c r="J737" s="414"/>
    </row>
    <row r="738">
      <c r="B738" s="413"/>
      <c r="C738" s="413"/>
      <c r="D738" s="413"/>
      <c r="E738" s="413"/>
      <c r="F738" s="413"/>
      <c r="G738" s="413"/>
      <c r="H738" s="413"/>
      <c r="I738" s="413"/>
      <c r="J738" s="414"/>
    </row>
    <row r="739">
      <c r="B739" s="413"/>
      <c r="C739" s="413"/>
      <c r="D739" s="413"/>
      <c r="E739" s="413"/>
      <c r="F739" s="413"/>
      <c r="G739" s="413"/>
      <c r="H739" s="413"/>
      <c r="I739" s="413"/>
      <c r="J739" s="414"/>
    </row>
    <row r="740">
      <c r="B740" s="413"/>
      <c r="C740" s="413"/>
      <c r="D740" s="413"/>
      <c r="E740" s="413"/>
      <c r="F740" s="413"/>
      <c r="G740" s="413"/>
      <c r="H740" s="413"/>
      <c r="I740" s="413"/>
      <c r="J740" s="414"/>
    </row>
    <row r="741">
      <c r="B741" s="413"/>
      <c r="C741" s="413"/>
      <c r="D741" s="413"/>
      <c r="E741" s="413"/>
      <c r="F741" s="413"/>
      <c r="G741" s="413"/>
      <c r="H741" s="413"/>
      <c r="I741" s="413"/>
      <c r="J741" s="414"/>
    </row>
    <row r="742">
      <c r="B742" s="413"/>
      <c r="C742" s="413"/>
      <c r="D742" s="413"/>
      <c r="E742" s="413"/>
      <c r="F742" s="413"/>
      <c r="G742" s="413"/>
      <c r="H742" s="413"/>
      <c r="I742" s="413"/>
      <c r="J742" s="414"/>
    </row>
    <row r="743">
      <c r="B743" s="413"/>
      <c r="C743" s="413"/>
      <c r="D743" s="413"/>
      <c r="E743" s="413"/>
      <c r="F743" s="413"/>
      <c r="G743" s="413"/>
      <c r="H743" s="413"/>
      <c r="I743" s="413"/>
      <c r="J743" s="414"/>
    </row>
    <row r="744">
      <c r="B744" s="413"/>
      <c r="C744" s="413"/>
      <c r="D744" s="413"/>
      <c r="E744" s="413"/>
      <c r="F744" s="413"/>
      <c r="G744" s="413"/>
      <c r="H744" s="413"/>
      <c r="I744" s="413"/>
      <c r="J744" s="414"/>
    </row>
    <row r="745">
      <c r="B745" s="413"/>
      <c r="C745" s="413"/>
      <c r="D745" s="413"/>
      <c r="E745" s="413"/>
      <c r="F745" s="413"/>
      <c r="G745" s="413"/>
      <c r="H745" s="413"/>
      <c r="I745" s="413"/>
      <c r="J745" s="414"/>
    </row>
    <row r="746">
      <c r="B746" s="413"/>
      <c r="C746" s="413"/>
      <c r="D746" s="413"/>
      <c r="E746" s="413"/>
      <c r="F746" s="413"/>
      <c r="G746" s="413"/>
      <c r="H746" s="413"/>
      <c r="I746" s="413"/>
      <c r="J746" s="414"/>
    </row>
    <row r="747">
      <c r="B747" s="413"/>
      <c r="C747" s="413"/>
      <c r="D747" s="413"/>
      <c r="E747" s="413"/>
      <c r="F747" s="413"/>
      <c r="G747" s="413"/>
      <c r="H747" s="413"/>
      <c r="I747" s="413"/>
      <c r="J747" s="414"/>
    </row>
    <row r="748">
      <c r="B748" s="413"/>
      <c r="C748" s="413"/>
      <c r="D748" s="413"/>
      <c r="E748" s="413"/>
      <c r="F748" s="413"/>
      <c r="G748" s="413"/>
      <c r="H748" s="413"/>
      <c r="I748" s="413"/>
      <c r="J748" s="414"/>
    </row>
    <row r="749">
      <c r="B749" s="413"/>
      <c r="C749" s="413"/>
      <c r="D749" s="413"/>
      <c r="E749" s="413"/>
      <c r="F749" s="413"/>
      <c r="G749" s="413"/>
      <c r="H749" s="413"/>
      <c r="I749" s="413"/>
      <c r="J749" s="414"/>
    </row>
    <row r="750">
      <c r="B750" s="413"/>
      <c r="C750" s="413"/>
      <c r="D750" s="413"/>
      <c r="E750" s="413"/>
      <c r="F750" s="413"/>
      <c r="G750" s="413"/>
      <c r="H750" s="413"/>
      <c r="I750" s="413"/>
      <c r="J750" s="414"/>
    </row>
    <row r="751">
      <c r="B751" s="413"/>
      <c r="C751" s="413"/>
      <c r="D751" s="413"/>
      <c r="E751" s="413"/>
      <c r="F751" s="413"/>
      <c r="G751" s="413"/>
      <c r="H751" s="413"/>
      <c r="I751" s="413"/>
      <c r="J751" s="414"/>
    </row>
    <row r="752">
      <c r="B752" s="413"/>
      <c r="C752" s="413"/>
      <c r="D752" s="413"/>
      <c r="E752" s="413"/>
      <c r="F752" s="413"/>
      <c r="G752" s="413"/>
      <c r="H752" s="413"/>
      <c r="I752" s="413"/>
      <c r="J752" s="414"/>
    </row>
    <row r="753">
      <c r="B753" s="413"/>
      <c r="C753" s="413"/>
      <c r="D753" s="413"/>
      <c r="E753" s="413"/>
      <c r="F753" s="413"/>
      <c r="G753" s="413"/>
      <c r="H753" s="413"/>
      <c r="I753" s="413"/>
      <c r="J753" s="414"/>
    </row>
    <row r="754">
      <c r="B754" s="413"/>
      <c r="C754" s="413"/>
      <c r="D754" s="413"/>
      <c r="E754" s="413"/>
      <c r="F754" s="413"/>
      <c r="G754" s="413"/>
      <c r="H754" s="413"/>
      <c r="I754" s="413"/>
      <c r="J754" s="414"/>
    </row>
    <row r="755">
      <c r="B755" s="413"/>
      <c r="C755" s="413"/>
      <c r="D755" s="413"/>
      <c r="E755" s="413"/>
      <c r="F755" s="413"/>
      <c r="G755" s="413"/>
      <c r="H755" s="413"/>
      <c r="I755" s="413"/>
      <c r="J755" s="414"/>
    </row>
    <row r="756">
      <c r="B756" s="413"/>
      <c r="C756" s="413"/>
      <c r="D756" s="413"/>
      <c r="E756" s="413"/>
      <c r="F756" s="413"/>
      <c r="G756" s="413"/>
      <c r="H756" s="413"/>
      <c r="I756" s="413"/>
      <c r="J756" s="414"/>
    </row>
    <row r="757">
      <c r="B757" s="413"/>
      <c r="C757" s="413"/>
      <c r="D757" s="413"/>
      <c r="E757" s="413"/>
      <c r="F757" s="413"/>
      <c r="G757" s="413"/>
      <c r="H757" s="413"/>
      <c r="I757" s="413"/>
      <c r="J757" s="414"/>
    </row>
    <row r="758">
      <c r="B758" s="413"/>
      <c r="C758" s="413"/>
      <c r="D758" s="413"/>
      <c r="E758" s="413"/>
      <c r="F758" s="413"/>
      <c r="G758" s="413"/>
      <c r="H758" s="413"/>
      <c r="I758" s="413"/>
      <c r="J758" s="414"/>
    </row>
    <row r="759">
      <c r="B759" s="413"/>
      <c r="C759" s="413"/>
      <c r="D759" s="413"/>
      <c r="E759" s="413"/>
      <c r="F759" s="413"/>
      <c r="G759" s="413"/>
      <c r="H759" s="413"/>
      <c r="I759" s="413"/>
      <c r="J759" s="414"/>
    </row>
    <row r="760">
      <c r="B760" s="413"/>
      <c r="C760" s="413"/>
      <c r="D760" s="413"/>
      <c r="E760" s="413"/>
      <c r="F760" s="413"/>
      <c r="G760" s="413"/>
      <c r="H760" s="413"/>
      <c r="I760" s="413"/>
      <c r="J760" s="414"/>
    </row>
    <row r="761">
      <c r="B761" s="413"/>
      <c r="C761" s="413"/>
      <c r="D761" s="413"/>
      <c r="E761" s="413"/>
      <c r="F761" s="413"/>
      <c r="G761" s="413"/>
      <c r="H761" s="413"/>
      <c r="I761" s="413"/>
      <c r="J761" s="414"/>
    </row>
    <row r="762">
      <c r="B762" s="413"/>
      <c r="C762" s="413"/>
      <c r="D762" s="413"/>
      <c r="E762" s="413"/>
      <c r="F762" s="413"/>
      <c r="G762" s="413"/>
      <c r="H762" s="413"/>
      <c r="I762" s="413"/>
      <c r="J762" s="414"/>
    </row>
    <row r="763">
      <c r="B763" s="413"/>
      <c r="C763" s="413"/>
      <c r="D763" s="413"/>
      <c r="E763" s="413"/>
      <c r="F763" s="413"/>
      <c r="G763" s="413"/>
      <c r="H763" s="413"/>
      <c r="I763" s="413"/>
      <c r="J763" s="414"/>
    </row>
    <row r="764">
      <c r="B764" s="413"/>
      <c r="C764" s="413"/>
      <c r="D764" s="413"/>
      <c r="E764" s="413"/>
      <c r="F764" s="413"/>
      <c r="G764" s="413"/>
      <c r="H764" s="413"/>
      <c r="I764" s="413"/>
      <c r="J764" s="414"/>
    </row>
    <row r="765">
      <c r="B765" s="413"/>
      <c r="C765" s="413"/>
      <c r="D765" s="413"/>
      <c r="E765" s="413"/>
      <c r="F765" s="413"/>
      <c r="G765" s="413"/>
      <c r="H765" s="413"/>
      <c r="I765" s="413"/>
      <c r="J765" s="414"/>
    </row>
    <row r="766">
      <c r="B766" s="413"/>
      <c r="C766" s="413"/>
      <c r="D766" s="413"/>
      <c r="E766" s="413"/>
      <c r="F766" s="413"/>
      <c r="G766" s="413"/>
      <c r="H766" s="413"/>
      <c r="I766" s="413"/>
      <c r="J766" s="414"/>
    </row>
    <row r="767">
      <c r="B767" s="413"/>
      <c r="C767" s="413"/>
      <c r="D767" s="413"/>
      <c r="E767" s="413"/>
      <c r="F767" s="413"/>
      <c r="G767" s="413"/>
      <c r="H767" s="413"/>
      <c r="I767" s="413"/>
      <c r="J767" s="414"/>
    </row>
    <row r="768">
      <c r="B768" s="413"/>
      <c r="C768" s="413"/>
      <c r="D768" s="413"/>
      <c r="E768" s="413"/>
      <c r="F768" s="413"/>
      <c r="G768" s="413"/>
      <c r="H768" s="413"/>
      <c r="I768" s="413"/>
      <c r="J768" s="414"/>
    </row>
    <row r="769">
      <c r="B769" s="413"/>
      <c r="C769" s="413"/>
      <c r="D769" s="413"/>
      <c r="E769" s="413"/>
      <c r="F769" s="413"/>
      <c r="G769" s="413"/>
      <c r="H769" s="413"/>
      <c r="I769" s="413"/>
      <c r="J769" s="414"/>
    </row>
    <row r="770">
      <c r="B770" s="413"/>
      <c r="C770" s="413"/>
      <c r="D770" s="413"/>
      <c r="E770" s="413"/>
      <c r="F770" s="413"/>
      <c r="G770" s="413"/>
      <c r="H770" s="413"/>
      <c r="I770" s="413"/>
      <c r="J770" s="414"/>
    </row>
    <row r="771">
      <c r="B771" s="413"/>
      <c r="C771" s="413"/>
      <c r="D771" s="413"/>
      <c r="E771" s="413"/>
      <c r="F771" s="413"/>
      <c r="G771" s="413"/>
      <c r="H771" s="413"/>
      <c r="I771" s="413"/>
      <c r="J771" s="414"/>
    </row>
    <row r="772">
      <c r="B772" s="413"/>
      <c r="C772" s="413"/>
      <c r="D772" s="413"/>
      <c r="E772" s="413"/>
      <c r="F772" s="413"/>
      <c r="G772" s="413"/>
      <c r="H772" s="413"/>
      <c r="I772" s="413"/>
      <c r="J772" s="414"/>
    </row>
    <row r="773">
      <c r="B773" s="413"/>
      <c r="C773" s="413"/>
      <c r="D773" s="413"/>
      <c r="E773" s="413"/>
      <c r="F773" s="413"/>
      <c r="G773" s="413"/>
      <c r="H773" s="413"/>
      <c r="I773" s="413"/>
      <c r="J773" s="414"/>
    </row>
    <row r="774">
      <c r="B774" s="413"/>
      <c r="C774" s="413"/>
      <c r="D774" s="413"/>
      <c r="E774" s="413"/>
      <c r="F774" s="413"/>
      <c r="G774" s="413"/>
      <c r="H774" s="413"/>
      <c r="I774" s="413"/>
      <c r="J774" s="414"/>
    </row>
    <row r="775">
      <c r="B775" s="413"/>
      <c r="C775" s="413"/>
      <c r="D775" s="413"/>
      <c r="E775" s="413"/>
      <c r="F775" s="413"/>
      <c r="G775" s="413"/>
      <c r="H775" s="413"/>
      <c r="I775" s="413"/>
      <c r="J775" s="414"/>
    </row>
    <row r="776">
      <c r="B776" s="413"/>
      <c r="C776" s="413"/>
      <c r="D776" s="413"/>
      <c r="E776" s="413"/>
      <c r="F776" s="413"/>
      <c r="G776" s="413"/>
      <c r="H776" s="413"/>
      <c r="I776" s="413"/>
      <c r="J776" s="414"/>
    </row>
    <row r="777">
      <c r="B777" s="413"/>
      <c r="C777" s="413"/>
      <c r="D777" s="413"/>
      <c r="E777" s="413"/>
      <c r="F777" s="413"/>
      <c r="G777" s="413"/>
      <c r="H777" s="413"/>
      <c r="I777" s="413"/>
      <c r="J777" s="414"/>
    </row>
    <row r="778">
      <c r="B778" s="413"/>
      <c r="C778" s="413"/>
      <c r="D778" s="413"/>
      <c r="E778" s="413"/>
      <c r="F778" s="413"/>
      <c r="G778" s="413"/>
      <c r="H778" s="413"/>
      <c r="I778" s="413"/>
      <c r="J778" s="414"/>
    </row>
    <row r="779">
      <c r="B779" s="413"/>
      <c r="C779" s="413"/>
      <c r="D779" s="413"/>
      <c r="E779" s="413"/>
      <c r="F779" s="413"/>
      <c r="G779" s="413"/>
      <c r="H779" s="413"/>
      <c r="I779" s="413"/>
      <c r="J779" s="414"/>
    </row>
    <row r="780">
      <c r="B780" s="413"/>
      <c r="C780" s="413"/>
      <c r="D780" s="413"/>
      <c r="E780" s="413"/>
      <c r="F780" s="413"/>
      <c r="G780" s="413"/>
      <c r="H780" s="413"/>
      <c r="I780" s="413"/>
      <c r="J780" s="414"/>
    </row>
    <row r="781">
      <c r="B781" s="413"/>
      <c r="C781" s="413"/>
      <c r="D781" s="413"/>
      <c r="E781" s="413"/>
      <c r="F781" s="413"/>
      <c r="G781" s="413"/>
      <c r="H781" s="413"/>
      <c r="I781" s="413"/>
      <c r="J781" s="414"/>
    </row>
    <row r="782">
      <c r="B782" s="413"/>
      <c r="C782" s="413"/>
      <c r="D782" s="413"/>
      <c r="E782" s="413"/>
      <c r="F782" s="413"/>
      <c r="G782" s="413"/>
      <c r="H782" s="413"/>
      <c r="I782" s="413"/>
      <c r="J782" s="414"/>
    </row>
    <row r="783">
      <c r="B783" s="413"/>
      <c r="C783" s="413"/>
      <c r="D783" s="413"/>
      <c r="E783" s="413"/>
      <c r="F783" s="413"/>
      <c r="G783" s="413"/>
      <c r="H783" s="413"/>
      <c r="I783" s="413"/>
      <c r="J783" s="414"/>
    </row>
    <row r="784">
      <c r="B784" s="413"/>
      <c r="C784" s="413"/>
      <c r="D784" s="413"/>
      <c r="E784" s="413"/>
      <c r="F784" s="413"/>
      <c r="G784" s="413"/>
      <c r="H784" s="413"/>
      <c r="I784" s="413"/>
      <c r="J784" s="414"/>
    </row>
    <row r="785">
      <c r="B785" s="413"/>
      <c r="C785" s="413"/>
      <c r="D785" s="413"/>
      <c r="E785" s="413"/>
      <c r="F785" s="413"/>
      <c r="G785" s="413"/>
      <c r="H785" s="413"/>
      <c r="I785" s="413"/>
      <c r="J785" s="414"/>
    </row>
    <row r="786">
      <c r="B786" s="413"/>
      <c r="C786" s="413"/>
      <c r="D786" s="413"/>
      <c r="E786" s="413"/>
      <c r="F786" s="413"/>
      <c r="G786" s="413"/>
      <c r="H786" s="413"/>
      <c r="I786" s="413"/>
      <c r="J786" s="414"/>
    </row>
    <row r="787">
      <c r="B787" s="413"/>
      <c r="C787" s="413"/>
      <c r="D787" s="413"/>
      <c r="E787" s="413"/>
      <c r="F787" s="413"/>
      <c r="G787" s="413"/>
      <c r="H787" s="413"/>
      <c r="I787" s="413"/>
      <c r="J787" s="414"/>
    </row>
    <row r="788">
      <c r="B788" s="413"/>
      <c r="C788" s="413"/>
      <c r="D788" s="413"/>
      <c r="E788" s="413"/>
      <c r="F788" s="413"/>
      <c r="G788" s="413"/>
      <c r="H788" s="413"/>
      <c r="I788" s="413"/>
      <c r="J788" s="414"/>
    </row>
    <row r="789">
      <c r="B789" s="413"/>
      <c r="C789" s="413"/>
      <c r="D789" s="413"/>
      <c r="E789" s="413"/>
      <c r="F789" s="413"/>
      <c r="G789" s="413"/>
      <c r="H789" s="413"/>
      <c r="I789" s="413"/>
      <c r="J789" s="414"/>
    </row>
    <row r="790">
      <c r="B790" s="413"/>
      <c r="C790" s="413"/>
      <c r="D790" s="413"/>
      <c r="E790" s="413"/>
      <c r="F790" s="413"/>
      <c r="G790" s="413"/>
      <c r="H790" s="413"/>
      <c r="I790" s="413"/>
      <c r="J790" s="414"/>
    </row>
    <row r="791">
      <c r="B791" s="413"/>
      <c r="C791" s="413"/>
      <c r="D791" s="413"/>
      <c r="E791" s="413"/>
      <c r="F791" s="413"/>
      <c r="G791" s="413"/>
      <c r="H791" s="413"/>
      <c r="I791" s="413"/>
      <c r="J791" s="414"/>
    </row>
    <row r="792">
      <c r="B792" s="413"/>
      <c r="C792" s="413"/>
      <c r="D792" s="413"/>
      <c r="E792" s="413"/>
      <c r="F792" s="413"/>
      <c r="G792" s="413"/>
      <c r="H792" s="413"/>
      <c r="I792" s="413"/>
      <c r="J792" s="414"/>
    </row>
    <row r="793">
      <c r="B793" s="413"/>
      <c r="C793" s="413"/>
      <c r="D793" s="413"/>
      <c r="E793" s="413"/>
      <c r="F793" s="413"/>
      <c r="G793" s="413"/>
      <c r="H793" s="413"/>
      <c r="I793" s="413"/>
      <c r="J793" s="414"/>
    </row>
    <row r="794">
      <c r="B794" s="413"/>
      <c r="C794" s="413"/>
      <c r="D794" s="413"/>
      <c r="E794" s="413"/>
      <c r="F794" s="413"/>
      <c r="G794" s="413"/>
      <c r="H794" s="413"/>
      <c r="I794" s="413"/>
      <c r="J794" s="414"/>
    </row>
    <row r="795">
      <c r="B795" s="413"/>
      <c r="C795" s="413"/>
      <c r="D795" s="413"/>
      <c r="E795" s="413"/>
      <c r="F795" s="413"/>
      <c r="G795" s="413"/>
      <c r="H795" s="413"/>
      <c r="I795" s="413"/>
      <c r="J795" s="414"/>
    </row>
    <row r="796">
      <c r="B796" s="413"/>
      <c r="C796" s="413"/>
      <c r="D796" s="413"/>
      <c r="E796" s="413"/>
      <c r="F796" s="413"/>
      <c r="G796" s="413"/>
      <c r="H796" s="413"/>
      <c r="I796" s="413"/>
      <c r="J796" s="414"/>
    </row>
    <row r="797">
      <c r="B797" s="413"/>
      <c r="C797" s="413"/>
      <c r="D797" s="413"/>
      <c r="E797" s="413"/>
      <c r="F797" s="413"/>
      <c r="G797" s="413"/>
      <c r="H797" s="413"/>
      <c r="I797" s="413"/>
      <c r="J797" s="414"/>
    </row>
    <row r="798">
      <c r="B798" s="413"/>
      <c r="C798" s="413"/>
      <c r="D798" s="413"/>
      <c r="E798" s="413"/>
      <c r="F798" s="413"/>
      <c r="G798" s="413"/>
      <c r="H798" s="413"/>
      <c r="I798" s="413"/>
      <c r="J798" s="414"/>
    </row>
    <row r="799">
      <c r="B799" s="413"/>
      <c r="C799" s="413"/>
      <c r="D799" s="413"/>
      <c r="E799" s="413"/>
      <c r="F799" s="413"/>
      <c r="G799" s="413"/>
      <c r="H799" s="413"/>
      <c r="I799" s="413"/>
      <c r="J799" s="414"/>
    </row>
    <row r="800">
      <c r="B800" s="413"/>
      <c r="C800" s="413"/>
      <c r="D800" s="413"/>
      <c r="E800" s="413"/>
      <c r="F800" s="413"/>
      <c r="G800" s="413"/>
      <c r="H800" s="413"/>
      <c r="I800" s="413"/>
      <c r="J800" s="414"/>
    </row>
    <row r="801">
      <c r="B801" s="413"/>
      <c r="C801" s="413"/>
      <c r="D801" s="413"/>
      <c r="E801" s="413"/>
      <c r="F801" s="413"/>
      <c r="G801" s="413"/>
      <c r="H801" s="413"/>
      <c r="I801" s="413"/>
      <c r="J801" s="414"/>
    </row>
    <row r="802">
      <c r="B802" s="413"/>
      <c r="C802" s="413"/>
      <c r="D802" s="413"/>
      <c r="E802" s="413"/>
      <c r="F802" s="413"/>
      <c r="G802" s="413"/>
      <c r="H802" s="413"/>
      <c r="I802" s="413"/>
      <c r="J802" s="414"/>
    </row>
    <row r="803">
      <c r="B803" s="413"/>
      <c r="C803" s="413"/>
      <c r="D803" s="413"/>
      <c r="E803" s="413"/>
      <c r="F803" s="413"/>
      <c r="G803" s="413"/>
      <c r="H803" s="413"/>
      <c r="I803" s="413"/>
      <c r="J803" s="414"/>
    </row>
    <row r="804">
      <c r="B804" s="413"/>
      <c r="C804" s="413"/>
      <c r="D804" s="413"/>
      <c r="E804" s="413"/>
      <c r="F804" s="413"/>
      <c r="G804" s="413"/>
      <c r="H804" s="413"/>
      <c r="I804" s="413"/>
      <c r="J804" s="414"/>
    </row>
    <row r="805">
      <c r="B805" s="413"/>
      <c r="C805" s="413"/>
      <c r="D805" s="413"/>
      <c r="E805" s="413"/>
      <c r="F805" s="413"/>
      <c r="G805" s="413"/>
      <c r="H805" s="413"/>
      <c r="I805" s="413"/>
      <c r="J805" s="414"/>
    </row>
    <row r="806">
      <c r="B806" s="413"/>
      <c r="C806" s="413"/>
      <c r="D806" s="413"/>
      <c r="E806" s="413"/>
      <c r="F806" s="413"/>
      <c r="G806" s="413"/>
      <c r="H806" s="413"/>
      <c r="I806" s="413"/>
      <c r="J806" s="414"/>
    </row>
    <row r="807">
      <c r="B807" s="413"/>
      <c r="C807" s="413"/>
      <c r="D807" s="413"/>
      <c r="E807" s="413"/>
      <c r="F807" s="413"/>
      <c r="G807" s="413"/>
      <c r="H807" s="413"/>
      <c r="I807" s="413"/>
      <c r="J807" s="414"/>
    </row>
    <row r="808">
      <c r="B808" s="413"/>
      <c r="C808" s="413"/>
      <c r="D808" s="413"/>
      <c r="E808" s="413"/>
      <c r="F808" s="413"/>
      <c r="G808" s="413"/>
      <c r="H808" s="413"/>
      <c r="I808" s="413"/>
      <c r="J808" s="414"/>
    </row>
    <row r="809">
      <c r="B809" s="413"/>
      <c r="C809" s="413"/>
      <c r="D809" s="413"/>
      <c r="E809" s="413"/>
      <c r="F809" s="413"/>
      <c r="G809" s="413"/>
      <c r="H809" s="413"/>
      <c r="I809" s="413"/>
      <c r="J809" s="414"/>
    </row>
    <row r="810">
      <c r="B810" s="413"/>
      <c r="C810" s="413"/>
      <c r="D810" s="413"/>
      <c r="E810" s="413"/>
      <c r="F810" s="413"/>
      <c r="G810" s="413"/>
      <c r="H810" s="413"/>
      <c r="I810" s="413"/>
      <c r="J810" s="414"/>
    </row>
    <row r="811">
      <c r="B811" s="413"/>
      <c r="C811" s="413"/>
      <c r="D811" s="413"/>
      <c r="E811" s="413"/>
      <c r="F811" s="413"/>
      <c r="G811" s="413"/>
      <c r="H811" s="413"/>
      <c r="I811" s="413"/>
      <c r="J811" s="414"/>
    </row>
    <row r="812">
      <c r="B812" s="413"/>
      <c r="C812" s="413"/>
      <c r="D812" s="413"/>
      <c r="E812" s="413"/>
      <c r="F812" s="413"/>
      <c r="G812" s="413"/>
      <c r="H812" s="413"/>
      <c r="I812" s="413"/>
      <c r="J812" s="414"/>
    </row>
    <row r="813">
      <c r="B813" s="413"/>
      <c r="C813" s="413"/>
      <c r="D813" s="413"/>
      <c r="E813" s="413"/>
      <c r="F813" s="413"/>
      <c r="G813" s="413"/>
      <c r="H813" s="413"/>
      <c r="I813" s="413"/>
      <c r="J813" s="414"/>
    </row>
    <row r="814">
      <c r="B814" s="413"/>
      <c r="C814" s="413"/>
      <c r="D814" s="413"/>
      <c r="E814" s="413"/>
      <c r="F814" s="413"/>
      <c r="G814" s="413"/>
      <c r="H814" s="413"/>
      <c r="I814" s="413"/>
      <c r="J814" s="414"/>
    </row>
    <row r="815">
      <c r="B815" s="413"/>
      <c r="C815" s="413"/>
      <c r="D815" s="413"/>
      <c r="E815" s="413"/>
      <c r="F815" s="413"/>
      <c r="G815" s="413"/>
      <c r="H815" s="413"/>
      <c r="I815" s="413"/>
      <c r="J815" s="414"/>
    </row>
    <row r="816">
      <c r="B816" s="413"/>
      <c r="C816" s="413"/>
      <c r="D816" s="413"/>
      <c r="E816" s="413"/>
      <c r="F816" s="413"/>
      <c r="G816" s="413"/>
      <c r="H816" s="413"/>
      <c r="I816" s="413"/>
      <c r="J816" s="414"/>
    </row>
    <row r="817">
      <c r="B817" s="413"/>
      <c r="C817" s="413"/>
      <c r="D817" s="413"/>
      <c r="E817" s="413"/>
      <c r="F817" s="413"/>
      <c r="G817" s="413"/>
      <c r="H817" s="413"/>
      <c r="I817" s="413"/>
      <c r="J817" s="414"/>
    </row>
    <row r="818">
      <c r="B818" s="413"/>
      <c r="C818" s="413"/>
      <c r="D818" s="413"/>
      <c r="E818" s="413"/>
      <c r="F818" s="413"/>
      <c r="G818" s="413"/>
      <c r="H818" s="413"/>
      <c r="I818" s="413"/>
      <c r="J818" s="414"/>
    </row>
    <row r="819">
      <c r="B819" s="413"/>
      <c r="C819" s="413"/>
      <c r="D819" s="413"/>
      <c r="E819" s="413"/>
      <c r="F819" s="413"/>
      <c r="G819" s="413"/>
      <c r="H819" s="413"/>
      <c r="I819" s="413"/>
      <c r="J819" s="414"/>
    </row>
    <row r="820">
      <c r="B820" s="413"/>
      <c r="C820" s="413"/>
      <c r="D820" s="413"/>
      <c r="E820" s="413"/>
      <c r="F820" s="413"/>
      <c r="G820" s="413"/>
      <c r="H820" s="413"/>
      <c r="I820" s="413"/>
      <c r="J820" s="414"/>
    </row>
    <row r="821">
      <c r="B821" s="413"/>
      <c r="C821" s="413"/>
      <c r="D821" s="413"/>
      <c r="E821" s="413"/>
      <c r="F821" s="413"/>
      <c r="G821" s="413"/>
      <c r="H821" s="413"/>
      <c r="I821" s="413"/>
      <c r="J821" s="414"/>
    </row>
    <row r="822">
      <c r="B822" s="413"/>
      <c r="C822" s="413"/>
      <c r="D822" s="413"/>
      <c r="E822" s="413"/>
      <c r="F822" s="413"/>
      <c r="G822" s="413"/>
      <c r="H822" s="413"/>
      <c r="I822" s="413"/>
      <c r="J822" s="414"/>
    </row>
    <row r="823">
      <c r="B823" s="413"/>
      <c r="C823" s="413"/>
      <c r="D823" s="413"/>
      <c r="E823" s="413"/>
      <c r="F823" s="413"/>
      <c r="G823" s="413"/>
      <c r="H823" s="413"/>
      <c r="I823" s="413"/>
      <c r="J823" s="414"/>
    </row>
    <row r="824">
      <c r="B824" s="413"/>
      <c r="C824" s="413"/>
      <c r="D824" s="413"/>
      <c r="E824" s="413"/>
      <c r="F824" s="413"/>
      <c r="G824" s="413"/>
      <c r="H824" s="413"/>
      <c r="I824" s="413"/>
      <c r="J824" s="414"/>
    </row>
    <row r="825">
      <c r="B825" s="413"/>
      <c r="C825" s="413"/>
      <c r="D825" s="413"/>
      <c r="E825" s="413"/>
      <c r="F825" s="413"/>
      <c r="G825" s="413"/>
      <c r="H825" s="413"/>
      <c r="I825" s="413"/>
      <c r="J825" s="414"/>
    </row>
    <row r="826">
      <c r="B826" s="413"/>
      <c r="C826" s="413"/>
      <c r="D826" s="413"/>
      <c r="E826" s="413"/>
      <c r="F826" s="413"/>
      <c r="G826" s="413"/>
      <c r="H826" s="413"/>
      <c r="I826" s="413"/>
      <c r="J826" s="414"/>
    </row>
    <row r="827">
      <c r="B827" s="413"/>
      <c r="C827" s="413"/>
      <c r="D827" s="413"/>
      <c r="E827" s="413"/>
      <c r="F827" s="413"/>
      <c r="G827" s="413"/>
      <c r="H827" s="413"/>
      <c r="I827" s="413"/>
      <c r="J827" s="414"/>
    </row>
    <row r="828">
      <c r="B828" s="413"/>
      <c r="C828" s="413"/>
      <c r="D828" s="413"/>
      <c r="E828" s="413"/>
      <c r="F828" s="413"/>
      <c r="G828" s="413"/>
      <c r="H828" s="413"/>
      <c r="I828" s="413"/>
      <c r="J828" s="414"/>
    </row>
    <row r="829">
      <c r="B829" s="413"/>
      <c r="C829" s="413"/>
      <c r="D829" s="413"/>
      <c r="E829" s="413"/>
      <c r="F829" s="413"/>
      <c r="G829" s="413"/>
      <c r="H829" s="413"/>
      <c r="I829" s="413"/>
      <c r="J829" s="414"/>
    </row>
    <row r="830">
      <c r="B830" s="413"/>
      <c r="C830" s="413"/>
      <c r="D830" s="413"/>
      <c r="E830" s="413"/>
      <c r="F830" s="413"/>
      <c r="G830" s="413"/>
      <c r="H830" s="413"/>
      <c r="I830" s="413"/>
      <c r="J830" s="414"/>
    </row>
    <row r="831">
      <c r="B831" s="413"/>
      <c r="C831" s="413"/>
      <c r="D831" s="413"/>
      <c r="E831" s="413"/>
      <c r="F831" s="413"/>
      <c r="G831" s="413"/>
      <c r="H831" s="413"/>
      <c r="I831" s="413"/>
      <c r="J831" s="414"/>
    </row>
    <row r="832">
      <c r="B832" s="413"/>
      <c r="C832" s="413"/>
      <c r="D832" s="413"/>
      <c r="E832" s="413"/>
      <c r="F832" s="413"/>
      <c r="G832" s="413"/>
      <c r="H832" s="413"/>
      <c r="I832" s="413"/>
      <c r="J832" s="414"/>
    </row>
    <row r="833">
      <c r="B833" s="413"/>
      <c r="C833" s="413"/>
      <c r="D833" s="413"/>
      <c r="E833" s="413"/>
      <c r="F833" s="413"/>
      <c r="G833" s="413"/>
      <c r="H833" s="413"/>
      <c r="I833" s="413"/>
      <c r="J833" s="414"/>
    </row>
    <row r="834">
      <c r="B834" s="413"/>
      <c r="C834" s="413"/>
      <c r="D834" s="413"/>
      <c r="E834" s="413"/>
      <c r="F834" s="413"/>
      <c r="G834" s="413"/>
      <c r="H834" s="413"/>
      <c r="I834" s="413"/>
      <c r="J834" s="414"/>
    </row>
    <row r="835">
      <c r="B835" s="413"/>
      <c r="C835" s="413"/>
      <c r="D835" s="413"/>
      <c r="E835" s="413"/>
      <c r="F835" s="413"/>
      <c r="G835" s="413"/>
      <c r="H835" s="413"/>
      <c r="I835" s="413"/>
      <c r="J835" s="414"/>
    </row>
    <row r="836">
      <c r="B836" s="413"/>
      <c r="C836" s="413"/>
      <c r="D836" s="413"/>
      <c r="E836" s="413"/>
      <c r="F836" s="413"/>
      <c r="G836" s="413"/>
      <c r="H836" s="413"/>
      <c r="I836" s="413"/>
      <c r="J836" s="414"/>
    </row>
    <row r="837">
      <c r="B837" s="413"/>
      <c r="C837" s="413"/>
      <c r="D837" s="413"/>
      <c r="E837" s="413"/>
      <c r="F837" s="413"/>
      <c r="G837" s="413"/>
      <c r="H837" s="413"/>
      <c r="I837" s="413"/>
      <c r="J837" s="414"/>
    </row>
    <row r="838">
      <c r="B838" s="413"/>
      <c r="C838" s="413"/>
      <c r="D838" s="413"/>
      <c r="E838" s="413"/>
      <c r="F838" s="413"/>
      <c r="G838" s="413"/>
      <c r="H838" s="413"/>
      <c r="I838" s="413"/>
      <c r="J838" s="414"/>
    </row>
    <row r="839">
      <c r="B839" s="413"/>
      <c r="C839" s="413"/>
      <c r="D839" s="413"/>
      <c r="E839" s="413"/>
      <c r="F839" s="413"/>
      <c r="G839" s="413"/>
      <c r="H839" s="413"/>
      <c r="I839" s="413"/>
      <c r="J839" s="414"/>
    </row>
    <row r="840">
      <c r="B840" s="413"/>
      <c r="C840" s="413"/>
      <c r="D840" s="413"/>
      <c r="E840" s="413"/>
      <c r="F840" s="413"/>
      <c r="G840" s="413"/>
      <c r="H840" s="413"/>
      <c r="I840" s="413"/>
      <c r="J840" s="414"/>
    </row>
    <row r="841">
      <c r="B841" s="413"/>
      <c r="C841" s="413"/>
      <c r="D841" s="413"/>
      <c r="E841" s="413"/>
      <c r="F841" s="413"/>
      <c r="G841" s="413"/>
      <c r="H841" s="413"/>
      <c r="I841" s="413"/>
      <c r="J841" s="414"/>
    </row>
    <row r="842">
      <c r="B842" s="413"/>
      <c r="C842" s="413"/>
      <c r="D842" s="413"/>
      <c r="E842" s="413"/>
      <c r="F842" s="413"/>
      <c r="G842" s="413"/>
      <c r="H842" s="413"/>
      <c r="I842" s="413"/>
      <c r="J842" s="414"/>
    </row>
    <row r="843">
      <c r="B843" s="413"/>
      <c r="C843" s="413"/>
      <c r="D843" s="413"/>
      <c r="E843" s="413"/>
      <c r="F843" s="413"/>
      <c r="G843" s="413"/>
      <c r="H843" s="413"/>
      <c r="I843" s="413"/>
      <c r="J843" s="414"/>
    </row>
    <row r="844">
      <c r="B844" s="413"/>
      <c r="C844" s="413"/>
      <c r="D844" s="413"/>
      <c r="E844" s="413"/>
      <c r="F844" s="413"/>
      <c r="G844" s="413"/>
      <c r="H844" s="413"/>
      <c r="I844" s="413"/>
      <c r="J844" s="414"/>
    </row>
    <row r="845">
      <c r="B845" s="413"/>
      <c r="C845" s="413"/>
      <c r="D845" s="413"/>
      <c r="E845" s="413"/>
      <c r="F845" s="413"/>
      <c r="G845" s="413"/>
      <c r="H845" s="413"/>
      <c r="I845" s="413"/>
      <c r="J845" s="414"/>
    </row>
    <row r="846">
      <c r="B846" s="413"/>
      <c r="C846" s="413"/>
      <c r="D846" s="413"/>
      <c r="E846" s="413"/>
      <c r="F846" s="413"/>
      <c r="G846" s="413"/>
      <c r="H846" s="413"/>
      <c r="I846" s="413"/>
      <c r="J846" s="414"/>
    </row>
    <row r="847">
      <c r="B847" s="413"/>
      <c r="C847" s="413"/>
      <c r="D847" s="413"/>
      <c r="E847" s="413"/>
      <c r="F847" s="413"/>
      <c r="G847" s="413"/>
      <c r="H847" s="413"/>
      <c r="I847" s="413"/>
      <c r="J847" s="414"/>
    </row>
    <row r="848">
      <c r="B848" s="413"/>
      <c r="C848" s="413"/>
      <c r="D848" s="413"/>
      <c r="E848" s="413"/>
      <c r="F848" s="413"/>
      <c r="G848" s="413"/>
      <c r="H848" s="413"/>
      <c r="I848" s="413"/>
      <c r="J848" s="414"/>
    </row>
    <row r="849">
      <c r="B849" s="413"/>
      <c r="C849" s="413"/>
      <c r="D849" s="413"/>
      <c r="E849" s="413"/>
      <c r="F849" s="413"/>
      <c r="G849" s="413"/>
      <c r="H849" s="413"/>
      <c r="I849" s="413"/>
      <c r="J849" s="414"/>
    </row>
    <row r="850">
      <c r="B850" s="413"/>
      <c r="C850" s="413"/>
      <c r="D850" s="413"/>
      <c r="E850" s="413"/>
      <c r="F850" s="413"/>
      <c r="G850" s="413"/>
      <c r="H850" s="413"/>
      <c r="I850" s="413"/>
      <c r="J850" s="414"/>
    </row>
    <row r="851">
      <c r="B851" s="413"/>
      <c r="C851" s="413"/>
      <c r="D851" s="413"/>
      <c r="E851" s="413"/>
      <c r="F851" s="413"/>
      <c r="G851" s="413"/>
      <c r="H851" s="413"/>
      <c r="I851" s="413"/>
      <c r="J851" s="414"/>
    </row>
    <row r="852">
      <c r="B852" s="413"/>
      <c r="C852" s="413"/>
      <c r="D852" s="413"/>
      <c r="E852" s="413"/>
      <c r="F852" s="413"/>
      <c r="G852" s="413"/>
      <c r="H852" s="413"/>
      <c r="I852" s="413"/>
      <c r="J852" s="414"/>
    </row>
    <row r="853">
      <c r="B853" s="413"/>
      <c r="C853" s="413"/>
      <c r="D853" s="413"/>
      <c r="E853" s="413"/>
      <c r="F853" s="413"/>
      <c r="G853" s="413"/>
      <c r="H853" s="413"/>
      <c r="I853" s="413"/>
      <c r="J853" s="414"/>
    </row>
    <row r="854">
      <c r="B854" s="413"/>
      <c r="C854" s="413"/>
      <c r="D854" s="413"/>
      <c r="E854" s="413"/>
      <c r="F854" s="413"/>
      <c r="G854" s="413"/>
      <c r="H854" s="413"/>
      <c r="I854" s="413"/>
      <c r="J854" s="414"/>
    </row>
    <row r="855">
      <c r="B855" s="413"/>
      <c r="C855" s="413"/>
      <c r="D855" s="413"/>
      <c r="E855" s="413"/>
      <c r="F855" s="413"/>
      <c r="G855" s="413"/>
      <c r="H855" s="413"/>
      <c r="I855" s="413"/>
      <c r="J855" s="414"/>
    </row>
    <row r="856">
      <c r="B856" s="413"/>
      <c r="C856" s="413"/>
      <c r="D856" s="413"/>
      <c r="E856" s="413"/>
      <c r="F856" s="413"/>
      <c r="G856" s="413"/>
      <c r="H856" s="413"/>
      <c r="I856" s="413"/>
      <c r="J856" s="414"/>
    </row>
    <row r="857">
      <c r="B857" s="413"/>
      <c r="C857" s="413"/>
      <c r="D857" s="413"/>
      <c r="E857" s="413"/>
      <c r="F857" s="413"/>
      <c r="G857" s="413"/>
      <c r="H857" s="413"/>
      <c r="I857" s="413"/>
      <c r="J857" s="414"/>
    </row>
    <row r="858">
      <c r="B858" s="413"/>
      <c r="C858" s="413"/>
      <c r="D858" s="413"/>
      <c r="E858" s="413"/>
      <c r="F858" s="413"/>
      <c r="G858" s="413"/>
      <c r="H858" s="413"/>
      <c r="I858" s="413"/>
      <c r="J858" s="414"/>
    </row>
    <row r="859">
      <c r="B859" s="413"/>
      <c r="C859" s="413"/>
      <c r="D859" s="413"/>
      <c r="E859" s="413"/>
      <c r="F859" s="413"/>
      <c r="G859" s="413"/>
      <c r="H859" s="413"/>
      <c r="I859" s="413"/>
      <c r="J859" s="414"/>
    </row>
    <row r="860">
      <c r="B860" s="413"/>
      <c r="C860" s="413"/>
      <c r="D860" s="413"/>
      <c r="E860" s="413"/>
      <c r="F860" s="413"/>
      <c r="G860" s="413"/>
      <c r="H860" s="413"/>
      <c r="I860" s="413"/>
      <c r="J860" s="414"/>
    </row>
    <row r="861">
      <c r="B861" s="413"/>
      <c r="C861" s="413"/>
      <c r="D861" s="413"/>
      <c r="E861" s="413"/>
      <c r="F861" s="413"/>
      <c r="G861" s="413"/>
      <c r="H861" s="413"/>
      <c r="I861" s="413"/>
      <c r="J861" s="414"/>
    </row>
    <row r="862">
      <c r="B862" s="413"/>
      <c r="C862" s="413"/>
      <c r="D862" s="413"/>
      <c r="E862" s="413"/>
      <c r="F862" s="413"/>
      <c r="G862" s="413"/>
      <c r="H862" s="413"/>
      <c r="I862" s="413"/>
      <c r="J862" s="414"/>
    </row>
    <row r="863">
      <c r="B863" s="413"/>
      <c r="C863" s="413"/>
      <c r="D863" s="413"/>
      <c r="E863" s="413"/>
      <c r="F863" s="413"/>
      <c r="G863" s="413"/>
      <c r="H863" s="413"/>
      <c r="I863" s="413"/>
      <c r="J863" s="414"/>
    </row>
    <row r="864">
      <c r="B864" s="413"/>
      <c r="C864" s="413"/>
      <c r="D864" s="413"/>
      <c r="E864" s="413"/>
      <c r="F864" s="413"/>
      <c r="G864" s="413"/>
      <c r="H864" s="413"/>
      <c r="I864" s="413"/>
      <c r="J864" s="414"/>
    </row>
    <row r="865">
      <c r="B865" s="413"/>
      <c r="C865" s="413"/>
      <c r="D865" s="413"/>
      <c r="E865" s="413"/>
      <c r="F865" s="413"/>
      <c r="G865" s="413"/>
      <c r="H865" s="413"/>
      <c r="I865" s="413"/>
      <c r="J865" s="414"/>
    </row>
    <row r="866">
      <c r="B866" s="413"/>
      <c r="C866" s="413"/>
      <c r="D866" s="413"/>
      <c r="E866" s="413"/>
      <c r="F866" s="413"/>
      <c r="G866" s="413"/>
      <c r="H866" s="413"/>
      <c r="I866" s="413"/>
      <c r="J866" s="414"/>
    </row>
    <row r="867">
      <c r="B867" s="413"/>
      <c r="C867" s="413"/>
      <c r="D867" s="413"/>
      <c r="E867" s="413"/>
      <c r="F867" s="413"/>
      <c r="G867" s="413"/>
      <c r="H867" s="413"/>
      <c r="I867" s="413"/>
      <c r="J867" s="414"/>
    </row>
    <row r="868">
      <c r="B868" s="413"/>
      <c r="C868" s="413"/>
      <c r="D868" s="413"/>
      <c r="E868" s="413"/>
      <c r="F868" s="413"/>
      <c r="G868" s="413"/>
      <c r="H868" s="413"/>
      <c r="I868" s="413"/>
      <c r="J868" s="414"/>
    </row>
    <row r="869">
      <c r="B869" s="413"/>
      <c r="C869" s="413"/>
      <c r="D869" s="413"/>
      <c r="E869" s="413"/>
      <c r="F869" s="413"/>
      <c r="G869" s="413"/>
      <c r="H869" s="413"/>
      <c r="I869" s="413"/>
      <c r="J869" s="414"/>
    </row>
    <row r="870">
      <c r="B870" s="413"/>
      <c r="C870" s="413"/>
      <c r="D870" s="413"/>
      <c r="E870" s="413"/>
      <c r="F870" s="413"/>
      <c r="G870" s="413"/>
      <c r="H870" s="413"/>
      <c r="I870" s="413"/>
      <c r="J870" s="414"/>
    </row>
    <row r="871">
      <c r="B871" s="413"/>
      <c r="C871" s="413"/>
      <c r="D871" s="413"/>
      <c r="E871" s="413"/>
      <c r="F871" s="413"/>
      <c r="G871" s="413"/>
      <c r="H871" s="413"/>
      <c r="I871" s="413"/>
      <c r="J871" s="414"/>
    </row>
    <row r="872">
      <c r="B872" s="413"/>
      <c r="C872" s="413"/>
      <c r="D872" s="413"/>
      <c r="E872" s="413"/>
      <c r="F872" s="413"/>
      <c r="G872" s="413"/>
      <c r="H872" s="413"/>
      <c r="I872" s="413"/>
      <c r="J872" s="414"/>
    </row>
    <row r="873">
      <c r="B873" s="413"/>
      <c r="C873" s="413"/>
      <c r="D873" s="413"/>
      <c r="E873" s="413"/>
      <c r="F873" s="413"/>
      <c r="G873" s="413"/>
      <c r="H873" s="413"/>
      <c r="I873" s="413"/>
      <c r="J873" s="414"/>
    </row>
    <row r="874">
      <c r="B874" s="413"/>
      <c r="C874" s="413"/>
      <c r="D874" s="413"/>
      <c r="E874" s="413"/>
      <c r="F874" s="413"/>
      <c r="G874" s="413"/>
      <c r="H874" s="413"/>
      <c r="I874" s="413"/>
      <c r="J874" s="414"/>
    </row>
    <row r="875">
      <c r="B875" s="413"/>
      <c r="C875" s="413"/>
      <c r="D875" s="413"/>
      <c r="E875" s="413"/>
      <c r="F875" s="413"/>
      <c r="G875" s="413"/>
      <c r="H875" s="413"/>
      <c r="I875" s="413"/>
      <c r="J875" s="414"/>
    </row>
    <row r="876">
      <c r="B876" s="413"/>
      <c r="C876" s="413"/>
      <c r="D876" s="413"/>
      <c r="E876" s="413"/>
      <c r="F876" s="413"/>
      <c r="G876" s="413"/>
      <c r="H876" s="413"/>
      <c r="I876" s="413"/>
      <c r="J876" s="414"/>
    </row>
    <row r="877">
      <c r="B877" s="413"/>
      <c r="C877" s="413"/>
      <c r="D877" s="413"/>
      <c r="E877" s="413"/>
      <c r="F877" s="413"/>
      <c r="G877" s="413"/>
      <c r="H877" s="413"/>
      <c r="I877" s="413"/>
      <c r="J877" s="414"/>
    </row>
    <row r="878">
      <c r="B878" s="413"/>
      <c r="C878" s="413"/>
      <c r="D878" s="413"/>
      <c r="E878" s="413"/>
      <c r="F878" s="413"/>
      <c r="G878" s="413"/>
      <c r="H878" s="413"/>
      <c r="I878" s="413"/>
      <c r="J878" s="414"/>
    </row>
    <row r="879">
      <c r="B879" s="413"/>
      <c r="C879" s="413"/>
      <c r="D879" s="413"/>
      <c r="E879" s="413"/>
      <c r="F879" s="413"/>
      <c r="G879" s="413"/>
      <c r="H879" s="413"/>
      <c r="I879" s="413"/>
      <c r="J879" s="414"/>
    </row>
    <row r="880">
      <c r="B880" s="413"/>
      <c r="C880" s="413"/>
      <c r="D880" s="413"/>
      <c r="E880" s="413"/>
      <c r="F880" s="413"/>
      <c r="G880" s="413"/>
      <c r="H880" s="413"/>
      <c r="I880" s="413"/>
      <c r="J880" s="414"/>
    </row>
    <row r="881">
      <c r="B881" s="413"/>
      <c r="C881" s="413"/>
      <c r="D881" s="413"/>
      <c r="E881" s="413"/>
      <c r="F881" s="413"/>
      <c r="G881" s="413"/>
      <c r="H881" s="413"/>
      <c r="I881" s="413"/>
      <c r="J881" s="414"/>
    </row>
    <row r="882">
      <c r="B882" s="413"/>
      <c r="C882" s="413"/>
      <c r="D882" s="413"/>
      <c r="E882" s="413"/>
      <c r="F882" s="413"/>
      <c r="G882" s="413"/>
      <c r="H882" s="413"/>
      <c r="I882" s="413"/>
      <c r="J882" s="414"/>
    </row>
    <row r="883">
      <c r="B883" s="413"/>
      <c r="C883" s="413"/>
      <c r="D883" s="413"/>
      <c r="E883" s="413"/>
      <c r="F883" s="413"/>
      <c r="G883" s="413"/>
      <c r="H883" s="413"/>
      <c r="I883" s="413"/>
      <c r="J883" s="414"/>
    </row>
    <row r="884">
      <c r="B884" s="413"/>
      <c r="C884" s="413"/>
      <c r="D884" s="413"/>
      <c r="E884" s="413"/>
      <c r="F884" s="413"/>
      <c r="G884" s="413"/>
      <c r="H884" s="413"/>
      <c r="I884" s="413"/>
      <c r="J884" s="414"/>
    </row>
    <row r="885">
      <c r="B885" s="413"/>
      <c r="C885" s="413"/>
      <c r="D885" s="413"/>
      <c r="E885" s="413"/>
      <c r="F885" s="413"/>
      <c r="G885" s="413"/>
      <c r="H885" s="413"/>
      <c r="I885" s="413"/>
      <c r="J885" s="414"/>
    </row>
    <row r="886">
      <c r="B886" s="413"/>
      <c r="C886" s="413"/>
      <c r="D886" s="413"/>
      <c r="E886" s="413"/>
      <c r="F886" s="413"/>
      <c r="G886" s="413"/>
      <c r="H886" s="413"/>
      <c r="I886" s="413"/>
      <c r="J886" s="414"/>
    </row>
    <row r="887">
      <c r="B887" s="413"/>
      <c r="C887" s="413"/>
      <c r="D887" s="413"/>
      <c r="E887" s="413"/>
      <c r="F887" s="413"/>
      <c r="G887" s="413"/>
      <c r="H887" s="413"/>
      <c r="I887" s="413"/>
      <c r="J887" s="414"/>
    </row>
    <row r="888">
      <c r="B888" s="413"/>
      <c r="C888" s="413"/>
      <c r="D888" s="413"/>
      <c r="E888" s="413"/>
      <c r="F888" s="413"/>
      <c r="G888" s="413"/>
      <c r="H888" s="413"/>
      <c r="I888" s="413"/>
      <c r="J888" s="414"/>
    </row>
    <row r="889">
      <c r="B889" s="413"/>
      <c r="C889" s="413"/>
      <c r="D889" s="413"/>
      <c r="E889" s="413"/>
      <c r="F889" s="413"/>
      <c r="G889" s="413"/>
      <c r="H889" s="413"/>
      <c r="I889" s="413"/>
      <c r="J889" s="414"/>
    </row>
    <row r="890">
      <c r="B890" s="413"/>
      <c r="C890" s="413"/>
      <c r="D890" s="413"/>
      <c r="E890" s="413"/>
      <c r="F890" s="413"/>
      <c r="G890" s="413"/>
      <c r="H890" s="413"/>
      <c r="I890" s="413"/>
      <c r="J890" s="414"/>
    </row>
    <row r="891">
      <c r="B891" s="413"/>
      <c r="C891" s="413"/>
      <c r="D891" s="413"/>
      <c r="E891" s="413"/>
      <c r="F891" s="413"/>
      <c r="G891" s="413"/>
      <c r="H891" s="413"/>
      <c r="I891" s="413"/>
      <c r="J891" s="414"/>
    </row>
    <row r="892">
      <c r="B892" s="413"/>
      <c r="C892" s="413"/>
      <c r="D892" s="413"/>
      <c r="E892" s="413"/>
      <c r="F892" s="413"/>
      <c r="G892" s="413"/>
      <c r="H892" s="413"/>
      <c r="I892" s="413"/>
      <c r="J892" s="414"/>
    </row>
    <row r="893">
      <c r="B893" s="413"/>
      <c r="C893" s="413"/>
      <c r="D893" s="413"/>
      <c r="E893" s="413"/>
      <c r="F893" s="413"/>
      <c r="G893" s="413"/>
      <c r="H893" s="413"/>
      <c r="I893" s="413"/>
      <c r="J893" s="414"/>
    </row>
    <row r="894">
      <c r="B894" s="413"/>
      <c r="C894" s="413"/>
      <c r="D894" s="413"/>
      <c r="E894" s="413"/>
      <c r="F894" s="413"/>
      <c r="G894" s="413"/>
      <c r="H894" s="413"/>
      <c r="I894" s="413"/>
      <c r="J894" s="414"/>
    </row>
    <row r="895">
      <c r="B895" s="413"/>
      <c r="C895" s="413"/>
      <c r="D895" s="413"/>
      <c r="E895" s="413"/>
      <c r="F895" s="413"/>
      <c r="G895" s="413"/>
      <c r="H895" s="413"/>
      <c r="I895" s="413"/>
      <c r="J895" s="414"/>
    </row>
    <row r="896">
      <c r="B896" s="413"/>
      <c r="C896" s="413"/>
      <c r="D896" s="413"/>
      <c r="E896" s="413"/>
      <c r="F896" s="413"/>
      <c r="G896" s="413"/>
      <c r="H896" s="413"/>
      <c r="I896" s="413"/>
      <c r="J896" s="414"/>
    </row>
    <row r="897">
      <c r="B897" s="413"/>
      <c r="C897" s="413"/>
      <c r="D897" s="413"/>
      <c r="E897" s="413"/>
      <c r="F897" s="413"/>
      <c r="G897" s="413"/>
      <c r="H897" s="413"/>
      <c r="I897" s="413"/>
      <c r="J897" s="414"/>
    </row>
    <row r="898">
      <c r="B898" s="413"/>
      <c r="C898" s="413"/>
      <c r="D898" s="413"/>
      <c r="E898" s="413"/>
      <c r="F898" s="413"/>
      <c r="G898" s="413"/>
      <c r="H898" s="413"/>
      <c r="I898" s="413"/>
      <c r="J898" s="414"/>
    </row>
    <row r="899">
      <c r="B899" s="413"/>
      <c r="C899" s="413"/>
      <c r="D899" s="413"/>
      <c r="E899" s="413"/>
      <c r="F899" s="413"/>
      <c r="G899" s="413"/>
      <c r="H899" s="413"/>
      <c r="I899" s="413"/>
      <c r="J899" s="414"/>
    </row>
    <row r="900">
      <c r="B900" s="413"/>
      <c r="C900" s="413"/>
      <c r="D900" s="413"/>
      <c r="E900" s="413"/>
      <c r="F900" s="413"/>
      <c r="G900" s="413"/>
      <c r="H900" s="413"/>
      <c r="I900" s="413"/>
      <c r="J900" s="414"/>
    </row>
  </sheetData>
  <mergeCells count="9">
    <mergeCell ref="B24:C24"/>
    <mergeCell ref="D24:E24"/>
    <mergeCell ref="O1:P1"/>
    <mergeCell ref="B2:G2"/>
    <mergeCell ref="H2:I2"/>
    <mergeCell ref="J2:Q2"/>
    <mergeCell ref="L22:M22"/>
    <mergeCell ref="B23:C23"/>
    <mergeCell ref="D23:E2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4" max="4" width="8.38"/>
    <col customWidth="1" min="7" max="7" width="27.38"/>
    <col customWidth="1" min="8" max="8" width="33.0"/>
    <col customWidth="1" min="9" max="9" width="25.25"/>
    <col customWidth="1" min="10" max="10" width="13.75"/>
    <col customWidth="1" min="11" max="11" width="33.13"/>
  </cols>
  <sheetData>
    <row r="1">
      <c r="A1" s="192" t="s">
        <v>1679</v>
      </c>
      <c r="B1" s="415" t="s">
        <v>3</v>
      </c>
      <c r="C1" s="416" t="s">
        <v>187</v>
      </c>
      <c r="D1" s="416" t="s">
        <v>186</v>
      </c>
      <c r="E1" s="416" t="s">
        <v>188</v>
      </c>
      <c r="F1" s="416" t="s">
        <v>192</v>
      </c>
      <c r="G1" s="417" t="s">
        <v>1753</v>
      </c>
      <c r="H1" s="416" t="s">
        <v>1754</v>
      </c>
      <c r="I1" s="416" t="s">
        <v>199</v>
      </c>
      <c r="J1" s="418" t="s">
        <v>1755</v>
      </c>
      <c r="K1" s="418" t="s">
        <v>1756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</row>
    <row r="2">
      <c r="A2" s="419">
        <v>1.0</v>
      </c>
      <c r="B2" s="420" t="s">
        <v>1757</v>
      </c>
      <c r="C2" s="420" t="s">
        <v>1721</v>
      </c>
      <c r="D2" s="420" t="s">
        <v>1758</v>
      </c>
      <c r="E2" s="420" t="s">
        <v>861</v>
      </c>
      <c r="F2" s="420" t="s">
        <v>28</v>
      </c>
      <c r="G2" s="420" t="s">
        <v>1264</v>
      </c>
      <c r="H2" s="420" t="s">
        <v>1759</v>
      </c>
      <c r="I2" s="420"/>
      <c r="J2" s="421" t="s">
        <v>1760</v>
      </c>
      <c r="K2" s="422"/>
      <c r="L2" s="423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</row>
    <row r="3">
      <c r="A3" s="419">
        <v>2.0</v>
      </c>
      <c r="B3" s="420" t="s">
        <v>1757</v>
      </c>
      <c r="C3" s="420" t="s">
        <v>1761</v>
      </c>
      <c r="D3" s="420" t="s">
        <v>1758</v>
      </c>
      <c r="E3" s="420" t="s">
        <v>1762</v>
      </c>
      <c r="F3" s="420" t="s">
        <v>30</v>
      </c>
      <c r="G3" s="420" t="s">
        <v>1264</v>
      </c>
      <c r="H3" s="420" t="s">
        <v>1759</v>
      </c>
      <c r="I3" s="420"/>
      <c r="J3" s="421" t="s">
        <v>1760</v>
      </c>
      <c r="K3" s="424"/>
      <c r="L3" s="423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</row>
    <row r="4">
      <c r="A4" s="419">
        <v>3.0</v>
      </c>
      <c r="B4" s="425">
        <v>46038.0</v>
      </c>
      <c r="C4" s="420" t="s">
        <v>1625</v>
      </c>
      <c r="D4" s="420" t="s">
        <v>1758</v>
      </c>
      <c r="E4" s="420" t="s">
        <v>1763</v>
      </c>
      <c r="F4" s="420" t="s">
        <v>33</v>
      </c>
      <c r="G4" s="420" t="s">
        <v>1264</v>
      </c>
      <c r="H4" s="420" t="s">
        <v>1759</v>
      </c>
      <c r="I4" s="420"/>
      <c r="J4" s="421" t="s">
        <v>1764</v>
      </c>
      <c r="K4" s="422" t="s">
        <v>1765</v>
      </c>
      <c r="L4" s="423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</row>
    <row r="5">
      <c r="A5" s="419">
        <v>4.0</v>
      </c>
      <c r="B5" s="425">
        <v>46045.0</v>
      </c>
      <c r="C5" s="420" t="s">
        <v>259</v>
      </c>
      <c r="D5" s="420" t="s">
        <v>1758</v>
      </c>
      <c r="E5" s="420" t="s">
        <v>1766</v>
      </c>
      <c r="F5" s="420" t="s">
        <v>28</v>
      </c>
      <c r="G5" s="420" t="s">
        <v>1264</v>
      </c>
      <c r="H5" s="420" t="s">
        <v>1759</v>
      </c>
      <c r="I5" s="420"/>
      <c r="J5" s="421" t="s">
        <v>1760</v>
      </c>
      <c r="K5" s="422"/>
      <c r="L5" s="423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>
      <c r="A6" s="419">
        <v>5.0</v>
      </c>
      <c r="B6" s="425">
        <v>46045.0</v>
      </c>
      <c r="C6" s="420" t="s">
        <v>1697</v>
      </c>
      <c r="D6" s="420" t="s">
        <v>1767</v>
      </c>
      <c r="E6" s="420" t="s">
        <v>1768</v>
      </c>
      <c r="F6" s="420" t="s">
        <v>34</v>
      </c>
      <c r="G6" s="420" t="s">
        <v>1264</v>
      </c>
      <c r="H6" s="420" t="s">
        <v>1759</v>
      </c>
      <c r="I6" s="420"/>
      <c r="J6" s="421" t="s">
        <v>1760</v>
      </c>
      <c r="K6" s="424"/>
      <c r="L6" s="423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</row>
    <row r="7">
      <c r="A7" s="419">
        <v>6.0</v>
      </c>
      <c r="B7" s="425">
        <v>46048.0</v>
      </c>
      <c r="C7" s="420" t="s">
        <v>1769</v>
      </c>
      <c r="D7" s="420" t="s">
        <v>1758</v>
      </c>
      <c r="E7" s="420" t="s">
        <v>1770</v>
      </c>
      <c r="F7" s="420" t="s">
        <v>29</v>
      </c>
      <c r="G7" s="420" t="s">
        <v>1771</v>
      </c>
      <c r="H7" s="420" t="s">
        <v>1772</v>
      </c>
      <c r="I7" s="420"/>
      <c r="J7" s="421" t="s">
        <v>1760</v>
      </c>
      <c r="K7" s="424"/>
      <c r="L7" s="423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>
      <c r="A8" s="419">
        <v>7.0</v>
      </c>
      <c r="B8" s="425">
        <v>46059.0</v>
      </c>
      <c r="C8" s="420" t="s">
        <v>1632</v>
      </c>
      <c r="D8" s="420" t="s">
        <v>1758</v>
      </c>
      <c r="E8" s="420" t="s">
        <v>1773</v>
      </c>
      <c r="F8" s="420" t="s">
        <v>29</v>
      </c>
      <c r="G8" s="420" t="s">
        <v>1264</v>
      </c>
      <c r="H8" s="420" t="s">
        <v>1759</v>
      </c>
      <c r="I8" s="420"/>
      <c r="J8" s="421" t="s">
        <v>1760</v>
      </c>
      <c r="K8" s="422"/>
      <c r="L8" s="423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</row>
    <row r="9">
      <c r="A9" s="419">
        <v>8.0</v>
      </c>
      <c r="B9" s="425">
        <v>46059.0</v>
      </c>
      <c r="C9" s="420" t="s">
        <v>1630</v>
      </c>
      <c r="D9" s="420" t="s">
        <v>1758</v>
      </c>
      <c r="E9" s="420" t="s">
        <v>1774</v>
      </c>
      <c r="F9" s="420" t="s">
        <v>28</v>
      </c>
      <c r="G9" s="420" t="s">
        <v>1264</v>
      </c>
      <c r="H9" s="420" t="s">
        <v>1759</v>
      </c>
      <c r="I9" s="420"/>
      <c r="J9" s="421" t="s">
        <v>1760</v>
      </c>
      <c r="K9" s="424"/>
      <c r="L9" s="423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</row>
    <row r="10">
      <c r="A10" s="419">
        <v>9.0</v>
      </c>
      <c r="B10" s="425">
        <v>46059.0</v>
      </c>
      <c r="C10" s="420" t="s">
        <v>1631</v>
      </c>
      <c r="D10" s="420" t="s">
        <v>1758</v>
      </c>
      <c r="E10" s="420" t="s">
        <v>1775</v>
      </c>
      <c r="F10" s="420" t="s">
        <v>28</v>
      </c>
      <c r="G10" s="420" t="s">
        <v>1264</v>
      </c>
      <c r="H10" s="420" t="s">
        <v>1759</v>
      </c>
      <c r="I10" s="420"/>
      <c r="J10" s="421" t="s">
        <v>1760</v>
      </c>
      <c r="K10" s="424"/>
      <c r="L10" s="423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</row>
    <row r="11">
      <c r="A11" s="419">
        <v>10.0</v>
      </c>
      <c r="B11" s="425">
        <v>46066.0</v>
      </c>
      <c r="C11" s="420" t="s">
        <v>1702</v>
      </c>
      <c r="D11" s="420" t="s">
        <v>1758</v>
      </c>
      <c r="E11" s="420" t="s">
        <v>1776</v>
      </c>
      <c r="F11" s="420" t="s">
        <v>34</v>
      </c>
      <c r="G11" s="420" t="s">
        <v>1264</v>
      </c>
      <c r="H11" s="420" t="s">
        <v>1759</v>
      </c>
      <c r="I11" s="420"/>
      <c r="J11" s="421" t="s">
        <v>1764</v>
      </c>
      <c r="K11" s="426" t="s">
        <v>1777</v>
      </c>
      <c r="L11" s="423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</row>
    <row r="12">
      <c r="A12" s="419">
        <v>11.0</v>
      </c>
      <c r="B12" s="425">
        <v>46066.0</v>
      </c>
      <c r="C12" s="420" t="s">
        <v>1778</v>
      </c>
      <c r="D12" s="420" t="s">
        <v>1758</v>
      </c>
      <c r="E12" s="420" t="s">
        <v>1779</v>
      </c>
      <c r="F12" s="420" t="s">
        <v>33</v>
      </c>
      <c r="G12" s="420" t="s">
        <v>1264</v>
      </c>
      <c r="H12" s="420" t="s">
        <v>1759</v>
      </c>
      <c r="I12" s="420"/>
      <c r="J12" s="421" t="s">
        <v>1764</v>
      </c>
      <c r="K12" s="426" t="s">
        <v>1777</v>
      </c>
      <c r="L12" s="423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</row>
    <row r="13">
      <c r="A13" s="419">
        <v>12.0</v>
      </c>
      <c r="B13" s="425">
        <v>46094.0</v>
      </c>
      <c r="C13" s="420" t="s">
        <v>1640</v>
      </c>
      <c r="D13" s="420" t="s">
        <v>1758</v>
      </c>
      <c r="E13" s="420" t="s">
        <v>1780</v>
      </c>
      <c r="F13" s="420" t="s">
        <v>28</v>
      </c>
      <c r="G13" s="420" t="s">
        <v>1264</v>
      </c>
      <c r="H13" s="420" t="s">
        <v>1759</v>
      </c>
      <c r="I13" s="420"/>
      <c r="J13" s="421"/>
      <c r="K13" s="427"/>
      <c r="L13" s="423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</row>
    <row r="14">
      <c r="A14" s="419">
        <v>13.0</v>
      </c>
      <c r="B14" s="425">
        <v>46094.0</v>
      </c>
      <c r="C14" s="420" t="s">
        <v>1691</v>
      </c>
      <c r="D14" s="420" t="s">
        <v>1758</v>
      </c>
      <c r="E14" s="420" t="s">
        <v>1781</v>
      </c>
      <c r="F14" s="420" t="s">
        <v>30</v>
      </c>
      <c r="G14" s="420" t="s">
        <v>1264</v>
      </c>
      <c r="H14" s="420" t="s">
        <v>1759</v>
      </c>
      <c r="I14" s="420"/>
      <c r="J14" s="421"/>
      <c r="K14" s="422"/>
      <c r="L14" s="423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</row>
    <row r="15">
      <c r="A15" s="419">
        <v>14.0</v>
      </c>
      <c r="B15" s="425">
        <v>46094.0</v>
      </c>
      <c r="C15" s="420" t="s">
        <v>1782</v>
      </c>
      <c r="D15" s="420" t="s">
        <v>1758</v>
      </c>
      <c r="E15" s="420" t="s">
        <v>1783</v>
      </c>
      <c r="F15" s="420" t="s">
        <v>33</v>
      </c>
      <c r="G15" s="420" t="s">
        <v>1264</v>
      </c>
      <c r="H15" s="420" t="s">
        <v>1759</v>
      </c>
      <c r="I15" s="420"/>
      <c r="J15" s="421"/>
      <c r="K15" s="422"/>
      <c r="L15" s="428" t="s">
        <v>2</v>
      </c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</row>
    <row r="16">
      <c r="A16" s="419">
        <v>15.0</v>
      </c>
      <c r="B16" s="425"/>
      <c r="C16" s="420"/>
      <c r="D16" s="420"/>
      <c r="E16" s="420"/>
      <c r="F16" s="420"/>
      <c r="G16" s="420"/>
      <c r="H16" s="420"/>
      <c r="I16" s="420"/>
      <c r="J16" s="421"/>
      <c r="K16" s="424"/>
      <c r="L16" s="429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</row>
    <row r="17">
      <c r="A17" s="419">
        <v>16.0</v>
      </c>
      <c r="B17" s="425"/>
      <c r="C17" s="420"/>
      <c r="D17" s="420"/>
      <c r="E17" s="420"/>
      <c r="F17" s="420"/>
      <c r="G17" s="420"/>
      <c r="H17" s="420"/>
      <c r="I17" s="420"/>
      <c r="J17" s="421"/>
      <c r="K17" s="422"/>
      <c r="L17" s="429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</row>
    <row r="18">
      <c r="A18" s="419">
        <v>17.0</v>
      </c>
      <c r="B18" s="425"/>
      <c r="C18" s="420"/>
      <c r="D18" s="420"/>
      <c r="E18" s="420"/>
      <c r="F18" s="420"/>
      <c r="G18" s="420"/>
      <c r="H18" s="420"/>
      <c r="I18" s="420"/>
      <c r="J18" s="421"/>
      <c r="K18" s="42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</row>
    <row r="19">
      <c r="A19" s="419">
        <v>18.0</v>
      </c>
      <c r="B19" s="425"/>
      <c r="C19" s="420"/>
      <c r="D19" s="420"/>
      <c r="E19" s="420"/>
      <c r="F19" s="420"/>
      <c r="G19" s="420"/>
      <c r="H19" s="420"/>
      <c r="I19" s="420"/>
      <c r="J19" s="421"/>
      <c r="K19" s="422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</row>
    <row r="20">
      <c r="A20" s="419">
        <v>19.0</v>
      </c>
      <c r="B20" s="425"/>
      <c r="C20" s="420"/>
      <c r="D20" s="420"/>
      <c r="E20" s="420"/>
      <c r="F20" s="420"/>
      <c r="G20" s="420"/>
      <c r="H20" s="420"/>
      <c r="I20" s="420"/>
      <c r="J20" s="421"/>
      <c r="K20" s="42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</row>
    <row r="21">
      <c r="A21" s="419">
        <v>20.0</v>
      </c>
      <c r="B21" s="425"/>
      <c r="C21" s="420"/>
      <c r="D21" s="420"/>
      <c r="E21" s="420"/>
      <c r="F21" s="420"/>
      <c r="G21" s="420"/>
      <c r="H21" s="420"/>
      <c r="I21" s="420"/>
      <c r="J21" s="421"/>
      <c r="K21" s="422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</row>
    <row r="22">
      <c r="A22" s="419">
        <v>21.0</v>
      </c>
      <c r="B22" s="425"/>
      <c r="C22" s="420"/>
      <c r="D22" s="420"/>
      <c r="E22" s="420"/>
      <c r="F22" s="420"/>
      <c r="G22" s="420"/>
      <c r="H22" s="420"/>
      <c r="I22" s="420"/>
      <c r="J22" s="430"/>
      <c r="K22" s="42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</row>
    <row r="23">
      <c r="A23" s="419">
        <v>22.0</v>
      </c>
      <c r="B23" s="425"/>
      <c r="C23" s="420"/>
      <c r="D23" s="420"/>
      <c r="E23" s="420"/>
      <c r="F23" s="420"/>
      <c r="G23" s="420"/>
      <c r="H23" s="420"/>
      <c r="I23" s="420"/>
      <c r="J23" s="430"/>
      <c r="K23" s="42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</row>
    <row r="24">
      <c r="A24" s="419">
        <v>23.0</v>
      </c>
      <c r="B24" s="425"/>
      <c r="C24" s="420"/>
      <c r="D24" s="420"/>
      <c r="E24" s="420"/>
      <c r="F24" s="420"/>
      <c r="G24" s="420"/>
      <c r="H24" s="420"/>
      <c r="I24" s="420"/>
      <c r="J24" s="430"/>
      <c r="K24" s="42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</row>
    <row r="25">
      <c r="A25" s="419">
        <v>24.0</v>
      </c>
      <c r="B25" s="425"/>
      <c r="C25" s="420"/>
      <c r="D25" s="420"/>
      <c r="E25" s="420"/>
      <c r="F25" s="420"/>
      <c r="G25" s="420"/>
      <c r="H25" s="420"/>
      <c r="I25" s="420"/>
      <c r="J25" s="430"/>
      <c r="K25" s="42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</row>
    <row r="26">
      <c r="A26" s="431">
        <v>25.0</v>
      </c>
      <c r="B26" s="432"/>
      <c r="C26" s="431"/>
      <c r="D26" s="431"/>
      <c r="E26" s="431"/>
      <c r="F26" s="420"/>
      <c r="G26" s="420"/>
      <c r="H26" s="420"/>
      <c r="I26" s="431"/>
      <c r="J26" s="421"/>
      <c r="K26" s="42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</row>
    <row r="27">
      <c r="A27" s="431">
        <v>26.0</v>
      </c>
      <c r="B27" s="432"/>
      <c r="C27" s="431"/>
      <c r="D27" s="431"/>
      <c r="E27" s="431"/>
      <c r="F27" s="431"/>
      <c r="G27" s="431"/>
      <c r="H27" s="431"/>
      <c r="I27" s="433"/>
      <c r="J27" s="430"/>
      <c r="K27" s="42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</row>
    <row r="28">
      <c r="A28" s="431">
        <v>27.0</v>
      </c>
      <c r="B28" s="434"/>
      <c r="C28" s="433"/>
      <c r="D28" s="433"/>
      <c r="E28" s="433"/>
      <c r="F28" s="433"/>
      <c r="G28" s="433"/>
      <c r="H28" s="433"/>
      <c r="I28" s="433"/>
      <c r="J28" s="430"/>
      <c r="K28" s="42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</row>
    <row r="29">
      <c r="A29" s="431">
        <v>28.0</v>
      </c>
      <c r="B29" s="434"/>
      <c r="C29" s="433"/>
      <c r="D29" s="433"/>
      <c r="E29" s="433"/>
      <c r="F29" s="433"/>
      <c r="G29" s="433"/>
      <c r="H29" s="433"/>
      <c r="I29" s="433"/>
      <c r="J29" s="430"/>
      <c r="K29" s="42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</row>
    <row r="30">
      <c r="A30" s="431">
        <v>29.0</v>
      </c>
      <c r="B30" s="434"/>
      <c r="C30" s="433"/>
      <c r="D30" s="433"/>
      <c r="E30" s="433"/>
      <c r="F30" s="433"/>
      <c r="G30" s="433"/>
      <c r="H30" s="433"/>
      <c r="I30" s="433"/>
      <c r="J30" s="430"/>
      <c r="K30" s="42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</row>
    <row r="31">
      <c r="A31" s="431">
        <v>30.0</v>
      </c>
      <c r="B31" s="434"/>
      <c r="C31" s="433"/>
      <c r="D31" s="433"/>
      <c r="E31" s="433"/>
      <c r="F31" s="433"/>
      <c r="G31" s="433"/>
      <c r="H31" s="433"/>
      <c r="I31" s="433"/>
      <c r="J31" s="430"/>
      <c r="K31" s="42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</row>
    <row r="32">
      <c r="A32" s="431">
        <v>31.0</v>
      </c>
      <c r="B32" s="434"/>
      <c r="C32" s="433"/>
      <c r="D32" s="433"/>
      <c r="E32" s="433"/>
      <c r="F32" s="433"/>
      <c r="G32" s="433"/>
      <c r="H32" s="433"/>
      <c r="I32" s="433"/>
      <c r="J32" s="430"/>
      <c r="K32" s="42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</row>
    <row r="33">
      <c r="A33" s="431">
        <v>32.0</v>
      </c>
      <c r="B33" s="434"/>
      <c r="C33" s="433"/>
      <c r="D33" s="433"/>
      <c r="E33" s="433"/>
      <c r="F33" s="433"/>
      <c r="G33" s="433"/>
      <c r="H33" s="433"/>
      <c r="I33" s="433"/>
      <c r="J33" s="430"/>
      <c r="K33" s="42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</row>
    <row r="34">
      <c r="A34" s="431">
        <v>33.0</v>
      </c>
      <c r="B34" s="434"/>
      <c r="C34" s="433"/>
      <c r="D34" s="433"/>
      <c r="E34" s="433"/>
      <c r="F34" s="433"/>
      <c r="G34" s="433"/>
      <c r="H34" s="433"/>
      <c r="I34" s="433"/>
      <c r="J34" s="430"/>
      <c r="K34" s="42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>
      <c r="A35" s="431">
        <v>34.0</v>
      </c>
      <c r="B35" s="434"/>
      <c r="C35" s="433"/>
      <c r="D35" s="433"/>
      <c r="E35" s="433"/>
      <c r="F35" s="433"/>
      <c r="G35" s="433"/>
      <c r="H35" s="433"/>
      <c r="I35" s="433"/>
      <c r="J35" s="430"/>
      <c r="K35" s="42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>
      <c r="A36" s="435">
        <v>35.0</v>
      </c>
      <c r="B36" s="436"/>
      <c r="C36" s="424"/>
      <c r="D36" s="424"/>
      <c r="E36" s="424"/>
      <c r="F36" s="424"/>
      <c r="G36" s="424"/>
      <c r="H36" s="424"/>
      <c r="I36" s="424"/>
      <c r="J36" s="430"/>
      <c r="K36" s="42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>
      <c r="A37" s="435">
        <v>36.0</v>
      </c>
      <c r="B37" s="436"/>
      <c r="C37" s="424"/>
      <c r="D37" s="424"/>
      <c r="E37" s="424"/>
      <c r="F37" s="424"/>
      <c r="G37" s="424"/>
      <c r="H37" s="424"/>
      <c r="I37" s="424"/>
      <c r="J37" s="430"/>
      <c r="K37" s="42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</row>
    <row r="38">
      <c r="A38" s="194"/>
      <c r="B38" s="259"/>
      <c r="C38" s="194"/>
      <c r="D38" s="194"/>
      <c r="E38" s="194"/>
      <c r="F38" s="194"/>
      <c r="G38" s="194"/>
      <c r="H38" s="194"/>
      <c r="I38" s="194"/>
      <c r="J38" s="328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</row>
    <row r="39">
      <c r="A39" s="194"/>
      <c r="B39" s="259"/>
      <c r="C39" s="194"/>
      <c r="D39" s="194"/>
      <c r="E39" s="194"/>
      <c r="F39" s="194"/>
      <c r="G39" s="194"/>
      <c r="H39" s="194"/>
      <c r="I39" s="194"/>
      <c r="J39" s="328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</row>
    <row r="40">
      <c r="A40" s="194"/>
      <c r="B40" s="259"/>
      <c r="C40" s="194"/>
      <c r="D40" s="194"/>
      <c r="E40" s="194"/>
      <c r="F40" s="194"/>
      <c r="G40" s="194"/>
      <c r="H40" s="194"/>
      <c r="I40" s="194"/>
      <c r="J40" s="328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</row>
    <row r="41">
      <c r="A41" s="194"/>
      <c r="B41" s="259"/>
      <c r="C41" s="194"/>
      <c r="D41" s="194"/>
      <c r="E41" s="194"/>
      <c r="F41" s="194"/>
      <c r="G41" s="194"/>
      <c r="H41" s="194"/>
      <c r="I41" s="194"/>
      <c r="J41" s="328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</row>
    <row r="42">
      <c r="A42" s="194"/>
      <c r="B42" s="259"/>
      <c r="C42" s="194"/>
      <c r="D42" s="194"/>
      <c r="E42" s="194"/>
      <c r="F42" s="194"/>
      <c r="G42" s="194"/>
      <c r="H42" s="194"/>
      <c r="I42" s="194"/>
      <c r="J42" s="328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</row>
    <row r="43">
      <c r="A43" s="194"/>
      <c r="B43" s="259"/>
      <c r="C43" s="194"/>
      <c r="D43" s="194"/>
      <c r="E43" s="194"/>
      <c r="F43" s="194"/>
      <c r="G43" s="194"/>
      <c r="H43" s="194"/>
      <c r="I43" s="194"/>
      <c r="J43" s="328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</row>
    <row r="44">
      <c r="A44" s="194"/>
      <c r="B44" s="259"/>
      <c r="C44" s="194"/>
      <c r="D44" s="194"/>
      <c r="E44" s="194"/>
      <c r="F44" s="194"/>
      <c r="G44" s="194"/>
      <c r="H44" s="194"/>
      <c r="I44" s="194"/>
      <c r="J44" s="328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</row>
    <row r="45">
      <c r="A45" s="194"/>
      <c r="B45" s="259"/>
      <c r="C45" s="194"/>
      <c r="D45" s="194"/>
      <c r="E45" s="194"/>
      <c r="F45" s="194"/>
      <c r="G45" s="194"/>
      <c r="H45" s="194"/>
      <c r="I45" s="194"/>
      <c r="J45" s="328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</row>
    <row r="46">
      <c r="A46" s="194"/>
      <c r="B46" s="259"/>
      <c r="C46" s="194"/>
      <c r="D46" s="194"/>
      <c r="E46" s="194"/>
      <c r="F46" s="194"/>
      <c r="G46" s="194"/>
      <c r="H46" s="194"/>
      <c r="I46" s="194"/>
      <c r="J46" s="328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</row>
    <row r="47">
      <c r="A47" s="194"/>
      <c r="B47" s="259"/>
      <c r="C47" s="194"/>
      <c r="D47" s="194"/>
      <c r="E47" s="194"/>
      <c r="F47" s="194"/>
      <c r="G47" s="194"/>
      <c r="H47" s="194"/>
      <c r="I47" s="194"/>
      <c r="J47" s="328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</row>
    <row r="48">
      <c r="A48" s="194"/>
      <c r="B48" s="259"/>
      <c r="C48" s="194"/>
      <c r="D48" s="194"/>
      <c r="E48" s="194"/>
      <c r="F48" s="194"/>
      <c r="G48" s="194"/>
      <c r="H48" s="194"/>
      <c r="I48" s="194"/>
      <c r="J48" s="328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</row>
    <row r="49">
      <c r="A49" s="194"/>
      <c r="B49" s="259"/>
      <c r="C49" s="194"/>
      <c r="D49" s="194"/>
      <c r="E49" s="194"/>
      <c r="F49" s="194"/>
      <c r="G49" s="194"/>
      <c r="H49" s="194"/>
      <c r="I49" s="194"/>
      <c r="J49" s="328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</row>
    <row r="50">
      <c r="A50" s="194"/>
      <c r="B50" s="259"/>
      <c r="C50" s="194"/>
      <c r="D50" s="194"/>
      <c r="E50" s="194"/>
      <c r="F50" s="194"/>
      <c r="G50" s="194"/>
      <c r="H50" s="194"/>
      <c r="I50" s="194"/>
      <c r="J50" s="328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</row>
    <row r="51">
      <c r="A51" s="194"/>
      <c r="B51" s="259"/>
      <c r="C51" s="194"/>
      <c r="D51" s="194"/>
      <c r="E51" s="194"/>
      <c r="F51" s="194"/>
      <c r="G51" s="194"/>
      <c r="H51" s="194"/>
      <c r="I51" s="194"/>
      <c r="J51" s="328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</row>
    <row r="52">
      <c r="A52" s="194"/>
      <c r="B52" s="259"/>
      <c r="C52" s="194"/>
      <c r="D52" s="194"/>
      <c r="E52" s="194"/>
      <c r="F52" s="194"/>
      <c r="G52" s="194"/>
      <c r="H52" s="194"/>
      <c r="I52" s="194"/>
      <c r="J52" s="328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</row>
    <row r="53">
      <c r="A53" s="194"/>
      <c r="B53" s="259"/>
      <c r="C53" s="194"/>
      <c r="D53" s="194"/>
      <c r="E53" s="194"/>
      <c r="F53" s="194"/>
      <c r="G53" s="194"/>
      <c r="H53" s="194"/>
      <c r="I53" s="194"/>
      <c r="J53" s="328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</row>
    <row r="54">
      <c r="A54" s="194"/>
      <c r="B54" s="259"/>
      <c r="C54" s="194"/>
      <c r="D54" s="194"/>
      <c r="E54" s="194"/>
      <c r="F54" s="194"/>
      <c r="G54" s="194"/>
      <c r="H54" s="194"/>
      <c r="I54" s="194"/>
      <c r="J54" s="328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</row>
    <row r="55">
      <c r="A55" s="194"/>
      <c r="B55" s="259"/>
      <c r="C55" s="194"/>
      <c r="D55" s="194"/>
      <c r="E55" s="194"/>
      <c r="F55" s="194"/>
      <c r="G55" s="194"/>
      <c r="H55" s="194"/>
      <c r="I55" s="194"/>
      <c r="J55" s="328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</row>
    <row r="56">
      <c r="A56" s="194"/>
      <c r="B56" s="259"/>
      <c r="C56" s="194"/>
      <c r="D56" s="194"/>
      <c r="E56" s="194"/>
      <c r="F56" s="194"/>
      <c r="G56" s="194"/>
      <c r="H56" s="194"/>
      <c r="I56" s="194"/>
      <c r="J56" s="328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</row>
    <row r="57">
      <c r="A57" s="194"/>
      <c r="B57" s="259"/>
      <c r="C57" s="194"/>
      <c r="D57" s="194"/>
      <c r="E57" s="194"/>
      <c r="F57" s="194"/>
      <c r="G57" s="194"/>
      <c r="H57" s="194"/>
      <c r="I57" s="194"/>
      <c r="J57" s="328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</row>
    <row r="58">
      <c r="A58" s="194"/>
      <c r="B58" s="259"/>
      <c r="C58" s="194"/>
      <c r="D58" s="194"/>
      <c r="E58" s="194"/>
      <c r="F58" s="194"/>
      <c r="G58" s="194"/>
      <c r="H58" s="194"/>
      <c r="I58" s="194"/>
      <c r="J58" s="328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</row>
    <row r="59">
      <c r="A59" s="194"/>
      <c r="B59" s="259"/>
      <c r="C59" s="194"/>
      <c r="D59" s="194"/>
      <c r="E59" s="194"/>
      <c r="F59" s="194"/>
      <c r="G59" s="194"/>
      <c r="H59" s="194"/>
      <c r="I59" s="194"/>
      <c r="J59" s="328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</row>
    <row r="60">
      <c r="A60" s="194"/>
      <c r="B60" s="259"/>
      <c r="C60" s="194"/>
      <c r="D60" s="194"/>
      <c r="E60" s="194"/>
      <c r="F60" s="194"/>
      <c r="G60" s="194"/>
      <c r="H60" s="194"/>
      <c r="I60" s="194"/>
      <c r="J60" s="328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</row>
    <row r="61">
      <c r="A61" s="194"/>
      <c r="B61" s="259"/>
      <c r="C61" s="194"/>
      <c r="D61" s="194"/>
      <c r="E61" s="194"/>
      <c r="F61" s="194"/>
      <c r="G61" s="194"/>
      <c r="H61" s="194"/>
      <c r="I61" s="194"/>
      <c r="J61" s="328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</row>
    <row r="62">
      <c r="A62" s="194"/>
      <c r="B62" s="259"/>
      <c r="C62" s="194"/>
      <c r="D62" s="194"/>
      <c r="E62" s="194"/>
      <c r="F62" s="194"/>
      <c r="G62" s="194"/>
      <c r="H62" s="194"/>
      <c r="I62" s="194"/>
      <c r="J62" s="328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</row>
    <row r="63">
      <c r="A63" s="194"/>
      <c r="B63" s="259"/>
      <c r="C63" s="194"/>
      <c r="D63" s="194"/>
      <c r="E63" s="194"/>
      <c r="F63" s="194"/>
      <c r="G63" s="194"/>
      <c r="H63" s="194"/>
      <c r="I63" s="194"/>
      <c r="J63" s="328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</row>
    <row r="64">
      <c r="A64" s="194"/>
      <c r="B64" s="259"/>
      <c r="C64" s="194"/>
      <c r="D64" s="194"/>
      <c r="E64" s="194"/>
      <c r="F64" s="194"/>
      <c r="G64" s="194"/>
      <c r="H64" s="194"/>
      <c r="I64" s="194"/>
      <c r="J64" s="328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</row>
    <row r="65">
      <c r="A65" s="194"/>
      <c r="B65" s="259"/>
      <c r="C65" s="194"/>
      <c r="D65" s="194"/>
      <c r="E65" s="194"/>
      <c r="F65" s="194"/>
      <c r="G65" s="194"/>
      <c r="H65" s="194"/>
      <c r="I65" s="194"/>
      <c r="J65" s="328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</row>
    <row r="66">
      <c r="A66" s="194"/>
      <c r="B66" s="259"/>
      <c r="C66" s="194"/>
      <c r="D66" s="194"/>
      <c r="E66" s="194"/>
      <c r="F66" s="194"/>
      <c r="G66" s="194"/>
      <c r="H66" s="194"/>
      <c r="I66" s="194"/>
      <c r="J66" s="328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</row>
    <row r="67">
      <c r="A67" s="194"/>
      <c r="B67" s="259"/>
      <c r="C67" s="194"/>
      <c r="D67" s="194"/>
      <c r="E67" s="194"/>
      <c r="F67" s="194"/>
      <c r="G67" s="194"/>
      <c r="H67" s="194"/>
      <c r="I67" s="194"/>
      <c r="J67" s="328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</row>
    <row r="68">
      <c r="A68" s="194"/>
      <c r="B68" s="259"/>
      <c r="C68" s="194"/>
      <c r="D68" s="194"/>
      <c r="E68" s="194"/>
      <c r="F68" s="194"/>
      <c r="G68" s="194"/>
      <c r="H68" s="194"/>
      <c r="I68" s="194"/>
      <c r="J68" s="328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</row>
    <row r="69">
      <c r="A69" s="194"/>
      <c r="B69" s="259"/>
      <c r="C69" s="194"/>
      <c r="D69" s="194"/>
      <c r="E69" s="194"/>
      <c r="F69" s="194"/>
      <c r="G69" s="194"/>
      <c r="H69" s="194"/>
      <c r="I69" s="194"/>
      <c r="J69" s="328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</row>
    <row r="70">
      <c r="A70" s="194"/>
      <c r="B70" s="259"/>
      <c r="C70" s="194"/>
      <c r="D70" s="194"/>
      <c r="E70" s="194"/>
      <c r="F70" s="194"/>
      <c r="G70" s="194"/>
      <c r="H70" s="194"/>
      <c r="I70" s="194"/>
      <c r="J70" s="328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</row>
    <row r="71">
      <c r="A71" s="194"/>
      <c r="B71" s="259"/>
      <c r="C71" s="194"/>
      <c r="D71" s="194"/>
      <c r="E71" s="194"/>
      <c r="F71" s="194"/>
      <c r="G71" s="194"/>
      <c r="H71" s="194"/>
      <c r="I71" s="194"/>
      <c r="J71" s="328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</row>
    <row r="72">
      <c r="A72" s="194"/>
      <c r="B72" s="259"/>
      <c r="C72" s="194"/>
      <c r="D72" s="194"/>
      <c r="E72" s="194"/>
      <c r="F72" s="194"/>
      <c r="G72" s="194"/>
      <c r="H72" s="194"/>
      <c r="I72" s="194"/>
      <c r="J72" s="328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</row>
    <row r="73">
      <c r="A73" s="194"/>
      <c r="B73" s="259"/>
      <c r="C73" s="194"/>
      <c r="D73" s="194"/>
      <c r="E73" s="194"/>
      <c r="F73" s="194"/>
      <c r="G73" s="194"/>
      <c r="H73" s="194"/>
      <c r="I73" s="194"/>
      <c r="J73" s="328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</row>
    <row r="74">
      <c r="A74" s="194"/>
      <c r="B74" s="259"/>
      <c r="C74" s="194"/>
      <c r="D74" s="194"/>
      <c r="E74" s="194"/>
      <c r="F74" s="194"/>
      <c r="G74" s="194"/>
      <c r="H74" s="194"/>
      <c r="I74" s="194"/>
      <c r="J74" s="328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</row>
    <row r="75">
      <c r="A75" s="194"/>
      <c r="B75" s="259"/>
      <c r="C75" s="194"/>
      <c r="D75" s="194"/>
      <c r="E75" s="194"/>
      <c r="F75" s="194"/>
      <c r="G75" s="194"/>
      <c r="H75" s="194"/>
      <c r="I75" s="194"/>
      <c r="J75" s="328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</row>
    <row r="76">
      <c r="A76" s="194"/>
      <c r="B76" s="259"/>
      <c r="C76" s="194"/>
      <c r="D76" s="194"/>
      <c r="E76" s="194"/>
      <c r="F76" s="194"/>
      <c r="G76" s="194"/>
      <c r="H76" s="194"/>
      <c r="I76" s="194"/>
      <c r="J76" s="328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</row>
    <row r="77">
      <c r="A77" s="194"/>
      <c r="B77" s="259"/>
      <c r="C77" s="194"/>
      <c r="D77" s="194"/>
      <c r="E77" s="194"/>
      <c r="F77" s="194"/>
      <c r="G77" s="194"/>
      <c r="H77" s="194"/>
      <c r="I77" s="194"/>
      <c r="J77" s="328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</row>
    <row r="78">
      <c r="A78" s="194"/>
      <c r="B78" s="259"/>
      <c r="C78" s="194"/>
      <c r="D78" s="194"/>
      <c r="E78" s="194"/>
      <c r="F78" s="194"/>
      <c r="G78" s="194"/>
      <c r="H78" s="194"/>
      <c r="I78" s="194"/>
      <c r="J78" s="328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</row>
    <row r="79">
      <c r="A79" s="194"/>
      <c r="B79" s="259"/>
      <c r="C79" s="194"/>
      <c r="D79" s="194"/>
      <c r="E79" s="194"/>
      <c r="F79" s="194"/>
      <c r="G79" s="194"/>
      <c r="H79" s="194"/>
      <c r="I79" s="194"/>
      <c r="J79" s="328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</row>
    <row r="80">
      <c r="A80" s="194"/>
      <c r="B80" s="259"/>
      <c r="C80" s="194"/>
      <c r="D80" s="194"/>
      <c r="E80" s="194"/>
      <c r="F80" s="194"/>
      <c r="G80" s="194"/>
      <c r="H80" s="194"/>
      <c r="I80" s="194"/>
      <c r="J80" s="328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</row>
    <row r="81">
      <c r="A81" s="194"/>
      <c r="B81" s="259"/>
      <c r="C81" s="194"/>
      <c r="D81" s="194"/>
      <c r="E81" s="194"/>
      <c r="F81" s="194"/>
      <c r="G81" s="194"/>
      <c r="H81" s="194"/>
      <c r="I81" s="194"/>
      <c r="J81" s="328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</row>
    <row r="82">
      <c r="A82" s="194"/>
      <c r="B82" s="259"/>
      <c r="C82" s="194"/>
      <c r="D82" s="194"/>
      <c r="E82" s="194"/>
      <c r="F82" s="194"/>
      <c r="G82" s="194"/>
      <c r="H82" s="194"/>
      <c r="I82" s="194"/>
      <c r="J82" s="328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</row>
    <row r="83">
      <c r="A83" s="194"/>
      <c r="B83" s="259"/>
      <c r="C83" s="194"/>
      <c r="D83" s="194"/>
      <c r="E83" s="194"/>
      <c r="F83" s="194"/>
      <c r="G83" s="194"/>
      <c r="H83" s="194"/>
      <c r="I83" s="194"/>
      <c r="J83" s="328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</row>
    <row r="84">
      <c r="A84" s="194"/>
      <c r="B84" s="259"/>
      <c r="C84" s="194"/>
      <c r="D84" s="194"/>
      <c r="E84" s="194"/>
      <c r="F84" s="194"/>
      <c r="G84" s="194"/>
      <c r="H84" s="194"/>
      <c r="I84" s="194"/>
      <c r="J84" s="328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</row>
    <row r="85">
      <c r="A85" s="194"/>
      <c r="B85" s="259"/>
      <c r="C85" s="194"/>
      <c r="D85" s="194"/>
      <c r="E85" s="194"/>
      <c r="F85" s="194"/>
      <c r="G85" s="194"/>
      <c r="H85" s="194"/>
      <c r="I85" s="194"/>
      <c r="J85" s="328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</row>
    <row r="86">
      <c r="A86" s="194"/>
      <c r="B86" s="259"/>
      <c r="C86" s="194"/>
      <c r="D86" s="194"/>
      <c r="E86" s="194"/>
      <c r="F86" s="194"/>
      <c r="G86" s="194"/>
      <c r="H86" s="194"/>
      <c r="I86" s="194"/>
      <c r="J86" s="328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</row>
    <row r="87">
      <c r="A87" s="194"/>
      <c r="B87" s="259"/>
      <c r="C87" s="194"/>
      <c r="D87" s="194"/>
      <c r="E87" s="194"/>
      <c r="F87" s="194"/>
      <c r="G87" s="194"/>
      <c r="H87" s="194"/>
      <c r="I87" s="194"/>
      <c r="J87" s="328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</row>
    <row r="88">
      <c r="A88" s="194"/>
      <c r="B88" s="259"/>
      <c r="C88" s="194"/>
      <c r="D88" s="194"/>
      <c r="E88" s="194"/>
      <c r="F88" s="194"/>
      <c r="G88" s="194"/>
      <c r="H88" s="194"/>
      <c r="I88" s="194"/>
      <c r="J88" s="328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</row>
    <row r="89">
      <c r="A89" s="194"/>
      <c r="B89" s="259"/>
      <c r="C89" s="194"/>
      <c r="D89" s="194"/>
      <c r="E89" s="194"/>
      <c r="F89" s="194"/>
      <c r="G89" s="194"/>
      <c r="H89" s="194"/>
      <c r="I89" s="194"/>
      <c r="J89" s="328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</row>
    <row r="90">
      <c r="A90" s="194"/>
      <c r="B90" s="259"/>
      <c r="C90" s="194"/>
      <c r="D90" s="194"/>
      <c r="E90" s="194"/>
      <c r="F90" s="194"/>
      <c r="G90" s="194"/>
      <c r="H90" s="194"/>
      <c r="I90" s="194"/>
      <c r="J90" s="328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</row>
    <row r="91">
      <c r="A91" s="194"/>
      <c r="B91" s="259"/>
      <c r="C91" s="194"/>
      <c r="D91" s="194"/>
      <c r="E91" s="194"/>
      <c r="F91" s="194"/>
      <c r="G91" s="194"/>
      <c r="H91" s="194"/>
      <c r="I91" s="194"/>
      <c r="J91" s="328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</row>
    <row r="92">
      <c r="A92" s="194"/>
      <c r="B92" s="259"/>
      <c r="C92" s="194"/>
      <c r="D92" s="194"/>
      <c r="E92" s="194"/>
      <c r="F92" s="194"/>
      <c r="G92" s="194"/>
      <c r="H92" s="194"/>
      <c r="I92" s="194"/>
      <c r="J92" s="328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</row>
    <row r="93">
      <c r="A93" s="194"/>
      <c r="B93" s="259"/>
      <c r="C93" s="194"/>
      <c r="D93" s="194"/>
      <c r="E93" s="194"/>
      <c r="F93" s="194"/>
      <c r="G93" s="194"/>
      <c r="H93" s="194"/>
      <c r="I93" s="194"/>
      <c r="J93" s="328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</row>
    <row r="94">
      <c r="A94" s="194"/>
      <c r="B94" s="259"/>
      <c r="C94" s="194"/>
      <c r="D94" s="194"/>
      <c r="E94" s="194"/>
      <c r="F94" s="194"/>
      <c r="G94" s="194"/>
      <c r="H94" s="194"/>
      <c r="I94" s="194"/>
      <c r="J94" s="328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</row>
    <row r="95">
      <c r="A95" s="194"/>
      <c r="B95" s="259"/>
      <c r="C95" s="194"/>
      <c r="D95" s="194"/>
      <c r="E95" s="194"/>
      <c r="F95" s="194"/>
      <c r="G95" s="194"/>
      <c r="H95" s="194"/>
      <c r="I95" s="194"/>
      <c r="J95" s="328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</row>
    <row r="96">
      <c r="A96" s="194"/>
      <c r="B96" s="259"/>
      <c r="C96" s="194"/>
      <c r="D96" s="194"/>
      <c r="E96" s="194"/>
      <c r="F96" s="194"/>
      <c r="G96" s="194"/>
      <c r="H96" s="194"/>
      <c r="I96" s="194"/>
      <c r="J96" s="328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</row>
    <row r="97">
      <c r="A97" s="194"/>
      <c r="B97" s="259"/>
      <c r="C97" s="194"/>
      <c r="D97" s="194"/>
      <c r="E97" s="194"/>
      <c r="F97" s="194"/>
      <c r="G97" s="194"/>
      <c r="H97" s="194"/>
      <c r="I97" s="194"/>
      <c r="J97" s="328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</row>
    <row r="98">
      <c r="A98" s="194"/>
      <c r="B98" s="259"/>
      <c r="C98" s="194"/>
      <c r="D98" s="194"/>
      <c r="E98" s="194"/>
      <c r="F98" s="194"/>
      <c r="G98" s="194"/>
      <c r="H98" s="194"/>
      <c r="I98" s="194"/>
      <c r="J98" s="328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</row>
    <row r="99">
      <c r="A99" s="194"/>
      <c r="B99" s="259"/>
      <c r="C99" s="194"/>
      <c r="D99" s="194"/>
      <c r="E99" s="194"/>
      <c r="F99" s="194"/>
      <c r="G99" s="194"/>
      <c r="H99" s="194"/>
      <c r="I99" s="194"/>
      <c r="J99" s="328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</row>
    <row r="100">
      <c r="A100" s="194"/>
      <c r="B100" s="259"/>
      <c r="C100" s="194"/>
      <c r="D100" s="194"/>
      <c r="E100" s="194"/>
      <c r="F100" s="194"/>
      <c r="G100" s="194"/>
      <c r="H100" s="194"/>
      <c r="I100" s="194"/>
      <c r="J100" s="328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</row>
    <row r="101">
      <c r="A101" s="194"/>
      <c r="B101" s="259"/>
      <c r="C101" s="194"/>
      <c r="D101" s="194"/>
      <c r="E101" s="194"/>
      <c r="F101" s="194"/>
      <c r="G101" s="194"/>
      <c r="H101" s="194"/>
      <c r="I101" s="194"/>
      <c r="J101" s="328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</row>
    <row r="102">
      <c r="A102" s="194"/>
      <c r="B102" s="259"/>
      <c r="C102" s="194"/>
      <c r="D102" s="194"/>
      <c r="E102" s="194"/>
      <c r="F102" s="194"/>
      <c r="G102" s="194"/>
      <c r="H102" s="194"/>
      <c r="I102" s="194"/>
      <c r="J102" s="328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</row>
    <row r="103">
      <c r="A103" s="194"/>
      <c r="B103" s="259"/>
      <c r="C103" s="194"/>
      <c r="D103" s="194"/>
      <c r="E103" s="194"/>
      <c r="F103" s="194"/>
      <c r="G103" s="194"/>
      <c r="H103" s="194"/>
      <c r="I103" s="194"/>
      <c r="J103" s="328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</row>
    <row r="104">
      <c r="A104" s="194"/>
      <c r="B104" s="259"/>
      <c r="C104" s="194"/>
      <c r="D104" s="194"/>
      <c r="E104" s="194"/>
      <c r="F104" s="194"/>
      <c r="G104" s="194"/>
      <c r="H104" s="194"/>
      <c r="I104" s="194"/>
      <c r="J104" s="328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</row>
    <row r="105">
      <c r="A105" s="194"/>
      <c r="B105" s="259"/>
      <c r="C105" s="194"/>
      <c r="D105" s="194"/>
      <c r="E105" s="194"/>
      <c r="F105" s="194"/>
      <c r="G105" s="194"/>
      <c r="H105" s="194"/>
      <c r="I105" s="194"/>
      <c r="J105" s="328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</row>
    <row r="106">
      <c r="A106" s="194"/>
      <c r="B106" s="259"/>
      <c r="C106" s="194"/>
      <c r="D106" s="194"/>
      <c r="E106" s="194"/>
      <c r="F106" s="194"/>
      <c r="G106" s="194"/>
      <c r="H106" s="194"/>
      <c r="I106" s="194"/>
      <c r="J106" s="328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</row>
    <row r="107">
      <c r="A107" s="194"/>
      <c r="B107" s="259"/>
      <c r="C107" s="194"/>
      <c r="D107" s="194"/>
      <c r="E107" s="194"/>
      <c r="F107" s="194"/>
      <c r="G107" s="194"/>
      <c r="H107" s="194"/>
      <c r="I107" s="194"/>
      <c r="J107" s="328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</row>
    <row r="108">
      <c r="A108" s="194"/>
      <c r="B108" s="259"/>
      <c r="C108" s="194"/>
      <c r="D108" s="194"/>
      <c r="E108" s="194"/>
      <c r="F108" s="194"/>
      <c r="G108" s="194"/>
      <c r="H108" s="194"/>
      <c r="I108" s="194"/>
      <c r="J108" s="328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</row>
    <row r="109">
      <c r="A109" s="194"/>
      <c r="B109" s="259"/>
      <c r="C109" s="194"/>
      <c r="D109" s="194"/>
      <c r="E109" s="194"/>
      <c r="F109" s="194"/>
      <c r="G109" s="194"/>
      <c r="H109" s="194"/>
      <c r="I109" s="194"/>
      <c r="J109" s="328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</row>
    <row r="110">
      <c r="A110" s="194"/>
      <c r="B110" s="259"/>
      <c r="C110" s="194"/>
      <c r="D110" s="194"/>
      <c r="E110" s="194"/>
      <c r="F110" s="194"/>
      <c r="G110" s="194"/>
      <c r="H110" s="194"/>
      <c r="I110" s="194"/>
      <c r="J110" s="328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</row>
    <row r="111">
      <c r="A111" s="194"/>
      <c r="B111" s="259"/>
      <c r="C111" s="194"/>
      <c r="D111" s="194"/>
      <c r="E111" s="194"/>
      <c r="F111" s="194"/>
      <c r="G111" s="194"/>
      <c r="H111" s="194"/>
      <c r="I111" s="194"/>
      <c r="J111" s="328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</row>
    <row r="112">
      <c r="A112" s="194"/>
      <c r="B112" s="259"/>
      <c r="C112" s="194"/>
      <c r="D112" s="194"/>
      <c r="E112" s="194"/>
      <c r="F112" s="194"/>
      <c r="G112" s="194"/>
      <c r="H112" s="194"/>
      <c r="I112" s="194"/>
      <c r="J112" s="328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</row>
    <row r="113">
      <c r="A113" s="194"/>
      <c r="B113" s="259"/>
      <c r="C113" s="194"/>
      <c r="D113" s="194"/>
      <c r="E113" s="194"/>
      <c r="F113" s="194"/>
      <c r="G113" s="194"/>
      <c r="H113" s="194"/>
      <c r="I113" s="194"/>
      <c r="J113" s="328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</row>
    <row r="114">
      <c r="A114" s="194"/>
      <c r="B114" s="259"/>
      <c r="C114" s="194"/>
      <c r="D114" s="194"/>
      <c r="E114" s="194"/>
      <c r="F114" s="194"/>
      <c r="G114" s="194"/>
      <c r="H114" s="194"/>
      <c r="I114" s="194"/>
      <c r="J114" s="328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</row>
    <row r="115">
      <c r="A115" s="194"/>
      <c r="B115" s="259"/>
      <c r="C115" s="194"/>
      <c r="D115" s="194"/>
      <c r="E115" s="194"/>
      <c r="F115" s="194"/>
      <c r="G115" s="194"/>
      <c r="H115" s="194"/>
      <c r="I115" s="194"/>
      <c r="J115" s="328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>
      <c r="A116" s="194"/>
      <c r="B116" s="259"/>
      <c r="C116" s="194"/>
      <c r="D116" s="194"/>
      <c r="E116" s="194"/>
      <c r="F116" s="194"/>
      <c r="G116" s="194"/>
      <c r="H116" s="194"/>
      <c r="I116" s="194"/>
      <c r="J116" s="328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>
      <c r="A117" s="194"/>
      <c r="B117" s="259"/>
      <c r="C117" s="194"/>
      <c r="D117" s="194"/>
      <c r="E117" s="194"/>
      <c r="F117" s="194"/>
      <c r="G117" s="194"/>
      <c r="H117" s="194"/>
      <c r="I117" s="194"/>
      <c r="J117" s="328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</row>
    <row r="118">
      <c r="A118" s="194"/>
      <c r="B118" s="259"/>
      <c r="C118" s="194"/>
      <c r="D118" s="194"/>
      <c r="E118" s="194"/>
      <c r="F118" s="194"/>
      <c r="G118" s="194"/>
      <c r="H118" s="194"/>
      <c r="I118" s="194"/>
      <c r="J118" s="328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</row>
    <row r="119">
      <c r="A119" s="194"/>
      <c r="B119" s="259"/>
      <c r="C119" s="194"/>
      <c r="D119" s="194"/>
      <c r="E119" s="194"/>
      <c r="F119" s="194"/>
      <c r="G119" s="194"/>
      <c r="H119" s="194"/>
      <c r="I119" s="194"/>
      <c r="J119" s="328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</row>
    <row r="120">
      <c r="A120" s="194"/>
      <c r="B120" s="259"/>
      <c r="C120" s="194"/>
      <c r="D120" s="194"/>
      <c r="E120" s="194"/>
      <c r="F120" s="194"/>
      <c r="G120" s="194"/>
      <c r="H120" s="194"/>
      <c r="I120" s="194"/>
      <c r="J120" s="328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</row>
    <row r="121">
      <c r="A121" s="194"/>
      <c r="B121" s="259"/>
      <c r="C121" s="194"/>
      <c r="D121" s="194"/>
      <c r="E121" s="194"/>
      <c r="F121" s="194"/>
      <c r="G121" s="194"/>
      <c r="H121" s="194"/>
      <c r="I121" s="194"/>
      <c r="J121" s="328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</row>
    <row r="122">
      <c r="A122" s="194"/>
      <c r="B122" s="259"/>
      <c r="C122" s="194"/>
      <c r="D122" s="194"/>
      <c r="E122" s="194"/>
      <c r="F122" s="194"/>
      <c r="G122" s="194"/>
      <c r="H122" s="194"/>
      <c r="I122" s="194"/>
      <c r="J122" s="328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</row>
    <row r="123">
      <c r="A123" s="194"/>
      <c r="B123" s="259"/>
      <c r="C123" s="194"/>
      <c r="D123" s="194"/>
      <c r="E123" s="194"/>
      <c r="F123" s="194"/>
      <c r="G123" s="194"/>
      <c r="H123" s="194"/>
      <c r="I123" s="194"/>
      <c r="J123" s="328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</row>
    <row r="124">
      <c r="A124" s="194"/>
      <c r="B124" s="259"/>
      <c r="C124" s="194"/>
      <c r="D124" s="194"/>
      <c r="E124" s="194"/>
      <c r="F124" s="194"/>
      <c r="G124" s="194"/>
      <c r="H124" s="194"/>
      <c r="I124" s="194"/>
      <c r="J124" s="328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</row>
    <row r="125">
      <c r="A125" s="194"/>
      <c r="B125" s="259"/>
      <c r="C125" s="194"/>
      <c r="D125" s="194"/>
      <c r="E125" s="194"/>
      <c r="F125" s="194"/>
      <c r="G125" s="194"/>
      <c r="H125" s="194"/>
      <c r="I125" s="194"/>
      <c r="J125" s="328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</row>
    <row r="126">
      <c r="A126" s="194"/>
      <c r="B126" s="259"/>
      <c r="C126" s="194"/>
      <c r="D126" s="194"/>
      <c r="E126" s="194"/>
      <c r="F126" s="194"/>
      <c r="G126" s="194"/>
      <c r="H126" s="194"/>
      <c r="I126" s="194"/>
      <c r="J126" s="328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</row>
    <row r="127">
      <c r="A127" s="194"/>
      <c r="B127" s="259"/>
      <c r="C127" s="194"/>
      <c r="D127" s="194"/>
      <c r="E127" s="194"/>
      <c r="F127" s="194"/>
      <c r="G127" s="194"/>
      <c r="H127" s="194"/>
      <c r="I127" s="194"/>
      <c r="J127" s="328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</row>
    <row r="128">
      <c r="A128" s="194"/>
      <c r="B128" s="259"/>
      <c r="C128" s="194"/>
      <c r="D128" s="194"/>
      <c r="E128" s="194"/>
      <c r="F128" s="194"/>
      <c r="G128" s="194"/>
      <c r="H128" s="194"/>
      <c r="I128" s="194"/>
      <c r="J128" s="328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</row>
    <row r="129">
      <c r="A129" s="194"/>
      <c r="B129" s="259"/>
      <c r="C129" s="194"/>
      <c r="D129" s="194"/>
      <c r="E129" s="194"/>
      <c r="F129" s="194"/>
      <c r="G129" s="194"/>
      <c r="H129" s="194"/>
      <c r="I129" s="194"/>
      <c r="J129" s="328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</row>
    <row r="130">
      <c r="A130" s="194"/>
      <c r="B130" s="259"/>
      <c r="C130" s="194"/>
      <c r="D130" s="194"/>
      <c r="E130" s="194"/>
      <c r="F130" s="194"/>
      <c r="G130" s="194"/>
      <c r="H130" s="194"/>
      <c r="I130" s="194"/>
      <c r="J130" s="328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</row>
    <row r="131">
      <c r="A131" s="194"/>
      <c r="B131" s="259"/>
      <c r="C131" s="194"/>
      <c r="D131" s="194"/>
      <c r="E131" s="194"/>
      <c r="F131" s="194"/>
      <c r="G131" s="194"/>
      <c r="H131" s="194"/>
      <c r="I131" s="194"/>
      <c r="J131" s="328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</row>
    <row r="132">
      <c r="A132" s="194"/>
      <c r="B132" s="259"/>
      <c r="C132" s="194"/>
      <c r="D132" s="194"/>
      <c r="E132" s="194"/>
      <c r="F132" s="194"/>
      <c r="G132" s="194"/>
      <c r="H132" s="194"/>
      <c r="I132" s="194"/>
      <c r="J132" s="328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</row>
    <row r="133">
      <c r="A133" s="194"/>
      <c r="B133" s="259"/>
      <c r="C133" s="194"/>
      <c r="D133" s="194"/>
      <c r="E133" s="194"/>
      <c r="F133" s="194"/>
      <c r="G133" s="194"/>
      <c r="H133" s="194"/>
      <c r="I133" s="194"/>
      <c r="J133" s="328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</row>
    <row r="134">
      <c r="A134" s="194"/>
      <c r="B134" s="259"/>
      <c r="C134" s="194"/>
      <c r="D134" s="194"/>
      <c r="E134" s="194"/>
      <c r="F134" s="194"/>
      <c r="G134" s="194"/>
      <c r="H134" s="194"/>
      <c r="I134" s="194"/>
      <c r="J134" s="328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</row>
    <row r="135">
      <c r="A135" s="194"/>
      <c r="B135" s="259"/>
      <c r="C135" s="194"/>
      <c r="D135" s="194"/>
      <c r="E135" s="194"/>
      <c r="F135" s="194"/>
      <c r="G135" s="194"/>
      <c r="H135" s="194"/>
      <c r="I135" s="194"/>
      <c r="J135" s="328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</row>
    <row r="136">
      <c r="A136" s="194"/>
      <c r="B136" s="259"/>
      <c r="C136" s="194"/>
      <c r="D136" s="194"/>
      <c r="E136" s="194"/>
      <c r="F136" s="194"/>
      <c r="G136" s="194"/>
      <c r="H136" s="194"/>
      <c r="I136" s="194"/>
      <c r="J136" s="328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</row>
    <row r="137">
      <c r="A137" s="194"/>
      <c r="B137" s="259"/>
      <c r="C137" s="194"/>
      <c r="D137" s="194"/>
      <c r="E137" s="194"/>
      <c r="F137" s="194"/>
      <c r="G137" s="194"/>
      <c r="H137" s="194"/>
      <c r="I137" s="194"/>
      <c r="J137" s="328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</row>
    <row r="138">
      <c r="A138" s="194"/>
      <c r="B138" s="259"/>
      <c r="C138" s="194"/>
      <c r="D138" s="194"/>
      <c r="E138" s="194"/>
      <c r="F138" s="194"/>
      <c r="G138" s="194"/>
      <c r="H138" s="194"/>
      <c r="I138" s="194"/>
      <c r="J138" s="328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</row>
    <row r="139">
      <c r="A139" s="194"/>
      <c r="B139" s="259"/>
      <c r="C139" s="194"/>
      <c r="D139" s="194"/>
      <c r="E139" s="194"/>
      <c r="F139" s="194"/>
      <c r="G139" s="194"/>
      <c r="H139" s="194"/>
      <c r="I139" s="194"/>
      <c r="J139" s="328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</row>
    <row r="140">
      <c r="A140" s="194"/>
      <c r="B140" s="259"/>
      <c r="C140" s="194"/>
      <c r="D140" s="194"/>
      <c r="E140" s="194"/>
      <c r="F140" s="194"/>
      <c r="G140" s="194"/>
      <c r="H140" s="194"/>
      <c r="I140" s="194"/>
      <c r="J140" s="328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</row>
    <row r="141">
      <c r="A141" s="194"/>
      <c r="B141" s="259"/>
      <c r="C141" s="194"/>
      <c r="D141" s="194"/>
      <c r="E141" s="194"/>
      <c r="F141" s="194"/>
      <c r="G141" s="194"/>
      <c r="H141" s="194"/>
      <c r="I141" s="194"/>
      <c r="J141" s="328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</row>
    <row r="142">
      <c r="A142" s="194"/>
      <c r="B142" s="259"/>
      <c r="C142" s="194"/>
      <c r="D142" s="194"/>
      <c r="E142" s="194"/>
      <c r="F142" s="194"/>
      <c r="G142" s="194"/>
      <c r="H142" s="194"/>
      <c r="I142" s="194"/>
      <c r="J142" s="328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</row>
    <row r="143">
      <c r="A143" s="194"/>
      <c r="B143" s="259"/>
      <c r="C143" s="194"/>
      <c r="D143" s="194"/>
      <c r="E143" s="194"/>
      <c r="F143" s="194"/>
      <c r="G143" s="194"/>
      <c r="H143" s="194"/>
      <c r="I143" s="194"/>
      <c r="J143" s="328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</row>
    <row r="144">
      <c r="A144" s="194"/>
      <c r="B144" s="259"/>
      <c r="C144" s="194"/>
      <c r="D144" s="194"/>
      <c r="E144" s="194"/>
      <c r="F144" s="194"/>
      <c r="G144" s="194"/>
      <c r="H144" s="194"/>
      <c r="I144" s="194"/>
      <c r="J144" s="328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>
      <c r="A145" s="194"/>
      <c r="B145" s="259"/>
      <c r="C145" s="194"/>
      <c r="D145" s="194"/>
      <c r="E145" s="194"/>
      <c r="F145" s="194"/>
      <c r="G145" s="194"/>
      <c r="H145" s="194"/>
      <c r="I145" s="194"/>
      <c r="J145" s="328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</row>
    <row r="146">
      <c r="A146" s="194"/>
      <c r="B146" s="259"/>
      <c r="C146" s="194"/>
      <c r="D146" s="194"/>
      <c r="E146" s="194"/>
      <c r="F146" s="194"/>
      <c r="G146" s="194"/>
      <c r="H146" s="194"/>
      <c r="I146" s="194"/>
      <c r="J146" s="328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</row>
    <row r="147">
      <c r="A147" s="194"/>
      <c r="B147" s="259"/>
      <c r="C147" s="194"/>
      <c r="D147" s="194"/>
      <c r="E147" s="194"/>
      <c r="F147" s="194"/>
      <c r="G147" s="194"/>
      <c r="H147" s="194"/>
      <c r="I147" s="194"/>
      <c r="J147" s="328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</row>
    <row r="148">
      <c r="A148" s="194"/>
      <c r="B148" s="259"/>
      <c r="C148" s="194"/>
      <c r="D148" s="194"/>
      <c r="E148" s="194"/>
      <c r="F148" s="194"/>
      <c r="G148" s="194"/>
      <c r="H148" s="194"/>
      <c r="I148" s="194"/>
      <c r="J148" s="328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</row>
    <row r="149">
      <c r="A149" s="194"/>
      <c r="B149" s="259"/>
      <c r="C149" s="194"/>
      <c r="D149" s="194"/>
      <c r="E149" s="194"/>
      <c r="F149" s="194"/>
      <c r="G149" s="194"/>
      <c r="H149" s="194"/>
      <c r="I149" s="194"/>
      <c r="J149" s="328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</row>
    <row r="150">
      <c r="A150" s="194"/>
      <c r="B150" s="259"/>
      <c r="C150" s="194"/>
      <c r="D150" s="194"/>
      <c r="E150" s="194"/>
      <c r="F150" s="194"/>
      <c r="G150" s="194"/>
      <c r="H150" s="194"/>
      <c r="I150" s="194"/>
      <c r="J150" s="328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</row>
    <row r="151">
      <c r="A151" s="194"/>
      <c r="B151" s="259"/>
      <c r="C151" s="194"/>
      <c r="D151" s="194"/>
      <c r="E151" s="194"/>
      <c r="F151" s="194"/>
      <c r="G151" s="194"/>
      <c r="H151" s="194"/>
      <c r="I151" s="194"/>
      <c r="J151" s="328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</row>
    <row r="152">
      <c r="A152" s="194"/>
      <c r="B152" s="259"/>
      <c r="C152" s="194"/>
      <c r="D152" s="194"/>
      <c r="E152" s="194"/>
      <c r="F152" s="194"/>
      <c r="G152" s="194"/>
      <c r="H152" s="194"/>
      <c r="I152" s="194"/>
      <c r="J152" s="328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</row>
    <row r="153">
      <c r="A153" s="194"/>
      <c r="B153" s="259"/>
      <c r="C153" s="194"/>
      <c r="D153" s="194"/>
      <c r="E153" s="194"/>
      <c r="F153" s="194"/>
      <c r="G153" s="194"/>
      <c r="H153" s="194"/>
      <c r="I153" s="194"/>
      <c r="J153" s="328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</row>
    <row r="154">
      <c r="A154" s="194"/>
      <c r="B154" s="259"/>
      <c r="C154" s="194"/>
      <c r="D154" s="194"/>
      <c r="E154" s="194"/>
      <c r="F154" s="194"/>
      <c r="G154" s="194"/>
      <c r="H154" s="194"/>
      <c r="I154" s="194"/>
      <c r="J154" s="328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</row>
    <row r="155">
      <c r="A155" s="194"/>
      <c r="B155" s="259"/>
      <c r="C155" s="194"/>
      <c r="D155" s="194"/>
      <c r="E155" s="194"/>
      <c r="F155" s="194"/>
      <c r="G155" s="194"/>
      <c r="H155" s="194"/>
      <c r="I155" s="194"/>
      <c r="J155" s="328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</row>
    <row r="156">
      <c r="A156" s="194"/>
      <c r="B156" s="259"/>
      <c r="C156" s="194"/>
      <c r="D156" s="194"/>
      <c r="E156" s="194"/>
      <c r="F156" s="194"/>
      <c r="G156" s="194"/>
      <c r="H156" s="194"/>
      <c r="I156" s="194"/>
      <c r="J156" s="328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</row>
    <row r="157">
      <c r="A157" s="194"/>
      <c r="B157" s="259"/>
      <c r="C157" s="194"/>
      <c r="D157" s="194"/>
      <c r="E157" s="194"/>
      <c r="F157" s="194"/>
      <c r="G157" s="194"/>
      <c r="H157" s="194"/>
      <c r="I157" s="194"/>
      <c r="J157" s="328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</row>
    <row r="158">
      <c r="A158" s="194"/>
      <c r="B158" s="259"/>
      <c r="C158" s="194"/>
      <c r="D158" s="194"/>
      <c r="E158" s="194"/>
      <c r="F158" s="194"/>
      <c r="G158" s="194"/>
      <c r="H158" s="194"/>
      <c r="I158" s="194"/>
      <c r="J158" s="328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</row>
    <row r="159">
      <c r="A159" s="194"/>
      <c r="B159" s="259"/>
      <c r="C159" s="194"/>
      <c r="D159" s="194"/>
      <c r="E159" s="194"/>
      <c r="F159" s="194"/>
      <c r="G159" s="194"/>
      <c r="H159" s="194"/>
      <c r="I159" s="194"/>
      <c r="J159" s="328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</row>
    <row r="160">
      <c r="A160" s="194"/>
      <c r="B160" s="259"/>
      <c r="C160" s="194"/>
      <c r="D160" s="194"/>
      <c r="E160" s="194"/>
      <c r="F160" s="194"/>
      <c r="G160" s="194"/>
      <c r="H160" s="194"/>
      <c r="I160" s="194"/>
      <c r="J160" s="328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</row>
    <row r="161">
      <c r="A161" s="194"/>
      <c r="B161" s="259"/>
      <c r="C161" s="194"/>
      <c r="D161" s="194"/>
      <c r="E161" s="194"/>
      <c r="F161" s="194"/>
      <c r="G161" s="194"/>
      <c r="H161" s="194"/>
      <c r="I161" s="194"/>
      <c r="J161" s="328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</row>
    <row r="162">
      <c r="A162" s="194"/>
      <c r="B162" s="259"/>
      <c r="C162" s="194"/>
      <c r="D162" s="194"/>
      <c r="E162" s="194"/>
      <c r="F162" s="194"/>
      <c r="G162" s="194"/>
      <c r="H162" s="194"/>
      <c r="I162" s="194"/>
      <c r="J162" s="328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</row>
    <row r="163">
      <c r="A163" s="194"/>
      <c r="B163" s="259"/>
      <c r="C163" s="194"/>
      <c r="D163" s="194"/>
      <c r="E163" s="194"/>
      <c r="F163" s="194"/>
      <c r="G163" s="194"/>
      <c r="H163" s="194"/>
      <c r="I163" s="194"/>
      <c r="J163" s="328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</row>
    <row r="164">
      <c r="A164" s="194"/>
      <c r="B164" s="259"/>
      <c r="C164" s="194"/>
      <c r="D164" s="194"/>
      <c r="E164" s="194"/>
      <c r="F164" s="194"/>
      <c r="G164" s="194"/>
      <c r="H164" s="194"/>
      <c r="I164" s="194"/>
      <c r="J164" s="328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</row>
    <row r="165">
      <c r="A165" s="194"/>
      <c r="B165" s="259"/>
      <c r="C165" s="194"/>
      <c r="D165" s="194"/>
      <c r="E165" s="194"/>
      <c r="F165" s="194"/>
      <c r="G165" s="194"/>
      <c r="H165" s="194"/>
      <c r="I165" s="194"/>
      <c r="J165" s="328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</row>
    <row r="166">
      <c r="A166" s="194"/>
      <c r="B166" s="259"/>
      <c r="C166" s="194"/>
      <c r="D166" s="194"/>
      <c r="E166" s="194"/>
      <c r="F166" s="194"/>
      <c r="G166" s="194"/>
      <c r="H166" s="194"/>
      <c r="I166" s="194"/>
      <c r="J166" s="328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</row>
    <row r="167">
      <c r="A167" s="194"/>
      <c r="B167" s="259"/>
      <c r="C167" s="194"/>
      <c r="D167" s="194"/>
      <c r="E167" s="194"/>
      <c r="F167" s="194"/>
      <c r="G167" s="194"/>
      <c r="H167" s="194"/>
      <c r="I167" s="194"/>
      <c r="J167" s="328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</row>
    <row r="168">
      <c r="A168" s="194"/>
      <c r="B168" s="259"/>
      <c r="C168" s="194"/>
      <c r="D168" s="194"/>
      <c r="E168" s="194"/>
      <c r="F168" s="194"/>
      <c r="G168" s="194"/>
      <c r="H168" s="194"/>
      <c r="I168" s="194"/>
      <c r="J168" s="328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</row>
    <row r="169">
      <c r="A169" s="194"/>
      <c r="B169" s="259"/>
      <c r="C169" s="194"/>
      <c r="D169" s="194"/>
      <c r="E169" s="194"/>
      <c r="F169" s="194"/>
      <c r="G169" s="194"/>
      <c r="H169" s="194"/>
      <c r="I169" s="194"/>
      <c r="J169" s="328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</row>
    <row r="170">
      <c r="A170" s="194"/>
      <c r="B170" s="259"/>
      <c r="C170" s="194"/>
      <c r="D170" s="194"/>
      <c r="E170" s="194"/>
      <c r="F170" s="194"/>
      <c r="G170" s="194"/>
      <c r="H170" s="194"/>
      <c r="I170" s="194"/>
      <c r="J170" s="328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</row>
    <row r="171">
      <c r="A171" s="194"/>
      <c r="B171" s="259"/>
      <c r="C171" s="194"/>
      <c r="D171" s="194"/>
      <c r="E171" s="194"/>
      <c r="F171" s="194"/>
      <c r="G171" s="194"/>
      <c r="H171" s="194"/>
      <c r="I171" s="194"/>
      <c r="J171" s="328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</row>
    <row r="172">
      <c r="A172" s="194"/>
      <c r="B172" s="259"/>
      <c r="C172" s="194"/>
      <c r="D172" s="194"/>
      <c r="E172" s="194"/>
      <c r="F172" s="194"/>
      <c r="G172" s="194"/>
      <c r="H172" s="194"/>
      <c r="I172" s="194"/>
      <c r="J172" s="328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</row>
    <row r="173">
      <c r="A173" s="194"/>
      <c r="B173" s="259"/>
      <c r="C173" s="194"/>
      <c r="D173" s="194"/>
      <c r="E173" s="194"/>
      <c r="F173" s="194"/>
      <c r="G173" s="194"/>
      <c r="H173" s="194"/>
      <c r="I173" s="194"/>
      <c r="J173" s="328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</row>
    <row r="174">
      <c r="A174" s="194"/>
      <c r="B174" s="259"/>
      <c r="C174" s="194"/>
      <c r="D174" s="194"/>
      <c r="E174" s="194"/>
      <c r="F174" s="194"/>
      <c r="G174" s="194"/>
      <c r="H174" s="194"/>
      <c r="I174" s="194"/>
      <c r="J174" s="328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</row>
    <row r="175">
      <c r="A175" s="194"/>
      <c r="B175" s="259"/>
      <c r="C175" s="194"/>
      <c r="D175" s="194"/>
      <c r="E175" s="194"/>
      <c r="F175" s="194"/>
      <c r="G175" s="194"/>
      <c r="H175" s="194"/>
      <c r="I175" s="194"/>
      <c r="J175" s="328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</row>
    <row r="176">
      <c r="A176" s="194"/>
      <c r="B176" s="259"/>
      <c r="C176" s="194"/>
      <c r="D176" s="194"/>
      <c r="E176" s="194"/>
      <c r="F176" s="194"/>
      <c r="G176" s="194"/>
      <c r="H176" s="194"/>
      <c r="I176" s="194"/>
      <c r="J176" s="328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</row>
    <row r="177">
      <c r="A177" s="194"/>
      <c r="B177" s="259"/>
      <c r="C177" s="194"/>
      <c r="D177" s="194"/>
      <c r="E177" s="194"/>
      <c r="F177" s="194"/>
      <c r="G177" s="194"/>
      <c r="H177" s="194"/>
      <c r="I177" s="194"/>
      <c r="J177" s="328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</row>
    <row r="178">
      <c r="A178" s="194"/>
      <c r="B178" s="259"/>
      <c r="C178" s="194"/>
      <c r="D178" s="194"/>
      <c r="E178" s="194"/>
      <c r="F178" s="194"/>
      <c r="G178" s="194"/>
      <c r="H178" s="194"/>
      <c r="I178" s="194"/>
      <c r="J178" s="328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</row>
    <row r="179">
      <c r="A179" s="194"/>
      <c r="B179" s="259"/>
      <c r="C179" s="194"/>
      <c r="D179" s="194"/>
      <c r="E179" s="194"/>
      <c r="F179" s="194"/>
      <c r="G179" s="194"/>
      <c r="H179" s="194"/>
      <c r="I179" s="194"/>
      <c r="J179" s="328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</row>
    <row r="180">
      <c r="A180" s="194"/>
      <c r="B180" s="259"/>
      <c r="C180" s="194"/>
      <c r="D180" s="194"/>
      <c r="E180" s="194"/>
      <c r="F180" s="194"/>
      <c r="G180" s="194"/>
      <c r="H180" s="194"/>
      <c r="I180" s="194"/>
      <c r="J180" s="328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</row>
    <row r="181">
      <c r="A181" s="194"/>
      <c r="B181" s="259"/>
      <c r="C181" s="194"/>
      <c r="D181" s="194"/>
      <c r="E181" s="194"/>
      <c r="F181" s="194"/>
      <c r="G181" s="194"/>
      <c r="H181" s="194"/>
      <c r="I181" s="194"/>
      <c r="J181" s="328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</row>
    <row r="182">
      <c r="A182" s="194"/>
      <c r="B182" s="259"/>
      <c r="C182" s="194"/>
      <c r="D182" s="194"/>
      <c r="E182" s="194"/>
      <c r="F182" s="194"/>
      <c r="G182" s="194"/>
      <c r="H182" s="194"/>
      <c r="I182" s="194"/>
      <c r="J182" s="328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</row>
    <row r="183">
      <c r="A183" s="194"/>
      <c r="B183" s="259"/>
      <c r="C183" s="194"/>
      <c r="D183" s="194"/>
      <c r="E183" s="194"/>
      <c r="F183" s="194"/>
      <c r="G183" s="194"/>
      <c r="H183" s="194"/>
      <c r="I183" s="194"/>
      <c r="J183" s="328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</row>
    <row r="184">
      <c r="A184" s="194"/>
      <c r="B184" s="259"/>
      <c r="C184" s="194"/>
      <c r="D184" s="194"/>
      <c r="E184" s="194"/>
      <c r="F184" s="194"/>
      <c r="G184" s="194"/>
      <c r="H184" s="194"/>
      <c r="I184" s="194"/>
      <c r="J184" s="328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</row>
    <row r="185">
      <c r="A185" s="194"/>
      <c r="B185" s="259"/>
      <c r="C185" s="194"/>
      <c r="D185" s="194"/>
      <c r="E185" s="194"/>
      <c r="F185" s="194"/>
      <c r="G185" s="194"/>
      <c r="H185" s="194"/>
      <c r="I185" s="194"/>
      <c r="J185" s="328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</row>
    <row r="186">
      <c r="A186" s="194"/>
      <c r="B186" s="259"/>
      <c r="C186" s="194"/>
      <c r="D186" s="194"/>
      <c r="E186" s="194"/>
      <c r="F186" s="194"/>
      <c r="G186" s="194"/>
      <c r="H186" s="194"/>
      <c r="I186" s="194"/>
      <c r="J186" s="328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</row>
    <row r="187">
      <c r="A187" s="194"/>
      <c r="B187" s="259"/>
      <c r="C187" s="194"/>
      <c r="D187" s="194"/>
      <c r="E187" s="194"/>
      <c r="F187" s="194"/>
      <c r="G187" s="194"/>
      <c r="H187" s="194"/>
      <c r="I187" s="194"/>
      <c r="J187" s="328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</row>
    <row r="188">
      <c r="A188" s="194"/>
      <c r="B188" s="259"/>
      <c r="C188" s="194"/>
      <c r="D188" s="194"/>
      <c r="E188" s="194"/>
      <c r="F188" s="194"/>
      <c r="G188" s="194"/>
      <c r="H188" s="194"/>
      <c r="I188" s="194"/>
      <c r="J188" s="328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</row>
    <row r="189">
      <c r="A189" s="194"/>
      <c r="B189" s="259"/>
      <c r="C189" s="194"/>
      <c r="D189" s="194"/>
      <c r="E189" s="194"/>
      <c r="F189" s="194"/>
      <c r="G189" s="194"/>
      <c r="H189" s="194"/>
      <c r="I189" s="194"/>
      <c r="J189" s="328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</row>
    <row r="190">
      <c r="A190" s="194"/>
      <c r="B190" s="259"/>
      <c r="C190" s="194"/>
      <c r="D190" s="194"/>
      <c r="E190" s="194"/>
      <c r="F190" s="194"/>
      <c r="G190" s="194"/>
      <c r="H190" s="194"/>
      <c r="I190" s="194"/>
      <c r="J190" s="328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</row>
    <row r="191">
      <c r="A191" s="194"/>
      <c r="B191" s="259"/>
      <c r="C191" s="194"/>
      <c r="D191" s="194"/>
      <c r="E191" s="194"/>
      <c r="F191" s="194"/>
      <c r="G191" s="194"/>
      <c r="H191" s="194"/>
      <c r="I191" s="194"/>
      <c r="J191" s="328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</row>
    <row r="192">
      <c r="A192" s="194"/>
      <c r="B192" s="259"/>
      <c r="C192" s="194"/>
      <c r="D192" s="194"/>
      <c r="E192" s="194"/>
      <c r="F192" s="194"/>
      <c r="G192" s="194"/>
      <c r="H192" s="194"/>
      <c r="I192" s="194"/>
      <c r="J192" s="328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</row>
    <row r="193">
      <c r="A193" s="194"/>
      <c r="B193" s="259"/>
      <c r="C193" s="194"/>
      <c r="D193" s="194"/>
      <c r="E193" s="194"/>
      <c r="F193" s="194"/>
      <c r="G193" s="194"/>
      <c r="H193" s="194"/>
      <c r="I193" s="194"/>
      <c r="J193" s="328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</row>
    <row r="194">
      <c r="A194" s="194"/>
      <c r="B194" s="259"/>
      <c r="C194" s="194"/>
      <c r="D194" s="194"/>
      <c r="E194" s="194"/>
      <c r="F194" s="194"/>
      <c r="G194" s="194"/>
      <c r="H194" s="194"/>
      <c r="I194" s="194"/>
      <c r="J194" s="328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</row>
    <row r="195">
      <c r="A195" s="194"/>
      <c r="B195" s="259"/>
      <c r="C195" s="194"/>
      <c r="D195" s="194"/>
      <c r="E195" s="194"/>
      <c r="F195" s="194"/>
      <c r="G195" s="194"/>
      <c r="H195" s="194"/>
      <c r="I195" s="194"/>
      <c r="J195" s="328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</row>
    <row r="196">
      <c r="A196" s="194"/>
      <c r="B196" s="259"/>
      <c r="C196" s="194"/>
      <c r="D196" s="194"/>
      <c r="E196" s="194"/>
      <c r="F196" s="194"/>
      <c r="G196" s="194"/>
      <c r="H196" s="194"/>
      <c r="I196" s="194"/>
      <c r="J196" s="328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</row>
    <row r="197">
      <c r="A197" s="194"/>
      <c r="B197" s="259"/>
      <c r="C197" s="194"/>
      <c r="D197" s="194"/>
      <c r="E197" s="194"/>
      <c r="F197" s="194"/>
      <c r="G197" s="194"/>
      <c r="H197" s="194"/>
      <c r="I197" s="194"/>
      <c r="J197" s="328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</row>
    <row r="198">
      <c r="A198" s="194"/>
      <c r="B198" s="259"/>
      <c r="C198" s="194"/>
      <c r="D198" s="194"/>
      <c r="E198" s="194"/>
      <c r="F198" s="194"/>
      <c r="G198" s="194"/>
      <c r="H198" s="194"/>
      <c r="I198" s="194"/>
      <c r="J198" s="328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</row>
    <row r="199">
      <c r="A199" s="194"/>
      <c r="B199" s="259"/>
      <c r="C199" s="194"/>
      <c r="D199" s="194"/>
      <c r="E199" s="194"/>
      <c r="F199" s="194"/>
      <c r="G199" s="194"/>
      <c r="H199" s="194"/>
      <c r="I199" s="194"/>
      <c r="J199" s="328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</row>
    <row r="200">
      <c r="A200" s="194"/>
      <c r="B200" s="259"/>
      <c r="C200" s="194"/>
      <c r="D200" s="194"/>
      <c r="E200" s="194"/>
      <c r="F200" s="194"/>
      <c r="G200" s="194"/>
      <c r="H200" s="194"/>
      <c r="I200" s="194"/>
      <c r="J200" s="328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</row>
    <row r="201">
      <c r="A201" s="194"/>
      <c r="B201" s="259"/>
      <c r="C201" s="194"/>
      <c r="D201" s="194"/>
      <c r="E201" s="194"/>
      <c r="F201" s="194"/>
      <c r="G201" s="194"/>
      <c r="H201" s="194"/>
      <c r="I201" s="194"/>
      <c r="J201" s="328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</row>
    <row r="202">
      <c r="A202" s="194"/>
      <c r="B202" s="259"/>
      <c r="C202" s="194"/>
      <c r="D202" s="194"/>
      <c r="E202" s="194"/>
      <c r="F202" s="194"/>
      <c r="G202" s="194"/>
      <c r="H202" s="194"/>
      <c r="I202" s="194"/>
      <c r="J202" s="328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</row>
    <row r="203">
      <c r="A203" s="194"/>
      <c r="B203" s="259"/>
      <c r="C203" s="194"/>
      <c r="D203" s="194"/>
      <c r="E203" s="194"/>
      <c r="F203" s="194"/>
      <c r="G203" s="194"/>
      <c r="H203" s="194"/>
      <c r="I203" s="194"/>
      <c r="J203" s="328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</row>
    <row r="204">
      <c r="A204" s="194"/>
      <c r="B204" s="259"/>
      <c r="C204" s="194"/>
      <c r="D204" s="194"/>
      <c r="E204" s="194"/>
      <c r="F204" s="194"/>
      <c r="G204" s="194"/>
      <c r="H204" s="194"/>
      <c r="I204" s="194"/>
      <c r="J204" s="328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</row>
    <row r="205">
      <c r="A205" s="194"/>
      <c r="B205" s="259"/>
      <c r="C205" s="194"/>
      <c r="D205" s="194"/>
      <c r="E205" s="194"/>
      <c r="F205" s="194"/>
      <c r="G205" s="194"/>
      <c r="H205" s="194"/>
      <c r="I205" s="194"/>
      <c r="J205" s="328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</row>
    <row r="206">
      <c r="A206" s="194"/>
      <c r="B206" s="259"/>
      <c r="C206" s="194"/>
      <c r="D206" s="194"/>
      <c r="E206" s="194"/>
      <c r="F206" s="194"/>
      <c r="G206" s="194"/>
      <c r="H206" s="194"/>
      <c r="I206" s="194"/>
      <c r="J206" s="328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</row>
    <row r="207">
      <c r="A207" s="194"/>
      <c r="B207" s="259"/>
      <c r="C207" s="194"/>
      <c r="D207" s="194"/>
      <c r="E207" s="194"/>
      <c r="F207" s="194"/>
      <c r="G207" s="194"/>
      <c r="H207" s="194"/>
      <c r="I207" s="194"/>
      <c r="J207" s="328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</row>
    <row r="208">
      <c r="A208" s="194"/>
      <c r="B208" s="259"/>
      <c r="C208" s="194"/>
      <c r="D208" s="194"/>
      <c r="E208" s="194"/>
      <c r="F208" s="194"/>
      <c r="G208" s="194"/>
      <c r="H208" s="194"/>
      <c r="I208" s="194"/>
      <c r="J208" s="328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</row>
    <row r="209">
      <c r="A209" s="194"/>
      <c r="B209" s="259"/>
      <c r="C209" s="194"/>
      <c r="D209" s="194"/>
      <c r="E209" s="194"/>
      <c r="F209" s="194"/>
      <c r="G209" s="194"/>
      <c r="H209" s="194"/>
      <c r="I209" s="194"/>
      <c r="J209" s="328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</row>
    <row r="210">
      <c r="A210" s="194"/>
      <c r="B210" s="259"/>
      <c r="C210" s="194"/>
      <c r="D210" s="194"/>
      <c r="E210" s="194"/>
      <c r="F210" s="194"/>
      <c r="G210" s="194"/>
      <c r="H210" s="194"/>
      <c r="I210" s="194"/>
      <c r="J210" s="328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</row>
    <row r="211">
      <c r="A211" s="194"/>
      <c r="B211" s="259"/>
      <c r="C211" s="194"/>
      <c r="D211" s="194"/>
      <c r="E211" s="194"/>
      <c r="F211" s="194"/>
      <c r="G211" s="194"/>
      <c r="H211" s="194"/>
      <c r="I211" s="194"/>
      <c r="J211" s="328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</row>
    <row r="212">
      <c r="A212" s="194"/>
      <c r="B212" s="259"/>
      <c r="C212" s="194"/>
      <c r="D212" s="194"/>
      <c r="E212" s="194"/>
      <c r="F212" s="194"/>
      <c r="G212" s="194"/>
      <c r="H212" s="194"/>
      <c r="I212" s="194"/>
      <c r="J212" s="328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</row>
    <row r="213">
      <c r="A213" s="194"/>
      <c r="B213" s="259"/>
      <c r="C213" s="194"/>
      <c r="D213" s="194"/>
      <c r="E213" s="194"/>
      <c r="F213" s="194"/>
      <c r="G213" s="194"/>
      <c r="H213" s="194"/>
      <c r="I213" s="194"/>
      <c r="J213" s="328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</row>
    <row r="214">
      <c r="A214" s="194"/>
      <c r="B214" s="259"/>
      <c r="C214" s="194"/>
      <c r="D214" s="194"/>
      <c r="E214" s="194"/>
      <c r="F214" s="194"/>
      <c r="G214" s="194"/>
      <c r="H214" s="194"/>
      <c r="I214" s="194"/>
      <c r="J214" s="328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</row>
    <row r="215">
      <c r="A215" s="194"/>
      <c r="B215" s="259"/>
      <c r="C215" s="194"/>
      <c r="D215" s="194"/>
      <c r="E215" s="194"/>
      <c r="F215" s="194"/>
      <c r="G215" s="194"/>
      <c r="H215" s="194"/>
      <c r="I215" s="194"/>
      <c r="J215" s="328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</row>
    <row r="216">
      <c r="A216" s="194"/>
      <c r="B216" s="259"/>
      <c r="C216" s="194"/>
      <c r="D216" s="194"/>
      <c r="E216" s="194"/>
      <c r="F216" s="194"/>
      <c r="G216" s="194"/>
      <c r="H216" s="194"/>
      <c r="I216" s="194"/>
      <c r="J216" s="328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</row>
    <row r="217">
      <c r="A217" s="194"/>
      <c r="B217" s="259"/>
      <c r="C217" s="194"/>
      <c r="D217" s="194"/>
      <c r="E217" s="194"/>
      <c r="F217" s="194"/>
      <c r="G217" s="194"/>
      <c r="H217" s="194"/>
      <c r="I217" s="194"/>
      <c r="J217" s="328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</row>
    <row r="218">
      <c r="A218" s="194"/>
      <c r="B218" s="259"/>
      <c r="C218" s="194"/>
      <c r="D218" s="194"/>
      <c r="E218" s="194"/>
      <c r="F218" s="194"/>
      <c r="G218" s="194"/>
      <c r="H218" s="194"/>
      <c r="I218" s="194"/>
      <c r="J218" s="328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</row>
    <row r="219">
      <c r="A219" s="194"/>
      <c r="B219" s="259"/>
      <c r="C219" s="194"/>
      <c r="D219" s="194"/>
      <c r="E219" s="194"/>
      <c r="F219" s="194"/>
      <c r="G219" s="194"/>
      <c r="H219" s="194"/>
      <c r="I219" s="194"/>
      <c r="J219" s="328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</row>
    <row r="220">
      <c r="A220" s="194"/>
      <c r="B220" s="259"/>
      <c r="C220" s="194"/>
      <c r="D220" s="194"/>
      <c r="E220" s="194"/>
      <c r="F220" s="194"/>
      <c r="G220" s="194"/>
      <c r="H220" s="194"/>
      <c r="I220" s="194"/>
      <c r="J220" s="328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</row>
    <row r="221">
      <c r="A221" s="194"/>
      <c r="B221" s="259"/>
      <c r="C221" s="194"/>
      <c r="D221" s="194"/>
      <c r="E221" s="194"/>
      <c r="F221" s="194"/>
      <c r="G221" s="194"/>
      <c r="H221" s="194"/>
      <c r="I221" s="194"/>
      <c r="J221" s="328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</row>
    <row r="222">
      <c r="A222" s="194"/>
      <c r="B222" s="259"/>
      <c r="C222" s="194"/>
      <c r="D222" s="194"/>
      <c r="E222" s="194"/>
      <c r="F222" s="194"/>
      <c r="G222" s="194"/>
      <c r="H222" s="194"/>
      <c r="I222" s="194"/>
      <c r="J222" s="328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</row>
    <row r="223">
      <c r="A223" s="194"/>
      <c r="B223" s="259"/>
      <c r="C223" s="194"/>
      <c r="D223" s="194"/>
      <c r="E223" s="194"/>
      <c r="F223" s="194"/>
      <c r="G223" s="194"/>
      <c r="H223" s="194"/>
      <c r="I223" s="194"/>
      <c r="J223" s="328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</row>
    <row r="224">
      <c r="A224" s="194"/>
      <c r="B224" s="259"/>
      <c r="C224" s="194"/>
      <c r="D224" s="194"/>
      <c r="E224" s="194"/>
      <c r="F224" s="194"/>
      <c r="G224" s="194"/>
      <c r="H224" s="194"/>
      <c r="I224" s="194"/>
      <c r="J224" s="328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</row>
    <row r="225">
      <c r="A225" s="194"/>
      <c r="B225" s="259"/>
      <c r="C225" s="194"/>
      <c r="D225" s="194"/>
      <c r="E225" s="194"/>
      <c r="F225" s="194"/>
      <c r="G225" s="194"/>
      <c r="H225" s="194"/>
      <c r="I225" s="194"/>
      <c r="J225" s="328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</row>
    <row r="226">
      <c r="A226" s="194"/>
      <c r="B226" s="259"/>
      <c r="C226" s="194"/>
      <c r="D226" s="194"/>
      <c r="E226" s="194"/>
      <c r="F226" s="194"/>
      <c r="G226" s="194"/>
      <c r="H226" s="194"/>
      <c r="I226" s="194"/>
      <c r="J226" s="328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</row>
    <row r="227">
      <c r="A227" s="194"/>
      <c r="B227" s="259"/>
      <c r="C227" s="194"/>
      <c r="D227" s="194"/>
      <c r="E227" s="194"/>
      <c r="F227" s="194"/>
      <c r="G227" s="194"/>
      <c r="H227" s="194"/>
      <c r="I227" s="194"/>
      <c r="J227" s="328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</row>
    <row r="228">
      <c r="A228" s="194"/>
      <c r="B228" s="259"/>
      <c r="C228" s="194"/>
      <c r="D228" s="194"/>
      <c r="E228" s="194"/>
      <c r="F228" s="194"/>
      <c r="G228" s="194"/>
      <c r="H228" s="194"/>
      <c r="I228" s="194"/>
      <c r="J228" s="328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</row>
    <row r="229">
      <c r="A229" s="194"/>
      <c r="B229" s="259"/>
      <c r="C229" s="194"/>
      <c r="D229" s="194"/>
      <c r="E229" s="194"/>
      <c r="F229" s="194"/>
      <c r="G229" s="194"/>
      <c r="H229" s="194"/>
      <c r="I229" s="194"/>
      <c r="J229" s="328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</row>
    <row r="230">
      <c r="A230" s="194"/>
      <c r="B230" s="259"/>
      <c r="C230" s="194"/>
      <c r="D230" s="194"/>
      <c r="E230" s="194"/>
      <c r="F230" s="194"/>
      <c r="G230" s="194"/>
      <c r="H230" s="194"/>
      <c r="I230" s="194"/>
      <c r="J230" s="328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</row>
    <row r="231">
      <c r="A231" s="194"/>
      <c r="B231" s="259"/>
      <c r="C231" s="194"/>
      <c r="D231" s="194"/>
      <c r="E231" s="194"/>
      <c r="F231" s="194"/>
      <c r="G231" s="194"/>
      <c r="H231" s="194"/>
      <c r="I231" s="194"/>
      <c r="J231" s="328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</row>
    <row r="232">
      <c r="A232" s="194"/>
      <c r="B232" s="259"/>
      <c r="C232" s="194"/>
      <c r="D232" s="194"/>
      <c r="E232" s="194"/>
      <c r="F232" s="194"/>
      <c r="G232" s="194"/>
      <c r="H232" s="194"/>
      <c r="I232" s="194"/>
      <c r="J232" s="328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</row>
    <row r="233">
      <c r="A233" s="194"/>
      <c r="B233" s="259"/>
      <c r="C233" s="194"/>
      <c r="D233" s="194"/>
      <c r="E233" s="194"/>
      <c r="F233" s="194"/>
      <c r="G233" s="194"/>
      <c r="H233" s="194"/>
      <c r="I233" s="194"/>
      <c r="J233" s="328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</row>
    <row r="234">
      <c r="A234" s="194"/>
      <c r="B234" s="259"/>
      <c r="C234" s="194"/>
      <c r="D234" s="194"/>
      <c r="E234" s="194"/>
      <c r="F234" s="194"/>
      <c r="G234" s="194"/>
      <c r="H234" s="194"/>
      <c r="I234" s="194"/>
      <c r="J234" s="328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</row>
    <row r="235">
      <c r="A235" s="194"/>
      <c r="B235" s="259"/>
      <c r="C235" s="194"/>
      <c r="D235" s="194"/>
      <c r="E235" s="194"/>
      <c r="F235" s="194"/>
      <c r="G235" s="194"/>
      <c r="H235" s="194"/>
      <c r="I235" s="194"/>
      <c r="J235" s="328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</row>
    <row r="236">
      <c r="A236" s="194"/>
      <c r="B236" s="259"/>
      <c r="C236" s="194"/>
      <c r="D236" s="194"/>
      <c r="E236" s="194"/>
      <c r="F236" s="194"/>
      <c r="G236" s="194"/>
      <c r="H236" s="194"/>
      <c r="I236" s="194"/>
      <c r="J236" s="328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</row>
    <row r="237">
      <c r="A237" s="194"/>
      <c r="B237" s="259"/>
      <c r="C237" s="194"/>
      <c r="D237" s="194"/>
      <c r="E237" s="194"/>
      <c r="F237" s="194"/>
      <c r="G237" s="194"/>
      <c r="H237" s="194"/>
      <c r="I237" s="194"/>
      <c r="J237" s="328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</row>
    <row r="238">
      <c r="A238" s="194"/>
      <c r="B238" s="259"/>
      <c r="C238" s="194"/>
      <c r="D238" s="194"/>
      <c r="E238" s="194"/>
      <c r="F238" s="194"/>
      <c r="G238" s="194"/>
      <c r="H238" s="194"/>
      <c r="I238" s="194"/>
      <c r="J238" s="328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</row>
    <row r="239">
      <c r="A239" s="194"/>
      <c r="B239" s="259"/>
      <c r="C239" s="194"/>
      <c r="D239" s="194"/>
      <c r="E239" s="194"/>
      <c r="F239" s="194"/>
      <c r="G239" s="194"/>
      <c r="H239" s="194"/>
      <c r="I239" s="194"/>
      <c r="J239" s="328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</row>
    <row r="240">
      <c r="A240" s="194"/>
      <c r="B240" s="259"/>
      <c r="C240" s="194"/>
      <c r="D240" s="194"/>
      <c r="E240" s="194"/>
      <c r="F240" s="194"/>
      <c r="G240" s="194"/>
      <c r="H240" s="194"/>
      <c r="I240" s="194"/>
      <c r="J240" s="328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</row>
    <row r="241">
      <c r="A241" s="194"/>
      <c r="B241" s="259"/>
      <c r="C241" s="194"/>
      <c r="D241" s="194"/>
      <c r="E241" s="194"/>
      <c r="F241" s="194"/>
      <c r="G241" s="194"/>
      <c r="H241" s="194"/>
      <c r="I241" s="194"/>
      <c r="J241" s="328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</row>
    <row r="242">
      <c r="A242" s="194"/>
      <c r="B242" s="259"/>
      <c r="C242" s="194"/>
      <c r="D242" s="194"/>
      <c r="E242" s="194"/>
      <c r="F242" s="194"/>
      <c r="G242" s="194"/>
      <c r="H242" s="194"/>
      <c r="I242" s="194"/>
      <c r="J242" s="328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</row>
    <row r="243">
      <c r="A243" s="194"/>
      <c r="B243" s="259"/>
      <c r="C243" s="194"/>
      <c r="D243" s="194"/>
      <c r="E243" s="194"/>
      <c r="F243" s="194"/>
      <c r="G243" s="194"/>
      <c r="H243" s="194"/>
      <c r="I243" s="194"/>
      <c r="J243" s="328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</row>
    <row r="244">
      <c r="A244" s="194"/>
      <c r="B244" s="259"/>
      <c r="C244" s="194"/>
      <c r="D244" s="194"/>
      <c r="E244" s="194"/>
      <c r="F244" s="194"/>
      <c r="G244" s="194"/>
      <c r="H244" s="194"/>
      <c r="I244" s="194"/>
      <c r="J244" s="328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</row>
    <row r="245">
      <c r="A245" s="194"/>
      <c r="B245" s="259"/>
      <c r="C245" s="194"/>
      <c r="D245" s="194"/>
      <c r="E245" s="194"/>
      <c r="F245" s="194"/>
      <c r="G245" s="194"/>
      <c r="H245" s="194"/>
      <c r="I245" s="194"/>
      <c r="J245" s="328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</row>
    <row r="246">
      <c r="A246" s="194"/>
      <c r="B246" s="259"/>
      <c r="C246" s="194"/>
      <c r="D246" s="194"/>
      <c r="E246" s="194"/>
      <c r="F246" s="194"/>
      <c r="G246" s="194"/>
      <c r="H246" s="194"/>
      <c r="I246" s="194"/>
      <c r="J246" s="328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</row>
    <row r="247">
      <c r="A247" s="194"/>
      <c r="B247" s="259"/>
      <c r="C247" s="194"/>
      <c r="D247" s="194"/>
      <c r="E247" s="194"/>
      <c r="F247" s="194"/>
      <c r="G247" s="194"/>
      <c r="H247" s="194"/>
      <c r="I247" s="194"/>
      <c r="J247" s="328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</row>
    <row r="248">
      <c r="A248" s="194"/>
      <c r="B248" s="259"/>
      <c r="C248" s="194"/>
      <c r="D248" s="194"/>
      <c r="E248" s="194"/>
      <c r="F248" s="194"/>
      <c r="G248" s="194"/>
      <c r="H248" s="194"/>
      <c r="I248" s="194"/>
      <c r="J248" s="328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</row>
    <row r="249">
      <c r="A249" s="194"/>
      <c r="B249" s="259"/>
      <c r="C249" s="194"/>
      <c r="D249" s="194"/>
      <c r="E249" s="194"/>
      <c r="F249" s="194"/>
      <c r="G249" s="194"/>
      <c r="H249" s="194"/>
      <c r="I249" s="194"/>
      <c r="J249" s="328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</row>
    <row r="250">
      <c r="A250" s="194"/>
      <c r="B250" s="259"/>
      <c r="C250" s="194"/>
      <c r="D250" s="194"/>
      <c r="E250" s="194"/>
      <c r="F250" s="194"/>
      <c r="G250" s="194"/>
      <c r="H250" s="194"/>
      <c r="I250" s="194"/>
      <c r="J250" s="328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</row>
    <row r="251">
      <c r="A251" s="194"/>
      <c r="B251" s="259"/>
      <c r="C251" s="194"/>
      <c r="D251" s="194"/>
      <c r="E251" s="194"/>
      <c r="F251" s="194"/>
      <c r="G251" s="194"/>
      <c r="H251" s="194"/>
      <c r="I251" s="194"/>
      <c r="J251" s="328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</row>
    <row r="252">
      <c r="A252" s="194"/>
      <c r="B252" s="259"/>
      <c r="C252" s="194"/>
      <c r="D252" s="194"/>
      <c r="E252" s="194"/>
      <c r="F252" s="194"/>
      <c r="G252" s="194"/>
      <c r="H252" s="194"/>
      <c r="I252" s="194"/>
      <c r="J252" s="328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</row>
    <row r="253">
      <c r="A253" s="194"/>
      <c r="B253" s="259"/>
      <c r="C253" s="194"/>
      <c r="D253" s="194"/>
      <c r="E253" s="194"/>
      <c r="F253" s="194"/>
      <c r="G253" s="194"/>
      <c r="H253" s="194"/>
      <c r="I253" s="194"/>
      <c r="J253" s="328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</row>
    <row r="254">
      <c r="A254" s="194"/>
      <c r="B254" s="259"/>
      <c r="C254" s="194"/>
      <c r="D254" s="194"/>
      <c r="E254" s="194"/>
      <c r="F254" s="194"/>
      <c r="G254" s="194"/>
      <c r="H254" s="194"/>
      <c r="I254" s="194"/>
      <c r="J254" s="328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</row>
    <row r="255">
      <c r="A255" s="194"/>
      <c r="B255" s="259"/>
      <c r="C255" s="194"/>
      <c r="D255" s="194"/>
      <c r="E255" s="194"/>
      <c r="F255" s="194"/>
      <c r="G255" s="194"/>
      <c r="H255" s="194"/>
      <c r="I255" s="194"/>
      <c r="J255" s="328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</row>
    <row r="256">
      <c r="A256" s="194"/>
      <c r="B256" s="259"/>
      <c r="C256" s="194"/>
      <c r="D256" s="194"/>
      <c r="E256" s="194"/>
      <c r="F256" s="194"/>
      <c r="G256" s="194"/>
      <c r="H256" s="194"/>
      <c r="I256" s="194"/>
      <c r="J256" s="328"/>
      <c r="K256" s="194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</row>
    <row r="257">
      <c r="A257" s="194"/>
      <c r="B257" s="259"/>
      <c r="C257" s="194"/>
      <c r="D257" s="194"/>
      <c r="E257" s="194"/>
      <c r="F257" s="194"/>
      <c r="G257" s="194"/>
      <c r="H257" s="194"/>
      <c r="I257" s="194"/>
      <c r="J257" s="328"/>
      <c r="K257" s="194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</row>
    <row r="258">
      <c r="A258" s="194"/>
      <c r="B258" s="259"/>
      <c r="C258" s="194"/>
      <c r="D258" s="194"/>
      <c r="E258" s="194"/>
      <c r="F258" s="194"/>
      <c r="G258" s="194"/>
      <c r="H258" s="194"/>
      <c r="I258" s="194"/>
      <c r="J258" s="328"/>
      <c r="K258" s="19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</row>
    <row r="259">
      <c r="A259" s="194"/>
      <c r="B259" s="259"/>
      <c r="C259" s="194"/>
      <c r="D259" s="194"/>
      <c r="E259" s="194"/>
      <c r="F259" s="194"/>
      <c r="G259" s="194"/>
      <c r="H259" s="194"/>
      <c r="I259" s="194"/>
      <c r="J259" s="328"/>
      <c r="K259" s="194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</row>
    <row r="260">
      <c r="A260" s="194"/>
      <c r="B260" s="259"/>
      <c r="C260" s="194"/>
      <c r="D260" s="194"/>
      <c r="E260" s="194"/>
      <c r="F260" s="194"/>
      <c r="G260" s="194"/>
      <c r="H260" s="194"/>
      <c r="I260" s="194"/>
      <c r="J260" s="328"/>
      <c r="K260" s="194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</row>
    <row r="261">
      <c r="A261" s="194"/>
      <c r="B261" s="259"/>
      <c r="C261" s="194"/>
      <c r="D261" s="194"/>
      <c r="E261" s="194"/>
      <c r="F261" s="194"/>
      <c r="G261" s="194"/>
      <c r="H261" s="194"/>
      <c r="I261" s="194"/>
      <c r="J261" s="328"/>
      <c r="K261" s="194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</row>
    <row r="262">
      <c r="A262" s="194"/>
      <c r="B262" s="259"/>
      <c r="C262" s="194"/>
      <c r="D262" s="194"/>
      <c r="E262" s="194"/>
      <c r="F262" s="194"/>
      <c r="G262" s="194"/>
      <c r="H262" s="194"/>
      <c r="I262" s="194"/>
      <c r="J262" s="328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</row>
    <row r="263">
      <c r="A263" s="194"/>
      <c r="B263" s="259"/>
      <c r="C263" s="194"/>
      <c r="D263" s="194"/>
      <c r="E263" s="194"/>
      <c r="F263" s="194"/>
      <c r="G263" s="194"/>
      <c r="H263" s="194"/>
      <c r="I263" s="194"/>
      <c r="J263" s="328"/>
      <c r="K263" s="194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</row>
    <row r="264">
      <c r="A264" s="194"/>
      <c r="B264" s="259"/>
      <c r="C264" s="194"/>
      <c r="D264" s="194"/>
      <c r="E264" s="194"/>
      <c r="F264" s="194"/>
      <c r="G264" s="194"/>
      <c r="H264" s="194"/>
      <c r="I264" s="194"/>
      <c r="J264" s="328"/>
      <c r="K264" s="194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</row>
    <row r="265">
      <c r="A265" s="194"/>
      <c r="B265" s="259"/>
      <c r="C265" s="194"/>
      <c r="D265" s="194"/>
      <c r="E265" s="194"/>
      <c r="F265" s="194"/>
      <c r="G265" s="194"/>
      <c r="H265" s="194"/>
      <c r="I265" s="194"/>
      <c r="J265" s="328"/>
      <c r="K265" s="194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</row>
    <row r="266">
      <c r="A266" s="194"/>
      <c r="B266" s="259"/>
      <c r="C266" s="194"/>
      <c r="D266" s="194"/>
      <c r="E266" s="194"/>
      <c r="F266" s="194"/>
      <c r="G266" s="194"/>
      <c r="H266" s="194"/>
      <c r="I266" s="194"/>
      <c r="J266" s="328"/>
      <c r="K266" s="194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</row>
    <row r="267">
      <c r="A267" s="194"/>
      <c r="B267" s="259"/>
      <c r="C267" s="194"/>
      <c r="D267" s="194"/>
      <c r="E267" s="194"/>
      <c r="F267" s="194"/>
      <c r="G267" s="194"/>
      <c r="H267" s="194"/>
      <c r="I267" s="194"/>
      <c r="J267" s="328"/>
      <c r="K267" s="194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</row>
    <row r="268">
      <c r="A268" s="194"/>
      <c r="B268" s="259"/>
      <c r="C268" s="194"/>
      <c r="D268" s="194"/>
      <c r="E268" s="194"/>
      <c r="F268" s="194"/>
      <c r="G268" s="194"/>
      <c r="H268" s="194"/>
      <c r="I268" s="194"/>
      <c r="J268" s="328"/>
      <c r="K268" s="194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</row>
    <row r="269">
      <c r="A269" s="194"/>
      <c r="B269" s="259"/>
      <c r="C269" s="194"/>
      <c r="D269" s="194"/>
      <c r="E269" s="194"/>
      <c r="F269" s="194"/>
      <c r="G269" s="194"/>
      <c r="H269" s="194"/>
      <c r="I269" s="194"/>
      <c r="J269" s="328"/>
      <c r="K269" s="194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</row>
    <row r="270">
      <c r="A270" s="194"/>
      <c r="B270" s="259"/>
      <c r="C270" s="194"/>
      <c r="D270" s="194"/>
      <c r="E270" s="194"/>
      <c r="F270" s="194"/>
      <c r="G270" s="194"/>
      <c r="H270" s="194"/>
      <c r="I270" s="194"/>
      <c r="J270" s="328"/>
      <c r="K270" s="194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</row>
    <row r="271">
      <c r="A271" s="194"/>
      <c r="B271" s="259"/>
      <c r="C271" s="194"/>
      <c r="D271" s="194"/>
      <c r="E271" s="194"/>
      <c r="F271" s="194"/>
      <c r="G271" s="194"/>
      <c r="H271" s="194"/>
      <c r="I271" s="194"/>
      <c r="J271" s="328"/>
      <c r="K271" s="194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</row>
    <row r="272">
      <c r="A272" s="194"/>
      <c r="B272" s="259"/>
      <c r="C272" s="194"/>
      <c r="D272" s="194"/>
      <c r="E272" s="194"/>
      <c r="F272" s="194"/>
      <c r="G272" s="194"/>
      <c r="H272" s="194"/>
      <c r="I272" s="194"/>
      <c r="J272" s="328"/>
      <c r="K272" s="194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</row>
    <row r="273">
      <c r="A273" s="194"/>
      <c r="B273" s="259"/>
      <c r="C273" s="194"/>
      <c r="D273" s="194"/>
      <c r="E273" s="194"/>
      <c r="F273" s="194"/>
      <c r="G273" s="194"/>
      <c r="H273" s="194"/>
      <c r="I273" s="194"/>
      <c r="J273" s="328"/>
      <c r="K273" s="194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</row>
    <row r="274">
      <c r="A274" s="194"/>
      <c r="B274" s="259"/>
      <c r="C274" s="194"/>
      <c r="D274" s="194"/>
      <c r="E274" s="194"/>
      <c r="F274" s="194"/>
      <c r="G274" s="194"/>
      <c r="H274" s="194"/>
      <c r="I274" s="194"/>
      <c r="J274" s="328"/>
      <c r="K274" s="19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</row>
    <row r="275">
      <c r="A275" s="194"/>
      <c r="B275" s="259"/>
      <c r="C275" s="194"/>
      <c r="D275" s="194"/>
      <c r="E275" s="194"/>
      <c r="F275" s="194"/>
      <c r="G275" s="194"/>
      <c r="H275" s="194"/>
      <c r="I275" s="194"/>
      <c r="J275" s="328"/>
      <c r="K275" s="19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</row>
    <row r="276">
      <c r="A276" s="194"/>
      <c r="B276" s="259"/>
      <c r="C276" s="194"/>
      <c r="D276" s="194"/>
      <c r="E276" s="194"/>
      <c r="F276" s="194"/>
      <c r="G276" s="194"/>
      <c r="H276" s="194"/>
      <c r="I276" s="194"/>
      <c r="J276" s="328"/>
      <c r="K276" s="194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</row>
    <row r="277">
      <c r="A277" s="194"/>
      <c r="B277" s="259"/>
      <c r="C277" s="194"/>
      <c r="D277" s="194"/>
      <c r="E277" s="194"/>
      <c r="F277" s="194"/>
      <c r="G277" s="194"/>
      <c r="H277" s="194"/>
      <c r="I277" s="194"/>
      <c r="J277" s="328"/>
      <c r="K277" s="194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</row>
    <row r="278">
      <c r="A278" s="194"/>
      <c r="B278" s="259"/>
      <c r="C278" s="194"/>
      <c r="D278" s="194"/>
      <c r="E278" s="194"/>
      <c r="F278" s="194"/>
      <c r="G278" s="194"/>
      <c r="H278" s="194"/>
      <c r="I278" s="194"/>
      <c r="J278" s="328"/>
      <c r="K278" s="19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</row>
    <row r="279">
      <c r="A279" s="194"/>
      <c r="B279" s="259"/>
      <c r="C279" s="194"/>
      <c r="D279" s="194"/>
      <c r="E279" s="194"/>
      <c r="F279" s="194"/>
      <c r="G279" s="194"/>
      <c r="H279" s="194"/>
      <c r="I279" s="194"/>
      <c r="J279" s="328"/>
      <c r="K279" s="19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</row>
    <row r="280">
      <c r="A280" s="194"/>
      <c r="B280" s="259"/>
      <c r="C280" s="194"/>
      <c r="D280" s="194"/>
      <c r="E280" s="194"/>
      <c r="F280" s="194"/>
      <c r="G280" s="194"/>
      <c r="H280" s="194"/>
      <c r="I280" s="194"/>
      <c r="J280" s="328"/>
      <c r="K280" s="194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</row>
    <row r="281">
      <c r="A281" s="194"/>
      <c r="B281" s="259"/>
      <c r="C281" s="194"/>
      <c r="D281" s="194"/>
      <c r="E281" s="194"/>
      <c r="F281" s="194"/>
      <c r="G281" s="194"/>
      <c r="H281" s="194"/>
      <c r="I281" s="194"/>
      <c r="J281" s="328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</row>
    <row r="282">
      <c r="A282" s="194"/>
      <c r="B282" s="259"/>
      <c r="C282" s="194"/>
      <c r="D282" s="194"/>
      <c r="E282" s="194"/>
      <c r="F282" s="194"/>
      <c r="G282" s="194"/>
      <c r="H282" s="194"/>
      <c r="I282" s="194"/>
      <c r="J282" s="328"/>
      <c r="K282" s="19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</row>
    <row r="283">
      <c r="A283" s="194"/>
      <c r="B283" s="259"/>
      <c r="C283" s="194"/>
      <c r="D283" s="194"/>
      <c r="E283" s="194"/>
      <c r="F283" s="194"/>
      <c r="G283" s="194"/>
      <c r="H283" s="194"/>
      <c r="I283" s="194"/>
      <c r="J283" s="328"/>
      <c r="K283" s="19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</row>
    <row r="284">
      <c r="A284" s="194"/>
      <c r="B284" s="259"/>
      <c r="C284" s="194"/>
      <c r="D284" s="194"/>
      <c r="E284" s="194"/>
      <c r="F284" s="194"/>
      <c r="G284" s="194"/>
      <c r="H284" s="194"/>
      <c r="I284" s="194"/>
      <c r="J284" s="328"/>
      <c r="K284" s="194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</row>
    <row r="285">
      <c r="A285" s="194"/>
      <c r="B285" s="259"/>
      <c r="C285" s="194"/>
      <c r="D285" s="194"/>
      <c r="E285" s="194"/>
      <c r="F285" s="194"/>
      <c r="G285" s="194"/>
      <c r="H285" s="194"/>
      <c r="I285" s="194"/>
      <c r="J285" s="328"/>
      <c r="K285" s="19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</row>
    <row r="286">
      <c r="A286" s="194"/>
      <c r="B286" s="259"/>
      <c r="C286" s="194"/>
      <c r="D286" s="194"/>
      <c r="E286" s="194"/>
      <c r="F286" s="194"/>
      <c r="G286" s="194"/>
      <c r="H286" s="194"/>
      <c r="I286" s="194"/>
      <c r="J286" s="328"/>
      <c r="K286" s="19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</row>
    <row r="287">
      <c r="A287" s="194"/>
      <c r="B287" s="259"/>
      <c r="C287" s="194"/>
      <c r="D287" s="194"/>
      <c r="E287" s="194"/>
      <c r="F287" s="194"/>
      <c r="G287" s="194"/>
      <c r="H287" s="194"/>
      <c r="I287" s="194"/>
      <c r="J287" s="328"/>
      <c r="K287" s="19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</row>
    <row r="288">
      <c r="A288" s="194"/>
      <c r="B288" s="259"/>
      <c r="C288" s="194"/>
      <c r="D288" s="194"/>
      <c r="E288" s="194"/>
      <c r="F288" s="194"/>
      <c r="G288" s="194"/>
      <c r="H288" s="194"/>
      <c r="I288" s="194"/>
      <c r="J288" s="328"/>
      <c r="K288" s="19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</row>
    <row r="289">
      <c r="A289" s="194"/>
      <c r="B289" s="259"/>
      <c r="C289" s="194"/>
      <c r="D289" s="194"/>
      <c r="E289" s="194"/>
      <c r="F289" s="194"/>
      <c r="G289" s="194"/>
      <c r="H289" s="194"/>
      <c r="I289" s="194"/>
      <c r="J289" s="328"/>
      <c r="K289" s="19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</row>
    <row r="290">
      <c r="A290" s="194"/>
      <c r="B290" s="259"/>
      <c r="C290" s="194"/>
      <c r="D290" s="194"/>
      <c r="E290" s="194"/>
      <c r="F290" s="194"/>
      <c r="G290" s="194"/>
      <c r="H290" s="194"/>
      <c r="I290" s="194"/>
      <c r="J290" s="328"/>
      <c r="K290" s="19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</row>
    <row r="291">
      <c r="A291" s="194"/>
      <c r="B291" s="259"/>
      <c r="C291" s="194"/>
      <c r="D291" s="194"/>
      <c r="E291" s="194"/>
      <c r="F291" s="194"/>
      <c r="G291" s="194"/>
      <c r="H291" s="194"/>
      <c r="I291" s="194"/>
      <c r="J291" s="328"/>
      <c r="K291" s="19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</row>
    <row r="292">
      <c r="A292" s="194"/>
      <c r="B292" s="259"/>
      <c r="C292" s="194"/>
      <c r="D292" s="194"/>
      <c r="E292" s="194"/>
      <c r="F292" s="194"/>
      <c r="G292" s="194"/>
      <c r="H292" s="194"/>
      <c r="I292" s="194"/>
      <c r="J292" s="328"/>
      <c r="K292" s="19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</row>
    <row r="293">
      <c r="A293" s="194"/>
      <c r="B293" s="259"/>
      <c r="C293" s="194"/>
      <c r="D293" s="194"/>
      <c r="E293" s="194"/>
      <c r="F293" s="194"/>
      <c r="G293" s="194"/>
      <c r="H293" s="194"/>
      <c r="I293" s="194"/>
      <c r="J293" s="328"/>
      <c r="K293" s="19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</row>
    <row r="294">
      <c r="A294" s="194"/>
      <c r="B294" s="259"/>
      <c r="C294" s="194"/>
      <c r="D294" s="194"/>
      <c r="E294" s="194"/>
      <c r="F294" s="194"/>
      <c r="G294" s="194"/>
      <c r="H294" s="194"/>
      <c r="I294" s="194"/>
      <c r="J294" s="328"/>
      <c r="K294" s="19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</row>
    <row r="295">
      <c r="A295" s="194"/>
      <c r="B295" s="259"/>
      <c r="C295" s="194"/>
      <c r="D295" s="194"/>
      <c r="E295" s="194"/>
      <c r="F295" s="194"/>
      <c r="G295" s="194"/>
      <c r="H295" s="194"/>
      <c r="I295" s="194"/>
      <c r="J295" s="328"/>
      <c r="K295" s="194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</row>
    <row r="296">
      <c r="A296" s="194"/>
      <c r="B296" s="259"/>
      <c r="C296" s="194"/>
      <c r="D296" s="194"/>
      <c r="E296" s="194"/>
      <c r="F296" s="194"/>
      <c r="G296" s="194"/>
      <c r="H296" s="194"/>
      <c r="I296" s="194"/>
      <c r="J296" s="328"/>
      <c r="K296" s="19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</row>
    <row r="297">
      <c r="A297" s="194"/>
      <c r="B297" s="259"/>
      <c r="C297" s="194"/>
      <c r="D297" s="194"/>
      <c r="E297" s="194"/>
      <c r="F297" s="194"/>
      <c r="G297" s="194"/>
      <c r="H297" s="194"/>
      <c r="I297" s="194"/>
      <c r="J297" s="328"/>
      <c r="K297" s="19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</row>
    <row r="298">
      <c r="A298" s="194"/>
      <c r="B298" s="259"/>
      <c r="C298" s="194"/>
      <c r="D298" s="194"/>
      <c r="E298" s="194"/>
      <c r="F298" s="194"/>
      <c r="G298" s="194"/>
      <c r="H298" s="194"/>
      <c r="I298" s="194"/>
      <c r="J298" s="328"/>
      <c r="K298" s="194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</row>
    <row r="299">
      <c r="A299" s="194"/>
      <c r="B299" s="259"/>
      <c r="C299" s="194"/>
      <c r="D299" s="194"/>
      <c r="E299" s="194"/>
      <c r="F299" s="194"/>
      <c r="G299" s="194"/>
      <c r="H299" s="194"/>
      <c r="I299" s="194"/>
      <c r="J299" s="328"/>
      <c r="K299" s="19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</row>
    <row r="300">
      <c r="A300" s="194"/>
      <c r="B300" s="259"/>
      <c r="C300" s="194"/>
      <c r="D300" s="194"/>
      <c r="E300" s="194"/>
      <c r="F300" s="194"/>
      <c r="G300" s="194"/>
      <c r="H300" s="194"/>
      <c r="I300" s="194"/>
      <c r="J300" s="328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</row>
    <row r="301">
      <c r="A301" s="194"/>
      <c r="B301" s="259"/>
      <c r="C301" s="194"/>
      <c r="D301" s="194"/>
      <c r="E301" s="194"/>
      <c r="F301" s="194"/>
      <c r="G301" s="194"/>
      <c r="H301" s="194"/>
      <c r="I301" s="194"/>
      <c r="J301" s="328"/>
      <c r="K301" s="19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</row>
    <row r="302">
      <c r="A302" s="194"/>
      <c r="B302" s="259"/>
      <c r="C302" s="194"/>
      <c r="D302" s="194"/>
      <c r="E302" s="194"/>
      <c r="F302" s="194"/>
      <c r="G302" s="194"/>
      <c r="H302" s="194"/>
      <c r="I302" s="194"/>
      <c r="J302" s="328"/>
      <c r="K302" s="19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</row>
    <row r="303">
      <c r="A303" s="194"/>
      <c r="B303" s="259"/>
      <c r="C303" s="194"/>
      <c r="D303" s="194"/>
      <c r="E303" s="194"/>
      <c r="F303" s="194"/>
      <c r="G303" s="194"/>
      <c r="H303" s="194"/>
      <c r="I303" s="194"/>
      <c r="J303" s="328"/>
      <c r="K303" s="19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</row>
    <row r="304">
      <c r="A304" s="194"/>
      <c r="B304" s="259"/>
      <c r="C304" s="194"/>
      <c r="D304" s="194"/>
      <c r="E304" s="194"/>
      <c r="F304" s="194"/>
      <c r="G304" s="194"/>
      <c r="H304" s="194"/>
      <c r="I304" s="194"/>
      <c r="J304" s="328"/>
      <c r="K304" s="19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</row>
    <row r="305">
      <c r="A305" s="194"/>
      <c r="B305" s="259"/>
      <c r="C305" s="194"/>
      <c r="D305" s="194"/>
      <c r="E305" s="194"/>
      <c r="F305" s="194"/>
      <c r="G305" s="194"/>
      <c r="H305" s="194"/>
      <c r="I305" s="194"/>
      <c r="J305" s="328"/>
      <c r="K305" s="194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</row>
    <row r="306">
      <c r="A306" s="194"/>
      <c r="B306" s="259"/>
      <c r="C306" s="194"/>
      <c r="D306" s="194"/>
      <c r="E306" s="194"/>
      <c r="F306" s="194"/>
      <c r="G306" s="194"/>
      <c r="H306" s="194"/>
      <c r="I306" s="194"/>
      <c r="J306" s="328"/>
      <c r="K306" s="19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</row>
    <row r="307">
      <c r="A307" s="194"/>
      <c r="B307" s="259"/>
      <c r="C307" s="194"/>
      <c r="D307" s="194"/>
      <c r="E307" s="194"/>
      <c r="F307" s="194"/>
      <c r="G307" s="194"/>
      <c r="H307" s="194"/>
      <c r="I307" s="194"/>
      <c r="J307" s="328"/>
      <c r="K307" s="19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</row>
    <row r="308">
      <c r="A308" s="194"/>
      <c r="B308" s="259"/>
      <c r="C308" s="194"/>
      <c r="D308" s="194"/>
      <c r="E308" s="194"/>
      <c r="F308" s="194"/>
      <c r="G308" s="194"/>
      <c r="H308" s="194"/>
      <c r="I308" s="194"/>
      <c r="J308" s="328"/>
      <c r="K308" s="19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</row>
    <row r="309">
      <c r="A309" s="194"/>
      <c r="B309" s="259"/>
      <c r="C309" s="194"/>
      <c r="D309" s="194"/>
      <c r="E309" s="194"/>
      <c r="F309" s="194"/>
      <c r="G309" s="194"/>
      <c r="H309" s="194"/>
      <c r="I309" s="194"/>
      <c r="J309" s="328"/>
      <c r="K309" s="19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</row>
    <row r="310">
      <c r="A310" s="194"/>
      <c r="B310" s="259"/>
      <c r="C310" s="194"/>
      <c r="D310" s="194"/>
      <c r="E310" s="194"/>
      <c r="F310" s="194"/>
      <c r="G310" s="194"/>
      <c r="H310" s="194"/>
      <c r="I310" s="194"/>
      <c r="J310" s="328"/>
      <c r="K310" s="19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</row>
    <row r="311">
      <c r="A311" s="194"/>
      <c r="B311" s="259"/>
      <c r="C311" s="194"/>
      <c r="D311" s="194"/>
      <c r="E311" s="194"/>
      <c r="F311" s="194"/>
      <c r="G311" s="194"/>
      <c r="H311" s="194"/>
      <c r="I311" s="194"/>
      <c r="J311" s="328"/>
      <c r="K311" s="194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</row>
    <row r="312">
      <c r="A312" s="194"/>
      <c r="B312" s="259"/>
      <c r="C312" s="194"/>
      <c r="D312" s="194"/>
      <c r="E312" s="194"/>
      <c r="F312" s="194"/>
      <c r="G312" s="194"/>
      <c r="H312" s="194"/>
      <c r="I312" s="194"/>
      <c r="J312" s="328"/>
      <c r="K312" s="19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</row>
    <row r="313">
      <c r="A313" s="194"/>
      <c r="B313" s="259"/>
      <c r="C313" s="194"/>
      <c r="D313" s="194"/>
      <c r="E313" s="194"/>
      <c r="F313" s="194"/>
      <c r="G313" s="194"/>
      <c r="H313" s="194"/>
      <c r="I313" s="194"/>
      <c r="J313" s="328"/>
      <c r="K313" s="19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</row>
    <row r="314">
      <c r="A314" s="194"/>
      <c r="B314" s="259"/>
      <c r="C314" s="194"/>
      <c r="D314" s="194"/>
      <c r="E314" s="194"/>
      <c r="F314" s="194"/>
      <c r="G314" s="194"/>
      <c r="H314" s="194"/>
      <c r="I314" s="194"/>
      <c r="J314" s="328"/>
      <c r="K314" s="19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</row>
    <row r="315">
      <c r="A315" s="194"/>
      <c r="B315" s="259"/>
      <c r="C315" s="194"/>
      <c r="D315" s="194"/>
      <c r="E315" s="194"/>
      <c r="F315" s="194"/>
      <c r="G315" s="194"/>
      <c r="H315" s="194"/>
      <c r="I315" s="194"/>
      <c r="J315" s="328"/>
      <c r="K315" s="19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</row>
    <row r="316">
      <c r="A316" s="194"/>
      <c r="B316" s="259"/>
      <c r="C316" s="194"/>
      <c r="D316" s="194"/>
      <c r="E316" s="194"/>
      <c r="F316" s="194"/>
      <c r="G316" s="194"/>
      <c r="H316" s="194"/>
      <c r="I316" s="194"/>
      <c r="J316" s="328"/>
      <c r="K316" s="19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</row>
    <row r="317">
      <c r="A317" s="194"/>
      <c r="B317" s="259"/>
      <c r="C317" s="194"/>
      <c r="D317" s="194"/>
      <c r="E317" s="194"/>
      <c r="F317" s="194"/>
      <c r="G317" s="194"/>
      <c r="H317" s="194"/>
      <c r="I317" s="194"/>
      <c r="J317" s="328"/>
      <c r="K317" s="19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</row>
    <row r="318">
      <c r="A318" s="194"/>
      <c r="B318" s="259"/>
      <c r="C318" s="194"/>
      <c r="D318" s="194"/>
      <c r="E318" s="194"/>
      <c r="F318" s="194"/>
      <c r="G318" s="194"/>
      <c r="H318" s="194"/>
      <c r="I318" s="194"/>
      <c r="J318" s="328"/>
      <c r="K318" s="19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</row>
    <row r="319">
      <c r="A319" s="194"/>
      <c r="B319" s="259"/>
      <c r="C319" s="194"/>
      <c r="D319" s="194"/>
      <c r="E319" s="194"/>
      <c r="F319" s="194"/>
      <c r="G319" s="194"/>
      <c r="H319" s="194"/>
      <c r="I319" s="194"/>
      <c r="J319" s="328"/>
      <c r="K319" s="19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</row>
    <row r="320">
      <c r="A320" s="194"/>
      <c r="B320" s="259"/>
      <c r="C320" s="194"/>
      <c r="D320" s="194"/>
      <c r="E320" s="194"/>
      <c r="F320" s="194"/>
      <c r="G320" s="194"/>
      <c r="H320" s="194"/>
      <c r="I320" s="194"/>
      <c r="J320" s="328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</row>
    <row r="321">
      <c r="A321" s="194"/>
      <c r="B321" s="259"/>
      <c r="C321" s="194"/>
      <c r="D321" s="194"/>
      <c r="E321" s="194"/>
      <c r="F321" s="194"/>
      <c r="G321" s="194"/>
      <c r="H321" s="194"/>
      <c r="I321" s="194"/>
      <c r="J321" s="328"/>
      <c r="K321" s="19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</row>
    <row r="322">
      <c r="A322" s="194"/>
      <c r="B322" s="259"/>
      <c r="C322" s="194"/>
      <c r="D322" s="194"/>
      <c r="E322" s="194"/>
      <c r="F322" s="194"/>
      <c r="G322" s="194"/>
      <c r="H322" s="194"/>
      <c r="I322" s="194"/>
      <c r="J322" s="328"/>
      <c r="K322" s="19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</row>
    <row r="323">
      <c r="A323" s="194"/>
      <c r="B323" s="259"/>
      <c r="C323" s="194"/>
      <c r="D323" s="194"/>
      <c r="E323" s="194"/>
      <c r="F323" s="194"/>
      <c r="G323" s="194"/>
      <c r="H323" s="194"/>
      <c r="I323" s="194"/>
      <c r="J323" s="328"/>
      <c r="K323" s="19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</row>
    <row r="324">
      <c r="A324" s="194"/>
      <c r="B324" s="259"/>
      <c r="C324" s="194"/>
      <c r="D324" s="194"/>
      <c r="E324" s="194"/>
      <c r="F324" s="194"/>
      <c r="G324" s="194"/>
      <c r="H324" s="194"/>
      <c r="I324" s="194"/>
      <c r="J324" s="328"/>
      <c r="K324" s="19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</row>
    <row r="325">
      <c r="A325" s="194"/>
      <c r="B325" s="259"/>
      <c r="C325" s="194"/>
      <c r="D325" s="194"/>
      <c r="E325" s="194"/>
      <c r="F325" s="194"/>
      <c r="G325" s="194"/>
      <c r="H325" s="194"/>
      <c r="I325" s="194"/>
      <c r="J325" s="328"/>
      <c r="K325" s="19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</row>
    <row r="326">
      <c r="A326" s="194"/>
      <c r="B326" s="259"/>
      <c r="C326" s="194"/>
      <c r="D326" s="194"/>
      <c r="E326" s="194"/>
      <c r="F326" s="194"/>
      <c r="G326" s="194"/>
      <c r="H326" s="194"/>
      <c r="I326" s="194"/>
      <c r="J326" s="328"/>
      <c r="K326" s="19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</row>
    <row r="327">
      <c r="A327" s="194"/>
      <c r="B327" s="259"/>
      <c r="C327" s="194"/>
      <c r="D327" s="194"/>
      <c r="E327" s="194"/>
      <c r="F327" s="194"/>
      <c r="G327" s="194"/>
      <c r="H327" s="194"/>
      <c r="I327" s="194"/>
      <c r="J327" s="328"/>
      <c r="K327" s="19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</row>
    <row r="328">
      <c r="A328" s="194"/>
      <c r="B328" s="259"/>
      <c r="C328" s="194"/>
      <c r="D328" s="194"/>
      <c r="E328" s="194"/>
      <c r="F328" s="194"/>
      <c r="G328" s="194"/>
      <c r="H328" s="194"/>
      <c r="I328" s="194"/>
      <c r="J328" s="328"/>
      <c r="K328" s="19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</row>
    <row r="329">
      <c r="A329" s="194"/>
      <c r="B329" s="259"/>
      <c r="C329" s="194"/>
      <c r="D329" s="194"/>
      <c r="E329" s="194"/>
      <c r="F329" s="194"/>
      <c r="G329" s="194"/>
      <c r="H329" s="194"/>
      <c r="I329" s="194"/>
      <c r="J329" s="328"/>
      <c r="K329" s="19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</row>
    <row r="330">
      <c r="A330" s="194"/>
      <c r="B330" s="259"/>
      <c r="C330" s="194"/>
      <c r="D330" s="194"/>
      <c r="E330" s="194"/>
      <c r="F330" s="194"/>
      <c r="G330" s="194"/>
      <c r="H330" s="194"/>
      <c r="I330" s="194"/>
      <c r="J330" s="328"/>
      <c r="K330" s="19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</row>
    <row r="331">
      <c r="A331" s="194"/>
      <c r="B331" s="259"/>
      <c r="C331" s="194"/>
      <c r="D331" s="194"/>
      <c r="E331" s="194"/>
      <c r="F331" s="194"/>
      <c r="G331" s="194"/>
      <c r="H331" s="194"/>
      <c r="I331" s="194"/>
      <c r="J331" s="328"/>
      <c r="K331" s="19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</row>
    <row r="332">
      <c r="A332" s="194"/>
      <c r="B332" s="259"/>
      <c r="C332" s="194"/>
      <c r="D332" s="194"/>
      <c r="E332" s="194"/>
      <c r="F332" s="194"/>
      <c r="G332" s="194"/>
      <c r="H332" s="194"/>
      <c r="I332" s="194"/>
      <c r="J332" s="328"/>
      <c r="K332" s="19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</row>
    <row r="333">
      <c r="A333" s="194"/>
      <c r="B333" s="259"/>
      <c r="C333" s="194"/>
      <c r="D333" s="194"/>
      <c r="E333" s="194"/>
      <c r="F333" s="194"/>
      <c r="G333" s="194"/>
      <c r="H333" s="194"/>
      <c r="I333" s="194"/>
      <c r="J333" s="328"/>
      <c r="K333" s="19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</row>
    <row r="334">
      <c r="A334" s="194"/>
      <c r="B334" s="259"/>
      <c r="C334" s="194"/>
      <c r="D334" s="194"/>
      <c r="E334" s="194"/>
      <c r="F334" s="194"/>
      <c r="G334" s="194"/>
      <c r="H334" s="194"/>
      <c r="I334" s="194"/>
      <c r="J334" s="328"/>
      <c r="K334" s="194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</row>
    <row r="335">
      <c r="A335" s="194"/>
      <c r="B335" s="259"/>
      <c r="C335" s="194"/>
      <c r="D335" s="194"/>
      <c r="E335" s="194"/>
      <c r="F335" s="194"/>
      <c r="G335" s="194"/>
      <c r="H335" s="194"/>
      <c r="I335" s="194"/>
      <c r="J335" s="328"/>
      <c r="K335" s="19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</row>
    <row r="336">
      <c r="A336" s="194"/>
      <c r="B336" s="259"/>
      <c r="C336" s="194"/>
      <c r="D336" s="194"/>
      <c r="E336" s="194"/>
      <c r="F336" s="194"/>
      <c r="G336" s="194"/>
      <c r="H336" s="194"/>
      <c r="I336" s="194"/>
      <c r="J336" s="328"/>
      <c r="K336" s="19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</row>
    <row r="337">
      <c r="A337" s="194"/>
      <c r="B337" s="259"/>
      <c r="C337" s="194"/>
      <c r="D337" s="194"/>
      <c r="E337" s="194"/>
      <c r="F337" s="194"/>
      <c r="G337" s="194"/>
      <c r="H337" s="194"/>
      <c r="I337" s="194"/>
      <c r="J337" s="328"/>
      <c r="K337" s="19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</row>
    <row r="338">
      <c r="A338" s="194"/>
      <c r="B338" s="259"/>
      <c r="C338" s="194"/>
      <c r="D338" s="194"/>
      <c r="E338" s="194"/>
      <c r="F338" s="194"/>
      <c r="G338" s="194"/>
      <c r="H338" s="194"/>
      <c r="I338" s="194"/>
      <c r="J338" s="328"/>
      <c r="K338" s="19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</row>
    <row r="339">
      <c r="A339" s="194"/>
      <c r="B339" s="259"/>
      <c r="C339" s="194"/>
      <c r="D339" s="194"/>
      <c r="E339" s="194"/>
      <c r="F339" s="194"/>
      <c r="G339" s="194"/>
      <c r="H339" s="194"/>
      <c r="I339" s="194"/>
      <c r="J339" s="328"/>
      <c r="K339" s="19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</row>
    <row r="340">
      <c r="A340" s="194"/>
      <c r="B340" s="259"/>
      <c r="C340" s="194"/>
      <c r="D340" s="194"/>
      <c r="E340" s="194"/>
      <c r="F340" s="194"/>
      <c r="G340" s="194"/>
      <c r="H340" s="194"/>
      <c r="I340" s="194"/>
      <c r="J340" s="328"/>
      <c r="K340" s="19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</row>
    <row r="341">
      <c r="A341" s="194"/>
      <c r="B341" s="259"/>
      <c r="C341" s="194"/>
      <c r="D341" s="194"/>
      <c r="E341" s="194"/>
      <c r="F341" s="194"/>
      <c r="G341" s="194"/>
      <c r="H341" s="194"/>
      <c r="I341" s="194"/>
      <c r="J341" s="328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</row>
    <row r="342">
      <c r="A342" s="194"/>
      <c r="B342" s="259"/>
      <c r="C342" s="194"/>
      <c r="D342" s="194"/>
      <c r="E342" s="194"/>
      <c r="F342" s="194"/>
      <c r="G342" s="194"/>
      <c r="H342" s="194"/>
      <c r="I342" s="194"/>
      <c r="J342" s="328"/>
      <c r="K342" s="19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</row>
    <row r="343">
      <c r="A343" s="194"/>
      <c r="B343" s="259"/>
      <c r="C343" s="194"/>
      <c r="D343" s="194"/>
      <c r="E343" s="194"/>
      <c r="F343" s="194"/>
      <c r="G343" s="194"/>
      <c r="H343" s="194"/>
      <c r="I343" s="194"/>
      <c r="J343" s="328"/>
      <c r="K343" s="19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</row>
    <row r="344">
      <c r="A344" s="194"/>
      <c r="B344" s="259"/>
      <c r="C344" s="194"/>
      <c r="D344" s="194"/>
      <c r="E344" s="194"/>
      <c r="F344" s="194"/>
      <c r="G344" s="194"/>
      <c r="H344" s="194"/>
      <c r="I344" s="194"/>
      <c r="J344" s="328"/>
      <c r="K344" s="19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</row>
    <row r="345">
      <c r="A345" s="194"/>
      <c r="B345" s="259"/>
      <c r="C345" s="194"/>
      <c r="D345" s="194"/>
      <c r="E345" s="194"/>
      <c r="F345" s="194"/>
      <c r="G345" s="194"/>
      <c r="H345" s="194"/>
      <c r="I345" s="194"/>
      <c r="J345" s="328"/>
      <c r="K345" s="19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</row>
    <row r="346">
      <c r="A346" s="194"/>
      <c r="B346" s="259"/>
      <c r="C346" s="194"/>
      <c r="D346" s="194"/>
      <c r="E346" s="194"/>
      <c r="F346" s="194"/>
      <c r="G346" s="194"/>
      <c r="H346" s="194"/>
      <c r="I346" s="194"/>
      <c r="J346" s="328"/>
      <c r="K346" s="19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</row>
    <row r="347">
      <c r="A347" s="194"/>
      <c r="B347" s="259"/>
      <c r="C347" s="194"/>
      <c r="D347" s="194"/>
      <c r="E347" s="194"/>
      <c r="F347" s="194"/>
      <c r="G347" s="194"/>
      <c r="H347" s="194"/>
      <c r="I347" s="194"/>
      <c r="J347" s="328"/>
      <c r="K347" s="19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</row>
    <row r="348">
      <c r="A348" s="194"/>
      <c r="B348" s="259"/>
      <c r="C348" s="194"/>
      <c r="D348" s="194"/>
      <c r="E348" s="194"/>
      <c r="F348" s="194"/>
      <c r="G348" s="194"/>
      <c r="H348" s="194"/>
      <c r="I348" s="194"/>
      <c r="J348" s="328"/>
      <c r="K348" s="19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</row>
    <row r="349">
      <c r="A349" s="194"/>
      <c r="B349" s="259"/>
      <c r="C349" s="194"/>
      <c r="D349" s="194"/>
      <c r="E349" s="194"/>
      <c r="F349" s="194"/>
      <c r="G349" s="194"/>
      <c r="H349" s="194"/>
      <c r="I349" s="194"/>
      <c r="J349" s="328"/>
      <c r="K349" s="19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</row>
    <row r="350">
      <c r="A350" s="194"/>
      <c r="B350" s="259"/>
      <c r="C350" s="194"/>
      <c r="D350" s="194"/>
      <c r="E350" s="194"/>
      <c r="F350" s="194"/>
      <c r="G350" s="194"/>
      <c r="H350" s="194"/>
      <c r="I350" s="194"/>
      <c r="J350" s="328"/>
      <c r="K350" s="19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</row>
    <row r="351">
      <c r="A351" s="194"/>
      <c r="B351" s="259"/>
      <c r="C351" s="194"/>
      <c r="D351" s="194"/>
      <c r="E351" s="194"/>
      <c r="F351" s="194"/>
      <c r="G351" s="194"/>
      <c r="H351" s="194"/>
      <c r="I351" s="194"/>
      <c r="J351" s="328"/>
      <c r="K351" s="19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</row>
    <row r="352">
      <c r="A352" s="194"/>
      <c r="B352" s="259"/>
      <c r="C352" s="194"/>
      <c r="D352" s="194"/>
      <c r="E352" s="194"/>
      <c r="F352" s="194"/>
      <c r="G352" s="194"/>
      <c r="H352" s="194"/>
      <c r="I352" s="194"/>
      <c r="J352" s="328"/>
      <c r="K352" s="19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</row>
    <row r="353">
      <c r="A353" s="194"/>
      <c r="B353" s="259"/>
      <c r="C353" s="194"/>
      <c r="D353" s="194"/>
      <c r="E353" s="194"/>
      <c r="F353" s="194"/>
      <c r="G353" s="194"/>
      <c r="H353" s="194"/>
      <c r="I353" s="194"/>
      <c r="J353" s="328"/>
      <c r="K353" s="19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</row>
    <row r="354">
      <c r="A354" s="194"/>
      <c r="B354" s="259"/>
      <c r="C354" s="194"/>
      <c r="D354" s="194"/>
      <c r="E354" s="194"/>
      <c r="F354" s="194"/>
      <c r="G354" s="194"/>
      <c r="H354" s="194"/>
      <c r="I354" s="194"/>
      <c r="J354" s="328"/>
      <c r="K354" s="19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</row>
    <row r="355">
      <c r="A355" s="194"/>
      <c r="B355" s="259"/>
      <c r="C355" s="194"/>
      <c r="D355" s="194"/>
      <c r="E355" s="194"/>
      <c r="F355" s="194"/>
      <c r="G355" s="194"/>
      <c r="H355" s="194"/>
      <c r="I355" s="194"/>
      <c r="J355" s="328"/>
      <c r="K355" s="19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</row>
    <row r="356">
      <c r="A356" s="194"/>
      <c r="B356" s="259"/>
      <c r="C356" s="194"/>
      <c r="D356" s="194"/>
      <c r="E356" s="194"/>
      <c r="F356" s="194"/>
      <c r="G356" s="194"/>
      <c r="H356" s="194"/>
      <c r="I356" s="194"/>
      <c r="J356" s="328"/>
      <c r="K356" s="19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</row>
    <row r="357">
      <c r="A357" s="194"/>
      <c r="B357" s="259"/>
      <c r="C357" s="194"/>
      <c r="D357" s="194"/>
      <c r="E357" s="194"/>
      <c r="F357" s="194"/>
      <c r="G357" s="194"/>
      <c r="H357" s="194"/>
      <c r="I357" s="194"/>
      <c r="J357" s="328"/>
      <c r="K357" s="19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</row>
    <row r="358">
      <c r="A358" s="194"/>
      <c r="B358" s="259"/>
      <c r="C358" s="194"/>
      <c r="D358" s="194"/>
      <c r="E358" s="194"/>
      <c r="F358" s="194"/>
      <c r="G358" s="194"/>
      <c r="H358" s="194"/>
      <c r="I358" s="194"/>
      <c r="J358" s="328"/>
      <c r="K358" s="19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</row>
    <row r="359">
      <c r="A359" s="194"/>
      <c r="B359" s="259"/>
      <c r="C359" s="194"/>
      <c r="D359" s="194"/>
      <c r="E359" s="194"/>
      <c r="F359" s="194"/>
      <c r="G359" s="194"/>
      <c r="H359" s="194"/>
      <c r="I359" s="194"/>
      <c r="J359" s="328"/>
      <c r="K359" s="19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</row>
    <row r="360">
      <c r="A360" s="194"/>
      <c r="B360" s="259"/>
      <c r="C360" s="194"/>
      <c r="D360" s="194"/>
      <c r="E360" s="194"/>
      <c r="F360" s="194"/>
      <c r="G360" s="194"/>
      <c r="H360" s="194"/>
      <c r="I360" s="194"/>
      <c r="J360" s="328"/>
      <c r="K360" s="19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</row>
    <row r="361">
      <c r="A361" s="194"/>
      <c r="B361" s="259"/>
      <c r="C361" s="194"/>
      <c r="D361" s="194"/>
      <c r="E361" s="194"/>
      <c r="F361" s="194"/>
      <c r="G361" s="194"/>
      <c r="H361" s="194"/>
      <c r="I361" s="194"/>
      <c r="J361" s="328"/>
      <c r="K361" s="19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</row>
    <row r="362">
      <c r="A362" s="194"/>
      <c r="B362" s="259"/>
      <c r="C362" s="194"/>
      <c r="D362" s="194"/>
      <c r="E362" s="194"/>
      <c r="F362" s="194"/>
      <c r="G362" s="194"/>
      <c r="H362" s="194"/>
      <c r="I362" s="194"/>
      <c r="J362" s="328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</row>
    <row r="363">
      <c r="A363" s="194"/>
      <c r="B363" s="259"/>
      <c r="C363" s="194"/>
      <c r="D363" s="194"/>
      <c r="E363" s="194"/>
      <c r="F363" s="194"/>
      <c r="G363" s="194"/>
      <c r="H363" s="194"/>
      <c r="I363" s="194"/>
      <c r="J363" s="328"/>
      <c r="K363" s="19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</row>
    <row r="364">
      <c r="A364" s="194"/>
      <c r="B364" s="259"/>
      <c r="C364" s="194"/>
      <c r="D364" s="194"/>
      <c r="E364" s="194"/>
      <c r="F364" s="194"/>
      <c r="G364" s="194"/>
      <c r="H364" s="194"/>
      <c r="I364" s="194"/>
      <c r="J364" s="328"/>
      <c r="K364" s="19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</row>
    <row r="365">
      <c r="A365" s="194"/>
      <c r="B365" s="259"/>
      <c r="C365" s="194"/>
      <c r="D365" s="194"/>
      <c r="E365" s="194"/>
      <c r="F365" s="194"/>
      <c r="G365" s="194"/>
      <c r="H365" s="194"/>
      <c r="I365" s="194"/>
      <c r="J365" s="328"/>
      <c r="K365" s="19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</row>
    <row r="366">
      <c r="A366" s="194"/>
      <c r="B366" s="259"/>
      <c r="C366" s="194"/>
      <c r="D366" s="194"/>
      <c r="E366" s="194"/>
      <c r="F366" s="194"/>
      <c r="G366" s="194"/>
      <c r="H366" s="194"/>
      <c r="I366" s="194"/>
      <c r="J366" s="328"/>
      <c r="K366" s="19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</row>
    <row r="367">
      <c r="A367" s="194"/>
      <c r="B367" s="259"/>
      <c r="C367" s="194"/>
      <c r="D367" s="194"/>
      <c r="E367" s="194"/>
      <c r="F367" s="194"/>
      <c r="G367" s="194"/>
      <c r="H367" s="194"/>
      <c r="I367" s="194"/>
      <c r="J367" s="328"/>
      <c r="K367" s="19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</row>
    <row r="368">
      <c r="A368" s="194"/>
      <c r="B368" s="259"/>
      <c r="C368" s="194"/>
      <c r="D368" s="194"/>
      <c r="E368" s="194"/>
      <c r="F368" s="194"/>
      <c r="G368" s="194"/>
      <c r="H368" s="194"/>
      <c r="I368" s="194"/>
      <c r="J368" s="328"/>
      <c r="K368" s="19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</row>
    <row r="369">
      <c r="A369" s="194"/>
      <c r="B369" s="259"/>
      <c r="C369" s="194"/>
      <c r="D369" s="194"/>
      <c r="E369" s="194"/>
      <c r="F369" s="194"/>
      <c r="G369" s="194"/>
      <c r="H369" s="194"/>
      <c r="I369" s="194"/>
      <c r="J369" s="328"/>
      <c r="K369" s="19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</row>
    <row r="370">
      <c r="A370" s="194"/>
      <c r="B370" s="259"/>
      <c r="C370" s="194"/>
      <c r="D370" s="194"/>
      <c r="E370" s="194"/>
      <c r="F370" s="194"/>
      <c r="G370" s="194"/>
      <c r="H370" s="194"/>
      <c r="I370" s="194"/>
      <c r="J370" s="328"/>
      <c r="K370" s="19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</row>
    <row r="371">
      <c r="A371" s="194"/>
      <c r="B371" s="259"/>
      <c r="C371" s="194"/>
      <c r="D371" s="194"/>
      <c r="E371" s="194"/>
      <c r="F371" s="194"/>
      <c r="G371" s="194"/>
      <c r="H371" s="194"/>
      <c r="I371" s="194"/>
      <c r="J371" s="328"/>
      <c r="K371" s="19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</row>
    <row r="372">
      <c r="A372" s="194"/>
      <c r="B372" s="259"/>
      <c r="C372" s="194"/>
      <c r="D372" s="194"/>
      <c r="E372" s="194"/>
      <c r="F372" s="194"/>
      <c r="G372" s="194"/>
      <c r="H372" s="194"/>
      <c r="I372" s="194"/>
      <c r="J372" s="328"/>
      <c r="K372" s="19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</row>
    <row r="373">
      <c r="A373" s="194"/>
      <c r="B373" s="259"/>
      <c r="C373" s="194"/>
      <c r="D373" s="194"/>
      <c r="E373" s="194"/>
      <c r="F373" s="194"/>
      <c r="G373" s="194"/>
      <c r="H373" s="194"/>
      <c r="I373" s="194"/>
      <c r="J373" s="328"/>
      <c r="K373" s="19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</row>
    <row r="374">
      <c r="A374" s="194"/>
      <c r="B374" s="259"/>
      <c r="C374" s="194"/>
      <c r="D374" s="194"/>
      <c r="E374" s="194"/>
      <c r="F374" s="194"/>
      <c r="G374" s="194"/>
      <c r="H374" s="194"/>
      <c r="I374" s="194"/>
      <c r="J374" s="328"/>
      <c r="K374" s="19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</row>
    <row r="375">
      <c r="A375" s="194"/>
      <c r="B375" s="259"/>
      <c r="C375" s="194"/>
      <c r="D375" s="194"/>
      <c r="E375" s="194"/>
      <c r="F375" s="194"/>
      <c r="G375" s="194"/>
      <c r="H375" s="194"/>
      <c r="I375" s="194"/>
      <c r="J375" s="328"/>
      <c r="K375" s="19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</row>
    <row r="376">
      <c r="A376" s="194"/>
      <c r="B376" s="259"/>
      <c r="C376" s="194"/>
      <c r="D376" s="194"/>
      <c r="E376" s="194"/>
      <c r="F376" s="194"/>
      <c r="G376" s="194"/>
      <c r="H376" s="194"/>
      <c r="I376" s="194"/>
      <c r="J376" s="328"/>
      <c r="K376" s="19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</row>
    <row r="377">
      <c r="A377" s="194"/>
      <c r="B377" s="259"/>
      <c r="C377" s="194"/>
      <c r="D377" s="194"/>
      <c r="E377" s="194"/>
      <c r="F377" s="194"/>
      <c r="G377" s="194"/>
      <c r="H377" s="194"/>
      <c r="I377" s="194"/>
      <c r="J377" s="328"/>
      <c r="K377" s="19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</row>
    <row r="378">
      <c r="A378" s="194"/>
      <c r="B378" s="259"/>
      <c r="C378" s="194"/>
      <c r="D378" s="194"/>
      <c r="E378" s="194"/>
      <c r="F378" s="194"/>
      <c r="G378" s="194"/>
      <c r="H378" s="194"/>
      <c r="I378" s="194"/>
      <c r="J378" s="328"/>
      <c r="K378" s="19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</row>
    <row r="379">
      <c r="A379" s="194"/>
      <c r="B379" s="259"/>
      <c r="C379" s="194"/>
      <c r="D379" s="194"/>
      <c r="E379" s="194"/>
      <c r="F379" s="194"/>
      <c r="G379" s="194"/>
      <c r="H379" s="194"/>
      <c r="I379" s="194"/>
      <c r="J379" s="328"/>
      <c r="K379" s="19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</row>
    <row r="380">
      <c r="A380" s="194"/>
      <c r="B380" s="259"/>
      <c r="C380" s="194"/>
      <c r="D380" s="194"/>
      <c r="E380" s="194"/>
      <c r="F380" s="194"/>
      <c r="G380" s="194"/>
      <c r="H380" s="194"/>
      <c r="I380" s="194"/>
      <c r="J380" s="328"/>
      <c r="K380" s="19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</row>
    <row r="381">
      <c r="A381" s="194"/>
      <c r="B381" s="259"/>
      <c r="C381" s="194"/>
      <c r="D381" s="194"/>
      <c r="E381" s="194"/>
      <c r="F381" s="194"/>
      <c r="G381" s="194"/>
      <c r="H381" s="194"/>
      <c r="I381" s="194"/>
      <c r="J381" s="328"/>
      <c r="K381" s="19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</row>
    <row r="382">
      <c r="A382" s="194"/>
      <c r="B382" s="259"/>
      <c r="C382" s="194"/>
      <c r="D382" s="194"/>
      <c r="E382" s="194"/>
      <c r="F382" s="194"/>
      <c r="G382" s="194"/>
      <c r="H382" s="194"/>
      <c r="I382" s="194"/>
      <c r="J382" s="328"/>
      <c r="K382" s="19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</row>
    <row r="383">
      <c r="A383" s="194"/>
      <c r="B383" s="259"/>
      <c r="C383" s="194"/>
      <c r="D383" s="194"/>
      <c r="E383" s="194"/>
      <c r="F383" s="194"/>
      <c r="G383" s="194"/>
      <c r="H383" s="194"/>
      <c r="I383" s="194"/>
      <c r="J383" s="328"/>
      <c r="K383" s="19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</row>
    <row r="384">
      <c r="A384" s="194"/>
      <c r="B384" s="259"/>
      <c r="C384" s="194"/>
      <c r="D384" s="194"/>
      <c r="E384" s="194"/>
      <c r="F384" s="194"/>
      <c r="G384" s="194"/>
      <c r="H384" s="194"/>
      <c r="I384" s="194"/>
      <c r="J384" s="328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</row>
    <row r="385">
      <c r="A385" s="194"/>
      <c r="B385" s="259"/>
      <c r="C385" s="194"/>
      <c r="D385" s="194"/>
      <c r="E385" s="194"/>
      <c r="F385" s="194"/>
      <c r="G385" s="194"/>
      <c r="H385" s="194"/>
      <c r="I385" s="194"/>
      <c r="J385" s="328"/>
      <c r="K385" s="19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</row>
    <row r="386">
      <c r="A386" s="194"/>
      <c r="B386" s="259"/>
      <c r="C386" s="194"/>
      <c r="D386" s="194"/>
      <c r="E386" s="194"/>
      <c r="F386" s="194"/>
      <c r="G386" s="194"/>
      <c r="H386" s="194"/>
      <c r="I386" s="194"/>
      <c r="J386" s="328"/>
      <c r="K386" s="19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</row>
    <row r="387">
      <c r="A387" s="194"/>
      <c r="B387" s="259"/>
      <c r="C387" s="194"/>
      <c r="D387" s="194"/>
      <c r="E387" s="194"/>
      <c r="F387" s="194"/>
      <c r="G387" s="194"/>
      <c r="H387" s="194"/>
      <c r="I387" s="194"/>
      <c r="J387" s="328"/>
      <c r="K387" s="19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</row>
    <row r="388">
      <c r="A388" s="194"/>
      <c r="B388" s="259"/>
      <c r="C388" s="194"/>
      <c r="D388" s="194"/>
      <c r="E388" s="194"/>
      <c r="F388" s="194"/>
      <c r="G388" s="194"/>
      <c r="H388" s="194"/>
      <c r="I388" s="194"/>
      <c r="J388" s="328"/>
      <c r="K388" s="19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</row>
    <row r="389">
      <c r="A389" s="194"/>
      <c r="B389" s="259"/>
      <c r="C389" s="194"/>
      <c r="D389" s="194"/>
      <c r="E389" s="194"/>
      <c r="F389" s="194"/>
      <c r="G389" s="194"/>
      <c r="H389" s="194"/>
      <c r="I389" s="194"/>
      <c r="J389" s="328"/>
      <c r="K389" s="19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</row>
    <row r="390">
      <c r="A390" s="194"/>
      <c r="B390" s="259"/>
      <c r="C390" s="194"/>
      <c r="D390" s="194"/>
      <c r="E390" s="194"/>
      <c r="F390" s="194"/>
      <c r="G390" s="194"/>
      <c r="H390" s="194"/>
      <c r="I390" s="194"/>
      <c r="J390" s="328"/>
      <c r="K390" s="19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</row>
    <row r="391">
      <c r="A391" s="194"/>
      <c r="B391" s="259"/>
      <c r="C391" s="194"/>
      <c r="D391" s="194"/>
      <c r="E391" s="194"/>
      <c r="F391" s="194"/>
      <c r="G391" s="194"/>
      <c r="H391" s="194"/>
      <c r="I391" s="194"/>
      <c r="J391" s="328"/>
      <c r="K391" s="19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</row>
    <row r="392">
      <c r="A392" s="194"/>
      <c r="B392" s="259"/>
      <c r="C392" s="194"/>
      <c r="D392" s="194"/>
      <c r="E392" s="194"/>
      <c r="F392" s="194"/>
      <c r="G392" s="194"/>
      <c r="H392" s="194"/>
      <c r="I392" s="194"/>
      <c r="J392" s="328"/>
      <c r="K392" s="19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</row>
    <row r="393">
      <c r="A393" s="194"/>
      <c r="B393" s="259"/>
      <c r="C393" s="194"/>
      <c r="D393" s="194"/>
      <c r="E393" s="194"/>
      <c r="F393" s="194"/>
      <c r="G393" s="194"/>
      <c r="H393" s="194"/>
      <c r="I393" s="194"/>
      <c r="J393" s="328"/>
      <c r="K393" s="19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</row>
    <row r="394">
      <c r="A394" s="194"/>
      <c r="B394" s="259"/>
      <c r="C394" s="194"/>
      <c r="D394" s="194"/>
      <c r="E394" s="194"/>
      <c r="F394" s="194"/>
      <c r="G394" s="194"/>
      <c r="H394" s="194"/>
      <c r="I394" s="194"/>
      <c r="J394" s="328"/>
      <c r="K394" s="19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</row>
    <row r="395">
      <c r="A395" s="194"/>
      <c r="B395" s="259"/>
      <c r="C395" s="194"/>
      <c r="D395" s="194"/>
      <c r="E395" s="194"/>
      <c r="F395" s="194"/>
      <c r="G395" s="194"/>
      <c r="H395" s="194"/>
      <c r="I395" s="194"/>
      <c r="J395" s="328"/>
      <c r="K395" s="19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</row>
    <row r="396">
      <c r="A396" s="194"/>
      <c r="B396" s="259"/>
      <c r="C396" s="194"/>
      <c r="D396" s="194"/>
      <c r="E396" s="194"/>
      <c r="F396" s="194"/>
      <c r="G396" s="194"/>
      <c r="H396" s="194"/>
      <c r="I396" s="194"/>
      <c r="J396" s="328"/>
      <c r="K396" s="19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</row>
    <row r="397">
      <c r="A397" s="194"/>
      <c r="B397" s="259"/>
      <c r="C397" s="194"/>
      <c r="D397" s="194"/>
      <c r="E397" s="194"/>
      <c r="F397" s="194"/>
      <c r="G397" s="194"/>
      <c r="H397" s="194"/>
      <c r="I397" s="194"/>
      <c r="J397" s="328"/>
      <c r="K397" s="19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</row>
    <row r="398">
      <c r="A398" s="194"/>
      <c r="B398" s="259"/>
      <c r="C398" s="194"/>
      <c r="D398" s="194"/>
      <c r="E398" s="194"/>
      <c r="F398" s="194"/>
      <c r="G398" s="194"/>
      <c r="H398" s="194"/>
      <c r="I398" s="194"/>
      <c r="J398" s="328"/>
      <c r="K398" s="19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</row>
    <row r="399">
      <c r="A399" s="194"/>
      <c r="B399" s="259"/>
      <c r="C399" s="194"/>
      <c r="D399" s="194"/>
      <c r="E399" s="194"/>
      <c r="F399" s="194"/>
      <c r="G399" s="194"/>
      <c r="H399" s="194"/>
      <c r="I399" s="194"/>
      <c r="J399" s="328"/>
      <c r="K399" s="19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</row>
    <row r="400">
      <c r="A400" s="194"/>
      <c r="B400" s="259"/>
      <c r="C400" s="194"/>
      <c r="D400" s="194"/>
      <c r="E400" s="194"/>
      <c r="F400" s="194"/>
      <c r="G400" s="194"/>
      <c r="H400" s="194"/>
      <c r="I400" s="194"/>
      <c r="J400" s="328"/>
      <c r="K400" s="19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</row>
    <row r="401">
      <c r="A401" s="194"/>
      <c r="B401" s="259"/>
      <c r="C401" s="194"/>
      <c r="D401" s="194"/>
      <c r="E401" s="194"/>
      <c r="F401" s="194"/>
      <c r="G401" s="194"/>
      <c r="H401" s="194"/>
      <c r="I401" s="194"/>
      <c r="J401" s="328"/>
      <c r="K401" s="19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</row>
    <row r="402">
      <c r="A402" s="194"/>
      <c r="B402" s="259"/>
      <c r="C402" s="194"/>
      <c r="D402" s="194"/>
      <c r="E402" s="194"/>
      <c r="F402" s="194"/>
      <c r="G402" s="194"/>
      <c r="H402" s="194"/>
      <c r="I402" s="194"/>
      <c r="J402" s="328"/>
      <c r="K402" s="19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</row>
    <row r="403">
      <c r="A403" s="194"/>
      <c r="B403" s="259"/>
      <c r="C403" s="194"/>
      <c r="D403" s="194"/>
      <c r="E403" s="194"/>
      <c r="F403" s="194"/>
      <c r="G403" s="194"/>
      <c r="H403" s="194"/>
      <c r="I403" s="194"/>
      <c r="J403" s="328"/>
      <c r="K403" s="19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</row>
    <row r="404">
      <c r="A404" s="194"/>
      <c r="B404" s="259"/>
      <c r="C404" s="194"/>
      <c r="D404" s="194"/>
      <c r="E404" s="194"/>
      <c r="F404" s="194"/>
      <c r="G404" s="194"/>
      <c r="H404" s="194"/>
      <c r="I404" s="194"/>
      <c r="J404" s="328"/>
      <c r="K404" s="19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</row>
    <row r="405">
      <c r="A405" s="194"/>
      <c r="B405" s="259"/>
      <c r="C405" s="194"/>
      <c r="D405" s="194"/>
      <c r="E405" s="194"/>
      <c r="F405" s="194"/>
      <c r="G405" s="194"/>
      <c r="H405" s="194"/>
      <c r="I405" s="194"/>
      <c r="J405" s="328"/>
      <c r="K405" s="19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</row>
    <row r="406">
      <c r="A406" s="194"/>
      <c r="B406" s="259"/>
      <c r="C406" s="194"/>
      <c r="D406" s="194"/>
      <c r="E406" s="194"/>
      <c r="F406" s="194"/>
      <c r="G406" s="194"/>
      <c r="H406" s="194"/>
      <c r="I406" s="194"/>
      <c r="J406" s="328"/>
      <c r="K406" s="19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</row>
    <row r="407">
      <c r="A407" s="194"/>
      <c r="B407" s="259"/>
      <c r="C407" s="194"/>
      <c r="D407" s="194"/>
      <c r="E407" s="194"/>
      <c r="F407" s="194"/>
      <c r="G407" s="194"/>
      <c r="H407" s="194"/>
      <c r="I407" s="194"/>
      <c r="J407" s="328"/>
      <c r="K407" s="19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</row>
    <row r="408">
      <c r="A408" s="194"/>
      <c r="B408" s="259"/>
      <c r="C408" s="194"/>
      <c r="D408" s="194"/>
      <c r="E408" s="194"/>
      <c r="F408" s="194"/>
      <c r="G408" s="194"/>
      <c r="H408" s="194"/>
      <c r="I408" s="194"/>
      <c r="J408" s="328"/>
      <c r="K408" s="19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</row>
    <row r="409">
      <c r="A409" s="194"/>
      <c r="B409" s="259"/>
      <c r="C409" s="194"/>
      <c r="D409" s="194"/>
      <c r="E409" s="194"/>
      <c r="F409" s="194"/>
      <c r="G409" s="194"/>
      <c r="H409" s="194"/>
      <c r="I409" s="194"/>
      <c r="J409" s="328"/>
      <c r="K409" s="19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</row>
    <row r="410">
      <c r="A410" s="194"/>
      <c r="B410" s="259"/>
      <c r="C410" s="194"/>
      <c r="D410" s="194"/>
      <c r="E410" s="194"/>
      <c r="F410" s="194"/>
      <c r="G410" s="194"/>
      <c r="H410" s="194"/>
      <c r="I410" s="194"/>
      <c r="J410" s="328"/>
      <c r="K410" s="19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</row>
    <row r="411">
      <c r="A411" s="194"/>
      <c r="B411" s="259"/>
      <c r="C411" s="194"/>
      <c r="D411" s="194"/>
      <c r="E411" s="194"/>
      <c r="F411" s="194"/>
      <c r="G411" s="194"/>
      <c r="H411" s="194"/>
      <c r="I411" s="194"/>
      <c r="J411" s="328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</row>
    <row r="412">
      <c r="A412" s="194"/>
      <c r="B412" s="259"/>
      <c r="C412" s="194"/>
      <c r="D412" s="194"/>
      <c r="E412" s="194"/>
      <c r="F412" s="194"/>
      <c r="G412" s="194"/>
      <c r="H412" s="194"/>
      <c r="I412" s="194"/>
      <c r="J412" s="328"/>
      <c r="K412" s="19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</row>
    <row r="413">
      <c r="A413" s="194"/>
      <c r="B413" s="259"/>
      <c r="C413" s="194"/>
      <c r="D413" s="194"/>
      <c r="E413" s="194"/>
      <c r="F413" s="194"/>
      <c r="G413" s="194"/>
      <c r="H413" s="194"/>
      <c r="I413" s="194"/>
      <c r="J413" s="328"/>
      <c r="K413" s="19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</row>
    <row r="414">
      <c r="A414" s="194"/>
      <c r="B414" s="259"/>
      <c r="C414" s="194"/>
      <c r="D414" s="194"/>
      <c r="E414" s="194"/>
      <c r="F414" s="194"/>
      <c r="G414" s="194"/>
      <c r="H414" s="194"/>
      <c r="I414" s="194"/>
      <c r="J414" s="328"/>
      <c r="K414" s="19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</row>
    <row r="415">
      <c r="A415" s="194"/>
      <c r="B415" s="259"/>
      <c r="C415" s="194"/>
      <c r="D415" s="194"/>
      <c r="E415" s="194"/>
      <c r="F415" s="194"/>
      <c r="G415" s="194"/>
      <c r="H415" s="194"/>
      <c r="I415" s="194"/>
      <c r="J415" s="328"/>
      <c r="K415" s="19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</row>
    <row r="416">
      <c r="A416" s="194"/>
      <c r="B416" s="259"/>
      <c r="C416" s="194"/>
      <c r="D416" s="194"/>
      <c r="E416" s="194"/>
      <c r="F416" s="194"/>
      <c r="G416" s="194"/>
      <c r="H416" s="194"/>
      <c r="I416" s="194"/>
      <c r="J416" s="328"/>
      <c r="K416" s="19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</row>
    <row r="417">
      <c r="A417" s="194"/>
      <c r="B417" s="259"/>
      <c r="C417" s="194"/>
      <c r="D417" s="194"/>
      <c r="E417" s="194"/>
      <c r="F417" s="194"/>
      <c r="G417" s="194"/>
      <c r="H417" s="194"/>
      <c r="I417" s="194"/>
      <c r="J417" s="328"/>
      <c r="K417" s="19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</row>
    <row r="418">
      <c r="A418" s="194"/>
      <c r="B418" s="259"/>
      <c r="C418" s="194"/>
      <c r="D418" s="194"/>
      <c r="E418" s="194"/>
      <c r="F418" s="194"/>
      <c r="G418" s="194"/>
      <c r="H418" s="194"/>
      <c r="I418" s="194"/>
      <c r="J418" s="328"/>
      <c r="K418" s="19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</row>
    <row r="419">
      <c r="A419" s="194"/>
      <c r="B419" s="259"/>
      <c r="C419" s="194"/>
      <c r="D419" s="194"/>
      <c r="E419" s="194"/>
      <c r="F419" s="194"/>
      <c r="G419" s="194"/>
      <c r="H419" s="194"/>
      <c r="I419" s="194"/>
      <c r="J419" s="328"/>
      <c r="K419" s="19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</row>
    <row r="420">
      <c r="A420" s="194"/>
      <c r="B420" s="259"/>
      <c r="C420" s="194"/>
      <c r="D420" s="194"/>
      <c r="E420" s="194"/>
      <c r="F420" s="194"/>
      <c r="G420" s="194"/>
      <c r="H420" s="194"/>
      <c r="I420" s="194"/>
      <c r="J420" s="328"/>
      <c r="K420" s="19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</row>
    <row r="421">
      <c r="A421" s="194"/>
      <c r="B421" s="259"/>
      <c r="C421" s="194"/>
      <c r="D421" s="194"/>
      <c r="E421" s="194"/>
      <c r="F421" s="194"/>
      <c r="G421" s="194"/>
      <c r="H421" s="194"/>
      <c r="I421" s="194"/>
      <c r="J421" s="328"/>
      <c r="K421" s="19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</row>
    <row r="422">
      <c r="A422" s="194"/>
      <c r="B422" s="259"/>
      <c r="C422" s="194"/>
      <c r="D422" s="194"/>
      <c r="E422" s="194"/>
      <c r="F422" s="194"/>
      <c r="G422" s="194"/>
      <c r="H422" s="194"/>
      <c r="I422" s="194"/>
      <c r="J422" s="328"/>
      <c r="K422" s="19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</row>
    <row r="423">
      <c r="A423" s="194"/>
      <c r="B423" s="259"/>
      <c r="C423" s="194"/>
      <c r="D423" s="194"/>
      <c r="E423" s="194"/>
      <c r="F423" s="194"/>
      <c r="G423" s="194"/>
      <c r="H423" s="194"/>
      <c r="I423" s="194"/>
      <c r="J423" s="328"/>
      <c r="K423" s="19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</row>
    <row r="424">
      <c r="A424" s="194"/>
      <c r="B424" s="259"/>
      <c r="C424" s="194"/>
      <c r="D424" s="194"/>
      <c r="E424" s="194"/>
      <c r="F424" s="194"/>
      <c r="G424" s="194"/>
      <c r="H424" s="194"/>
      <c r="I424" s="194"/>
      <c r="J424" s="328"/>
      <c r="K424" s="19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</row>
    <row r="425">
      <c r="A425" s="194"/>
      <c r="B425" s="259"/>
      <c r="C425" s="194"/>
      <c r="D425" s="194"/>
      <c r="E425" s="194"/>
      <c r="F425" s="194"/>
      <c r="G425" s="194"/>
      <c r="H425" s="194"/>
      <c r="I425" s="194"/>
      <c r="J425" s="328"/>
      <c r="K425" s="19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</row>
    <row r="426">
      <c r="A426" s="194"/>
      <c r="B426" s="259"/>
      <c r="C426" s="194"/>
      <c r="D426" s="194"/>
      <c r="E426" s="194"/>
      <c r="F426" s="194"/>
      <c r="G426" s="194"/>
      <c r="H426" s="194"/>
      <c r="I426" s="194"/>
      <c r="J426" s="328"/>
      <c r="K426" s="19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</row>
    <row r="427">
      <c r="A427" s="194"/>
      <c r="B427" s="259"/>
      <c r="C427" s="194"/>
      <c r="D427" s="194"/>
      <c r="E427" s="194"/>
      <c r="F427" s="194"/>
      <c r="G427" s="194"/>
      <c r="H427" s="194"/>
      <c r="I427" s="194"/>
      <c r="J427" s="328"/>
      <c r="K427" s="19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</row>
    <row r="428">
      <c r="A428" s="194"/>
      <c r="B428" s="259"/>
      <c r="C428" s="194"/>
      <c r="D428" s="194"/>
      <c r="E428" s="194"/>
      <c r="F428" s="194"/>
      <c r="G428" s="194"/>
      <c r="H428" s="194"/>
      <c r="I428" s="194"/>
      <c r="J428" s="328"/>
      <c r="K428" s="19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</row>
    <row r="429">
      <c r="A429" s="194"/>
      <c r="B429" s="259"/>
      <c r="C429" s="194"/>
      <c r="D429" s="194"/>
      <c r="E429" s="194"/>
      <c r="F429" s="194"/>
      <c r="G429" s="194"/>
      <c r="H429" s="194"/>
      <c r="I429" s="194"/>
      <c r="J429" s="328"/>
      <c r="K429" s="19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</row>
    <row r="430">
      <c r="A430" s="194"/>
      <c r="B430" s="259"/>
      <c r="C430" s="194"/>
      <c r="D430" s="194"/>
      <c r="E430" s="194"/>
      <c r="F430" s="194"/>
      <c r="G430" s="194"/>
      <c r="H430" s="194"/>
      <c r="I430" s="194"/>
      <c r="J430" s="328"/>
      <c r="K430" s="19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</row>
    <row r="431">
      <c r="A431" s="194"/>
      <c r="B431" s="259"/>
      <c r="C431" s="194"/>
      <c r="D431" s="194"/>
      <c r="E431" s="194"/>
      <c r="F431" s="194"/>
      <c r="G431" s="194"/>
      <c r="H431" s="194"/>
      <c r="I431" s="194"/>
      <c r="J431" s="328"/>
      <c r="K431" s="19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</row>
    <row r="432">
      <c r="A432" s="194"/>
      <c r="B432" s="259"/>
      <c r="C432" s="194"/>
      <c r="D432" s="194"/>
      <c r="E432" s="194"/>
      <c r="F432" s="194"/>
      <c r="G432" s="194"/>
      <c r="H432" s="194"/>
      <c r="I432" s="194"/>
      <c r="J432" s="328"/>
      <c r="K432" s="19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</row>
    <row r="433">
      <c r="A433" s="194"/>
      <c r="B433" s="259"/>
      <c r="C433" s="194"/>
      <c r="D433" s="194"/>
      <c r="E433" s="194"/>
      <c r="F433" s="194"/>
      <c r="G433" s="194"/>
      <c r="H433" s="194"/>
      <c r="I433" s="194"/>
      <c r="J433" s="328"/>
      <c r="K433" s="19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</row>
    <row r="434">
      <c r="A434" s="194"/>
      <c r="B434" s="259"/>
      <c r="C434" s="194"/>
      <c r="D434" s="194"/>
      <c r="E434" s="194"/>
      <c r="F434" s="194"/>
      <c r="G434" s="194"/>
      <c r="H434" s="194"/>
      <c r="I434" s="194"/>
      <c r="J434" s="328"/>
      <c r="K434" s="19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</row>
    <row r="435">
      <c r="A435" s="194"/>
      <c r="B435" s="259"/>
      <c r="C435" s="194"/>
      <c r="D435" s="194"/>
      <c r="E435" s="194"/>
      <c r="F435" s="194"/>
      <c r="G435" s="194"/>
      <c r="H435" s="194"/>
      <c r="I435" s="194"/>
      <c r="J435" s="328"/>
      <c r="K435" s="19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</row>
    <row r="436">
      <c r="A436" s="194"/>
      <c r="B436" s="259"/>
      <c r="C436" s="194"/>
      <c r="D436" s="194"/>
      <c r="E436" s="194"/>
      <c r="F436" s="194"/>
      <c r="G436" s="194"/>
      <c r="H436" s="194"/>
      <c r="I436" s="194"/>
      <c r="J436" s="328"/>
      <c r="K436" s="19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</row>
    <row r="437">
      <c r="A437" s="194"/>
      <c r="B437" s="259"/>
      <c r="C437" s="194"/>
      <c r="D437" s="194"/>
      <c r="E437" s="194"/>
      <c r="F437" s="194"/>
      <c r="G437" s="194"/>
      <c r="H437" s="194"/>
      <c r="I437" s="194"/>
      <c r="J437" s="328"/>
      <c r="K437" s="19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</row>
    <row r="438">
      <c r="A438" s="194"/>
      <c r="B438" s="259"/>
      <c r="C438" s="194"/>
      <c r="D438" s="194"/>
      <c r="E438" s="194"/>
      <c r="F438" s="194"/>
      <c r="G438" s="194"/>
      <c r="H438" s="194"/>
      <c r="I438" s="194"/>
      <c r="J438" s="328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</row>
    <row r="439">
      <c r="A439" s="194"/>
      <c r="B439" s="259"/>
      <c r="C439" s="194"/>
      <c r="D439" s="194"/>
      <c r="E439" s="194"/>
      <c r="F439" s="194"/>
      <c r="G439" s="194"/>
      <c r="H439" s="194"/>
      <c r="I439" s="194"/>
      <c r="J439" s="328"/>
      <c r="K439" s="19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</row>
    <row r="440">
      <c r="A440" s="194"/>
      <c r="B440" s="259"/>
      <c r="C440" s="194"/>
      <c r="D440" s="194"/>
      <c r="E440" s="194"/>
      <c r="F440" s="194"/>
      <c r="G440" s="194"/>
      <c r="H440" s="194"/>
      <c r="I440" s="194"/>
      <c r="J440" s="328"/>
      <c r="K440" s="19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</row>
    <row r="441">
      <c r="A441" s="194"/>
      <c r="B441" s="259"/>
      <c r="C441" s="194"/>
      <c r="D441" s="194"/>
      <c r="E441" s="194"/>
      <c r="F441" s="194"/>
      <c r="G441" s="194"/>
      <c r="H441" s="194"/>
      <c r="I441" s="194"/>
      <c r="J441" s="328"/>
      <c r="K441" s="19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</row>
    <row r="442">
      <c r="A442" s="194"/>
      <c r="B442" s="259"/>
      <c r="C442" s="194"/>
      <c r="D442" s="194"/>
      <c r="E442" s="194"/>
      <c r="F442" s="194"/>
      <c r="G442" s="194"/>
      <c r="H442" s="194"/>
      <c r="I442" s="194"/>
      <c r="J442" s="328"/>
      <c r="K442" s="19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</row>
    <row r="443">
      <c r="A443" s="194"/>
      <c r="B443" s="259"/>
      <c r="C443" s="194"/>
      <c r="D443" s="194"/>
      <c r="E443" s="194"/>
      <c r="F443" s="194"/>
      <c r="G443" s="194"/>
      <c r="H443" s="194"/>
      <c r="I443" s="194"/>
      <c r="J443" s="328"/>
      <c r="K443" s="19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</row>
    <row r="444">
      <c r="A444" s="194"/>
      <c r="B444" s="259"/>
      <c r="C444" s="194"/>
      <c r="D444" s="194"/>
      <c r="E444" s="194"/>
      <c r="F444" s="194"/>
      <c r="G444" s="194"/>
      <c r="H444" s="194"/>
      <c r="I444" s="194"/>
      <c r="J444" s="328"/>
      <c r="K444" s="19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</row>
    <row r="445">
      <c r="A445" s="194"/>
      <c r="B445" s="259"/>
      <c r="C445" s="194"/>
      <c r="D445" s="194"/>
      <c r="E445" s="194"/>
      <c r="F445" s="194"/>
      <c r="G445" s="194"/>
      <c r="H445" s="194"/>
      <c r="I445" s="194"/>
      <c r="J445" s="328"/>
      <c r="K445" s="19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</row>
    <row r="446">
      <c r="A446" s="194"/>
      <c r="B446" s="259"/>
      <c r="C446" s="194"/>
      <c r="D446" s="194"/>
      <c r="E446" s="194"/>
      <c r="F446" s="194"/>
      <c r="G446" s="194"/>
      <c r="H446" s="194"/>
      <c r="I446" s="194"/>
      <c r="J446" s="328"/>
      <c r="K446" s="19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</row>
    <row r="447">
      <c r="A447" s="194"/>
      <c r="B447" s="259"/>
      <c r="C447" s="194"/>
      <c r="D447" s="194"/>
      <c r="E447" s="194"/>
      <c r="F447" s="194"/>
      <c r="G447" s="194"/>
      <c r="H447" s="194"/>
      <c r="I447" s="194"/>
      <c r="J447" s="328"/>
      <c r="K447" s="19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</row>
    <row r="448">
      <c r="A448" s="194"/>
      <c r="B448" s="259"/>
      <c r="C448" s="194"/>
      <c r="D448" s="194"/>
      <c r="E448" s="194"/>
      <c r="F448" s="194"/>
      <c r="G448" s="194"/>
      <c r="H448" s="194"/>
      <c r="I448" s="194"/>
      <c r="J448" s="328"/>
      <c r="K448" s="19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</row>
    <row r="449">
      <c r="A449" s="194"/>
      <c r="B449" s="259"/>
      <c r="C449" s="194"/>
      <c r="D449" s="194"/>
      <c r="E449" s="194"/>
      <c r="F449" s="194"/>
      <c r="G449" s="194"/>
      <c r="H449" s="194"/>
      <c r="I449" s="194"/>
      <c r="J449" s="328"/>
      <c r="K449" s="19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</row>
    <row r="450">
      <c r="A450" s="194"/>
      <c r="B450" s="259"/>
      <c r="C450" s="194"/>
      <c r="D450" s="194"/>
      <c r="E450" s="194"/>
      <c r="F450" s="194"/>
      <c r="G450" s="194"/>
      <c r="H450" s="194"/>
      <c r="I450" s="194"/>
      <c r="J450" s="328"/>
      <c r="K450" s="19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</row>
    <row r="451">
      <c r="A451" s="194"/>
      <c r="B451" s="259"/>
      <c r="C451" s="194"/>
      <c r="D451" s="194"/>
      <c r="E451" s="194"/>
      <c r="F451" s="194"/>
      <c r="G451" s="194"/>
      <c r="H451" s="194"/>
      <c r="I451" s="194"/>
      <c r="J451" s="328"/>
      <c r="K451" s="19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</row>
    <row r="452">
      <c r="A452" s="194"/>
      <c r="B452" s="259"/>
      <c r="C452" s="194"/>
      <c r="D452" s="194"/>
      <c r="E452" s="194"/>
      <c r="F452" s="194"/>
      <c r="G452" s="194"/>
      <c r="H452" s="194"/>
      <c r="I452" s="194"/>
      <c r="J452" s="328"/>
      <c r="K452" s="19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</row>
    <row r="453">
      <c r="A453" s="194"/>
      <c r="B453" s="259"/>
      <c r="C453" s="194"/>
      <c r="D453" s="194"/>
      <c r="E453" s="194"/>
      <c r="F453" s="194"/>
      <c r="G453" s="194"/>
      <c r="H453" s="194"/>
      <c r="I453" s="194"/>
      <c r="J453" s="328"/>
      <c r="K453" s="19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</row>
    <row r="454">
      <c r="A454" s="194"/>
      <c r="B454" s="259"/>
      <c r="C454" s="194"/>
      <c r="D454" s="194"/>
      <c r="E454" s="194"/>
      <c r="F454" s="194"/>
      <c r="G454" s="194"/>
      <c r="H454" s="194"/>
      <c r="I454" s="194"/>
      <c r="J454" s="328"/>
      <c r="K454" s="19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</row>
    <row r="455">
      <c r="A455" s="194"/>
      <c r="B455" s="259"/>
      <c r="C455" s="194"/>
      <c r="D455" s="194"/>
      <c r="E455" s="194"/>
      <c r="F455" s="194"/>
      <c r="G455" s="194"/>
      <c r="H455" s="194"/>
      <c r="I455" s="194"/>
      <c r="J455" s="328"/>
      <c r="K455" s="19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</row>
    <row r="456">
      <c r="A456" s="194"/>
      <c r="B456" s="259"/>
      <c r="C456" s="194"/>
      <c r="D456" s="194"/>
      <c r="E456" s="194"/>
      <c r="F456" s="194"/>
      <c r="G456" s="194"/>
      <c r="H456" s="194"/>
      <c r="I456" s="194"/>
      <c r="J456" s="328"/>
      <c r="K456" s="19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</row>
    <row r="457">
      <c r="A457" s="194"/>
      <c r="B457" s="259"/>
      <c r="C457" s="194"/>
      <c r="D457" s="194"/>
      <c r="E457" s="194"/>
      <c r="F457" s="194"/>
      <c r="G457" s="194"/>
      <c r="H457" s="194"/>
      <c r="I457" s="194"/>
      <c r="J457" s="328"/>
      <c r="K457" s="19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</row>
    <row r="458">
      <c r="A458" s="194"/>
      <c r="B458" s="259"/>
      <c r="C458" s="194"/>
      <c r="D458" s="194"/>
      <c r="E458" s="194"/>
      <c r="F458" s="194"/>
      <c r="G458" s="194"/>
      <c r="H458" s="194"/>
      <c r="I458" s="194"/>
      <c r="J458" s="328"/>
      <c r="K458" s="19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</row>
    <row r="459">
      <c r="A459" s="194"/>
      <c r="B459" s="259"/>
      <c r="C459" s="194"/>
      <c r="D459" s="194"/>
      <c r="E459" s="194"/>
      <c r="F459" s="194"/>
      <c r="G459" s="194"/>
      <c r="H459" s="194"/>
      <c r="I459" s="194"/>
      <c r="J459" s="328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</row>
    <row r="460">
      <c r="A460" s="194"/>
      <c r="B460" s="259"/>
      <c r="C460" s="194"/>
      <c r="D460" s="194"/>
      <c r="E460" s="194"/>
      <c r="F460" s="194"/>
      <c r="G460" s="194"/>
      <c r="H460" s="194"/>
      <c r="I460" s="194"/>
      <c r="J460" s="328"/>
      <c r="K460" s="19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</row>
    <row r="461">
      <c r="A461" s="194"/>
      <c r="B461" s="259"/>
      <c r="C461" s="194"/>
      <c r="D461" s="194"/>
      <c r="E461" s="194"/>
      <c r="F461" s="194"/>
      <c r="G461" s="194"/>
      <c r="H461" s="194"/>
      <c r="I461" s="194"/>
      <c r="J461" s="328"/>
      <c r="K461" s="19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</row>
    <row r="462">
      <c r="A462" s="194"/>
      <c r="B462" s="259"/>
      <c r="C462" s="194"/>
      <c r="D462" s="194"/>
      <c r="E462" s="194"/>
      <c r="F462" s="194"/>
      <c r="G462" s="194"/>
      <c r="H462" s="194"/>
      <c r="I462" s="194"/>
      <c r="J462" s="328"/>
      <c r="K462" s="19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</row>
    <row r="463">
      <c r="A463" s="194"/>
      <c r="B463" s="259"/>
      <c r="C463" s="194"/>
      <c r="D463" s="194"/>
      <c r="E463" s="194"/>
      <c r="F463" s="194"/>
      <c r="G463" s="194"/>
      <c r="H463" s="194"/>
      <c r="I463" s="194"/>
      <c r="J463" s="328"/>
      <c r="K463" s="19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</row>
    <row r="464">
      <c r="A464" s="194"/>
      <c r="B464" s="259"/>
      <c r="C464" s="194"/>
      <c r="D464" s="194"/>
      <c r="E464" s="194"/>
      <c r="F464" s="194"/>
      <c r="G464" s="194"/>
      <c r="H464" s="194"/>
      <c r="I464" s="194"/>
      <c r="J464" s="328"/>
      <c r="K464" s="19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</row>
    <row r="465">
      <c r="A465" s="194"/>
      <c r="B465" s="259"/>
      <c r="C465" s="194"/>
      <c r="D465" s="194"/>
      <c r="E465" s="194"/>
      <c r="F465" s="194"/>
      <c r="G465" s="194"/>
      <c r="H465" s="194"/>
      <c r="I465" s="194"/>
      <c r="J465" s="328"/>
      <c r="K465" s="19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</row>
    <row r="466">
      <c r="A466" s="194"/>
      <c r="B466" s="259"/>
      <c r="C466" s="194"/>
      <c r="D466" s="194"/>
      <c r="E466" s="194"/>
      <c r="F466" s="194"/>
      <c r="G466" s="194"/>
      <c r="H466" s="194"/>
      <c r="I466" s="194"/>
      <c r="J466" s="328"/>
      <c r="K466" s="19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</row>
    <row r="467">
      <c r="A467" s="194"/>
      <c r="B467" s="259"/>
      <c r="C467" s="194"/>
      <c r="D467" s="194"/>
      <c r="E467" s="194"/>
      <c r="F467" s="194"/>
      <c r="G467" s="194"/>
      <c r="H467" s="194"/>
      <c r="I467" s="194"/>
      <c r="J467" s="328"/>
      <c r="K467" s="19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</row>
    <row r="468">
      <c r="A468" s="194"/>
      <c r="B468" s="259"/>
      <c r="C468" s="194"/>
      <c r="D468" s="194"/>
      <c r="E468" s="194"/>
      <c r="F468" s="194"/>
      <c r="G468" s="194"/>
      <c r="H468" s="194"/>
      <c r="I468" s="194"/>
      <c r="J468" s="328"/>
      <c r="K468" s="19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</row>
    <row r="469">
      <c r="A469" s="194"/>
      <c r="B469" s="259"/>
      <c r="C469" s="194"/>
      <c r="D469" s="194"/>
      <c r="E469" s="194"/>
      <c r="F469" s="194"/>
      <c r="G469" s="194"/>
      <c r="H469" s="194"/>
      <c r="I469" s="194"/>
      <c r="J469" s="328"/>
      <c r="K469" s="19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</row>
    <row r="470">
      <c r="A470" s="194"/>
      <c r="B470" s="259"/>
      <c r="C470" s="194"/>
      <c r="D470" s="194"/>
      <c r="E470" s="194"/>
      <c r="F470" s="194"/>
      <c r="G470" s="194"/>
      <c r="H470" s="194"/>
      <c r="I470" s="194"/>
      <c r="J470" s="328"/>
      <c r="K470" s="19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</row>
    <row r="471">
      <c r="A471" s="194"/>
      <c r="B471" s="259"/>
      <c r="C471" s="194"/>
      <c r="D471" s="194"/>
      <c r="E471" s="194"/>
      <c r="F471" s="194"/>
      <c r="G471" s="194"/>
      <c r="H471" s="194"/>
      <c r="I471" s="194"/>
      <c r="J471" s="328"/>
      <c r="K471" s="19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</row>
    <row r="472">
      <c r="A472" s="194"/>
      <c r="B472" s="259"/>
      <c r="C472" s="194"/>
      <c r="D472" s="194"/>
      <c r="E472" s="194"/>
      <c r="F472" s="194"/>
      <c r="G472" s="194"/>
      <c r="H472" s="194"/>
      <c r="I472" s="194"/>
      <c r="J472" s="328"/>
      <c r="K472" s="19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</row>
    <row r="473">
      <c r="A473" s="194"/>
      <c r="B473" s="259"/>
      <c r="C473" s="194"/>
      <c r="D473" s="194"/>
      <c r="E473" s="194"/>
      <c r="F473" s="194"/>
      <c r="G473" s="194"/>
      <c r="H473" s="194"/>
      <c r="I473" s="194"/>
      <c r="J473" s="328"/>
      <c r="K473" s="19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</row>
    <row r="474">
      <c r="A474" s="194"/>
      <c r="B474" s="259"/>
      <c r="C474" s="194"/>
      <c r="D474" s="194"/>
      <c r="E474" s="194"/>
      <c r="F474" s="194"/>
      <c r="G474" s="194"/>
      <c r="H474" s="194"/>
      <c r="I474" s="194"/>
      <c r="J474" s="328"/>
      <c r="K474" s="19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</row>
    <row r="475">
      <c r="A475" s="194"/>
      <c r="B475" s="259"/>
      <c r="C475" s="194"/>
      <c r="D475" s="194"/>
      <c r="E475" s="194"/>
      <c r="F475" s="194"/>
      <c r="G475" s="194"/>
      <c r="H475" s="194"/>
      <c r="I475" s="194"/>
      <c r="J475" s="328"/>
      <c r="K475" s="19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</row>
    <row r="476">
      <c r="A476" s="194"/>
      <c r="B476" s="259"/>
      <c r="C476" s="194"/>
      <c r="D476" s="194"/>
      <c r="E476" s="194"/>
      <c r="F476" s="194"/>
      <c r="G476" s="194"/>
      <c r="H476" s="194"/>
      <c r="I476" s="194"/>
      <c r="J476" s="328"/>
      <c r="K476" s="19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</row>
    <row r="477">
      <c r="A477" s="194"/>
      <c r="B477" s="259"/>
      <c r="C477" s="194"/>
      <c r="D477" s="194"/>
      <c r="E477" s="194"/>
      <c r="F477" s="194"/>
      <c r="G477" s="194"/>
      <c r="H477" s="194"/>
      <c r="I477" s="194"/>
      <c r="J477" s="328"/>
      <c r="K477" s="19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</row>
    <row r="478">
      <c r="A478" s="194"/>
      <c r="B478" s="259"/>
      <c r="C478" s="194"/>
      <c r="D478" s="194"/>
      <c r="E478" s="194"/>
      <c r="F478" s="194"/>
      <c r="G478" s="194"/>
      <c r="H478" s="194"/>
      <c r="I478" s="194"/>
      <c r="J478" s="328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</row>
    <row r="479">
      <c r="A479" s="194"/>
      <c r="B479" s="259"/>
      <c r="C479" s="194"/>
      <c r="D479" s="194"/>
      <c r="E479" s="194"/>
      <c r="F479" s="194"/>
      <c r="G479" s="194"/>
      <c r="H479" s="194"/>
      <c r="I479" s="194"/>
      <c r="J479" s="328"/>
      <c r="K479" s="19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</row>
    <row r="480">
      <c r="A480" s="194"/>
      <c r="B480" s="259"/>
      <c r="C480" s="194"/>
      <c r="D480" s="194"/>
      <c r="E480" s="194"/>
      <c r="F480" s="194"/>
      <c r="G480" s="194"/>
      <c r="H480" s="194"/>
      <c r="I480" s="194"/>
      <c r="J480" s="328"/>
      <c r="K480" s="19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</row>
    <row r="481">
      <c r="A481" s="194"/>
      <c r="B481" s="259"/>
      <c r="C481" s="194"/>
      <c r="D481" s="194"/>
      <c r="E481" s="194"/>
      <c r="F481" s="194"/>
      <c r="G481" s="194"/>
      <c r="H481" s="194"/>
      <c r="I481" s="194"/>
      <c r="J481" s="328"/>
      <c r="K481" s="19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</row>
    <row r="482">
      <c r="A482" s="194"/>
      <c r="B482" s="259"/>
      <c r="C482" s="194"/>
      <c r="D482" s="194"/>
      <c r="E482" s="194"/>
      <c r="F482" s="194"/>
      <c r="G482" s="194"/>
      <c r="H482" s="194"/>
      <c r="I482" s="194"/>
      <c r="J482" s="328"/>
      <c r="K482" s="19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</row>
    <row r="483">
      <c r="A483" s="194"/>
      <c r="B483" s="259"/>
      <c r="C483" s="194"/>
      <c r="D483" s="194"/>
      <c r="E483" s="194"/>
      <c r="F483" s="194"/>
      <c r="G483" s="194"/>
      <c r="H483" s="194"/>
      <c r="I483" s="194"/>
      <c r="J483" s="328"/>
      <c r="K483" s="19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</row>
    <row r="484">
      <c r="A484" s="194"/>
      <c r="B484" s="259"/>
      <c r="C484" s="194"/>
      <c r="D484" s="194"/>
      <c r="E484" s="194"/>
      <c r="F484" s="194"/>
      <c r="G484" s="194"/>
      <c r="H484" s="194"/>
      <c r="I484" s="194"/>
      <c r="J484" s="328"/>
      <c r="K484" s="19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</row>
    <row r="485">
      <c r="A485" s="194"/>
      <c r="B485" s="259"/>
      <c r="C485" s="194"/>
      <c r="D485" s="194"/>
      <c r="E485" s="194"/>
      <c r="F485" s="194"/>
      <c r="G485" s="194"/>
      <c r="H485" s="194"/>
      <c r="I485" s="194"/>
      <c r="J485" s="328"/>
      <c r="K485" s="19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</row>
    <row r="486">
      <c r="A486" s="194"/>
      <c r="B486" s="259"/>
      <c r="C486" s="194"/>
      <c r="D486" s="194"/>
      <c r="E486" s="194"/>
      <c r="F486" s="194"/>
      <c r="G486" s="194"/>
      <c r="H486" s="194"/>
      <c r="I486" s="194"/>
      <c r="J486" s="328"/>
      <c r="K486" s="19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</row>
    <row r="487">
      <c r="A487" s="194"/>
      <c r="B487" s="259"/>
      <c r="C487" s="194"/>
      <c r="D487" s="194"/>
      <c r="E487" s="194"/>
      <c r="F487" s="194"/>
      <c r="G487" s="194"/>
      <c r="H487" s="194"/>
      <c r="I487" s="194"/>
      <c r="J487" s="328"/>
      <c r="K487" s="19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</row>
    <row r="488">
      <c r="A488" s="194"/>
      <c r="B488" s="259"/>
      <c r="C488" s="194"/>
      <c r="D488" s="194"/>
      <c r="E488" s="194"/>
      <c r="F488" s="194"/>
      <c r="G488" s="194"/>
      <c r="H488" s="194"/>
      <c r="I488" s="194"/>
      <c r="J488" s="328"/>
      <c r="K488" s="19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</row>
    <row r="489">
      <c r="A489" s="194"/>
      <c r="B489" s="259"/>
      <c r="C489" s="194"/>
      <c r="D489" s="194"/>
      <c r="E489" s="194"/>
      <c r="F489" s="194"/>
      <c r="G489" s="194"/>
      <c r="H489" s="194"/>
      <c r="I489" s="194"/>
      <c r="J489" s="328"/>
      <c r="K489" s="19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</row>
    <row r="490">
      <c r="A490" s="194"/>
      <c r="B490" s="259"/>
      <c r="C490" s="194"/>
      <c r="D490" s="194"/>
      <c r="E490" s="194"/>
      <c r="F490" s="194"/>
      <c r="G490" s="194"/>
      <c r="H490" s="194"/>
      <c r="I490" s="194"/>
      <c r="J490" s="328"/>
      <c r="K490" s="19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</row>
    <row r="491">
      <c r="A491" s="194"/>
      <c r="B491" s="259"/>
      <c r="C491" s="194"/>
      <c r="D491" s="194"/>
      <c r="E491" s="194"/>
      <c r="F491" s="194"/>
      <c r="G491" s="194"/>
      <c r="H491" s="194"/>
      <c r="I491" s="194"/>
      <c r="J491" s="328"/>
      <c r="K491" s="19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</row>
    <row r="492">
      <c r="A492" s="194"/>
      <c r="B492" s="259"/>
      <c r="C492" s="194"/>
      <c r="D492" s="194"/>
      <c r="E492" s="194"/>
      <c r="F492" s="194"/>
      <c r="G492" s="194"/>
      <c r="H492" s="194"/>
      <c r="I492" s="194"/>
      <c r="J492" s="328"/>
      <c r="K492" s="19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</row>
    <row r="493">
      <c r="A493" s="194"/>
      <c r="B493" s="259"/>
      <c r="C493" s="194"/>
      <c r="D493" s="194"/>
      <c r="E493" s="194"/>
      <c r="F493" s="194"/>
      <c r="G493" s="194"/>
      <c r="H493" s="194"/>
      <c r="I493" s="194"/>
      <c r="J493" s="328"/>
      <c r="K493" s="19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</row>
    <row r="494">
      <c r="A494" s="194"/>
      <c r="B494" s="259"/>
      <c r="C494" s="194"/>
      <c r="D494" s="194"/>
      <c r="E494" s="194"/>
      <c r="F494" s="194"/>
      <c r="G494" s="194"/>
      <c r="H494" s="194"/>
      <c r="I494" s="194"/>
      <c r="J494" s="328"/>
      <c r="K494" s="19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</row>
    <row r="495">
      <c r="A495" s="194"/>
      <c r="B495" s="259"/>
      <c r="C495" s="194"/>
      <c r="D495" s="194"/>
      <c r="E495" s="194"/>
      <c r="F495" s="194"/>
      <c r="G495" s="194"/>
      <c r="H495" s="194"/>
      <c r="I495" s="194"/>
      <c r="J495" s="328"/>
      <c r="K495" s="19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</row>
    <row r="496">
      <c r="A496" s="194"/>
      <c r="B496" s="259"/>
      <c r="C496" s="194"/>
      <c r="D496" s="194"/>
      <c r="E496" s="194"/>
      <c r="F496" s="194"/>
      <c r="G496" s="194"/>
      <c r="H496" s="194"/>
      <c r="I496" s="194"/>
      <c r="J496" s="328"/>
      <c r="K496" s="19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</row>
    <row r="497">
      <c r="A497" s="194"/>
      <c r="B497" s="259"/>
      <c r="C497" s="194"/>
      <c r="D497" s="194"/>
      <c r="E497" s="194"/>
      <c r="F497" s="194"/>
      <c r="G497" s="194"/>
      <c r="H497" s="194"/>
      <c r="I497" s="194"/>
      <c r="J497" s="328"/>
      <c r="K497" s="19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</row>
    <row r="498">
      <c r="A498" s="194"/>
      <c r="B498" s="259"/>
      <c r="C498" s="194"/>
      <c r="D498" s="194"/>
      <c r="E498" s="194"/>
      <c r="F498" s="194"/>
      <c r="G498" s="194"/>
      <c r="H498" s="194"/>
      <c r="I498" s="194"/>
      <c r="J498" s="328"/>
      <c r="K498" s="19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</row>
    <row r="499">
      <c r="A499" s="194"/>
      <c r="B499" s="259"/>
      <c r="C499" s="194"/>
      <c r="D499" s="194"/>
      <c r="E499" s="194"/>
      <c r="F499" s="194"/>
      <c r="G499" s="194"/>
      <c r="H499" s="194"/>
      <c r="I499" s="194"/>
      <c r="J499" s="328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</row>
    <row r="500">
      <c r="A500" s="194"/>
      <c r="B500" s="259"/>
      <c r="C500" s="194"/>
      <c r="D500" s="194"/>
      <c r="E500" s="194"/>
      <c r="F500" s="194"/>
      <c r="G500" s="194"/>
      <c r="H500" s="194"/>
      <c r="I500" s="194"/>
      <c r="J500" s="328"/>
      <c r="K500" s="194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</row>
    <row r="501">
      <c r="A501" s="194"/>
      <c r="B501" s="259"/>
      <c r="C501" s="194"/>
      <c r="D501" s="194"/>
      <c r="E501" s="194"/>
      <c r="F501" s="194"/>
      <c r="G501" s="194"/>
      <c r="H501" s="194"/>
      <c r="I501" s="194"/>
      <c r="J501" s="328"/>
      <c r="K501" s="194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</row>
    <row r="502">
      <c r="A502" s="194"/>
      <c r="B502" s="259"/>
      <c r="C502" s="194"/>
      <c r="D502" s="194"/>
      <c r="E502" s="194"/>
      <c r="F502" s="194"/>
      <c r="G502" s="194"/>
      <c r="H502" s="194"/>
      <c r="I502" s="194"/>
      <c r="J502" s="328"/>
      <c r="K502" s="194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</row>
    <row r="503">
      <c r="A503" s="194"/>
      <c r="B503" s="259"/>
      <c r="C503" s="194"/>
      <c r="D503" s="194"/>
      <c r="E503" s="194"/>
      <c r="F503" s="194"/>
      <c r="G503" s="194"/>
      <c r="H503" s="194"/>
      <c r="I503" s="194"/>
      <c r="J503" s="328"/>
      <c r="K503" s="194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</row>
    <row r="504">
      <c r="A504" s="194"/>
      <c r="B504" s="259"/>
      <c r="C504" s="194"/>
      <c r="D504" s="194"/>
      <c r="E504" s="194"/>
      <c r="F504" s="194"/>
      <c r="G504" s="194"/>
      <c r="H504" s="194"/>
      <c r="I504" s="194"/>
      <c r="J504" s="328"/>
      <c r="K504" s="194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</row>
    <row r="505">
      <c r="A505" s="194"/>
      <c r="B505" s="259"/>
      <c r="C505" s="194"/>
      <c r="D505" s="194"/>
      <c r="E505" s="194"/>
      <c r="F505" s="194"/>
      <c r="G505" s="194"/>
      <c r="H505" s="194"/>
      <c r="I505" s="194"/>
      <c r="J505" s="328"/>
      <c r="K505" s="194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</row>
    <row r="506">
      <c r="A506" s="194"/>
      <c r="B506" s="259"/>
      <c r="C506" s="194"/>
      <c r="D506" s="194"/>
      <c r="E506" s="194"/>
      <c r="F506" s="194"/>
      <c r="G506" s="194"/>
      <c r="H506" s="194"/>
      <c r="I506" s="194"/>
      <c r="J506" s="328"/>
      <c r="K506" s="194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</row>
    <row r="507">
      <c r="A507" s="194"/>
      <c r="B507" s="259"/>
      <c r="C507" s="194"/>
      <c r="D507" s="194"/>
      <c r="E507" s="194"/>
      <c r="F507" s="194"/>
      <c r="G507" s="194"/>
      <c r="H507" s="194"/>
      <c r="I507" s="194"/>
      <c r="J507" s="328"/>
      <c r="K507" s="194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</row>
    <row r="508">
      <c r="A508" s="194"/>
      <c r="B508" s="259"/>
      <c r="C508" s="194"/>
      <c r="D508" s="194"/>
      <c r="E508" s="194"/>
      <c r="F508" s="194"/>
      <c r="G508" s="194"/>
      <c r="H508" s="194"/>
      <c r="I508" s="194"/>
      <c r="J508" s="328"/>
      <c r="K508" s="194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</row>
    <row r="509">
      <c r="A509" s="194"/>
      <c r="B509" s="259"/>
      <c r="C509" s="194"/>
      <c r="D509" s="194"/>
      <c r="E509" s="194"/>
      <c r="F509" s="194"/>
      <c r="G509" s="194"/>
      <c r="H509" s="194"/>
      <c r="I509" s="194"/>
      <c r="J509" s="328"/>
      <c r="K509" s="194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</row>
    <row r="510">
      <c r="A510" s="194"/>
      <c r="B510" s="259"/>
      <c r="C510" s="194"/>
      <c r="D510" s="194"/>
      <c r="E510" s="194"/>
      <c r="F510" s="194"/>
      <c r="G510" s="194"/>
      <c r="H510" s="194"/>
      <c r="I510" s="194"/>
      <c r="J510" s="328"/>
      <c r="K510" s="194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</row>
    <row r="511">
      <c r="A511" s="194"/>
      <c r="B511" s="259"/>
      <c r="C511" s="194"/>
      <c r="D511" s="194"/>
      <c r="E511" s="194"/>
      <c r="F511" s="194"/>
      <c r="G511" s="194"/>
      <c r="H511" s="194"/>
      <c r="I511" s="194"/>
      <c r="J511" s="328"/>
      <c r="K511" s="194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</row>
    <row r="512">
      <c r="A512" s="194"/>
      <c r="B512" s="259"/>
      <c r="C512" s="194"/>
      <c r="D512" s="194"/>
      <c r="E512" s="194"/>
      <c r="F512" s="194"/>
      <c r="G512" s="194"/>
      <c r="H512" s="194"/>
      <c r="I512" s="194"/>
      <c r="J512" s="328"/>
      <c r="K512" s="194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</row>
    <row r="513">
      <c r="A513" s="194"/>
      <c r="B513" s="259"/>
      <c r="C513" s="194"/>
      <c r="D513" s="194"/>
      <c r="E513" s="194"/>
      <c r="F513" s="194"/>
      <c r="G513" s="194"/>
      <c r="H513" s="194"/>
      <c r="I513" s="194"/>
      <c r="J513" s="328"/>
      <c r="K513" s="194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</row>
    <row r="514">
      <c r="A514" s="194"/>
      <c r="B514" s="259"/>
      <c r="C514" s="194"/>
      <c r="D514" s="194"/>
      <c r="E514" s="194"/>
      <c r="F514" s="194"/>
      <c r="G514" s="194"/>
      <c r="H514" s="194"/>
      <c r="I514" s="194"/>
      <c r="J514" s="328"/>
      <c r="K514" s="194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</row>
    <row r="515">
      <c r="A515" s="194"/>
      <c r="B515" s="259"/>
      <c r="C515" s="194"/>
      <c r="D515" s="194"/>
      <c r="E515" s="194"/>
      <c r="F515" s="194"/>
      <c r="G515" s="194"/>
      <c r="H515" s="194"/>
      <c r="I515" s="194"/>
      <c r="J515" s="328"/>
      <c r="K515" s="194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</row>
    <row r="516">
      <c r="A516" s="194"/>
      <c r="B516" s="259"/>
      <c r="C516" s="194"/>
      <c r="D516" s="194"/>
      <c r="E516" s="194"/>
      <c r="F516" s="194"/>
      <c r="G516" s="194"/>
      <c r="H516" s="194"/>
      <c r="I516" s="194"/>
      <c r="J516" s="328"/>
      <c r="K516" s="194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</row>
    <row r="517">
      <c r="A517" s="194"/>
      <c r="B517" s="259"/>
      <c r="C517" s="194"/>
      <c r="D517" s="194"/>
      <c r="E517" s="194"/>
      <c r="F517" s="194"/>
      <c r="G517" s="194"/>
      <c r="H517" s="194"/>
      <c r="I517" s="194"/>
      <c r="J517" s="328"/>
      <c r="K517" s="194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</row>
    <row r="518">
      <c r="A518" s="194"/>
      <c r="B518" s="259"/>
      <c r="C518" s="194"/>
      <c r="D518" s="194"/>
      <c r="E518" s="194"/>
      <c r="F518" s="194"/>
      <c r="G518" s="194"/>
      <c r="H518" s="194"/>
      <c r="I518" s="194"/>
      <c r="J518" s="328"/>
      <c r="K518" s="194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</row>
    <row r="519">
      <c r="A519" s="194"/>
      <c r="B519" s="259"/>
      <c r="C519" s="194"/>
      <c r="D519" s="194"/>
      <c r="E519" s="194"/>
      <c r="F519" s="194"/>
      <c r="G519" s="194"/>
      <c r="H519" s="194"/>
      <c r="I519" s="194"/>
      <c r="J519" s="328"/>
      <c r="K519" s="194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</row>
    <row r="520">
      <c r="A520" s="194"/>
      <c r="B520" s="259"/>
      <c r="C520" s="194"/>
      <c r="D520" s="194"/>
      <c r="E520" s="194"/>
      <c r="F520" s="194"/>
      <c r="G520" s="194"/>
      <c r="H520" s="194"/>
      <c r="I520" s="194"/>
      <c r="J520" s="328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</row>
    <row r="521">
      <c r="A521" s="194"/>
      <c r="B521" s="259"/>
      <c r="C521" s="194"/>
      <c r="D521" s="194"/>
      <c r="E521" s="194"/>
      <c r="F521" s="194"/>
      <c r="G521" s="194"/>
      <c r="H521" s="194"/>
      <c r="I521" s="194"/>
      <c r="J521" s="328"/>
      <c r="K521" s="194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</row>
    <row r="522">
      <c r="A522" s="194"/>
      <c r="B522" s="259"/>
      <c r="C522" s="194"/>
      <c r="D522" s="194"/>
      <c r="E522" s="194"/>
      <c r="F522" s="194"/>
      <c r="G522" s="194"/>
      <c r="H522" s="194"/>
      <c r="I522" s="194"/>
      <c r="J522" s="328"/>
      <c r="K522" s="194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</row>
    <row r="523">
      <c r="A523" s="194"/>
      <c r="B523" s="259"/>
      <c r="C523" s="194"/>
      <c r="D523" s="194"/>
      <c r="E523" s="194"/>
      <c r="F523" s="194"/>
      <c r="G523" s="194"/>
      <c r="H523" s="194"/>
      <c r="I523" s="194"/>
      <c r="J523" s="328"/>
      <c r="K523" s="194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</row>
    <row r="524">
      <c r="A524" s="194"/>
      <c r="B524" s="259"/>
      <c r="C524" s="194"/>
      <c r="D524" s="194"/>
      <c r="E524" s="194"/>
      <c r="F524" s="194"/>
      <c r="G524" s="194"/>
      <c r="H524" s="194"/>
      <c r="I524" s="194"/>
      <c r="J524" s="328"/>
      <c r="K524" s="194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</row>
    <row r="525">
      <c r="A525" s="194"/>
      <c r="B525" s="259"/>
      <c r="C525" s="194"/>
      <c r="D525" s="194"/>
      <c r="E525" s="194"/>
      <c r="F525" s="194"/>
      <c r="G525" s="194"/>
      <c r="H525" s="194"/>
      <c r="I525" s="194"/>
      <c r="J525" s="328"/>
      <c r="K525" s="194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</row>
    <row r="526">
      <c r="A526" s="194"/>
      <c r="B526" s="259"/>
      <c r="C526" s="194"/>
      <c r="D526" s="194"/>
      <c r="E526" s="194"/>
      <c r="F526" s="194"/>
      <c r="G526" s="194"/>
      <c r="H526" s="194"/>
      <c r="I526" s="194"/>
      <c r="J526" s="328"/>
      <c r="K526" s="194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</row>
    <row r="527">
      <c r="A527" s="194"/>
      <c r="B527" s="259"/>
      <c r="C527" s="194"/>
      <c r="D527" s="194"/>
      <c r="E527" s="194"/>
      <c r="F527" s="194"/>
      <c r="G527" s="194"/>
      <c r="H527" s="194"/>
      <c r="I527" s="194"/>
      <c r="J527" s="328"/>
      <c r="K527" s="194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</row>
    <row r="528">
      <c r="A528" s="194"/>
      <c r="B528" s="259"/>
      <c r="C528" s="194"/>
      <c r="D528" s="194"/>
      <c r="E528" s="194"/>
      <c r="F528" s="194"/>
      <c r="G528" s="194"/>
      <c r="H528" s="194"/>
      <c r="I528" s="194"/>
      <c r="J528" s="328"/>
      <c r="K528" s="194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</row>
    <row r="529">
      <c r="A529" s="194"/>
      <c r="B529" s="259"/>
      <c r="C529" s="194"/>
      <c r="D529" s="194"/>
      <c r="E529" s="194"/>
      <c r="F529" s="194"/>
      <c r="G529" s="194"/>
      <c r="H529" s="194"/>
      <c r="I529" s="194"/>
      <c r="J529" s="328"/>
      <c r="K529" s="194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</row>
    <row r="530">
      <c r="A530" s="194"/>
      <c r="B530" s="259"/>
      <c r="C530" s="194"/>
      <c r="D530" s="194"/>
      <c r="E530" s="194"/>
      <c r="F530" s="194"/>
      <c r="G530" s="194"/>
      <c r="H530" s="194"/>
      <c r="I530" s="194"/>
      <c r="J530" s="328"/>
      <c r="K530" s="194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</row>
    <row r="531">
      <c r="A531" s="194"/>
      <c r="B531" s="259"/>
      <c r="C531" s="194"/>
      <c r="D531" s="194"/>
      <c r="E531" s="194"/>
      <c r="F531" s="194"/>
      <c r="G531" s="194"/>
      <c r="H531" s="194"/>
      <c r="I531" s="194"/>
      <c r="J531" s="328"/>
      <c r="K531" s="194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</row>
    <row r="532">
      <c r="A532" s="194"/>
      <c r="B532" s="259"/>
      <c r="C532" s="194"/>
      <c r="D532" s="194"/>
      <c r="E532" s="194"/>
      <c r="F532" s="194"/>
      <c r="G532" s="194"/>
      <c r="H532" s="194"/>
      <c r="I532" s="194"/>
      <c r="J532" s="328"/>
      <c r="K532" s="194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</row>
    <row r="533">
      <c r="A533" s="194"/>
      <c r="B533" s="259"/>
      <c r="C533" s="194"/>
      <c r="D533" s="194"/>
      <c r="E533" s="194"/>
      <c r="F533" s="194"/>
      <c r="G533" s="194"/>
      <c r="H533" s="194"/>
      <c r="I533" s="194"/>
      <c r="J533" s="328"/>
      <c r="K533" s="194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</row>
    <row r="534">
      <c r="A534" s="194"/>
      <c r="B534" s="259"/>
      <c r="C534" s="194"/>
      <c r="D534" s="194"/>
      <c r="E534" s="194"/>
      <c r="F534" s="194"/>
      <c r="G534" s="194"/>
      <c r="H534" s="194"/>
      <c r="I534" s="194"/>
      <c r="J534" s="328"/>
      <c r="K534" s="194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</row>
    <row r="535">
      <c r="A535" s="194"/>
      <c r="B535" s="259"/>
      <c r="C535" s="194"/>
      <c r="D535" s="194"/>
      <c r="E535" s="194"/>
      <c r="F535" s="194"/>
      <c r="G535" s="194"/>
      <c r="H535" s="194"/>
      <c r="I535" s="194"/>
      <c r="J535" s="328"/>
      <c r="K535" s="194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</row>
    <row r="536">
      <c r="A536" s="194"/>
      <c r="B536" s="259"/>
      <c r="C536" s="194"/>
      <c r="D536" s="194"/>
      <c r="E536" s="194"/>
      <c r="F536" s="194"/>
      <c r="G536" s="194"/>
      <c r="H536" s="194"/>
      <c r="I536" s="194"/>
      <c r="J536" s="328"/>
      <c r="K536" s="194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</row>
    <row r="537">
      <c r="A537" s="194"/>
      <c r="B537" s="259"/>
      <c r="C537" s="194"/>
      <c r="D537" s="194"/>
      <c r="E537" s="194"/>
      <c r="F537" s="194"/>
      <c r="G537" s="194"/>
      <c r="H537" s="194"/>
      <c r="I537" s="194"/>
      <c r="J537" s="328"/>
      <c r="K537" s="194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</row>
    <row r="538">
      <c r="A538" s="194"/>
      <c r="B538" s="259"/>
      <c r="C538" s="194"/>
      <c r="D538" s="194"/>
      <c r="E538" s="194"/>
      <c r="F538" s="194"/>
      <c r="G538" s="194"/>
      <c r="H538" s="194"/>
      <c r="I538" s="194"/>
      <c r="J538" s="328"/>
      <c r="K538" s="194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</row>
    <row r="539">
      <c r="A539" s="194"/>
      <c r="B539" s="259"/>
      <c r="C539" s="194"/>
      <c r="D539" s="194"/>
      <c r="E539" s="194"/>
      <c r="F539" s="194"/>
      <c r="G539" s="194"/>
      <c r="H539" s="194"/>
      <c r="I539" s="194"/>
      <c r="J539" s="328"/>
      <c r="K539" s="194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</row>
    <row r="540">
      <c r="A540" s="194"/>
      <c r="B540" s="259"/>
      <c r="C540" s="194"/>
      <c r="D540" s="194"/>
      <c r="E540" s="194"/>
      <c r="F540" s="194"/>
      <c r="G540" s="194"/>
      <c r="H540" s="194"/>
      <c r="I540" s="194"/>
      <c r="J540" s="328"/>
      <c r="K540" s="194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</row>
    <row r="541">
      <c r="A541" s="194"/>
      <c r="B541" s="259"/>
      <c r="C541" s="194"/>
      <c r="D541" s="194"/>
      <c r="E541" s="194"/>
      <c r="F541" s="194"/>
      <c r="G541" s="194"/>
      <c r="H541" s="194"/>
      <c r="I541" s="194"/>
      <c r="J541" s="328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</row>
    <row r="542">
      <c r="A542" s="194"/>
      <c r="B542" s="259"/>
      <c r="C542" s="194"/>
      <c r="D542" s="194"/>
      <c r="E542" s="194"/>
      <c r="F542" s="194"/>
      <c r="G542" s="194"/>
      <c r="H542" s="194"/>
      <c r="I542" s="194"/>
      <c r="J542" s="328"/>
      <c r="K542" s="194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</row>
    <row r="543">
      <c r="A543" s="194"/>
      <c r="B543" s="259"/>
      <c r="C543" s="194"/>
      <c r="D543" s="194"/>
      <c r="E543" s="194"/>
      <c r="F543" s="194"/>
      <c r="G543" s="194"/>
      <c r="H543" s="194"/>
      <c r="I543" s="194"/>
      <c r="J543" s="328"/>
      <c r="K543" s="194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</row>
    <row r="544">
      <c r="A544" s="194"/>
      <c r="B544" s="259"/>
      <c r="C544" s="194"/>
      <c r="D544" s="194"/>
      <c r="E544" s="194"/>
      <c r="F544" s="194"/>
      <c r="G544" s="194"/>
      <c r="H544" s="194"/>
      <c r="I544" s="194"/>
      <c r="J544" s="328"/>
      <c r="K544" s="194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</row>
    <row r="545">
      <c r="A545" s="194"/>
      <c r="B545" s="259"/>
      <c r="C545" s="194"/>
      <c r="D545" s="194"/>
      <c r="E545" s="194"/>
      <c r="F545" s="194"/>
      <c r="G545" s="194"/>
      <c r="H545" s="194"/>
      <c r="I545" s="194"/>
      <c r="J545" s="328"/>
      <c r="K545" s="194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</row>
    <row r="546">
      <c r="A546" s="194"/>
      <c r="B546" s="259"/>
      <c r="C546" s="194"/>
      <c r="D546" s="194"/>
      <c r="E546" s="194"/>
      <c r="F546" s="194"/>
      <c r="G546" s="194"/>
      <c r="H546" s="194"/>
      <c r="I546" s="194"/>
      <c r="J546" s="328"/>
      <c r="K546" s="194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</row>
    <row r="547">
      <c r="A547" s="194"/>
      <c r="B547" s="259"/>
      <c r="C547" s="194"/>
      <c r="D547" s="194"/>
      <c r="E547" s="194"/>
      <c r="F547" s="194"/>
      <c r="G547" s="194"/>
      <c r="H547" s="194"/>
      <c r="I547" s="194"/>
      <c r="J547" s="328"/>
      <c r="K547" s="194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</row>
    <row r="548">
      <c r="A548" s="194"/>
      <c r="B548" s="259"/>
      <c r="C548" s="194"/>
      <c r="D548" s="194"/>
      <c r="E548" s="194"/>
      <c r="F548" s="194"/>
      <c r="G548" s="194"/>
      <c r="H548" s="194"/>
      <c r="I548" s="194"/>
      <c r="J548" s="328"/>
      <c r="K548" s="194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</row>
    <row r="549">
      <c r="A549" s="194"/>
      <c r="B549" s="259"/>
      <c r="C549" s="194"/>
      <c r="D549" s="194"/>
      <c r="E549" s="194"/>
      <c r="F549" s="194"/>
      <c r="G549" s="194"/>
      <c r="H549" s="194"/>
      <c r="I549" s="194"/>
      <c r="J549" s="328"/>
      <c r="K549" s="194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</row>
    <row r="550">
      <c r="A550" s="194"/>
      <c r="B550" s="259"/>
      <c r="C550" s="194"/>
      <c r="D550" s="194"/>
      <c r="E550" s="194"/>
      <c r="F550" s="194"/>
      <c r="G550" s="194"/>
      <c r="H550" s="194"/>
      <c r="I550" s="194"/>
      <c r="J550" s="328"/>
      <c r="K550" s="194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</row>
    <row r="551">
      <c r="A551" s="194"/>
      <c r="B551" s="259"/>
      <c r="C551" s="194"/>
      <c r="D551" s="194"/>
      <c r="E551" s="194"/>
      <c r="F551" s="194"/>
      <c r="G551" s="194"/>
      <c r="H551" s="194"/>
      <c r="I551" s="194"/>
      <c r="J551" s="328"/>
      <c r="K551" s="194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</row>
    <row r="552">
      <c r="A552" s="194"/>
      <c r="B552" s="259"/>
      <c r="C552" s="194"/>
      <c r="D552" s="194"/>
      <c r="E552" s="194"/>
      <c r="F552" s="194"/>
      <c r="G552" s="194"/>
      <c r="H552" s="194"/>
      <c r="I552" s="194"/>
      <c r="J552" s="328"/>
      <c r="K552" s="194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</row>
    <row r="553">
      <c r="A553" s="194"/>
      <c r="B553" s="259"/>
      <c r="C553" s="194"/>
      <c r="D553" s="194"/>
      <c r="E553" s="194"/>
      <c r="F553" s="194"/>
      <c r="G553" s="194"/>
      <c r="H553" s="194"/>
      <c r="I553" s="194"/>
      <c r="J553" s="328"/>
      <c r="K553" s="194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</row>
    <row r="554">
      <c r="A554" s="194"/>
      <c r="B554" s="259"/>
      <c r="C554" s="194"/>
      <c r="D554" s="194"/>
      <c r="E554" s="194"/>
      <c r="F554" s="194"/>
      <c r="G554" s="194"/>
      <c r="H554" s="194"/>
      <c r="I554" s="194"/>
      <c r="J554" s="328"/>
      <c r="K554" s="194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</row>
    <row r="555">
      <c r="A555" s="194"/>
      <c r="B555" s="259"/>
      <c r="C555" s="194"/>
      <c r="D555" s="194"/>
      <c r="E555" s="194"/>
      <c r="F555" s="194"/>
      <c r="G555" s="194"/>
      <c r="H555" s="194"/>
      <c r="I555" s="194"/>
      <c r="J555" s="328"/>
      <c r="K555" s="194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</row>
    <row r="556">
      <c r="A556" s="194"/>
      <c r="B556" s="259"/>
      <c r="C556" s="194"/>
      <c r="D556" s="194"/>
      <c r="E556" s="194"/>
      <c r="F556" s="194"/>
      <c r="G556" s="194"/>
      <c r="H556" s="194"/>
      <c r="I556" s="194"/>
      <c r="J556" s="328"/>
      <c r="K556" s="194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</row>
    <row r="557">
      <c r="A557" s="194"/>
      <c r="B557" s="259"/>
      <c r="C557" s="194"/>
      <c r="D557" s="194"/>
      <c r="E557" s="194"/>
      <c r="F557" s="194"/>
      <c r="G557" s="194"/>
      <c r="H557" s="194"/>
      <c r="I557" s="194"/>
      <c r="J557" s="328"/>
      <c r="K557" s="194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</row>
    <row r="558">
      <c r="A558" s="194"/>
      <c r="B558" s="259"/>
      <c r="C558" s="194"/>
      <c r="D558" s="194"/>
      <c r="E558" s="194"/>
      <c r="F558" s="194"/>
      <c r="G558" s="194"/>
      <c r="H558" s="194"/>
      <c r="I558" s="194"/>
      <c r="J558" s="328"/>
      <c r="K558" s="194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</row>
    <row r="559">
      <c r="A559" s="194"/>
      <c r="B559" s="259"/>
      <c r="C559" s="194"/>
      <c r="D559" s="194"/>
      <c r="E559" s="194"/>
      <c r="F559" s="194"/>
      <c r="G559" s="194"/>
      <c r="H559" s="194"/>
      <c r="I559" s="194"/>
      <c r="J559" s="328"/>
      <c r="K559" s="194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</row>
    <row r="560">
      <c r="A560" s="194"/>
      <c r="B560" s="259"/>
      <c r="C560" s="194"/>
      <c r="D560" s="194"/>
      <c r="E560" s="194"/>
      <c r="F560" s="194"/>
      <c r="G560" s="194"/>
      <c r="H560" s="194"/>
      <c r="I560" s="194"/>
      <c r="J560" s="328"/>
      <c r="K560" s="194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</row>
    <row r="561">
      <c r="A561" s="194"/>
      <c r="B561" s="259"/>
      <c r="C561" s="194"/>
      <c r="D561" s="194"/>
      <c r="E561" s="194"/>
      <c r="F561" s="194"/>
      <c r="G561" s="194"/>
      <c r="H561" s="194"/>
      <c r="I561" s="194"/>
      <c r="J561" s="328"/>
      <c r="K561" s="194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</row>
    <row r="562">
      <c r="A562" s="194"/>
      <c r="B562" s="259"/>
      <c r="C562" s="194"/>
      <c r="D562" s="194"/>
      <c r="E562" s="194"/>
      <c r="F562" s="194"/>
      <c r="G562" s="194"/>
      <c r="H562" s="194"/>
      <c r="I562" s="194"/>
      <c r="J562" s="328"/>
      <c r="K562" s="194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</row>
    <row r="563">
      <c r="A563" s="194"/>
      <c r="B563" s="259"/>
      <c r="C563" s="194"/>
      <c r="D563" s="194"/>
      <c r="E563" s="194"/>
      <c r="F563" s="194"/>
      <c r="G563" s="194"/>
      <c r="H563" s="194"/>
      <c r="I563" s="194"/>
      <c r="J563" s="328"/>
      <c r="K563" s="194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</row>
    <row r="564">
      <c r="A564" s="194"/>
      <c r="B564" s="259"/>
      <c r="C564" s="194"/>
      <c r="D564" s="194"/>
      <c r="E564" s="194"/>
      <c r="F564" s="194"/>
      <c r="G564" s="194"/>
      <c r="H564" s="194"/>
      <c r="I564" s="194"/>
      <c r="J564" s="328"/>
      <c r="K564" s="194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</row>
    <row r="565">
      <c r="A565" s="194"/>
      <c r="B565" s="259"/>
      <c r="C565" s="194"/>
      <c r="D565" s="194"/>
      <c r="E565" s="194"/>
      <c r="F565" s="194"/>
      <c r="G565" s="194"/>
      <c r="H565" s="194"/>
      <c r="I565" s="194"/>
      <c r="J565" s="328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</row>
    <row r="566">
      <c r="A566" s="194"/>
      <c r="B566" s="259"/>
      <c r="C566" s="194"/>
      <c r="D566" s="194"/>
      <c r="E566" s="194"/>
      <c r="F566" s="194"/>
      <c r="G566" s="194"/>
      <c r="H566" s="194"/>
      <c r="I566" s="194"/>
      <c r="J566" s="328"/>
      <c r="K566" s="194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</row>
    <row r="567">
      <c r="A567" s="194"/>
      <c r="B567" s="259"/>
      <c r="C567" s="194"/>
      <c r="D567" s="194"/>
      <c r="E567" s="194"/>
      <c r="F567" s="194"/>
      <c r="G567" s="194"/>
      <c r="H567" s="194"/>
      <c r="I567" s="194"/>
      <c r="J567" s="328"/>
      <c r="K567" s="194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</row>
    <row r="568">
      <c r="A568" s="194"/>
      <c r="B568" s="259"/>
      <c r="C568" s="194"/>
      <c r="D568" s="194"/>
      <c r="E568" s="194"/>
      <c r="F568" s="194"/>
      <c r="G568" s="194"/>
      <c r="H568" s="194"/>
      <c r="I568" s="194"/>
      <c r="J568" s="328"/>
      <c r="K568" s="194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</row>
    <row r="569">
      <c r="A569" s="194"/>
      <c r="B569" s="259"/>
      <c r="C569" s="194"/>
      <c r="D569" s="194"/>
      <c r="E569" s="194"/>
      <c r="F569" s="194"/>
      <c r="G569" s="194"/>
      <c r="H569" s="194"/>
      <c r="I569" s="194"/>
      <c r="J569" s="328"/>
      <c r="K569" s="194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</row>
    <row r="570">
      <c r="A570" s="194"/>
      <c r="B570" s="259"/>
      <c r="C570" s="194"/>
      <c r="D570" s="194"/>
      <c r="E570" s="194"/>
      <c r="F570" s="194"/>
      <c r="G570" s="194"/>
      <c r="H570" s="194"/>
      <c r="I570" s="194"/>
      <c r="J570" s="328"/>
      <c r="K570" s="194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</row>
    <row r="571">
      <c r="A571" s="194"/>
      <c r="B571" s="259"/>
      <c r="C571" s="194"/>
      <c r="D571" s="194"/>
      <c r="E571" s="194"/>
      <c r="F571" s="194"/>
      <c r="G571" s="194"/>
      <c r="H571" s="194"/>
      <c r="I571" s="194"/>
      <c r="J571" s="328"/>
      <c r="K571" s="194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</row>
    <row r="572">
      <c r="A572" s="194"/>
      <c r="B572" s="259"/>
      <c r="C572" s="194"/>
      <c r="D572" s="194"/>
      <c r="E572" s="194"/>
      <c r="F572" s="194"/>
      <c r="G572" s="194"/>
      <c r="H572" s="194"/>
      <c r="I572" s="194"/>
      <c r="J572" s="328"/>
      <c r="K572" s="194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</row>
    <row r="573">
      <c r="A573" s="194"/>
      <c r="B573" s="259"/>
      <c r="C573" s="194"/>
      <c r="D573" s="194"/>
      <c r="E573" s="194"/>
      <c r="F573" s="194"/>
      <c r="G573" s="194"/>
      <c r="H573" s="194"/>
      <c r="I573" s="194"/>
      <c r="J573" s="328"/>
      <c r="K573" s="194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</row>
    <row r="574">
      <c r="A574" s="194"/>
      <c r="B574" s="259"/>
      <c r="C574" s="194"/>
      <c r="D574" s="194"/>
      <c r="E574" s="194"/>
      <c r="F574" s="194"/>
      <c r="G574" s="194"/>
      <c r="H574" s="194"/>
      <c r="I574" s="194"/>
      <c r="J574" s="328"/>
      <c r="K574" s="194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</row>
    <row r="575">
      <c r="A575" s="194"/>
      <c r="B575" s="259"/>
      <c r="C575" s="194"/>
      <c r="D575" s="194"/>
      <c r="E575" s="194"/>
      <c r="F575" s="194"/>
      <c r="G575" s="194"/>
      <c r="H575" s="194"/>
      <c r="I575" s="194"/>
      <c r="J575" s="328"/>
      <c r="K575" s="194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</row>
    <row r="576">
      <c r="A576" s="194"/>
      <c r="B576" s="259"/>
      <c r="C576" s="194"/>
      <c r="D576" s="194"/>
      <c r="E576" s="194"/>
      <c r="F576" s="194"/>
      <c r="G576" s="194"/>
      <c r="H576" s="194"/>
      <c r="I576" s="194"/>
      <c r="J576" s="328"/>
      <c r="K576" s="194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</row>
    <row r="577">
      <c r="A577" s="194"/>
      <c r="B577" s="259"/>
      <c r="C577" s="194"/>
      <c r="D577" s="194"/>
      <c r="E577" s="194"/>
      <c r="F577" s="194"/>
      <c r="G577" s="194"/>
      <c r="H577" s="194"/>
      <c r="I577" s="194"/>
      <c r="J577" s="328"/>
      <c r="K577" s="194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</row>
    <row r="578">
      <c r="A578" s="194"/>
      <c r="B578" s="259"/>
      <c r="C578" s="194"/>
      <c r="D578" s="194"/>
      <c r="E578" s="194"/>
      <c r="F578" s="194"/>
      <c r="G578" s="194"/>
      <c r="H578" s="194"/>
      <c r="I578" s="194"/>
      <c r="J578" s="328"/>
      <c r="K578" s="194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</row>
    <row r="579">
      <c r="A579" s="194"/>
      <c r="B579" s="259"/>
      <c r="C579" s="194"/>
      <c r="D579" s="194"/>
      <c r="E579" s="194"/>
      <c r="F579" s="194"/>
      <c r="G579" s="194"/>
      <c r="H579" s="194"/>
      <c r="I579" s="194"/>
      <c r="J579" s="328"/>
      <c r="K579" s="194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</row>
    <row r="580">
      <c r="A580" s="194"/>
      <c r="B580" s="259"/>
      <c r="C580" s="194"/>
      <c r="D580" s="194"/>
      <c r="E580" s="194"/>
      <c r="F580" s="194"/>
      <c r="G580" s="194"/>
      <c r="H580" s="194"/>
      <c r="I580" s="194"/>
      <c r="J580" s="328"/>
      <c r="K580" s="194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</row>
    <row r="581">
      <c r="A581" s="194"/>
      <c r="B581" s="259"/>
      <c r="C581" s="194"/>
      <c r="D581" s="194"/>
      <c r="E581" s="194"/>
      <c r="F581" s="194"/>
      <c r="G581" s="194"/>
      <c r="H581" s="194"/>
      <c r="I581" s="194"/>
      <c r="J581" s="328"/>
      <c r="K581" s="194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</row>
    <row r="582">
      <c r="A582" s="194"/>
      <c r="B582" s="259"/>
      <c r="C582" s="194"/>
      <c r="D582" s="194"/>
      <c r="E582" s="194"/>
      <c r="F582" s="194"/>
      <c r="G582" s="194"/>
      <c r="H582" s="194"/>
      <c r="I582" s="194"/>
      <c r="J582" s="328"/>
      <c r="K582" s="194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</row>
    <row r="583">
      <c r="A583" s="194"/>
      <c r="B583" s="259"/>
      <c r="C583" s="194"/>
      <c r="D583" s="194"/>
      <c r="E583" s="194"/>
      <c r="F583" s="194"/>
      <c r="G583" s="194"/>
      <c r="H583" s="194"/>
      <c r="I583" s="194"/>
      <c r="J583" s="328"/>
      <c r="K583" s="194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</row>
    <row r="584">
      <c r="A584" s="194"/>
      <c r="B584" s="259"/>
      <c r="C584" s="194"/>
      <c r="D584" s="194"/>
      <c r="E584" s="194"/>
      <c r="F584" s="194"/>
      <c r="G584" s="194"/>
      <c r="H584" s="194"/>
      <c r="I584" s="194"/>
      <c r="J584" s="328"/>
      <c r="K584" s="194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</row>
    <row r="585">
      <c r="A585" s="194"/>
      <c r="B585" s="259"/>
      <c r="C585" s="194"/>
      <c r="D585" s="194"/>
      <c r="E585" s="194"/>
      <c r="F585" s="194"/>
      <c r="G585" s="194"/>
      <c r="H585" s="194"/>
      <c r="I585" s="194"/>
      <c r="J585" s="328"/>
      <c r="K585" s="194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</row>
    <row r="586">
      <c r="A586" s="194"/>
      <c r="B586" s="259"/>
      <c r="C586" s="194"/>
      <c r="D586" s="194"/>
      <c r="E586" s="194"/>
      <c r="F586" s="194"/>
      <c r="G586" s="194"/>
      <c r="H586" s="194"/>
      <c r="I586" s="194"/>
      <c r="J586" s="328"/>
      <c r="K586" s="194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</row>
    <row r="587">
      <c r="A587" s="194"/>
      <c r="B587" s="259"/>
      <c r="C587" s="194"/>
      <c r="D587" s="194"/>
      <c r="E587" s="194"/>
      <c r="F587" s="194"/>
      <c r="G587" s="194"/>
      <c r="H587" s="194"/>
      <c r="I587" s="194"/>
      <c r="J587" s="328"/>
      <c r="K587" s="194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</row>
    <row r="588">
      <c r="A588" s="194"/>
      <c r="B588" s="259"/>
      <c r="C588" s="194"/>
      <c r="D588" s="194"/>
      <c r="E588" s="194"/>
      <c r="F588" s="194"/>
      <c r="G588" s="194"/>
      <c r="H588" s="194"/>
      <c r="I588" s="194"/>
      <c r="J588" s="328"/>
      <c r="K588" s="194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</row>
    <row r="589">
      <c r="A589" s="194"/>
      <c r="B589" s="259"/>
      <c r="C589" s="194"/>
      <c r="D589" s="194"/>
      <c r="E589" s="194"/>
      <c r="F589" s="194"/>
      <c r="G589" s="194"/>
      <c r="H589" s="194"/>
      <c r="I589" s="194"/>
      <c r="J589" s="328"/>
      <c r="K589" s="194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</row>
    <row r="590">
      <c r="A590" s="194"/>
      <c r="B590" s="259"/>
      <c r="C590" s="194"/>
      <c r="D590" s="194"/>
      <c r="E590" s="194"/>
      <c r="F590" s="194"/>
      <c r="G590" s="194"/>
      <c r="H590" s="194"/>
      <c r="I590" s="194"/>
      <c r="J590" s="328"/>
      <c r="K590" s="194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</row>
    <row r="591">
      <c r="A591" s="194"/>
      <c r="B591" s="259"/>
      <c r="C591" s="194"/>
      <c r="D591" s="194"/>
      <c r="E591" s="194"/>
      <c r="F591" s="194"/>
      <c r="G591" s="194"/>
      <c r="H591" s="194"/>
      <c r="I591" s="194"/>
      <c r="J591" s="328"/>
      <c r="K591" s="194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</row>
    <row r="592">
      <c r="A592" s="194"/>
      <c r="B592" s="259"/>
      <c r="C592" s="194"/>
      <c r="D592" s="194"/>
      <c r="E592" s="194"/>
      <c r="F592" s="194"/>
      <c r="G592" s="194"/>
      <c r="H592" s="194"/>
      <c r="I592" s="194"/>
      <c r="J592" s="328"/>
      <c r="K592" s="194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</row>
    <row r="593">
      <c r="A593" s="194"/>
      <c r="B593" s="259"/>
      <c r="C593" s="194"/>
      <c r="D593" s="194"/>
      <c r="E593" s="194"/>
      <c r="F593" s="194"/>
      <c r="G593" s="194"/>
      <c r="H593" s="194"/>
      <c r="I593" s="194"/>
      <c r="J593" s="328"/>
      <c r="K593" s="194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</row>
    <row r="594">
      <c r="A594" s="194"/>
      <c r="B594" s="259"/>
      <c r="C594" s="194"/>
      <c r="D594" s="194"/>
      <c r="E594" s="194"/>
      <c r="F594" s="194"/>
      <c r="G594" s="194"/>
      <c r="H594" s="194"/>
      <c r="I594" s="194"/>
      <c r="J594" s="328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</row>
    <row r="595">
      <c r="A595" s="194"/>
      <c r="B595" s="259"/>
      <c r="C595" s="194"/>
      <c r="D595" s="194"/>
      <c r="E595" s="194"/>
      <c r="F595" s="194"/>
      <c r="G595" s="194"/>
      <c r="H595" s="194"/>
      <c r="I595" s="194"/>
      <c r="J595" s="328"/>
      <c r="K595" s="194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</row>
    <row r="596">
      <c r="A596" s="194"/>
      <c r="B596" s="259"/>
      <c r="C596" s="194"/>
      <c r="D596" s="194"/>
      <c r="E596" s="194"/>
      <c r="F596" s="194"/>
      <c r="G596" s="194"/>
      <c r="H596" s="194"/>
      <c r="I596" s="194"/>
      <c r="J596" s="328"/>
      <c r="K596" s="194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</row>
    <row r="597">
      <c r="A597" s="194"/>
      <c r="B597" s="259"/>
      <c r="C597" s="194"/>
      <c r="D597" s="194"/>
      <c r="E597" s="194"/>
      <c r="F597" s="194"/>
      <c r="G597" s="194"/>
      <c r="H597" s="194"/>
      <c r="I597" s="194"/>
      <c r="J597" s="328"/>
      <c r="K597" s="194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</row>
    <row r="598">
      <c r="A598" s="194"/>
      <c r="B598" s="259"/>
      <c r="C598" s="194"/>
      <c r="D598" s="194"/>
      <c r="E598" s="194"/>
      <c r="F598" s="194"/>
      <c r="G598" s="194"/>
      <c r="H598" s="194"/>
      <c r="I598" s="194"/>
      <c r="J598" s="328"/>
      <c r="K598" s="194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</row>
    <row r="599">
      <c r="A599" s="194"/>
      <c r="B599" s="259"/>
      <c r="C599" s="194"/>
      <c r="D599" s="194"/>
      <c r="E599" s="194"/>
      <c r="F599" s="194"/>
      <c r="G599" s="194"/>
      <c r="H599" s="194"/>
      <c r="I599" s="194"/>
      <c r="J599" s="328"/>
      <c r="K599" s="194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</row>
    <row r="600">
      <c r="A600" s="194"/>
      <c r="B600" s="259"/>
      <c r="C600" s="194"/>
      <c r="D600" s="194"/>
      <c r="E600" s="194"/>
      <c r="F600" s="194"/>
      <c r="G600" s="194"/>
      <c r="H600" s="194"/>
      <c r="I600" s="194"/>
      <c r="J600" s="328"/>
      <c r="K600" s="194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</row>
    <row r="601">
      <c r="A601" s="194"/>
      <c r="B601" s="259"/>
      <c r="C601" s="194"/>
      <c r="D601" s="194"/>
      <c r="E601" s="194"/>
      <c r="F601" s="194"/>
      <c r="G601" s="194"/>
      <c r="H601" s="194"/>
      <c r="I601" s="194"/>
      <c r="J601" s="328"/>
      <c r="K601" s="194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</row>
    <row r="602">
      <c r="A602" s="194"/>
      <c r="B602" s="259"/>
      <c r="C602" s="194"/>
      <c r="D602" s="194"/>
      <c r="E602" s="194"/>
      <c r="F602" s="194"/>
      <c r="G602" s="194"/>
      <c r="H602" s="194"/>
      <c r="I602" s="194"/>
      <c r="J602" s="328"/>
      <c r="K602" s="194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</row>
    <row r="603">
      <c r="A603" s="194"/>
      <c r="B603" s="259"/>
      <c r="C603" s="194"/>
      <c r="D603" s="194"/>
      <c r="E603" s="194"/>
      <c r="F603" s="194"/>
      <c r="G603" s="194"/>
      <c r="H603" s="194"/>
      <c r="I603" s="194"/>
      <c r="J603" s="328"/>
      <c r="K603" s="194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</row>
    <row r="604">
      <c r="A604" s="194"/>
      <c r="B604" s="259"/>
      <c r="C604" s="194"/>
      <c r="D604" s="194"/>
      <c r="E604" s="194"/>
      <c r="F604" s="194"/>
      <c r="G604" s="194"/>
      <c r="H604" s="194"/>
      <c r="I604" s="194"/>
      <c r="J604" s="328"/>
      <c r="K604" s="194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</row>
    <row r="605">
      <c r="A605" s="194"/>
      <c r="B605" s="259"/>
      <c r="C605" s="194"/>
      <c r="D605" s="194"/>
      <c r="E605" s="194"/>
      <c r="F605" s="194"/>
      <c r="G605" s="194"/>
      <c r="H605" s="194"/>
      <c r="I605" s="194"/>
      <c r="J605" s="328"/>
      <c r="K605" s="194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</row>
    <row r="606">
      <c r="A606" s="194"/>
      <c r="B606" s="259"/>
      <c r="C606" s="194"/>
      <c r="D606" s="194"/>
      <c r="E606" s="194"/>
      <c r="F606" s="194"/>
      <c r="G606" s="194"/>
      <c r="H606" s="194"/>
      <c r="I606" s="194"/>
      <c r="J606" s="328"/>
      <c r="K606" s="194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</row>
    <row r="607">
      <c r="A607" s="194"/>
      <c r="B607" s="259"/>
      <c r="C607" s="194"/>
      <c r="D607" s="194"/>
      <c r="E607" s="194"/>
      <c r="F607" s="194"/>
      <c r="G607" s="194"/>
      <c r="H607" s="194"/>
      <c r="I607" s="194"/>
      <c r="J607" s="328"/>
      <c r="K607" s="194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</row>
    <row r="608">
      <c r="A608" s="194"/>
      <c r="B608" s="259"/>
      <c r="C608" s="194"/>
      <c r="D608" s="194"/>
      <c r="E608" s="194"/>
      <c r="F608" s="194"/>
      <c r="G608" s="194"/>
      <c r="H608" s="194"/>
      <c r="I608" s="194"/>
      <c r="J608" s="328"/>
      <c r="K608" s="194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</row>
    <row r="609">
      <c r="A609" s="194"/>
      <c r="B609" s="259"/>
      <c r="C609" s="194"/>
      <c r="D609" s="194"/>
      <c r="E609" s="194"/>
      <c r="F609" s="194"/>
      <c r="G609" s="194"/>
      <c r="H609" s="194"/>
      <c r="I609" s="194"/>
      <c r="J609" s="328"/>
      <c r="K609" s="194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</row>
    <row r="610">
      <c r="A610" s="194"/>
      <c r="B610" s="259"/>
      <c r="C610" s="194"/>
      <c r="D610" s="194"/>
      <c r="E610" s="194"/>
      <c r="F610" s="194"/>
      <c r="G610" s="194"/>
      <c r="H610" s="194"/>
      <c r="I610" s="194"/>
      <c r="J610" s="328"/>
      <c r="K610" s="194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</row>
    <row r="611">
      <c r="A611" s="194"/>
      <c r="B611" s="259"/>
      <c r="C611" s="194"/>
      <c r="D611" s="194"/>
      <c r="E611" s="194"/>
      <c r="F611" s="194"/>
      <c r="G611" s="194"/>
      <c r="H611" s="194"/>
      <c r="I611" s="194"/>
      <c r="J611" s="328"/>
      <c r="K611" s="194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</row>
    <row r="612">
      <c r="A612" s="194"/>
      <c r="B612" s="259"/>
      <c r="C612" s="194"/>
      <c r="D612" s="194"/>
      <c r="E612" s="194"/>
      <c r="F612" s="194"/>
      <c r="G612" s="194"/>
      <c r="H612" s="194"/>
      <c r="I612" s="194"/>
      <c r="J612" s="328"/>
      <c r="K612" s="194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</row>
    <row r="613">
      <c r="A613" s="194"/>
      <c r="B613" s="259"/>
      <c r="C613" s="194"/>
      <c r="D613" s="194"/>
      <c r="E613" s="194"/>
      <c r="F613" s="194"/>
      <c r="G613" s="194"/>
      <c r="H613" s="194"/>
      <c r="I613" s="194"/>
      <c r="J613" s="328"/>
      <c r="K613" s="194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</row>
    <row r="614">
      <c r="A614" s="194"/>
      <c r="B614" s="259"/>
      <c r="C614" s="194"/>
      <c r="D614" s="194"/>
      <c r="E614" s="194"/>
      <c r="F614" s="194"/>
      <c r="G614" s="194"/>
      <c r="H614" s="194"/>
      <c r="I614" s="194"/>
      <c r="J614" s="328"/>
      <c r="K614" s="194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</row>
    <row r="615">
      <c r="A615" s="194"/>
      <c r="B615" s="259"/>
      <c r="C615" s="194"/>
      <c r="D615" s="194"/>
      <c r="E615" s="194"/>
      <c r="F615" s="194"/>
      <c r="G615" s="194"/>
      <c r="H615" s="194"/>
      <c r="I615" s="194"/>
      <c r="J615" s="328"/>
      <c r="K615" s="194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</row>
    <row r="616">
      <c r="A616" s="194"/>
      <c r="B616" s="259"/>
      <c r="C616" s="194"/>
      <c r="D616" s="194"/>
      <c r="E616" s="194"/>
      <c r="F616" s="194"/>
      <c r="G616" s="194"/>
      <c r="H616" s="194"/>
      <c r="I616" s="194"/>
      <c r="J616" s="328"/>
      <c r="K616" s="194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</row>
    <row r="617">
      <c r="A617" s="194"/>
      <c r="B617" s="259"/>
      <c r="C617" s="194"/>
      <c r="D617" s="194"/>
      <c r="E617" s="194"/>
      <c r="F617" s="194"/>
      <c r="G617" s="194"/>
      <c r="H617" s="194"/>
      <c r="I617" s="194"/>
      <c r="J617" s="328"/>
      <c r="K617" s="194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</row>
    <row r="618">
      <c r="A618" s="194"/>
      <c r="B618" s="259"/>
      <c r="C618" s="194"/>
      <c r="D618" s="194"/>
      <c r="E618" s="194"/>
      <c r="F618" s="194"/>
      <c r="G618" s="194"/>
      <c r="H618" s="194"/>
      <c r="I618" s="194"/>
      <c r="J618" s="328"/>
      <c r="K618" s="194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</row>
    <row r="619">
      <c r="A619" s="194"/>
      <c r="B619" s="259"/>
      <c r="C619" s="194"/>
      <c r="D619" s="194"/>
      <c r="E619" s="194"/>
      <c r="F619" s="194"/>
      <c r="G619" s="194"/>
      <c r="H619" s="194"/>
      <c r="I619" s="194"/>
      <c r="J619" s="328"/>
      <c r="K619" s="194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</row>
    <row r="620">
      <c r="A620" s="194"/>
      <c r="B620" s="259"/>
      <c r="C620" s="194"/>
      <c r="D620" s="194"/>
      <c r="E620" s="194"/>
      <c r="F620" s="194"/>
      <c r="G620" s="194"/>
      <c r="H620" s="194"/>
      <c r="I620" s="194"/>
      <c r="J620" s="328"/>
      <c r="K620" s="194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</row>
    <row r="621">
      <c r="A621" s="194"/>
      <c r="B621" s="259"/>
      <c r="C621" s="194"/>
      <c r="D621" s="194"/>
      <c r="E621" s="194"/>
      <c r="F621" s="194"/>
      <c r="G621" s="194"/>
      <c r="H621" s="194"/>
      <c r="I621" s="194"/>
      <c r="J621" s="328"/>
      <c r="K621" s="194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</row>
    <row r="622">
      <c r="A622" s="194"/>
      <c r="B622" s="259"/>
      <c r="C622" s="194"/>
      <c r="D622" s="194"/>
      <c r="E622" s="194"/>
      <c r="F622" s="194"/>
      <c r="G622" s="194"/>
      <c r="H622" s="194"/>
      <c r="I622" s="194"/>
      <c r="J622" s="328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</row>
    <row r="623">
      <c r="A623" s="194"/>
      <c r="B623" s="259"/>
      <c r="C623" s="194"/>
      <c r="D623" s="194"/>
      <c r="E623" s="194"/>
      <c r="F623" s="194"/>
      <c r="G623" s="194"/>
      <c r="H623" s="194"/>
      <c r="I623" s="194"/>
      <c r="J623" s="328"/>
      <c r="K623" s="194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</row>
    <row r="624">
      <c r="A624" s="194"/>
      <c r="B624" s="259"/>
      <c r="C624" s="194"/>
      <c r="D624" s="194"/>
      <c r="E624" s="194"/>
      <c r="F624" s="194"/>
      <c r="G624" s="194"/>
      <c r="H624" s="194"/>
      <c r="I624" s="194"/>
      <c r="J624" s="328"/>
      <c r="K624" s="194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</row>
    <row r="625">
      <c r="A625" s="194"/>
      <c r="B625" s="259"/>
      <c r="C625" s="194"/>
      <c r="D625" s="194"/>
      <c r="E625" s="194"/>
      <c r="F625" s="194"/>
      <c r="G625" s="194"/>
      <c r="H625" s="194"/>
      <c r="I625" s="194"/>
      <c r="J625" s="328"/>
      <c r="K625" s="194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</row>
    <row r="626">
      <c r="A626" s="194"/>
      <c r="B626" s="259"/>
      <c r="C626" s="194"/>
      <c r="D626" s="194"/>
      <c r="E626" s="194"/>
      <c r="F626" s="194"/>
      <c r="G626" s="194"/>
      <c r="H626" s="194"/>
      <c r="I626" s="194"/>
      <c r="J626" s="328"/>
      <c r="K626" s="194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</row>
    <row r="627">
      <c r="A627" s="194"/>
      <c r="B627" s="259"/>
      <c r="C627" s="194"/>
      <c r="D627" s="194"/>
      <c r="E627" s="194"/>
      <c r="F627" s="194"/>
      <c r="G627" s="194"/>
      <c r="H627" s="194"/>
      <c r="I627" s="194"/>
      <c r="J627" s="328"/>
      <c r="K627" s="194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</row>
    <row r="628">
      <c r="A628" s="194"/>
      <c r="B628" s="259"/>
      <c r="C628" s="194"/>
      <c r="D628" s="194"/>
      <c r="E628" s="194"/>
      <c r="F628" s="194"/>
      <c r="G628" s="194"/>
      <c r="H628" s="194"/>
      <c r="I628" s="194"/>
      <c r="J628" s="328"/>
      <c r="K628" s="194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</row>
    <row r="629">
      <c r="A629" s="194"/>
      <c r="B629" s="259"/>
      <c r="C629" s="194"/>
      <c r="D629" s="194"/>
      <c r="E629" s="194"/>
      <c r="F629" s="194"/>
      <c r="G629" s="194"/>
      <c r="H629" s="194"/>
      <c r="I629" s="194"/>
      <c r="J629" s="328"/>
      <c r="K629" s="194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</row>
    <row r="630">
      <c r="A630" s="194"/>
      <c r="B630" s="259"/>
      <c r="C630" s="194"/>
      <c r="D630" s="194"/>
      <c r="E630" s="194"/>
      <c r="F630" s="194"/>
      <c r="G630" s="194"/>
      <c r="H630" s="194"/>
      <c r="I630" s="194"/>
      <c r="J630" s="328"/>
      <c r="K630" s="194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</row>
    <row r="631">
      <c r="A631" s="194"/>
      <c r="B631" s="259"/>
      <c r="C631" s="194"/>
      <c r="D631" s="194"/>
      <c r="E631" s="194"/>
      <c r="F631" s="194"/>
      <c r="G631" s="194"/>
      <c r="H631" s="194"/>
      <c r="I631" s="194"/>
      <c r="J631" s="328"/>
      <c r="K631" s="194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</row>
    <row r="632">
      <c r="A632" s="194"/>
      <c r="B632" s="259"/>
      <c r="C632" s="194"/>
      <c r="D632" s="194"/>
      <c r="E632" s="194"/>
      <c r="F632" s="194"/>
      <c r="G632" s="194"/>
      <c r="H632" s="194"/>
      <c r="I632" s="194"/>
      <c r="J632" s="328"/>
      <c r="K632" s="194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</row>
    <row r="633">
      <c r="A633" s="194"/>
      <c r="B633" s="259"/>
      <c r="C633" s="194"/>
      <c r="D633" s="194"/>
      <c r="E633" s="194"/>
      <c r="F633" s="194"/>
      <c r="G633" s="194"/>
      <c r="H633" s="194"/>
      <c r="I633" s="194"/>
      <c r="J633" s="328"/>
      <c r="K633" s="194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</row>
    <row r="634">
      <c r="A634" s="194"/>
      <c r="B634" s="259"/>
      <c r="C634" s="194"/>
      <c r="D634" s="194"/>
      <c r="E634" s="194"/>
      <c r="F634" s="194"/>
      <c r="G634" s="194"/>
      <c r="H634" s="194"/>
      <c r="I634" s="194"/>
      <c r="J634" s="328"/>
      <c r="K634" s="194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</row>
    <row r="635">
      <c r="A635" s="194"/>
      <c r="B635" s="259"/>
      <c r="C635" s="194"/>
      <c r="D635" s="194"/>
      <c r="E635" s="194"/>
      <c r="F635" s="194"/>
      <c r="G635" s="194"/>
      <c r="H635" s="194"/>
      <c r="I635" s="194"/>
      <c r="J635" s="328"/>
      <c r="K635" s="194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</row>
    <row r="636">
      <c r="A636" s="194"/>
      <c r="B636" s="259"/>
      <c r="C636" s="194"/>
      <c r="D636" s="194"/>
      <c r="E636" s="194"/>
      <c r="F636" s="194"/>
      <c r="G636" s="194"/>
      <c r="H636" s="194"/>
      <c r="I636" s="194"/>
      <c r="J636" s="328"/>
      <c r="K636" s="194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</row>
    <row r="637">
      <c r="A637" s="194"/>
      <c r="B637" s="259"/>
      <c r="C637" s="194"/>
      <c r="D637" s="194"/>
      <c r="E637" s="194"/>
      <c r="F637" s="194"/>
      <c r="G637" s="194"/>
      <c r="H637" s="194"/>
      <c r="I637" s="194"/>
      <c r="J637" s="328"/>
      <c r="K637" s="194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</row>
    <row r="638">
      <c r="A638" s="194"/>
      <c r="B638" s="259"/>
      <c r="C638" s="194"/>
      <c r="D638" s="194"/>
      <c r="E638" s="194"/>
      <c r="F638" s="194"/>
      <c r="G638" s="194"/>
      <c r="H638" s="194"/>
      <c r="I638" s="194"/>
      <c r="J638" s="328"/>
      <c r="K638" s="194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</row>
    <row r="639">
      <c r="A639" s="194"/>
      <c r="B639" s="259"/>
      <c r="C639" s="194"/>
      <c r="D639" s="194"/>
      <c r="E639" s="194"/>
      <c r="F639" s="194"/>
      <c r="G639" s="194"/>
      <c r="H639" s="194"/>
      <c r="I639" s="194"/>
      <c r="J639" s="328"/>
      <c r="K639" s="194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</row>
    <row r="640">
      <c r="A640" s="194"/>
      <c r="B640" s="259"/>
      <c r="C640" s="194"/>
      <c r="D640" s="194"/>
      <c r="E640" s="194"/>
      <c r="F640" s="194"/>
      <c r="G640" s="194"/>
      <c r="H640" s="194"/>
      <c r="I640" s="194"/>
      <c r="J640" s="328"/>
      <c r="K640" s="194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</row>
    <row r="641">
      <c r="A641" s="194"/>
      <c r="B641" s="259"/>
      <c r="C641" s="194"/>
      <c r="D641" s="194"/>
      <c r="E641" s="194"/>
      <c r="F641" s="194"/>
      <c r="G641" s="194"/>
      <c r="H641" s="194"/>
      <c r="I641" s="194"/>
      <c r="J641" s="328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</row>
    <row r="642">
      <c r="A642" s="194"/>
      <c r="B642" s="259"/>
      <c r="C642" s="194"/>
      <c r="D642" s="194"/>
      <c r="E642" s="194"/>
      <c r="F642" s="194"/>
      <c r="G642" s="194"/>
      <c r="H642" s="194"/>
      <c r="I642" s="194"/>
      <c r="J642" s="328"/>
      <c r="K642" s="194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</row>
    <row r="643">
      <c r="A643" s="194"/>
      <c r="B643" s="259"/>
      <c r="C643" s="194"/>
      <c r="D643" s="194"/>
      <c r="E643" s="194"/>
      <c r="F643" s="194"/>
      <c r="G643" s="194"/>
      <c r="H643" s="194"/>
      <c r="I643" s="194"/>
      <c r="J643" s="328"/>
      <c r="K643" s="194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</row>
    <row r="644">
      <c r="A644" s="194"/>
      <c r="B644" s="259"/>
      <c r="C644" s="194"/>
      <c r="D644" s="194"/>
      <c r="E644" s="194"/>
      <c r="F644" s="194"/>
      <c r="G644" s="194"/>
      <c r="H644" s="194"/>
      <c r="I644" s="194"/>
      <c r="J644" s="328"/>
      <c r="K644" s="194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</row>
    <row r="645">
      <c r="A645" s="194"/>
      <c r="B645" s="259"/>
      <c r="C645" s="194"/>
      <c r="D645" s="194"/>
      <c r="E645" s="194"/>
      <c r="F645" s="194"/>
      <c r="G645" s="194"/>
      <c r="H645" s="194"/>
      <c r="I645" s="194"/>
      <c r="J645" s="328"/>
      <c r="K645" s="194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</row>
    <row r="646">
      <c r="A646" s="194"/>
      <c r="B646" s="259"/>
      <c r="C646" s="194"/>
      <c r="D646" s="194"/>
      <c r="E646" s="194"/>
      <c r="F646" s="194"/>
      <c r="G646" s="194"/>
      <c r="H646" s="194"/>
      <c r="I646" s="194"/>
      <c r="J646" s="328"/>
      <c r="K646" s="194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</row>
    <row r="647">
      <c r="A647" s="194"/>
      <c r="B647" s="259"/>
      <c r="C647" s="194"/>
      <c r="D647" s="194"/>
      <c r="E647" s="194"/>
      <c r="F647" s="194"/>
      <c r="G647" s="194"/>
      <c r="H647" s="194"/>
      <c r="I647" s="194"/>
      <c r="J647" s="328"/>
      <c r="K647" s="194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</row>
    <row r="648">
      <c r="A648" s="194"/>
      <c r="B648" s="259"/>
      <c r="C648" s="194"/>
      <c r="D648" s="194"/>
      <c r="E648" s="194"/>
      <c r="F648" s="194"/>
      <c r="G648" s="194"/>
      <c r="H648" s="194"/>
      <c r="I648" s="194"/>
      <c r="J648" s="328"/>
      <c r="K648" s="194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</row>
    <row r="649">
      <c r="A649" s="194"/>
      <c r="B649" s="259"/>
      <c r="C649" s="194"/>
      <c r="D649" s="194"/>
      <c r="E649" s="194"/>
      <c r="F649" s="194"/>
      <c r="G649" s="194"/>
      <c r="H649" s="194"/>
      <c r="I649" s="194"/>
      <c r="J649" s="328"/>
      <c r="K649" s="194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</row>
    <row r="650">
      <c r="A650" s="194"/>
      <c r="B650" s="259"/>
      <c r="C650" s="194"/>
      <c r="D650" s="194"/>
      <c r="E650" s="194"/>
      <c r="F650" s="194"/>
      <c r="G650" s="194"/>
      <c r="H650" s="194"/>
      <c r="I650" s="194"/>
      <c r="J650" s="328"/>
      <c r="K650" s="194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</row>
    <row r="651">
      <c r="A651" s="194"/>
      <c r="B651" s="259"/>
      <c r="C651" s="194"/>
      <c r="D651" s="194"/>
      <c r="E651" s="194"/>
      <c r="F651" s="194"/>
      <c r="G651" s="194"/>
      <c r="H651" s="194"/>
      <c r="I651" s="194"/>
      <c r="J651" s="328"/>
      <c r="K651" s="194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</row>
    <row r="652">
      <c r="A652" s="194"/>
      <c r="B652" s="259"/>
      <c r="C652" s="194"/>
      <c r="D652" s="194"/>
      <c r="E652" s="194"/>
      <c r="F652" s="194"/>
      <c r="G652" s="194"/>
      <c r="H652" s="194"/>
      <c r="I652" s="194"/>
      <c r="J652" s="328"/>
      <c r="K652" s="194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</row>
    <row r="653">
      <c r="A653" s="194"/>
      <c r="B653" s="259"/>
      <c r="C653" s="194"/>
      <c r="D653" s="194"/>
      <c r="E653" s="194"/>
      <c r="F653" s="194"/>
      <c r="G653" s="194"/>
      <c r="H653" s="194"/>
      <c r="I653" s="194"/>
      <c r="J653" s="328"/>
      <c r="K653" s="194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</row>
    <row r="654">
      <c r="A654" s="194"/>
      <c r="B654" s="259"/>
      <c r="C654" s="194"/>
      <c r="D654" s="194"/>
      <c r="E654" s="194"/>
      <c r="F654" s="194"/>
      <c r="G654" s="194"/>
      <c r="H654" s="194"/>
      <c r="I654" s="194"/>
      <c r="J654" s="328"/>
      <c r="K654" s="194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</row>
    <row r="655">
      <c r="A655" s="194"/>
      <c r="B655" s="259"/>
      <c r="C655" s="194"/>
      <c r="D655" s="194"/>
      <c r="E655" s="194"/>
      <c r="F655" s="194"/>
      <c r="G655" s="194"/>
      <c r="H655" s="194"/>
      <c r="I655" s="194"/>
      <c r="J655" s="328"/>
      <c r="K655" s="194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</row>
    <row r="656">
      <c r="A656" s="194"/>
      <c r="B656" s="259"/>
      <c r="C656" s="194"/>
      <c r="D656" s="194"/>
      <c r="E656" s="194"/>
      <c r="F656" s="194"/>
      <c r="G656" s="194"/>
      <c r="H656" s="194"/>
      <c r="I656" s="194"/>
      <c r="J656" s="328"/>
      <c r="K656" s="194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</row>
    <row r="657">
      <c r="A657" s="194"/>
      <c r="B657" s="259"/>
      <c r="C657" s="194"/>
      <c r="D657" s="194"/>
      <c r="E657" s="194"/>
      <c r="F657" s="194"/>
      <c r="G657" s="194"/>
      <c r="H657" s="194"/>
      <c r="I657" s="194"/>
      <c r="J657" s="328"/>
      <c r="K657" s="194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</row>
    <row r="658">
      <c r="A658" s="194"/>
      <c r="B658" s="259"/>
      <c r="C658" s="194"/>
      <c r="D658" s="194"/>
      <c r="E658" s="194"/>
      <c r="F658" s="194"/>
      <c r="G658" s="194"/>
      <c r="H658" s="194"/>
      <c r="I658" s="194"/>
      <c r="J658" s="328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</row>
    <row r="659">
      <c r="A659" s="194"/>
      <c r="B659" s="259"/>
      <c r="C659" s="194"/>
      <c r="D659" s="194"/>
      <c r="E659" s="194"/>
      <c r="F659" s="194"/>
      <c r="G659" s="194"/>
      <c r="H659" s="194"/>
      <c r="I659" s="194"/>
      <c r="J659" s="328"/>
      <c r="K659" s="194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</row>
    <row r="660">
      <c r="A660" s="194"/>
      <c r="B660" s="259"/>
      <c r="C660" s="194"/>
      <c r="D660" s="194"/>
      <c r="E660" s="194"/>
      <c r="F660" s="194"/>
      <c r="G660" s="194"/>
      <c r="H660" s="194"/>
      <c r="I660" s="194"/>
      <c r="J660" s="328"/>
      <c r="K660" s="194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</row>
    <row r="661">
      <c r="A661" s="194"/>
      <c r="B661" s="259"/>
      <c r="C661" s="194"/>
      <c r="D661" s="194"/>
      <c r="E661" s="194"/>
      <c r="F661" s="194"/>
      <c r="G661" s="194"/>
      <c r="H661" s="194"/>
      <c r="I661" s="194"/>
      <c r="J661" s="328"/>
      <c r="K661" s="194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</row>
    <row r="662">
      <c r="A662" s="194"/>
      <c r="B662" s="259"/>
      <c r="C662" s="194"/>
      <c r="D662" s="194"/>
      <c r="E662" s="194"/>
      <c r="F662" s="194"/>
      <c r="G662" s="194"/>
      <c r="H662" s="194"/>
      <c r="I662" s="194"/>
      <c r="J662" s="328"/>
      <c r="K662" s="194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</row>
    <row r="663">
      <c r="A663" s="194"/>
      <c r="B663" s="259"/>
      <c r="C663" s="194"/>
      <c r="D663" s="194"/>
      <c r="E663" s="194"/>
      <c r="F663" s="194"/>
      <c r="G663" s="194"/>
      <c r="H663" s="194"/>
      <c r="I663" s="194"/>
      <c r="J663" s="328"/>
      <c r="K663" s="194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</row>
    <row r="664">
      <c r="A664" s="194"/>
      <c r="B664" s="259"/>
      <c r="C664" s="194"/>
      <c r="D664" s="194"/>
      <c r="E664" s="194"/>
      <c r="F664" s="194"/>
      <c r="G664" s="194"/>
      <c r="H664" s="194"/>
      <c r="I664" s="194"/>
      <c r="J664" s="328"/>
      <c r="K664" s="194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</row>
    <row r="665">
      <c r="A665" s="194"/>
      <c r="B665" s="259"/>
      <c r="C665" s="194"/>
      <c r="D665" s="194"/>
      <c r="E665" s="194"/>
      <c r="F665" s="194"/>
      <c r="G665" s="194"/>
      <c r="H665" s="194"/>
      <c r="I665" s="194"/>
      <c r="J665" s="328"/>
      <c r="K665" s="194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</row>
    <row r="666">
      <c r="A666" s="194"/>
      <c r="B666" s="259"/>
      <c r="C666" s="194"/>
      <c r="D666" s="194"/>
      <c r="E666" s="194"/>
      <c r="F666" s="194"/>
      <c r="G666" s="194"/>
      <c r="H666" s="194"/>
      <c r="I666" s="194"/>
      <c r="J666" s="328"/>
      <c r="K666" s="194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</row>
    <row r="667">
      <c r="A667" s="194"/>
      <c r="B667" s="259"/>
      <c r="C667" s="194"/>
      <c r="D667" s="194"/>
      <c r="E667" s="194"/>
      <c r="F667" s="194"/>
      <c r="G667" s="194"/>
      <c r="H667" s="194"/>
      <c r="I667" s="194"/>
      <c r="J667" s="328"/>
      <c r="K667" s="194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</row>
    <row r="668">
      <c r="A668" s="194"/>
      <c r="B668" s="259"/>
      <c r="C668" s="194"/>
      <c r="D668" s="194"/>
      <c r="E668" s="194"/>
      <c r="F668" s="194"/>
      <c r="G668" s="194"/>
      <c r="H668" s="194"/>
      <c r="I668" s="194"/>
      <c r="J668" s="328"/>
      <c r="K668" s="194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</row>
    <row r="669">
      <c r="A669" s="194"/>
      <c r="B669" s="259"/>
      <c r="C669" s="194"/>
      <c r="D669" s="194"/>
      <c r="E669" s="194"/>
      <c r="F669" s="194"/>
      <c r="G669" s="194"/>
      <c r="H669" s="194"/>
      <c r="I669" s="194"/>
      <c r="J669" s="328"/>
      <c r="K669" s="194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</row>
    <row r="670">
      <c r="A670" s="194"/>
      <c r="B670" s="259"/>
      <c r="C670" s="194"/>
      <c r="D670" s="194"/>
      <c r="E670" s="194"/>
      <c r="F670" s="194"/>
      <c r="G670" s="194"/>
      <c r="H670" s="194"/>
      <c r="I670" s="194"/>
      <c r="J670" s="328"/>
      <c r="K670" s="194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</row>
    <row r="671">
      <c r="A671" s="194"/>
      <c r="B671" s="259"/>
      <c r="C671" s="194"/>
      <c r="D671" s="194"/>
      <c r="E671" s="194"/>
      <c r="F671" s="194"/>
      <c r="G671" s="194"/>
      <c r="H671" s="194"/>
      <c r="I671" s="194"/>
      <c r="J671" s="328"/>
      <c r="K671" s="194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</row>
    <row r="672">
      <c r="A672" s="194"/>
      <c r="B672" s="259"/>
      <c r="C672" s="194"/>
      <c r="D672" s="194"/>
      <c r="E672" s="194"/>
      <c r="F672" s="194"/>
      <c r="G672" s="194"/>
      <c r="H672" s="194"/>
      <c r="I672" s="194"/>
      <c r="J672" s="328"/>
      <c r="K672" s="194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</row>
    <row r="673">
      <c r="A673" s="194"/>
      <c r="B673" s="259"/>
      <c r="C673" s="194"/>
      <c r="D673" s="194"/>
      <c r="E673" s="194"/>
      <c r="F673" s="194"/>
      <c r="G673" s="194"/>
      <c r="H673" s="194"/>
      <c r="I673" s="194"/>
      <c r="J673" s="328"/>
      <c r="K673" s="194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</row>
    <row r="674">
      <c r="A674" s="194"/>
      <c r="B674" s="259"/>
      <c r="C674" s="194"/>
      <c r="D674" s="194"/>
      <c r="E674" s="194"/>
      <c r="F674" s="194"/>
      <c r="G674" s="194"/>
      <c r="H674" s="194"/>
      <c r="I674" s="194"/>
      <c r="J674" s="328"/>
      <c r="K674" s="194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</row>
    <row r="675">
      <c r="A675" s="194"/>
      <c r="B675" s="259"/>
      <c r="C675" s="194"/>
      <c r="D675" s="194"/>
      <c r="E675" s="194"/>
      <c r="F675" s="194"/>
      <c r="G675" s="194"/>
      <c r="H675" s="194"/>
      <c r="I675" s="194"/>
      <c r="J675" s="328"/>
      <c r="K675" s="194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</row>
    <row r="676">
      <c r="A676" s="194"/>
      <c r="B676" s="259"/>
      <c r="C676" s="194"/>
      <c r="D676" s="194"/>
      <c r="E676" s="194"/>
      <c r="F676" s="194"/>
      <c r="G676" s="194"/>
      <c r="H676" s="194"/>
      <c r="I676" s="194"/>
      <c r="J676" s="328"/>
      <c r="K676" s="194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</row>
    <row r="677">
      <c r="A677" s="194"/>
      <c r="B677" s="259"/>
      <c r="C677" s="194"/>
      <c r="D677" s="194"/>
      <c r="E677" s="194"/>
      <c r="F677" s="194"/>
      <c r="G677" s="194"/>
      <c r="H677" s="194"/>
      <c r="I677" s="194"/>
      <c r="J677" s="328"/>
      <c r="K677" s="194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</row>
    <row r="678">
      <c r="A678" s="194"/>
      <c r="B678" s="259"/>
      <c r="C678" s="194"/>
      <c r="D678" s="194"/>
      <c r="E678" s="194"/>
      <c r="F678" s="194"/>
      <c r="G678" s="194"/>
      <c r="H678" s="194"/>
      <c r="I678" s="194"/>
      <c r="J678" s="328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</row>
    <row r="679">
      <c r="A679" s="194"/>
      <c r="B679" s="259"/>
      <c r="C679" s="194"/>
      <c r="D679" s="194"/>
      <c r="E679" s="194"/>
      <c r="F679" s="194"/>
      <c r="G679" s="194"/>
      <c r="H679" s="194"/>
      <c r="I679" s="194"/>
      <c r="J679" s="328"/>
      <c r="K679" s="194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</row>
    <row r="680">
      <c r="A680" s="194"/>
      <c r="B680" s="259"/>
      <c r="C680" s="194"/>
      <c r="D680" s="194"/>
      <c r="E680" s="194"/>
      <c r="F680" s="194"/>
      <c r="G680" s="194"/>
      <c r="H680" s="194"/>
      <c r="I680" s="194"/>
      <c r="J680" s="328"/>
      <c r="K680" s="194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</row>
    <row r="681">
      <c r="A681" s="194"/>
      <c r="B681" s="259"/>
      <c r="C681" s="194"/>
      <c r="D681" s="194"/>
      <c r="E681" s="194"/>
      <c r="F681" s="194"/>
      <c r="G681" s="194"/>
      <c r="H681" s="194"/>
      <c r="I681" s="194"/>
      <c r="J681" s="328"/>
      <c r="K681" s="194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</row>
    <row r="682">
      <c r="A682" s="194"/>
      <c r="B682" s="259"/>
      <c r="C682" s="194"/>
      <c r="D682" s="194"/>
      <c r="E682" s="194"/>
      <c r="F682" s="194"/>
      <c r="G682" s="194"/>
      <c r="H682" s="194"/>
      <c r="I682" s="194"/>
      <c r="J682" s="328"/>
      <c r="K682" s="194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</row>
    <row r="683">
      <c r="A683" s="194"/>
      <c r="B683" s="259"/>
      <c r="C683" s="194"/>
      <c r="D683" s="194"/>
      <c r="E683" s="194"/>
      <c r="F683" s="194"/>
      <c r="G683" s="194"/>
      <c r="H683" s="194"/>
      <c r="I683" s="194"/>
      <c r="J683" s="328"/>
      <c r="K683" s="194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</row>
    <row r="684">
      <c r="A684" s="194"/>
      <c r="B684" s="259"/>
      <c r="C684" s="194"/>
      <c r="D684" s="194"/>
      <c r="E684" s="194"/>
      <c r="F684" s="194"/>
      <c r="G684" s="194"/>
      <c r="H684" s="194"/>
      <c r="I684" s="194"/>
      <c r="J684" s="328"/>
      <c r="K684" s="194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</row>
    <row r="685">
      <c r="A685" s="194"/>
      <c r="B685" s="259"/>
      <c r="C685" s="194"/>
      <c r="D685" s="194"/>
      <c r="E685" s="194"/>
      <c r="F685" s="194"/>
      <c r="G685" s="194"/>
      <c r="H685" s="194"/>
      <c r="I685" s="194"/>
      <c r="J685" s="328"/>
      <c r="K685" s="194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</row>
    <row r="686">
      <c r="A686" s="194"/>
      <c r="B686" s="259"/>
      <c r="C686" s="194"/>
      <c r="D686" s="194"/>
      <c r="E686" s="194"/>
      <c r="F686" s="194"/>
      <c r="G686" s="194"/>
      <c r="H686" s="194"/>
      <c r="I686" s="194"/>
      <c r="J686" s="328"/>
      <c r="K686" s="194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</row>
    <row r="687">
      <c r="A687" s="194"/>
      <c r="B687" s="259"/>
      <c r="C687" s="194"/>
      <c r="D687" s="194"/>
      <c r="E687" s="194"/>
      <c r="F687" s="194"/>
      <c r="G687" s="194"/>
      <c r="H687" s="194"/>
      <c r="I687" s="194"/>
      <c r="J687" s="328"/>
      <c r="K687" s="194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</row>
    <row r="688">
      <c r="A688" s="194"/>
      <c r="B688" s="259"/>
      <c r="C688" s="194"/>
      <c r="D688" s="194"/>
      <c r="E688" s="194"/>
      <c r="F688" s="194"/>
      <c r="G688" s="194"/>
      <c r="H688" s="194"/>
      <c r="I688" s="194"/>
      <c r="J688" s="328"/>
      <c r="K688" s="194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</row>
    <row r="689">
      <c r="A689" s="194"/>
      <c r="B689" s="259"/>
      <c r="C689" s="194"/>
      <c r="D689" s="194"/>
      <c r="E689" s="194"/>
      <c r="F689" s="194"/>
      <c r="G689" s="194"/>
      <c r="H689" s="194"/>
      <c r="I689" s="194"/>
      <c r="J689" s="328"/>
      <c r="K689" s="194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</row>
    <row r="690">
      <c r="A690" s="194"/>
      <c r="B690" s="259"/>
      <c r="C690" s="194"/>
      <c r="D690" s="194"/>
      <c r="E690" s="194"/>
      <c r="F690" s="194"/>
      <c r="G690" s="194"/>
      <c r="H690" s="194"/>
      <c r="I690" s="194"/>
      <c r="J690" s="328"/>
      <c r="K690" s="194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</row>
    <row r="691">
      <c r="A691" s="194"/>
      <c r="B691" s="259"/>
      <c r="C691" s="194"/>
      <c r="D691" s="194"/>
      <c r="E691" s="194"/>
      <c r="F691" s="194"/>
      <c r="G691" s="194"/>
      <c r="H691" s="194"/>
      <c r="I691" s="194"/>
      <c r="J691" s="328"/>
      <c r="K691" s="194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</row>
    <row r="692">
      <c r="A692" s="194"/>
      <c r="B692" s="259"/>
      <c r="C692" s="194"/>
      <c r="D692" s="194"/>
      <c r="E692" s="194"/>
      <c r="F692" s="194"/>
      <c r="G692" s="194"/>
      <c r="H692" s="194"/>
      <c r="I692" s="194"/>
      <c r="J692" s="328"/>
      <c r="K692" s="194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</row>
    <row r="693">
      <c r="A693" s="194"/>
      <c r="B693" s="259"/>
      <c r="C693" s="194"/>
      <c r="D693" s="194"/>
      <c r="E693" s="194"/>
      <c r="F693" s="194"/>
      <c r="G693" s="194"/>
      <c r="H693" s="194"/>
      <c r="I693" s="194"/>
      <c r="J693" s="328"/>
      <c r="K693" s="194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</row>
    <row r="694">
      <c r="A694" s="194"/>
      <c r="B694" s="259"/>
      <c r="C694" s="194"/>
      <c r="D694" s="194"/>
      <c r="E694" s="194"/>
      <c r="F694" s="194"/>
      <c r="G694" s="194"/>
      <c r="H694" s="194"/>
      <c r="I694" s="194"/>
      <c r="J694" s="328"/>
      <c r="K694" s="194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</row>
    <row r="695">
      <c r="A695" s="194"/>
      <c r="B695" s="259"/>
      <c r="C695" s="194"/>
      <c r="D695" s="194"/>
      <c r="E695" s="194"/>
      <c r="F695" s="194"/>
      <c r="G695" s="194"/>
      <c r="H695" s="194"/>
      <c r="I695" s="194"/>
      <c r="J695" s="328"/>
      <c r="K695" s="194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</row>
    <row r="696">
      <c r="A696" s="194"/>
      <c r="B696" s="259"/>
      <c r="C696" s="194"/>
      <c r="D696" s="194"/>
      <c r="E696" s="194"/>
      <c r="F696" s="194"/>
      <c r="G696" s="194"/>
      <c r="H696" s="194"/>
      <c r="I696" s="194"/>
      <c r="J696" s="328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</row>
    <row r="697">
      <c r="A697" s="194"/>
      <c r="B697" s="259"/>
      <c r="C697" s="194"/>
      <c r="D697" s="194"/>
      <c r="E697" s="194"/>
      <c r="F697" s="194"/>
      <c r="G697" s="194"/>
      <c r="H697" s="194"/>
      <c r="I697" s="194"/>
      <c r="J697" s="328"/>
      <c r="K697" s="194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</row>
    <row r="698">
      <c r="A698" s="194"/>
      <c r="B698" s="259"/>
      <c r="C698" s="194"/>
      <c r="D698" s="194"/>
      <c r="E698" s="194"/>
      <c r="F698" s="194"/>
      <c r="G698" s="194"/>
      <c r="H698" s="194"/>
      <c r="I698" s="194"/>
      <c r="J698" s="328"/>
      <c r="K698" s="194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</row>
    <row r="699">
      <c r="A699" s="194"/>
      <c r="B699" s="259"/>
      <c r="C699" s="194"/>
      <c r="D699" s="194"/>
      <c r="E699" s="194"/>
      <c r="F699" s="194"/>
      <c r="G699" s="194"/>
      <c r="H699" s="194"/>
      <c r="I699" s="194"/>
      <c r="J699" s="328"/>
      <c r="K699" s="194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</row>
    <row r="700">
      <c r="A700" s="194"/>
      <c r="B700" s="259"/>
      <c r="C700" s="194"/>
      <c r="D700" s="194"/>
      <c r="E700" s="194"/>
      <c r="F700" s="194"/>
      <c r="G700" s="194"/>
      <c r="H700" s="194"/>
      <c r="I700" s="194"/>
      <c r="J700" s="328"/>
      <c r="K700" s="194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</row>
    <row r="701">
      <c r="A701" s="194"/>
      <c r="B701" s="259"/>
      <c r="C701" s="194"/>
      <c r="D701" s="194"/>
      <c r="E701" s="194"/>
      <c r="F701" s="194"/>
      <c r="G701" s="194"/>
      <c r="H701" s="194"/>
      <c r="I701" s="194"/>
      <c r="J701" s="328"/>
      <c r="K701" s="194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</row>
    <row r="702">
      <c r="A702" s="194"/>
      <c r="B702" s="259"/>
      <c r="C702" s="194"/>
      <c r="D702" s="194"/>
      <c r="E702" s="194"/>
      <c r="F702" s="194"/>
      <c r="G702" s="194"/>
      <c r="H702" s="194"/>
      <c r="I702" s="194"/>
      <c r="J702" s="328"/>
      <c r="K702" s="194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</row>
    <row r="703">
      <c r="A703" s="194"/>
      <c r="B703" s="259"/>
      <c r="C703" s="194"/>
      <c r="D703" s="194"/>
      <c r="E703" s="194"/>
      <c r="F703" s="194"/>
      <c r="G703" s="194"/>
      <c r="H703" s="194"/>
      <c r="I703" s="194"/>
      <c r="J703" s="328"/>
      <c r="K703" s="194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</row>
    <row r="704">
      <c r="A704" s="194"/>
      <c r="B704" s="259"/>
      <c r="C704" s="194"/>
      <c r="D704" s="194"/>
      <c r="E704" s="194"/>
      <c r="F704" s="194"/>
      <c r="G704" s="194"/>
      <c r="H704" s="194"/>
      <c r="I704" s="194"/>
      <c r="J704" s="328"/>
      <c r="K704" s="194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</row>
    <row r="705">
      <c r="A705" s="194"/>
      <c r="B705" s="259"/>
      <c r="C705" s="194"/>
      <c r="D705" s="194"/>
      <c r="E705" s="194"/>
      <c r="F705" s="194"/>
      <c r="G705" s="194"/>
      <c r="H705" s="194"/>
      <c r="I705" s="194"/>
      <c r="J705" s="328"/>
      <c r="K705" s="194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</row>
    <row r="706">
      <c r="A706" s="194"/>
      <c r="B706" s="259"/>
      <c r="C706" s="194"/>
      <c r="D706" s="194"/>
      <c r="E706" s="194"/>
      <c r="F706" s="194"/>
      <c r="G706" s="194"/>
      <c r="H706" s="194"/>
      <c r="I706" s="194"/>
      <c r="J706" s="328"/>
      <c r="K706" s="194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</row>
    <row r="707">
      <c r="A707" s="194"/>
      <c r="B707" s="259"/>
      <c r="C707" s="194"/>
      <c r="D707" s="194"/>
      <c r="E707" s="194"/>
      <c r="F707" s="194"/>
      <c r="G707" s="194"/>
      <c r="H707" s="194"/>
      <c r="I707" s="194"/>
      <c r="J707" s="328"/>
      <c r="K707" s="194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</row>
    <row r="708">
      <c r="A708" s="194"/>
      <c r="B708" s="259"/>
      <c r="C708" s="194"/>
      <c r="D708" s="194"/>
      <c r="E708" s="194"/>
      <c r="F708" s="194"/>
      <c r="G708" s="194"/>
      <c r="H708" s="194"/>
      <c r="I708" s="194"/>
      <c r="J708" s="328"/>
      <c r="K708" s="194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</row>
    <row r="709">
      <c r="A709" s="194"/>
      <c r="B709" s="259"/>
      <c r="C709" s="194"/>
      <c r="D709" s="194"/>
      <c r="E709" s="194"/>
      <c r="F709" s="194"/>
      <c r="G709" s="194"/>
      <c r="H709" s="194"/>
      <c r="I709" s="194"/>
      <c r="J709" s="328"/>
      <c r="K709" s="194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</row>
    <row r="710">
      <c r="A710" s="194"/>
      <c r="B710" s="259"/>
      <c r="C710" s="194"/>
      <c r="D710" s="194"/>
      <c r="E710" s="194"/>
      <c r="F710" s="194"/>
      <c r="G710" s="194"/>
      <c r="H710" s="194"/>
      <c r="I710" s="194"/>
      <c r="J710" s="328"/>
      <c r="K710" s="194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</row>
    <row r="711">
      <c r="A711" s="194"/>
      <c r="B711" s="259"/>
      <c r="C711" s="194"/>
      <c r="D711" s="194"/>
      <c r="E711" s="194"/>
      <c r="F711" s="194"/>
      <c r="G711" s="194"/>
      <c r="H711" s="194"/>
      <c r="I711" s="194"/>
      <c r="J711" s="328"/>
      <c r="K711" s="194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</row>
    <row r="712">
      <c r="A712" s="194"/>
      <c r="B712" s="259"/>
      <c r="C712" s="194"/>
      <c r="D712" s="194"/>
      <c r="E712" s="194"/>
      <c r="F712" s="194"/>
      <c r="G712" s="194"/>
      <c r="H712" s="194"/>
      <c r="I712" s="194"/>
      <c r="J712" s="328"/>
      <c r="K712" s="194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</row>
    <row r="713">
      <c r="A713" s="194"/>
      <c r="B713" s="259"/>
      <c r="C713" s="194"/>
      <c r="D713" s="194"/>
      <c r="E713" s="194"/>
      <c r="F713" s="194"/>
      <c r="G713" s="194"/>
      <c r="H713" s="194"/>
      <c r="I713" s="194"/>
      <c r="J713" s="328"/>
      <c r="K713" s="194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</row>
    <row r="714">
      <c r="A714" s="194"/>
      <c r="B714" s="259"/>
      <c r="C714" s="194"/>
      <c r="D714" s="194"/>
      <c r="E714" s="194"/>
      <c r="F714" s="194"/>
      <c r="G714" s="194"/>
      <c r="H714" s="194"/>
      <c r="I714" s="194"/>
      <c r="J714" s="328"/>
      <c r="K714" s="194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</row>
    <row r="715">
      <c r="A715" s="194"/>
      <c r="B715" s="259"/>
      <c r="C715" s="194"/>
      <c r="D715" s="194"/>
      <c r="E715" s="194"/>
      <c r="F715" s="194"/>
      <c r="G715" s="194"/>
      <c r="H715" s="194"/>
      <c r="I715" s="194"/>
      <c r="J715" s="328"/>
      <c r="K715" s="194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</row>
    <row r="716">
      <c r="A716" s="194"/>
      <c r="B716" s="259"/>
      <c r="C716" s="194"/>
      <c r="D716" s="194"/>
      <c r="E716" s="194"/>
      <c r="F716" s="194"/>
      <c r="G716" s="194"/>
      <c r="H716" s="194"/>
      <c r="I716" s="194"/>
      <c r="J716" s="328"/>
      <c r="K716" s="194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</row>
    <row r="717">
      <c r="A717" s="194"/>
      <c r="B717" s="259"/>
      <c r="C717" s="194"/>
      <c r="D717" s="194"/>
      <c r="E717" s="194"/>
      <c r="F717" s="194"/>
      <c r="G717" s="194"/>
      <c r="H717" s="194"/>
      <c r="I717" s="194"/>
      <c r="J717" s="328"/>
      <c r="K717" s="194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</row>
    <row r="718">
      <c r="A718" s="194"/>
      <c r="B718" s="259"/>
      <c r="C718" s="194"/>
      <c r="D718" s="194"/>
      <c r="E718" s="194"/>
      <c r="F718" s="194"/>
      <c r="G718" s="194"/>
      <c r="H718" s="194"/>
      <c r="I718" s="194"/>
      <c r="J718" s="328"/>
      <c r="K718" s="194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</row>
    <row r="719">
      <c r="A719" s="194"/>
      <c r="B719" s="259"/>
      <c r="C719" s="194"/>
      <c r="D719" s="194"/>
      <c r="E719" s="194"/>
      <c r="F719" s="194"/>
      <c r="G719" s="194"/>
      <c r="H719" s="194"/>
      <c r="I719" s="194"/>
      <c r="J719" s="328"/>
      <c r="K719" s="194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</row>
    <row r="720">
      <c r="A720" s="194"/>
      <c r="B720" s="259"/>
      <c r="C720" s="194"/>
      <c r="D720" s="194"/>
      <c r="E720" s="194"/>
      <c r="F720" s="194"/>
      <c r="G720" s="194"/>
      <c r="H720" s="194"/>
      <c r="I720" s="194"/>
      <c r="J720" s="328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</row>
    <row r="721">
      <c r="A721" s="194"/>
      <c r="B721" s="259"/>
      <c r="C721" s="194"/>
      <c r="D721" s="194"/>
      <c r="E721" s="194"/>
      <c r="F721" s="194"/>
      <c r="G721" s="194"/>
      <c r="H721" s="194"/>
      <c r="I721" s="194"/>
      <c r="J721" s="328"/>
      <c r="K721" s="194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</row>
    <row r="722">
      <c r="A722" s="194"/>
      <c r="B722" s="259"/>
      <c r="C722" s="194"/>
      <c r="D722" s="194"/>
      <c r="E722" s="194"/>
      <c r="F722" s="194"/>
      <c r="G722" s="194"/>
      <c r="H722" s="194"/>
      <c r="I722" s="194"/>
      <c r="J722" s="328"/>
      <c r="K722" s="194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</row>
    <row r="723">
      <c r="A723" s="194"/>
      <c r="B723" s="259"/>
      <c r="C723" s="194"/>
      <c r="D723" s="194"/>
      <c r="E723" s="194"/>
      <c r="F723" s="194"/>
      <c r="G723" s="194"/>
      <c r="H723" s="194"/>
      <c r="I723" s="194"/>
      <c r="J723" s="328"/>
      <c r="K723" s="194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</row>
    <row r="724">
      <c r="A724" s="194"/>
      <c r="B724" s="259"/>
      <c r="C724" s="194"/>
      <c r="D724" s="194"/>
      <c r="E724" s="194"/>
      <c r="F724" s="194"/>
      <c r="G724" s="194"/>
      <c r="H724" s="194"/>
      <c r="I724" s="194"/>
      <c r="J724" s="328"/>
      <c r="K724" s="194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</row>
    <row r="725">
      <c r="A725" s="194"/>
      <c r="B725" s="259"/>
      <c r="C725" s="194"/>
      <c r="D725" s="194"/>
      <c r="E725" s="194"/>
      <c r="F725" s="194"/>
      <c r="G725" s="194"/>
      <c r="H725" s="194"/>
      <c r="I725" s="194"/>
      <c r="J725" s="328"/>
      <c r="K725" s="194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</row>
    <row r="726">
      <c r="A726" s="194"/>
      <c r="B726" s="259"/>
      <c r="C726" s="194"/>
      <c r="D726" s="194"/>
      <c r="E726" s="194"/>
      <c r="F726" s="194"/>
      <c r="G726" s="194"/>
      <c r="H726" s="194"/>
      <c r="I726" s="194"/>
      <c r="J726" s="328"/>
      <c r="K726" s="194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</row>
    <row r="727">
      <c r="A727" s="194"/>
      <c r="B727" s="259"/>
      <c r="C727" s="194"/>
      <c r="D727" s="194"/>
      <c r="E727" s="194"/>
      <c r="F727" s="194"/>
      <c r="G727" s="194"/>
      <c r="H727" s="194"/>
      <c r="I727" s="194"/>
      <c r="J727" s="328"/>
      <c r="K727" s="194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</row>
    <row r="728">
      <c r="A728" s="194"/>
      <c r="B728" s="259"/>
      <c r="C728" s="194"/>
      <c r="D728" s="194"/>
      <c r="E728" s="194"/>
      <c r="F728" s="194"/>
      <c r="G728" s="194"/>
      <c r="H728" s="194"/>
      <c r="I728" s="194"/>
      <c r="J728" s="328"/>
      <c r="K728" s="194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</row>
    <row r="729">
      <c r="A729" s="194"/>
      <c r="B729" s="259"/>
      <c r="C729" s="194"/>
      <c r="D729" s="194"/>
      <c r="E729" s="194"/>
      <c r="F729" s="194"/>
      <c r="G729" s="194"/>
      <c r="H729" s="194"/>
      <c r="I729" s="194"/>
      <c r="J729" s="328"/>
      <c r="K729" s="194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</row>
    <row r="730">
      <c r="A730" s="194"/>
      <c r="B730" s="259"/>
      <c r="C730" s="194"/>
      <c r="D730" s="194"/>
      <c r="E730" s="194"/>
      <c r="F730" s="194"/>
      <c r="G730" s="194"/>
      <c r="H730" s="194"/>
      <c r="I730" s="194"/>
      <c r="J730" s="328"/>
      <c r="K730" s="194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</row>
    <row r="731">
      <c r="A731" s="194"/>
      <c r="B731" s="259"/>
      <c r="C731" s="194"/>
      <c r="D731" s="194"/>
      <c r="E731" s="194"/>
      <c r="F731" s="194"/>
      <c r="G731" s="194"/>
      <c r="H731" s="194"/>
      <c r="I731" s="194"/>
      <c r="J731" s="328"/>
      <c r="K731" s="194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</row>
    <row r="732">
      <c r="A732" s="194"/>
      <c r="B732" s="259"/>
      <c r="C732" s="194"/>
      <c r="D732" s="194"/>
      <c r="E732" s="194"/>
      <c r="F732" s="194"/>
      <c r="G732" s="194"/>
      <c r="H732" s="194"/>
      <c r="I732" s="194"/>
      <c r="J732" s="328"/>
      <c r="K732" s="194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</row>
    <row r="733">
      <c r="A733" s="194"/>
      <c r="B733" s="259"/>
      <c r="C733" s="194"/>
      <c r="D733" s="194"/>
      <c r="E733" s="194"/>
      <c r="F733" s="194"/>
      <c r="G733" s="194"/>
      <c r="H733" s="194"/>
      <c r="I733" s="194"/>
      <c r="J733" s="328"/>
      <c r="K733" s="194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</row>
    <row r="734">
      <c r="A734" s="194"/>
      <c r="B734" s="259"/>
      <c r="C734" s="194"/>
      <c r="D734" s="194"/>
      <c r="E734" s="194"/>
      <c r="F734" s="194"/>
      <c r="G734" s="194"/>
      <c r="H734" s="194"/>
      <c r="I734" s="194"/>
      <c r="J734" s="328"/>
      <c r="K734" s="194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</row>
    <row r="735">
      <c r="A735" s="194"/>
      <c r="B735" s="259"/>
      <c r="C735" s="194"/>
      <c r="D735" s="194"/>
      <c r="E735" s="194"/>
      <c r="F735" s="194"/>
      <c r="G735" s="194"/>
      <c r="H735" s="194"/>
      <c r="I735" s="194"/>
      <c r="J735" s="328"/>
      <c r="K735" s="194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</row>
    <row r="736">
      <c r="A736" s="194"/>
      <c r="B736" s="259"/>
      <c r="C736" s="194"/>
      <c r="D736" s="194"/>
      <c r="E736" s="194"/>
      <c r="F736" s="194"/>
      <c r="G736" s="194"/>
      <c r="H736" s="194"/>
      <c r="I736" s="194"/>
      <c r="J736" s="328"/>
      <c r="K736" s="194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</row>
    <row r="737">
      <c r="A737" s="194"/>
      <c r="B737" s="259"/>
      <c r="C737" s="194"/>
      <c r="D737" s="194"/>
      <c r="E737" s="194"/>
      <c r="F737" s="194"/>
      <c r="G737" s="194"/>
      <c r="H737" s="194"/>
      <c r="I737" s="194"/>
      <c r="J737" s="328"/>
      <c r="K737" s="194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</row>
    <row r="738">
      <c r="A738" s="194"/>
      <c r="B738" s="259"/>
      <c r="C738" s="194"/>
      <c r="D738" s="194"/>
      <c r="E738" s="194"/>
      <c r="F738" s="194"/>
      <c r="G738" s="194"/>
      <c r="H738" s="194"/>
      <c r="I738" s="194"/>
      <c r="J738" s="328"/>
      <c r="K738" s="194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</row>
    <row r="739">
      <c r="A739" s="194"/>
      <c r="B739" s="259"/>
      <c r="C739" s="194"/>
      <c r="D739" s="194"/>
      <c r="E739" s="194"/>
      <c r="F739" s="194"/>
      <c r="G739" s="194"/>
      <c r="H739" s="194"/>
      <c r="I739" s="194"/>
      <c r="J739" s="328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</row>
    <row r="740">
      <c r="A740" s="194"/>
      <c r="B740" s="259"/>
      <c r="C740" s="194"/>
      <c r="D740" s="194"/>
      <c r="E740" s="194"/>
      <c r="F740" s="194"/>
      <c r="G740" s="194"/>
      <c r="H740" s="194"/>
      <c r="I740" s="194"/>
      <c r="J740" s="328"/>
      <c r="K740" s="194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</row>
    <row r="741">
      <c r="A741" s="194"/>
      <c r="B741" s="259"/>
      <c r="C741" s="194"/>
      <c r="D741" s="194"/>
      <c r="E741" s="194"/>
      <c r="F741" s="194"/>
      <c r="G741" s="194"/>
      <c r="H741" s="194"/>
      <c r="I741" s="194"/>
      <c r="J741" s="328"/>
      <c r="K741" s="194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</row>
    <row r="742">
      <c r="A742" s="194"/>
      <c r="B742" s="259"/>
      <c r="C742" s="194"/>
      <c r="D742" s="194"/>
      <c r="E742" s="194"/>
      <c r="F742" s="194"/>
      <c r="G742" s="194"/>
      <c r="H742" s="194"/>
      <c r="I742" s="194"/>
      <c r="J742" s="328"/>
      <c r="K742" s="194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</row>
    <row r="743">
      <c r="A743" s="194"/>
      <c r="B743" s="259"/>
      <c r="C743" s="194"/>
      <c r="D743" s="194"/>
      <c r="E743" s="194"/>
      <c r="F743" s="194"/>
      <c r="G743" s="194"/>
      <c r="H743" s="194"/>
      <c r="I743" s="194"/>
      <c r="J743" s="328"/>
      <c r="K743" s="194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</row>
    <row r="744">
      <c r="A744" s="194"/>
      <c r="B744" s="259"/>
      <c r="C744" s="194"/>
      <c r="D744" s="194"/>
      <c r="E744" s="194"/>
      <c r="F744" s="194"/>
      <c r="G744" s="194"/>
      <c r="H744" s="194"/>
      <c r="I744" s="194"/>
      <c r="J744" s="328"/>
      <c r="K744" s="194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</row>
    <row r="745">
      <c r="A745" s="194"/>
      <c r="B745" s="259"/>
      <c r="C745" s="194"/>
      <c r="D745" s="194"/>
      <c r="E745" s="194"/>
      <c r="F745" s="194"/>
      <c r="G745" s="194"/>
      <c r="H745" s="194"/>
      <c r="I745" s="194"/>
      <c r="J745" s="328"/>
      <c r="K745" s="194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</row>
    <row r="746">
      <c r="A746" s="194"/>
      <c r="B746" s="259"/>
      <c r="C746" s="194"/>
      <c r="D746" s="194"/>
      <c r="E746" s="194"/>
      <c r="F746" s="194"/>
      <c r="G746" s="194"/>
      <c r="H746" s="194"/>
      <c r="I746" s="194"/>
      <c r="J746" s="328"/>
      <c r="K746" s="194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</row>
    <row r="747">
      <c r="A747" s="194"/>
      <c r="B747" s="259"/>
      <c r="C747" s="194"/>
      <c r="D747" s="194"/>
      <c r="E747" s="194"/>
      <c r="F747" s="194"/>
      <c r="G747" s="194"/>
      <c r="H747" s="194"/>
      <c r="I747" s="194"/>
      <c r="J747" s="328"/>
      <c r="K747" s="194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</row>
    <row r="748">
      <c r="A748" s="194"/>
      <c r="B748" s="259"/>
      <c r="C748" s="194"/>
      <c r="D748" s="194"/>
      <c r="E748" s="194"/>
      <c r="F748" s="194"/>
      <c r="G748" s="194"/>
      <c r="H748" s="194"/>
      <c r="I748" s="194"/>
      <c r="J748" s="328"/>
      <c r="K748" s="194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</row>
    <row r="749">
      <c r="A749" s="194"/>
      <c r="B749" s="259"/>
      <c r="C749" s="194"/>
      <c r="D749" s="194"/>
      <c r="E749" s="194"/>
      <c r="F749" s="194"/>
      <c r="G749" s="194"/>
      <c r="H749" s="194"/>
      <c r="I749" s="194"/>
      <c r="J749" s="328"/>
      <c r="K749" s="194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</row>
    <row r="750">
      <c r="A750" s="194"/>
      <c r="B750" s="259"/>
      <c r="C750" s="194"/>
      <c r="D750" s="194"/>
      <c r="E750" s="194"/>
      <c r="F750" s="194"/>
      <c r="G750" s="194"/>
      <c r="H750" s="194"/>
      <c r="I750" s="194"/>
      <c r="J750" s="328"/>
      <c r="K750" s="194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</row>
    <row r="751">
      <c r="A751" s="194"/>
      <c r="B751" s="259"/>
      <c r="C751" s="194"/>
      <c r="D751" s="194"/>
      <c r="E751" s="194"/>
      <c r="F751" s="194"/>
      <c r="G751" s="194"/>
      <c r="H751" s="194"/>
      <c r="I751" s="194"/>
      <c r="J751" s="328"/>
      <c r="K751" s="194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</row>
    <row r="752">
      <c r="A752" s="194"/>
      <c r="B752" s="259"/>
      <c r="C752" s="194"/>
      <c r="D752" s="194"/>
      <c r="E752" s="194"/>
      <c r="F752" s="194"/>
      <c r="G752" s="194"/>
      <c r="H752" s="194"/>
      <c r="I752" s="194"/>
      <c r="J752" s="328"/>
      <c r="K752" s="194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</row>
    <row r="753">
      <c r="A753" s="194"/>
      <c r="B753" s="259"/>
      <c r="C753" s="194"/>
      <c r="D753" s="194"/>
      <c r="E753" s="194"/>
      <c r="F753" s="194"/>
      <c r="G753" s="194"/>
      <c r="H753" s="194"/>
      <c r="I753" s="194"/>
      <c r="J753" s="328"/>
      <c r="K753" s="194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</row>
    <row r="754">
      <c r="A754" s="194"/>
      <c r="B754" s="259"/>
      <c r="C754" s="194"/>
      <c r="D754" s="194"/>
      <c r="E754" s="194"/>
      <c r="F754" s="194"/>
      <c r="G754" s="194"/>
      <c r="H754" s="194"/>
      <c r="I754" s="194"/>
      <c r="J754" s="328"/>
      <c r="K754" s="194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</row>
    <row r="755">
      <c r="A755" s="194"/>
      <c r="B755" s="259"/>
      <c r="C755" s="194"/>
      <c r="D755" s="194"/>
      <c r="E755" s="194"/>
      <c r="F755" s="194"/>
      <c r="G755" s="194"/>
      <c r="H755" s="194"/>
      <c r="I755" s="194"/>
      <c r="J755" s="328"/>
      <c r="K755" s="194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</row>
    <row r="756">
      <c r="A756" s="194"/>
      <c r="B756" s="259"/>
      <c r="C756" s="194"/>
      <c r="D756" s="194"/>
      <c r="E756" s="194"/>
      <c r="F756" s="194"/>
      <c r="G756" s="194"/>
      <c r="H756" s="194"/>
      <c r="I756" s="194"/>
      <c r="J756" s="328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</row>
    <row r="757">
      <c r="A757" s="194"/>
      <c r="B757" s="259"/>
      <c r="C757" s="194"/>
      <c r="D757" s="194"/>
      <c r="E757" s="194"/>
      <c r="F757" s="194"/>
      <c r="G757" s="194"/>
      <c r="H757" s="194"/>
      <c r="I757" s="194"/>
      <c r="J757" s="328"/>
      <c r="K757" s="194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</row>
    <row r="758">
      <c r="A758" s="194"/>
      <c r="B758" s="259"/>
      <c r="C758" s="194"/>
      <c r="D758" s="194"/>
      <c r="E758" s="194"/>
      <c r="F758" s="194"/>
      <c r="G758" s="194"/>
      <c r="H758" s="194"/>
      <c r="I758" s="194"/>
      <c r="J758" s="328"/>
      <c r="K758" s="194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</row>
    <row r="759">
      <c r="A759" s="194"/>
      <c r="B759" s="259"/>
      <c r="C759" s="194"/>
      <c r="D759" s="194"/>
      <c r="E759" s="194"/>
      <c r="F759" s="194"/>
      <c r="G759" s="194"/>
      <c r="H759" s="194"/>
      <c r="I759" s="194"/>
      <c r="J759" s="328"/>
      <c r="K759" s="194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</row>
    <row r="760">
      <c r="A760" s="194"/>
      <c r="B760" s="259"/>
      <c r="C760" s="194"/>
      <c r="D760" s="194"/>
      <c r="E760" s="194"/>
      <c r="F760" s="194"/>
      <c r="G760" s="194"/>
      <c r="H760" s="194"/>
      <c r="I760" s="194"/>
      <c r="J760" s="328"/>
      <c r="K760" s="194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</row>
    <row r="761">
      <c r="A761" s="194"/>
      <c r="B761" s="259"/>
      <c r="C761" s="194"/>
      <c r="D761" s="194"/>
      <c r="E761" s="194"/>
      <c r="F761" s="194"/>
      <c r="G761" s="194"/>
      <c r="H761" s="194"/>
      <c r="I761" s="194"/>
      <c r="J761" s="328"/>
      <c r="K761" s="194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</row>
    <row r="762">
      <c r="A762" s="194"/>
      <c r="B762" s="259"/>
      <c r="C762" s="194"/>
      <c r="D762" s="194"/>
      <c r="E762" s="194"/>
      <c r="F762" s="194"/>
      <c r="G762" s="194"/>
      <c r="H762" s="194"/>
      <c r="I762" s="194"/>
      <c r="J762" s="328"/>
      <c r="K762" s="194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</row>
    <row r="763">
      <c r="A763" s="194"/>
      <c r="B763" s="259"/>
      <c r="C763" s="194"/>
      <c r="D763" s="194"/>
      <c r="E763" s="194"/>
      <c r="F763" s="194"/>
      <c r="G763" s="194"/>
      <c r="H763" s="194"/>
      <c r="I763" s="194"/>
      <c r="J763" s="328"/>
      <c r="K763" s="194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</row>
    <row r="764">
      <c r="A764" s="194"/>
      <c r="B764" s="259"/>
      <c r="C764" s="194"/>
      <c r="D764" s="194"/>
      <c r="E764" s="194"/>
      <c r="F764" s="194"/>
      <c r="G764" s="194"/>
      <c r="H764" s="194"/>
      <c r="I764" s="194"/>
      <c r="J764" s="328"/>
      <c r="K764" s="194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</row>
    <row r="765">
      <c r="A765" s="194"/>
      <c r="B765" s="259"/>
      <c r="C765" s="194"/>
      <c r="D765" s="194"/>
      <c r="E765" s="194"/>
      <c r="F765" s="194"/>
      <c r="G765" s="194"/>
      <c r="H765" s="194"/>
      <c r="I765" s="194"/>
      <c r="J765" s="328"/>
      <c r="K765" s="194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</row>
    <row r="766">
      <c r="A766" s="194"/>
      <c r="B766" s="259"/>
      <c r="C766" s="194"/>
      <c r="D766" s="194"/>
      <c r="E766" s="194"/>
      <c r="F766" s="194"/>
      <c r="G766" s="194"/>
      <c r="H766" s="194"/>
      <c r="I766" s="194"/>
      <c r="J766" s="328"/>
      <c r="K766" s="194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</row>
    <row r="767">
      <c r="A767" s="194"/>
      <c r="B767" s="259"/>
      <c r="C767" s="194"/>
      <c r="D767" s="194"/>
      <c r="E767" s="194"/>
      <c r="F767" s="194"/>
      <c r="G767" s="194"/>
      <c r="H767" s="194"/>
      <c r="I767" s="194"/>
      <c r="J767" s="328"/>
      <c r="K767" s="194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</row>
    <row r="768">
      <c r="A768" s="194"/>
      <c r="B768" s="259"/>
      <c r="C768" s="194"/>
      <c r="D768" s="194"/>
      <c r="E768" s="194"/>
      <c r="F768" s="194"/>
      <c r="G768" s="194"/>
      <c r="H768" s="194"/>
      <c r="I768" s="194"/>
      <c r="J768" s="328"/>
      <c r="K768" s="194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</row>
    <row r="769">
      <c r="A769" s="194"/>
      <c r="B769" s="259"/>
      <c r="C769" s="194"/>
      <c r="D769" s="194"/>
      <c r="E769" s="194"/>
      <c r="F769" s="194"/>
      <c r="G769" s="194"/>
      <c r="H769" s="194"/>
      <c r="I769" s="194"/>
      <c r="J769" s="328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</row>
    <row r="770">
      <c r="A770" s="194"/>
      <c r="B770" s="259"/>
      <c r="C770" s="194"/>
      <c r="D770" s="194"/>
      <c r="E770" s="194"/>
      <c r="F770" s="194"/>
      <c r="G770" s="194"/>
      <c r="H770" s="194"/>
      <c r="I770" s="194"/>
      <c r="J770" s="328"/>
      <c r="K770" s="194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</row>
    <row r="771">
      <c r="A771" s="194"/>
      <c r="B771" s="259"/>
      <c r="C771" s="194"/>
      <c r="D771" s="194"/>
      <c r="E771" s="194"/>
      <c r="F771" s="194"/>
      <c r="G771" s="194"/>
      <c r="H771" s="194"/>
      <c r="I771" s="194"/>
      <c r="J771" s="328"/>
      <c r="K771" s="194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</row>
    <row r="772">
      <c r="A772" s="194"/>
      <c r="B772" s="259"/>
      <c r="C772" s="194"/>
      <c r="D772" s="194"/>
      <c r="E772" s="194"/>
      <c r="F772" s="194"/>
      <c r="G772" s="194"/>
      <c r="H772" s="194"/>
      <c r="I772" s="194"/>
      <c r="J772" s="328"/>
      <c r="K772" s="194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</row>
    <row r="773">
      <c r="A773" s="194"/>
      <c r="B773" s="259"/>
      <c r="C773" s="194"/>
      <c r="D773" s="194"/>
      <c r="E773" s="194"/>
      <c r="F773" s="194"/>
      <c r="G773" s="194"/>
      <c r="H773" s="194"/>
      <c r="I773" s="194"/>
      <c r="J773" s="328"/>
      <c r="K773" s="194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</row>
    <row r="774">
      <c r="A774" s="194"/>
      <c r="B774" s="259"/>
      <c r="C774" s="194"/>
      <c r="D774" s="194"/>
      <c r="E774" s="194"/>
      <c r="F774" s="194"/>
      <c r="G774" s="194"/>
      <c r="H774" s="194"/>
      <c r="I774" s="194"/>
      <c r="J774" s="328"/>
      <c r="K774" s="194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</row>
    <row r="775">
      <c r="A775" s="194"/>
      <c r="B775" s="259"/>
      <c r="C775" s="194"/>
      <c r="D775" s="194"/>
      <c r="E775" s="194"/>
      <c r="F775" s="194"/>
      <c r="G775" s="194"/>
      <c r="H775" s="194"/>
      <c r="I775" s="194"/>
      <c r="J775" s="328"/>
      <c r="K775" s="194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</row>
    <row r="776">
      <c r="A776" s="194"/>
      <c r="B776" s="259"/>
      <c r="C776" s="194"/>
      <c r="D776" s="194"/>
      <c r="E776" s="194"/>
      <c r="F776" s="194"/>
      <c r="G776" s="194"/>
      <c r="H776" s="194"/>
      <c r="I776" s="194"/>
      <c r="J776" s="328"/>
      <c r="K776" s="194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</row>
    <row r="777">
      <c r="A777" s="194"/>
      <c r="B777" s="259"/>
      <c r="C777" s="194"/>
      <c r="D777" s="194"/>
      <c r="E777" s="194"/>
      <c r="F777" s="194"/>
      <c r="G777" s="194"/>
      <c r="H777" s="194"/>
      <c r="I777" s="194"/>
      <c r="J777" s="328"/>
      <c r="K777" s="194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</row>
    <row r="778">
      <c r="A778" s="194"/>
      <c r="B778" s="259"/>
      <c r="C778" s="194"/>
      <c r="D778" s="194"/>
      <c r="E778" s="194"/>
      <c r="F778" s="194"/>
      <c r="G778" s="194"/>
      <c r="H778" s="194"/>
      <c r="I778" s="194"/>
      <c r="J778" s="328"/>
      <c r="K778" s="194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</row>
    <row r="779">
      <c r="A779" s="194"/>
      <c r="B779" s="259"/>
      <c r="C779" s="194"/>
      <c r="D779" s="194"/>
      <c r="E779" s="194"/>
      <c r="F779" s="194"/>
      <c r="G779" s="194"/>
      <c r="H779" s="194"/>
      <c r="I779" s="194"/>
      <c r="J779" s="328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</row>
    <row r="780">
      <c r="A780" s="194"/>
      <c r="B780" s="259"/>
      <c r="C780" s="194"/>
      <c r="D780" s="194"/>
      <c r="E780" s="194"/>
      <c r="F780" s="194"/>
      <c r="G780" s="194"/>
      <c r="H780" s="194"/>
      <c r="I780" s="194"/>
      <c r="J780" s="328"/>
      <c r="K780" s="194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</row>
    <row r="781">
      <c r="A781" s="194"/>
      <c r="B781" s="259"/>
      <c r="C781" s="194"/>
      <c r="D781" s="194"/>
      <c r="E781" s="194"/>
      <c r="F781" s="194"/>
      <c r="G781" s="194"/>
      <c r="H781" s="194"/>
      <c r="I781" s="194"/>
      <c r="J781" s="328"/>
      <c r="K781" s="194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</row>
    <row r="782">
      <c r="A782" s="194"/>
      <c r="B782" s="259"/>
      <c r="C782" s="194"/>
      <c r="D782" s="194"/>
      <c r="E782" s="194"/>
      <c r="F782" s="194"/>
      <c r="G782" s="194"/>
      <c r="H782" s="194"/>
      <c r="I782" s="194"/>
      <c r="J782" s="328"/>
      <c r="K782" s="194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</row>
    <row r="783">
      <c r="A783" s="194"/>
      <c r="B783" s="259"/>
      <c r="C783" s="194"/>
      <c r="D783" s="194"/>
      <c r="E783" s="194"/>
      <c r="F783" s="194"/>
      <c r="G783" s="194"/>
      <c r="H783" s="194"/>
      <c r="I783" s="194"/>
      <c r="J783" s="328"/>
      <c r="K783" s="194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</row>
    <row r="784">
      <c r="A784" s="194"/>
      <c r="B784" s="259"/>
      <c r="C784" s="194"/>
      <c r="D784" s="194"/>
      <c r="E784" s="194"/>
      <c r="F784" s="194"/>
      <c r="G784" s="194"/>
      <c r="H784" s="194"/>
      <c r="I784" s="194"/>
      <c r="J784" s="328"/>
      <c r="K784" s="194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</row>
    <row r="785">
      <c r="A785" s="194"/>
      <c r="B785" s="259"/>
      <c r="C785" s="194"/>
      <c r="D785" s="194"/>
      <c r="E785" s="194"/>
      <c r="F785" s="194"/>
      <c r="G785" s="194"/>
      <c r="H785" s="194"/>
      <c r="I785" s="194"/>
      <c r="J785" s="328"/>
      <c r="K785" s="194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</row>
    <row r="786">
      <c r="A786" s="194"/>
      <c r="B786" s="259"/>
      <c r="C786" s="194"/>
      <c r="D786" s="194"/>
      <c r="E786" s="194"/>
      <c r="F786" s="194"/>
      <c r="G786" s="194"/>
      <c r="H786" s="194"/>
      <c r="I786" s="194"/>
      <c r="J786" s="328"/>
      <c r="K786" s="194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</row>
    <row r="787">
      <c r="A787" s="194"/>
      <c r="B787" s="259"/>
      <c r="C787" s="194"/>
      <c r="D787" s="194"/>
      <c r="E787" s="194"/>
      <c r="F787" s="194"/>
      <c r="G787" s="194"/>
      <c r="H787" s="194"/>
      <c r="I787" s="194"/>
      <c r="J787" s="328"/>
      <c r="K787" s="194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</row>
    <row r="788">
      <c r="A788" s="194"/>
      <c r="B788" s="259"/>
      <c r="C788" s="194"/>
      <c r="D788" s="194"/>
      <c r="E788" s="194"/>
      <c r="F788" s="194"/>
      <c r="G788" s="194"/>
      <c r="H788" s="194"/>
      <c r="I788" s="194"/>
      <c r="J788" s="328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</row>
    <row r="789">
      <c r="A789" s="194"/>
      <c r="B789" s="259"/>
      <c r="C789" s="194"/>
      <c r="D789" s="194"/>
      <c r="E789" s="194"/>
      <c r="F789" s="194"/>
      <c r="G789" s="194"/>
      <c r="H789" s="194"/>
      <c r="I789" s="194"/>
      <c r="J789" s="328"/>
      <c r="K789" s="194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</row>
    <row r="790">
      <c r="A790" s="194"/>
      <c r="B790" s="259"/>
      <c r="C790" s="194"/>
      <c r="D790" s="194"/>
      <c r="E790" s="194"/>
      <c r="F790" s="194"/>
      <c r="G790" s="194"/>
      <c r="H790" s="194"/>
      <c r="I790" s="194"/>
      <c r="J790" s="328"/>
      <c r="K790" s="194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</row>
    <row r="791">
      <c r="A791" s="194"/>
      <c r="B791" s="259"/>
      <c r="C791" s="194"/>
      <c r="D791" s="194"/>
      <c r="E791" s="194"/>
      <c r="F791" s="194"/>
      <c r="G791" s="194"/>
      <c r="H791" s="194"/>
      <c r="I791" s="194"/>
      <c r="J791" s="328"/>
      <c r="K791" s="194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</row>
    <row r="792">
      <c r="A792" s="194"/>
      <c r="B792" s="259"/>
      <c r="C792" s="194"/>
      <c r="D792" s="194"/>
      <c r="E792" s="194"/>
      <c r="F792" s="194"/>
      <c r="G792" s="194"/>
      <c r="H792" s="194"/>
      <c r="I792" s="194"/>
      <c r="J792" s="328"/>
      <c r="K792" s="194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</row>
    <row r="793">
      <c r="A793" s="194"/>
      <c r="B793" s="259"/>
      <c r="C793" s="194"/>
      <c r="D793" s="194"/>
      <c r="E793" s="194"/>
      <c r="F793" s="194"/>
      <c r="G793" s="194"/>
      <c r="H793" s="194"/>
      <c r="I793" s="194"/>
      <c r="J793" s="328"/>
      <c r="K793" s="194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</row>
    <row r="794">
      <c r="A794" s="194"/>
      <c r="B794" s="259"/>
      <c r="C794" s="194"/>
      <c r="D794" s="194"/>
      <c r="E794" s="194"/>
      <c r="F794" s="194"/>
      <c r="G794" s="194"/>
      <c r="H794" s="194"/>
      <c r="I794" s="194"/>
      <c r="J794" s="328"/>
      <c r="K794" s="194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</row>
    <row r="795">
      <c r="A795" s="194"/>
      <c r="B795" s="259"/>
      <c r="C795" s="194"/>
      <c r="D795" s="194"/>
      <c r="E795" s="194"/>
      <c r="F795" s="194"/>
      <c r="G795" s="194"/>
      <c r="H795" s="194"/>
      <c r="I795" s="194"/>
      <c r="J795" s="328"/>
      <c r="K795" s="194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</row>
    <row r="796">
      <c r="A796" s="194"/>
      <c r="B796" s="259"/>
      <c r="C796" s="194"/>
      <c r="D796" s="194"/>
      <c r="E796" s="194"/>
      <c r="F796" s="194"/>
      <c r="G796" s="194"/>
      <c r="H796" s="194"/>
      <c r="I796" s="194"/>
      <c r="J796" s="328"/>
      <c r="K796" s="194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</row>
    <row r="797">
      <c r="A797" s="194"/>
      <c r="B797" s="259"/>
      <c r="C797" s="194"/>
      <c r="D797" s="194"/>
      <c r="E797" s="194"/>
      <c r="F797" s="194"/>
      <c r="G797" s="194"/>
      <c r="H797" s="194"/>
      <c r="I797" s="194"/>
      <c r="J797" s="328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</row>
    <row r="798">
      <c r="A798" s="194"/>
      <c r="B798" s="259"/>
      <c r="C798" s="194"/>
      <c r="D798" s="194"/>
      <c r="E798" s="194"/>
      <c r="F798" s="194"/>
      <c r="G798" s="194"/>
      <c r="H798" s="194"/>
      <c r="I798" s="194"/>
      <c r="J798" s="328"/>
      <c r="K798" s="194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</row>
    <row r="799">
      <c r="A799" s="194"/>
      <c r="B799" s="259"/>
      <c r="C799" s="194"/>
      <c r="D799" s="194"/>
      <c r="E799" s="194"/>
      <c r="F799" s="194"/>
      <c r="G799" s="194"/>
      <c r="H799" s="194"/>
      <c r="I799" s="194"/>
      <c r="J799" s="328"/>
      <c r="K799" s="194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</row>
    <row r="800">
      <c r="A800" s="194"/>
      <c r="B800" s="259"/>
      <c r="C800" s="194"/>
      <c r="D800" s="194"/>
      <c r="E800" s="194"/>
      <c r="F800" s="194"/>
      <c r="G800" s="194"/>
      <c r="H800" s="194"/>
      <c r="I800" s="194"/>
      <c r="J800" s="328"/>
      <c r="K800" s="194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</row>
    <row r="801">
      <c r="A801" s="194"/>
      <c r="B801" s="259"/>
      <c r="C801" s="194"/>
      <c r="D801" s="194"/>
      <c r="E801" s="194"/>
      <c r="F801" s="194"/>
      <c r="G801" s="194"/>
      <c r="H801" s="194"/>
      <c r="I801" s="194"/>
      <c r="J801" s="328"/>
      <c r="K801" s="194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</row>
    <row r="802">
      <c r="A802" s="194"/>
      <c r="B802" s="259"/>
      <c r="C802" s="194"/>
      <c r="D802" s="194"/>
      <c r="E802" s="194"/>
      <c r="F802" s="194"/>
      <c r="G802" s="194"/>
      <c r="H802" s="194"/>
      <c r="I802" s="194"/>
      <c r="J802" s="328"/>
      <c r="K802" s="194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</row>
    <row r="803">
      <c r="A803" s="194"/>
      <c r="B803" s="259"/>
      <c r="C803" s="194"/>
      <c r="D803" s="194"/>
      <c r="E803" s="194"/>
      <c r="F803" s="194"/>
      <c r="G803" s="194"/>
      <c r="H803" s="194"/>
      <c r="I803" s="194"/>
      <c r="J803" s="328"/>
      <c r="K803" s="194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</row>
    <row r="804">
      <c r="A804" s="194"/>
      <c r="B804" s="259"/>
      <c r="C804" s="194"/>
      <c r="D804" s="194"/>
      <c r="E804" s="194"/>
      <c r="F804" s="194"/>
      <c r="G804" s="194"/>
      <c r="H804" s="194"/>
      <c r="I804" s="194"/>
      <c r="J804" s="328"/>
      <c r="K804" s="194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</row>
    <row r="805">
      <c r="A805" s="194"/>
      <c r="B805" s="259"/>
      <c r="C805" s="194"/>
      <c r="D805" s="194"/>
      <c r="E805" s="194"/>
      <c r="F805" s="194"/>
      <c r="G805" s="194"/>
      <c r="H805" s="194"/>
      <c r="I805" s="194"/>
      <c r="J805" s="328"/>
      <c r="K805" s="194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</row>
    <row r="806">
      <c r="A806" s="194"/>
      <c r="B806" s="259"/>
      <c r="C806" s="194"/>
      <c r="D806" s="194"/>
      <c r="E806" s="194"/>
      <c r="F806" s="194"/>
      <c r="G806" s="194"/>
      <c r="H806" s="194"/>
      <c r="I806" s="194"/>
      <c r="J806" s="328"/>
      <c r="K806" s="194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</row>
    <row r="807">
      <c r="A807" s="194"/>
      <c r="B807" s="259"/>
      <c r="C807" s="194"/>
      <c r="D807" s="194"/>
      <c r="E807" s="194"/>
      <c r="F807" s="194"/>
      <c r="G807" s="194"/>
      <c r="H807" s="194"/>
      <c r="I807" s="194"/>
      <c r="J807" s="328"/>
      <c r="K807" s="194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</row>
    <row r="808">
      <c r="A808" s="194"/>
      <c r="B808" s="259"/>
      <c r="C808" s="194"/>
      <c r="D808" s="194"/>
      <c r="E808" s="194"/>
      <c r="F808" s="194"/>
      <c r="G808" s="194"/>
      <c r="H808" s="194"/>
      <c r="I808" s="194"/>
      <c r="J808" s="328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</row>
    <row r="809">
      <c r="A809" s="194"/>
      <c r="B809" s="259"/>
      <c r="C809" s="194"/>
      <c r="D809" s="194"/>
      <c r="E809" s="194"/>
      <c r="F809" s="194"/>
      <c r="G809" s="194"/>
      <c r="H809" s="194"/>
      <c r="I809" s="194"/>
      <c r="J809" s="328"/>
      <c r="K809" s="194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</row>
    <row r="810">
      <c r="A810" s="194"/>
      <c r="B810" s="259"/>
      <c r="C810" s="194"/>
      <c r="D810" s="194"/>
      <c r="E810" s="194"/>
      <c r="F810" s="194"/>
      <c r="G810" s="194"/>
      <c r="H810" s="194"/>
      <c r="I810" s="194"/>
      <c r="J810" s="328"/>
      <c r="K810" s="194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</row>
    <row r="811">
      <c r="A811" s="194"/>
      <c r="B811" s="259"/>
      <c r="C811" s="194"/>
      <c r="D811" s="194"/>
      <c r="E811" s="194"/>
      <c r="F811" s="194"/>
      <c r="G811" s="194"/>
      <c r="H811" s="194"/>
      <c r="I811" s="194"/>
      <c r="J811" s="328"/>
      <c r="K811" s="194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</row>
    <row r="812">
      <c r="A812" s="194"/>
      <c r="B812" s="259"/>
      <c r="C812" s="194"/>
      <c r="D812" s="194"/>
      <c r="E812" s="194"/>
      <c r="F812" s="194"/>
      <c r="G812" s="194"/>
      <c r="H812" s="194"/>
      <c r="I812" s="194"/>
      <c r="J812" s="328"/>
      <c r="K812" s="194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</row>
    <row r="813">
      <c r="A813" s="194"/>
      <c r="B813" s="259"/>
      <c r="C813" s="194"/>
      <c r="D813" s="194"/>
      <c r="E813" s="194"/>
      <c r="F813" s="194"/>
      <c r="G813" s="194"/>
      <c r="H813" s="194"/>
      <c r="I813" s="194"/>
      <c r="J813" s="328"/>
      <c r="K813" s="194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</row>
    <row r="814">
      <c r="A814" s="194"/>
      <c r="B814" s="259"/>
      <c r="C814" s="194"/>
      <c r="D814" s="194"/>
      <c r="E814" s="194"/>
      <c r="F814" s="194"/>
      <c r="G814" s="194"/>
      <c r="H814" s="194"/>
      <c r="I814" s="194"/>
      <c r="J814" s="328"/>
      <c r="K814" s="194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</row>
    <row r="815">
      <c r="A815" s="194"/>
      <c r="B815" s="259"/>
      <c r="C815" s="194"/>
      <c r="D815" s="194"/>
      <c r="E815" s="194"/>
      <c r="F815" s="194"/>
      <c r="G815" s="194"/>
      <c r="H815" s="194"/>
      <c r="I815" s="194"/>
      <c r="J815" s="328"/>
      <c r="K815" s="194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</row>
    <row r="816">
      <c r="A816" s="194"/>
      <c r="B816" s="259"/>
      <c r="C816" s="194"/>
      <c r="D816" s="194"/>
      <c r="E816" s="194"/>
      <c r="F816" s="194"/>
      <c r="G816" s="194"/>
      <c r="H816" s="194"/>
      <c r="I816" s="194"/>
      <c r="J816" s="328"/>
      <c r="K816" s="194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</row>
    <row r="817">
      <c r="A817" s="194"/>
      <c r="B817" s="259"/>
      <c r="C817" s="194"/>
      <c r="D817" s="194"/>
      <c r="E817" s="194"/>
      <c r="F817" s="194"/>
      <c r="G817" s="194"/>
      <c r="H817" s="194"/>
      <c r="I817" s="194"/>
      <c r="J817" s="328"/>
      <c r="K817" s="194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</row>
    <row r="818">
      <c r="A818" s="194"/>
      <c r="B818" s="259"/>
      <c r="C818" s="194"/>
      <c r="D818" s="194"/>
      <c r="E818" s="194"/>
      <c r="F818" s="194"/>
      <c r="G818" s="194"/>
      <c r="H818" s="194"/>
      <c r="I818" s="194"/>
      <c r="J818" s="328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</row>
    <row r="819">
      <c r="A819" s="194"/>
      <c r="B819" s="259"/>
      <c r="C819" s="194"/>
      <c r="D819" s="194"/>
      <c r="E819" s="194"/>
      <c r="F819" s="194"/>
      <c r="G819" s="194"/>
      <c r="H819" s="194"/>
      <c r="I819" s="194"/>
      <c r="J819" s="328"/>
      <c r="K819" s="194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</row>
    <row r="820">
      <c r="A820" s="194"/>
      <c r="B820" s="259"/>
      <c r="C820" s="194"/>
      <c r="D820" s="194"/>
      <c r="E820" s="194"/>
      <c r="F820" s="194"/>
      <c r="G820" s="194"/>
      <c r="H820" s="194"/>
      <c r="I820" s="194"/>
      <c r="J820" s="328"/>
      <c r="K820" s="194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</row>
    <row r="821">
      <c r="A821" s="194"/>
      <c r="B821" s="259"/>
      <c r="C821" s="194"/>
      <c r="D821" s="194"/>
      <c r="E821" s="194"/>
      <c r="F821" s="194"/>
      <c r="G821" s="194"/>
      <c r="H821" s="194"/>
      <c r="I821" s="194"/>
      <c r="J821" s="328"/>
      <c r="K821" s="194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</row>
    <row r="822">
      <c r="A822" s="194"/>
      <c r="B822" s="259"/>
      <c r="C822" s="194"/>
      <c r="D822" s="194"/>
      <c r="E822" s="194"/>
      <c r="F822" s="194"/>
      <c r="G822" s="194"/>
      <c r="H822" s="194"/>
      <c r="I822" s="194"/>
      <c r="J822" s="328"/>
      <c r="K822" s="194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</row>
    <row r="823">
      <c r="A823" s="194"/>
      <c r="B823" s="259"/>
      <c r="C823" s="194"/>
      <c r="D823" s="194"/>
      <c r="E823" s="194"/>
      <c r="F823" s="194"/>
      <c r="G823" s="194"/>
      <c r="H823" s="194"/>
      <c r="I823" s="194"/>
      <c r="J823" s="328"/>
      <c r="K823" s="194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</row>
    <row r="824">
      <c r="A824" s="194"/>
      <c r="B824" s="259"/>
      <c r="C824" s="194"/>
      <c r="D824" s="194"/>
      <c r="E824" s="194"/>
      <c r="F824" s="194"/>
      <c r="G824" s="194"/>
      <c r="H824" s="194"/>
      <c r="I824" s="194"/>
      <c r="J824" s="328"/>
      <c r="K824" s="194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</row>
    <row r="825">
      <c r="A825" s="194"/>
      <c r="B825" s="259"/>
      <c r="C825" s="194"/>
      <c r="D825" s="194"/>
      <c r="E825" s="194"/>
      <c r="F825" s="194"/>
      <c r="G825" s="194"/>
      <c r="H825" s="194"/>
      <c r="I825" s="194"/>
      <c r="J825" s="328"/>
      <c r="K825" s="194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</row>
    <row r="826">
      <c r="A826" s="194"/>
      <c r="B826" s="259"/>
      <c r="C826" s="194"/>
      <c r="D826" s="194"/>
      <c r="E826" s="194"/>
      <c r="F826" s="194"/>
      <c r="G826" s="194"/>
      <c r="H826" s="194"/>
      <c r="I826" s="194"/>
      <c r="J826" s="328"/>
      <c r="K826" s="194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</row>
    <row r="827">
      <c r="A827" s="194"/>
      <c r="B827" s="259"/>
      <c r="C827" s="194"/>
      <c r="D827" s="194"/>
      <c r="E827" s="194"/>
      <c r="F827" s="194"/>
      <c r="G827" s="194"/>
      <c r="H827" s="194"/>
      <c r="I827" s="194"/>
      <c r="J827" s="328"/>
      <c r="K827" s="194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</row>
    <row r="828">
      <c r="A828" s="194"/>
      <c r="B828" s="259"/>
      <c r="C828" s="194"/>
      <c r="D828" s="194"/>
      <c r="E828" s="194"/>
      <c r="F828" s="194"/>
      <c r="G828" s="194"/>
      <c r="H828" s="194"/>
      <c r="I828" s="194"/>
      <c r="J828" s="328"/>
      <c r="K828" s="194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</row>
    <row r="829">
      <c r="A829" s="194"/>
      <c r="B829" s="259"/>
      <c r="C829" s="194"/>
      <c r="D829" s="194"/>
      <c r="E829" s="194"/>
      <c r="F829" s="194"/>
      <c r="G829" s="194"/>
      <c r="H829" s="194"/>
      <c r="I829" s="194"/>
      <c r="J829" s="328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</row>
    <row r="830">
      <c r="A830" s="194"/>
      <c r="B830" s="259"/>
      <c r="C830" s="194"/>
      <c r="D830" s="194"/>
      <c r="E830" s="194"/>
      <c r="F830" s="194"/>
      <c r="G830" s="194"/>
      <c r="H830" s="194"/>
      <c r="I830" s="194"/>
      <c r="J830" s="328"/>
      <c r="K830" s="194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</row>
    <row r="831">
      <c r="A831" s="194"/>
      <c r="B831" s="259"/>
      <c r="C831" s="194"/>
      <c r="D831" s="194"/>
      <c r="E831" s="194"/>
      <c r="F831" s="194"/>
      <c r="G831" s="194"/>
      <c r="H831" s="194"/>
      <c r="I831" s="194"/>
      <c r="J831" s="328"/>
      <c r="K831" s="194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</row>
    <row r="832">
      <c r="A832" s="194"/>
      <c r="B832" s="259"/>
      <c r="C832" s="194"/>
      <c r="D832" s="194"/>
      <c r="E832" s="194"/>
      <c r="F832" s="194"/>
      <c r="G832" s="194"/>
      <c r="H832" s="194"/>
      <c r="I832" s="194"/>
      <c r="J832" s="328"/>
      <c r="K832" s="194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</row>
    <row r="833">
      <c r="A833" s="194"/>
      <c r="B833" s="259"/>
      <c r="C833" s="194"/>
      <c r="D833" s="194"/>
      <c r="E833" s="194"/>
      <c r="F833" s="194"/>
      <c r="G833" s="194"/>
      <c r="H833" s="194"/>
      <c r="I833" s="194"/>
      <c r="J833" s="328"/>
      <c r="K833" s="194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</row>
    <row r="834">
      <c r="A834" s="194"/>
      <c r="B834" s="259"/>
      <c r="C834" s="194"/>
      <c r="D834" s="194"/>
      <c r="E834" s="194"/>
      <c r="F834" s="194"/>
      <c r="G834" s="194"/>
      <c r="H834" s="194"/>
      <c r="I834" s="194"/>
      <c r="J834" s="328"/>
      <c r="K834" s="194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</row>
    <row r="835">
      <c r="A835" s="194"/>
      <c r="B835" s="259"/>
      <c r="C835" s="194"/>
      <c r="D835" s="194"/>
      <c r="E835" s="194"/>
      <c r="F835" s="194"/>
      <c r="G835" s="194"/>
      <c r="H835" s="194"/>
      <c r="I835" s="194"/>
      <c r="J835" s="328"/>
      <c r="K835" s="194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</row>
    <row r="836">
      <c r="A836" s="194"/>
      <c r="B836" s="259"/>
      <c r="C836" s="194"/>
      <c r="D836" s="194"/>
      <c r="E836" s="194"/>
      <c r="F836" s="194"/>
      <c r="G836" s="194"/>
      <c r="H836" s="194"/>
      <c r="I836" s="194"/>
      <c r="J836" s="328"/>
      <c r="K836" s="194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</row>
    <row r="837">
      <c r="A837" s="194"/>
      <c r="B837" s="259"/>
      <c r="C837" s="194"/>
      <c r="D837" s="194"/>
      <c r="E837" s="194"/>
      <c r="F837" s="194"/>
      <c r="G837" s="194"/>
      <c r="H837" s="194"/>
      <c r="I837" s="194"/>
      <c r="J837" s="328"/>
      <c r="K837" s="194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</row>
    <row r="838">
      <c r="A838" s="194"/>
      <c r="B838" s="259"/>
      <c r="C838" s="194"/>
      <c r="D838" s="194"/>
      <c r="E838" s="194"/>
      <c r="F838" s="194"/>
      <c r="G838" s="194"/>
      <c r="H838" s="194"/>
      <c r="I838" s="194"/>
      <c r="J838" s="328"/>
      <c r="K838" s="194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</row>
    <row r="839">
      <c r="A839" s="194"/>
      <c r="B839" s="259"/>
      <c r="C839" s="194"/>
      <c r="D839" s="194"/>
      <c r="E839" s="194"/>
      <c r="F839" s="194"/>
      <c r="G839" s="194"/>
      <c r="H839" s="194"/>
      <c r="I839" s="194"/>
      <c r="J839" s="328"/>
      <c r="K839" s="194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</row>
    <row r="840">
      <c r="A840" s="194"/>
      <c r="B840" s="259"/>
      <c r="C840" s="194"/>
      <c r="D840" s="194"/>
      <c r="E840" s="194"/>
      <c r="F840" s="194"/>
      <c r="G840" s="194"/>
      <c r="H840" s="194"/>
      <c r="I840" s="194"/>
      <c r="J840" s="328"/>
      <c r="K840" s="194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</row>
    <row r="841">
      <c r="A841" s="194"/>
      <c r="B841" s="259"/>
      <c r="C841" s="194"/>
      <c r="D841" s="194"/>
      <c r="E841" s="194"/>
      <c r="F841" s="194"/>
      <c r="G841" s="194"/>
      <c r="H841" s="194"/>
      <c r="I841" s="194"/>
      <c r="J841" s="328"/>
      <c r="K841" s="194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</row>
    <row r="842">
      <c r="A842" s="194"/>
      <c r="B842" s="259"/>
      <c r="C842" s="194"/>
      <c r="D842" s="194"/>
      <c r="E842" s="194"/>
      <c r="F842" s="194"/>
      <c r="G842" s="194"/>
      <c r="H842" s="194"/>
      <c r="I842" s="194"/>
      <c r="J842" s="328"/>
      <c r="K842" s="194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</row>
    <row r="843">
      <c r="A843" s="194"/>
      <c r="B843" s="259"/>
      <c r="C843" s="194"/>
      <c r="D843" s="194"/>
      <c r="E843" s="194"/>
      <c r="F843" s="194"/>
      <c r="G843" s="194"/>
      <c r="H843" s="194"/>
      <c r="I843" s="194"/>
      <c r="J843" s="328"/>
      <c r="K843" s="194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</row>
    <row r="844">
      <c r="A844" s="194"/>
      <c r="B844" s="259"/>
      <c r="C844" s="194"/>
      <c r="D844" s="194"/>
      <c r="E844" s="194"/>
      <c r="F844" s="194"/>
      <c r="G844" s="194"/>
      <c r="H844" s="194"/>
      <c r="I844" s="194"/>
      <c r="J844" s="328"/>
      <c r="K844" s="194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</row>
    <row r="845">
      <c r="A845" s="194"/>
      <c r="B845" s="259"/>
      <c r="C845" s="194"/>
      <c r="D845" s="194"/>
      <c r="E845" s="194"/>
      <c r="F845" s="194"/>
      <c r="G845" s="194"/>
      <c r="H845" s="194"/>
      <c r="I845" s="194"/>
      <c r="J845" s="328"/>
      <c r="K845" s="194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</row>
    <row r="846">
      <c r="A846" s="194"/>
      <c r="B846" s="259"/>
      <c r="C846" s="194"/>
      <c r="D846" s="194"/>
      <c r="E846" s="194"/>
      <c r="F846" s="194"/>
      <c r="G846" s="194"/>
      <c r="H846" s="194"/>
      <c r="I846" s="194"/>
      <c r="J846" s="328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</row>
    <row r="847">
      <c r="A847" s="194"/>
      <c r="B847" s="259"/>
      <c r="C847" s="194"/>
      <c r="D847" s="194"/>
      <c r="E847" s="194"/>
      <c r="F847" s="194"/>
      <c r="G847" s="194"/>
      <c r="H847" s="194"/>
      <c r="I847" s="194"/>
      <c r="J847" s="328"/>
      <c r="K847" s="194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</row>
    <row r="848">
      <c r="A848" s="194"/>
      <c r="B848" s="259"/>
      <c r="C848" s="194"/>
      <c r="D848" s="194"/>
      <c r="E848" s="194"/>
      <c r="F848" s="194"/>
      <c r="G848" s="194"/>
      <c r="H848" s="194"/>
      <c r="I848" s="194"/>
      <c r="J848" s="328"/>
      <c r="K848" s="194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</row>
    <row r="849">
      <c r="A849" s="194"/>
      <c r="B849" s="259"/>
      <c r="C849" s="194"/>
      <c r="D849" s="194"/>
      <c r="E849" s="194"/>
      <c r="F849" s="194"/>
      <c r="G849" s="194"/>
      <c r="H849" s="194"/>
      <c r="I849" s="194"/>
      <c r="J849" s="328"/>
      <c r="K849" s="194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</row>
    <row r="850">
      <c r="A850" s="194"/>
      <c r="B850" s="259"/>
      <c r="C850" s="194"/>
      <c r="D850" s="194"/>
      <c r="E850" s="194"/>
      <c r="F850" s="194"/>
      <c r="G850" s="194"/>
      <c r="H850" s="194"/>
      <c r="I850" s="194"/>
      <c r="J850" s="328"/>
      <c r="K850" s="194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</row>
    <row r="851">
      <c r="A851" s="194"/>
      <c r="B851" s="259"/>
      <c r="C851" s="194"/>
      <c r="D851" s="194"/>
      <c r="E851" s="194"/>
      <c r="F851" s="194"/>
      <c r="G851" s="194"/>
      <c r="H851" s="194"/>
      <c r="I851" s="194"/>
      <c r="J851" s="328"/>
      <c r="K851" s="194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</row>
    <row r="852">
      <c r="A852" s="194"/>
      <c r="B852" s="259"/>
      <c r="C852" s="194"/>
      <c r="D852" s="194"/>
      <c r="E852" s="194"/>
      <c r="F852" s="194"/>
      <c r="G852" s="194"/>
      <c r="H852" s="194"/>
      <c r="I852" s="194"/>
      <c r="J852" s="328"/>
      <c r="K852" s="194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</row>
    <row r="853">
      <c r="A853" s="194"/>
      <c r="B853" s="259"/>
      <c r="C853" s="194"/>
      <c r="D853" s="194"/>
      <c r="E853" s="194"/>
      <c r="F853" s="194"/>
      <c r="G853" s="194"/>
      <c r="H853" s="194"/>
      <c r="I853" s="194"/>
      <c r="J853" s="328"/>
      <c r="K853" s="194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</row>
    <row r="854">
      <c r="A854" s="194"/>
      <c r="B854" s="259"/>
      <c r="C854" s="194"/>
      <c r="D854" s="194"/>
      <c r="E854" s="194"/>
      <c r="F854" s="194"/>
      <c r="G854" s="194"/>
      <c r="H854" s="194"/>
      <c r="I854" s="194"/>
      <c r="J854" s="328"/>
      <c r="K854" s="194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</row>
    <row r="855">
      <c r="A855" s="194"/>
      <c r="B855" s="259"/>
      <c r="C855" s="194"/>
      <c r="D855" s="194"/>
      <c r="E855" s="194"/>
      <c r="F855" s="194"/>
      <c r="G855" s="194"/>
      <c r="H855" s="194"/>
      <c r="I855" s="194"/>
      <c r="J855" s="328"/>
      <c r="K855" s="194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</row>
    <row r="856">
      <c r="A856" s="194"/>
      <c r="B856" s="259"/>
      <c r="C856" s="194"/>
      <c r="D856" s="194"/>
      <c r="E856" s="194"/>
      <c r="F856" s="194"/>
      <c r="G856" s="194"/>
      <c r="H856" s="194"/>
      <c r="I856" s="194"/>
      <c r="J856" s="328"/>
      <c r="K856" s="194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</row>
    <row r="857">
      <c r="A857" s="194"/>
      <c r="B857" s="259"/>
      <c r="C857" s="194"/>
      <c r="D857" s="194"/>
      <c r="E857" s="194"/>
      <c r="F857" s="194"/>
      <c r="G857" s="194"/>
      <c r="H857" s="194"/>
      <c r="I857" s="194"/>
      <c r="J857" s="328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</row>
    <row r="858">
      <c r="A858" s="194"/>
      <c r="B858" s="259"/>
      <c r="C858" s="194"/>
      <c r="D858" s="194"/>
      <c r="E858" s="194"/>
      <c r="F858" s="194"/>
      <c r="G858" s="194"/>
      <c r="H858" s="194"/>
      <c r="I858" s="194"/>
      <c r="J858" s="328"/>
      <c r="K858" s="194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</row>
    <row r="859">
      <c r="A859" s="194"/>
      <c r="B859" s="259"/>
      <c r="C859" s="194"/>
      <c r="D859" s="194"/>
      <c r="E859" s="194"/>
      <c r="F859" s="194"/>
      <c r="G859" s="194"/>
      <c r="H859" s="194"/>
      <c r="I859" s="194"/>
      <c r="J859" s="328"/>
      <c r="K859" s="194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</row>
    <row r="860">
      <c r="A860" s="194"/>
      <c r="B860" s="259"/>
      <c r="C860" s="194"/>
      <c r="D860" s="194"/>
      <c r="E860" s="194"/>
      <c r="F860" s="194"/>
      <c r="G860" s="194"/>
      <c r="H860" s="194"/>
      <c r="I860" s="194"/>
      <c r="J860" s="328"/>
      <c r="K860" s="194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</row>
    <row r="861">
      <c r="A861" s="194"/>
      <c r="B861" s="259"/>
      <c r="C861" s="194"/>
      <c r="D861" s="194"/>
      <c r="E861" s="194"/>
      <c r="F861" s="194"/>
      <c r="G861" s="194"/>
      <c r="H861" s="194"/>
      <c r="I861" s="194"/>
      <c r="J861" s="328"/>
      <c r="K861" s="194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</row>
    <row r="862">
      <c r="A862" s="194"/>
      <c r="B862" s="259"/>
      <c r="C862" s="194"/>
      <c r="D862" s="194"/>
      <c r="E862" s="194"/>
      <c r="F862" s="194"/>
      <c r="G862" s="194"/>
      <c r="H862" s="194"/>
      <c r="I862" s="194"/>
      <c r="J862" s="328"/>
      <c r="K862" s="194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</row>
    <row r="863">
      <c r="A863" s="194"/>
      <c r="B863" s="259"/>
      <c r="C863" s="194"/>
      <c r="D863" s="194"/>
      <c r="E863" s="194"/>
      <c r="F863" s="194"/>
      <c r="G863" s="194"/>
      <c r="H863" s="194"/>
      <c r="I863" s="194"/>
      <c r="J863" s="328"/>
      <c r="K863" s="194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</row>
    <row r="864">
      <c r="A864" s="194"/>
      <c r="B864" s="259"/>
      <c r="C864" s="194"/>
      <c r="D864" s="194"/>
      <c r="E864" s="194"/>
      <c r="F864" s="194"/>
      <c r="G864" s="194"/>
      <c r="H864" s="194"/>
      <c r="I864" s="194"/>
      <c r="J864" s="328"/>
      <c r="K864" s="194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</row>
    <row r="865">
      <c r="A865" s="194"/>
      <c r="B865" s="259"/>
      <c r="C865" s="194"/>
      <c r="D865" s="194"/>
      <c r="E865" s="194"/>
      <c r="F865" s="194"/>
      <c r="G865" s="194"/>
      <c r="H865" s="194"/>
      <c r="I865" s="194"/>
      <c r="J865" s="328"/>
      <c r="K865" s="194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</row>
    <row r="866">
      <c r="A866" s="194"/>
      <c r="B866" s="259"/>
      <c r="C866" s="194"/>
      <c r="D866" s="194"/>
      <c r="E866" s="194"/>
      <c r="F866" s="194"/>
      <c r="G866" s="194"/>
      <c r="H866" s="194"/>
      <c r="I866" s="194"/>
      <c r="J866" s="328"/>
      <c r="K866" s="194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</row>
    <row r="867">
      <c r="A867" s="194"/>
      <c r="B867" s="259"/>
      <c r="C867" s="194"/>
      <c r="D867" s="194"/>
      <c r="E867" s="194"/>
      <c r="F867" s="194"/>
      <c r="G867" s="194"/>
      <c r="H867" s="194"/>
      <c r="I867" s="194"/>
      <c r="J867" s="328"/>
      <c r="K867" s="194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</row>
    <row r="868">
      <c r="A868" s="194"/>
      <c r="B868" s="259"/>
      <c r="C868" s="194"/>
      <c r="D868" s="194"/>
      <c r="E868" s="194"/>
      <c r="F868" s="194"/>
      <c r="G868" s="194"/>
      <c r="H868" s="194"/>
      <c r="I868" s="194"/>
      <c r="J868" s="328"/>
      <c r="K868" s="194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</row>
    <row r="869">
      <c r="A869" s="194"/>
      <c r="B869" s="259"/>
      <c r="C869" s="194"/>
      <c r="D869" s="194"/>
      <c r="E869" s="194"/>
      <c r="F869" s="194"/>
      <c r="G869" s="194"/>
      <c r="H869" s="194"/>
      <c r="I869" s="194"/>
      <c r="J869" s="328"/>
      <c r="K869" s="194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</row>
    <row r="870">
      <c r="A870" s="194"/>
      <c r="B870" s="259"/>
      <c r="C870" s="194"/>
      <c r="D870" s="194"/>
      <c r="E870" s="194"/>
      <c r="F870" s="194"/>
      <c r="G870" s="194"/>
      <c r="H870" s="194"/>
      <c r="I870" s="194"/>
      <c r="J870" s="328"/>
      <c r="K870" s="194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</row>
    <row r="871">
      <c r="A871" s="194"/>
      <c r="B871" s="259"/>
      <c r="C871" s="194"/>
      <c r="D871" s="194"/>
      <c r="E871" s="194"/>
      <c r="F871" s="194"/>
      <c r="G871" s="194"/>
      <c r="H871" s="194"/>
      <c r="I871" s="194"/>
      <c r="J871" s="328"/>
      <c r="K871" s="194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</row>
    <row r="872">
      <c r="A872" s="194"/>
      <c r="B872" s="259"/>
      <c r="C872" s="194"/>
      <c r="D872" s="194"/>
      <c r="E872" s="194"/>
      <c r="F872" s="194"/>
      <c r="G872" s="194"/>
      <c r="H872" s="194"/>
      <c r="I872" s="194"/>
      <c r="J872" s="328"/>
      <c r="K872" s="194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</row>
    <row r="873">
      <c r="A873" s="194"/>
      <c r="B873" s="259"/>
      <c r="C873" s="194"/>
      <c r="D873" s="194"/>
      <c r="E873" s="194"/>
      <c r="F873" s="194"/>
      <c r="G873" s="194"/>
      <c r="H873" s="194"/>
      <c r="I873" s="194"/>
      <c r="J873" s="328"/>
      <c r="K873" s="194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</row>
    <row r="874">
      <c r="A874" s="194"/>
      <c r="B874" s="259"/>
      <c r="C874" s="194"/>
      <c r="D874" s="194"/>
      <c r="E874" s="194"/>
      <c r="F874" s="194"/>
      <c r="G874" s="194"/>
      <c r="H874" s="194"/>
      <c r="I874" s="194"/>
      <c r="J874" s="328"/>
      <c r="K874" s="194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</row>
    <row r="875">
      <c r="A875" s="194"/>
      <c r="B875" s="259"/>
      <c r="C875" s="194"/>
      <c r="D875" s="194"/>
      <c r="E875" s="194"/>
      <c r="F875" s="194"/>
      <c r="G875" s="194"/>
      <c r="H875" s="194"/>
      <c r="I875" s="194"/>
      <c r="J875" s="328"/>
      <c r="K875" s="194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</row>
    <row r="876">
      <c r="A876" s="194"/>
      <c r="B876" s="259"/>
      <c r="C876" s="194"/>
      <c r="D876" s="194"/>
      <c r="E876" s="194"/>
      <c r="F876" s="194"/>
      <c r="G876" s="194"/>
      <c r="H876" s="194"/>
      <c r="I876" s="194"/>
      <c r="J876" s="328"/>
      <c r="K876" s="194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</row>
    <row r="877">
      <c r="A877" s="194"/>
      <c r="B877" s="259"/>
      <c r="C877" s="194"/>
      <c r="D877" s="194"/>
      <c r="E877" s="194"/>
      <c r="F877" s="194"/>
      <c r="G877" s="194"/>
      <c r="H877" s="194"/>
      <c r="I877" s="194"/>
      <c r="J877" s="328"/>
      <c r="K877" s="194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</row>
    <row r="878">
      <c r="A878" s="194"/>
      <c r="B878" s="259"/>
      <c r="C878" s="194"/>
      <c r="D878" s="194"/>
      <c r="E878" s="194"/>
      <c r="F878" s="194"/>
      <c r="G878" s="194"/>
      <c r="H878" s="194"/>
      <c r="I878" s="194"/>
      <c r="J878" s="328"/>
      <c r="K878" s="194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</row>
    <row r="879">
      <c r="A879" s="194"/>
      <c r="B879" s="259"/>
      <c r="C879" s="194"/>
      <c r="D879" s="194"/>
      <c r="E879" s="194"/>
      <c r="F879" s="194"/>
      <c r="G879" s="194"/>
      <c r="H879" s="194"/>
      <c r="I879" s="194"/>
      <c r="J879" s="328"/>
      <c r="K879" s="194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</row>
    <row r="880">
      <c r="A880" s="194"/>
      <c r="B880" s="259"/>
      <c r="C880" s="194"/>
      <c r="D880" s="194"/>
      <c r="E880" s="194"/>
      <c r="F880" s="194"/>
      <c r="G880" s="194"/>
      <c r="H880" s="194"/>
      <c r="I880" s="194"/>
      <c r="J880" s="328"/>
      <c r="K880" s="194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</row>
    <row r="881">
      <c r="A881" s="194"/>
      <c r="B881" s="259"/>
      <c r="C881" s="194"/>
      <c r="D881" s="194"/>
      <c r="E881" s="194"/>
      <c r="F881" s="194"/>
      <c r="G881" s="194"/>
      <c r="H881" s="194"/>
      <c r="I881" s="194"/>
      <c r="J881" s="328"/>
      <c r="K881" s="194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</row>
    <row r="882">
      <c r="A882" s="194"/>
      <c r="B882" s="259"/>
      <c r="C882" s="194"/>
      <c r="D882" s="194"/>
      <c r="E882" s="194"/>
      <c r="F882" s="194"/>
      <c r="G882" s="194"/>
      <c r="H882" s="194"/>
      <c r="I882" s="194"/>
      <c r="J882" s="328"/>
      <c r="K882" s="194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</row>
    <row r="883">
      <c r="A883" s="194"/>
      <c r="B883" s="259"/>
      <c r="C883" s="194"/>
      <c r="D883" s="194"/>
      <c r="E883" s="194"/>
      <c r="F883" s="194"/>
      <c r="G883" s="194"/>
      <c r="H883" s="194"/>
      <c r="I883" s="194"/>
      <c r="J883" s="328"/>
      <c r="K883" s="194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</row>
    <row r="884">
      <c r="A884" s="194"/>
      <c r="B884" s="259"/>
      <c r="C884" s="194"/>
      <c r="D884" s="194"/>
      <c r="E884" s="194"/>
      <c r="F884" s="194"/>
      <c r="G884" s="194"/>
      <c r="H884" s="194"/>
      <c r="I884" s="194"/>
      <c r="J884" s="328"/>
      <c r="K884" s="194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</row>
    <row r="885">
      <c r="A885" s="194"/>
      <c r="B885" s="259"/>
      <c r="C885" s="194"/>
      <c r="D885" s="194"/>
      <c r="E885" s="194"/>
      <c r="F885" s="194"/>
      <c r="G885" s="194"/>
      <c r="H885" s="194"/>
      <c r="I885" s="194"/>
      <c r="J885" s="328"/>
      <c r="K885" s="194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</row>
    <row r="886">
      <c r="A886" s="194"/>
      <c r="B886" s="259"/>
      <c r="C886" s="194"/>
      <c r="D886" s="194"/>
      <c r="E886" s="194"/>
      <c r="F886" s="194"/>
      <c r="G886" s="194"/>
      <c r="H886" s="194"/>
      <c r="I886" s="194"/>
      <c r="J886" s="328"/>
      <c r="K886" s="194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</row>
    <row r="887">
      <c r="A887" s="194"/>
      <c r="B887" s="259"/>
      <c r="C887" s="194"/>
      <c r="D887" s="194"/>
      <c r="E887" s="194"/>
      <c r="F887" s="194"/>
      <c r="G887" s="194"/>
      <c r="H887" s="194"/>
      <c r="I887" s="194"/>
      <c r="J887" s="328"/>
      <c r="K887" s="194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</row>
    <row r="888">
      <c r="A888" s="194"/>
      <c r="B888" s="259"/>
      <c r="C888" s="194"/>
      <c r="D888" s="194"/>
      <c r="E888" s="194"/>
      <c r="F888" s="194"/>
      <c r="G888" s="194"/>
      <c r="H888" s="194"/>
      <c r="I888" s="194"/>
      <c r="J888" s="328"/>
      <c r="K888" s="194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</row>
    <row r="889">
      <c r="A889" s="194"/>
      <c r="B889" s="259"/>
      <c r="C889" s="194"/>
      <c r="D889" s="194"/>
      <c r="E889" s="194"/>
      <c r="F889" s="194"/>
      <c r="G889" s="194"/>
      <c r="H889" s="194"/>
      <c r="I889" s="194"/>
      <c r="J889" s="328"/>
      <c r="K889" s="194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</row>
    <row r="890">
      <c r="A890" s="194"/>
      <c r="B890" s="259"/>
      <c r="C890" s="194"/>
      <c r="D890" s="194"/>
      <c r="E890" s="194"/>
      <c r="F890" s="194"/>
      <c r="G890" s="194"/>
      <c r="H890" s="194"/>
      <c r="I890" s="194"/>
      <c r="J890" s="328"/>
      <c r="K890" s="194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</row>
    <row r="891">
      <c r="A891" s="194"/>
      <c r="B891" s="259"/>
      <c r="C891" s="194"/>
      <c r="D891" s="194"/>
      <c r="E891" s="194"/>
      <c r="F891" s="194"/>
      <c r="G891" s="194"/>
      <c r="H891" s="194"/>
      <c r="I891" s="194"/>
      <c r="J891" s="328"/>
      <c r="K891" s="194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</row>
    <row r="892">
      <c r="A892" s="194"/>
      <c r="B892" s="259"/>
      <c r="C892" s="194"/>
      <c r="D892" s="194"/>
      <c r="E892" s="194"/>
      <c r="F892" s="194"/>
      <c r="G892" s="194"/>
      <c r="H892" s="194"/>
      <c r="I892" s="194"/>
      <c r="J892" s="328"/>
      <c r="K892" s="194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</row>
    <row r="893">
      <c r="A893" s="194"/>
      <c r="B893" s="259"/>
      <c r="C893" s="194"/>
      <c r="D893" s="194"/>
      <c r="E893" s="194"/>
      <c r="F893" s="194"/>
      <c r="G893" s="194"/>
      <c r="H893" s="194"/>
      <c r="I893" s="194"/>
      <c r="J893" s="328"/>
      <c r="K893" s="194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</row>
    <row r="894">
      <c r="A894" s="194"/>
      <c r="B894" s="259"/>
      <c r="C894" s="194"/>
      <c r="D894" s="194"/>
      <c r="E894" s="194"/>
      <c r="F894" s="194"/>
      <c r="G894" s="194"/>
      <c r="H894" s="194"/>
      <c r="I894" s="194"/>
      <c r="J894" s="328"/>
      <c r="K894" s="194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</row>
    <row r="895">
      <c r="A895" s="194"/>
      <c r="B895" s="259"/>
      <c r="C895" s="194"/>
      <c r="D895" s="194"/>
      <c r="E895" s="194"/>
      <c r="F895" s="194"/>
      <c r="G895" s="194"/>
      <c r="H895" s="194"/>
      <c r="I895" s="194"/>
      <c r="J895" s="328"/>
      <c r="K895" s="194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</row>
    <row r="896">
      <c r="A896" s="194"/>
      <c r="B896" s="259"/>
      <c r="C896" s="194"/>
      <c r="D896" s="194"/>
      <c r="E896" s="194"/>
      <c r="F896" s="194"/>
      <c r="G896" s="194"/>
      <c r="H896" s="194"/>
      <c r="I896" s="194"/>
      <c r="J896" s="328"/>
      <c r="K896" s="194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</row>
    <row r="897">
      <c r="A897" s="194"/>
      <c r="B897" s="259"/>
      <c r="C897" s="194"/>
      <c r="D897" s="194"/>
      <c r="E897" s="194"/>
      <c r="F897" s="194"/>
      <c r="G897" s="194"/>
      <c r="H897" s="194"/>
      <c r="I897" s="194"/>
      <c r="J897" s="328"/>
      <c r="K897" s="194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</row>
    <row r="898">
      <c r="A898" s="194"/>
      <c r="B898" s="259"/>
      <c r="C898" s="194"/>
      <c r="D898" s="194"/>
      <c r="E898" s="194"/>
      <c r="F898" s="194"/>
      <c r="G898" s="194"/>
      <c r="H898" s="194"/>
      <c r="I898" s="194"/>
      <c r="J898" s="328"/>
      <c r="K898" s="194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</row>
    <row r="899">
      <c r="A899" s="194"/>
      <c r="B899" s="259"/>
      <c r="C899" s="194"/>
      <c r="D899" s="194"/>
      <c r="E899" s="194"/>
      <c r="F899" s="194"/>
      <c r="G899" s="194"/>
      <c r="H899" s="194"/>
      <c r="I899" s="194"/>
      <c r="J899" s="328"/>
      <c r="K899" s="194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</row>
    <row r="900">
      <c r="A900" s="194"/>
      <c r="B900" s="259"/>
      <c r="C900" s="194"/>
      <c r="D900" s="194"/>
      <c r="E900" s="194"/>
      <c r="F900" s="194"/>
      <c r="G900" s="194"/>
      <c r="H900" s="194"/>
      <c r="I900" s="194"/>
      <c r="J900" s="328"/>
      <c r="K900" s="194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</row>
    <row r="901">
      <c r="A901" s="194"/>
      <c r="B901" s="259"/>
      <c r="C901" s="194"/>
      <c r="D901" s="194"/>
      <c r="E901" s="194"/>
      <c r="F901" s="194"/>
      <c r="G901" s="194"/>
      <c r="H901" s="194"/>
      <c r="I901" s="194"/>
      <c r="J901" s="328"/>
      <c r="K901" s="194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</row>
    <row r="902">
      <c r="A902" s="194"/>
      <c r="B902" s="259"/>
      <c r="C902" s="194"/>
      <c r="D902" s="194"/>
      <c r="E902" s="194"/>
      <c r="F902" s="194"/>
      <c r="G902" s="194"/>
      <c r="H902" s="194"/>
      <c r="I902" s="194"/>
      <c r="J902" s="328"/>
      <c r="K902" s="194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</row>
    <row r="903">
      <c r="A903" s="194"/>
      <c r="B903" s="259"/>
      <c r="C903" s="194"/>
      <c r="D903" s="194"/>
      <c r="E903" s="194"/>
      <c r="F903" s="194"/>
      <c r="G903" s="194"/>
      <c r="H903" s="194"/>
      <c r="I903" s="194"/>
      <c r="J903" s="328"/>
      <c r="K903" s="194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</row>
    <row r="904">
      <c r="A904" s="194"/>
      <c r="B904" s="259"/>
      <c r="C904" s="194"/>
      <c r="D904" s="194"/>
      <c r="E904" s="194"/>
      <c r="F904" s="194"/>
      <c r="G904" s="194"/>
      <c r="H904" s="194"/>
      <c r="I904" s="194"/>
      <c r="J904" s="328"/>
      <c r="K904" s="194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</row>
    <row r="905">
      <c r="A905" s="194"/>
      <c r="B905" s="259"/>
      <c r="C905" s="194"/>
      <c r="D905" s="194"/>
      <c r="E905" s="194"/>
      <c r="F905" s="194"/>
      <c r="G905" s="194"/>
      <c r="H905" s="194"/>
      <c r="I905" s="194"/>
      <c r="J905" s="328"/>
      <c r="K905" s="194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</row>
    <row r="906">
      <c r="A906" s="194"/>
      <c r="B906" s="259"/>
      <c r="C906" s="194"/>
      <c r="D906" s="194"/>
      <c r="E906" s="194"/>
      <c r="F906" s="194"/>
      <c r="G906" s="194"/>
      <c r="H906" s="194"/>
      <c r="I906" s="194"/>
      <c r="J906" s="328"/>
      <c r="K906" s="194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</row>
    <row r="907">
      <c r="A907" s="194"/>
      <c r="B907" s="259"/>
      <c r="C907" s="194"/>
      <c r="D907" s="194"/>
      <c r="E907" s="194"/>
      <c r="F907" s="194"/>
      <c r="G907" s="194"/>
      <c r="H907" s="194"/>
      <c r="I907" s="194"/>
      <c r="J907" s="328"/>
      <c r="K907" s="194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</row>
    <row r="908">
      <c r="A908" s="194"/>
      <c r="B908" s="259"/>
      <c r="C908" s="194"/>
      <c r="D908" s="194"/>
      <c r="E908" s="194"/>
      <c r="F908" s="194"/>
      <c r="G908" s="194"/>
      <c r="H908" s="194"/>
      <c r="I908" s="194"/>
      <c r="J908" s="328"/>
      <c r="K908" s="194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</row>
    <row r="909">
      <c r="A909" s="194"/>
      <c r="B909" s="259"/>
      <c r="C909" s="194"/>
      <c r="D909" s="194"/>
      <c r="E909" s="194"/>
      <c r="F909" s="194"/>
      <c r="G909" s="194"/>
      <c r="H909" s="194"/>
      <c r="I909" s="194"/>
      <c r="J909" s="328"/>
      <c r="K909" s="194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</row>
    <row r="910">
      <c r="A910" s="194"/>
      <c r="B910" s="259"/>
      <c r="C910" s="194"/>
      <c r="D910" s="194"/>
      <c r="E910" s="194"/>
      <c r="F910" s="194"/>
      <c r="G910" s="194"/>
      <c r="H910" s="194"/>
      <c r="I910" s="194"/>
      <c r="J910" s="328"/>
      <c r="K910" s="194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</row>
    <row r="911">
      <c r="A911" s="194"/>
      <c r="B911" s="259"/>
      <c r="C911" s="194"/>
      <c r="D911" s="194"/>
      <c r="E911" s="194"/>
      <c r="F911" s="194"/>
      <c r="G911" s="194"/>
      <c r="H911" s="194"/>
      <c r="I911" s="194"/>
      <c r="J911" s="328"/>
      <c r="K911" s="194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</row>
    <row r="912">
      <c r="A912" s="194"/>
      <c r="B912" s="259"/>
      <c r="C912" s="194"/>
      <c r="D912" s="194"/>
      <c r="E912" s="194"/>
      <c r="F912" s="194"/>
      <c r="G912" s="194"/>
      <c r="H912" s="194"/>
      <c r="I912" s="194"/>
      <c r="J912" s="328"/>
      <c r="K912" s="194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</row>
    <row r="913">
      <c r="A913" s="194"/>
      <c r="B913" s="259"/>
      <c r="C913" s="194"/>
      <c r="D913" s="194"/>
      <c r="E913" s="194"/>
      <c r="F913" s="194"/>
      <c r="G913" s="194"/>
      <c r="H913" s="194"/>
      <c r="I913" s="194"/>
      <c r="J913" s="328"/>
      <c r="K913" s="194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</row>
    <row r="914">
      <c r="A914" s="194"/>
      <c r="B914" s="259"/>
      <c r="C914" s="194"/>
      <c r="D914" s="194"/>
      <c r="E914" s="194"/>
      <c r="F914" s="194"/>
      <c r="G914" s="194"/>
      <c r="H914" s="194"/>
      <c r="I914" s="194"/>
      <c r="J914" s="328"/>
      <c r="K914" s="194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</row>
    <row r="915">
      <c r="A915" s="194"/>
      <c r="B915" s="259"/>
      <c r="C915" s="194"/>
      <c r="D915" s="194"/>
      <c r="E915" s="194"/>
      <c r="F915" s="194"/>
      <c r="G915" s="194"/>
      <c r="H915" s="194"/>
      <c r="I915" s="194"/>
      <c r="J915" s="328"/>
      <c r="K915" s="194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</row>
    <row r="916">
      <c r="A916" s="194"/>
      <c r="B916" s="259"/>
      <c r="C916" s="194"/>
      <c r="D916" s="194"/>
      <c r="E916" s="194"/>
      <c r="F916" s="194"/>
      <c r="G916" s="194"/>
      <c r="H916" s="194"/>
      <c r="I916" s="194"/>
      <c r="J916" s="328"/>
      <c r="K916" s="194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</row>
    <row r="917">
      <c r="A917" s="194"/>
      <c r="B917" s="259"/>
      <c r="C917" s="194"/>
      <c r="D917" s="194"/>
      <c r="E917" s="194"/>
      <c r="F917" s="194"/>
      <c r="G917" s="194"/>
      <c r="H917" s="194"/>
      <c r="I917" s="194"/>
      <c r="J917" s="328"/>
      <c r="K917" s="194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</row>
    <row r="918">
      <c r="A918" s="194"/>
      <c r="B918" s="259"/>
      <c r="C918" s="194"/>
      <c r="D918" s="194"/>
      <c r="E918" s="194"/>
      <c r="F918" s="194"/>
      <c r="G918" s="194"/>
      <c r="H918" s="194"/>
      <c r="I918" s="194"/>
      <c r="J918" s="328"/>
      <c r="K918" s="194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</row>
    <row r="919">
      <c r="A919" s="194"/>
      <c r="B919" s="259"/>
      <c r="C919" s="194"/>
      <c r="D919" s="194"/>
      <c r="E919" s="194"/>
      <c r="F919" s="194"/>
      <c r="G919" s="194"/>
      <c r="H919" s="194"/>
      <c r="I919" s="194"/>
      <c r="J919" s="328"/>
      <c r="K919" s="194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</row>
    <row r="920">
      <c r="A920" s="194"/>
      <c r="B920" s="259"/>
      <c r="C920" s="194"/>
      <c r="D920" s="194"/>
      <c r="E920" s="194"/>
      <c r="F920" s="194"/>
      <c r="G920" s="194"/>
      <c r="H920" s="194"/>
      <c r="I920" s="194"/>
      <c r="J920" s="328"/>
      <c r="K920" s="194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</row>
    <row r="921">
      <c r="A921" s="194"/>
      <c r="B921" s="259"/>
      <c r="C921" s="194"/>
      <c r="D921" s="194"/>
      <c r="E921" s="194"/>
      <c r="F921" s="194"/>
      <c r="G921" s="194"/>
      <c r="H921" s="194"/>
      <c r="I921" s="194"/>
      <c r="J921" s="328"/>
      <c r="K921" s="194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</row>
    <row r="922">
      <c r="A922" s="194"/>
      <c r="B922" s="259"/>
      <c r="C922" s="194"/>
      <c r="D922" s="194"/>
      <c r="E922" s="194"/>
      <c r="F922" s="194"/>
      <c r="G922" s="194"/>
      <c r="H922" s="194"/>
      <c r="I922" s="194"/>
      <c r="J922" s="328"/>
      <c r="K922" s="194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</row>
    <row r="923">
      <c r="A923" s="194"/>
      <c r="B923" s="259"/>
      <c r="C923" s="194"/>
      <c r="D923" s="194"/>
      <c r="E923" s="194"/>
      <c r="F923" s="194"/>
      <c r="G923" s="194"/>
      <c r="H923" s="194"/>
      <c r="I923" s="194"/>
      <c r="J923" s="328"/>
      <c r="K923" s="194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</row>
    <row r="924">
      <c r="A924" s="194"/>
      <c r="B924" s="259"/>
      <c r="C924" s="194"/>
      <c r="D924" s="194"/>
      <c r="E924" s="194"/>
      <c r="F924" s="194"/>
      <c r="G924" s="194"/>
      <c r="H924" s="194"/>
      <c r="I924" s="194"/>
      <c r="J924" s="328"/>
      <c r="K924" s="194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</row>
    <row r="925">
      <c r="A925" s="194"/>
      <c r="B925" s="259"/>
      <c r="C925" s="194"/>
      <c r="D925" s="194"/>
      <c r="E925" s="194"/>
      <c r="F925" s="194"/>
      <c r="G925" s="194"/>
      <c r="H925" s="194"/>
      <c r="I925" s="194"/>
      <c r="J925" s="328"/>
      <c r="K925" s="194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</row>
    <row r="926">
      <c r="A926" s="194"/>
      <c r="B926" s="259"/>
      <c r="C926" s="194"/>
      <c r="D926" s="194"/>
      <c r="E926" s="194"/>
      <c r="F926" s="194"/>
      <c r="G926" s="194"/>
      <c r="H926" s="194"/>
      <c r="I926" s="194"/>
      <c r="J926" s="328"/>
      <c r="K926" s="194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</row>
    <row r="927">
      <c r="A927" s="194"/>
      <c r="B927" s="259"/>
      <c r="C927" s="194"/>
      <c r="D927" s="194"/>
      <c r="E927" s="194"/>
      <c r="F927" s="194"/>
      <c r="G927" s="194"/>
      <c r="H927" s="194"/>
      <c r="I927" s="194"/>
      <c r="J927" s="328"/>
      <c r="K927" s="194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</row>
    <row r="928">
      <c r="A928" s="194"/>
      <c r="B928" s="259"/>
      <c r="C928" s="194"/>
      <c r="D928" s="194"/>
      <c r="E928" s="194"/>
      <c r="F928" s="194"/>
      <c r="G928" s="194"/>
      <c r="H928" s="194"/>
      <c r="I928" s="194"/>
      <c r="J928" s="328"/>
      <c r="K928" s="194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</row>
    <row r="929">
      <c r="A929" s="194"/>
      <c r="B929" s="259"/>
      <c r="C929" s="194"/>
      <c r="D929" s="194"/>
      <c r="E929" s="194"/>
      <c r="F929" s="194"/>
      <c r="G929" s="194"/>
      <c r="H929" s="194"/>
      <c r="I929" s="194"/>
      <c r="J929" s="328"/>
      <c r="K929" s="194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</row>
    <row r="930">
      <c r="A930" s="194"/>
      <c r="B930" s="259"/>
      <c r="C930" s="194"/>
      <c r="D930" s="194"/>
      <c r="E930" s="194"/>
      <c r="F930" s="194"/>
      <c r="G930" s="194"/>
      <c r="H930" s="194"/>
      <c r="I930" s="194"/>
      <c r="J930" s="328"/>
      <c r="K930" s="194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</row>
    <row r="931">
      <c r="A931" s="194"/>
      <c r="B931" s="259"/>
      <c r="C931" s="194"/>
      <c r="D931" s="194"/>
      <c r="E931" s="194"/>
      <c r="F931" s="194"/>
      <c r="G931" s="194"/>
      <c r="H931" s="194"/>
      <c r="I931" s="194"/>
      <c r="J931" s="328"/>
      <c r="K931" s="194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</row>
    <row r="932">
      <c r="A932" s="194"/>
      <c r="B932" s="259"/>
      <c r="C932" s="194"/>
      <c r="D932" s="194"/>
      <c r="E932" s="194"/>
      <c r="F932" s="194"/>
      <c r="G932" s="194"/>
      <c r="H932" s="194"/>
      <c r="I932" s="194"/>
      <c r="J932" s="328"/>
      <c r="K932" s="194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</row>
    <row r="933">
      <c r="A933" s="194"/>
      <c r="B933" s="259"/>
      <c r="C933" s="194"/>
      <c r="D933" s="194"/>
      <c r="E933" s="194"/>
      <c r="F933" s="194"/>
      <c r="G933" s="194"/>
      <c r="H933" s="194"/>
      <c r="I933" s="194"/>
      <c r="J933" s="328"/>
      <c r="K933" s="194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</row>
    <row r="934">
      <c r="A934" s="194"/>
      <c r="B934" s="259"/>
      <c r="C934" s="194"/>
      <c r="D934" s="194"/>
      <c r="E934" s="194"/>
      <c r="F934" s="194"/>
      <c r="G934" s="194"/>
      <c r="H934" s="194"/>
      <c r="I934" s="194"/>
      <c r="J934" s="328"/>
      <c r="K934" s="194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</row>
    <row r="935">
      <c r="A935" s="194"/>
      <c r="B935" s="259"/>
      <c r="C935" s="194"/>
      <c r="D935" s="194"/>
      <c r="E935" s="194"/>
      <c r="F935" s="194"/>
      <c r="G935" s="194"/>
      <c r="H935" s="194"/>
      <c r="I935" s="194"/>
      <c r="J935" s="328"/>
      <c r="K935" s="194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</row>
    <row r="936">
      <c r="A936" s="194"/>
      <c r="B936" s="259"/>
      <c r="C936" s="194"/>
      <c r="D936" s="194"/>
      <c r="E936" s="194"/>
      <c r="F936" s="194"/>
      <c r="G936" s="194"/>
      <c r="H936" s="194"/>
      <c r="I936" s="194"/>
      <c r="J936" s="328"/>
      <c r="K936" s="194"/>
      <c r="L936" s="194"/>
      <c r="M936" s="194"/>
      <c r="N936" s="194"/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  <c r="Z936" s="194"/>
    </row>
    <row r="937">
      <c r="A937" s="194"/>
      <c r="B937" s="259"/>
      <c r="C937" s="194"/>
      <c r="D937" s="194"/>
      <c r="E937" s="194"/>
      <c r="F937" s="194"/>
      <c r="G937" s="194"/>
      <c r="H937" s="194"/>
      <c r="I937" s="194"/>
      <c r="J937" s="328"/>
      <c r="K937" s="194"/>
      <c r="L937" s="194"/>
      <c r="M937" s="194"/>
      <c r="N937" s="194"/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  <c r="Z937" s="194"/>
    </row>
    <row r="938">
      <c r="A938" s="194"/>
      <c r="B938" s="259"/>
      <c r="C938" s="194"/>
      <c r="D938" s="194"/>
      <c r="E938" s="194"/>
      <c r="F938" s="194"/>
      <c r="G938" s="194"/>
      <c r="H938" s="194"/>
      <c r="I938" s="194"/>
      <c r="J938" s="328"/>
      <c r="K938" s="194"/>
      <c r="L938" s="194"/>
      <c r="M938" s="194"/>
      <c r="N938" s="194"/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  <c r="Z938" s="194"/>
    </row>
    <row r="939">
      <c r="A939" s="194"/>
      <c r="B939" s="259"/>
      <c r="C939" s="194"/>
      <c r="D939" s="194"/>
      <c r="E939" s="194"/>
      <c r="F939" s="194"/>
      <c r="G939" s="194"/>
      <c r="H939" s="194"/>
      <c r="I939" s="194"/>
      <c r="J939" s="328"/>
      <c r="K939" s="194"/>
      <c r="L939" s="194"/>
      <c r="M939" s="194"/>
      <c r="N939" s="194"/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  <c r="Z939" s="194"/>
    </row>
    <row r="940">
      <c r="A940" s="194"/>
      <c r="B940" s="259"/>
      <c r="C940" s="194"/>
      <c r="D940" s="194"/>
      <c r="E940" s="194"/>
      <c r="F940" s="194"/>
      <c r="G940" s="194"/>
      <c r="H940" s="194"/>
      <c r="I940" s="194"/>
      <c r="J940" s="328"/>
      <c r="K940" s="194"/>
      <c r="L940" s="194"/>
      <c r="M940" s="194"/>
      <c r="N940" s="194"/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  <c r="Z940" s="194"/>
    </row>
    <row r="941">
      <c r="A941" s="194"/>
      <c r="B941" s="259"/>
      <c r="C941" s="194"/>
      <c r="D941" s="194"/>
      <c r="E941" s="194"/>
      <c r="F941" s="194"/>
      <c r="G941" s="194"/>
      <c r="H941" s="194"/>
      <c r="I941" s="194"/>
      <c r="J941" s="328"/>
      <c r="K941" s="194"/>
      <c r="L941" s="194"/>
      <c r="M941" s="194"/>
      <c r="N941" s="194"/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  <c r="Z941" s="194"/>
    </row>
    <row r="942">
      <c r="A942" s="194"/>
      <c r="B942" s="259"/>
      <c r="C942" s="194"/>
      <c r="D942" s="194"/>
      <c r="E942" s="194"/>
      <c r="F942" s="194"/>
      <c r="G942" s="194"/>
      <c r="H942" s="194"/>
      <c r="I942" s="194"/>
      <c r="J942" s="328"/>
      <c r="K942" s="194"/>
      <c r="L942" s="194"/>
      <c r="M942" s="194"/>
      <c r="N942" s="194"/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  <c r="Z942" s="194"/>
    </row>
    <row r="943">
      <c r="A943" s="194"/>
      <c r="B943" s="259"/>
      <c r="C943" s="194"/>
      <c r="D943" s="194"/>
      <c r="E943" s="194"/>
      <c r="F943" s="194"/>
      <c r="G943" s="194"/>
      <c r="H943" s="194"/>
      <c r="I943" s="194"/>
      <c r="J943" s="328"/>
      <c r="K943" s="194"/>
      <c r="L943" s="194"/>
      <c r="M943" s="194"/>
      <c r="N943" s="194"/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  <c r="Z943" s="194"/>
    </row>
    <row r="944">
      <c r="A944" s="194"/>
      <c r="B944" s="259"/>
      <c r="C944" s="194"/>
      <c r="D944" s="194"/>
      <c r="E944" s="194"/>
      <c r="F944" s="194"/>
      <c r="G944" s="194"/>
      <c r="H944" s="194"/>
      <c r="I944" s="194"/>
      <c r="J944" s="328"/>
      <c r="K944" s="194"/>
      <c r="L944" s="194"/>
      <c r="M944" s="194"/>
      <c r="N944" s="194"/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  <c r="Z944" s="194"/>
    </row>
    <row r="945">
      <c r="A945" s="194"/>
      <c r="B945" s="259"/>
      <c r="C945" s="194"/>
      <c r="D945" s="194"/>
      <c r="E945" s="194"/>
      <c r="F945" s="194"/>
      <c r="G945" s="194"/>
      <c r="H945" s="194"/>
      <c r="I945" s="194"/>
      <c r="J945" s="328"/>
      <c r="K945" s="194"/>
      <c r="L945" s="194"/>
      <c r="M945" s="194"/>
      <c r="N945" s="194"/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  <c r="Z945" s="194"/>
    </row>
    <row r="946">
      <c r="A946" s="194"/>
      <c r="B946" s="259"/>
      <c r="C946" s="194"/>
      <c r="D946" s="194"/>
      <c r="E946" s="194"/>
      <c r="F946" s="194"/>
      <c r="G946" s="194"/>
      <c r="H946" s="194"/>
      <c r="I946" s="194"/>
      <c r="J946" s="328"/>
      <c r="K946" s="194"/>
      <c r="L946" s="194"/>
      <c r="M946" s="194"/>
      <c r="N946" s="194"/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  <c r="Z946" s="194"/>
    </row>
    <row r="947">
      <c r="A947" s="194"/>
      <c r="B947" s="259"/>
      <c r="C947" s="194"/>
      <c r="D947" s="194"/>
      <c r="E947" s="194"/>
      <c r="F947" s="194"/>
      <c r="G947" s="194"/>
      <c r="H947" s="194"/>
      <c r="I947" s="194"/>
      <c r="J947" s="328"/>
      <c r="K947" s="194"/>
      <c r="L947" s="194"/>
      <c r="M947" s="194"/>
      <c r="N947" s="194"/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  <c r="Z947" s="194"/>
    </row>
    <row r="948">
      <c r="A948" s="194"/>
      <c r="B948" s="259"/>
      <c r="C948" s="194"/>
      <c r="D948" s="194"/>
      <c r="E948" s="194"/>
      <c r="F948" s="194"/>
      <c r="G948" s="194"/>
      <c r="H948" s="194"/>
      <c r="I948" s="194"/>
      <c r="J948" s="328"/>
      <c r="K948" s="194"/>
      <c r="L948" s="194"/>
      <c r="M948" s="194"/>
      <c r="N948" s="194"/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  <c r="Z948" s="194"/>
    </row>
    <row r="949">
      <c r="A949" s="194"/>
      <c r="B949" s="259"/>
      <c r="C949" s="194"/>
      <c r="D949" s="194"/>
      <c r="E949" s="194"/>
      <c r="F949" s="194"/>
      <c r="G949" s="194"/>
      <c r="H949" s="194"/>
      <c r="I949" s="194"/>
      <c r="J949" s="328"/>
      <c r="K949" s="194"/>
      <c r="L949" s="194"/>
      <c r="M949" s="194"/>
      <c r="N949" s="194"/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  <c r="Z949" s="194"/>
    </row>
    <row r="950">
      <c r="A950" s="194"/>
      <c r="B950" s="259"/>
      <c r="C950" s="194"/>
      <c r="D950" s="194"/>
      <c r="E950" s="194"/>
      <c r="F950" s="194"/>
      <c r="G950" s="194"/>
      <c r="H950" s="194"/>
      <c r="I950" s="194"/>
      <c r="J950" s="328"/>
      <c r="K950" s="194"/>
      <c r="L950" s="194"/>
      <c r="M950" s="194"/>
      <c r="N950" s="194"/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  <c r="Z950" s="194"/>
    </row>
    <row r="951">
      <c r="A951" s="194"/>
      <c r="B951" s="259"/>
      <c r="C951" s="194"/>
      <c r="D951" s="194"/>
      <c r="E951" s="194"/>
      <c r="F951" s="194"/>
      <c r="G951" s="194"/>
      <c r="H951" s="194"/>
      <c r="I951" s="194"/>
      <c r="J951" s="328"/>
      <c r="K951" s="194"/>
      <c r="L951" s="194"/>
      <c r="M951" s="194"/>
      <c r="N951" s="194"/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  <c r="Z951" s="194"/>
    </row>
    <row r="952">
      <c r="A952" s="194"/>
      <c r="B952" s="259"/>
      <c r="C952" s="194"/>
      <c r="D952" s="194"/>
      <c r="E952" s="194"/>
      <c r="F952" s="194"/>
      <c r="G952" s="194"/>
      <c r="H952" s="194"/>
      <c r="I952" s="194"/>
      <c r="J952" s="328"/>
      <c r="K952" s="194"/>
      <c r="L952" s="194"/>
      <c r="M952" s="194"/>
      <c r="N952" s="194"/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  <c r="Z952" s="194"/>
    </row>
    <row r="953">
      <c r="A953" s="194"/>
      <c r="B953" s="259"/>
      <c r="C953" s="194"/>
      <c r="D953" s="194"/>
      <c r="E953" s="194"/>
      <c r="F953" s="194"/>
      <c r="G953" s="194"/>
      <c r="H953" s="194"/>
      <c r="I953" s="194"/>
      <c r="J953" s="328"/>
      <c r="K953" s="194"/>
      <c r="L953" s="194"/>
      <c r="M953" s="194"/>
      <c r="N953" s="194"/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  <c r="Z953" s="194"/>
    </row>
    <row r="954">
      <c r="A954" s="194"/>
      <c r="B954" s="259"/>
      <c r="C954" s="194"/>
      <c r="D954" s="194"/>
      <c r="E954" s="194"/>
      <c r="F954" s="194"/>
      <c r="G954" s="194"/>
      <c r="H954" s="194"/>
      <c r="I954" s="194"/>
      <c r="J954" s="328"/>
      <c r="K954" s="194"/>
      <c r="L954" s="194"/>
      <c r="M954" s="194"/>
      <c r="N954" s="194"/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  <c r="Z954" s="194"/>
    </row>
    <row r="955">
      <c r="A955" s="194"/>
      <c r="B955" s="259"/>
      <c r="C955" s="194"/>
      <c r="D955" s="194"/>
      <c r="E955" s="194"/>
      <c r="F955" s="194"/>
      <c r="G955" s="194"/>
      <c r="H955" s="194"/>
      <c r="I955" s="194"/>
      <c r="J955" s="328"/>
      <c r="K955" s="194"/>
      <c r="L955" s="194"/>
      <c r="M955" s="194"/>
      <c r="N955" s="194"/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  <c r="Z955" s="194"/>
    </row>
    <row r="956">
      <c r="A956" s="194"/>
      <c r="B956" s="259"/>
      <c r="C956" s="194"/>
      <c r="D956" s="194"/>
      <c r="E956" s="194"/>
      <c r="F956" s="194"/>
      <c r="G956" s="194"/>
      <c r="H956" s="194"/>
      <c r="I956" s="194"/>
      <c r="J956" s="328"/>
      <c r="K956" s="194"/>
      <c r="L956" s="194"/>
      <c r="M956" s="194"/>
      <c r="N956" s="194"/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  <c r="Z956" s="194"/>
    </row>
    <row r="957">
      <c r="A957" s="194"/>
      <c r="B957" s="259"/>
      <c r="C957" s="194"/>
      <c r="D957" s="194"/>
      <c r="E957" s="194"/>
      <c r="F957" s="194"/>
      <c r="G957" s="194"/>
      <c r="H957" s="194"/>
      <c r="I957" s="194"/>
      <c r="J957" s="328"/>
      <c r="K957" s="194"/>
      <c r="L957" s="194"/>
      <c r="M957" s="194"/>
      <c r="N957" s="194"/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  <c r="Z957" s="194"/>
    </row>
    <row r="958">
      <c r="A958" s="194"/>
      <c r="B958" s="259"/>
      <c r="C958" s="194"/>
      <c r="D958" s="194"/>
      <c r="E958" s="194"/>
      <c r="F958" s="194"/>
      <c r="G958" s="194"/>
      <c r="H958" s="194"/>
      <c r="I958" s="194"/>
      <c r="J958" s="328"/>
      <c r="K958" s="194"/>
      <c r="L958" s="194"/>
      <c r="M958" s="194"/>
      <c r="N958" s="194"/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  <c r="Z958" s="194"/>
    </row>
    <row r="959">
      <c r="A959" s="194"/>
      <c r="B959" s="259"/>
      <c r="C959" s="194"/>
      <c r="D959" s="194"/>
      <c r="E959" s="194"/>
      <c r="F959" s="194"/>
      <c r="G959" s="194"/>
      <c r="H959" s="194"/>
      <c r="I959" s="194"/>
      <c r="J959" s="328"/>
      <c r="K959" s="194"/>
      <c r="L959" s="194"/>
      <c r="M959" s="194"/>
      <c r="N959" s="194"/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  <c r="Z959" s="194"/>
    </row>
    <row r="960">
      <c r="A960" s="194"/>
      <c r="B960" s="259"/>
      <c r="C960" s="194"/>
      <c r="D960" s="194"/>
      <c r="E960" s="194"/>
      <c r="F960" s="194"/>
      <c r="G960" s="194"/>
      <c r="H960" s="194"/>
      <c r="I960" s="194"/>
      <c r="J960" s="328"/>
      <c r="K960" s="194"/>
      <c r="L960" s="194"/>
      <c r="M960" s="194"/>
      <c r="N960" s="194"/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  <c r="Z960" s="194"/>
    </row>
    <row r="961">
      <c r="A961" s="194"/>
      <c r="B961" s="259"/>
      <c r="C961" s="194"/>
      <c r="D961" s="194"/>
      <c r="E961" s="194"/>
      <c r="F961" s="194"/>
      <c r="G961" s="194"/>
      <c r="H961" s="194"/>
      <c r="I961" s="194"/>
      <c r="J961" s="328"/>
      <c r="K961" s="194"/>
      <c r="L961" s="194"/>
      <c r="M961" s="194"/>
      <c r="N961" s="194"/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  <c r="Z961" s="194"/>
    </row>
    <row r="962">
      <c r="A962" s="194"/>
      <c r="B962" s="259"/>
      <c r="C962" s="194"/>
      <c r="D962" s="194"/>
      <c r="E962" s="194"/>
      <c r="F962" s="194"/>
      <c r="G962" s="194"/>
      <c r="H962" s="194"/>
      <c r="I962" s="194"/>
      <c r="J962" s="328"/>
      <c r="K962" s="194"/>
      <c r="L962" s="194"/>
      <c r="M962" s="194"/>
      <c r="N962" s="194"/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  <c r="Z962" s="194"/>
    </row>
    <row r="963">
      <c r="A963" s="194"/>
      <c r="B963" s="259"/>
      <c r="C963" s="194"/>
      <c r="D963" s="194"/>
      <c r="E963" s="194"/>
      <c r="F963" s="194"/>
      <c r="G963" s="194"/>
      <c r="H963" s="194"/>
      <c r="I963" s="194"/>
      <c r="J963" s="328"/>
      <c r="K963" s="194"/>
      <c r="L963" s="194"/>
      <c r="M963" s="194"/>
      <c r="N963" s="194"/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  <c r="Z963" s="194"/>
    </row>
    <row r="964">
      <c r="A964" s="194"/>
      <c r="B964" s="259"/>
      <c r="C964" s="194"/>
      <c r="D964" s="194"/>
      <c r="E964" s="194"/>
      <c r="F964" s="194"/>
      <c r="G964" s="194"/>
      <c r="H964" s="194"/>
      <c r="I964" s="194"/>
      <c r="J964" s="328"/>
      <c r="K964" s="194"/>
      <c r="L964" s="194"/>
      <c r="M964" s="194"/>
      <c r="N964" s="194"/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  <c r="Z964" s="194"/>
    </row>
    <row r="965">
      <c r="A965" s="194"/>
      <c r="B965" s="259"/>
      <c r="C965" s="194"/>
      <c r="D965" s="194"/>
      <c r="E965" s="194"/>
      <c r="F965" s="194"/>
      <c r="G965" s="194"/>
      <c r="H965" s="194"/>
      <c r="I965" s="194"/>
      <c r="J965" s="328"/>
      <c r="K965" s="194"/>
      <c r="L965" s="194"/>
      <c r="M965" s="194"/>
      <c r="N965" s="194"/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  <c r="Z965" s="194"/>
    </row>
    <row r="966">
      <c r="A966" s="194"/>
      <c r="B966" s="259"/>
      <c r="C966" s="194"/>
      <c r="D966" s="194"/>
      <c r="E966" s="194"/>
      <c r="F966" s="194"/>
      <c r="G966" s="194"/>
      <c r="H966" s="194"/>
      <c r="I966" s="194"/>
      <c r="J966" s="328"/>
      <c r="K966" s="194"/>
      <c r="L966" s="194"/>
      <c r="M966" s="194"/>
      <c r="N966" s="194"/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  <c r="Z966" s="194"/>
    </row>
    <row r="967">
      <c r="A967" s="194"/>
      <c r="B967" s="259"/>
      <c r="C967" s="194"/>
      <c r="D967" s="194"/>
      <c r="E967" s="194"/>
      <c r="F967" s="194"/>
      <c r="G967" s="194"/>
      <c r="H967" s="194"/>
      <c r="I967" s="194"/>
      <c r="J967" s="328"/>
      <c r="K967" s="194"/>
      <c r="L967" s="194"/>
      <c r="M967" s="194"/>
      <c r="N967" s="194"/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  <c r="Z967" s="194"/>
    </row>
    <row r="968">
      <c r="A968" s="194"/>
      <c r="B968" s="259"/>
      <c r="C968" s="194"/>
      <c r="D968" s="194"/>
      <c r="E968" s="194"/>
      <c r="F968" s="194"/>
      <c r="G968" s="194"/>
      <c r="H968" s="194"/>
      <c r="I968" s="194"/>
      <c r="J968" s="328"/>
      <c r="K968" s="194"/>
      <c r="L968" s="194"/>
      <c r="M968" s="194"/>
      <c r="N968" s="194"/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  <c r="Z968" s="194"/>
    </row>
    <row r="969">
      <c r="A969" s="194"/>
      <c r="B969" s="259"/>
      <c r="C969" s="194"/>
      <c r="D969" s="194"/>
      <c r="E969" s="194"/>
      <c r="F969" s="194"/>
      <c r="G969" s="194"/>
      <c r="H969" s="194"/>
      <c r="I969" s="194"/>
      <c r="J969" s="328"/>
      <c r="K969" s="194"/>
      <c r="L969" s="194"/>
      <c r="M969" s="194"/>
      <c r="N969" s="194"/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  <c r="Z969" s="194"/>
    </row>
    <row r="970">
      <c r="A970" s="194"/>
      <c r="B970" s="259"/>
      <c r="C970" s="194"/>
      <c r="D970" s="194"/>
      <c r="E970" s="194"/>
      <c r="F970" s="194"/>
      <c r="G970" s="194"/>
      <c r="H970" s="194"/>
      <c r="I970" s="194"/>
      <c r="J970" s="328"/>
      <c r="K970" s="194"/>
      <c r="L970" s="194"/>
      <c r="M970" s="194"/>
      <c r="N970" s="194"/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  <c r="Z970" s="194"/>
    </row>
    <row r="971">
      <c r="A971" s="194"/>
      <c r="B971" s="259"/>
      <c r="C971" s="194"/>
      <c r="D971" s="194"/>
      <c r="E971" s="194"/>
      <c r="F971" s="194"/>
      <c r="G971" s="194"/>
      <c r="H971" s="194"/>
      <c r="I971" s="194"/>
      <c r="J971" s="328"/>
      <c r="K971" s="194"/>
      <c r="L971" s="194"/>
      <c r="M971" s="194"/>
      <c r="N971" s="194"/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  <c r="Z971" s="194"/>
    </row>
    <row r="972">
      <c r="A972" s="194"/>
      <c r="B972" s="259"/>
      <c r="C972" s="194"/>
      <c r="D972" s="194"/>
      <c r="E972" s="194"/>
      <c r="F972" s="194"/>
      <c r="G972" s="194"/>
      <c r="H972" s="194"/>
      <c r="I972" s="194"/>
      <c r="J972" s="328"/>
      <c r="K972" s="194"/>
      <c r="L972" s="194"/>
      <c r="M972" s="194"/>
      <c r="N972" s="194"/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  <c r="Z972" s="194"/>
    </row>
    <row r="973">
      <c r="A973" s="194"/>
      <c r="B973" s="259"/>
      <c r="C973" s="194"/>
      <c r="D973" s="194"/>
      <c r="E973" s="194"/>
      <c r="F973" s="194"/>
      <c r="G973" s="194"/>
      <c r="H973" s="194"/>
      <c r="I973" s="194"/>
      <c r="J973" s="328"/>
      <c r="K973" s="194"/>
      <c r="L973" s="194"/>
      <c r="M973" s="194"/>
      <c r="N973" s="194"/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  <c r="Z973" s="194"/>
    </row>
    <row r="974">
      <c r="A974" s="194"/>
      <c r="B974" s="259"/>
      <c r="C974" s="194"/>
      <c r="D974" s="194"/>
      <c r="E974" s="194"/>
      <c r="F974" s="194"/>
      <c r="G974" s="194"/>
      <c r="H974" s="194"/>
      <c r="I974" s="194"/>
      <c r="J974" s="328"/>
      <c r="K974" s="194"/>
      <c r="L974" s="194"/>
      <c r="M974" s="194"/>
      <c r="N974" s="194"/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  <c r="Z974" s="194"/>
    </row>
    <row r="975">
      <c r="A975" s="194"/>
      <c r="B975" s="259"/>
      <c r="C975" s="194"/>
      <c r="D975" s="194"/>
      <c r="E975" s="194"/>
      <c r="F975" s="194"/>
      <c r="G975" s="194"/>
      <c r="H975" s="194"/>
      <c r="I975" s="194"/>
      <c r="J975" s="328"/>
      <c r="K975" s="194"/>
      <c r="L975" s="194"/>
      <c r="M975" s="194"/>
      <c r="N975" s="194"/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  <c r="Z975" s="194"/>
    </row>
    <row r="976">
      <c r="A976" s="194"/>
      <c r="B976" s="259"/>
      <c r="C976" s="194"/>
      <c r="D976" s="194"/>
      <c r="E976" s="194"/>
      <c r="F976" s="194"/>
      <c r="G976" s="194"/>
      <c r="H976" s="194"/>
      <c r="I976" s="194"/>
      <c r="J976" s="328"/>
      <c r="K976" s="194"/>
      <c r="L976" s="194"/>
      <c r="M976" s="194"/>
      <c r="N976" s="194"/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  <c r="Z976" s="194"/>
    </row>
    <row r="977">
      <c r="A977" s="194"/>
      <c r="B977" s="259"/>
      <c r="C977" s="194"/>
      <c r="D977" s="194"/>
      <c r="E977" s="194"/>
      <c r="F977" s="194"/>
      <c r="G977" s="194"/>
      <c r="H977" s="194"/>
      <c r="I977" s="194"/>
      <c r="J977" s="328"/>
      <c r="K977" s="194"/>
      <c r="L977" s="194"/>
      <c r="M977" s="194"/>
      <c r="N977" s="194"/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  <c r="Z977" s="194"/>
    </row>
    <row r="978">
      <c r="A978" s="194"/>
      <c r="B978" s="259"/>
      <c r="C978" s="194"/>
      <c r="D978" s="194"/>
      <c r="E978" s="194"/>
      <c r="F978" s="194"/>
      <c r="G978" s="194"/>
      <c r="H978" s="194"/>
      <c r="I978" s="194"/>
      <c r="J978" s="328"/>
      <c r="K978" s="194"/>
      <c r="L978" s="194"/>
      <c r="M978" s="194"/>
      <c r="N978" s="194"/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  <c r="Z978" s="194"/>
    </row>
    <row r="979">
      <c r="A979" s="194"/>
      <c r="B979" s="259"/>
      <c r="C979" s="194"/>
      <c r="D979" s="194"/>
      <c r="E979" s="194"/>
      <c r="F979" s="194"/>
      <c r="G979" s="194"/>
      <c r="H979" s="194"/>
      <c r="I979" s="194"/>
      <c r="J979" s="328"/>
      <c r="K979" s="194"/>
      <c r="L979" s="194"/>
      <c r="M979" s="194"/>
      <c r="N979" s="194"/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  <c r="Z979" s="194"/>
    </row>
    <row r="980">
      <c r="A980" s="194"/>
      <c r="B980" s="259"/>
      <c r="C980" s="194"/>
      <c r="D980" s="194"/>
      <c r="E980" s="194"/>
      <c r="F980" s="194"/>
      <c r="G980" s="194"/>
      <c r="H980" s="194"/>
      <c r="I980" s="194"/>
      <c r="J980" s="328"/>
      <c r="K980" s="194"/>
      <c r="L980" s="194"/>
      <c r="M980" s="194"/>
      <c r="N980" s="194"/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  <c r="Z980" s="194"/>
    </row>
    <row r="981">
      <c r="A981" s="194"/>
      <c r="B981" s="259"/>
      <c r="C981" s="194"/>
      <c r="D981" s="194"/>
      <c r="E981" s="194"/>
      <c r="F981" s="194"/>
      <c r="G981" s="194"/>
      <c r="H981" s="194"/>
      <c r="I981" s="194"/>
      <c r="J981" s="328"/>
      <c r="K981" s="194"/>
      <c r="L981" s="194"/>
      <c r="M981" s="194"/>
      <c r="N981" s="194"/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  <c r="Z981" s="194"/>
    </row>
    <row r="982">
      <c r="A982" s="194"/>
      <c r="B982" s="259"/>
      <c r="C982" s="194"/>
      <c r="D982" s="194"/>
      <c r="E982" s="194"/>
      <c r="F982" s="194"/>
      <c r="G982" s="194"/>
      <c r="H982" s="194"/>
      <c r="I982" s="194"/>
      <c r="J982" s="328"/>
      <c r="K982" s="194"/>
      <c r="L982" s="194"/>
      <c r="M982" s="194"/>
      <c r="N982" s="194"/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  <c r="Z982" s="194"/>
    </row>
    <row r="983">
      <c r="A983" s="194"/>
      <c r="B983" s="259"/>
      <c r="C983" s="194"/>
      <c r="D983" s="194"/>
      <c r="E983" s="194"/>
      <c r="F983" s="194"/>
      <c r="G983" s="194"/>
      <c r="H983" s="194"/>
      <c r="I983" s="194"/>
      <c r="J983" s="328"/>
      <c r="K983" s="194"/>
      <c r="L983" s="194"/>
      <c r="M983" s="194"/>
      <c r="N983" s="194"/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  <c r="Z983" s="194"/>
    </row>
    <row r="984">
      <c r="A984" s="194"/>
      <c r="B984" s="259"/>
      <c r="C984" s="194"/>
      <c r="D984" s="194"/>
      <c r="E984" s="194"/>
      <c r="F984" s="194"/>
      <c r="G984" s="194"/>
      <c r="H984" s="194"/>
      <c r="I984" s="194"/>
      <c r="J984" s="328"/>
      <c r="K984" s="194"/>
      <c r="L984" s="194"/>
      <c r="M984" s="194"/>
      <c r="N984" s="194"/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  <c r="Z984" s="194"/>
    </row>
    <row r="985">
      <c r="A985" s="194"/>
      <c r="B985" s="259"/>
      <c r="C985" s="194"/>
      <c r="D985" s="194"/>
      <c r="E985" s="194"/>
      <c r="F985" s="194"/>
      <c r="G985" s="194"/>
      <c r="H985" s="194"/>
      <c r="I985" s="194"/>
      <c r="J985" s="328"/>
      <c r="K985" s="194"/>
      <c r="L985" s="194"/>
      <c r="M985" s="194"/>
      <c r="N985" s="194"/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  <c r="Z985" s="194"/>
    </row>
    <row r="986">
      <c r="A986" s="194"/>
      <c r="B986" s="259"/>
      <c r="C986" s="194"/>
      <c r="D986" s="194"/>
      <c r="E986" s="194"/>
      <c r="F986" s="194"/>
      <c r="G986" s="194"/>
      <c r="H986" s="194"/>
      <c r="I986" s="194"/>
      <c r="J986" s="328"/>
      <c r="K986" s="194"/>
      <c r="L986" s="194"/>
      <c r="M986" s="194"/>
      <c r="N986" s="194"/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  <c r="Z986" s="194"/>
    </row>
    <row r="987">
      <c r="A987" s="194"/>
      <c r="B987" s="259"/>
      <c r="C987" s="194"/>
      <c r="D987" s="194"/>
      <c r="E987" s="194"/>
      <c r="F987" s="194"/>
      <c r="G987" s="194"/>
      <c r="H987" s="194"/>
      <c r="I987" s="194"/>
      <c r="J987" s="328"/>
      <c r="K987" s="194"/>
      <c r="L987" s="194"/>
      <c r="M987" s="194"/>
      <c r="N987" s="194"/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  <c r="Z987" s="194"/>
    </row>
    <row r="988">
      <c r="A988" s="194"/>
      <c r="B988" s="259"/>
      <c r="C988" s="194"/>
      <c r="D988" s="194"/>
      <c r="E988" s="194"/>
      <c r="F988" s="194"/>
      <c r="G988" s="194"/>
      <c r="H988" s="194"/>
      <c r="I988" s="194"/>
      <c r="J988" s="328"/>
      <c r="K988" s="194"/>
      <c r="L988" s="194"/>
      <c r="M988" s="194"/>
      <c r="N988" s="194"/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  <c r="Z988" s="194"/>
    </row>
    <row r="989">
      <c r="A989" s="194"/>
      <c r="B989" s="259"/>
      <c r="C989" s="194"/>
      <c r="D989" s="194"/>
      <c r="E989" s="194"/>
      <c r="F989" s="194"/>
      <c r="G989" s="194"/>
      <c r="H989" s="194"/>
      <c r="I989" s="194"/>
      <c r="J989" s="328"/>
      <c r="K989" s="194"/>
      <c r="L989" s="194"/>
      <c r="M989" s="194"/>
      <c r="N989" s="194"/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  <c r="Z989" s="194"/>
    </row>
    <row r="990">
      <c r="A990" s="194"/>
      <c r="B990" s="259"/>
      <c r="C990" s="194"/>
      <c r="D990" s="194"/>
      <c r="E990" s="194"/>
      <c r="F990" s="194"/>
      <c r="G990" s="194"/>
      <c r="H990" s="194"/>
      <c r="I990" s="194"/>
      <c r="J990" s="328"/>
      <c r="K990" s="194"/>
      <c r="L990" s="194"/>
      <c r="M990" s="194"/>
      <c r="N990" s="194"/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  <c r="Z990" s="194"/>
    </row>
    <row r="991">
      <c r="A991" s="194"/>
      <c r="B991" s="259"/>
      <c r="C991" s="194"/>
      <c r="D991" s="194"/>
      <c r="E991" s="194"/>
      <c r="F991" s="194"/>
      <c r="G991" s="194"/>
      <c r="H991" s="194"/>
      <c r="I991" s="194"/>
      <c r="J991" s="328"/>
      <c r="K991" s="194"/>
      <c r="L991" s="194"/>
      <c r="M991" s="194"/>
      <c r="N991" s="194"/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  <c r="Z991" s="194"/>
    </row>
    <row r="992">
      <c r="A992" s="194"/>
      <c r="B992" s="259"/>
      <c r="C992" s="194"/>
      <c r="D992" s="194"/>
      <c r="E992" s="194"/>
      <c r="F992" s="194"/>
      <c r="G992" s="194"/>
      <c r="H992" s="194"/>
      <c r="I992" s="194"/>
      <c r="J992" s="328"/>
      <c r="K992" s="194"/>
      <c r="L992" s="194"/>
      <c r="M992" s="194"/>
      <c r="N992" s="194"/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  <c r="Z992" s="194"/>
    </row>
    <row r="993">
      <c r="A993" s="194"/>
      <c r="B993" s="259"/>
      <c r="C993" s="194"/>
      <c r="D993" s="194"/>
      <c r="E993" s="194"/>
      <c r="F993" s="194"/>
      <c r="G993" s="194"/>
      <c r="H993" s="194"/>
      <c r="I993" s="194"/>
      <c r="J993" s="328"/>
      <c r="K993" s="194"/>
      <c r="L993" s="194"/>
      <c r="M993" s="194"/>
      <c r="N993" s="194"/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  <c r="Z993" s="194"/>
    </row>
    <row r="994">
      <c r="A994" s="194"/>
      <c r="B994" s="259"/>
      <c r="C994" s="194"/>
      <c r="D994" s="194"/>
      <c r="E994" s="194"/>
      <c r="F994" s="194"/>
      <c r="G994" s="194"/>
      <c r="H994" s="194"/>
      <c r="I994" s="194"/>
      <c r="J994" s="328"/>
      <c r="K994" s="194"/>
      <c r="L994" s="194"/>
      <c r="M994" s="194"/>
      <c r="N994" s="194"/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  <c r="Z994" s="194"/>
    </row>
    <row r="995">
      <c r="A995" s="194"/>
      <c r="B995" s="259"/>
      <c r="C995" s="194"/>
      <c r="D995" s="194"/>
      <c r="E995" s="194"/>
      <c r="F995" s="194"/>
      <c r="G995" s="194"/>
      <c r="H995" s="194"/>
      <c r="I995" s="194"/>
      <c r="J995" s="328"/>
      <c r="K995" s="194"/>
      <c r="L995" s="194"/>
      <c r="M995" s="194"/>
      <c r="N995" s="194"/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  <c r="Z995" s="194"/>
    </row>
    <row r="996">
      <c r="A996" s="194"/>
      <c r="B996" s="259"/>
      <c r="C996" s="194"/>
      <c r="D996" s="194"/>
      <c r="E996" s="194"/>
      <c r="F996" s="194"/>
      <c r="G996" s="194"/>
      <c r="H996" s="194"/>
      <c r="I996" s="194"/>
      <c r="J996" s="328"/>
      <c r="K996" s="194"/>
      <c r="L996" s="194"/>
      <c r="M996" s="194"/>
      <c r="N996" s="194"/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  <c r="Z996" s="194"/>
    </row>
    <row r="997">
      <c r="A997" s="194"/>
      <c r="B997" s="259"/>
      <c r="C997" s="194"/>
      <c r="D997" s="194"/>
      <c r="E997" s="194"/>
      <c r="F997" s="194"/>
      <c r="G997" s="194"/>
      <c r="H997" s="194"/>
      <c r="I997" s="194"/>
      <c r="J997" s="328"/>
      <c r="K997" s="194"/>
      <c r="L997" s="194"/>
      <c r="M997" s="194"/>
      <c r="N997" s="194"/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  <c r="Z997" s="194"/>
    </row>
    <row r="998">
      <c r="A998" s="194"/>
      <c r="B998" s="259"/>
      <c r="C998" s="194"/>
      <c r="D998" s="194"/>
      <c r="E998" s="194"/>
      <c r="F998" s="194"/>
      <c r="G998" s="194"/>
      <c r="H998" s="194"/>
      <c r="I998" s="194"/>
      <c r="J998" s="328"/>
      <c r="K998" s="194"/>
      <c r="L998" s="194"/>
      <c r="M998" s="194"/>
      <c r="N998" s="194"/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194"/>
      <c r="Z998" s="194"/>
    </row>
    <row r="999">
      <c r="A999" s="194"/>
      <c r="B999" s="259"/>
      <c r="C999" s="194"/>
      <c r="D999" s="194"/>
      <c r="E999" s="194"/>
      <c r="F999" s="194"/>
      <c r="G999" s="194"/>
      <c r="H999" s="194"/>
      <c r="I999" s="194"/>
      <c r="J999" s="328"/>
      <c r="K999" s="194"/>
      <c r="L999" s="194"/>
      <c r="M999" s="194"/>
      <c r="N999" s="194"/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194"/>
      <c r="Z999" s="194"/>
    </row>
    <row r="1000">
      <c r="A1000" s="194"/>
      <c r="B1000" s="259"/>
      <c r="C1000" s="194"/>
      <c r="D1000" s="194"/>
      <c r="E1000" s="194"/>
      <c r="F1000" s="194"/>
      <c r="G1000" s="194"/>
      <c r="H1000" s="194"/>
      <c r="I1000" s="194"/>
      <c r="J1000" s="328"/>
      <c r="K1000" s="194"/>
      <c r="L1000" s="194"/>
      <c r="M1000" s="194"/>
      <c r="N1000" s="194"/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194"/>
      <c r="Z1000" s="194"/>
    </row>
    <row r="1001">
      <c r="A1001" s="194"/>
      <c r="B1001" s="259"/>
      <c r="C1001" s="194"/>
      <c r="D1001" s="194"/>
      <c r="E1001" s="194"/>
      <c r="F1001" s="194"/>
      <c r="G1001" s="194"/>
      <c r="H1001" s="194"/>
      <c r="I1001" s="194"/>
      <c r="J1001" s="328"/>
      <c r="K1001" s="194"/>
      <c r="L1001" s="194"/>
      <c r="M1001" s="194"/>
      <c r="N1001" s="194"/>
      <c r="O1001" s="194"/>
      <c r="P1001" s="194"/>
      <c r="Q1001" s="194"/>
      <c r="R1001" s="194"/>
      <c r="S1001" s="194"/>
      <c r="T1001" s="194"/>
      <c r="U1001" s="194"/>
      <c r="V1001" s="194"/>
      <c r="W1001" s="194"/>
      <c r="X1001" s="194"/>
      <c r="Y1001" s="194"/>
      <c r="Z1001" s="194"/>
    </row>
  </sheetData>
  <autoFilter ref="$A$1:$Z$37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0.0"/>
    <col customWidth="1" min="8" max="8" width="12.25"/>
    <col customWidth="1" min="10" max="10" width="113.88"/>
  </cols>
  <sheetData>
    <row r="1">
      <c r="A1" s="437" t="s">
        <v>1784</v>
      </c>
      <c r="B1" s="438" t="s">
        <v>1574</v>
      </c>
      <c r="C1" s="438" t="s">
        <v>1785</v>
      </c>
      <c r="D1" s="438" t="s">
        <v>186</v>
      </c>
      <c r="E1" s="438" t="s">
        <v>192</v>
      </c>
      <c r="F1" s="438" t="s">
        <v>1786</v>
      </c>
      <c r="G1" s="438" t="s">
        <v>1787</v>
      </c>
      <c r="H1" s="438" t="s">
        <v>1788</v>
      </c>
      <c r="I1" s="438" t="s">
        <v>1789</v>
      </c>
      <c r="J1" s="439" t="s">
        <v>1790</v>
      </c>
      <c r="K1" s="440"/>
      <c r="L1" s="440"/>
      <c r="M1" s="440"/>
      <c r="N1" s="440"/>
      <c r="O1" s="440"/>
      <c r="P1" s="440"/>
      <c r="Q1" s="440"/>
      <c r="R1" s="440"/>
      <c r="S1" s="440"/>
      <c r="T1" s="440"/>
      <c r="U1" s="440"/>
      <c r="V1" s="440"/>
      <c r="W1" s="440"/>
      <c r="X1" s="440"/>
      <c r="Y1" s="440"/>
      <c r="Z1" s="440"/>
    </row>
    <row r="2">
      <c r="A2" s="441">
        <v>1.0</v>
      </c>
      <c r="B2" s="441" t="s">
        <v>1791</v>
      </c>
      <c r="C2" s="441">
        <v>610202.0</v>
      </c>
      <c r="D2" s="441" t="s">
        <v>228</v>
      </c>
      <c r="E2" s="441" t="s">
        <v>28</v>
      </c>
      <c r="F2" s="441" t="s">
        <v>1792</v>
      </c>
      <c r="G2" s="441" t="s">
        <v>1793</v>
      </c>
      <c r="H2" s="441" t="s">
        <v>1794</v>
      </c>
      <c r="I2" s="441" t="s">
        <v>1795</v>
      </c>
      <c r="J2" s="442" t="s">
        <v>1796</v>
      </c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3"/>
      <c r="Z2" s="443"/>
    </row>
    <row r="3">
      <c r="A3" s="441">
        <v>2.0</v>
      </c>
      <c r="B3" s="444" t="s">
        <v>1797</v>
      </c>
      <c r="C3" s="444">
        <v>721001.0</v>
      </c>
      <c r="D3" s="444" t="s">
        <v>200</v>
      </c>
      <c r="E3" s="444" t="s">
        <v>30</v>
      </c>
      <c r="F3" s="444" t="s">
        <v>1798</v>
      </c>
      <c r="G3" s="444" t="s">
        <v>1799</v>
      </c>
      <c r="H3" s="444" t="s">
        <v>1794</v>
      </c>
      <c r="I3" s="444" t="s">
        <v>1795</v>
      </c>
      <c r="J3" s="445" t="s">
        <v>1800</v>
      </c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</row>
    <row r="4">
      <c r="A4" s="441">
        <v>3.0</v>
      </c>
      <c r="B4" s="444" t="s">
        <v>1801</v>
      </c>
      <c r="C4" s="444">
        <v>610503.0</v>
      </c>
      <c r="D4" s="444" t="s">
        <v>228</v>
      </c>
      <c r="E4" s="444" t="s">
        <v>28</v>
      </c>
      <c r="F4" s="444" t="s">
        <v>1798</v>
      </c>
      <c r="G4" s="444" t="s">
        <v>205</v>
      </c>
      <c r="H4" s="444" t="s">
        <v>1794</v>
      </c>
      <c r="I4" s="444" t="s">
        <v>1795</v>
      </c>
      <c r="J4" s="445" t="s">
        <v>1802</v>
      </c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</row>
    <row r="5">
      <c r="A5" s="441">
        <v>4.0</v>
      </c>
      <c r="B5" s="444" t="s">
        <v>395</v>
      </c>
      <c r="C5" s="444">
        <v>680824.0</v>
      </c>
      <c r="D5" s="444" t="s">
        <v>200</v>
      </c>
      <c r="E5" s="444" t="s">
        <v>31</v>
      </c>
      <c r="F5" s="444" t="s">
        <v>1803</v>
      </c>
      <c r="G5" s="444" t="s">
        <v>1804</v>
      </c>
      <c r="H5" s="444" t="s">
        <v>1805</v>
      </c>
      <c r="I5" s="444" t="s">
        <v>1795</v>
      </c>
      <c r="J5" s="445" t="s">
        <v>1806</v>
      </c>
      <c r="K5" s="443"/>
      <c r="L5" s="443"/>
      <c r="M5" s="443"/>
      <c r="N5" s="443"/>
      <c r="O5" s="443"/>
      <c r="P5" s="443"/>
      <c r="Q5" s="443"/>
      <c r="R5" s="443"/>
      <c r="S5" s="443"/>
      <c r="T5" s="443"/>
      <c r="U5" s="443"/>
      <c r="V5" s="443"/>
      <c r="W5" s="443"/>
      <c r="X5" s="443"/>
      <c r="Y5" s="443"/>
      <c r="Z5" s="443"/>
    </row>
    <row r="6">
      <c r="A6" s="441">
        <v>5.0</v>
      </c>
      <c r="B6" s="444" t="s">
        <v>1807</v>
      </c>
      <c r="C6" s="444">
        <v>520909.0</v>
      </c>
      <c r="D6" s="444" t="s">
        <v>200</v>
      </c>
      <c r="E6" s="444" t="s">
        <v>30</v>
      </c>
      <c r="F6" s="444" t="s">
        <v>1808</v>
      </c>
      <c r="G6" s="444" t="s">
        <v>1804</v>
      </c>
      <c r="H6" s="444" t="s">
        <v>1794</v>
      </c>
      <c r="I6" s="444" t="s">
        <v>1795</v>
      </c>
      <c r="J6" s="445" t="s">
        <v>1809</v>
      </c>
      <c r="K6" s="443"/>
      <c r="L6" s="443"/>
      <c r="M6" s="443"/>
      <c r="N6" s="443"/>
      <c r="O6" s="443"/>
      <c r="P6" s="443"/>
      <c r="Q6" s="443"/>
      <c r="R6" s="443"/>
      <c r="S6" s="443"/>
      <c r="T6" s="443"/>
      <c r="U6" s="443"/>
      <c r="V6" s="443"/>
      <c r="W6" s="443"/>
      <c r="X6" s="443"/>
      <c r="Y6" s="443"/>
      <c r="Z6" s="443"/>
    </row>
    <row r="7">
      <c r="A7" s="441">
        <v>6.0</v>
      </c>
      <c r="B7" s="444" t="s">
        <v>1810</v>
      </c>
      <c r="C7" s="446" t="s">
        <v>1811</v>
      </c>
      <c r="D7" s="446" t="s">
        <v>228</v>
      </c>
      <c r="E7" s="446" t="s">
        <v>29</v>
      </c>
      <c r="F7" s="444" t="s">
        <v>1792</v>
      </c>
      <c r="G7" s="444" t="s">
        <v>1812</v>
      </c>
      <c r="H7" s="446" t="s">
        <v>1794</v>
      </c>
      <c r="I7" s="446" t="s">
        <v>1813</v>
      </c>
      <c r="J7" s="445" t="s">
        <v>1814</v>
      </c>
      <c r="K7" s="443"/>
      <c r="L7" s="443"/>
      <c r="M7" s="443"/>
      <c r="N7" s="443"/>
      <c r="O7" s="443"/>
      <c r="P7" s="443"/>
      <c r="Q7" s="443"/>
      <c r="R7" s="443"/>
      <c r="S7" s="443"/>
      <c r="T7" s="443"/>
      <c r="U7" s="443"/>
      <c r="V7" s="443"/>
      <c r="W7" s="443"/>
      <c r="X7" s="443"/>
      <c r="Y7" s="443"/>
      <c r="Z7" s="443"/>
    </row>
    <row r="8">
      <c r="A8" s="441">
        <v>7.0</v>
      </c>
      <c r="B8" s="446" t="s">
        <v>304</v>
      </c>
      <c r="C8" s="446">
        <v>740518.0</v>
      </c>
      <c r="D8" s="446" t="s">
        <v>200</v>
      </c>
      <c r="E8" s="446" t="s">
        <v>28</v>
      </c>
      <c r="F8" s="446" t="s">
        <v>1792</v>
      </c>
      <c r="G8" s="444" t="s">
        <v>211</v>
      </c>
      <c r="H8" s="446" t="s">
        <v>1479</v>
      </c>
      <c r="I8" s="446" t="s">
        <v>1795</v>
      </c>
      <c r="J8" s="445" t="s">
        <v>1815</v>
      </c>
      <c r="K8" s="443"/>
      <c r="L8" s="443"/>
      <c r="M8" s="443"/>
      <c r="N8" s="443"/>
      <c r="O8" s="443"/>
      <c r="P8" s="443"/>
      <c r="Q8" s="443"/>
      <c r="R8" s="443"/>
      <c r="S8" s="443"/>
      <c r="T8" s="443"/>
      <c r="U8" s="443"/>
      <c r="V8" s="443"/>
      <c r="W8" s="443"/>
      <c r="X8" s="443"/>
      <c r="Y8" s="443"/>
      <c r="Z8" s="443"/>
    </row>
    <row r="9">
      <c r="A9" s="441">
        <v>8.0</v>
      </c>
      <c r="B9" s="446" t="s">
        <v>860</v>
      </c>
      <c r="C9" s="446">
        <v>750211.0</v>
      </c>
      <c r="D9" s="446" t="s">
        <v>200</v>
      </c>
      <c r="E9" s="446" t="s">
        <v>33</v>
      </c>
      <c r="F9" s="446" t="s">
        <v>1816</v>
      </c>
      <c r="G9" s="444" t="s">
        <v>205</v>
      </c>
      <c r="H9" s="446" t="s">
        <v>1479</v>
      </c>
      <c r="I9" s="446" t="s">
        <v>1813</v>
      </c>
      <c r="J9" s="445" t="s">
        <v>1817</v>
      </c>
      <c r="K9" s="443"/>
      <c r="L9" s="443"/>
      <c r="M9" s="443"/>
      <c r="N9" s="443"/>
      <c r="O9" s="443"/>
      <c r="P9" s="443"/>
      <c r="Q9" s="443"/>
      <c r="R9" s="443"/>
      <c r="S9" s="443"/>
      <c r="T9" s="443"/>
      <c r="U9" s="443"/>
      <c r="V9" s="443"/>
      <c r="W9" s="443"/>
      <c r="X9" s="443"/>
      <c r="Y9" s="443"/>
      <c r="Z9" s="443"/>
    </row>
    <row r="10">
      <c r="A10" s="441">
        <v>9.0</v>
      </c>
      <c r="B10" s="446" t="s">
        <v>418</v>
      </c>
      <c r="C10" s="446">
        <v>790115.0</v>
      </c>
      <c r="D10" s="446" t="s">
        <v>200</v>
      </c>
      <c r="E10" s="446" t="s">
        <v>28</v>
      </c>
      <c r="F10" s="446" t="s">
        <v>1818</v>
      </c>
      <c r="G10" s="444" t="s">
        <v>211</v>
      </c>
      <c r="H10" s="446" t="s">
        <v>152</v>
      </c>
      <c r="I10" s="446" t="s">
        <v>1795</v>
      </c>
      <c r="J10" s="445" t="s">
        <v>1819</v>
      </c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3"/>
      <c r="Z10" s="443"/>
    </row>
    <row r="11">
      <c r="A11" s="441">
        <v>10.0</v>
      </c>
      <c r="B11" s="446" t="s">
        <v>1820</v>
      </c>
      <c r="C11" s="446">
        <v>641124.0</v>
      </c>
      <c r="D11" s="446" t="s">
        <v>200</v>
      </c>
      <c r="E11" s="446" t="s">
        <v>31</v>
      </c>
      <c r="F11" s="446" t="s">
        <v>1816</v>
      </c>
      <c r="G11" s="444" t="s">
        <v>211</v>
      </c>
      <c r="H11" s="446" t="s">
        <v>1805</v>
      </c>
      <c r="I11" s="446" t="s">
        <v>1795</v>
      </c>
      <c r="J11" s="445" t="s">
        <v>1821</v>
      </c>
      <c r="K11" s="443"/>
      <c r="L11" s="443"/>
      <c r="M11" s="443"/>
      <c r="N11" s="443"/>
      <c r="O11" s="443"/>
      <c r="P11" s="443"/>
      <c r="Q11" s="443"/>
      <c r="R11" s="443"/>
      <c r="S11" s="443"/>
      <c r="T11" s="443"/>
      <c r="U11" s="443"/>
      <c r="V11" s="443"/>
      <c r="W11" s="443"/>
      <c r="X11" s="443"/>
      <c r="Y11" s="443"/>
      <c r="Z11" s="443"/>
    </row>
    <row r="12">
      <c r="A12" s="441">
        <v>11.0</v>
      </c>
      <c r="B12" s="446" t="s">
        <v>490</v>
      </c>
      <c r="C12" s="446">
        <v>770930.0</v>
      </c>
      <c r="D12" s="446" t="s">
        <v>200</v>
      </c>
      <c r="E12" s="446" t="s">
        <v>29</v>
      </c>
      <c r="F12" s="446" t="s">
        <v>1816</v>
      </c>
      <c r="G12" s="444" t="s">
        <v>1332</v>
      </c>
      <c r="H12" s="446" t="s">
        <v>1794</v>
      </c>
      <c r="I12" s="446" t="s">
        <v>1813</v>
      </c>
      <c r="J12" s="445" t="s">
        <v>1822</v>
      </c>
      <c r="K12" s="443"/>
      <c r="L12" s="443"/>
      <c r="M12" s="443"/>
      <c r="N12" s="443"/>
      <c r="O12" s="443"/>
      <c r="P12" s="443"/>
      <c r="Q12" s="443"/>
      <c r="R12" s="443"/>
      <c r="S12" s="443"/>
      <c r="T12" s="443"/>
      <c r="U12" s="443"/>
      <c r="V12" s="443"/>
      <c r="W12" s="443"/>
      <c r="X12" s="443"/>
      <c r="Y12" s="443"/>
      <c r="Z12" s="443"/>
    </row>
    <row r="13">
      <c r="A13" s="441">
        <v>12.0</v>
      </c>
      <c r="B13" s="446" t="s">
        <v>488</v>
      </c>
      <c r="C13" s="446" t="s">
        <v>489</v>
      </c>
      <c r="D13" s="446" t="s">
        <v>200</v>
      </c>
      <c r="E13" s="446" t="s">
        <v>30</v>
      </c>
      <c r="F13" s="446" t="s">
        <v>1816</v>
      </c>
      <c r="G13" s="444" t="s">
        <v>308</v>
      </c>
      <c r="H13" s="446" t="s">
        <v>1479</v>
      </c>
      <c r="I13" s="446" t="s">
        <v>1795</v>
      </c>
      <c r="J13" s="445" t="s">
        <v>1823</v>
      </c>
      <c r="K13" s="443"/>
      <c r="L13" s="443"/>
      <c r="M13" s="443"/>
      <c r="N13" s="443"/>
      <c r="O13" s="443"/>
      <c r="P13" s="443"/>
      <c r="Q13" s="443"/>
      <c r="R13" s="443"/>
      <c r="S13" s="443"/>
      <c r="T13" s="443"/>
      <c r="U13" s="443"/>
      <c r="V13" s="443"/>
      <c r="W13" s="443"/>
      <c r="X13" s="443"/>
      <c r="Y13" s="443"/>
      <c r="Z13" s="443"/>
    </row>
    <row r="14">
      <c r="A14" s="441">
        <v>13.0</v>
      </c>
      <c r="B14" s="446" t="s">
        <v>554</v>
      </c>
      <c r="C14" s="446" t="s">
        <v>555</v>
      </c>
      <c r="D14" s="446" t="s">
        <v>200</v>
      </c>
      <c r="E14" s="446" t="s">
        <v>31</v>
      </c>
      <c r="F14" s="446" t="s">
        <v>1816</v>
      </c>
      <c r="G14" s="447"/>
      <c r="H14" s="446" t="s">
        <v>1479</v>
      </c>
      <c r="I14" s="446" t="s">
        <v>1795</v>
      </c>
      <c r="J14" s="445" t="s">
        <v>1824</v>
      </c>
      <c r="K14" s="443"/>
      <c r="L14" s="443"/>
      <c r="M14" s="443"/>
      <c r="N14" s="443"/>
      <c r="O14" s="443"/>
      <c r="P14" s="443"/>
      <c r="Q14" s="443"/>
      <c r="R14" s="443"/>
      <c r="S14" s="443"/>
      <c r="T14" s="443"/>
      <c r="U14" s="443"/>
      <c r="V14" s="443"/>
      <c r="W14" s="443"/>
      <c r="X14" s="443"/>
      <c r="Y14" s="443"/>
      <c r="Z14" s="443"/>
    </row>
    <row r="15">
      <c r="A15" s="441">
        <v>14.0</v>
      </c>
      <c r="B15" s="446" t="s">
        <v>955</v>
      </c>
      <c r="C15" s="446" t="s">
        <v>956</v>
      </c>
      <c r="D15" s="446" t="s">
        <v>200</v>
      </c>
      <c r="E15" s="446" t="s">
        <v>28</v>
      </c>
      <c r="F15" s="446" t="s">
        <v>1816</v>
      </c>
      <c r="G15" s="444" t="s">
        <v>289</v>
      </c>
      <c r="H15" s="446" t="s">
        <v>1479</v>
      </c>
      <c r="I15" s="446" t="s">
        <v>1795</v>
      </c>
      <c r="J15" s="445" t="s">
        <v>1825</v>
      </c>
      <c r="K15" s="443"/>
      <c r="L15" s="443"/>
      <c r="M15" s="443"/>
      <c r="N15" s="443"/>
      <c r="O15" s="443"/>
      <c r="P15" s="443"/>
      <c r="Q15" s="443"/>
      <c r="R15" s="443"/>
      <c r="S15" s="443"/>
      <c r="T15" s="443"/>
      <c r="U15" s="443"/>
      <c r="V15" s="443"/>
      <c r="W15" s="443"/>
      <c r="X15" s="443"/>
      <c r="Y15" s="443"/>
      <c r="Z15" s="443"/>
    </row>
    <row r="16">
      <c r="A16" s="441">
        <v>15.0</v>
      </c>
      <c r="B16" s="446" t="s">
        <v>862</v>
      </c>
      <c r="C16" s="446" t="s">
        <v>863</v>
      </c>
      <c r="D16" s="446" t="s">
        <v>200</v>
      </c>
      <c r="E16" s="446" t="s">
        <v>30</v>
      </c>
      <c r="F16" s="446" t="s">
        <v>1816</v>
      </c>
      <c r="G16" s="444" t="s">
        <v>211</v>
      </c>
      <c r="H16" s="446" t="s">
        <v>1479</v>
      </c>
      <c r="I16" s="446" t="s">
        <v>1795</v>
      </c>
      <c r="J16" s="445" t="s">
        <v>1826</v>
      </c>
      <c r="K16" s="443"/>
      <c r="L16" s="443"/>
      <c r="M16" s="443"/>
      <c r="N16" s="443"/>
      <c r="O16" s="443"/>
      <c r="P16" s="443"/>
      <c r="Q16" s="443"/>
      <c r="R16" s="443"/>
      <c r="S16" s="443"/>
      <c r="T16" s="443"/>
      <c r="U16" s="443"/>
      <c r="V16" s="443"/>
      <c r="W16" s="443"/>
      <c r="X16" s="443"/>
      <c r="Y16" s="443"/>
      <c r="Z16" s="443"/>
    </row>
    <row r="17">
      <c r="A17" s="441">
        <v>16.0</v>
      </c>
      <c r="B17" s="446" t="s">
        <v>758</v>
      </c>
      <c r="C17" s="446" t="s">
        <v>1827</v>
      </c>
      <c r="D17" s="446" t="s">
        <v>200</v>
      </c>
      <c r="E17" s="446" t="s">
        <v>30</v>
      </c>
      <c r="F17" s="446" t="s">
        <v>1816</v>
      </c>
      <c r="G17" s="444" t="s">
        <v>211</v>
      </c>
      <c r="H17" s="446" t="s">
        <v>1794</v>
      </c>
      <c r="I17" s="446" t="s">
        <v>1795</v>
      </c>
      <c r="J17" s="445" t="s">
        <v>1828</v>
      </c>
      <c r="K17" s="443"/>
      <c r="L17" s="443"/>
      <c r="M17" s="443"/>
      <c r="N17" s="443"/>
      <c r="O17" s="443"/>
      <c r="P17" s="443"/>
      <c r="Q17" s="443"/>
      <c r="R17" s="443"/>
      <c r="S17" s="443"/>
      <c r="T17" s="443"/>
      <c r="U17" s="443"/>
      <c r="V17" s="443"/>
      <c r="W17" s="443"/>
      <c r="X17" s="443"/>
      <c r="Y17" s="443"/>
      <c r="Z17" s="443"/>
    </row>
    <row r="18">
      <c r="A18" s="441">
        <v>17.0</v>
      </c>
      <c r="B18" s="446" t="s">
        <v>1401</v>
      </c>
      <c r="C18" s="446" t="s">
        <v>1402</v>
      </c>
      <c r="D18" s="446" t="s">
        <v>200</v>
      </c>
      <c r="E18" s="446" t="s">
        <v>30</v>
      </c>
      <c r="F18" s="446" t="s">
        <v>1816</v>
      </c>
      <c r="G18" s="444" t="s">
        <v>211</v>
      </c>
      <c r="H18" s="446" t="s">
        <v>1479</v>
      </c>
      <c r="I18" s="446" t="s">
        <v>1795</v>
      </c>
      <c r="J18" s="445" t="s">
        <v>1829</v>
      </c>
      <c r="K18" s="443"/>
      <c r="L18" s="443"/>
      <c r="M18" s="443"/>
      <c r="N18" s="443"/>
      <c r="O18" s="443"/>
      <c r="P18" s="443"/>
      <c r="Q18" s="443"/>
      <c r="R18" s="443"/>
      <c r="S18" s="443"/>
      <c r="T18" s="443"/>
      <c r="U18" s="443"/>
      <c r="V18" s="443"/>
      <c r="W18" s="443"/>
      <c r="X18" s="443"/>
      <c r="Y18" s="443"/>
      <c r="Z18" s="443"/>
    </row>
    <row r="19">
      <c r="A19" s="441">
        <v>18.0</v>
      </c>
      <c r="B19" s="446" t="s">
        <v>508</v>
      </c>
      <c r="C19" s="446" t="s">
        <v>1830</v>
      </c>
      <c r="D19" s="446" t="s">
        <v>200</v>
      </c>
      <c r="E19" s="446" t="s">
        <v>30</v>
      </c>
      <c r="F19" s="446" t="s">
        <v>1816</v>
      </c>
      <c r="G19" s="444" t="s">
        <v>211</v>
      </c>
      <c r="H19" s="446" t="s">
        <v>1479</v>
      </c>
      <c r="I19" s="446" t="s">
        <v>1795</v>
      </c>
      <c r="J19" s="445" t="s">
        <v>1831</v>
      </c>
      <c r="K19" s="443"/>
      <c r="L19" s="443"/>
      <c r="M19" s="443"/>
      <c r="N19" s="443"/>
      <c r="O19" s="443"/>
      <c r="P19" s="443"/>
      <c r="Q19" s="443"/>
      <c r="R19" s="443"/>
      <c r="S19" s="443"/>
      <c r="T19" s="443"/>
      <c r="U19" s="443"/>
      <c r="V19" s="443"/>
      <c r="W19" s="443"/>
      <c r="X19" s="443"/>
      <c r="Y19" s="443"/>
      <c r="Z19" s="443"/>
    </row>
    <row r="20">
      <c r="A20" s="441">
        <v>19.0</v>
      </c>
      <c r="B20" s="446" t="s">
        <v>427</v>
      </c>
      <c r="C20" s="446" t="s">
        <v>1832</v>
      </c>
      <c r="D20" s="446" t="s">
        <v>200</v>
      </c>
      <c r="E20" s="446" t="s">
        <v>30</v>
      </c>
      <c r="F20" s="446" t="s">
        <v>1816</v>
      </c>
      <c r="G20" s="444" t="s">
        <v>211</v>
      </c>
      <c r="H20" s="446" t="s">
        <v>1833</v>
      </c>
      <c r="I20" s="446" t="s">
        <v>1795</v>
      </c>
      <c r="J20" s="445" t="s">
        <v>1834</v>
      </c>
      <c r="K20" s="443"/>
      <c r="L20" s="443"/>
      <c r="M20" s="443"/>
      <c r="N20" s="443"/>
      <c r="O20" s="443"/>
      <c r="P20" s="443"/>
      <c r="Q20" s="443"/>
      <c r="R20" s="443"/>
      <c r="S20" s="443"/>
      <c r="T20" s="443"/>
      <c r="U20" s="443"/>
      <c r="V20" s="443"/>
      <c r="W20" s="443"/>
      <c r="X20" s="443"/>
      <c r="Y20" s="443"/>
      <c r="Z20" s="443"/>
    </row>
    <row r="21">
      <c r="A21" s="441">
        <v>20.0</v>
      </c>
      <c r="B21" s="446" t="s">
        <v>932</v>
      </c>
      <c r="C21" s="446" t="s">
        <v>933</v>
      </c>
      <c r="D21" s="446" t="s">
        <v>200</v>
      </c>
      <c r="E21" s="446" t="s">
        <v>30</v>
      </c>
      <c r="F21" s="446" t="s">
        <v>1816</v>
      </c>
      <c r="G21" s="444" t="s">
        <v>1835</v>
      </c>
      <c r="H21" s="446" t="s">
        <v>1479</v>
      </c>
      <c r="I21" s="446" t="s">
        <v>1795</v>
      </c>
      <c r="J21" s="445" t="s">
        <v>1836</v>
      </c>
      <c r="K21" s="443"/>
      <c r="L21" s="443"/>
      <c r="M21" s="443"/>
      <c r="N21" s="443"/>
      <c r="O21" s="443"/>
      <c r="P21" s="443"/>
      <c r="Q21" s="443"/>
      <c r="R21" s="443"/>
      <c r="S21" s="443"/>
      <c r="T21" s="443"/>
      <c r="U21" s="443"/>
      <c r="V21" s="443"/>
      <c r="W21" s="443"/>
      <c r="X21" s="443"/>
      <c r="Y21" s="443"/>
      <c r="Z21" s="443"/>
    </row>
    <row r="22">
      <c r="A22" s="441">
        <v>21.0</v>
      </c>
      <c r="B22" s="446" t="s">
        <v>442</v>
      </c>
      <c r="C22" s="446" t="s">
        <v>443</v>
      </c>
      <c r="D22" s="446" t="s">
        <v>200</v>
      </c>
      <c r="E22" s="446" t="s">
        <v>30</v>
      </c>
      <c r="F22" s="446" t="s">
        <v>1816</v>
      </c>
      <c r="G22" s="444" t="s">
        <v>1835</v>
      </c>
      <c r="H22" s="446" t="s">
        <v>1479</v>
      </c>
      <c r="I22" s="446" t="s">
        <v>1795</v>
      </c>
      <c r="J22" s="445" t="s">
        <v>1837</v>
      </c>
      <c r="K22" s="443"/>
      <c r="L22" s="443"/>
      <c r="M22" s="443"/>
      <c r="N22" s="443"/>
      <c r="O22" s="443"/>
      <c r="P22" s="443"/>
      <c r="Q22" s="443"/>
      <c r="R22" s="443"/>
      <c r="S22" s="443"/>
      <c r="T22" s="443"/>
      <c r="U22" s="443"/>
      <c r="V22" s="443"/>
      <c r="W22" s="443"/>
      <c r="X22" s="443"/>
      <c r="Y22" s="443"/>
      <c r="Z22" s="443"/>
    </row>
    <row r="23">
      <c r="A23" s="441">
        <v>22.0</v>
      </c>
      <c r="B23" s="448" t="s">
        <v>908</v>
      </c>
      <c r="C23" s="448" t="s">
        <v>909</v>
      </c>
      <c r="D23" s="446" t="s">
        <v>200</v>
      </c>
      <c r="E23" s="448" t="s">
        <v>34</v>
      </c>
      <c r="F23" s="446" t="s">
        <v>1816</v>
      </c>
      <c r="G23" s="444" t="s">
        <v>1838</v>
      </c>
      <c r="H23" s="446" t="s">
        <v>1479</v>
      </c>
      <c r="I23" s="446" t="s">
        <v>1795</v>
      </c>
      <c r="J23" s="449" t="s">
        <v>1839</v>
      </c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3"/>
      <c r="W23" s="443"/>
      <c r="X23" s="443"/>
      <c r="Y23" s="443"/>
      <c r="Z23" s="443"/>
    </row>
    <row r="24">
      <c r="A24" s="441">
        <v>23.0</v>
      </c>
      <c r="B24" s="448" t="s">
        <v>569</v>
      </c>
      <c r="C24" s="448" t="s">
        <v>570</v>
      </c>
      <c r="D24" s="446" t="s">
        <v>200</v>
      </c>
      <c r="E24" s="448" t="s">
        <v>33</v>
      </c>
      <c r="F24" s="446" t="s">
        <v>1816</v>
      </c>
      <c r="G24" s="444" t="s">
        <v>211</v>
      </c>
      <c r="H24" s="446" t="s">
        <v>1479</v>
      </c>
      <c r="I24" s="446" t="s">
        <v>1795</v>
      </c>
      <c r="J24" s="449" t="s">
        <v>1840</v>
      </c>
      <c r="K24" s="443"/>
      <c r="L24" s="443"/>
      <c r="M24" s="443"/>
      <c r="N24" s="443"/>
      <c r="O24" s="443"/>
      <c r="P24" s="443"/>
      <c r="Q24" s="443"/>
      <c r="R24" s="443"/>
      <c r="S24" s="443"/>
      <c r="T24" s="443"/>
      <c r="U24" s="443"/>
      <c r="V24" s="443"/>
      <c r="W24" s="443"/>
      <c r="X24" s="443"/>
      <c r="Y24" s="443"/>
      <c r="Z24" s="443"/>
    </row>
    <row r="25">
      <c r="A25" s="441">
        <v>24.0</v>
      </c>
      <c r="B25" s="448" t="s">
        <v>225</v>
      </c>
      <c r="C25" s="448" t="s">
        <v>226</v>
      </c>
      <c r="D25" s="446" t="s">
        <v>200</v>
      </c>
      <c r="E25" s="448" t="s">
        <v>29</v>
      </c>
      <c r="F25" s="446" t="s">
        <v>1816</v>
      </c>
      <c r="G25" s="444" t="s">
        <v>211</v>
      </c>
      <c r="H25" s="446" t="s">
        <v>1479</v>
      </c>
      <c r="I25" s="446" t="s">
        <v>1795</v>
      </c>
      <c r="J25" s="449" t="s">
        <v>1841</v>
      </c>
      <c r="K25" s="443"/>
      <c r="L25" s="443"/>
      <c r="M25" s="443"/>
      <c r="N25" s="443"/>
      <c r="O25" s="443"/>
      <c r="P25" s="443"/>
      <c r="Q25" s="443"/>
      <c r="R25" s="443"/>
      <c r="S25" s="443"/>
      <c r="T25" s="443"/>
      <c r="U25" s="443"/>
      <c r="V25" s="443"/>
      <c r="W25" s="443"/>
      <c r="X25" s="443"/>
      <c r="Y25" s="443"/>
      <c r="Z25" s="443"/>
    </row>
    <row r="26">
      <c r="A26" s="441">
        <v>25.0</v>
      </c>
      <c r="B26" s="448" t="s">
        <v>989</v>
      </c>
      <c r="C26" s="448" t="s">
        <v>667</v>
      </c>
      <c r="D26" s="446" t="s">
        <v>200</v>
      </c>
      <c r="E26" s="448" t="s">
        <v>29</v>
      </c>
      <c r="F26" s="446" t="s">
        <v>1816</v>
      </c>
      <c r="G26" s="444" t="s">
        <v>245</v>
      </c>
      <c r="H26" s="446" t="s">
        <v>1479</v>
      </c>
      <c r="I26" s="446" t="s">
        <v>1795</v>
      </c>
      <c r="J26" s="449" t="s">
        <v>1842</v>
      </c>
      <c r="K26" s="443"/>
      <c r="L26" s="443"/>
      <c r="M26" s="443"/>
      <c r="N26" s="443"/>
      <c r="O26" s="443"/>
      <c r="P26" s="443"/>
      <c r="Q26" s="443"/>
      <c r="R26" s="443"/>
      <c r="S26" s="443"/>
      <c r="T26" s="443"/>
      <c r="U26" s="443"/>
      <c r="V26" s="443"/>
      <c r="W26" s="443"/>
      <c r="X26" s="443"/>
      <c r="Y26" s="443"/>
      <c r="Z26" s="443"/>
    </row>
    <row r="27">
      <c r="A27" s="441">
        <v>26.0</v>
      </c>
      <c r="B27" s="448" t="s">
        <v>1103</v>
      </c>
      <c r="C27" s="448" t="s">
        <v>1405</v>
      </c>
      <c r="D27" s="446" t="s">
        <v>228</v>
      </c>
      <c r="E27" s="448" t="s">
        <v>33</v>
      </c>
      <c r="F27" s="446" t="s">
        <v>1816</v>
      </c>
      <c r="G27" s="444" t="s">
        <v>205</v>
      </c>
      <c r="H27" s="446" t="s">
        <v>1479</v>
      </c>
      <c r="I27" s="446" t="s">
        <v>1795</v>
      </c>
      <c r="J27" s="449" t="s">
        <v>1843</v>
      </c>
      <c r="K27" s="443"/>
      <c r="L27" s="443"/>
      <c r="M27" s="443"/>
      <c r="N27" s="443"/>
      <c r="O27" s="443"/>
      <c r="P27" s="443"/>
      <c r="Q27" s="443"/>
      <c r="R27" s="443"/>
      <c r="S27" s="443"/>
      <c r="T27" s="443"/>
      <c r="U27" s="443"/>
      <c r="V27" s="443"/>
      <c r="W27" s="443"/>
      <c r="X27" s="443"/>
      <c r="Y27" s="443"/>
      <c r="Z27" s="443"/>
    </row>
    <row r="28">
      <c r="A28" s="441">
        <v>27.0</v>
      </c>
      <c r="B28" s="448" t="s">
        <v>953</v>
      </c>
      <c r="C28" s="448" t="s">
        <v>954</v>
      </c>
      <c r="D28" s="446" t="s">
        <v>200</v>
      </c>
      <c r="E28" s="448" t="s">
        <v>34</v>
      </c>
      <c r="F28" s="446" t="s">
        <v>1816</v>
      </c>
      <c r="G28" s="444" t="s">
        <v>211</v>
      </c>
      <c r="H28" s="446" t="s">
        <v>1479</v>
      </c>
      <c r="I28" s="446" t="s">
        <v>1795</v>
      </c>
      <c r="J28" s="449" t="s">
        <v>1844</v>
      </c>
      <c r="K28" s="443"/>
      <c r="L28" s="443"/>
      <c r="M28" s="443"/>
      <c r="N28" s="443"/>
      <c r="O28" s="443"/>
      <c r="P28" s="443"/>
      <c r="Q28" s="443"/>
      <c r="R28" s="443"/>
      <c r="S28" s="443"/>
      <c r="T28" s="443"/>
      <c r="U28" s="443"/>
      <c r="V28" s="443"/>
      <c r="W28" s="443"/>
      <c r="X28" s="443"/>
      <c r="Y28" s="443"/>
      <c r="Z28" s="443"/>
    </row>
    <row r="29">
      <c r="A29" s="441">
        <v>28.0</v>
      </c>
      <c r="B29" s="448" t="s">
        <v>1028</v>
      </c>
      <c r="C29" s="448" t="s">
        <v>1029</v>
      </c>
      <c r="D29" s="446" t="s">
        <v>200</v>
      </c>
      <c r="E29" s="448" t="s">
        <v>34</v>
      </c>
      <c r="F29" s="446" t="s">
        <v>1816</v>
      </c>
      <c r="G29" s="444" t="s">
        <v>245</v>
      </c>
      <c r="H29" s="446" t="s">
        <v>1479</v>
      </c>
      <c r="I29" s="446" t="s">
        <v>1795</v>
      </c>
      <c r="J29" s="449" t="s">
        <v>1845</v>
      </c>
      <c r="K29" s="443"/>
      <c r="L29" s="443"/>
      <c r="M29" s="443"/>
      <c r="N29" s="443"/>
      <c r="O29" s="443"/>
      <c r="P29" s="443"/>
      <c r="Q29" s="443"/>
      <c r="R29" s="443"/>
      <c r="S29" s="443"/>
      <c r="T29" s="443"/>
      <c r="U29" s="443"/>
      <c r="V29" s="443"/>
      <c r="W29" s="443"/>
      <c r="X29" s="443"/>
      <c r="Y29" s="443"/>
      <c r="Z29" s="443"/>
    </row>
    <row r="30">
      <c r="A30" s="441">
        <v>29.0</v>
      </c>
      <c r="B30" s="448" t="s">
        <v>1406</v>
      </c>
      <c r="C30" s="448" t="s">
        <v>1407</v>
      </c>
      <c r="D30" s="446" t="s">
        <v>200</v>
      </c>
      <c r="E30" s="448" t="s">
        <v>29</v>
      </c>
      <c r="F30" s="446" t="s">
        <v>1816</v>
      </c>
      <c r="G30" s="444" t="s">
        <v>205</v>
      </c>
      <c r="H30" s="446" t="s">
        <v>1479</v>
      </c>
      <c r="I30" s="446" t="s">
        <v>1795</v>
      </c>
      <c r="J30" s="449" t="s">
        <v>1846</v>
      </c>
      <c r="K30" s="443"/>
      <c r="L30" s="443"/>
      <c r="M30" s="443"/>
      <c r="N30" s="443"/>
      <c r="O30" s="443"/>
      <c r="P30" s="443"/>
      <c r="Q30" s="443"/>
      <c r="R30" s="443"/>
      <c r="S30" s="443"/>
      <c r="T30" s="443"/>
      <c r="U30" s="443"/>
      <c r="V30" s="443"/>
      <c r="W30" s="443"/>
      <c r="X30" s="443"/>
      <c r="Y30" s="443"/>
      <c r="Z30" s="443"/>
    </row>
    <row r="31">
      <c r="A31" s="441">
        <v>30.0</v>
      </c>
      <c r="B31" s="448" t="s">
        <v>991</v>
      </c>
      <c r="C31" s="448" t="s">
        <v>992</v>
      </c>
      <c r="D31" s="446" t="s">
        <v>200</v>
      </c>
      <c r="E31" s="448" t="s">
        <v>34</v>
      </c>
      <c r="F31" s="446" t="s">
        <v>1816</v>
      </c>
      <c r="G31" s="444" t="s">
        <v>205</v>
      </c>
      <c r="H31" s="446" t="s">
        <v>1479</v>
      </c>
      <c r="I31" s="446" t="s">
        <v>1795</v>
      </c>
      <c r="J31" s="449" t="s">
        <v>1847</v>
      </c>
      <c r="K31" s="443"/>
      <c r="L31" s="443"/>
      <c r="M31" s="443"/>
      <c r="N31" s="443"/>
      <c r="O31" s="443"/>
      <c r="P31" s="443"/>
      <c r="Q31" s="443"/>
      <c r="R31" s="443"/>
      <c r="S31" s="443"/>
      <c r="T31" s="443"/>
      <c r="U31" s="443"/>
      <c r="V31" s="443"/>
      <c r="W31" s="443"/>
      <c r="X31" s="443"/>
      <c r="Y31" s="443"/>
      <c r="Z31" s="443"/>
    </row>
    <row r="32">
      <c r="A32" s="441">
        <v>31.0</v>
      </c>
      <c r="B32" s="448" t="s">
        <v>1409</v>
      </c>
      <c r="C32" s="448" t="s">
        <v>1410</v>
      </c>
      <c r="D32" s="446" t="s">
        <v>200</v>
      </c>
      <c r="E32" s="448" t="s">
        <v>33</v>
      </c>
      <c r="F32" s="446" t="s">
        <v>1816</v>
      </c>
      <c r="G32" s="444" t="s">
        <v>308</v>
      </c>
      <c r="H32" s="446" t="s">
        <v>1479</v>
      </c>
      <c r="I32" s="446" t="s">
        <v>1795</v>
      </c>
      <c r="J32" s="449" t="s">
        <v>1848</v>
      </c>
      <c r="K32" s="443"/>
      <c r="L32" s="443"/>
      <c r="M32" s="443"/>
      <c r="N32" s="443"/>
      <c r="O32" s="443"/>
      <c r="P32" s="443"/>
      <c r="Q32" s="443"/>
      <c r="R32" s="443"/>
      <c r="S32" s="443"/>
      <c r="T32" s="443"/>
      <c r="U32" s="443"/>
      <c r="V32" s="443"/>
      <c r="W32" s="443"/>
      <c r="X32" s="443"/>
      <c r="Y32" s="443"/>
      <c r="Z32" s="443"/>
    </row>
    <row r="33">
      <c r="A33" s="441">
        <v>32.0</v>
      </c>
      <c r="B33" s="448" t="s">
        <v>1412</v>
      </c>
      <c r="C33" s="448" t="s">
        <v>1849</v>
      </c>
      <c r="D33" s="446" t="s">
        <v>200</v>
      </c>
      <c r="E33" s="448" t="s">
        <v>28</v>
      </c>
      <c r="F33" s="446" t="s">
        <v>1816</v>
      </c>
      <c r="G33" s="444" t="s">
        <v>211</v>
      </c>
      <c r="H33" s="446" t="s">
        <v>1850</v>
      </c>
      <c r="I33" s="446" t="s">
        <v>1795</v>
      </c>
      <c r="J33" s="449" t="s">
        <v>1851</v>
      </c>
      <c r="K33" s="443"/>
      <c r="L33" s="443"/>
      <c r="M33" s="443"/>
      <c r="N33" s="443"/>
      <c r="O33" s="443"/>
      <c r="P33" s="443"/>
      <c r="Q33" s="443"/>
      <c r="R33" s="443"/>
      <c r="S33" s="443"/>
      <c r="T33" s="443"/>
      <c r="U33" s="443"/>
      <c r="V33" s="443"/>
      <c r="W33" s="443"/>
      <c r="X33" s="443"/>
      <c r="Y33" s="443"/>
      <c r="Z33" s="443"/>
    </row>
    <row r="34">
      <c r="A34" s="441">
        <v>33.0</v>
      </c>
      <c r="B34" s="448" t="s">
        <v>797</v>
      </c>
      <c r="C34" s="448" t="s">
        <v>798</v>
      </c>
      <c r="D34" s="446" t="s">
        <v>200</v>
      </c>
      <c r="E34" s="448" t="s">
        <v>34</v>
      </c>
      <c r="F34" s="446" t="s">
        <v>1816</v>
      </c>
      <c r="G34" s="444" t="s">
        <v>308</v>
      </c>
      <c r="H34" s="446" t="s">
        <v>1479</v>
      </c>
      <c r="I34" s="446" t="s">
        <v>1795</v>
      </c>
      <c r="J34" s="449" t="s">
        <v>1852</v>
      </c>
      <c r="K34" s="443"/>
      <c r="L34" s="443"/>
      <c r="M34" s="443"/>
      <c r="N34" s="443"/>
      <c r="O34" s="443"/>
      <c r="P34" s="443"/>
      <c r="Q34" s="443"/>
      <c r="R34" s="443"/>
      <c r="S34" s="443"/>
      <c r="T34" s="443"/>
      <c r="U34" s="443"/>
      <c r="V34" s="443"/>
      <c r="W34" s="443"/>
      <c r="X34" s="443"/>
      <c r="Y34" s="443"/>
      <c r="Z34" s="443"/>
    </row>
    <row r="35">
      <c r="A35" s="441">
        <v>34.0</v>
      </c>
      <c r="B35" s="448" t="s">
        <v>815</v>
      </c>
      <c r="C35" s="448" t="s">
        <v>816</v>
      </c>
      <c r="D35" s="446" t="s">
        <v>200</v>
      </c>
      <c r="E35" s="448" t="s">
        <v>34</v>
      </c>
      <c r="F35" s="446" t="s">
        <v>1816</v>
      </c>
      <c r="G35" s="444" t="s">
        <v>205</v>
      </c>
      <c r="H35" s="446" t="s">
        <v>1479</v>
      </c>
      <c r="I35" s="446" t="s">
        <v>1795</v>
      </c>
      <c r="J35" s="449" t="s">
        <v>1853</v>
      </c>
      <c r="K35" s="443"/>
      <c r="L35" s="443"/>
      <c r="M35" s="443"/>
      <c r="N35" s="443"/>
      <c r="O35" s="443"/>
      <c r="P35" s="443"/>
      <c r="Q35" s="443"/>
      <c r="R35" s="443"/>
      <c r="S35" s="443"/>
      <c r="T35" s="443"/>
      <c r="U35" s="443"/>
      <c r="V35" s="443"/>
      <c r="W35" s="443"/>
      <c r="X35" s="443"/>
      <c r="Y35" s="443"/>
      <c r="Z35" s="443"/>
    </row>
    <row r="36">
      <c r="A36" s="441">
        <v>35.0</v>
      </c>
      <c r="B36" s="448" t="s">
        <v>996</v>
      </c>
      <c r="C36" s="448" t="s">
        <v>997</v>
      </c>
      <c r="D36" s="446" t="s">
        <v>200</v>
      </c>
      <c r="E36" s="448" t="s">
        <v>34</v>
      </c>
      <c r="F36" s="446" t="s">
        <v>1816</v>
      </c>
      <c r="G36" s="444" t="s">
        <v>998</v>
      </c>
      <c r="H36" s="446" t="s">
        <v>1479</v>
      </c>
      <c r="I36" s="446" t="s">
        <v>1795</v>
      </c>
      <c r="J36" s="449" t="s">
        <v>1854</v>
      </c>
      <c r="K36" s="443"/>
      <c r="L36" s="443"/>
      <c r="M36" s="443"/>
      <c r="N36" s="443"/>
      <c r="O36" s="443"/>
      <c r="P36" s="443"/>
      <c r="Q36" s="443"/>
      <c r="R36" s="443"/>
      <c r="S36" s="443"/>
      <c r="T36" s="443"/>
      <c r="U36" s="443"/>
      <c r="V36" s="443"/>
      <c r="W36" s="443"/>
      <c r="X36" s="443"/>
      <c r="Y36" s="443"/>
      <c r="Z36" s="443"/>
    </row>
    <row r="37">
      <c r="A37" s="441">
        <v>36.0</v>
      </c>
      <c r="B37" s="448" t="s">
        <v>415</v>
      </c>
      <c r="C37" s="448" t="s">
        <v>416</v>
      </c>
      <c r="D37" s="446" t="s">
        <v>200</v>
      </c>
      <c r="E37" s="448" t="s">
        <v>34</v>
      </c>
      <c r="F37" s="446" t="s">
        <v>1816</v>
      </c>
      <c r="G37" s="444" t="s">
        <v>211</v>
      </c>
      <c r="H37" s="446" t="s">
        <v>1479</v>
      </c>
      <c r="I37" s="446" t="s">
        <v>1795</v>
      </c>
      <c r="J37" s="449" t="s">
        <v>1855</v>
      </c>
      <c r="K37" s="443"/>
      <c r="L37" s="443"/>
      <c r="M37" s="443"/>
      <c r="N37" s="443"/>
      <c r="O37" s="443"/>
      <c r="P37" s="443"/>
      <c r="Q37" s="443"/>
      <c r="R37" s="443"/>
      <c r="S37" s="443"/>
      <c r="T37" s="443"/>
      <c r="U37" s="443"/>
      <c r="V37" s="443"/>
      <c r="W37" s="443"/>
      <c r="X37" s="443"/>
      <c r="Y37" s="443"/>
      <c r="Z37" s="443"/>
    </row>
    <row r="38">
      <c r="A38" s="441">
        <v>37.0</v>
      </c>
      <c r="B38" s="448" t="s">
        <v>1000</v>
      </c>
      <c r="C38" s="448" t="s">
        <v>1001</v>
      </c>
      <c r="D38" s="446" t="s">
        <v>200</v>
      </c>
      <c r="E38" s="448" t="s">
        <v>28</v>
      </c>
      <c r="F38" s="446" t="s">
        <v>1816</v>
      </c>
      <c r="G38" s="448" t="s">
        <v>205</v>
      </c>
      <c r="H38" s="446" t="s">
        <v>1479</v>
      </c>
      <c r="I38" s="446" t="s">
        <v>1795</v>
      </c>
      <c r="J38" s="449" t="s">
        <v>1856</v>
      </c>
      <c r="K38" s="443"/>
      <c r="L38" s="443"/>
      <c r="M38" s="443"/>
      <c r="N38" s="443"/>
      <c r="O38" s="443"/>
      <c r="P38" s="443"/>
      <c r="Q38" s="443"/>
      <c r="R38" s="443"/>
      <c r="S38" s="443"/>
      <c r="T38" s="443"/>
      <c r="U38" s="443"/>
      <c r="V38" s="443"/>
      <c r="W38" s="443"/>
      <c r="X38" s="443"/>
      <c r="Y38" s="443"/>
      <c r="Z38" s="443"/>
    </row>
    <row r="39">
      <c r="A39" s="441">
        <v>38.0</v>
      </c>
      <c r="B39" s="448" t="s">
        <v>766</v>
      </c>
      <c r="C39" s="448" t="s">
        <v>767</v>
      </c>
      <c r="D39" s="446" t="s">
        <v>200</v>
      </c>
      <c r="E39" s="448" t="s">
        <v>34</v>
      </c>
      <c r="F39" s="446" t="s">
        <v>1816</v>
      </c>
      <c r="G39" s="448" t="s">
        <v>211</v>
      </c>
      <c r="H39" s="446" t="s">
        <v>1479</v>
      </c>
      <c r="I39" s="446" t="s">
        <v>1795</v>
      </c>
      <c r="J39" s="449" t="s">
        <v>1857</v>
      </c>
      <c r="K39" s="443"/>
      <c r="L39" s="443"/>
      <c r="M39" s="443"/>
      <c r="N39" s="443"/>
      <c r="O39" s="443"/>
      <c r="P39" s="443"/>
      <c r="Q39" s="443"/>
      <c r="R39" s="443"/>
      <c r="S39" s="443"/>
      <c r="T39" s="443"/>
      <c r="U39" s="443"/>
      <c r="V39" s="443"/>
      <c r="W39" s="443"/>
      <c r="X39" s="443"/>
      <c r="Y39" s="443"/>
      <c r="Z39" s="443"/>
    </row>
    <row r="40">
      <c r="A40" s="441">
        <v>39.0</v>
      </c>
      <c r="B40" s="448" t="s">
        <v>1415</v>
      </c>
      <c r="C40" s="448" t="s">
        <v>1416</v>
      </c>
      <c r="D40" s="446" t="s">
        <v>200</v>
      </c>
      <c r="E40" s="448" t="s">
        <v>30</v>
      </c>
      <c r="F40" s="446" t="s">
        <v>1816</v>
      </c>
      <c r="G40" s="448" t="s">
        <v>337</v>
      </c>
      <c r="H40" s="446" t="s">
        <v>1479</v>
      </c>
      <c r="I40" s="446" t="s">
        <v>1795</v>
      </c>
      <c r="J40" s="449" t="s">
        <v>1858</v>
      </c>
      <c r="K40" s="443"/>
      <c r="L40" s="443"/>
      <c r="M40" s="443"/>
      <c r="N40" s="443"/>
      <c r="O40" s="443"/>
      <c r="P40" s="443"/>
      <c r="Q40" s="443"/>
      <c r="R40" s="443"/>
      <c r="S40" s="443"/>
      <c r="T40" s="443"/>
      <c r="U40" s="443"/>
      <c r="V40" s="443"/>
      <c r="W40" s="443"/>
      <c r="X40" s="443"/>
      <c r="Y40" s="443"/>
      <c r="Z40" s="443"/>
    </row>
    <row r="41">
      <c r="A41" s="441">
        <v>40.0</v>
      </c>
      <c r="B41" s="448" t="s">
        <v>1005</v>
      </c>
      <c r="C41" s="448" t="s">
        <v>1006</v>
      </c>
      <c r="D41" s="446" t="s">
        <v>200</v>
      </c>
      <c r="E41" s="448" t="s">
        <v>34</v>
      </c>
      <c r="F41" s="446" t="s">
        <v>1816</v>
      </c>
      <c r="G41" s="448" t="s">
        <v>205</v>
      </c>
      <c r="H41" s="446" t="s">
        <v>1479</v>
      </c>
      <c r="I41" s="446" t="s">
        <v>1795</v>
      </c>
      <c r="J41" s="449" t="s">
        <v>1859</v>
      </c>
      <c r="K41" s="443"/>
      <c r="L41" s="443"/>
      <c r="M41" s="443"/>
      <c r="N41" s="443"/>
      <c r="O41" s="443"/>
      <c r="P41" s="443"/>
      <c r="Q41" s="443"/>
      <c r="R41" s="443"/>
      <c r="S41" s="443"/>
      <c r="T41" s="443"/>
      <c r="U41" s="443"/>
      <c r="V41" s="443"/>
      <c r="W41" s="443"/>
      <c r="X41" s="443"/>
      <c r="Y41" s="443"/>
      <c r="Z41" s="443"/>
    </row>
    <row r="42">
      <c r="A42" s="441">
        <v>41.0</v>
      </c>
      <c r="B42" s="448" t="s">
        <v>1860</v>
      </c>
      <c r="C42" s="448" t="s">
        <v>1861</v>
      </c>
      <c r="D42" s="446" t="s">
        <v>200</v>
      </c>
      <c r="E42" s="450" t="s">
        <v>30</v>
      </c>
      <c r="F42" s="446" t="s">
        <v>1816</v>
      </c>
      <c r="G42" s="448" t="s">
        <v>211</v>
      </c>
      <c r="H42" s="446" t="s">
        <v>1794</v>
      </c>
      <c r="I42" s="446" t="s">
        <v>1795</v>
      </c>
      <c r="J42" s="449" t="s">
        <v>1862</v>
      </c>
      <c r="K42" s="443"/>
      <c r="L42" s="443"/>
      <c r="M42" s="443"/>
      <c r="N42" s="443"/>
      <c r="O42" s="443"/>
      <c r="P42" s="443"/>
      <c r="Q42" s="443"/>
      <c r="R42" s="443"/>
      <c r="S42" s="443"/>
      <c r="T42" s="443"/>
      <c r="U42" s="443"/>
      <c r="V42" s="443"/>
      <c r="W42" s="443"/>
      <c r="X42" s="443"/>
      <c r="Y42" s="443"/>
      <c r="Z42" s="443"/>
    </row>
    <row r="43">
      <c r="A43" s="441">
        <v>42.0</v>
      </c>
      <c r="B43" s="448" t="s">
        <v>941</v>
      </c>
      <c r="C43" s="448" t="s">
        <v>942</v>
      </c>
      <c r="D43" s="446" t="s">
        <v>200</v>
      </c>
      <c r="E43" s="451" t="s">
        <v>28</v>
      </c>
      <c r="F43" s="446" t="s">
        <v>1816</v>
      </c>
      <c r="G43" s="448" t="s">
        <v>205</v>
      </c>
      <c r="H43" s="446" t="s">
        <v>1043</v>
      </c>
      <c r="I43" s="446" t="s">
        <v>1795</v>
      </c>
      <c r="J43" s="449" t="s">
        <v>1863</v>
      </c>
      <c r="K43" s="443"/>
      <c r="L43" s="443"/>
      <c r="M43" s="443"/>
      <c r="N43" s="443"/>
      <c r="O43" s="443"/>
      <c r="P43" s="443"/>
      <c r="Q43" s="443"/>
      <c r="R43" s="443"/>
      <c r="S43" s="443"/>
      <c r="T43" s="443"/>
      <c r="U43" s="443"/>
      <c r="V43" s="443"/>
      <c r="W43" s="443"/>
      <c r="X43" s="443"/>
      <c r="Y43" s="443"/>
      <c r="Z43" s="443"/>
    </row>
    <row r="44">
      <c r="A44" s="441">
        <v>43.0</v>
      </c>
      <c r="B44" s="448" t="s">
        <v>1417</v>
      </c>
      <c r="C44" s="448" t="s">
        <v>1418</v>
      </c>
      <c r="D44" s="446" t="s">
        <v>200</v>
      </c>
      <c r="E44" s="451" t="s">
        <v>28</v>
      </c>
      <c r="F44" s="446" t="s">
        <v>1816</v>
      </c>
      <c r="G44" s="448" t="s">
        <v>205</v>
      </c>
      <c r="H44" s="446" t="s">
        <v>1043</v>
      </c>
      <c r="I44" s="446" t="s">
        <v>1795</v>
      </c>
      <c r="J44" s="449" t="s">
        <v>1864</v>
      </c>
      <c r="K44" s="443"/>
      <c r="L44" s="443"/>
      <c r="M44" s="443"/>
      <c r="N44" s="443"/>
      <c r="O44" s="443"/>
      <c r="P44" s="443"/>
      <c r="Q44" s="443"/>
      <c r="R44" s="443"/>
      <c r="S44" s="443"/>
      <c r="T44" s="443"/>
      <c r="U44" s="443"/>
      <c r="V44" s="443"/>
      <c r="W44" s="443"/>
      <c r="X44" s="443"/>
      <c r="Y44" s="443"/>
      <c r="Z44" s="443"/>
    </row>
    <row r="45">
      <c r="A45" s="441">
        <v>44.0</v>
      </c>
      <c r="B45" s="448" t="s">
        <v>930</v>
      </c>
      <c r="C45" s="448" t="s">
        <v>931</v>
      </c>
      <c r="D45" s="446" t="s">
        <v>200</v>
      </c>
      <c r="E45" s="451" t="s">
        <v>30</v>
      </c>
      <c r="F45" s="446" t="s">
        <v>1816</v>
      </c>
      <c r="G45" s="448" t="s">
        <v>211</v>
      </c>
      <c r="H45" s="446" t="s">
        <v>1043</v>
      </c>
      <c r="I45" s="446" t="s">
        <v>1795</v>
      </c>
      <c r="J45" s="449" t="s">
        <v>1865</v>
      </c>
      <c r="K45" s="443"/>
      <c r="L45" s="443"/>
      <c r="M45" s="443"/>
      <c r="N45" s="443"/>
      <c r="O45" s="443"/>
      <c r="P45" s="443"/>
      <c r="Q45" s="443"/>
      <c r="R45" s="443"/>
      <c r="S45" s="443"/>
      <c r="T45" s="443"/>
      <c r="U45" s="443"/>
      <c r="V45" s="443"/>
      <c r="W45" s="443"/>
      <c r="X45" s="443"/>
      <c r="Y45" s="443"/>
      <c r="Z45" s="443"/>
    </row>
    <row r="46">
      <c r="A46" s="441">
        <v>45.0</v>
      </c>
      <c r="B46" s="448" t="s">
        <v>1423</v>
      </c>
      <c r="C46" s="448" t="s">
        <v>1424</v>
      </c>
      <c r="D46" s="446" t="s">
        <v>228</v>
      </c>
      <c r="E46" s="451" t="s">
        <v>29</v>
      </c>
      <c r="F46" s="446" t="s">
        <v>1816</v>
      </c>
      <c r="G46" s="448" t="s">
        <v>205</v>
      </c>
      <c r="H46" s="446" t="s">
        <v>1043</v>
      </c>
      <c r="I46" s="446" t="s">
        <v>1795</v>
      </c>
      <c r="J46" s="449" t="s">
        <v>1866</v>
      </c>
      <c r="K46" s="443"/>
      <c r="L46" s="443"/>
      <c r="M46" s="443"/>
      <c r="N46" s="443"/>
      <c r="O46" s="443"/>
      <c r="P46" s="443"/>
      <c r="Q46" s="443"/>
      <c r="R46" s="443"/>
      <c r="S46" s="443"/>
      <c r="T46" s="443"/>
      <c r="U46" s="443"/>
      <c r="V46" s="443"/>
      <c r="W46" s="443"/>
      <c r="X46" s="443"/>
      <c r="Y46" s="443"/>
      <c r="Z46" s="443"/>
    </row>
    <row r="47">
      <c r="A47" s="441">
        <v>46.0</v>
      </c>
      <c r="B47" s="448" t="s">
        <v>225</v>
      </c>
      <c r="C47" s="448" t="s">
        <v>226</v>
      </c>
      <c r="D47" s="446" t="s">
        <v>200</v>
      </c>
      <c r="E47" s="451" t="s">
        <v>29</v>
      </c>
      <c r="F47" s="446" t="s">
        <v>1816</v>
      </c>
      <c r="G47" s="448" t="s">
        <v>211</v>
      </c>
      <c r="H47" s="446" t="s">
        <v>1043</v>
      </c>
      <c r="I47" s="446" t="s">
        <v>1795</v>
      </c>
      <c r="J47" s="449" t="s">
        <v>1867</v>
      </c>
      <c r="K47" s="443"/>
      <c r="L47" s="443"/>
      <c r="M47" s="443"/>
      <c r="N47" s="443"/>
      <c r="O47" s="443"/>
      <c r="P47" s="443"/>
      <c r="Q47" s="443"/>
      <c r="R47" s="443"/>
      <c r="S47" s="443"/>
      <c r="T47" s="443"/>
      <c r="U47" s="443"/>
      <c r="V47" s="443"/>
      <c r="W47" s="443"/>
      <c r="X47" s="443"/>
      <c r="Y47" s="443"/>
      <c r="Z47" s="443"/>
    </row>
    <row r="48">
      <c r="A48" s="441">
        <v>47.0</v>
      </c>
      <c r="B48" s="448" t="s">
        <v>333</v>
      </c>
      <c r="C48" s="448" t="s">
        <v>334</v>
      </c>
      <c r="D48" s="446" t="s">
        <v>200</v>
      </c>
      <c r="E48" s="451" t="s">
        <v>30</v>
      </c>
      <c r="F48" s="446" t="s">
        <v>1816</v>
      </c>
      <c r="G48" s="448" t="s">
        <v>211</v>
      </c>
      <c r="H48" s="446" t="s">
        <v>1043</v>
      </c>
      <c r="I48" s="446" t="s">
        <v>1795</v>
      </c>
      <c r="J48" s="449" t="s">
        <v>1868</v>
      </c>
      <c r="K48" s="443"/>
      <c r="L48" s="443"/>
      <c r="M48" s="443"/>
      <c r="N48" s="443"/>
      <c r="O48" s="443"/>
      <c r="P48" s="443"/>
      <c r="Q48" s="443"/>
      <c r="R48" s="443"/>
      <c r="S48" s="443"/>
      <c r="T48" s="443"/>
      <c r="U48" s="443"/>
      <c r="V48" s="443"/>
      <c r="W48" s="443"/>
      <c r="X48" s="443"/>
      <c r="Y48" s="443"/>
      <c r="Z48" s="443"/>
    </row>
    <row r="49">
      <c r="A49" s="441">
        <v>48.0</v>
      </c>
      <c r="B49" s="448" t="s">
        <v>1425</v>
      </c>
      <c r="C49" s="448" t="s">
        <v>1426</v>
      </c>
      <c r="D49" s="446" t="s">
        <v>200</v>
      </c>
      <c r="E49" s="451" t="s">
        <v>33</v>
      </c>
      <c r="F49" s="446" t="s">
        <v>1816</v>
      </c>
      <c r="G49" s="448" t="s">
        <v>211</v>
      </c>
      <c r="H49" s="446" t="s">
        <v>1043</v>
      </c>
      <c r="I49" s="446" t="s">
        <v>1795</v>
      </c>
      <c r="J49" s="449" t="s">
        <v>1869</v>
      </c>
      <c r="K49" s="443"/>
      <c r="L49" s="443"/>
      <c r="M49" s="443"/>
      <c r="N49" s="443"/>
      <c r="O49" s="443"/>
      <c r="P49" s="443"/>
      <c r="Q49" s="443"/>
      <c r="R49" s="443"/>
      <c r="S49" s="443"/>
      <c r="T49" s="443"/>
      <c r="U49" s="443"/>
      <c r="V49" s="443"/>
      <c r="W49" s="443"/>
      <c r="X49" s="443"/>
      <c r="Y49" s="443"/>
      <c r="Z49" s="443"/>
    </row>
    <row r="50">
      <c r="A50" s="441">
        <v>49.0</v>
      </c>
      <c r="B50" s="448" t="s">
        <v>1431</v>
      </c>
      <c r="C50" s="448" t="s">
        <v>1432</v>
      </c>
      <c r="D50" s="446" t="s">
        <v>200</v>
      </c>
      <c r="E50" s="451" t="s">
        <v>33</v>
      </c>
      <c r="F50" s="446" t="s">
        <v>1816</v>
      </c>
      <c r="G50" s="448" t="s">
        <v>269</v>
      </c>
      <c r="H50" s="446" t="s">
        <v>1043</v>
      </c>
      <c r="I50" s="446" t="s">
        <v>1795</v>
      </c>
      <c r="J50" s="449" t="s">
        <v>1870</v>
      </c>
      <c r="K50" s="443"/>
      <c r="L50" s="443"/>
      <c r="M50" s="443"/>
      <c r="N50" s="443"/>
      <c r="O50" s="443"/>
      <c r="P50" s="443"/>
      <c r="Q50" s="443"/>
      <c r="R50" s="443"/>
      <c r="S50" s="443"/>
      <c r="T50" s="443"/>
      <c r="U50" s="443"/>
      <c r="V50" s="443"/>
      <c r="W50" s="443"/>
      <c r="X50" s="443"/>
      <c r="Y50" s="443"/>
      <c r="Z50" s="443"/>
    </row>
    <row r="51">
      <c r="A51" s="441">
        <v>50.0</v>
      </c>
      <c r="B51" s="448" t="s">
        <v>1242</v>
      </c>
      <c r="C51" s="448" t="s">
        <v>1243</v>
      </c>
      <c r="D51" s="446" t="s">
        <v>200</v>
      </c>
      <c r="E51" s="451" t="s">
        <v>33</v>
      </c>
      <c r="F51" s="446" t="s">
        <v>1816</v>
      </c>
      <c r="G51" s="448" t="s">
        <v>205</v>
      </c>
      <c r="H51" s="446" t="s">
        <v>1043</v>
      </c>
      <c r="I51" s="446" t="s">
        <v>1795</v>
      </c>
      <c r="J51" s="449" t="s">
        <v>1871</v>
      </c>
      <c r="K51" s="443"/>
      <c r="L51" s="443"/>
      <c r="M51" s="443"/>
      <c r="N51" s="443"/>
      <c r="O51" s="443"/>
      <c r="P51" s="443"/>
      <c r="Q51" s="443"/>
      <c r="R51" s="443"/>
      <c r="S51" s="443"/>
      <c r="T51" s="443"/>
      <c r="U51" s="443"/>
      <c r="V51" s="443"/>
      <c r="W51" s="443"/>
      <c r="X51" s="443"/>
      <c r="Y51" s="443"/>
      <c r="Z51" s="443"/>
    </row>
    <row r="52">
      <c r="A52" s="441">
        <v>51.0</v>
      </c>
      <c r="B52" s="448" t="s">
        <v>1872</v>
      </c>
      <c r="C52" s="448" t="s">
        <v>1873</v>
      </c>
      <c r="D52" s="446" t="s">
        <v>228</v>
      </c>
      <c r="E52" s="451" t="s">
        <v>30</v>
      </c>
      <c r="F52" s="446" t="s">
        <v>1874</v>
      </c>
      <c r="G52" s="448" t="s">
        <v>205</v>
      </c>
      <c r="H52" s="446" t="s">
        <v>1794</v>
      </c>
      <c r="I52" s="446" t="s">
        <v>1795</v>
      </c>
      <c r="J52" s="449" t="s">
        <v>1875</v>
      </c>
      <c r="K52" s="443"/>
      <c r="L52" s="443"/>
      <c r="M52" s="443"/>
      <c r="N52" s="443"/>
      <c r="O52" s="443"/>
      <c r="P52" s="443"/>
      <c r="Q52" s="443"/>
      <c r="R52" s="443"/>
      <c r="S52" s="443"/>
      <c r="T52" s="443"/>
      <c r="U52" s="443"/>
      <c r="V52" s="443"/>
      <c r="W52" s="443"/>
      <c r="X52" s="443"/>
      <c r="Y52" s="443"/>
      <c r="Z52" s="443"/>
    </row>
    <row r="53">
      <c r="A53" s="441">
        <v>52.0</v>
      </c>
      <c r="B53" s="448" t="s">
        <v>1876</v>
      </c>
      <c r="C53" s="448" t="s">
        <v>1877</v>
      </c>
      <c r="D53" s="446" t="s">
        <v>228</v>
      </c>
      <c r="E53" s="451" t="s">
        <v>30</v>
      </c>
      <c r="F53" s="446" t="s">
        <v>1816</v>
      </c>
      <c r="G53" s="448" t="s">
        <v>1329</v>
      </c>
      <c r="H53" s="446" t="s">
        <v>1794</v>
      </c>
      <c r="I53" s="446" t="s">
        <v>1795</v>
      </c>
      <c r="J53" s="449" t="s">
        <v>1878</v>
      </c>
      <c r="K53" s="443"/>
      <c r="L53" s="443"/>
      <c r="M53" s="443"/>
      <c r="N53" s="443"/>
      <c r="O53" s="443"/>
      <c r="P53" s="443"/>
      <c r="Q53" s="443"/>
      <c r="R53" s="443"/>
      <c r="S53" s="443"/>
      <c r="T53" s="443"/>
      <c r="U53" s="443"/>
      <c r="V53" s="443"/>
      <c r="W53" s="443"/>
      <c r="X53" s="443"/>
      <c r="Y53" s="443"/>
      <c r="Z53" s="443"/>
    </row>
    <row r="54">
      <c r="A54" s="441">
        <v>53.0</v>
      </c>
      <c r="B54" s="448" t="s">
        <v>1879</v>
      </c>
      <c r="C54" s="448" t="s">
        <v>1880</v>
      </c>
      <c r="D54" s="446" t="s">
        <v>228</v>
      </c>
      <c r="E54" s="451" t="s">
        <v>30</v>
      </c>
      <c r="F54" s="446" t="s">
        <v>1816</v>
      </c>
      <c r="G54" s="448" t="s">
        <v>205</v>
      </c>
      <c r="H54" s="446" t="s">
        <v>1794</v>
      </c>
      <c r="I54" s="446" t="s">
        <v>1795</v>
      </c>
      <c r="J54" s="449" t="s">
        <v>1881</v>
      </c>
      <c r="K54" s="443"/>
      <c r="L54" s="443"/>
      <c r="M54" s="443"/>
      <c r="N54" s="443"/>
      <c r="O54" s="443"/>
      <c r="P54" s="443"/>
      <c r="Q54" s="443"/>
      <c r="R54" s="443"/>
      <c r="S54" s="443"/>
      <c r="T54" s="443"/>
      <c r="U54" s="443"/>
      <c r="V54" s="443"/>
      <c r="W54" s="443"/>
      <c r="X54" s="443"/>
      <c r="Y54" s="443"/>
      <c r="Z54" s="443"/>
    </row>
    <row r="55">
      <c r="A55" s="441">
        <v>54.0</v>
      </c>
      <c r="B55" s="448" t="s">
        <v>1395</v>
      </c>
      <c r="C55" s="448" t="s">
        <v>1396</v>
      </c>
      <c r="D55" s="446" t="s">
        <v>200</v>
      </c>
      <c r="E55" s="451" t="s">
        <v>34</v>
      </c>
      <c r="F55" s="446" t="s">
        <v>1816</v>
      </c>
      <c r="G55" s="448" t="s">
        <v>205</v>
      </c>
      <c r="H55" s="446" t="s">
        <v>1043</v>
      </c>
      <c r="I55" s="446" t="s">
        <v>1795</v>
      </c>
      <c r="J55" s="449" t="s">
        <v>1882</v>
      </c>
      <c r="K55" s="443"/>
      <c r="L55" s="443"/>
      <c r="M55" s="443"/>
      <c r="N55" s="443"/>
      <c r="O55" s="443"/>
      <c r="P55" s="443"/>
      <c r="Q55" s="443"/>
      <c r="R55" s="443"/>
      <c r="S55" s="443"/>
      <c r="T55" s="443"/>
      <c r="U55" s="443"/>
      <c r="V55" s="443"/>
      <c r="W55" s="443"/>
      <c r="X55" s="443"/>
      <c r="Y55" s="443"/>
      <c r="Z55" s="443"/>
    </row>
    <row r="56">
      <c r="A56" s="441">
        <v>55.0</v>
      </c>
      <c r="B56" s="448" t="s">
        <v>941</v>
      </c>
      <c r="C56" s="448" t="s">
        <v>942</v>
      </c>
      <c r="D56" s="446" t="s">
        <v>200</v>
      </c>
      <c r="E56" s="451" t="s">
        <v>28</v>
      </c>
      <c r="F56" s="446" t="s">
        <v>1816</v>
      </c>
      <c r="G56" s="448" t="s">
        <v>205</v>
      </c>
      <c r="H56" s="446" t="s">
        <v>206</v>
      </c>
      <c r="I56" s="446" t="s">
        <v>1795</v>
      </c>
      <c r="J56" s="449" t="s">
        <v>1883</v>
      </c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</row>
    <row r="57">
      <c r="A57" s="441">
        <v>56.0</v>
      </c>
      <c r="B57" s="448" t="s">
        <v>657</v>
      </c>
      <c r="C57" s="448" t="s">
        <v>704</v>
      </c>
      <c r="D57" s="446" t="s">
        <v>228</v>
      </c>
      <c r="E57" s="451" t="s">
        <v>30</v>
      </c>
      <c r="F57" s="446" t="s">
        <v>1816</v>
      </c>
      <c r="G57" s="448" t="s">
        <v>205</v>
      </c>
      <c r="H57" s="446" t="s">
        <v>1043</v>
      </c>
      <c r="I57" s="446" t="s">
        <v>1795</v>
      </c>
      <c r="J57" s="449" t="s">
        <v>1884</v>
      </c>
      <c r="K57" s="443"/>
      <c r="L57" s="443"/>
      <c r="M57" s="443"/>
      <c r="N57" s="443"/>
      <c r="O57" s="443"/>
      <c r="P57" s="443"/>
      <c r="Q57" s="443"/>
      <c r="R57" s="443"/>
      <c r="S57" s="443"/>
      <c r="T57" s="443"/>
      <c r="U57" s="443"/>
      <c r="V57" s="443"/>
      <c r="W57" s="443"/>
      <c r="X57" s="443"/>
      <c r="Y57" s="443"/>
      <c r="Z57" s="443"/>
    </row>
    <row r="58">
      <c r="A58" s="441">
        <v>57.0</v>
      </c>
      <c r="B58" s="448" t="s">
        <v>453</v>
      </c>
      <c r="C58" s="448" t="s">
        <v>454</v>
      </c>
      <c r="D58" s="446" t="s">
        <v>200</v>
      </c>
      <c r="E58" s="451" t="s">
        <v>35</v>
      </c>
      <c r="F58" s="446" t="s">
        <v>1816</v>
      </c>
      <c r="G58" s="448" t="s">
        <v>1414</v>
      </c>
      <c r="H58" s="446" t="s">
        <v>1043</v>
      </c>
      <c r="I58" s="446" t="s">
        <v>1795</v>
      </c>
      <c r="J58" s="449" t="s">
        <v>1885</v>
      </c>
      <c r="K58" s="443"/>
      <c r="L58" s="443"/>
      <c r="M58" s="443"/>
      <c r="N58" s="443"/>
      <c r="O58" s="443"/>
      <c r="P58" s="443"/>
      <c r="Q58" s="443"/>
      <c r="R58" s="443"/>
      <c r="S58" s="443"/>
      <c r="T58" s="443"/>
      <c r="U58" s="443"/>
      <c r="V58" s="443"/>
      <c r="W58" s="443"/>
      <c r="X58" s="443"/>
      <c r="Y58" s="443"/>
      <c r="Z58" s="443"/>
    </row>
    <row r="59">
      <c r="A59" s="441">
        <v>58.0</v>
      </c>
      <c r="B59" s="448" t="s">
        <v>1015</v>
      </c>
      <c r="C59" s="448" t="s">
        <v>1016</v>
      </c>
      <c r="D59" s="446" t="s">
        <v>200</v>
      </c>
      <c r="E59" s="451" t="s">
        <v>34</v>
      </c>
      <c r="F59" s="446" t="s">
        <v>1816</v>
      </c>
      <c r="G59" s="448" t="s">
        <v>217</v>
      </c>
      <c r="H59" s="446" t="s">
        <v>206</v>
      </c>
      <c r="I59" s="446" t="s">
        <v>1795</v>
      </c>
      <c r="J59" s="449" t="s">
        <v>1886</v>
      </c>
      <c r="K59" s="443"/>
      <c r="L59" s="443"/>
      <c r="M59" s="443"/>
      <c r="N59" s="443"/>
      <c r="O59" s="443"/>
      <c r="P59" s="443"/>
      <c r="Q59" s="443"/>
      <c r="R59" s="443"/>
      <c r="S59" s="443"/>
      <c r="T59" s="443"/>
      <c r="U59" s="443"/>
      <c r="V59" s="443"/>
      <c r="W59" s="443"/>
      <c r="X59" s="443"/>
      <c r="Y59" s="443"/>
      <c r="Z59" s="443"/>
    </row>
    <row r="60">
      <c r="A60" s="441">
        <v>59.0</v>
      </c>
      <c r="B60" s="448" t="s">
        <v>1389</v>
      </c>
      <c r="C60" s="448" t="s">
        <v>1390</v>
      </c>
      <c r="D60" s="446" t="s">
        <v>200</v>
      </c>
      <c r="E60" s="451" t="s">
        <v>34</v>
      </c>
      <c r="F60" s="446" t="s">
        <v>1816</v>
      </c>
      <c r="G60" s="448" t="s">
        <v>1433</v>
      </c>
      <c r="H60" s="446" t="s">
        <v>1043</v>
      </c>
      <c r="I60" s="446" t="s">
        <v>1795</v>
      </c>
      <c r="J60" s="449" t="s">
        <v>1887</v>
      </c>
      <c r="K60" s="443"/>
      <c r="L60" s="443"/>
      <c r="M60" s="443"/>
      <c r="N60" s="443"/>
      <c r="O60" s="443"/>
      <c r="P60" s="443"/>
      <c r="Q60" s="443"/>
      <c r="R60" s="443"/>
      <c r="S60" s="443"/>
      <c r="T60" s="443"/>
      <c r="U60" s="443"/>
      <c r="V60" s="443"/>
      <c r="W60" s="443"/>
      <c r="X60" s="443"/>
      <c r="Y60" s="443"/>
      <c r="Z60" s="443"/>
    </row>
    <row r="61">
      <c r="A61" s="441">
        <v>60.0</v>
      </c>
      <c r="B61" s="448" t="s">
        <v>1436</v>
      </c>
      <c r="C61" s="448" t="s">
        <v>1437</v>
      </c>
      <c r="D61" s="446" t="s">
        <v>228</v>
      </c>
      <c r="E61" s="451" t="s">
        <v>33</v>
      </c>
      <c r="F61" s="446" t="s">
        <v>1816</v>
      </c>
      <c r="G61" s="448" t="s">
        <v>205</v>
      </c>
      <c r="H61" s="446" t="s">
        <v>1043</v>
      </c>
      <c r="I61" s="446" t="s">
        <v>1795</v>
      </c>
      <c r="J61" s="449" t="s">
        <v>1888</v>
      </c>
      <c r="K61" s="443"/>
      <c r="L61" s="443"/>
      <c r="M61" s="443"/>
      <c r="N61" s="443"/>
      <c r="O61" s="443"/>
      <c r="P61" s="443"/>
      <c r="Q61" s="443"/>
      <c r="R61" s="443"/>
      <c r="S61" s="443"/>
      <c r="T61" s="443"/>
      <c r="U61" s="443"/>
      <c r="V61" s="443"/>
      <c r="W61" s="443"/>
      <c r="X61" s="443"/>
      <c r="Y61" s="443"/>
      <c r="Z61" s="443"/>
    </row>
    <row r="62">
      <c r="A62" s="441">
        <v>61.0</v>
      </c>
      <c r="B62" s="448" t="s">
        <v>1442</v>
      </c>
      <c r="C62" s="448" t="s">
        <v>1443</v>
      </c>
      <c r="D62" s="446" t="s">
        <v>200</v>
      </c>
      <c r="E62" s="451" t="s">
        <v>34</v>
      </c>
      <c r="F62" s="446" t="s">
        <v>1816</v>
      </c>
      <c r="G62" s="448" t="s">
        <v>274</v>
      </c>
      <c r="H62" s="446" t="s">
        <v>1043</v>
      </c>
      <c r="I62" s="446" t="s">
        <v>1795</v>
      </c>
      <c r="J62" s="449" t="s">
        <v>1889</v>
      </c>
      <c r="K62" s="443"/>
      <c r="L62" s="443"/>
      <c r="M62" s="443"/>
      <c r="N62" s="443"/>
      <c r="O62" s="443"/>
      <c r="P62" s="443"/>
      <c r="Q62" s="443"/>
      <c r="R62" s="443"/>
      <c r="S62" s="443"/>
      <c r="T62" s="443"/>
      <c r="U62" s="443"/>
      <c r="V62" s="443"/>
      <c r="W62" s="443"/>
      <c r="X62" s="443"/>
      <c r="Y62" s="443"/>
      <c r="Z62" s="443"/>
    </row>
    <row r="63">
      <c r="A63" s="441">
        <v>62.0</v>
      </c>
      <c r="B63" s="448" t="s">
        <v>1445</v>
      </c>
      <c r="C63" s="448" t="s">
        <v>1446</v>
      </c>
      <c r="D63" s="446" t="s">
        <v>200</v>
      </c>
      <c r="E63" s="451" t="s">
        <v>35</v>
      </c>
      <c r="F63" s="446" t="s">
        <v>1816</v>
      </c>
      <c r="G63" s="448" t="s">
        <v>1448</v>
      </c>
      <c r="H63" s="446" t="s">
        <v>1043</v>
      </c>
      <c r="I63" s="446" t="s">
        <v>1795</v>
      </c>
      <c r="J63" s="449" t="s">
        <v>1890</v>
      </c>
      <c r="K63" s="443"/>
      <c r="L63" s="443"/>
      <c r="M63" s="443"/>
      <c r="N63" s="443"/>
      <c r="O63" s="443"/>
      <c r="P63" s="443"/>
      <c r="Q63" s="443"/>
      <c r="R63" s="443"/>
      <c r="S63" s="443"/>
      <c r="T63" s="443"/>
      <c r="U63" s="443"/>
      <c r="V63" s="443"/>
      <c r="W63" s="443"/>
      <c r="X63" s="443"/>
      <c r="Y63" s="443"/>
      <c r="Z63" s="443"/>
    </row>
    <row r="64">
      <c r="A64" s="441">
        <v>63.0</v>
      </c>
      <c r="B64" s="448" t="s">
        <v>514</v>
      </c>
      <c r="C64" s="448" t="s">
        <v>515</v>
      </c>
      <c r="D64" s="446" t="s">
        <v>228</v>
      </c>
      <c r="E64" s="451" t="s">
        <v>34</v>
      </c>
      <c r="F64" s="446" t="s">
        <v>1816</v>
      </c>
      <c r="G64" s="448" t="s">
        <v>1453</v>
      </c>
      <c r="H64" s="446" t="s">
        <v>1043</v>
      </c>
      <c r="I64" s="446" t="s">
        <v>1795</v>
      </c>
      <c r="J64" s="449" t="s">
        <v>1891</v>
      </c>
      <c r="K64" s="443"/>
      <c r="L64" s="443"/>
      <c r="M64" s="443"/>
      <c r="N64" s="443"/>
      <c r="O64" s="443"/>
      <c r="P64" s="443"/>
      <c r="Q64" s="443"/>
      <c r="R64" s="443"/>
      <c r="S64" s="443"/>
      <c r="T64" s="443"/>
      <c r="U64" s="443"/>
      <c r="V64" s="443"/>
      <c r="W64" s="443"/>
      <c r="X64" s="443"/>
      <c r="Y64" s="443"/>
      <c r="Z64" s="443"/>
    </row>
    <row r="65">
      <c r="A65" s="441">
        <v>64.0</v>
      </c>
      <c r="B65" s="448" t="s">
        <v>1458</v>
      </c>
      <c r="C65" s="448" t="s">
        <v>1459</v>
      </c>
      <c r="D65" s="446" t="s">
        <v>200</v>
      </c>
      <c r="E65" s="451" t="s">
        <v>30</v>
      </c>
      <c r="F65" s="446" t="s">
        <v>1816</v>
      </c>
      <c r="G65" s="448" t="s">
        <v>1460</v>
      </c>
      <c r="H65" s="446" t="s">
        <v>1043</v>
      </c>
      <c r="I65" s="446" t="s">
        <v>1795</v>
      </c>
      <c r="J65" s="449" t="s">
        <v>1892</v>
      </c>
      <c r="K65" s="443"/>
      <c r="L65" s="443"/>
      <c r="M65" s="443"/>
      <c r="N65" s="443"/>
      <c r="O65" s="443"/>
      <c r="P65" s="443"/>
      <c r="Q65" s="443"/>
      <c r="R65" s="443"/>
      <c r="S65" s="443"/>
      <c r="T65" s="443"/>
      <c r="U65" s="443"/>
      <c r="V65" s="443"/>
      <c r="W65" s="443"/>
      <c r="X65" s="443"/>
      <c r="Y65" s="443"/>
      <c r="Z65" s="443"/>
    </row>
    <row r="66">
      <c r="A66" s="441">
        <v>65.0</v>
      </c>
      <c r="B66" s="448"/>
      <c r="C66" s="448"/>
      <c r="D66" s="446"/>
      <c r="E66" s="451"/>
      <c r="F66" s="446"/>
      <c r="G66" s="448"/>
      <c r="H66" s="446"/>
      <c r="I66" s="446"/>
      <c r="J66" s="449"/>
      <c r="K66" s="443"/>
      <c r="L66" s="443"/>
      <c r="M66" s="443"/>
      <c r="N66" s="443"/>
      <c r="O66" s="443"/>
      <c r="P66" s="443"/>
      <c r="Q66" s="443"/>
      <c r="R66" s="443"/>
      <c r="S66" s="443"/>
      <c r="T66" s="443"/>
      <c r="U66" s="443"/>
      <c r="V66" s="443"/>
      <c r="W66" s="443"/>
      <c r="X66" s="443"/>
      <c r="Y66" s="443"/>
      <c r="Z66" s="443"/>
    </row>
    <row r="67">
      <c r="A67" s="441">
        <v>66.0</v>
      </c>
      <c r="B67" s="448"/>
      <c r="C67" s="448"/>
      <c r="D67" s="446"/>
      <c r="E67" s="451"/>
      <c r="F67" s="446"/>
      <c r="G67" s="448"/>
      <c r="H67" s="446"/>
      <c r="I67" s="446"/>
      <c r="J67" s="449"/>
      <c r="K67" s="443"/>
      <c r="L67" s="443"/>
      <c r="M67" s="443"/>
      <c r="N67" s="443"/>
      <c r="O67" s="443"/>
      <c r="P67" s="443"/>
      <c r="Q67" s="443"/>
      <c r="R67" s="443"/>
      <c r="S67" s="443"/>
      <c r="T67" s="443"/>
      <c r="U67" s="443"/>
      <c r="V67" s="443"/>
      <c r="W67" s="443"/>
      <c r="X67" s="443"/>
      <c r="Y67" s="443"/>
      <c r="Z67" s="443"/>
    </row>
    <row r="68">
      <c r="A68" s="441">
        <v>67.0</v>
      </c>
      <c r="B68" s="448"/>
      <c r="C68" s="448"/>
      <c r="D68" s="446"/>
      <c r="E68" s="451"/>
      <c r="F68" s="446"/>
      <c r="G68" s="448"/>
      <c r="H68" s="446"/>
      <c r="I68" s="446"/>
      <c r="J68" s="449"/>
      <c r="K68" s="443"/>
      <c r="L68" s="443"/>
      <c r="M68" s="443"/>
      <c r="N68" s="443"/>
      <c r="O68" s="443"/>
      <c r="P68" s="443"/>
      <c r="Q68" s="443"/>
      <c r="R68" s="443"/>
      <c r="S68" s="443"/>
      <c r="T68" s="443"/>
      <c r="U68" s="443"/>
      <c r="V68" s="443"/>
      <c r="W68" s="443"/>
      <c r="X68" s="443"/>
      <c r="Y68" s="443"/>
      <c r="Z68" s="443"/>
    </row>
    <row r="69">
      <c r="A69" s="441">
        <v>68.0</v>
      </c>
      <c r="B69" s="448"/>
      <c r="C69" s="448"/>
      <c r="D69" s="446"/>
      <c r="E69" s="451"/>
      <c r="F69" s="446"/>
      <c r="G69" s="448"/>
      <c r="H69" s="446"/>
      <c r="I69" s="446"/>
      <c r="J69" s="449"/>
      <c r="K69" s="443"/>
      <c r="L69" s="443"/>
      <c r="M69" s="443"/>
      <c r="N69" s="443"/>
      <c r="O69" s="443"/>
      <c r="P69" s="443"/>
      <c r="Q69" s="443"/>
      <c r="R69" s="443"/>
      <c r="S69" s="443"/>
      <c r="T69" s="443"/>
      <c r="U69" s="443"/>
      <c r="V69" s="443"/>
      <c r="W69" s="443"/>
      <c r="X69" s="443"/>
      <c r="Y69" s="443"/>
      <c r="Z69" s="443"/>
    </row>
    <row r="70">
      <c r="A70" s="441">
        <v>69.0</v>
      </c>
      <c r="B70" s="448"/>
      <c r="C70" s="448"/>
      <c r="D70" s="446"/>
      <c r="E70" s="451"/>
      <c r="F70" s="446"/>
      <c r="G70" s="448"/>
      <c r="H70" s="446"/>
      <c r="I70" s="446"/>
      <c r="J70" s="449"/>
      <c r="K70" s="443"/>
      <c r="L70" s="443"/>
      <c r="M70" s="443"/>
      <c r="N70" s="443"/>
      <c r="O70" s="443"/>
      <c r="P70" s="443"/>
      <c r="Q70" s="443"/>
      <c r="R70" s="443"/>
      <c r="S70" s="443"/>
      <c r="T70" s="443"/>
      <c r="U70" s="443"/>
      <c r="V70" s="443"/>
      <c r="W70" s="443"/>
      <c r="X70" s="443"/>
      <c r="Y70" s="443"/>
      <c r="Z70" s="443"/>
    </row>
    <row r="71">
      <c r="A71" s="441">
        <v>70.0</v>
      </c>
      <c r="B71" s="448"/>
      <c r="C71" s="448"/>
      <c r="D71" s="446"/>
      <c r="E71" s="451"/>
      <c r="F71" s="446"/>
      <c r="G71" s="448"/>
      <c r="H71" s="446"/>
      <c r="I71" s="446"/>
      <c r="J71" s="449"/>
      <c r="K71" s="443"/>
      <c r="L71" s="443"/>
      <c r="M71" s="443"/>
      <c r="N71" s="443"/>
      <c r="O71" s="443"/>
      <c r="P71" s="443"/>
      <c r="Q71" s="443"/>
      <c r="R71" s="443"/>
      <c r="S71" s="443"/>
      <c r="T71" s="443"/>
      <c r="U71" s="443"/>
      <c r="V71" s="443"/>
      <c r="W71" s="443"/>
      <c r="X71" s="443"/>
      <c r="Y71" s="443"/>
      <c r="Z71" s="443"/>
    </row>
    <row r="72">
      <c r="A72" s="441">
        <v>71.0</v>
      </c>
      <c r="B72" s="448"/>
      <c r="C72" s="448"/>
      <c r="D72" s="446"/>
      <c r="E72" s="451"/>
      <c r="F72" s="446"/>
      <c r="G72" s="448"/>
      <c r="H72" s="446"/>
      <c r="I72" s="446"/>
      <c r="J72" s="449"/>
      <c r="K72" s="443"/>
      <c r="L72" s="443"/>
      <c r="M72" s="443"/>
      <c r="N72" s="443"/>
      <c r="O72" s="443"/>
      <c r="P72" s="443"/>
      <c r="Q72" s="443"/>
      <c r="R72" s="443"/>
      <c r="S72" s="443"/>
      <c r="T72" s="443"/>
      <c r="U72" s="443"/>
      <c r="V72" s="443"/>
      <c r="W72" s="443"/>
      <c r="X72" s="443"/>
      <c r="Y72" s="443"/>
      <c r="Z72" s="443"/>
    </row>
    <row r="73">
      <c r="A73" s="441">
        <v>72.0</v>
      </c>
      <c r="B73" s="448"/>
      <c r="C73" s="448"/>
      <c r="D73" s="446"/>
      <c r="E73" s="451"/>
      <c r="F73" s="446"/>
      <c r="G73" s="448"/>
      <c r="H73" s="446"/>
      <c r="I73" s="446"/>
      <c r="J73" s="449"/>
      <c r="K73" s="443"/>
      <c r="L73" s="443"/>
      <c r="M73" s="443"/>
      <c r="N73" s="443"/>
      <c r="O73" s="443"/>
      <c r="P73" s="443"/>
      <c r="Q73" s="443"/>
      <c r="R73" s="443"/>
      <c r="S73" s="443"/>
      <c r="T73" s="443"/>
      <c r="U73" s="443"/>
      <c r="V73" s="443"/>
      <c r="W73" s="443"/>
      <c r="X73" s="443"/>
      <c r="Y73" s="443"/>
      <c r="Z73" s="443"/>
    </row>
    <row r="74">
      <c r="A74" s="441">
        <v>73.0</v>
      </c>
      <c r="B74" s="448"/>
      <c r="C74" s="448"/>
      <c r="D74" s="446"/>
      <c r="E74" s="451"/>
      <c r="F74" s="446"/>
      <c r="G74" s="448"/>
      <c r="H74" s="446"/>
      <c r="I74" s="446"/>
      <c r="J74" s="449"/>
      <c r="K74" s="443"/>
      <c r="L74" s="443"/>
      <c r="M74" s="443"/>
      <c r="N74" s="443"/>
      <c r="O74" s="443"/>
      <c r="P74" s="443"/>
      <c r="Q74" s="443"/>
      <c r="R74" s="443"/>
      <c r="S74" s="443"/>
      <c r="T74" s="443"/>
      <c r="U74" s="443"/>
      <c r="V74" s="443"/>
      <c r="W74" s="443"/>
      <c r="X74" s="443"/>
      <c r="Y74" s="443"/>
      <c r="Z74" s="443"/>
    </row>
    <row r="75">
      <c r="A75" s="441">
        <v>74.0</v>
      </c>
      <c r="B75" s="448"/>
      <c r="C75" s="448"/>
      <c r="D75" s="446"/>
      <c r="E75" s="451"/>
      <c r="F75" s="446"/>
      <c r="G75" s="448"/>
      <c r="H75" s="446"/>
      <c r="I75" s="446"/>
      <c r="J75" s="449"/>
      <c r="K75" s="443"/>
      <c r="L75" s="443"/>
      <c r="M75" s="443"/>
      <c r="N75" s="443"/>
      <c r="O75" s="443"/>
      <c r="P75" s="443"/>
      <c r="Q75" s="443"/>
      <c r="R75" s="443"/>
      <c r="S75" s="443"/>
      <c r="T75" s="443"/>
      <c r="U75" s="443"/>
      <c r="V75" s="443"/>
      <c r="W75" s="443"/>
      <c r="X75" s="443"/>
      <c r="Y75" s="443"/>
      <c r="Z75" s="443"/>
    </row>
    <row r="76">
      <c r="A76" s="441">
        <v>75.0</v>
      </c>
      <c r="B76" s="448"/>
      <c r="C76" s="448"/>
      <c r="D76" s="446"/>
      <c r="E76" s="451"/>
      <c r="F76" s="446"/>
      <c r="G76" s="448"/>
      <c r="H76" s="446"/>
      <c r="I76" s="446"/>
      <c r="J76" s="449"/>
      <c r="K76" s="443"/>
      <c r="L76" s="443"/>
      <c r="M76" s="443"/>
      <c r="N76" s="443"/>
      <c r="O76" s="443"/>
      <c r="P76" s="443"/>
      <c r="Q76" s="443"/>
      <c r="R76" s="443"/>
      <c r="S76" s="443"/>
      <c r="T76" s="443"/>
      <c r="U76" s="443"/>
      <c r="V76" s="443"/>
      <c r="W76" s="443"/>
      <c r="X76" s="443"/>
      <c r="Y76" s="443"/>
      <c r="Z76" s="443"/>
    </row>
    <row r="77">
      <c r="A77" s="441">
        <v>76.0</v>
      </c>
      <c r="B77" s="448"/>
      <c r="C77" s="448"/>
      <c r="D77" s="446"/>
      <c r="E77" s="451"/>
      <c r="F77" s="446"/>
      <c r="G77" s="448"/>
      <c r="H77" s="446"/>
      <c r="I77" s="446"/>
      <c r="J77" s="449"/>
      <c r="K77" s="443"/>
      <c r="L77" s="443"/>
      <c r="M77" s="443"/>
      <c r="N77" s="443"/>
      <c r="O77" s="443"/>
      <c r="P77" s="443"/>
      <c r="Q77" s="443"/>
      <c r="R77" s="443"/>
      <c r="S77" s="443"/>
      <c r="T77" s="443"/>
      <c r="U77" s="443"/>
      <c r="V77" s="443"/>
      <c r="W77" s="443"/>
      <c r="X77" s="443"/>
      <c r="Y77" s="443"/>
      <c r="Z77" s="443"/>
    </row>
    <row r="78">
      <c r="A78" s="441">
        <v>77.0</v>
      </c>
      <c r="B78" s="448"/>
      <c r="C78" s="448"/>
      <c r="D78" s="446"/>
      <c r="E78" s="451"/>
      <c r="F78" s="446"/>
      <c r="G78" s="448"/>
      <c r="H78" s="446"/>
      <c r="I78" s="446"/>
      <c r="J78" s="449"/>
      <c r="K78" s="443"/>
      <c r="L78" s="443"/>
      <c r="M78" s="443"/>
      <c r="N78" s="443"/>
      <c r="O78" s="443"/>
      <c r="P78" s="443"/>
      <c r="Q78" s="443"/>
      <c r="R78" s="443"/>
      <c r="S78" s="443"/>
      <c r="T78" s="443"/>
      <c r="U78" s="443"/>
      <c r="V78" s="443"/>
      <c r="W78" s="443"/>
      <c r="X78" s="443"/>
      <c r="Y78" s="443"/>
      <c r="Z78" s="443"/>
    </row>
    <row r="79">
      <c r="A79" s="441">
        <v>78.0</v>
      </c>
      <c r="B79" s="448"/>
      <c r="C79" s="448"/>
      <c r="D79" s="446"/>
      <c r="E79" s="451"/>
      <c r="F79" s="446"/>
      <c r="G79" s="448"/>
      <c r="H79" s="446"/>
      <c r="I79" s="446"/>
      <c r="J79" s="449"/>
      <c r="K79" s="443"/>
      <c r="L79" s="443"/>
      <c r="M79" s="443"/>
      <c r="N79" s="443"/>
      <c r="O79" s="443"/>
      <c r="P79" s="443"/>
      <c r="Q79" s="443"/>
      <c r="R79" s="443"/>
      <c r="S79" s="443"/>
      <c r="T79" s="443"/>
      <c r="U79" s="443"/>
      <c r="V79" s="443"/>
      <c r="W79" s="443"/>
      <c r="X79" s="443"/>
      <c r="Y79" s="443"/>
      <c r="Z79" s="443"/>
    </row>
    <row r="80">
      <c r="A80" s="441">
        <v>79.0</v>
      </c>
      <c r="B80" s="448"/>
      <c r="C80" s="448"/>
      <c r="D80" s="446"/>
      <c r="E80" s="451"/>
      <c r="F80" s="446"/>
      <c r="G80" s="448"/>
      <c r="H80" s="446"/>
      <c r="I80" s="446"/>
      <c r="J80" s="449"/>
      <c r="K80" s="443"/>
      <c r="L80" s="443"/>
      <c r="M80" s="443"/>
      <c r="N80" s="443"/>
      <c r="O80" s="443"/>
      <c r="P80" s="443"/>
      <c r="Q80" s="443"/>
      <c r="R80" s="443"/>
      <c r="S80" s="443"/>
      <c r="T80" s="443"/>
      <c r="U80" s="443"/>
      <c r="V80" s="443"/>
      <c r="W80" s="443"/>
      <c r="X80" s="443"/>
      <c r="Y80" s="443"/>
      <c r="Z80" s="443"/>
    </row>
    <row r="81">
      <c r="A81" s="441">
        <v>80.0</v>
      </c>
      <c r="B81" s="448"/>
      <c r="C81" s="448"/>
      <c r="D81" s="446"/>
      <c r="E81" s="451"/>
      <c r="F81" s="446"/>
      <c r="G81" s="448"/>
      <c r="H81" s="446"/>
      <c r="I81" s="446"/>
      <c r="J81" s="449"/>
      <c r="K81" s="443"/>
      <c r="L81" s="443"/>
      <c r="M81" s="443"/>
      <c r="N81" s="443"/>
      <c r="O81" s="443"/>
      <c r="P81" s="443"/>
      <c r="Q81" s="443"/>
      <c r="R81" s="443"/>
      <c r="S81" s="443"/>
      <c r="T81" s="443"/>
      <c r="U81" s="443"/>
      <c r="V81" s="443"/>
      <c r="W81" s="443"/>
      <c r="X81" s="443"/>
      <c r="Y81" s="443"/>
      <c r="Z81" s="443"/>
    </row>
    <row r="82">
      <c r="A82" s="441">
        <v>81.0</v>
      </c>
      <c r="B82" s="448"/>
      <c r="C82" s="448"/>
      <c r="D82" s="446"/>
      <c r="E82" s="451"/>
      <c r="F82" s="446"/>
      <c r="G82" s="448"/>
      <c r="H82" s="446"/>
      <c r="I82" s="446"/>
      <c r="J82" s="449"/>
      <c r="K82" s="443"/>
      <c r="L82" s="443"/>
      <c r="M82" s="443"/>
      <c r="N82" s="443"/>
      <c r="O82" s="443"/>
      <c r="P82" s="443"/>
      <c r="Q82" s="443"/>
      <c r="R82" s="443"/>
      <c r="S82" s="443"/>
      <c r="T82" s="443"/>
      <c r="U82" s="443"/>
      <c r="V82" s="443"/>
      <c r="W82" s="443"/>
      <c r="X82" s="443"/>
      <c r="Y82" s="443"/>
      <c r="Z82" s="443"/>
    </row>
    <row r="83">
      <c r="A83" s="443"/>
      <c r="B83" s="443"/>
      <c r="C83" s="443"/>
      <c r="D83" s="443"/>
      <c r="E83" s="443"/>
      <c r="F83" s="443"/>
      <c r="G83" s="443"/>
      <c r="H83" s="443"/>
      <c r="I83" s="443"/>
      <c r="J83" s="443"/>
      <c r="K83" s="443"/>
      <c r="L83" s="443"/>
      <c r="M83" s="443"/>
      <c r="N83" s="443"/>
      <c r="O83" s="443"/>
      <c r="P83" s="443"/>
      <c r="Q83" s="443"/>
      <c r="R83" s="443"/>
      <c r="S83" s="443"/>
      <c r="T83" s="443"/>
      <c r="U83" s="443"/>
      <c r="V83" s="443"/>
      <c r="W83" s="443"/>
      <c r="X83" s="443"/>
      <c r="Y83" s="443"/>
      <c r="Z83" s="443"/>
    </row>
    <row r="84">
      <c r="A84" s="443"/>
      <c r="B84" s="443"/>
      <c r="C84" s="443"/>
      <c r="D84" s="443"/>
      <c r="E84" s="443"/>
      <c r="F84" s="443"/>
      <c r="G84" s="443"/>
      <c r="H84" s="443"/>
      <c r="I84" s="443"/>
      <c r="J84" s="443"/>
      <c r="K84" s="443"/>
      <c r="L84" s="443"/>
      <c r="M84" s="443"/>
      <c r="N84" s="443"/>
      <c r="O84" s="443"/>
      <c r="P84" s="443"/>
      <c r="Q84" s="443"/>
      <c r="R84" s="443"/>
      <c r="S84" s="443"/>
      <c r="T84" s="443"/>
      <c r="U84" s="443"/>
      <c r="V84" s="443"/>
      <c r="W84" s="443"/>
      <c r="X84" s="443"/>
      <c r="Y84" s="443"/>
      <c r="Z84" s="443"/>
    </row>
    <row r="85">
      <c r="A85" s="443"/>
      <c r="B85" s="443"/>
      <c r="C85" s="443"/>
      <c r="D85" s="443"/>
      <c r="E85" s="443"/>
      <c r="F85" s="443"/>
      <c r="G85" s="443"/>
      <c r="H85" s="443"/>
      <c r="I85" s="443"/>
      <c r="J85" s="443"/>
      <c r="K85" s="443"/>
      <c r="L85" s="443"/>
      <c r="M85" s="443"/>
      <c r="N85" s="443"/>
      <c r="O85" s="443"/>
      <c r="P85" s="443"/>
      <c r="Q85" s="443"/>
      <c r="R85" s="443"/>
      <c r="S85" s="443"/>
      <c r="T85" s="443"/>
      <c r="U85" s="443"/>
      <c r="V85" s="443"/>
      <c r="W85" s="443"/>
      <c r="X85" s="443"/>
      <c r="Y85" s="443"/>
      <c r="Z85" s="443"/>
    </row>
    <row r="86">
      <c r="A86" s="443"/>
      <c r="B86" s="443"/>
      <c r="C86" s="443"/>
      <c r="D86" s="443"/>
      <c r="E86" s="443"/>
      <c r="F86" s="443"/>
      <c r="G86" s="443"/>
      <c r="H86" s="443"/>
      <c r="I86" s="443"/>
      <c r="J86" s="443"/>
      <c r="K86" s="443"/>
      <c r="L86" s="443"/>
      <c r="M86" s="443"/>
      <c r="N86" s="443"/>
      <c r="O86" s="443"/>
      <c r="P86" s="443"/>
      <c r="Q86" s="443"/>
      <c r="R86" s="443"/>
      <c r="S86" s="443"/>
      <c r="T86" s="443"/>
      <c r="U86" s="443"/>
      <c r="V86" s="443"/>
      <c r="W86" s="443"/>
      <c r="X86" s="443"/>
      <c r="Y86" s="443"/>
      <c r="Z86" s="443"/>
    </row>
    <row r="87">
      <c r="A87" s="443"/>
      <c r="B87" s="443"/>
      <c r="C87" s="443"/>
      <c r="D87" s="443"/>
      <c r="E87" s="443"/>
      <c r="F87" s="443"/>
      <c r="G87" s="443"/>
      <c r="H87" s="443"/>
      <c r="I87" s="443"/>
      <c r="J87" s="443"/>
      <c r="K87" s="443"/>
      <c r="L87" s="443"/>
      <c r="M87" s="443"/>
      <c r="N87" s="443"/>
      <c r="O87" s="443"/>
      <c r="P87" s="443"/>
      <c r="Q87" s="443"/>
      <c r="R87" s="443"/>
      <c r="S87" s="443"/>
      <c r="T87" s="443"/>
      <c r="U87" s="443"/>
      <c r="V87" s="443"/>
      <c r="W87" s="443"/>
      <c r="X87" s="443"/>
      <c r="Y87" s="443"/>
      <c r="Z87" s="443"/>
    </row>
    <row r="88">
      <c r="A88" s="443"/>
      <c r="B88" s="443"/>
      <c r="C88" s="443"/>
      <c r="D88" s="443"/>
      <c r="E88" s="443"/>
      <c r="F88" s="443"/>
      <c r="G88" s="443"/>
      <c r="H88" s="443"/>
      <c r="I88" s="443"/>
      <c r="J88" s="443"/>
      <c r="K88" s="443"/>
      <c r="L88" s="443"/>
      <c r="M88" s="443"/>
      <c r="N88" s="443"/>
      <c r="O88" s="443"/>
      <c r="P88" s="443"/>
      <c r="Q88" s="443"/>
      <c r="R88" s="443"/>
      <c r="S88" s="443"/>
      <c r="T88" s="443"/>
      <c r="U88" s="443"/>
      <c r="V88" s="443"/>
      <c r="W88" s="443"/>
      <c r="X88" s="443"/>
      <c r="Y88" s="443"/>
      <c r="Z88" s="443"/>
    </row>
    <row r="89">
      <c r="A89" s="443"/>
      <c r="B89" s="443"/>
      <c r="C89" s="443"/>
      <c r="D89" s="443"/>
      <c r="E89" s="443"/>
      <c r="F89" s="443"/>
      <c r="G89" s="443"/>
      <c r="H89" s="443"/>
      <c r="I89" s="443"/>
      <c r="J89" s="443"/>
      <c r="K89" s="443"/>
      <c r="L89" s="443"/>
      <c r="M89" s="443"/>
      <c r="N89" s="443"/>
      <c r="O89" s="443"/>
      <c r="P89" s="443"/>
      <c r="Q89" s="443"/>
      <c r="R89" s="443"/>
      <c r="S89" s="443"/>
      <c r="T89" s="443"/>
      <c r="U89" s="443"/>
      <c r="V89" s="443"/>
      <c r="W89" s="443"/>
      <c r="X89" s="443"/>
      <c r="Y89" s="443"/>
      <c r="Z89" s="443"/>
    </row>
    <row r="90">
      <c r="A90" s="443"/>
      <c r="B90" s="443"/>
      <c r="C90" s="443"/>
      <c r="D90" s="443"/>
      <c r="E90" s="443"/>
      <c r="F90" s="443"/>
      <c r="G90" s="443"/>
      <c r="H90" s="443"/>
      <c r="I90" s="443"/>
      <c r="J90" s="443"/>
      <c r="K90" s="443"/>
      <c r="L90" s="443"/>
      <c r="M90" s="443"/>
      <c r="N90" s="443"/>
      <c r="O90" s="443"/>
      <c r="P90" s="443"/>
      <c r="Q90" s="443"/>
      <c r="R90" s="443"/>
      <c r="S90" s="443"/>
      <c r="T90" s="443"/>
      <c r="U90" s="443"/>
      <c r="V90" s="443"/>
      <c r="W90" s="443"/>
      <c r="X90" s="443"/>
      <c r="Y90" s="443"/>
      <c r="Z90" s="443"/>
    </row>
    <row r="91">
      <c r="A91" s="443"/>
      <c r="B91" s="443"/>
      <c r="C91" s="443"/>
      <c r="D91" s="443"/>
      <c r="E91" s="443"/>
      <c r="F91" s="443"/>
      <c r="G91" s="443"/>
      <c r="H91" s="443"/>
      <c r="I91" s="443"/>
      <c r="J91" s="443"/>
      <c r="K91" s="443"/>
      <c r="L91" s="443"/>
      <c r="M91" s="443"/>
      <c r="N91" s="443"/>
      <c r="O91" s="443"/>
      <c r="P91" s="443"/>
      <c r="Q91" s="443"/>
      <c r="R91" s="443"/>
      <c r="S91" s="443"/>
      <c r="T91" s="443"/>
      <c r="U91" s="443"/>
      <c r="V91" s="443"/>
      <c r="W91" s="443"/>
      <c r="X91" s="443"/>
      <c r="Y91" s="443"/>
      <c r="Z91" s="443"/>
    </row>
    <row r="92">
      <c r="A92" s="443"/>
      <c r="B92" s="443"/>
      <c r="C92" s="443"/>
      <c r="D92" s="443"/>
      <c r="E92" s="443"/>
      <c r="F92" s="443"/>
      <c r="G92" s="443"/>
      <c r="H92" s="443"/>
      <c r="I92" s="443"/>
      <c r="J92" s="443"/>
      <c r="K92" s="443"/>
      <c r="L92" s="443"/>
      <c r="M92" s="443"/>
      <c r="N92" s="443"/>
      <c r="O92" s="443"/>
      <c r="P92" s="443"/>
      <c r="Q92" s="443"/>
      <c r="R92" s="443"/>
      <c r="S92" s="443"/>
      <c r="T92" s="443"/>
      <c r="U92" s="443"/>
      <c r="V92" s="443"/>
      <c r="W92" s="443"/>
      <c r="X92" s="443"/>
      <c r="Y92" s="443"/>
      <c r="Z92" s="443"/>
    </row>
    <row r="93">
      <c r="A93" s="443"/>
      <c r="B93" s="443"/>
      <c r="C93" s="443"/>
      <c r="D93" s="443"/>
      <c r="E93" s="443"/>
      <c r="F93" s="443"/>
      <c r="G93" s="443"/>
      <c r="H93" s="443"/>
      <c r="I93" s="443"/>
      <c r="J93" s="452"/>
      <c r="K93" s="443"/>
      <c r="L93" s="443"/>
      <c r="M93" s="443"/>
      <c r="N93" s="443"/>
      <c r="O93" s="443"/>
      <c r="P93" s="443"/>
      <c r="Q93" s="443"/>
      <c r="R93" s="443"/>
      <c r="S93" s="443"/>
      <c r="T93" s="443"/>
      <c r="U93" s="443"/>
      <c r="V93" s="443"/>
      <c r="W93" s="443"/>
      <c r="X93" s="443"/>
      <c r="Y93" s="443"/>
      <c r="Z93" s="443"/>
    </row>
    <row r="94">
      <c r="A94" s="443"/>
      <c r="B94" s="443"/>
      <c r="C94" s="443"/>
      <c r="D94" s="443"/>
      <c r="E94" s="443"/>
      <c r="F94" s="443"/>
      <c r="G94" s="443"/>
      <c r="H94" s="443"/>
      <c r="I94" s="443"/>
      <c r="J94" s="452"/>
      <c r="K94" s="443"/>
      <c r="L94" s="443"/>
      <c r="M94" s="443"/>
      <c r="N94" s="443"/>
      <c r="O94" s="443"/>
      <c r="P94" s="443"/>
      <c r="Q94" s="443"/>
      <c r="R94" s="443"/>
      <c r="S94" s="443"/>
      <c r="T94" s="443"/>
      <c r="U94" s="443"/>
      <c r="V94" s="443"/>
      <c r="W94" s="443"/>
      <c r="X94" s="443"/>
      <c r="Y94" s="443"/>
      <c r="Z94" s="443"/>
    </row>
    <row r="95">
      <c r="A95" s="443"/>
      <c r="B95" s="443"/>
      <c r="C95" s="443"/>
      <c r="D95" s="443"/>
      <c r="E95" s="443"/>
      <c r="F95" s="443"/>
      <c r="G95" s="443"/>
      <c r="H95" s="443"/>
      <c r="I95" s="443"/>
      <c r="J95" s="452"/>
      <c r="K95" s="443"/>
      <c r="L95" s="443"/>
      <c r="M95" s="443"/>
      <c r="N95" s="443"/>
      <c r="O95" s="443"/>
      <c r="P95" s="443"/>
      <c r="Q95" s="443"/>
      <c r="R95" s="443"/>
      <c r="S95" s="443"/>
      <c r="T95" s="443"/>
      <c r="U95" s="443"/>
      <c r="V95" s="443"/>
      <c r="W95" s="443"/>
      <c r="X95" s="443"/>
      <c r="Y95" s="443"/>
      <c r="Z95" s="443"/>
    </row>
    <row r="96">
      <c r="A96" s="443"/>
      <c r="B96" s="443"/>
      <c r="C96" s="443"/>
      <c r="D96" s="443"/>
      <c r="E96" s="443"/>
      <c r="F96" s="443"/>
      <c r="G96" s="443"/>
      <c r="H96" s="443"/>
      <c r="I96" s="443"/>
      <c r="J96" s="452"/>
      <c r="K96" s="443"/>
      <c r="L96" s="443"/>
      <c r="M96" s="443"/>
      <c r="N96" s="443"/>
      <c r="O96" s="443"/>
      <c r="P96" s="443"/>
      <c r="Q96" s="443"/>
      <c r="R96" s="443"/>
      <c r="S96" s="443"/>
      <c r="T96" s="443"/>
      <c r="U96" s="443"/>
      <c r="V96" s="443"/>
      <c r="W96" s="443"/>
      <c r="X96" s="443"/>
      <c r="Y96" s="443"/>
      <c r="Z96" s="443"/>
    </row>
    <row r="97">
      <c r="A97" s="443"/>
      <c r="B97" s="443"/>
      <c r="C97" s="443"/>
      <c r="D97" s="443"/>
      <c r="E97" s="443"/>
      <c r="F97" s="443"/>
      <c r="G97" s="443"/>
      <c r="H97" s="443"/>
      <c r="I97" s="443"/>
      <c r="J97" s="452"/>
      <c r="K97" s="443"/>
      <c r="L97" s="443"/>
      <c r="M97" s="443"/>
      <c r="N97" s="443"/>
      <c r="O97" s="443"/>
      <c r="P97" s="443"/>
      <c r="Q97" s="443"/>
      <c r="R97" s="443"/>
      <c r="S97" s="443"/>
      <c r="T97" s="443"/>
      <c r="U97" s="443"/>
      <c r="V97" s="443"/>
      <c r="W97" s="443"/>
      <c r="X97" s="443"/>
      <c r="Y97" s="443"/>
      <c r="Z97" s="443"/>
    </row>
    <row r="98">
      <c r="A98" s="443"/>
      <c r="B98" s="443"/>
      <c r="C98" s="443"/>
      <c r="D98" s="443"/>
      <c r="E98" s="443"/>
      <c r="F98" s="443"/>
      <c r="G98" s="443"/>
      <c r="H98" s="443"/>
      <c r="I98" s="443"/>
      <c r="J98" s="452"/>
      <c r="K98" s="443"/>
      <c r="L98" s="443"/>
      <c r="M98" s="443"/>
      <c r="N98" s="443"/>
      <c r="O98" s="443"/>
      <c r="P98" s="443"/>
      <c r="Q98" s="443"/>
      <c r="R98" s="443"/>
      <c r="S98" s="443"/>
      <c r="T98" s="443"/>
      <c r="U98" s="443"/>
      <c r="V98" s="443"/>
      <c r="W98" s="443"/>
      <c r="X98" s="443"/>
      <c r="Y98" s="443"/>
      <c r="Z98" s="443"/>
    </row>
    <row r="99">
      <c r="A99" s="443"/>
      <c r="B99" s="443"/>
      <c r="C99" s="443"/>
      <c r="D99" s="443"/>
      <c r="E99" s="443"/>
      <c r="F99" s="443"/>
      <c r="G99" s="443"/>
      <c r="H99" s="443"/>
      <c r="I99" s="443"/>
      <c r="J99" s="452"/>
      <c r="K99" s="443"/>
      <c r="L99" s="443"/>
      <c r="M99" s="443"/>
      <c r="N99" s="443"/>
      <c r="O99" s="443"/>
      <c r="P99" s="443"/>
      <c r="Q99" s="443"/>
      <c r="R99" s="443"/>
      <c r="S99" s="443"/>
      <c r="T99" s="443"/>
      <c r="U99" s="443"/>
      <c r="V99" s="443"/>
      <c r="W99" s="443"/>
      <c r="X99" s="443"/>
      <c r="Y99" s="443"/>
      <c r="Z99" s="443"/>
    </row>
    <row r="100">
      <c r="A100" s="443"/>
      <c r="B100" s="443"/>
      <c r="C100" s="443"/>
      <c r="D100" s="443"/>
      <c r="E100" s="443"/>
      <c r="F100" s="443"/>
      <c r="G100" s="443"/>
      <c r="H100" s="443"/>
      <c r="I100" s="443"/>
      <c r="J100" s="452"/>
      <c r="K100" s="443"/>
      <c r="L100" s="443"/>
      <c r="M100" s="443"/>
      <c r="N100" s="443"/>
      <c r="O100" s="443"/>
      <c r="P100" s="443"/>
      <c r="Q100" s="443"/>
      <c r="R100" s="443"/>
      <c r="S100" s="443"/>
      <c r="T100" s="443"/>
      <c r="U100" s="443"/>
      <c r="V100" s="443"/>
      <c r="W100" s="443"/>
      <c r="X100" s="443"/>
      <c r="Y100" s="443"/>
      <c r="Z100" s="443"/>
    </row>
    <row r="101">
      <c r="A101" s="443"/>
      <c r="B101" s="443"/>
      <c r="C101" s="443"/>
      <c r="D101" s="443"/>
      <c r="E101" s="443"/>
      <c r="F101" s="443"/>
      <c r="G101" s="443"/>
      <c r="H101" s="443"/>
      <c r="I101" s="443"/>
      <c r="J101" s="452"/>
      <c r="K101" s="443"/>
      <c r="L101" s="443"/>
      <c r="M101" s="443"/>
      <c r="N101" s="443"/>
      <c r="O101" s="443"/>
      <c r="P101" s="443"/>
      <c r="Q101" s="443"/>
      <c r="R101" s="443"/>
      <c r="S101" s="443"/>
      <c r="T101" s="443"/>
      <c r="U101" s="443"/>
      <c r="V101" s="443"/>
      <c r="W101" s="443"/>
      <c r="X101" s="443"/>
      <c r="Y101" s="443"/>
      <c r="Z101" s="443"/>
    </row>
    <row r="102">
      <c r="A102" s="443"/>
      <c r="B102" s="443"/>
      <c r="C102" s="443"/>
      <c r="D102" s="443"/>
      <c r="E102" s="443"/>
      <c r="F102" s="443"/>
      <c r="G102" s="443"/>
      <c r="H102" s="443"/>
      <c r="I102" s="443"/>
      <c r="J102" s="452"/>
      <c r="K102" s="443"/>
      <c r="L102" s="443"/>
      <c r="M102" s="443"/>
      <c r="N102" s="443"/>
      <c r="O102" s="443"/>
      <c r="P102" s="443"/>
      <c r="Q102" s="443"/>
      <c r="R102" s="443"/>
      <c r="S102" s="443"/>
      <c r="T102" s="443"/>
      <c r="U102" s="443"/>
      <c r="V102" s="443"/>
      <c r="W102" s="443"/>
      <c r="X102" s="443"/>
      <c r="Y102" s="443"/>
      <c r="Z102" s="443"/>
    </row>
    <row r="103">
      <c r="A103" s="443"/>
      <c r="B103" s="443"/>
      <c r="C103" s="443"/>
      <c r="D103" s="443"/>
      <c r="E103" s="443"/>
      <c r="F103" s="443"/>
      <c r="G103" s="443"/>
      <c r="H103" s="443"/>
      <c r="I103" s="443"/>
      <c r="J103" s="452"/>
      <c r="K103" s="443"/>
      <c r="L103" s="443"/>
      <c r="M103" s="443"/>
      <c r="N103" s="443"/>
      <c r="O103" s="443"/>
      <c r="P103" s="443"/>
      <c r="Q103" s="443"/>
      <c r="R103" s="443"/>
      <c r="S103" s="443"/>
      <c r="T103" s="443"/>
      <c r="U103" s="443"/>
      <c r="V103" s="443"/>
      <c r="W103" s="443"/>
      <c r="X103" s="443"/>
      <c r="Y103" s="443"/>
      <c r="Z103" s="443"/>
    </row>
    <row r="104">
      <c r="A104" s="443"/>
      <c r="B104" s="443"/>
      <c r="C104" s="443"/>
      <c r="D104" s="443"/>
      <c r="E104" s="443"/>
      <c r="F104" s="443"/>
      <c r="G104" s="443"/>
      <c r="H104" s="443"/>
      <c r="I104" s="443"/>
      <c r="J104" s="452"/>
      <c r="K104" s="443"/>
      <c r="L104" s="443"/>
      <c r="M104" s="443"/>
      <c r="N104" s="443"/>
      <c r="O104" s="443"/>
      <c r="P104" s="443"/>
      <c r="Q104" s="443"/>
      <c r="R104" s="443"/>
      <c r="S104" s="443"/>
      <c r="T104" s="443"/>
      <c r="U104" s="443"/>
      <c r="V104" s="443"/>
      <c r="W104" s="443"/>
      <c r="X104" s="443"/>
      <c r="Y104" s="443"/>
      <c r="Z104" s="443"/>
    </row>
    <row r="105">
      <c r="A105" s="443"/>
      <c r="B105" s="443"/>
      <c r="C105" s="443"/>
      <c r="D105" s="443"/>
      <c r="E105" s="443"/>
      <c r="F105" s="443"/>
      <c r="G105" s="443"/>
      <c r="H105" s="443"/>
      <c r="I105" s="443"/>
      <c r="J105" s="452"/>
      <c r="K105" s="443"/>
      <c r="L105" s="443"/>
      <c r="M105" s="443"/>
      <c r="N105" s="443"/>
      <c r="O105" s="443"/>
      <c r="P105" s="443"/>
      <c r="Q105" s="443"/>
      <c r="R105" s="443"/>
      <c r="S105" s="443"/>
      <c r="T105" s="443"/>
      <c r="U105" s="443"/>
      <c r="V105" s="443"/>
      <c r="W105" s="443"/>
      <c r="X105" s="443"/>
      <c r="Y105" s="443"/>
      <c r="Z105" s="443"/>
    </row>
    <row r="106">
      <c r="A106" s="443"/>
      <c r="B106" s="443"/>
      <c r="C106" s="443"/>
      <c r="D106" s="443"/>
      <c r="E106" s="443"/>
      <c r="F106" s="443"/>
      <c r="G106" s="443"/>
      <c r="H106" s="443"/>
      <c r="I106" s="443"/>
      <c r="J106" s="452"/>
      <c r="K106" s="443"/>
      <c r="L106" s="443"/>
      <c r="M106" s="443"/>
      <c r="N106" s="443"/>
      <c r="O106" s="443"/>
      <c r="P106" s="443"/>
      <c r="Q106" s="443"/>
      <c r="R106" s="443"/>
      <c r="S106" s="443"/>
      <c r="T106" s="443"/>
      <c r="U106" s="443"/>
      <c r="V106" s="443"/>
      <c r="W106" s="443"/>
      <c r="X106" s="443"/>
      <c r="Y106" s="443"/>
      <c r="Z106" s="443"/>
    </row>
    <row r="107">
      <c r="A107" s="443"/>
      <c r="B107" s="443"/>
      <c r="C107" s="443"/>
      <c r="D107" s="443"/>
      <c r="E107" s="443"/>
      <c r="F107" s="443"/>
      <c r="G107" s="443"/>
      <c r="H107" s="443"/>
      <c r="I107" s="443"/>
      <c r="J107" s="452"/>
      <c r="K107" s="443"/>
      <c r="L107" s="443"/>
      <c r="M107" s="443"/>
      <c r="N107" s="443"/>
      <c r="O107" s="443"/>
      <c r="P107" s="443"/>
      <c r="Q107" s="443"/>
      <c r="R107" s="443"/>
      <c r="S107" s="443"/>
      <c r="T107" s="443"/>
      <c r="U107" s="443"/>
      <c r="V107" s="443"/>
      <c r="W107" s="443"/>
      <c r="X107" s="443"/>
      <c r="Y107" s="443"/>
      <c r="Z107" s="443"/>
    </row>
    <row r="108">
      <c r="A108" s="443"/>
      <c r="B108" s="443"/>
      <c r="C108" s="443"/>
      <c r="D108" s="443"/>
      <c r="E108" s="443"/>
      <c r="F108" s="443"/>
      <c r="G108" s="443"/>
      <c r="H108" s="443"/>
      <c r="I108" s="443"/>
      <c r="J108" s="452"/>
      <c r="K108" s="443"/>
      <c r="L108" s="443"/>
      <c r="M108" s="443"/>
      <c r="N108" s="443"/>
      <c r="O108" s="443"/>
      <c r="P108" s="443"/>
      <c r="Q108" s="443"/>
      <c r="R108" s="443"/>
      <c r="S108" s="443"/>
      <c r="T108" s="443"/>
      <c r="U108" s="443"/>
      <c r="V108" s="443"/>
      <c r="W108" s="443"/>
      <c r="X108" s="443"/>
      <c r="Y108" s="443"/>
      <c r="Z108" s="443"/>
    </row>
    <row r="109">
      <c r="A109" s="443"/>
      <c r="B109" s="443"/>
      <c r="C109" s="443"/>
      <c r="D109" s="443"/>
      <c r="E109" s="443"/>
      <c r="F109" s="443"/>
      <c r="G109" s="443"/>
      <c r="H109" s="443"/>
      <c r="I109" s="443"/>
      <c r="J109" s="452"/>
      <c r="K109" s="443"/>
      <c r="L109" s="443"/>
      <c r="M109" s="443"/>
      <c r="N109" s="443"/>
      <c r="O109" s="443"/>
      <c r="P109" s="443"/>
      <c r="Q109" s="443"/>
      <c r="R109" s="443"/>
      <c r="S109" s="443"/>
      <c r="T109" s="443"/>
      <c r="U109" s="443"/>
      <c r="V109" s="443"/>
      <c r="W109" s="443"/>
      <c r="X109" s="443"/>
      <c r="Y109" s="443"/>
      <c r="Z109" s="443"/>
    </row>
    <row r="110">
      <c r="A110" s="443"/>
      <c r="B110" s="443"/>
      <c r="C110" s="443"/>
      <c r="D110" s="443"/>
      <c r="E110" s="443"/>
      <c r="F110" s="443"/>
      <c r="G110" s="443"/>
      <c r="H110" s="443"/>
      <c r="I110" s="443"/>
      <c r="J110" s="452"/>
      <c r="K110" s="443"/>
      <c r="L110" s="443"/>
      <c r="M110" s="443"/>
      <c r="N110" s="443"/>
      <c r="O110" s="443"/>
      <c r="P110" s="443"/>
      <c r="Q110" s="443"/>
      <c r="R110" s="443"/>
      <c r="S110" s="443"/>
      <c r="T110" s="443"/>
      <c r="U110" s="443"/>
      <c r="V110" s="443"/>
      <c r="W110" s="443"/>
      <c r="X110" s="443"/>
      <c r="Y110" s="443"/>
      <c r="Z110" s="443"/>
    </row>
    <row r="111">
      <c r="A111" s="443"/>
      <c r="B111" s="443"/>
      <c r="C111" s="443"/>
      <c r="D111" s="443"/>
      <c r="E111" s="443"/>
      <c r="F111" s="443"/>
      <c r="G111" s="443"/>
      <c r="H111" s="443"/>
      <c r="I111" s="443"/>
      <c r="J111" s="452"/>
      <c r="K111" s="443"/>
      <c r="L111" s="443"/>
      <c r="M111" s="443"/>
      <c r="N111" s="443"/>
      <c r="O111" s="443"/>
      <c r="P111" s="443"/>
      <c r="Q111" s="443"/>
      <c r="R111" s="443"/>
      <c r="S111" s="443"/>
      <c r="T111" s="443"/>
      <c r="U111" s="443"/>
      <c r="V111" s="443"/>
      <c r="W111" s="443"/>
      <c r="X111" s="443"/>
      <c r="Y111" s="443"/>
      <c r="Z111" s="443"/>
    </row>
    <row r="112">
      <c r="A112" s="443"/>
      <c r="B112" s="443"/>
      <c r="C112" s="443"/>
      <c r="D112" s="443"/>
      <c r="E112" s="443"/>
      <c r="F112" s="443"/>
      <c r="G112" s="443"/>
      <c r="H112" s="443"/>
      <c r="I112" s="443"/>
      <c r="J112" s="452"/>
      <c r="K112" s="443"/>
      <c r="L112" s="443"/>
      <c r="M112" s="443"/>
      <c r="N112" s="443"/>
      <c r="O112" s="443"/>
      <c r="P112" s="443"/>
      <c r="Q112" s="443"/>
      <c r="R112" s="443"/>
      <c r="S112" s="443"/>
      <c r="T112" s="443"/>
      <c r="U112" s="443"/>
      <c r="V112" s="443"/>
      <c r="W112" s="443"/>
      <c r="X112" s="443"/>
      <c r="Y112" s="443"/>
      <c r="Z112" s="443"/>
    </row>
    <row r="113">
      <c r="A113" s="443"/>
      <c r="B113" s="443"/>
      <c r="C113" s="443"/>
      <c r="D113" s="443"/>
      <c r="E113" s="443"/>
      <c r="F113" s="443"/>
      <c r="G113" s="443"/>
      <c r="H113" s="443"/>
      <c r="I113" s="443"/>
      <c r="J113" s="452"/>
      <c r="K113" s="443"/>
      <c r="L113" s="443"/>
      <c r="M113" s="443"/>
      <c r="N113" s="443"/>
      <c r="O113" s="443"/>
      <c r="P113" s="443"/>
      <c r="Q113" s="443"/>
      <c r="R113" s="443"/>
      <c r="S113" s="443"/>
      <c r="T113" s="443"/>
      <c r="U113" s="443"/>
      <c r="V113" s="443"/>
      <c r="W113" s="443"/>
      <c r="X113" s="443"/>
      <c r="Y113" s="443"/>
      <c r="Z113" s="443"/>
    </row>
    <row r="114">
      <c r="A114" s="443"/>
      <c r="B114" s="443"/>
      <c r="C114" s="443"/>
      <c r="D114" s="443"/>
      <c r="E114" s="443"/>
      <c r="F114" s="443"/>
      <c r="G114" s="443"/>
      <c r="H114" s="443"/>
      <c r="I114" s="443"/>
      <c r="J114" s="452"/>
      <c r="K114" s="443"/>
      <c r="L114" s="443"/>
      <c r="M114" s="443"/>
      <c r="N114" s="443"/>
      <c r="O114" s="443"/>
      <c r="P114" s="443"/>
      <c r="Q114" s="443"/>
      <c r="R114" s="443"/>
      <c r="S114" s="443"/>
      <c r="T114" s="443"/>
      <c r="U114" s="443"/>
      <c r="V114" s="443"/>
      <c r="W114" s="443"/>
      <c r="X114" s="443"/>
      <c r="Y114" s="443"/>
      <c r="Z114" s="443"/>
    </row>
    <row r="115">
      <c r="A115" s="443"/>
      <c r="B115" s="443"/>
      <c r="C115" s="443"/>
      <c r="D115" s="443"/>
      <c r="E115" s="443"/>
      <c r="F115" s="443"/>
      <c r="G115" s="443"/>
      <c r="H115" s="443"/>
      <c r="I115" s="443"/>
      <c r="J115" s="452"/>
      <c r="K115" s="443"/>
      <c r="L115" s="443"/>
      <c r="M115" s="443"/>
      <c r="N115" s="443"/>
      <c r="O115" s="443"/>
      <c r="P115" s="443"/>
      <c r="Q115" s="443"/>
      <c r="R115" s="443"/>
      <c r="S115" s="443"/>
      <c r="T115" s="443"/>
      <c r="U115" s="443"/>
      <c r="V115" s="443"/>
      <c r="W115" s="443"/>
      <c r="X115" s="443"/>
      <c r="Y115" s="443"/>
      <c r="Z115" s="443"/>
    </row>
    <row r="116">
      <c r="A116" s="443"/>
      <c r="B116" s="443"/>
      <c r="C116" s="443"/>
      <c r="D116" s="443"/>
      <c r="E116" s="443"/>
      <c r="F116" s="443"/>
      <c r="G116" s="443"/>
      <c r="H116" s="443"/>
      <c r="I116" s="443"/>
      <c r="J116" s="452"/>
      <c r="K116" s="443"/>
      <c r="L116" s="443"/>
      <c r="M116" s="443"/>
      <c r="N116" s="443"/>
      <c r="O116" s="443"/>
      <c r="P116" s="443"/>
      <c r="Q116" s="443"/>
      <c r="R116" s="443"/>
      <c r="S116" s="443"/>
      <c r="T116" s="443"/>
      <c r="U116" s="443"/>
      <c r="V116" s="443"/>
      <c r="W116" s="443"/>
      <c r="X116" s="443"/>
      <c r="Y116" s="443"/>
      <c r="Z116" s="443"/>
    </row>
    <row r="117">
      <c r="A117" s="443"/>
      <c r="B117" s="443"/>
      <c r="C117" s="443"/>
      <c r="D117" s="443"/>
      <c r="E117" s="443"/>
      <c r="F117" s="443"/>
      <c r="G117" s="443"/>
      <c r="H117" s="443"/>
      <c r="I117" s="443"/>
      <c r="J117" s="452"/>
      <c r="K117" s="443"/>
      <c r="L117" s="443"/>
      <c r="M117" s="443"/>
      <c r="N117" s="443"/>
      <c r="O117" s="443"/>
      <c r="P117" s="443"/>
      <c r="Q117" s="443"/>
      <c r="R117" s="443"/>
      <c r="S117" s="443"/>
      <c r="T117" s="443"/>
      <c r="U117" s="443"/>
      <c r="V117" s="443"/>
      <c r="W117" s="443"/>
      <c r="X117" s="443"/>
      <c r="Y117" s="443"/>
      <c r="Z117" s="443"/>
    </row>
    <row r="118">
      <c r="A118" s="443"/>
      <c r="B118" s="443"/>
      <c r="C118" s="443"/>
      <c r="D118" s="443"/>
      <c r="E118" s="443"/>
      <c r="F118" s="443"/>
      <c r="G118" s="443"/>
      <c r="H118" s="443"/>
      <c r="I118" s="443"/>
      <c r="J118" s="452"/>
      <c r="K118" s="443"/>
      <c r="L118" s="443"/>
      <c r="M118" s="443"/>
      <c r="N118" s="443"/>
      <c r="O118" s="443"/>
      <c r="P118" s="443"/>
      <c r="Q118" s="443"/>
      <c r="R118" s="443"/>
      <c r="S118" s="443"/>
      <c r="T118" s="443"/>
      <c r="U118" s="443"/>
      <c r="V118" s="443"/>
      <c r="W118" s="443"/>
      <c r="X118" s="443"/>
      <c r="Y118" s="443"/>
      <c r="Z118" s="443"/>
    </row>
    <row r="119">
      <c r="A119" s="443"/>
      <c r="B119" s="443"/>
      <c r="C119" s="443"/>
      <c r="D119" s="443"/>
      <c r="E119" s="443"/>
      <c r="F119" s="443"/>
      <c r="G119" s="443"/>
      <c r="H119" s="443"/>
      <c r="I119" s="443"/>
      <c r="J119" s="452"/>
      <c r="K119" s="443"/>
      <c r="L119" s="443"/>
      <c r="M119" s="443"/>
      <c r="N119" s="443"/>
      <c r="O119" s="443"/>
      <c r="P119" s="443"/>
      <c r="Q119" s="443"/>
      <c r="R119" s="443"/>
      <c r="S119" s="443"/>
      <c r="T119" s="443"/>
      <c r="U119" s="443"/>
      <c r="V119" s="443"/>
      <c r="W119" s="443"/>
      <c r="X119" s="443"/>
      <c r="Y119" s="443"/>
      <c r="Z119" s="443"/>
    </row>
    <row r="120">
      <c r="A120" s="443"/>
      <c r="B120" s="443"/>
      <c r="C120" s="443"/>
      <c r="D120" s="443"/>
      <c r="E120" s="443"/>
      <c r="F120" s="443"/>
      <c r="G120" s="443"/>
      <c r="H120" s="443"/>
      <c r="I120" s="443"/>
      <c r="J120" s="452"/>
      <c r="K120" s="443"/>
      <c r="L120" s="443"/>
      <c r="M120" s="443"/>
      <c r="N120" s="443"/>
      <c r="O120" s="443"/>
      <c r="P120" s="443"/>
      <c r="Q120" s="443"/>
      <c r="R120" s="443"/>
      <c r="S120" s="443"/>
      <c r="T120" s="443"/>
      <c r="U120" s="443"/>
      <c r="V120" s="443"/>
      <c r="W120" s="443"/>
      <c r="X120" s="443"/>
      <c r="Y120" s="443"/>
      <c r="Z120" s="443"/>
    </row>
    <row r="121">
      <c r="A121" s="443"/>
      <c r="B121" s="443"/>
      <c r="C121" s="443"/>
      <c r="D121" s="443"/>
      <c r="E121" s="443"/>
      <c r="F121" s="443"/>
      <c r="G121" s="443"/>
      <c r="H121" s="443"/>
      <c r="I121" s="443"/>
      <c r="J121" s="452"/>
      <c r="K121" s="443"/>
      <c r="L121" s="443"/>
      <c r="M121" s="443"/>
      <c r="N121" s="443"/>
      <c r="O121" s="443"/>
      <c r="P121" s="443"/>
      <c r="Q121" s="443"/>
      <c r="R121" s="443"/>
      <c r="S121" s="443"/>
      <c r="T121" s="443"/>
      <c r="U121" s="443"/>
      <c r="V121" s="443"/>
      <c r="W121" s="443"/>
      <c r="X121" s="443"/>
      <c r="Y121" s="443"/>
      <c r="Z121" s="443"/>
    </row>
    <row r="122">
      <c r="A122" s="443"/>
      <c r="B122" s="443"/>
      <c r="C122" s="443"/>
      <c r="D122" s="443"/>
      <c r="E122" s="443"/>
      <c r="F122" s="443"/>
      <c r="G122" s="443"/>
      <c r="H122" s="443"/>
      <c r="I122" s="443"/>
      <c r="J122" s="452"/>
      <c r="K122" s="443"/>
      <c r="L122" s="443"/>
      <c r="M122" s="443"/>
      <c r="N122" s="443"/>
      <c r="O122" s="443"/>
      <c r="P122" s="443"/>
      <c r="Q122" s="443"/>
      <c r="R122" s="443"/>
      <c r="S122" s="443"/>
      <c r="T122" s="443"/>
      <c r="U122" s="443"/>
      <c r="V122" s="443"/>
      <c r="W122" s="443"/>
      <c r="X122" s="443"/>
      <c r="Y122" s="443"/>
      <c r="Z122" s="443"/>
    </row>
    <row r="123">
      <c r="A123" s="443"/>
      <c r="B123" s="443"/>
      <c r="C123" s="443"/>
      <c r="D123" s="443"/>
      <c r="E123" s="443"/>
      <c r="F123" s="443"/>
      <c r="G123" s="443"/>
      <c r="H123" s="443"/>
      <c r="I123" s="443"/>
      <c r="J123" s="452"/>
      <c r="K123" s="443"/>
      <c r="L123" s="443"/>
      <c r="M123" s="443"/>
      <c r="N123" s="443"/>
      <c r="O123" s="443"/>
      <c r="P123" s="443"/>
      <c r="Q123" s="443"/>
      <c r="R123" s="443"/>
      <c r="S123" s="443"/>
      <c r="T123" s="443"/>
      <c r="U123" s="443"/>
      <c r="V123" s="443"/>
      <c r="W123" s="443"/>
      <c r="X123" s="443"/>
      <c r="Y123" s="443"/>
      <c r="Z123" s="443"/>
    </row>
    <row r="124">
      <c r="A124" s="443"/>
      <c r="B124" s="443"/>
      <c r="C124" s="443"/>
      <c r="D124" s="443"/>
      <c r="E124" s="443"/>
      <c r="F124" s="443"/>
      <c r="G124" s="443"/>
      <c r="H124" s="443"/>
      <c r="I124" s="443"/>
      <c r="J124" s="452"/>
      <c r="K124" s="443"/>
      <c r="L124" s="443"/>
      <c r="M124" s="443"/>
      <c r="N124" s="443"/>
      <c r="O124" s="443"/>
      <c r="P124" s="443"/>
      <c r="Q124" s="443"/>
      <c r="R124" s="443"/>
      <c r="S124" s="443"/>
      <c r="T124" s="443"/>
      <c r="U124" s="443"/>
      <c r="V124" s="443"/>
      <c r="W124" s="443"/>
      <c r="X124" s="443"/>
      <c r="Y124" s="443"/>
      <c r="Z124" s="443"/>
    </row>
    <row r="125">
      <c r="A125" s="443"/>
      <c r="B125" s="443"/>
      <c r="C125" s="443"/>
      <c r="D125" s="443"/>
      <c r="E125" s="443"/>
      <c r="F125" s="443"/>
      <c r="G125" s="443"/>
      <c r="H125" s="443"/>
      <c r="I125" s="443"/>
      <c r="J125" s="452"/>
      <c r="K125" s="443"/>
      <c r="L125" s="443"/>
      <c r="M125" s="443"/>
      <c r="N125" s="443"/>
      <c r="O125" s="443"/>
      <c r="P125" s="443"/>
      <c r="Q125" s="443"/>
      <c r="R125" s="443"/>
      <c r="S125" s="443"/>
      <c r="T125" s="443"/>
      <c r="U125" s="443"/>
      <c r="V125" s="443"/>
      <c r="W125" s="443"/>
      <c r="X125" s="443"/>
      <c r="Y125" s="443"/>
      <c r="Z125" s="443"/>
    </row>
    <row r="126">
      <c r="A126" s="443"/>
      <c r="B126" s="443"/>
      <c r="C126" s="443"/>
      <c r="D126" s="443"/>
      <c r="E126" s="443"/>
      <c r="F126" s="443"/>
      <c r="G126" s="443"/>
      <c r="H126" s="443"/>
      <c r="I126" s="443"/>
      <c r="J126" s="452"/>
      <c r="K126" s="443"/>
      <c r="L126" s="443"/>
      <c r="M126" s="443"/>
      <c r="N126" s="443"/>
      <c r="O126" s="443"/>
      <c r="P126" s="443"/>
      <c r="Q126" s="443"/>
      <c r="R126" s="443"/>
      <c r="S126" s="443"/>
      <c r="T126" s="443"/>
      <c r="U126" s="443"/>
      <c r="V126" s="443"/>
      <c r="W126" s="443"/>
      <c r="X126" s="443"/>
      <c r="Y126" s="443"/>
      <c r="Z126" s="443"/>
    </row>
    <row r="127">
      <c r="A127" s="443"/>
      <c r="B127" s="443"/>
      <c r="C127" s="443"/>
      <c r="D127" s="443"/>
      <c r="E127" s="443"/>
      <c r="F127" s="443"/>
      <c r="G127" s="443"/>
      <c r="H127" s="443"/>
      <c r="I127" s="443"/>
      <c r="J127" s="452"/>
      <c r="K127" s="443"/>
      <c r="L127" s="443"/>
      <c r="M127" s="443"/>
      <c r="N127" s="443"/>
      <c r="O127" s="443"/>
      <c r="P127" s="443"/>
      <c r="Q127" s="443"/>
      <c r="R127" s="443"/>
      <c r="S127" s="443"/>
      <c r="T127" s="443"/>
      <c r="U127" s="443"/>
      <c r="V127" s="443"/>
      <c r="W127" s="443"/>
      <c r="X127" s="443"/>
      <c r="Y127" s="443"/>
      <c r="Z127" s="443"/>
    </row>
    <row r="128">
      <c r="A128" s="443"/>
      <c r="B128" s="443"/>
      <c r="C128" s="443"/>
      <c r="D128" s="443"/>
      <c r="E128" s="443"/>
      <c r="F128" s="443"/>
      <c r="G128" s="443"/>
      <c r="H128" s="443"/>
      <c r="I128" s="443"/>
      <c r="J128" s="452"/>
      <c r="K128" s="443"/>
      <c r="L128" s="443"/>
      <c r="M128" s="443"/>
      <c r="N128" s="443"/>
      <c r="O128" s="443"/>
      <c r="P128" s="443"/>
      <c r="Q128" s="443"/>
      <c r="R128" s="443"/>
      <c r="S128" s="443"/>
      <c r="T128" s="443"/>
      <c r="U128" s="443"/>
      <c r="V128" s="443"/>
      <c r="W128" s="443"/>
      <c r="X128" s="443"/>
      <c r="Y128" s="443"/>
      <c r="Z128" s="443"/>
    </row>
    <row r="129">
      <c r="A129" s="443"/>
      <c r="B129" s="443"/>
      <c r="C129" s="443"/>
      <c r="D129" s="443"/>
      <c r="E129" s="443"/>
      <c r="F129" s="443"/>
      <c r="G129" s="443"/>
      <c r="H129" s="443"/>
      <c r="I129" s="443"/>
      <c r="J129" s="452"/>
      <c r="K129" s="443"/>
      <c r="L129" s="443"/>
      <c r="M129" s="443"/>
      <c r="N129" s="443"/>
      <c r="O129" s="443"/>
      <c r="P129" s="443"/>
      <c r="Q129" s="443"/>
      <c r="R129" s="443"/>
      <c r="S129" s="443"/>
      <c r="T129" s="443"/>
      <c r="U129" s="443"/>
      <c r="V129" s="443"/>
      <c r="W129" s="443"/>
      <c r="X129" s="443"/>
      <c r="Y129" s="443"/>
      <c r="Z129" s="443"/>
    </row>
    <row r="130">
      <c r="A130" s="443"/>
      <c r="B130" s="443"/>
      <c r="C130" s="443"/>
      <c r="D130" s="443"/>
      <c r="E130" s="443"/>
      <c r="F130" s="443"/>
      <c r="G130" s="443"/>
      <c r="H130" s="443"/>
      <c r="I130" s="443"/>
      <c r="J130" s="452"/>
      <c r="K130" s="443"/>
      <c r="L130" s="443"/>
      <c r="M130" s="443"/>
      <c r="N130" s="443"/>
      <c r="O130" s="443"/>
      <c r="P130" s="443"/>
      <c r="Q130" s="443"/>
      <c r="R130" s="443"/>
      <c r="S130" s="443"/>
      <c r="T130" s="443"/>
      <c r="U130" s="443"/>
      <c r="V130" s="443"/>
      <c r="W130" s="443"/>
      <c r="X130" s="443"/>
      <c r="Y130" s="443"/>
      <c r="Z130" s="443"/>
    </row>
    <row r="131">
      <c r="A131" s="443"/>
      <c r="B131" s="443"/>
      <c r="C131" s="443"/>
      <c r="D131" s="443"/>
      <c r="E131" s="443"/>
      <c r="F131" s="443"/>
      <c r="G131" s="443"/>
      <c r="H131" s="443"/>
      <c r="I131" s="443"/>
      <c r="J131" s="452"/>
      <c r="K131" s="443"/>
      <c r="L131" s="443"/>
      <c r="M131" s="443"/>
      <c r="N131" s="443"/>
      <c r="O131" s="443"/>
      <c r="P131" s="443"/>
      <c r="Q131" s="443"/>
      <c r="R131" s="443"/>
      <c r="S131" s="443"/>
      <c r="T131" s="443"/>
      <c r="U131" s="443"/>
      <c r="V131" s="443"/>
      <c r="W131" s="443"/>
      <c r="X131" s="443"/>
      <c r="Y131" s="443"/>
      <c r="Z131" s="443"/>
    </row>
    <row r="132">
      <c r="A132" s="443"/>
      <c r="B132" s="443"/>
      <c r="C132" s="443"/>
      <c r="D132" s="443"/>
      <c r="E132" s="443"/>
      <c r="F132" s="443"/>
      <c r="G132" s="443"/>
      <c r="H132" s="443"/>
      <c r="I132" s="443"/>
      <c r="J132" s="452"/>
      <c r="K132" s="443"/>
      <c r="L132" s="443"/>
      <c r="M132" s="443"/>
      <c r="N132" s="443"/>
      <c r="O132" s="443"/>
      <c r="P132" s="443"/>
      <c r="Q132" s="443"/>
      <c r="R132" s="443"/>
      <c r="S132" s="443"/>
      <c r="T132" s="443"/>
      <c r="U132" s="443"/>
      <c r="V132" s="443"/>
      <c r="W132" s="443"/>
      <c r="X132" s="443"/>
      <c r="Y132" s="443"/>
      <c r="Z132" s="443"/>
    </row>
    <row r="133">
      <c r="A133" s="443"/>
      <c r="B133" s="443"/>
      <c r="C133" s="443"/>
      <c r="D133" s="443"/>
      <c r="E133" s="443"/>
      <c r="F133" s="443"/>
      <c r="G133" s="443"/>
      <c r="H133" s="443"/>
      <c r="I133" s="443"/>
      <c r="J133" s="452"/>
      <c r="K133" s="443"/>
      <c r="L133" s="443"/>
      <c r="M133" s="443"/>
      <c r="N133" s="443"/>
      <c r="O133" s="443"/>
      <c r="P133" s="443"/>
      <c r="Q133" s="443"/>
      <c r="R133" s="443"/>
      <c r="S133" s="443"/>
      <c r="T133" s="443"/>
      <c r="U133" s="443"/>
      <c r="V133" s="443"/>
      <c r="W133" s="443"/>
      <c r="X133" s="443"/>
      <c r="Y133" s="443"/>
      <c r="Z133" s="443"/>
    </row>
    <row r="134">
      <c r="A134" s="443"/>
      <c r="B134" s="443"/>
      <c r="C134" s="443"/>
      <c r="D134" s="443"/>
      <c r="E134" s="443"/>
      <c r="F134" s="443"/>
      <c r="G134" s="443"/>
      <c r="H134" s="443"/>
      <c r="I134" s="443"/>
      <c r="J134" s="452"/>
      <c r="K134" s="443"/>
      <c r="L134" s="443"/>
      <c r="M134" s="443"/>
      <c r="N134" s="443"/>
      <c r="O134" s="443"/>
      <c r="P134" s="443"/>
      <c r="Q134" s="443"/>
      <c r="R134" s="443"/>
      <c r="S134" s="443"/>
      <c r="T134" s="443"/>
      <c r="U134" s="443"/>
      <c r="V134" s="443"/>
      <c r="W134" s="443"/>
      <c r="X134" s="443"/>
      <c r="Y134" s="443"/>
      <c r="Z134" s="443"/>
    </row>
    <row r="135">
      <c r="A135" s="443"/>
      <c r="B135" s="443"/>
      <c r="C135" s="443"/>
      <c r="D135" s="443"/>
      <c r="E135" s="443"/>
      <c r="F135" s="443"/>
      <c r="G135" s="443"/>
      <c r="H135" s="443"/>
      <c r="I135" s="443"/>
      <c r="J135" s="452"/>
      <c r="K135" s="443"/>
      <c r="L135" s="443"/>
      <c r="M135" s="443"/>
      <c r="N135" s="443"/>
      <c r="O135" s="443"/>
      <c r="P135" s="443"/>
      <c r="Q135" s="443"/>
      <c r="R135" s="443"/>
      <c r="S135" s="443"/>
      <c r="T135" s="443"/>
      <c r="U135" s="443"/>
      <c r="V135" s="443"/>
      <c r="W135" s="443"/>
      <c r="X135" s="443"/>
      <c r="Y135" s="443"/>
      <c r="Z135" s="443"/>
    </row>
    <row r="136">
      <c r="A136" s="443"/>
      <c r="B136" s="443"/>
      <c r="C136" s="443"/>
      <c r="D136" s="443"/>
      <c r="E136" s="443"/>
      <c r="F136" s="443"/>
      <c r="G136" s="443"/>
      <c r="H136" s="443"/>
      <c r="I136" s="443"/>
      <c r="J136" s="452"/>
      <c r="K136" s="443"/>
      <c r="L136" s="443"/>
      <c r="M136" s="443"/>
      <c r="N136" s="443"/>
      <c r="O136" s="443"/>
      <c r="P136" s="443"/>
      <c r="Q136" s="443"/>
      <c r="R136" s="443"/>
      <c r="S136" s="443"/>
      <c r="T136" s="443"/>
      <c r="U136" s="443"/>
      <c r="V136" s="443"/>
      <c r="W136" s="443"/>
      <c r="X136" s="443"/>
      <c r="Y136" s="443"/>
      <c r="Z136" s="443"/>
    </row>
    <row r="137">
      <c r="A137" s="443"/>
      <c r="B137" s="443"/>
      <c r="C137" s="443"/>
      <c r="D137" s="443"/>
      <c r="E137" s="443"/>
      <c r="F137" s="443"/>
      <c r="G137" s="443"/>
      <c r="H137" s="443"/>
      <c r="I137" s="443"/>
      <c r="J137" s="452"/>
      <c r="K137" s="443"/>
      <c r="L137" s="443"/>
      <c r="M137" s="443"/>
      <c r="N137" s="443"/>
      <c r="O137" s="443"/>
      <c r="P137" s="443"/>
      <c r="Q137" s="443"/>
      <c r="R137" s="443"/>
      <c r="S137" s="443"/>
      <c r="T137" s="443"/>
      <c r="U137" s="443"/>
      <c r="V137" s="443"/>
      <c r="W137" s="443"/>
      <c r="X137" s="443"/>
      <c r="Y137" s="443"/>
      <c r="Z137" s="443"/>
    </row>
    <row r="138">
      <c r="A138" s="443"/>
      <c r="B138" s="443"/>
      <c r="C138" s="443"/>
      <c r="D138" s="443"/>
      <c r="E138" s="443"/>
      <c r="F138" s="443"/>
      <c r="G138" s="443"/>
      <c r="H138" s="443"/>
      <c r="I138" s="443"/>
      <c r="J138" s="452"/>
      <c r="K138" s="443"/>
      <c r="L138" s="443"/>
      <c r="M138" s="443"/>
      <c r="N138" s="443"/>
      <c r="O138" s="443"/>
      <c r="P138" s="443"/>
      <c r="Q138" s="443"/>
      <c r="R138" s="443"/>
      <c r="S138" s="443"/>
      <c r="T138" s="443"/>
      <c r="U138" s="443"/>
      <c r="V138" s="443"/>
      <c r="W138" s="443"/>
      <c r="X138" s="443"/>
      <c r="Y138" s="443"/>
      <c r="Z138" s="443"/>
    </row>
    <row r="139">
      <c r="A139" s="443"/>
      <c r="B139" s="443"/>
      <c r="C139" s="443"/>
      <c r="D139" s="443"/>
      <c r="E139" s="443"/>
      <c r="F139" s="443"/>
      <c r="G139" s="443"/>
      <c r="H139" s="443"/>
      <c r="I139" s="443"/>
      <c r="J139" s="452"/>
      <c r="K139" s="443"/>
      <c r="L139" s="443"/>
      <c r="M139" s="443"/>
      <c r="N139" s="443"/>
      <c r="O139" s="443"/>
      <c r="P139" s="443"/>
      <c r="Q139" s="443"/>
      <c r="R139" s="443"/>
      <c r="S139" s="443"/>
      <c r="T139" s="443"/>
      <c r="U139" s="443"/>
      <c r="V139" s="443"/>
      <c r="W139" s="443"/>
      <c r="X139" s="443"/>
      <c r="Y139" s="443"/>
      <c r="Z139" s="443"/>
    </row>
    <row r="140">
      <c r="A140" s="443"/>
      <c r="B140" s="443"/>
      <c r="C140" s="443"/>
      <c r="D140" s="443"/>
      <c r="E140" s="443"/>
      <c r="F140" s="443"/>
      <c r="G140" s="443"/>
      <c r="H140" s="443"/>
      <c r="I140" s="443"/>
      <c r="J140" s="452"/>
      <c r="K140" s="443"/>
      <c r="L140" s="443"/>
      <c r="M140" s="443"/>
      <c r="N140" s="443"/>
      <c r="O140" s="443"/>
      <c r="P140" s="443"/>
      <c r="Q140" s="443"/>
      <c r="R140" s="443"/>
      <c r="S140" s="443"/>
      <c r="T140" s="443"/>
      <c r="U140" s="443"/>
      <c r="V140" s="443"/>
      <c r="W140" s="443"/>
      <c r="X140" s="443"/>
      <c r="Y140" s="443"/>
      <c r="Z140" s="443"/>
    </row>
    <row r="141">
      <c r="A141" s="443"/>
      <c r="B141" s="443"/>
      <c r="C141" s="443"/>
      <c r="D141" s="443"/>
      <c r="E141" s="443"/>
      <c r="F141" s="443"/>
      <c r="G141" s="443"/>
      <c r="H141" s="443"/>
      <c r="I141" s="443"/>
      <c r="J141" s="452"/>
      <c r="K141" s="443"/>
      <c r="L141" s="443"/>
      <c r="M141" s="443"/>
      <c r="N141" s="443"/>
      <c r="O141" s="443"/>
      <c r="P141" s="443"/>
      <c r="Q141" s="443"/>
      <c r="R141" s="443"/>
      <c r="S141" s="443"/>
      <c r="T141" s="443"/>
      <c r="U141" s="443"/>
      <c r="V141" s="443"/>
      <c r="W141" s="443"/>
      <c r="X141" s="443"/>
      <c r="Y141" s="443"/>
      <c r="Z141" s="443"/>
    </row>
    <row r="142">
      <c r="A142" s="443"/>
      <c r="B142" s="443"/>
      <c r="C142" s="443"/>
      <c r="D142" s="443"/>
      <c r="E142" s="443"/>
      <c r="F142" s="443"/>
      <c r="G142" s="443"/>
      <c r="H142" s="443"/>
      <c r="I142" s="443"/>
      <c r="J142" s="452"/>
      <c r="K142" s="443"/>
      <c r="L142" s="443"/>
      <c r="M142" s="443"/>
      <c r="N142" s="443"/>
      <c r="O142" s="443"/>
      <c r="P142" s="443"/>
      <c r="Q142" s="443"/>
      <c r="R142" s="443"/>
      <c r="S142" s="443"/>
      <c r="T142" s="443"/>
      <c r="U142" s="443"/>
      <c r="V142" s="443"/>
      <c r="W142" s="443"/>
      <c r="X142" s="443"/>
      <c r="Y142" s="443"/>
      <c r="Z142" s="443"/>
    </row>
    <row r="143">
      <c r="A143" s="443"/>
      <c r="B143" s="443"/>
      <c r="C143" s="443"/>
      <c r="D143" s="443"/>
      <c r="E143" s="443"/>
      <c r="F143" s="443"/>
      <c r="G143" s="443"/>
      <c r="H143" s="443"/>
      <c r="I143" s="443"/>
      <c r="J143" s="452"/>
      <c r="K143" s="443"/>
      <c r="L143" s="443"/>
      <c r="M143" s="443"/>
      <c r="N143" s="443"/>
      <c r="O143" s="443"/>
      <c r="P143" s="443"/>
      <c r="Q143" s="443"/>
      <c r="R143" s="443"/>
      <c r="S143" s="443"/>
      <c r="T143" s="443"/>
      <c r="U143" s="443"/>
      <c r="V143" s="443"/>
      <c r="W143" s="443"/>
      <c r="X143" s="443"/>
      <c r="Y143" s="443"/>
      <c r="Z143" s="443"/>
    </row>
    <row r="144">
      <c r="A144" s="443"/>
      <c r="B144" s="443"/>
      <c r="C144" s="443"/>
      <c r="D144" s="443"/>
      <c r="E144" s="443"/>
      <c r="F144" s="443"/>
      <c r="G144" s="443"/>
      <c r="H144" s="443"/>
      <c r="I144" s="443"/>
      <c r="J144" s="452"/>
      <c r="K144" s="443"/>
      <c r="L144" s="443"/>
      <c r="M144" s="443"/>
      <c r="N144" s="443"/>
      <c r="O144" s="443"/>
      <c r="P144" s="443"/>
      <c r="Q144" s="443"/>
      <c r="R144" s="443"/>
      <c r="S144" s="443"/>
      <c r="T144" s="443"/>
      <c r="U144" s="443"/>
      <c r="V144" s="443"/>
      <c r="W144" s="443"/>
      <c r="X144" s="443"/>
      <c r="Y144" s="443"/>
      <c r="Z144" s="443"/>
    </row>
    <row r="145">
      <c r="A145" s="443"/>
      <c r="B145" s="443"/>
      <c r="C145" s="443"/>
      <c r="D145" s="443"/>
      <c r="E145" s="443"/>
      <c r="F145" s="443"/>
      <c r="G145" s="443"/>
      <c r="H145" s="443"/>
      <c r="I145" s="443"/>
      <c r="J145" s="452"/>
      <c r="K145" s="443"/>
      <c r="L145" s="443"/>
      <c r="M145" s="443"/>
      <c r="N145" s="443"/>
      <c r="O145" s="443"/>
      <c r="P145" s="443"/>
      <c r="Q145" s="443"/>
      <c r="R145" s="443"/>
      <c r="S145" s="443"/>
      <c r="T145" s="443"/>
      <c r="U145" s="443"/>
      <c r="V145" s="443"/>
      <c r="W145" s="443"/>
      <c r="X145" s="443"/>
      <c r="Y145" s="443"/>
      <c r="Z145" s="443"/>
    </row>
    <row r="146">
      <c r="A146" s="443"/>
      <c r="B146" s="443"/>
      <c r="C146" s="443"/>
      <c r="D146" s="443"/>
      <c r="E146" s="443"/>
      <c r="F146" s="443"/>
      <c r="G146" s="443"/>
      <c r="H146" s="443"/>
      <c r="I146" s="443"/>
      <c r="J146" s="452"/>
      <c r="K146" s="443"/>
      <c r="L146" s="443"/>
      <c r="M146" s="443"/>
      <c r="N146" s="443"/>
      <c r="O146" s="443"/>
      <c r="P146" s="443"/>
      <c r="Q146" s="443"/>
      <c r="R146" s="443"/>
      <c r="S146" s="443"/>
      <c r="T146" s="443"/>
      <c r="U146" s="443"/>
      <c r="V146" s="443"/>
      <c r="W146" s="443"/>
      <c r="X146" s="443"/>
      <c r="Y146" s="443"/>
      <c r="Z146" s="443"/>
    </row>
    <row r="147">
      <c r="A147" s="443"/>
      <c r="B147" s="443"/>
      <c r="C147" s="443"/>
      <c r="D147" s="443"/>
      <c r="E147" s="443"/>
      <c r="F147" s="443"/>
      <c r="G147" s="443"/>
      <c r="H147" s="443"/>
      <c r="I147" s="443"/>
      <c r="J147" s="452"/>
      <c r="K147" s="443"/>
      <c r="L147" s="443"/>
      <c r="M147" s="443"/>
      <c r="N147" s="443"/>
      <c r="O147" s="443"/>
      <c r="P147" s="443"/>
      <c r="Q147" s="443"/>
      <c r="R147" s="443"/>
      <c r="S147" s="443"/>
      <c r="T147" s="443"/>
      <c r="U147" s="443"/>
      <c r="V147" s="443"/>
      <c r="W147" s="443"/>
      <c r="X147" s="443"/>
      <c r="Y147" s="443"/>
      <c r="Z147" s="443"/>
    </row>
    <row r="148">
      <c r="A148" s="443"/>
      <c r="B148" s="443"/>
      <c r="C148" s="443"/>
      <c r="D148" s="443"/>
      <c r="E148" s="443"/>
      <c r="F148" s="443"/>
      <c r="G148" s="443"/>
      <c r="H148" s="443"/>
      <c r="I148" s="443"/>
      <c r="J148" s="452"/>
      <c r="K148" s="443"/>
      <c r="L148" s="443"/>
      <c r="M148" s="443"/>
      <c r="N148" s="443"/>
      <c r="O148" s="443"/>
      <c r="P148" s="443"/>
      <c r="Q148" s="443"/>
      <c r="R148" s="443"/>
      <c r="S148" s="443"/>
      <c r="T148" s="443"/>
      <c r="U148" s="443"/>
      <c r="V148" s="443"/>
      <c r="W148" s="443"/>
      <c r="X148" s="443"/>
      <c r="Y148" s="443"/>
      <c r="Z148" s="443"/>
    </row>
    <row r="149">
      <c r="A149" s="443"/>
      <c r="B149" s="443"/>
      <c r="C149" s="443"/>
      <c r="D149" s="443"/>
      <c r="E149" s="443"/>
      <c r="F149" s="443"/>
      <c r="G149" s="443"/>
      <c r="H149" s="443"/>
      <c r="I149" s="443"/>
      <c r="J149" s="452"/>
      <c r="K149" s="443"/>
      <c r="L149" s="443"/>
      <c r="M149" s="443"/>
      <c r="N149" s="443"/>
      <c r="O149" s="443"/>
      <c r="P149" s="443"/>
      <c r="Q149" s="443"/>
      <c r="R149" s="443"/>
      <c r="S149" s="443"/>
      <c r="T149" s="443"/>
      <c r="U149" s="443"/>
      <c r="V149" s="443"/>
      <c r="W149" s="443"/>
      <c r="X149" s="443"/>
      <c r="Y149" s="443"/>
      <c r="Z149" s="443"/>
    </row>
    <row r="150">
      <c r="A150" s="443"/>
      <c r="B150" s="443"/>
      <c r="C150" s="443"/>
      <c r="D150" s="443"/>
      <c r="E150" s="443"/>
      <c r="F150" s="443"/>
      <c r="G150" s="443"/>
      <c r="H150" s="443"/>
      <c r="I150" s="443"/>
      <c r="J150" s="452"/>
      <c r="K150" s="443"/>
      <c r="L150" s="443"/>
      <c r="M150" s="443"/>
      <c r="N150" s="443"/>
      <c r="O150" s="443"/>
      <c r="P150" s="443"/>
      <c r="Q150" s="443"/>
      <c r="R150" s="443"/>
      <c r="S150" s="443"/>
      <c r="T150" s="443"/>
      <c r="U150" s="443"/>
      <c r="V150" s="443"/>
      <c r="W150" s="443"/>
      <c r="X150" s="443"/>
      <c r="Y150" s="443"/>
      <c r="Z150" s="443"/>
    </row>
    <row r="151">
      <c r="A151" s="443"/>
      <c r="B151" s="443"/>
      <c r="C151" s="443"/>
      <c r="D151" s="443"/>
      <c r="E151" s="443"/>
      <c r="F151" s="443"/>
      <c r="G151" s="443"/>
      <c r="H151" s="443"/>
      <c r="I151" s="443"/>
      <c r="J151" s="452"/>
      <c r="K151" s="443"/>
      <c r="L151" s="443"/>
      <c r="M151" s="443"/>
      <c r="N151" s="443"/>
      <c r="O151" s="443"/>
      <c r="P151" s="443"/>
      <c r="Q151" s="443"/>
      <c r="R151" s="443"/>
      <c r="S151" s="443"/>
      <c r="T151" s="443"/>
      <c r="U151" s="443"/>
      <c r="V151" s="443"/>
      <c r="W151" s="443"/>
      <c r="X151" s="443"/>
      <c r="Y151" s="443"/>
      <c r="Z151" s="443"/>
    </row>
    <row r="152">
      <c r="A152" s="443"/>
      <c r="B152" s="443"/>
      <c r="C152" s="443"/>
      <c r="D152" s="443"/>
      <c r="E152" s="443"/>
      <c r="F152" s="443"/>
      <c r="G152" s="443"/>
      <c r="H152" s="443"/>
      <c r="I152" s="443"/>
      <c r="J152" s="452"/>
      <c r="K152" s="443"/>
      <c r="L152" s="443"/>
      <c r="M152" s="443"/>
      <c r="N152" s="443"/>
      <c r="O152" s="443"/>
      <c r="P152" s="443"/>
      <c r="Q152" s="443"/>
      <c r="R152" s="443"/>
      <c r="S152" s="443"/>
      <c r="T152" s="443"/>
      <c r="U152" s="443"/>
      <c r="V152" s="443"/>
      <c r="W152" s="443"/>
      <c r="X152" s="443"/>
      <c r="Y152" s="443"/>
      <c r="Z152" s="443"/>
    </row>
    <row r="153">
      <c r="A153" s="443"/>
      <c r="B153" s="443"/>
      <c r="C153" s="443"/>
      <c r="D153" s="443"/>
      <c r="E153" s="443"/>
      <c r="F153" s="443"/>
      <c r="G153" s="443"/>
      <c r="H153" s="443"/>
      <c r="I153" s="443"/>
      <c r="J153" s="452"/>
      <c r="K153" s="443"/>
      <c r="L153" s="443"/>
      <c r="M153" s="443"/>
      <c r="N153" s="443"/>
      <c r="O153" s="443"/>
      <c r="P153" s="443"/>
      <c r="Q153" s="443"/>
      <c r="R153" s="443"/>
      <c r="S153" s="443"/>
      <c r="T153" s="443"/>
      <c r="U153" s="443"/>
      <c r="V153" s="443"/>
      <c r="W153" s="443"/>
      <c r="X153" s="443"/>
      <c r="Y153" s="443"/>
      <c r="Z153" s="443"/>
    </row>
    <row r="154">
      <c r="A154" s="443"/>
      <c r="B154" s="443"/>
      <c r="C154" s="443"/>
      <c r="D154" s="443"/>
      <c r="E154" s="443"/>
      <c r="F154" s="443"/>
      <c r="G154" s="443"/>
      <c r="H154" s="443"/>
      <c r="I154" s="443"/>
      <c r="J154" s="452"/>
      <c r="K154" s="443"/>
      <c r="L154" s="443"/>
      <c r="M154" s="443"/>
      <c r="N154" s="443"/>
      <c r="O154" s="443"/>
      <c r="P154" s="443"/>
      <c r="Q154" s="443"/>
      <c r="R154" s="443"/>
      <c r="S154" s="443"/>
      <c r="T154" s="443"/>
      <c r="U154" s="443"/>
      <c r="V154" s="443"/>
      <c r="W154" s="443"/>
      <c r="X154" s="443"/>
      <c r="Y154" s="443"/>
      <c r="Z154" s="443"/>
    </row>
    <row r="155">
      <c r="A155" s="443"/>
      <c r="B155" s="443"/>
      <c r="C155" s="443"/>
      <c r="D155" s="443"/>
      <c r="E155" s="443"/>
      <c r="F155" s="443"/>
      <c r="G155" s="443"/>
      <c r="H155" s="443"/>
      <c r="I155" s="443"/>
      <c r="J155" s="452"/>
      <c r="K155" s="443"/>
      <c r="L155" s="443"/>
      <c r="M155" s="443"/>
      <c r="N155" s="443"/>
      <c r="O155" s="443"/>
      <c r="P155" s="443"/>
      <c r="Q155" s="443"/>
      <c r="R155" s="443"/>
      <c r="S155" s="443"/>
      <c r="T155" s="443"/>
      <c r="U155" s="443"/>
      <c r="V155" s="443"/>
      <c r="W155" s="443"/>
      <c r="X155" s="443"/>
      <c r="Y155" s="443"/>
      <c r="Z155" s="443"/>
    </row>
    <row r="156">
      <c r="A156" s="443"/>
      <c r="B156" s="443"/>
      <c r="C156" s="443"/>
      <c r="D156" s="443"/>
      <c r="E156" s="443"/>
      <c r="F156" s="443"/>
      <c r="G156" s="443"/>
      <c r="H156" s="443"/>
      <c r="I156" s="443"/>
      <c r="J156" s="452"/>
      <c r="K156" s="443"/>
      <c r="L156" s="443"/>
      <c r="M156" s="443"/>
      <c r="N156" s="443"/>
      <c r="O156" s="443"/>
      <c r="P156" s="443"/>
      <c r="Q156" s="443"/>
      <c r="R156" s="443"/>
      <c r="S156" s="443"/>
      <c r="T156" s="443"/>
      <c r="U156" s="443"/>
      <c r="V156" s="443"/>
      <c r="W156" s="443"/>
      <c r="X156" s="443"/>
      <c r="Y156" s="443"/>
      <c r="Z156" s="443"/>
    </row>
    <row r="157">
      <c r="A157" s="443"/>
      <c r="B157" s="443"/>
      <c r="C157" s="443"/>
      <c r="D157" s="443"/>
      <c r="E157" s="443"/>
      <c r="F157" s="443"/>
      <c r="G157" s="443"/>
      <c r="H157" s="443"/>
      <c r="I157" s="443"/>
      <c r="J157" s="452"/>
      <c r="K157" s="443"/>
      <c r="L157" s="443"/>
      <c r="M157" s="443"/>
      <c r="N157" s="443"/>
      <c r="O157" s="443"/>
      <c r="P157" s="443"/>
      <c r="Q157" s="443"/>
      <c r="R157" s="443"/>
      <c r="S157" s="443"/>
      <c r="T157" s="443"/>
      <c r="U157" s="443"/>
      <c r="V157" s="443"/>
      <c r="W157" s="443"/>
      <c r="X157" s="443"/>
      <c r="Y157" s="443"/>
      <c r="Z157" s="443"/>
    </row>
    <row r="158">
      <c r="A158" s="443"/>
      <c r="B158" s="443"/>
      <c r="C158" s="443"/>
      <c r="D158" s="443"/>
      <c r="E158" s="443"/>
      <c r="F158" s="443"/>
      <c r="G158" s="443"/>
      <c r="H158" s="443"/>
      <c r="I158" s="443"/>
      <c r="J158" s="452"/>
      <c r="K158" s="443"/>
      <c r="L158" s="443"/>
      <c r="M158" s="443"/>
      <c r="N158" s="443"/>
      <c r="O158" s="443"/>
      <c r="P158" s="443"/>
      <c r="Q158" s="443"/>
      <c r="R158" s="443"/>
      <c r="S158" s="443"/>
      <c r="T158" s="443"/>
      <c r="U158" s="443"/>
      <c r="V158" s="443"/>
      <c r="W158" s="443"/>
      <c r="X158" s="443"/>
      <c r="Y158" s="443"/>
      <c r="Z158" s="443"/>
    </row>
    <row r="159">
      <c r="A159" s="443"/>
      <c r="B159" s="443"/>
      <c r="C159" s="443"/>
      <c r="D159" s="443"/>
      <c r="E159" s="443"/>
      <c r="F159" s="443"/>
      <c r="G159" s="443"/>
      <c r="H159" s="443"/>
      <c r="I159" s="443"/>
      <c r="J159" s="452"/>
      <c r="K159" s="443"/>
      <c r="L159" s="443"/>
      <c r="M159" s="443"/>
      <c r="N159" s="443"/>
      <c r="O159" s="443"/>
      <c r="P159" s="443"/>
      <c r="Q159" s="443"/>
      <c r="R159" s="443"/>
      <c r="S159" s="443"/>
      <c r="T159" s="443"/>
      <c r="U159" s="443"/>
      <c r="V159" s="443"/>
      <c r="W159" s="443"/>
      <c r="X159" s="443"/>
      <c r="Y159" s="443"/>
      <c r="Z159" s="443"/>
    </row>
    <row r="160">
      <c r="A160" s="443"/>
      <c r="B160" s="443"/>
      <c r="C160" s="443"/>
      <c r="D160" s="443"/>
      <c r="E160" s="443"/>
      <c r="F160" s="443"/>
      <c r="G160" s="443"/>
      <c r="H160" s="443"/>
      <c r="I160" s="443"/>
      <c r="J160" s="452"/>
      <c r="K160" s="443"/>
      <c r="L160" s="443"/>
      <c r="M160" s="443"/>
      <c r="N160" s="443"/>
      <c r="O160" s="443"/>
      <c r="P160" s="443"/>
      <c r="Q160" s="443"/>
      <c r="R160" s="443"/>
      <c r="S160" s="443"/>
      <c r="T160" s="443"/>
      <c r="U160" s="443"/>
      <c r="V160" s="443"/>
      <c r="W160" s="443"/>
      <c r="X160" s="443"/>
      <c r="Y160" s="443"/>
      <c r="Z160" s="443"/>
    </row>
    <row r="161">
      <c r="A161" s="443"/>
      <c r="B161" s="443"/>
      <c r="C161" s="443"/>
      <c r="D161" s="443"/>
      <c r="E161" s="443"/>
      <c r="F161" s="443"/>
      <c r="G161" s="443"/>
      <c r="H161" s="443"/>
      <c r="I161" s="443"/>
      <c r="J161" s="452"/>
      <c r="K161" s="443"/>
      <c r="L161" s="443"/>
      <c r="M161" s="443"/>
      <c r="N161" s="443"/>
      <c r="O161" s="443"/>
      <c r="P161" s="443"/>
      <c r="Q161" s="443"/>
      <c r="R161" s="443"/>
      <c r="S161" s="443"/>
      <c r="T161" s="443"/>
      <c r="U161" s="443"/>
      <c r="V161" s="443"/>
      <c r="W161" s="443"/>
      <c r="X161" s="443"/>
      <c r="Y161" s="443"/>
      <c r="Z161" s="443"/>
    </row>
    <row r="162">
      <c r="A162" s="443"/>
      <c r="B162" s="443"/>
      <c r="C162" s="443"/>
      <c r="D162" s="443"/>
      <c r="E162" s="443"/>
      <c r="F162" s="443"/>
      <c r="G162" s="443"/>
      <c r="H162" s="443"/>
      <c r="I162" s="443"/>
      <c r="J162" s="452"/>
      <c r="K162" s="443"/>
      <c r="L162" s="443"/>
      <c r="M162" s="443"/>
      <c r="N162" s="443"/>
      <c r="O162" s="443"/>
      <c r="P162" s="443"/>
      <c r="Q162" s="443"/>
      <c r="R162" s="443"/>
      <c r="S162" s="443"/>
      <c r="T162" s="443"/>
      <c r="U162" s="443"/>
      <c r="V162" s="443"/>
      <c r="W162" s="443"/>
      <c r="X162" s="443"/>
      <c r="Y162" s="443"/>
      <c r="Z162" s="443"/>
    </row>
    <row r="163">
      <c r="A163" s="443"/>
      <c r="B163" s="443"/>
      <c r="C163" s="443"/>
      <c r="D163" s="443"/>
      <c r="E163" s="443"/>
      <c r="F163" s="443"/>
      <c r="G163" s="443"/>
      <c r="H163" s="443"/>
      <c r="I163" s="443"/>
      <c r="J163" s="452"/>
      <c r="K163" s="443"/>
      <c r="L163" s="443"/>
      <c r="M163" s="443"/>
      <c r="N163" s="443"/>
      <c r="O163" s="443"/>
      <c r="P163" s="443"/>
      <c r="Q163" s="443"/>
      <c r="R163" s="443"/>
      <c r="S163" s="443"/>
      <c r="T163" s="443"/>
      <c r="U163" s="443"/>
      <c r="V163" s="443"/>
      <c r="W163" s="443"/>
      <c r="X163" s="443"/>
      <c r="Y163" s="443"/>
      <c r="Z163" s="443"/>
    </row>
    <row r="164">
      <c r="A164" s="443"/>
      <c r="B164" s="443"/>
      <c r="C164" s="443"/>
      <c r="D164" s="443"/>
      <c r="E164" s="443"/>
      <c r="F164" s="443"/>
      <c r="G164" s="443"/>
      <c r="H164" s="443"/>
      <c r="I164" s="443"/>
      <c r="J164" s="452"/>
      <c r="K164" s="443"/>
      <c r="L164" s="443"/>
      <c r="M164" s="443"/>
      <c r="N164" s="443"/>
      <c r="O164" s="443"/>
      <c r="P164" s="443"/>
      <c r="Q164" s="443"/>
      <c r="R164" s="443"/>
      <c r="S164" s="443"/>
      <c r="T164" s="443"/>
      <c r="U164" s="443"/>
      <c r="V164" s="443"/>
      <c r="W164" s="443"/>
      <c r="X164" s="443"/>
      <c r="Y164" s="443"/>
      <c r="Z164" s="443"/>
    </row>
    <row r="165">
      <c r="A165" s="443"/>
      <c r="B165" s="443"/>
      <c r="C165" s="443"/>
      <c r="D165" s="443"/>
      <c r="E165" s="443"/>
      <c r="F165" s="443"/>
      <c r="G165" s="443"/>
      <c r="H165" s="443"/>
      <c r="I165" s="443"/>
      <c r="J165" s="452"/>
      <c r="K165" s="443"/>
      <c r="L165" s="443"/>
      <c r="M165" s="443"/>
      <c r="N165" s="443"/>
      <c r="O165" s="443"/>
      <c r="P165" s="443"/>
      <c r="Q165" s="443"/>
      <c r="R165" s="443"/>
      <c r="S165" s="443"/>
      <c r="T165" s="443"/>
      <c r="U165" s="443"/>
      <c r="V165" s="443"/>
      <c r="W165" s="443"/>
      <c r="X165" s="443"/>
      <c r="Y165" s="443"/>
      <c r="Z165" s="443"/>
    </row>
    <row r="166">
      <c r="A166" s="443"/>
      <c r="B166" s="443"/>
      <c r="C166" s="443"/>
      <c r="D166" s="443"/>
      <c r="E166" s="443"/>
      <c r="F166" s="443"/>
      <c r="G166" s="443"/>
      <c r="H166" s="443"/>
      <c r="I166" s="443"/>
      <c r="J166" s="452"/>
      <c r="K166" s="443"/>
      <c r="L166" s="443"/>
      <c r="M166" s="443"/>
      <c r="N166" s="443"/>
      <c r="O166" s="443"/>
      <c r="P166" s="443"/>
      <c r="Q166" s="443"/>
      <c r="R166" s="443"/>
      <c r="S166" s="443"/>
      <c r="T166" s="443"/>
      <c r="U166" s="443"/>
      <c r="V166" s="443"/>
      <c r="W166" s="443"/>
      <c r="X166" s="443"/>
      <c r="Y166" s="443"/>
      <c r="Z166" s="443"/>
    </row>
    <row r="167">
      <c r="A167" s="443"/>
      <c r="B167" s="443"/>
      <c r="C167" s="443"/>
      <c r="D167" s="443"/>
      <c r="E167" s="443"/>
      <c r="F167" s="443"/>
      <c r="G167" s="443"/>
      <c r="H167" s="443"/>
      <c r="I167" s="443"/>
      <c r="J167" s="452"/>
      <c r="K167" s="443"/>
      <c r="L167" s="443"/>
      <c r="M167" s="443"/>
      <c r="N167" s="443"/>
      <c r="O167" s="443"/>
      <c r="P167" s="443"/>
      <c r="Q167" s="443"/>
      <c r="R167" s="443"/>
      <c r="S167" s="443"/>
      <c r="T167" s="443"/>
      <c r="U167" s="443"/>
      <c r="V167" s="443"/>
      <c r="W167" s="443"/>
      <c r="X167" s="443"/>
      <c r="Y167" s="443"/>
      <c r="Z167" s="443"/>
    </row>
    <row r="168">
      <c r="A168" s="443"/>
      <c r="B168" s="443"/>
      <c r="C168" s="443"/>
      <c r="D168" s="443"/>
      <c r="E168" s="443"/>
      <c r="F168" s="443"/>
      <c r="G168" s="443"/>
      <c r="H168" s="443"/>
      <c r="I168" s="443"/>
      <c r="J168" s="452"/>
      <c r="K168" s="443"/>
      <c r="L168" s="443"/>
      <c r="M168" s="443"/>
      <c r="N168" s="443"/>
      <c r="O168" s="443"/>
      <c r="P168" s="443"/>
      <c r="Q168" s="443"/>
      <c r="R168" s="443"/>
      <c r="S168" s="443"/>
      <c r="T168" s="443"/>
      <c r="U168" s="443"/>
      <c r="V168" s="443"/>
      <c r="W168" s="443"/>
      <c r="X168" s="443"/>
      <c r="Y168" s="443"/>
      <c r="Z168" s="443"/>
    </row>
    <row r="169">
      <c r="A169" s="443"/>
      <c r="B169" s="443"/>
      <c r="C169" s="443"/>
      <c r="D169" s="443"/>
      <c r="E169" s="443"/>
      <c r="F169" s="443"/>
      <c r="G169" s="443"/>
      <c r="H169" s="443"/>
      <c r="I169" s="443"/>
      <c r="J169" s="452"/>
      <c r="K169" s="443"/>
      <c r="L169" s="443"/>
      <c r="M169" s="443"/>
      <c r="N169" s="443"/>
      <c r="O169" s="443"/>
      <c r="P169" s="443"/>
      <c r="Q169" s="443"/>
      <c r="R169" s="443"/>
      <c r="S169" s="443"/>
      <c r="T169" s="443"/>
      <c r="U169" s="443"/>
      <c r="V169" s="443"/>
      <c r="W169" s="443"/>
      <c r="X169" s="443"/>
      <c r="Y169" s="443"/>
      <c r="Z169" s="443"/>
    </row>
    <row r="170">
      <c r="A170" s="443"/>
      <c r="B170" s="443"/>
      <c r="C170" s="443"/>
      <c r="D170" s="443"/>
      <c r="E170" s="443"/>
      <c r="F170" s="443"/>
      <c r="G170" s="443"/>
      <c r="H170" s="443"/>
      <c r="I170" s="443"/>
      <c r="J170" s="452"/>
      <c r="K170" s="443"/>
      <c r="L170" s="443"/>
      <c r="M170" s="443"/>
      <c r="N170" s="443"/>
      <c r="O170" s="443"/>
      <c r="P170" s="443"/>
      <c r="Q170" s="443"/>
      <c r="R170" s="443"/>
      <c r="S170" s="443"/>
      <c r="T170" s="443"/>
      <c r="U170" s="443"/>
      <c r="V170" s="443"/>
      <c r="W170" s="443"/>
      <c r="X170" s="443"/>
      <c r="Y170" s="443"/>
      <c r="Z170" s="443"/>
    </row>
    <row r="171">
      <c r="A171" s="443"/>
      <c r="B171" s="443"/>
      <c r="C171" s="443"/>
      <c r="D171" s="443"/>
      <c r="E171" s="443"/>
      <c r="F171" s="443"/>
      <c r="G171" s="443"/>
      <c r="H171" s="443"/>
      <c r="I171" s="443"/>
      <c r="J171" s="452"/>
      <c r="K171" s="443"/>
      <c r="L171" s="443"/>
      <c r="M171" s="443"/>
      <c r="N171" s="443"/>
      <c r="O171" s="443"/>
      <c r="P171" s="443"/>
      <c r="Q171" s="443"/>
      <c r="R171" s="443"/>
      <c r="S171" s="443"/>
      <c r="T171" s="443"/>
      <c r="U171" s="443"/>
      <c r="V171" s="443"/>
      <c r="W171" s="443"/>
      <c r="X171" s="443"/>
      <c r="Y171" s="443"/>
      <c r="Z171" s="443"/>
    </row>
    <row r="172">
      <c r="A172" s="443"/>
      <c r="B172" s="443"/>
      <c r="C172" s="443"/>
      <c r="D172" s="443"/>
      <c r="E172" s="443"/>
      <c r="F172" s="443"/>
      <c r="G172" s="443"/>
      <c r="H172" s="443"/>
      <c r="I172" s="443"/>
      <c r="J172" s="452"/>
      <c r="K172" s="443"/>
      <c r="L172" s="443"/>
      <c r="M172" s="443"/>
      <c r="N172" s="443"/>
      <c r="O172" s="443"/>
      <c r="P172" s="443"/>
      <c r="Q172" s="443"/>
      <c r="R172" s="443"/>
      <c r="S172" s="443"/>
      <c r="T172" s="443"/>
      <c r="U172" s="443"/>
      <c r="V172" s="443"/>
      <c r="W172" s="443"/>
      <c r="X172" s="443"/>
      <c r="Y172" s="443"/>
      <c r="Z172" s="443"/>
    </row>
    <row r="173">
      <c r="A173" s="443"/>
      <c r="B173" s="443"/>
      <c r="C173" s="443"/>
      <c r="D173" s="443"/>
      <c r="E173" s="443"/>
      <c r="F173" s="443"/>
      <c r="G173" s="443"/>
      <c r="H173" s="443"/>
      <c r="I173" s="443"/>
      <c r="J173" s="452"/>
      <c r="K173" s="443"/>
      <c r="L173" s="443"/>
      <c r="M173" s="443"/>
      <c r="N173" s="443"/>
      <c r="O173" s="443"/>
      <c r="P173" s="443"/>
      <c r="Q173" s="443"/>
      <c r="R173" s="443"/>
      <c r="S173" s="443"/>
      <c r="T173" s="443"/>
      <c r="U173" s="443"/>
      <c r="V173" s="443"/>
      <c r="W173" s="443"/>
      <c r="X173" s="443"/>
      <c r="Y173" s="443"/>
      <c r="Z173" s="443"/>
    </row>
    <row r="174">
      <c r="A174" s="443"/>
      <c r="B174" s="443"/>
      <c r="C174" s="443"/>
      <c r="D174" s="443"/>
      <c r="E174" s="443"/>
      <c r="F174" s="443"/>
      <c r="G174" s="443"/>
      <c r="H174" s="443"/>
      <c r="I174" s="443"/>
      <c r="J174" s="452"/>
      <c r="K174" s="443"/>
      <c r="L174" s="443"/>
      <c r="M174" s="443"/>
      <c r="N174" s="443"/>
      <c r="O174" s="443"/>
      <c r="P174" s="443"/>
      <c r="Q174" s="443"/>
      <c r="R174" s="443"/>
      <c r="S174" s="443"/>
      <c r="T174" s="443"/>
      <c r="U174" s="443"/>
      <c r="V174" s="443"/>
      <c r="W174" s="443"/>
      <c r="X174" s="443"/>
      <c r="Y174" s="443"/>
      <c r="Z174" s="443"/>
    </row>
    <row r="175">
      <c r="A175" s="443"/>
      <c r="B175" s="443"/>
      <c r="C175" s="443"/>
      <c r="D175" s="443"/>
      <c r="E175" s="443"/>
      <c r="F175" s="443"/>
      <c r="G175" s="443"/>
      <c r="H175" s="443"/>
      <c r="I175" s="443"/>
      <c r="J175" s="452"/>
      <c r="K175" s="443"/>
      <c r="L175" s="443"/>
      <c r="M175" s="443"/>
      <c r="N175" s="443"/>
      <c r="O175" s="443"/>
      <c r="P175" s="443"/>
      <c r="Q175" s="443"/>
      <c r="R175" s="443"/>
      <c r="S175" s="443"/>
      <c r="T175" s="443"/>
      <c r="U175" s="443"/>
      <c r="V175" s="443"/>
      <c r="W175" s="443"/>
      <c r="X175" s="443"/>
      <c r="Y175" s="443"/>
      <c r="Z175" s="443"/>
    </row>
    <row r="176">
      <c r="A176" s="443"/>
      <c r="B176" s="443"/>
      <c r="C176" s="443"/>
      <c r="D176" s="443"/>
      <c r="E176" s="443"/>
      <c r="F176" s="443"/>
      <c r="G176" s="443"/>
      <c r="H176" s="443"/>
      <c r="I176" s="443"/>
      <c r="J176" s="452"/>
      <c r="K176" s="443"/>
      <c r="L176" s="443"/>
      <c r="M176" s="443"/>
      <c r="N176" s="443"/>
      <c r="O176" s="443"/>
      <c r="P176" s="443"/>
      <c r="Q176" s="443"/>
      <c r="R176" s="443"/>
      <c r="S176" s="443"/>
      <c r="T176" s="443"/>
      <c r="U176" s="443"/>
      <c r="V176" s="443"/>
      <c r="W176" s="443"/>
      <c r="X176" s="443"/>
      <c r="Y176" s="443"/>
      <c r="Z176" s="443"/>
    </row>
    <row r="177">
      <c r="A177" s="443"/>
      <c r="B177" s="443"/>
      <c r="C177" s="443"/>
      <c r="D177" s="443"/>
      <c r="E177" s="443"/>
      <c r="F177" s="443"/>
      <c r="G177" s="443"/>
      <c r="H177" s="443"/>
      <c r="I177" s="443"/>
      <c r="J177" s="452"/>
      <c r="K177" s="443"/>
      <c r="L177" s="443"/>
      <c r="M177" s="443"/>
      <c r="N177" s="443"/>
      <c r="O177" s="443"/>
      <c r="P177" s="443"/>
      <c r="Q177" s="443"/>
      <c r="R177" s="443"/>
      <c r="S177" s="443"/>
      <c r="T177" s="443"/>
      <c r="U177" s="443"/>
      <c r="V177" s="443"/>
      <c r="W177" s="443"/>
      <c r="X177" s="443"/>
      <c r="Y177" s="443"/>
      <c r="Z177" s="443"/>
    </row>
    <row r="178">
      <c r="A178" s="443"/>
      <c r="B178" s="443"/>
      <c r="C178" s="443"/>
      <c r="D178" s="443"/>
      <c r="E178" s="443"/>
      <c r="F178" s="443"/>
      <c r="G178" s="443"/>
      <c r="H178" s="443"/>
      <c r="I178" s="443"/>
      <c r="J178" s="452"/>
      <c r="K178" s="443"/>
      <c r="L178" s="443"/>
      <c r="M178" s="443"/>
      <c r="N178" s="443"/>
      <c r="O178" s="443"/>
      <c r="P178" s="443"/>
      <c r="Q178" s="443"/>
      <c r="R178" s="443"/>
      <c r="S178" s="443"/>
      <c r="T178" s="443"/>
      <c r="U178" s="443"/>
      <c r="V178" s="443"/>
      <c r="W178" s="443"/>
      <c r="X178" s="443"/>
      <c r="Y178" s="443"/>
      <c r="Z178" s="443"/>
    </row>
    <row r="179">
      <c r="A179" s="443"/>
      <c r="B179" s="443"/>
      <c r="C179" s="443"/>
      <c r="D179" s="443"/>
      <c r="E179" s="443"/>
      <c r="F179" s="443"/>
      <c r="G179" s="443"/>
      <c r="H179" s="443"/>
      <c r="I179" s="443"/>
      <c r="J179" s="452"/>
      <c r="K179" s="443"/>
      <c r="L179" s="443"/>
      <c r="M179" s="443"/>
      <c r="N179" s="443"/>
      <c r="O179" s="443"/>
      <c r="P179" s="443"/>
      <c r="Q179" s="443"/>
      <c r="R179" s="443"/>
      <c r="S179" s="443"/>
      <c r="T179" s="443"/>
      <c r="U179" s="443"/>
      <c r="V179" s="443"/>
      <c r="W179" s="443"/>
      <c r="X179" s="443"/>
      <c r="Y179" s="443"/>
      <c r="Z179" s="443"/>
    </row>
    <row r="180">
      <c r="A180" s="443"/>
      <c r="B180" s="443"/>
      <c r="C180" s="443"/>
      <c r="D180" s="443"/>
      <c r="E180" s="443"/>
      <c r="F180" s="443"/>
      <c r="G180" s="443"/>
      <c r="H180" s="443"/>
      <c r="I180" s="443"/>
      <c r="J180" s="452"/>
      <c r="K180" s="443"/>
      <c r="L180" s="443"/>
      <c r="M180" s="443"/>
      <c r="N180" s="443"/>
      <c r="O180" s="443"/>
      <c r="P180" s="443"/>
      <c r="Q180" s="443"/>
      <c r="R180" s="443"/>
      <c r="S180" s="443"/>
      <c r="T180" s="443"/>
      <c r="U180" s="443"/>
      <c r="V180" s="443"/>
      <c r="W180" s="443"/>
      <c r="X180" s="443"/>
      <c r="Y180" s="443"/>
      <c r="Z180" s="443"/>
    </row>
    <row r="181">
      <c r="A181" s="443"/>
      <c r="B181" s="443"/>
      <c r="C181" s="443"/>
      <c r="D181" s="443"/>
      <c r="E181" s="443"/>
      <c r="F181" s="443"/>
      <c r="G181" s="443"/>
      <c r="H181" s="443"/>
      <c r="I181" s="443"/>
      <c r="J181" s="452"/>
      <c r="K181" s="443"/>
      <c r="L181" s="443"/>
      <c r="M181" s="443"/>
      <c r="N181" s="443"/>
      <c r="O181" s="443"/>
      <c r="P181" s="443"/>
      <c r="Q181" s="443"/>
      <c r="R181" s="443"/>
      <c r="S181" s="443"/>
      <c r="T181" s="443"/>
      <c r="U181" s="443"/>
      <c r="V181" s="443"/>
      <c r="W181" s="443"/>
      <c r="X181" s="443"/>
      <c r="Y181" s="443"/>
      <c r="Z181" s="443"/>
    </row>
    <row r="182">
      <c r="A182" s="443"/>
      <c r="B182" s="443"/>
      <c r="C182" s="443"/>
      <c r="D182" s="443"/>
      <c r="E182" s="443"/>
      <c r="F182" s="443"/>
      <c r="G182" s="443"/>
      <c r="H182" s="443"/>
      <c r="I182" s="443"/>
      <c r="J182" s="452"/>
      <c r="K182" s="443"/>
      <c r="L182" s="443"/>
      <c r="M182" s="443"/>
      <c r="N182" s="443"/>
      <c r="O182" s="443"/>
      <c r="P182" s="443"/>
      <c r="Q182" s="443"/>
      <c r="R182" s="443"/>
      <c r="S182" s="443"/>
      <c r="T182" s="443"/>
      <c r="U182" s="443"/>
      <c r="V182" s="443"/>
      <c r="W182" s="443"/>
      <c r="X182" s="443"/>
      <c r="Y182" s="443"/>
      <c r="Z182" s="443"/>
    </row>
    <row r="183">
      <c r="A183" s="443"/>
      <c r="B183" s="443"/>
      <c r="C183" s="443"/>
      <c r="D183" s="443"/>
      <c r="E183" s="443"/>
      <c r="F183" s="443"/>
      <c r="G183" s="443"/>
      <c r="H183" s="443"/>
      <c r="I183" s="443"/>
      <c r="J183" s="452"/>
      <c r="K183" s="443"/>
      <c r="L183" s="443"/>
      <c r="M183" s="443"/>
      <c r="N183" s="443"/>
      <c r="O183" s="443"/>
      <c r="P183" s="443"/>
      <c r="Q183" s="443"/>
      <c r="R183" s="443"/>
      <c r="S183" s="443"/>
      <c r="T183" s="443"/>
      <c r="U183" s="443"/>
      <c r="V183" s="443"/>
      <c r="W183" s="443"/>
      <c r="X183" s="443"/>
      <c r="Y183" s="443"/>
      <c r="Z183" s="443"/>
    </row>
    <row r="184">
      <c r="A184" s="443"/>
      <c r="B184" s="443"/>
      <c r="C184" s="443"/>
      <c r="D184" s="443"/>
      <c r="E184" s="443"/>
      <c r="F184" s="443"/>
      <c r="G184" s="443"/>
      <c r="H184" s="443"/>
      <c r="I184" s="443"/>
      <c r="J184" s="452"/>
      <c r="K184" s="443"/>
      <c r="L184" s="443"/>
      <c r="M184" s="443"/>
      <c r="N184" s="443"/>
      <c r="O184" s="443"/>
      <c r="P184" s="443"/>
      <c r="Q184" s="443"/>
      <c r="R184" s="443"/>
      <c r="S184" s="443"/>
      <c r="T184" s="443"/>
      <c r="U184" s="443"/>
      <c r="V184" s="443"/>
      <c r="W184" s="443"/>
      <c r="X184" s="443"/>
      <c r="Y184" s="443"/>
      <c r="Z184" s="443"/>
    </row>
    <row r="185">
      <c r="A185" s="443"/>
      <c r="B185" s="443"/>
      <c r="C185" s="443"/>
      <c r="D185" s="443"/>
      <c r="E185" s="443"/>
      <c r="F185" s="443"/>
      <c r="G185" s="443"/>
      <c r="H185" s="443"/>
      <c r="I185" s="443"/>
      <c r="J185" s="452"/>
      <c r="K185" s="443"/>
      <c r="L185" s="443"/>
      <c r="M185" s="443"/>
      <c r="N185" s="443"/>
      <c r="O185" s="443"/>
      <c r="P185" s="443"/>
      <c r="Q185" s="443"/>
      <c r="R185" s="443"/>
      <c r="S185" s="443"/>
      <c r="T185" s="443"/>
      <c r="U185" s="443"/>
      <c r="V185" s="443"/>
      <c r="W185" s="443"/>
      <c r="X185" s="443"/>
      <c r="Y185" s="443"/>
      <c r="Z185" s="443"/>
    </row>
    <row r="186">
      <c r="A186" s="443"/>
      <c r="B186" s="443"/>
      <c r="C186" s="443"/>
      <c r="D186" s="443"/>
      <c r="E186" s="443"/>
      <c r="F186" s="443"/>
      <c r="G186" s="443"/>
      <c r="H186" s="443"/>
      <c r="I186" s="443"/>
      <c r="J186" s="452"/>
      <c r="K186" s="443"/>
      <c r="L186" s="443"/>
      <c r="M186" s="443"/>
      <c r="N186" s="443"/>
      <c r="O186" s="443"/>
      <c r="P186" s="443"/>
      <c r="Q186" s="443"/>
      <c r="R186" s="443"/>
      <c r="S186" s="443"/>
      <c r="T186" s="443"/>
      <c r="U186" s="443"/>
      <c r="V186" s="443"/>
      <c r="W186" s="443"/>
      <c r="X186" s="443"/>
      <c r="Y186" s="443"/>
      <c r="Z186" s="443"/>
    </row>
    <row r="187">
      <c r="A187" s="443"/>
      <c r="B187" s="443"/>
      <c r="C187" s="443"/>
      <c r="D187" s="443"/>
      <c r="E187" s="443"/>
      <c r="F187" s="443"/>
      <c r="G187" s="443"/>
      <c r="H187" s="443"/>
      <c r="I187" s="443"/>
      <c r="J187" s="452"/>
      <c r="K187" s="443"/>
      <c r="L187" s="443"/>
      <c r="M187" s="443"/>
      <c r="N187" s="443"/>
      <c r="O187" s="443"/>
      <c r="P187" s="443"/>
      <c r="Q187" s="443"/>
      <c r="R187" s="443"/>
      <c r="S187" s="443"/>
      <c r="T187" s="443"/>
      <c r="U187" s="443"/>
      <c r="V187" s="443"/>
      <c r="W187" s="443"/>
      <c r="X187" s="443"/>
      <c r="Y187" s="443"/>
      <c r="Z187" s="443"/>
    </row>
    <row r="188">
      <c r="A188" s="443"/>
      <c r="B188" s="443"/>
      <c r="C188" s="443"/>
      <c r="D188" s="443"/>
      <c r="E188" s="443"/>
      <c r="F188" s="443"/>
      <c r="G188" s="443"/>
      <c r="H188" s="443"/>
      <c r="I188" s="443"/>
      <c r="J188" s="452"/>
      <c r="K188" s="443"/>
      <c r="L188" s="443"/>
      <c r="M188" s="443"/>
      <c r="N188" s="443"/>
      <c r="O188" s="443"/>
      <c r="P188" s="443"/>
      <c r="Q188" s="443"/>
      <c r="R188" s="443"/>
      <c r="S188" s="443"/>
      <c r="T188" s="443"/>
      <c r="U188" s="443"/>
      <c r="V188" s="443"/>
      <c r="W188" s="443"/>
      <c r="X188" s="443"/>
      <c r="Y188" s="443"/>
      <c r="Z188" s="443"/>
    </row>
    <row r="189">
      <c r="A189" s="443"/>
      <c r="B189" s="443"/>
      <c r="C189" s="443"/>
      <c r="D189" s="443"/>
      <c r="E189" s="443"/>
      <c r="F189" s="443"/>
      <c r="G189" s="443"/>
      <c r="H189" s="443"/>
      <c r="I189" s="443"/>
      <c r="J189" s="452"/>
      <c r="K189" s="443"/>
      <c r="L189" s="443"/>
      <c r="M189" s="443"/>
      <c r="N189" s="443"/>
      <c r="O189" s="443"/>
      <c r="P189" s="443"/>
      <c r="Q189" s="443"/>
      <c r="R189" s="443"/>
      <c r="S189" s="443"/>
      <c r="T189" s="443"/>
      <c r="U189" s="443"/>
      <c r="V189" s="443"/>
      <c r="W189" s="443"/>
      <c r="X189" s="443"/>
      <c r="Y189" s="443"/>
      <c r="Z189" s="443"/>
    </row>
    <row r="190">
      <c r="A190" s="443"/>
      <c r="B190" s="443"/>
      <c r="C190" s="443"/>
      <c r="D190" s="443"/>
      <c r="E190" s="443"/>
      <c r="F190" s="443"/>
      <c r="G190" s="443"/>
      <c r="H190" s="443"/>
      <c r="I190" s="443"/>
      <c r="J190" s="452"/>
      <c r="K190" s="443"/>
      <c r="L190" s="443"/>
      <c r="M190" s="443"/>
      <c r="N190" s="443"/>
      <c r="O190" s="443"/>
      <c r="P190" s="443"/>
      <c r="Q190" s="443"/>
      <c r="R190" s="443"/>
      <c r="S190" s="443"/>
      <c r="T190" s="443"/>
      <c r="U190" s="443"/>
      <c r="V190" s="443"/>
      <c r="W190" s="443"/>
      <c r="X190" s="443"/>
      <c r="Y190" s="443"/>
      <c r="Z190" s="443"/>
    </row>
    <row r="191">
      <c r="A191" s="443"/>
      <c r="B191" s="443"/>
      <c r="C191" s="443"/>
      <c r="D191" s="443"/>
      <c r="E191" s="443"/>
      <c r="F191" s="443"/>
      <c r="G191" s="443"/>
      <c r="H191" s="443"/>
      <c r="I191" s="443"/>
      <c r="J191" s="452"/>
      <c r="K191" s="443"/>
      <c r="L191" s="443"/>
      <c r="M191" s="443"/>
      <c r="N191" s="443"/>
      <c r="O191" s="443"/>
      <c r="P191" s="443"/>
      <c r="Q191" s="443"/>
      <c r="R191" s="443"/>
      <c r="S191" s="443"/>
      <c r="T191" s="443"/>
      <c r="U191" s="443"/>
      <c r="V191" s="443"/>
      <c r="W191" s="443"/>
      <c r="X191" s="443"/>
      <c r="Y191" s="443"/>
      <c r="Z191" s="443"/>
    </row>
    <row r="192">
      <c r="A192" s="443"/>
      <c r="B192" s="443"/>
      <c r="C192" s="443"/>
      <c r="D192" s="443"/>
      <c r="E192" s="443"/>
      <c r="F192" s="443"/>
      <c r="G192" s="443"/>
      <c r="H192" s="443"/>
      <c r="I192" s="443"/>
      <c r="J192" s="452"/>
      <c r="K192" s="443"/>
      <c r="L192" s="443"/>
      <c r="M192" s="443"/>
      <c r="N192" s="443"/>
      <c r="O192" s="443"/>
      <c r="P192" s="443"/>
      <c r="Q192" s="443"/>
      <c r="R192" s="443"/>
      <c r="S192" s="443"/>
      <c r="T192" s="443"/>
      <c r="U192" s="443"/>
      <c r="V192" s="443"/>
      <c r="W192" s="443"/>
      <c r="X192" s="443"/>
      <c r="Y192" s="443"/>
      <c r="Z192" s="443"/>
    </row>
    <row r="193">
      <c r="A193" s="443"/>
      <c r="B193" s="443"/>
      <c r="C193" s="443"/>
      <c r="D193" s="443"/>
      <c r="E193" s="443"/>
      <c r="F193" s="443"/>
      <c r="G193" s="443"/>
      <c r="H193" s="443"/>
      <c r="I193" s="443"/>
      <c r="J193" s="452"/>
      <c r="K193" s="443"/>
      <c r="L193" s="443"/>
      <c r="M193" s="443"/>
      <c r="N193" s="443"/>
      <c r="O193" s="443"/>
      <c r="P193" s="443"/>
      <c r="Q193" s="443"/>
      <c r="R193" s="443"/>
      <c r="S193" s="443"/>
      <c r="T193" s="443"/>
      <c r="U193" s="443"/>
      <c r="V193" s="443"/>
      <c r="W193" s="443"/>
      <c r="X193" s="443"/>
      <c r="Y193" s="443"/>
      <c r="Z193" s="443"/>
    </row>
    <row r="194">
      <c r="A194" s="443"/>
      <c r="B194" s="443"/>
      <c r="C194" s="443"/>
      <c r="D194" s="443"/>
      <c r="E194" s="443"/>
      <c r="F194" s="443"/>
      <c r="G194" s="443"/>
      <c r="H194" s="443"/>
      <c r="I194" s="443"/>
      <c r="J194" s="452"/>
      <c r="K194" s="443"/>
      <c r="L194" s="443"/>
      <c r="M194" s="443"/>
      <c r="N194" s="443"/>
      <c r="O194" s="443"/>
      <c r="P194" s="443"/>
      <c r="Q194" s="443"/>
      <c r="R194" s="443"/>
      <c r="S194" s="443"/>
      <c r="T194" s="443"/>
      <c r="U194" s="443"/>
      <c r="V194" s="443"/>
      <c r="W194" s="443"/>
      <c r="X194" s="443"/>
      <c r="Y194" s="443"/>
      <c r="Z194" s="443"/>
    </row>
    <row r="195">
      <c r="A195" s="443"/>
      <c r="B195" s="443"/>
      <c r="C195" s="443"/>
      <c r="D195" s="443"/>
      <c r="E195" s="443"/>
      <c r="F195" s="443"/>
      <c r="G195" s="443"/>
      <c r="H195" s="443"/>
      <c r="I195" s="443"/>
      <c r="J195" s="452"/>
      <c r="K195" s="443"/>
      <c r="L195" s="443"/>
      <c r="M195" s="443"/>
      <c r="N195" s="443"/>
      <c r="O195" s="443"/>
      <c r="P195" s="443"/>
      <c r="Q195" s="443"/>
      <c r="R195" s="443"/>
      <c r="S195" s="443"/>
      <c r="T195" s="443"/>
      <c r="U195" s="443"/>
      <c r="V195" s="443"/>
      <c r="W195" s="443"/>
      <c r="X195" s="443"/>
      <c r="Y195" s="443"/>
      <c r="Z195" s="443"/>
    </row>
    <row r="196">
      <c r="A196" s="443"/>
      <c r="B196" s="443"/>
      <c r="C196" s="443"/>
      <c r="D196" s="443"/>
      <c r="E196" s="443"/>
      <c r="F196" s="443"/>
      <c r="G196" s="443"/>
      <c r="H196" s="443"/>
      <c r="I196" s="443"/>
      <c r="J196" s="452"/>
      <c r="K196" s="443"/>
      <c r="L196" s="443"/>
      <c r="M196" s="443"/>
      <c r="N196" s="443"/>
      <c r="O196" s="443"/>
      <c r="P196" s="443"/>
      <c r="Q196" s="443"/>
      <c r="R196" s="443"/>
      <c r="S196" s="443"/>
      <c r="T196" s="443"/>
      <c r="U196" s="443"/>
      <c r="V196" s="443"/>
      <c r="W196" s="443"/>
      <c r="X196" s="443"/>
      <c r="Y196" s="443"/>
      <c r="Z196" s="443"/>
    </row>
    <row r="197">
      <c r="A197" s="443"/>
      <c r="B197" s="443"/>
      <c r="C197" s="443"/>
      <c r="D197" s="443"/>
      <c r="E197" s="443"/>
      <c r="F197" s="443"/>
      <c r="G197" s="443"/>
      <c r="H197" s="443"/>
      <c r="I197" s="443"/>
      <c r="J197" s="452"/>
      <c r="K197" s="443"/>
      <c r="L197" s="443"/>
      <c r="M197" s="443"/>
      <c r="N197" s="443"/>
      <c r="O197" s="443"/>
      <c r="P197" s="443"/>
      <c r="Q197" s="443"/>
      <c r="R197" s="443"/>
      <c r="S197" s="443"/>
      <c r="T197" s="443"/>
      <c r="U197" s="443"/>
      <c r="V197" s="443"/>
      <c r="W197" s="443"/>
      <c r="X197" s="443"/>
      <c r="Y197" s="443"/>
      <c r="Z197" s="443"/>
    </row>
    <row r="198">
      <c r="A198" s="443"/>
      <c r="B198" s="443"/>
      <c r="C198" s="443"/>
      <c r="D198" s="443"/>
      <c r="E198" s="443"/>
      <c r="F198" s="443"/>
      <c r="G198" s="443"/>
      <c r="H198" s="443"/>
      <c r="I198" s="443"/>
      <c r="J198" s="452"/>
      <c r="K198" s="443"/>
      <c r="L198" s="443"/>
      <c r="M198" s="443"/>
      <c r="N198" s="443"/>
      <c r="O198" s="443"/>
      <c r="P198" s="443"/>
      <c r="Q198" s="443"/>
      <c r="R198" s="443"/>
      <c r="S198" s="443"/>
      <c r="T198" s="443"/>
      <c r="U198" s="443"/>
      <c r="V198" s="443"/>
      <c r="W198" s="443"/>
      <c r="X198" s="443"/>
      <c r="Y198" s="443"/>
      <c r="Z198" s="443"/>
    </row>
    <row r="199">
      <c r="A199" s="443"/>
      <c r="B199" s="443"/>
      <c r="C199" s="443"/>
      <c r="D199" s="443"/>
      <c r="E199" s="443"/>
      <c r="F199" s="443"/>
      <c r="G199" s="443"/>
      <c r="H199" s="443"/>
      <c r="I199" s="443"/>
      <c r="J199" s="452"/>
      <c r="K199" s="443"/>
      <c r="L199" s="443"/>
      <c r="M199" s="443"/>
      <c r="N199" s="443"/>
      <c r="O199" s="443"/>
      <c r="P199" s="443"/>
      <c r="Q199" s="443"/>
      <c r="R199" s="443"/>
      <c r="S199" s="443"/>
      <c r="T199" s="443"/>
      <c r="U199" s="443"/>
      <c r="V199" s="443"/>
      <c r="W199" s="443"/>
      <c r="X199" s="443"/>
      <c r="Y199" s="443"/>
      <c r="Z199" s="443"/>
    </row>
    <row r="200">
      <c r="A200" s="443"/>
      <c r="B200" s="443"/>
      <c r="C200" s="443"/>
      <c r="D200" s="443"/>
      <c r="E200" s="443"/>
      <c r="F200" s="443"/>
      <c r="G200" s="443"/>
      <c r="H200" s="443"/>
      <c r="I200" s="443"/>
      <c r="J200" s="452"/>
      <c r="K200" s="443"/>
      <c r="L200" s="443"/>
      <c r="M200" s="443"/>
      <c r="N200" s="443"/>
      <c r="O200" s="443"/>
      <c r="P200" s="443"/>
      <c r="Q200" s="443"/>
      <c r="R200" s="443"/>
      <c r="S200" s="443"/>
      <c r="T200" s="443"/>
      <c r="U200" s="443"/>
      <c r="V200" s="443"/>
      <c r="W200" s="443"/>
      <c r="X200" s="443"/>
      <c r="Y200" s="443"/>
      <c r="Z200" s="443"/>
    </row>
    <row r="201">
      <c r="A201" s="443"/>
      <c r="B201" s="443"/>
      <c r="C201" s="443"/>
      <c r="D201" s="443"/>
      <c r="E201" s="443"/>
      <c r="F201" s="443"/>
      <c r="G201" s="443"/>
      <c r="H201" s="443"/>
      <c r="I201" s="443"/>
      <c r="J201" s="452"/>
      <c r="K201" s="443"/>
      <c r="L201" s="443"/>
      <c r="M201" s="443"/>
      <c r="N201" s="443"/>
      <c r="O201" s="443"/>
      <c r="P201" s="443"/>
      <c r="Q201" s="443"/>
      <c r="R201" s="443"/>
      <c r="S201" s="443"/>
      <c r="T201" s="443"/>
      <c r="U201" s="443"/>
      <c r="V201" s="443"/>
      <c r="W201" s="443"/>
      <c r="X201" s="443"/>
      <c r="Y201" s="443"/>
      <c r="Z201" s="443"/>
    </row>
    <row r="202">
      <c r="A202" s="443"/>
      <c r="B202" s="443"/>
      <c r="C202" s="443"/>
      <c r="D202" s="443"/>
      <c r="E202" s="443"/>
      <c r="F202" s="443"/>
      <c r="G202" s="443"/>
      <c r="H202" s="443"/>
      <c r="I202" s="443"/>
      <c r="J202" s="452"/>
      <c r="K202" s="443"/>
      <c r="L202" s="443"/>
      <c r="M202" s="443"/>
      <c r="N202" s="443"/>
      <c r="O202" s="443"/>
      <c r="P202" s="443"/>
      <c r="Q202" s="443"/>
      <c r="R202" s="443"/>
      <c r="S202" s="443"/>
      <c r="T202" s="443"/>
      <c r="U202" s="443"/>
      <c r="V202" s="443"/>
      <c r="W202" s="443"/>
      <c r="X202" s="443"/>
      <c r="Y202" s="443"/>
      <c r="Z202" s="443"/>
    </row>
    <row r="203">
      <c r="A203" s="443"/>
      <c r="B203" s="443"/>
      <c r="C203" s="443"/>
      <c r="D203" s="443"/>
      <c r="E203" s="443"/>
      <c r="F203" s="443"/>
      <c r="G203" s="443"/>
      <c r="H203" s="443"/>
      <c r="I203" s="443"/>
      <c r="J203" s="452"/>
      <c r="K203" s="443"/>
      <c r="L203" s="443"/>
      <c r="M203" s="443"/>
      <c r="N203" s="443"/>
      <c r="O203" s="443"/>
      <c r="P203" s="443"/>
      <c r="Q203" s="443"/>
      <c r="R203" s="443"/>
      <c r="S203" s="443"/>
      <c r="T203" s="443"/>
      <c r="U203" s="443"/>
      <c r="V203" s="443"/>
      <c r="W203" s="443"/>
      <c r="X203" s="443"/>
      <c r="Y203" s="443"/>
      <c r="Z203" s="443"/>
    </row>
    <row r="204">
      <c r="A204" s="443"/>
      <c r="B204" s="443"/>
      <c r="C204" s="443"/>
      <c r="D204" s="443"/>
      <c r="E204" s="443"/>
      <c r="F204" s="443"/>
      <c r="G204" s="443"/>
      <c r="H204" s="443"/>
      <c r="I204" s="443"/>
      <c r="J204" s="452"/>
      <c r="K204" s="443"/>
      <c r="L204" s="443"/>
      <c r="M204" s="443"/>
      <c r="N204" s="443"/>
      <c r="O204" s="443"/>
      <c r="P204" s="443"/>
      <c r="Q204" s="443"/>
      <c r="R204" s="443"/>
      <c r="S204" s="443"/>
      <c r="T204" s="443"/>
      <c r="U204" s="443"/>
      <c r="V204" s="443"/>
      <c r="W204" s="443"/>
      <c r="X204" s="443"/>
      <c r="Y204" s="443"/>
      <c r="Z204" s="443"/>
    </row>
    <row r="205">
      <c r="A205" s="443"/>
      <c r="B205" s="443"/>
      <c r="C205" s="443"/>
      <c r="D205" s="443"/>
      <c r="E205" s="443"/>
      <c r="F205" s="443"/>
      <c r="G205" s="443"/>
      <c r="H205" s="443"/>
      <c r="I205" s="443"/>
      <c r="J205" s="452"/>
      <c r="K205" s="443"/>
      <c r="L205" s="443"/>
      <c r="M205" s="443"/>
      <c r="N205" s="443"/>
      <c r="O205" s="443"/>
      <c r="P205" s="443"/>
      <c r="Q205" s="443"/>
      <c r="R205" s="443"/>
      <c r="S205" s="443"/>
      <c r="T205" s="443"/>
      <c r="U205" s="443"/>
      <c r="V205" s="443"/>
      <c r="W205" s="443"/>
      <c r="X205" s="443"/>
      <c r="Y205" s="443"/>
      <c r="Z205" s="443"/>
    </row>
    <row r="206">
      <c r="A206" s="443"/>
      <c r="B206" s="443"/>
      <c r="C206" s="443"/>
      <c r="D206" s="443"/>
      <c r="E206" s="443"/>
      <c r="F206" s="443"/>
      <c r="G206" s="443"/>
      <c r="H206" s="443"/>
      <c r="I206" s="443"/>
      <c r="J206" s="452"/>
      <c r="K206" s="443"/>
      <c r="L206" s="443"/>
      <c r="M206" s="443"/>
      <c r="N206" s="443"/>
      <c r="O206" s="443"/>
      <c r="P206" s="443"/>
      <c r="Q206" s="443"/>
      <c r="R206" s="443"/>
      <c r="S206" s="443"/>
      <c r="T206" s="443"/>
      <c r="U206" s="443"/>
      <c r="V206" s="443"/>
      <c r="W206" s="443"/>
      <c r="X206" s="443"/>
      <c r="Y206" s="443"/>
      <c r="Z206" s="443"/>
    </row>
    <row r="207">
      <c r="A207" s="443"/>
      <c r="B207" s="443"/>
      <c r="C207" s="443"/>
      <c r="D207" s="443"/>
      <c r="E207" s="443"/>
      <c r="F207" s="443"/>
      <c r="G207" s="443"/>
      <c r="H207" s="443"/>
      <c r="I207" s="443"/>
      <c r="J207" s="452"/>
      <c r="K207" s="443"/>
      <c r="L207" s="443"/>
      <c r="M207" s="443"/>
      <c r="N207" s="443"/>
      <c r="O207" s="443"/>
      <c r="P207" s="443"/>
      <c r="Q207" s="443"/>
      <c r="R207" s="443"/>
      <c r="S207" s="443"/>
      <c r="T207" s="443"/>
      <c r="U207" s="443"/>
      <c r="V207" s="443"/>
      <c r="W207" s="443"/>
      <c r="X207" s="443"/>
      <c r="Y207" s="443"/>
      <c r="Z207" s="443"/>
    </row>
    <row r="208">
      <c r="A208" s="443"/>
      <c r="B208" s="443"/>
      <c r="C208" s="443"/>
      <c r="D208" s="443"/>
      <c r="E208" s="443"/>
      <c r="F208" s="443"/>
      <c r="G208" s="443"/>
      <c r="H208" s="443"/>
      <c r="I208" s="443"/>
      <c r="J208" s="452"/>
      <c r="K208" s="443"/>
      <c r="L208" s="443"/>
      <c r="M208" s="443"/>
      <c r="N208" s="443"/>
      <c r="O208" s="443"/>
      <c r="P208" s="443"/>
      <c r="Q208" s="443"/>
      <c r="R208" s="443"/>
      <c r="S208" s="443"/>
      <c r="T208" s="443"/>
      <c r="U208" s="443"/>
      <c r="V208" s="443"/>
      <c r="W208" s="443"/>
      <c r="X208" s="443"/>
      <c r="Y208" s="443"/>
      <c r="Z208" s="443"/>
    </row>
    <row r="209">
      <c r="A209" s="443"/>
      <c r="B209" s="443"/>
      <c r="C209" s="443"/>
      <c r="D209" s="443"/>
      <c r="E209" s="443"/>
      <c r="F209" s="443"/>
      <c r="G209" s="443"/>
      <c r="H209" s="443"/>
      <c r="I209" s="443"/>
      <c r="J209" s="452"/>
      <c r="K209" s="443"/>
      <c r="L209" s="443"/>
      <c r="M209" s="443"/>
      <c r="N209" s="443"/>
      <c r="O209" s="443"/>
      <c r="P209" s="443"/>
      <c r="Q209" s="443"/>
      <c r="R209" s="443"/>
      <c r="S209" s="443"/>
      <c r="T209" s="443"/>
      <c r="U209" s="443"/>
      <c r="V209" s="443"/>
      <c r="W209" s="443"/>
      <c r="X209" s="443"/>
      <c r="Y209" s="443"/>
      <c r="Z209" s="443"/>
    </row>
    <row r="210">
      <c r="A210" s="443"/>
      <c r="B210" s="443"/>
      <c r="C210" s="443"/>
      <c r="D210" s="443"/>
      <c r="E210" s="443"/>
      <c r="F210" s="443"/>
      <c r="G210" s="443"/>
      <c r="H210" s="443"/>
      <c r="I210" s="443"/>
      <c r="J210" s="452"/>
      <c r="K210" s="443"/>
      <c r="L210" s="443"/>
      <c r="M210" s="443"/>
      <c r="N210" s="443"/>
      <c r="O210" s="443"/>
      <c r="P210" s="443"/>
      <c r="Q210" s="443"/>
      <c r="R210" s="443"/>
      <c r="S210" s="443"/>
      <c r="T210" s="443"/>
      <c r="U210" s="443"/>
      <c r="V210" s="443"/>
      <c r="W210" s="443"/>
      <c r="X210" s="443"/>
      <c r="Y210" s="443"/>
      <c r="Z210" s="443"/>
    </row>
    <row r="211">
      <c r="A211" s="443"/>
      <c r="B211" s="443"/>
      <c r="C211" s="443"/>
      <c r="D211" s="443"/>
      <c r="E211" s="443"/>
      <c r="F211" s="443"/>
      <c r="G211" s="443"/>
      <c r="H211" s="443"/>
      <c r="I211" s="443"/>
      <c r="J211" s="452"/>
      <c r="K211" s="443"/>
      <c r="L211" s="443"/>
      <c r="M211" s="443"/>
      <c r="N211" s="443"/>
      <c r="O211" s="443"/>
      <c r="P211" s="443"/>
      <c r="Q211" s="443"/>
      <c r="R211" s="443"/>
      <c r="S211" s="443"/>
      <c r="T211" s="443"/>
      <c r="U211" s="443"/>
      <c r="V211" s="443"/>
      <c r="W211" s="443"/>
      <c r="X211" s="443"/>
      <c r="Y211" s="443"/>
      <c r="Z211" s="443"/>
    </row>
    <row r="212">
      <c r="A212" s="443"/>
      <c r="B212" s="443"/>
      <c r="C212" s="443"/>
      <c r="D212" s="443"/>
      <c r="E212" s="443"/>
      <c r="F212" s="443"/>
      <c r="G212" s="443"/>
      <c r="H212" s="443"/>
      <c r="I212" s="443"/>
      <c r="J212" s="452"/>
      <c r="K212" s="443"/>
      <c r="L212" s="443"/>
      <c r="M212" s="443"/>
      <c r="N212" s="443"/>
      <c r="O212" s="443"/>
      <c r="P212" s="443"/>
      <c r="Q212" s="443"/>
      <c r="R212" s="443"/>
      <c r="S212" s="443"/>
      <c r="T212" s="443"/>
      <c r="U212" s="443"/>
      <c r="V212" s="443"/>
      <c r="W212" s="443"/>
      <c r="X212" s="443"/>
      <c r="Y212" s="443"/>
      <c r="Z212" s="443"/>
    </row>
    <row r="213">
      <c r="A213" s="443"/>
      <c r="B213" s="443"/>
      <c r="C213" s="443"/>
      <c r="D213" s="443"/>
      <c r="E213" s="443"/>
      <c r="F213" s="443"/>
      <c r="G213" s="443"/>
      <c r="H213" s="443"/>
      <c r="I213" s="443"/>
      <c r="J213" s="452"/>
      <c r="K213" s="443"/>
      <c r="L213" s="443"/>
      <c r="M213" s="443"/>
      <c r="N213" s="443"/>
      <c r="O213" s="443"/>
      <c r="P213" s="443"/>
      <c r="Q213" s="443"/>
      <c r="R213" s="443"/>
      <c r="S213" s="443"/>
      <c r="T213" s="443"/>
      <c r="U213" s="443"/>
      <c r="V213" s="443"/>
      <c r="W213" s="443"/>
      <c r="X213" s="443"/>
      <c r="Y213" s="443"/>
      <c r="Z213" s="443"/>
    </row>
    <row r="214">
      <c r="A214" s="443"/>
      <c r="B214" s="443"/>
      <c r="C214" s="443"/>
      <c r="D214" s="443"/>
      <c r="E214" s="443"/>
      <c r="F214" s="443"/>
      <c r="G214" s="443"/>
      <c r="H214" s="443"/>
      <c r="I214" s="443"/>
      <c r="J214" s="452"/>
      <c r="K214" s="443"/>
      <c r="L214" s="443"/>
      <c r="M214" s="443"/>
      <c r="N214" s="443"/>
      <c r="O214" s="443"/>
      <c r="P214" s="443"/>
      <c r="Q214" s="443"/>
      <c r="R214" s="443"/>
      <c r="S214" s="443"/>
      <c r="T214" s="443"/>
      <c r="U214" s="443"/>
      <c r="V214" s="443"/>
      <c r="W214" s="443"/>
      <c r="X214" s="443"/>
      <c r="Y214" s="443"/>
      <c r="Z214" s="443"/>
    </row>
    <row r="215">
      <c r="A215" s="443"/>
      <c r="B215" s="443"/>
      <c r="C215" s="443"/>
      <c r="D215" s="443"/>
      <c r="E215" s="443"/>
      <c r="F215" s="443"/>
      <c r="G215" s="443"/>
      <c r="H215" s="443"/>
      <c r="I215" s="443"/>
      <c r="J215" s="452"/>
      <c r="K215" s="443"/>
      <c r="L215" s="443"/>
      <c r="M215" s="443"/>
      <c r="N215" s="443"/>
      <c r="O215" s="443"/>
      <c r="P215" s="443"/>
      <c r="Q215" s="443"/>
      <c r="R215" s="443"/>
      <c r="S215" s="443"/>
      <c r="T215" s="443"/>
      <c r="U215" s="443"/>
      <c r="V215" s="443"/>
      <c r="W215" s="443"/>
      <c r="X215" s="443"/>
      <c r="Y215" s="443"/>
      <c r="Z215" s="443"/>
    </row>
    <row r="216">
      <c r="A216" s="443"/>
      <c r="B216" s="443"/>
      <c r="C216" s="443"/>
      <c r="D216" s="443"/>
      <c r="E216" s="443"/>
      <c r="F216" s="443"/>
      <c r="G216" s="443"/>
      <c r="H216" s="443"/>
      <c r="I216" s="443"/>
      <c r="J216" s="452"/>
      <c r="K216" s="443"/>
      <c r="L216" s="443"/>
      <c r="M216" s="443"/>
      <c r="N216" s="443"/>
      <c r="O216" s="443"/>
      <c r="P216" s="443"/>
      <c r="Q216" s="443"/>
      <c r="R216" s="443"/>
      <c r="S216" s="443"/>
      <c r="T216" s="443"/>
      <c r="U216" s="443"/>
      <c r="V216" s="443"/>
      <c r="W216" s="443"/>
      <c r="X216" s="443"/>
      <c r="Y216" s="443"/>
      <c r="Z216" s="443"/>
    </row>
    <row r="217">
      <c r="A217" s="443"/>
      <c r="B217" s="443"/>
      <c r="C217" s="443"/>
      <c r="D217" s="443"/>
      <c r="E217" s="443"/>
      <c r="F217" s="443"/>
      <c r="G217" s="443"/>
      <c r="H217" s="443"/>
      <c r="I217" s="443"/>
      <c r="J217" s="452"/>
      <c r="K217" s="443"/>
      <c r="L217" s="443"/>
      <c r="M217" s="443"/>
      <c r="N217" s="443"/>
      <c r="O217" s="443"/>
      <c r="P217" s="443"/>
      <c r="Q217" s="443"/>
      <c r="R217" s="443"/>
      <c r="S217" s="443"/>
      <c r="T217" s="443"/>
      <c r="U217" s="443"/>
      <c r="V217" s="443"/>
      <c r="W217" s="443"/>
      <c r="X217" s="443"/>
      <c r="Y217" s="443"/>
      <c r="Z217" s="443"/>
    </row>
    <row r="218">
      <c r="A218" s="443"/>
      <c r="B218" s="443"/>
      <c r="C218" s="443"/>
      <c r="D218" s="443"/>
      <c r="E218" s="443"/>
      <c r="F218" s="443"/>
      <c r="G218" s="443"/>
      <c r="H218" s="443"/>
      <c r="I218" s="443"/>
      <c r="J218" s="452"/>
      <c r="K218" s="443"/>
      <c r="L218" s="443"/>
      <c r="M218" s="443"/>
      <c r="N218" s="443"/>
      <c r="O218" s="443"/>
      <c r="P218" s="443"/>
      <c r="Q218" s="443"/>
      <c r="R218" s="443"/>
      <c r="S218" s="443"/>
      <c r="T218" s="443"/>
      <c r="U218" s="443"/>
      <c r="V218" s="443"/>
      <c r="W218" s="443"/>
      <c r="X218" s="443"/>
      <c r="Y218" s="443"/>
      <c r="Z218" s="443"/>
    </row>
    <row r="219">
      <c r="A219" s="443"/>
      <c r="B219" s="443"/>
      <c r="C219" s="443"/>
      <c r="D219" s="443"/>
      <c r="E219" s="443"/>
      <c r="F219" s="443"/>
      <c r="G219" s="443"/>
      <c r="H219" s="443"/>
      <c r="I219" s="443"/>
      <c r="J219" s="452"/>
      <c r="K219" s="443"/>
      <c r="L219" s="443"/>
      <c r="M219" s="443"/>
      <c r="N219" s="443"/>
      <c r="O219" s="443"/>
      <c r="P219" s="443"/>
      <c r="Q219" s="443"/>
      <c r="R219" s="443"/>
      <c r="S219" s="443"/>
      <c r="T219" s="443"/>
      <c r="U219" s="443"/>
      <c r="V219" s="443"/>
      <c r="W219" s="443"/>
      <c r="X219" s="443"/>
      <c r="Y219" s="443"/>
      <c r="Z219" s="443"/>
    </row>
    <row r="220">
      <c r="A220" s="443"/>
      <c r="B220" s="443"/>
      <c r="C220" s="443"/>
      <c r="D220" s="443"/>
      <c r="E220" s="443"/>
      <c r="F220" s="443"/>
      <c r="G220" s="443"/>
      <c r="H220" s="443"/>
      <c r="I220" s="443"/>
      <c r="J220" s="452"/>
      <c r="K220" s="443"/>
      <c r="L220" s="443"/>
      <c r="M220" s="443"/>
      <c r="N220" s="443"/>
      <c r="O220" s="443"/>
      <c r="P220" s="443"/>
      <c r="Q220" s="443"/>
      <c r="R220" s="443"/>
      <c r="S220" s="443"/>
      <c r="T220" s="443"/>
      <c r="U220" s="443"/>
      <c r="V220" s="443"/>
      <c r="W220" s="443"/>
      <c r="X220" s="443"/>
      <c r="Y220" s="443"/>
      <c r="Z220" s="443"/>
    </row>
    <row r="221">
      <c r="A221" s="443"/>
      <c r="B221" s="443"/>
      <c r="C221" s="443"/>
      <c r="D221" s="443"/>
      <c r="E221" s="443"/>
      <c r="F221" s="443"/>
      <c r="G221" s="443"/>
      <c r="H221" s="443"/>
      <c r="I221" s="443"/>
      <c r="J221" s="452"/>
      <c r="K221" s="443"/>
      <c r="L221" s="443"/>
      <c r="M221" s="443"/>
      <c r="N221" s="443"/>
      <c r="O221" s="443"/>
      <c r="P221" s="443"/>
      <c r="Q221" s="443"/>
      <c r="R221" s="443"/>
      <c r="S221" s="443"/>
      <c r="T221" s="443"/>
      <c r="U221" s="443"/>
      <c r="V221" s="443"/>
      <c r="W221" s="443"/>
      <c r="X221" s="443"/>
      <c r="Y221" s="443"/>
      <c r="Z221" s="443"/>
    </row>
    <row r="222">
      <c r="A222" s="443"/>
      <c r="B222" s="443"/>
      <c r="C222" s="443"/>
      <c r="D222" s="443"/>
      <c r="E222" s="443"/>
      <c r="F222" s="443"/>
      <c r="G222" s="443"/>
      <c r="H222" s="443"/>
      <c r="I222" s="443"/>
      <c r="J222" s="452"/>
      <c r="K222" s="443"/>
      <c r="L222" s="443"/>
      <c r="M222" s="443"/>
      <c r="N222" s="443"/>
      <c r="O222" s="443"/>
      <c r="P222" s="443"/>
      <c r="Q222" s="443"/>
      <c r="R222" s="443"/>
      <c r="S222" s="443"/>
      <c r="T222" s="443"/>
      <c r="U222" s="443"/>
      <c r="V222" s="443"/>
      <c r="W222" s="443"/>
      <c r="X222" s="443"/>
      <c r="Y222" s="443"/>
      <c r="Z222" s="443"/>
    </row>
    <row r="223">
      <c r="A223" s="443"/>
      <c r="B223" s="443"/>
      <c r="C223" s="443"/>
      <c r="D223" s="443"/>
      <c r="E223" s="443"/>
      <c r="F223" s="443"/>
      <c r="G223" s="443"/>
      <c r="H223" s="443"/>
      <c r="I223" s="443"/>
      <c r="J223" s="452"/>
      <c r="K223" s="443"/>
      <c r="L223" s="443"/>
      <c r="M223" s="443"/>
      <c r="N223" s="443"/>
      <c r="O223" s="443"/>
      <c r="P223" s="443"/>
      <c r="Q223" s="443"/>
      <c r="R223" s="443"/>
      <c r="S223" s="443"/>
      <c r="T223" s="443"/>
      <c r="U223" s="443"/>
      <c r="V223" s="443"/>
      <c r="W223" s="443"/>
      <c r="X223" s="443"/>
      <c r="Y223" s="443"/>
      <c r="Z223" s="443"/>
    </row>
    <row r="224">
      <c r="A224" s="443"/>
      <c r="B224" s="443"/>
      <c r="C224" s="443"/>
      <c r="D224" s="443"/>
      <c r="E224" s="443"/>
      <c r="F224" s="443"/>
      <c r="G224" s="443"/>
      <c r="H224" s="443"/>
      <c r="I224" s="443"/>
      <c r="J224" s="452"/>
      <c r="K224" s="443"/>
      <c r="L224" s="443"/>
      <c r="M224" s="443"/>
      <c r="N224" s="443"/>
      <c r="O224" s="443"/>
      <c r="P224" s="443"/>
      <c r="Q224" s="443"/>
      <c r="R224" s="443"/>
      <c r="S224" s="443"/>
      <c r="T224" s="443"/>
      <c r="U224" s="443"/>
      <c r="V224" s="443"/>
      <c r="W224" s="443"/>
      <c r="X224" s="443"/>
      <c r="Y224" s="443"/>
      <c r="Z224" s="443"/>
    </row>
    <row r="225">
      <c r="A225" s="443"/>
      <c r="B225" s="443"/>
      <c r="C225" s="443"/>
      <c r="D225" s="443"/>
      <c r="E225" s="443"/>
      <c r="F225" s="443"/>
      <c r="G225" s="443"/>
      <c r="H225" s="443"/>
      <c r="I225" s="443"/>
      <c r="J225" s="452"/>
      <c r="K225" s="443"/>
      <c r="L225" s="443"/>
      <c r="M225" s="443"/>
      <c r="N225" s="443"/>
      <c r="O225" s="443"/>
      <c r="P225" s="443"/>
      <c r="Q225" s="443"/>
      <c r="R225" s="443"/>
      <c r="S225" s="443"/>
      <c r="T225" s="443"/>
      <c r="U225" s="443"/>
      <c r="V225" s="443"/>
      <c r="W225" s="443"/>
      <c r="X225" s="443"/>
      <c r="Y225" s="443"/>
      <c r="Z225" s="443"/>
    </row>
    <row r="226">
      <c r="A226" s="443"/>
      <c r="B226" s="443"/>
      <c r="C226" s="443"/>
      <c r="D226" s="443"/>
      <c r="E226" s="443"/>
      <c r="F226" s="443"/>
      <c r="G226" s="443"/>
      <c r="H226" s="443"/>
      <c r="I226" s="443"/>
      <c r="J226" s="452"/>
      <c r="K226" s="443"/>
      <c r="L226" s="443"/>
      <c r="M226" s="443"/>
      <c r="N226" s="443"/>
      <c r="O226" s="443"/>
      <c r="P226" s="443"/>
      <c r="Q226" s="443"/>
      <c r="R226" s="443"/>
      <c r="S226" s="443"/>
      <c r="T226" s="443"/>
      <c r="U226" s="443"/>
      <c r="V226" s="443"/>
      <c r="W226" s="443"/>
      <c r="X226" s="443"/>
      <c r="Y226" s="443"/>
      <c r="Z226" s="443"/>
    </row>
    <row r="227">
      <c r="A227" s="443"/>
      <c r="B227" s="443"/>
      <c r="C227" s="443"/>
      <c r="D227" s="443"/>
      <c r="E227" s="443"/>
      <c r="F227" s="443"/>
      <c r="G227" s="443"/>
      <c r="H227" s="443"/>
      <c r="I227" s="443"/>
      <c r="J227" s="452"/>
      <c r="K227" s="443"/>
      <c r="L227" s="443"/>
      <c r="M227" s="443"/>
      <c r="N227" s="443"/>
      <c r="O227" s="443"/>
      <c r="P227" s="443"/>
      <c r="Q227" s="443"/>
      <c r="R227" s="443"/>
      <c r="S227" s="443"/>
      <c r="T227" s="443"/>
      <c r="U227" s="443"/>
      <c r="V227" s="443"/>
      <c r="W227" s="443"/>
      <c r="X227" s="443"/>
      <c r="Y227" s="443"/>
      <c r="Z227" s="443"/>
    </row>
    <row r="228">
      <c r="A228" s="443"/>
      <c r="B228" s="443"/>
      <c r="C228" s="443"/>
      <c r="D228" s="443"/>
      <c r="E228" s="443"/>
      <c r="F228" s="443"/>
      <c r="G228" s="443"/>
      <c r="H228" s="443"/>
      <c r="I228" s="443"/>
      <c r="J228" s="452"/>
      <c r="K228" s="443"/>
      <c r="L228" s="443"/>
      <c r="M228" s="443"/>
      <c r="N228" s="443"/>
      <c r="O228" s="443"/>
      <c r="P228" s="443"/>
      <c r="Q228" s="443"/>
      <c r="R228" s="443"/>
      <c r="S228" s="443"/>
      <c r="T228" s="443"/>
      <c r="U228" s="443"/>
      <c r="V228" s="443"/>
      <c r="W228" s="443"/>
      <c r="X228" s="443"/>
      <c r="Y228" s="443"/>
      <c r="Z228" s="443"/>
    </row>
    <row r="229">
      <c r="A229" s="443"/>
      <c r="B229" s="443"/>
      <c r="C229" s="443"/>
      <c r="D229" s="443"/>
      <c r="E229" s="443"/>
      <c r="F229" s="443"/>
      <c r="G229" s="443"/>
      <c r="H229" s="443"/>
      <c r="I229" s="443"/>
      <c r="J229" s="452"/>
      <c r="K229" s="443"/>
      <c r="L229" s="443"/>
      <c r="M229" s="443"/>
      <c r="N229" s="443"/>
      <c r="O229" s="443"/>
      <c r="P229" s="443"/>
      <c r="Q229" s="443"/>
      <c r="R229" s="443"/>
      <c r="S229" s="443"/>
      <c r="T229" s="443"/>
      <c r="U229" s="443"/>
      <c r="V229" s="443"/>
      <c r="W229" s="443"/>
      <c r="X229" s="443"/>
      <c r="Y229" s="443"/>
      <c r="Z229" s="443"/>
    </row>
    <row r="230">
      <c r="A230" s="443"/>
      <c r="B230" s="443"/>
      <c r="C230" s="443"/>
      <c r="D230" s="443"/>
      <c r="E230" s="443"/>
      <c r="F230" s="443"/>
      <c r="G230" s="443"/>
      <c r="H230" s="443"/>
      <c r="I230" s="443"/>
      <c r="J230" s="452"/>
      <c r="K230" s="443"/>
      <c r="L230" s="443"/>
      <c r="M230" s="443"/>
      <c r="N230" s="443"/>
      <c r="O230" s="443"/>
      <c r="P230" s="443"/>
      <c r="Q230" s="443"/>
      <c r="R230" s="443"/>
      <c r="S230" s="443"/>
      <c r="T230" s="443"/>
      <c r="U230" s="443"/>
      <c r="V230" s="443"/>
      <c r="W230" s="443"/>
      <c r="X230" s="443"/>
      <c r="Y230" s="443"/>
      <c r="Z230" s="443"/>
    </row>
    <row r="231">
      <c r="A231" s="443"/>
      <c r="B231" s="443"/>
      <c r="C231" s="443"/>
      <c r="D231" s="443"/>
      <c r="E231" s="443"/>
      <c r="F231" s="443"/>
      <c r="G231" s="443"/>
      <c r="H231" s="443"/>
      <c r="I231" s="443"/>
      <c r="J231" s="452"/>
      <c r="K231" s="443"/>
      <c r="L231" s="443"/>
      <c r="M231" s="443"/>
      <c r="N231" s="443"/>
      <c r="O231" s="443"/>
      <c r="P231" s="443"/>
      <c r="Q231" s="443"/>
      <c r="R231" s="443"/>
      <c r="S231" s="443"/>
      <c r="T231" s="443"/>
      <c r="U231" s="443"/>
      <c r="V231" s="443"/>
      <c r="W231" s="443"/>
      <c r="X231" s="443"/>
      <c r="Y231" s="443"/>
      <c r="Z231" s="443"/>
    </row>
    <row r="232">
      <c r="A232" s="443"/>
      <c r="B232" s="443"/>
      <c r="C232" s="443"/>
      <c r="D232" s="443"/>
      <c r="E232" s="443"/>
      <c r="F232" s="443"/>
      <c r="G232" s="443"/>
      <c r="H232" s="443"/>
      <c r="I232" s="443"/>
      <c r="J232" s="452"/>
      <c r="K232" s="443"/>
      <c r="L232" s="443"/>
      <c r="M232" s="443"/>
      <c r="N232" s="443"/>
      <c r="O232" s="443"/>
      <c r="P232" s="443"/>
      <c r="Q232" s="443"/>
      <c r="R232" s="443"/>
      <c r="S232" s="443"/>
      <c r="T232" s="443"/>
      <c r="U232" s="443"/>
      <c r="V232" s="443"/>
      <c r="W232" s="443"/>
      <c r="X232" s="443"/>
      <c r="Y232" s="443"/>
      <c r="Z232" s="443"/>
    </row>
    <row r="233">
      <c r="A233" s="443"/>
      <c r="B233" s="443"/>
      <c r="C233" s="443"/>
      <c r="D233" s="443"/>
      <c r="E233" s="443"/>
      <c r="F233" s="443"/>
      <c r="G233" s="443"/>
      <c r="H233" s="443"/>
      <c r="I233" s="443"/>
      <c r="J233" s="452"/>
      <c r="K233" s="443"/>
      <c r="L233" s="443"/>
      <c r="M233" s="443"/>
      <c r="N233" s="443"/>
      <c r="O233" s="443"/>
      <c r="P233" s="443"/>
      <c r="Q233" s="443"/>
      <c r="R233" s="443"/>
      <c r="S233" s="443"/>
      <c r="T233" s="443"/>
      <c r="U233" s="443"/>
      <c r="V233" s="443"/>
      <c r="W233" s="443"/>
      <c r="X233" s="443"/>
      <c r="Y233" s="443"/>
      <c r="Z233" s="443"/>
    </row>
    <row r="234">
      <c r="A234" s="443"/>
      <c r="B234" s="443"/>
      <c r="C234" s="443"/>
      <c r="D234" s="443"/>
      <c r="E234" s="443"/>
      <c r="F234" s="443"/>
      <c r="G234" s="443"/>
      <c r="H234" s="443"/>
      <c r="I234" s="443"/>
      <c r="J234" s="452"/>
      <c r="K234" s="443"/>
      <c r="L234" s="443"/>
      <c r="M234" s="443"/>
      <c r="N234" s="443"/>
      <c r="O234" s="443"/>
      <c r="P234" s="443"/>
      <c r="Q234" s="443"/>
      <c r="R234" s="443"/>
      <c r="S234" s="443"/>
      <c r="T234" s="443"/>
      <c r="U234" s="443"/>
      <c r="V234" s="443"/>
      <c r="W234" s="443"/>
      <c r="X234" s="443"/>
      <c r="Y234" s="443"/>
      <c r="Z234" s="443"/>
    </row>
    <row r="235">
      <c r="A235" s="443"/>
      <c r="B235" s="443"/>
      <c r="C235" s="443"/>
      <c r="D235" s="443"/>
      <c r="E235" s="443"/>
      <c r="F235" s="443"/>
      <c r="G235" s="443"/>
      <c r="H235" s="443"/>
      <c r="I235" s="443"/>
      <c r="J235" s="452"/>
      <c r="K235" s="443"/>
      <c r="L235" s="443"/>
      <c r="M235" s="443"/>
      <c r="N235" s="443"/>
      <c r="O235" s="443"/>
      <c r="P235" s="443"/>
      <c r="Q235" s="443"/>
      <c r="R235" s="443"/>
      <c r="S235" s="443"/>
      <c r="T235" s="443"/>
      <c r="U235" s="443"/>
      <c r="V235" s="443"/>
      <c r="W235" s="443"/>
      <c r="X235" s="443"/>
      <c r="Y235" s="443"/>
      <c r="Z235" s="443"/>
    </row>
    <row r="236">
      <c r="A236" s="443"/>
      <c r="B236" s="443"/>
      <c r="C236" s="443"/>
      <c r="D236" s="443"/>
      <c r="E236" s="443"/>
      <c r="F236" s="443"/>
      <c r="G236" s="443"/>
      <c r="H236" s="443"/>
      <c r="I236" s="443"/>
      <c r="J236" s="452"/>
      <c r="K236" s="443"/>
      <c r="L236" s="443"/>
      <c r="M236" s="443"/>
      <c r="N236" s="443"/>
      <c r="O236" s="443"/>
      <c r="P236" s="443"/>
      <c r="Q236" s="443"/>
      <c r="R236" s="443"/>
      <c r="S236" s="443"/>
      <c r="T236" s="443"/>
      <c r="U236" s="443"/>
      <c r="V236" s="443"/>
      <c r="W236" s="443"/>
      <c r="X236" s="443"/>
      <c r="Y236" s="443"/>
      <c r="Z236" s="443"/>
    </row>
    <row r="237">
      <c r="A237" s="443"/>
      <c r="B237" s="443"/>
      <c r="C237" s="443"/>
      <c r="D237" s="443"/>
      <c r="E237" s="443"/>
      <c r="F237" s="443"/>
      <c r="G237" s="443"/>
      <c r="H237" s="443"/>
      <c r="I237" s="443"/>
      <c r="J237" s="452"/>
      <c r="K237" s="443"/>
      <c r="L237" s="443"/>
      <c r="M237" s="443"/>
      <c r="N237" s="443"/>
      <c r="O237" s="443"/>
      <c r="P237" s="443"/>
      <c r="Q237" s="443"/>
      <c r="R237" s="443"/>
      <c r="S237" s="443"/>
      <c r="T237" s="443"/>
      <c r="U237" s="443"/>
      <c r="V237" s="443"/>
      <c r="W237" s="443"/>
      <c r="X237" s="443"/>
      <c r="Y237" s="443"/>
      <c r="Z237" s="443"/>
    </row>
    <row r="238">
      <c r="A238" s="443"/>
      <c r="B238" s="443"/>
      <c r="C238" s="443"/>
      <c r="D238" s="443"/>
      <c r="E238" s="443"/>
      <c r="F238" s="443"/>
      <c r="G238" s="443"/>
      <c r="H238" s="443"/>
      <c r="I238" s="443"/>
      <c r="J238" s="452"/>
      <c r="K238" s="443"/>
      <c r="L238" s="443"/>
      <c r="M238" s="443"/>
      <c r="N238" s="443"/>
      <c r="O238" s="443"/>
      <c r="P238" s="443"/>
      <c r="Q238" s="443"/>
      <c r="R238" s="443"/>
      <c r="S238" s="443"/>
      <c r="T238" s="443"/>
      <c r="U238" s="443"/>
      <c r="V238" s="443"/>
      <c r="W238" s="443"/>
      <c r="X238" s="443"/>
      <c r="Y238" s="443"/>
      <c r="Z238" s="443"/>
    </row>
    <row r="239">
      <c r="A239" s="443"/>
      <c r="B239" s="443"/>
      <c r="C239" s="443"/>
      <c r="D239" s="443"/>
      <c r="E239" s="443"/>
      <c r="F239" s="443"/>
      <c r="G239" s="443"/>
      <c r="H239" s="443"/>
      <c r="I239" s="443"/>
      <c r="J239" s="452"/>
      <c r="K239" s="443"/>
      <c r="L239" s="443"/>
      <c r="M239" s="443"/>
      <c r="N239" s="443"/>
      <c r="O239" s="443"/>
      <c r="P239" s="443"/>
      <c r="Q239" s="443"/>
      <c r="R239" s="443"/>
      <c r="S239" s="443"/>
      <c r="T239" s="443"/>
      <c r="U239" s="443"/>
      <c r="V239" s="443"/>
      <c r="W239" s="443"/>
      <c r="X239" s="443"/>
      <c r="Y239" s="443"/>
      <c r="Z239" s="443"/>
    </row>
    <row r="240">
      <c r="A240" s="443"/>
      <c r="B240" s="443"/>
      <c r="C240" s="443"/>
      <c r="D240" s="443"/>
      <c r="E240" s="443"/>
      <c r="F240" s="443"/>
      <c r="G240" s="443"/>
      <c r="H240" s="443"/>
      <c r="I240" s="443"/>
      <c r="J240" s="452"/>
      <c r="K240" s="443"/>
      <c r="L240" s="443"/>
      <c r="M240" s="443"/>
      <c r="N240" s="443"/>
      <c r="O240" s="443"/>
      <c r="P240" s="443"/>
      <c r="Q240" s="443"/>
      <c r="R240" s="443"/>
      <c r="S240" s="443"/>
      <c r="T240" s="443"/>
      <c r="U240" s="443"/>
      <c r="V240" s="443"/>
      <c r="W240" s="443"/>
      <c r="X240" s="443"/>
      <c r="Y240" s="443"/>
      <c r="Z240" s="443"/>
    </row>
    <row r="241">
      <c r="A241" s="443"/>
      <c r="B241" s="443"/>
      <c r="C241" s="443"/>
      <c r="D241" s="443"/>
      <c r="E241" s="443"/>
      <c r="F241" s="443"/>
      <c r="G241" s="443"/>
      <c r="H241" s="443"/>
      <c r="I241" s="443"/>
      <c r="J241" s="452"/>
      <c r="K241" s="443"/>
      <c r="L241" s="443"/>
      <c r="M241" s="443"/>
      <c r="N241" s="443"/>
      <c r="O241" s="443"/>
      <c r="P241" s="443"/>
      <c r="Q241" s="443"/>
      <c r="R241" s="443"/>
      <c r="S241" s="443"/>
      <c r="T241" s="443"/>
      <c r="U241" s="443"/>
      <c r="V241" s="443"/>
      <c r="W241" s="443"/>
      <c r="X241" s="443"/>
      <c r="Y241" s="443"/>
      <c r="Z241" s="443"/>
    </row>
    <row r="242">
      <c r="A242" s="443"/>
      <c r="B242" s="443"/>
      <c r="C242" s="443"/>
      <c r="D242" s="443"/>
      <c r="E242" s="443"/>
      <c r="F242" s="443"/>
      <c r="G242" s="443"/>
      <c r="H242" s="443"/>
      <c r="I242" s="443"/>
      <c r="J242" s="452"/>
      <c r="K242" s="443"/>
      <c r="L242" s="443"/>
      <c r="M242" s="443"/>
      <c r="N242" s="443"/>
      <c r="O242" s="443"/>
      <c r="P242" s="443"/>
      <c r="Q242" s="443"/>
      <c r="R242" s="443"/>
      <c r="S242" s="443"/>
      <c r="T242" s="443"/>
      <c r="U242" s="443"/>
      <c r="V242" s="443"/>
      <c r="W242" s="443"/>
      <c r="X242" s="443"/>
      <c r="Y242" s="443"/>
      <c r="Z242" s="443"/>
    </row>
    <row r="243">
      <c r="A243" s="443"/>
      <c r="B243" s="443"/>
      <c r="C243" s="443"/>
      <c r="D243" s="443"/>
      <c r="E243" s="443"/>
      <c r="F243" s="443"/>
      <c r="G243" s="443"/>
      <c r="H243" s="443"/>
      <c r="I243" s="443"/>
      <c r="J243" s="452"/>
      <c r="K243" s="443"/>
      <c r="L243" s="443"/>
      <c r="M243" s="443"/>
      <c r="N243" s="443"/>
      <c r="O243" s="443"/>
      <c r="P243" s="443"/>
      <c r="Q243" s="443"/>
      <c r="R243" s="443"/>
      <c r="S243" s="443"/>
      <c r="T243" s="443"/>
      <c r="U243" s="443"/>
      <c r="V243" s="443"/>
      <c r="W243" s="443"/>
      <c r="X243" s="443"/>
      <c r="Y243" s="443"/>
      <c r="Z243" s="443"/>
    </row>
    <row r="244">
      <c r="A244" s="443"/>
      <c r="B244" s="443"/>
      <c r="C244" s="443"/>
      <c r="D244" s="443"/>
      <c r="E244" s="443"/>
      <c r="F244" s="443"/>
      <c r="G244" s="443"/>
      <c r="H244" s="443"/>
      <c r="I244" s="443"/>
      <c r="J244" s="452"/>
      <c r="K244" s="443"/>
      <c r="L244" s="443"/>
      <c r="M244" s="443"/>
      <c r="N244" s="443"/>
      <c r="O244" s="443"/>
      <c r="P244" s="443"/>
      <c r="Q244" s="443"/>
      <c r="R244" s="443"/>
      <c r="S244" s="443"/>
      <c r="T244" s="443"/>
      <c r="U244" s="443"/>
      <c r="V244" s="443"/>
      <c r="W244" s="443"/>
      <c r="X244" s="443"/>
      <c r="Y244" s="443"/>
      <c r="Z244" s="443"/>
    </row>
    <row r="245">
      <c r="A245" s="443"/>
      <c r="B245" s="443"/>
      <c r="C245" s="443"/>
      <c r="D245" s="443"/>
      <c r="E245" s="443"/>
      <c r="F245" s="443"/>
      <c r="G245" s="443"/>
      <c r="H245" s="443"/>
      <c r="I245" s="443"/>
      <c r="J245" s="452"/>
      <c r="K245" s="443"/>
      <c r="L245" s="443"/>
      <c r="M245" s="443"/>
      <c r="N245" s="443"/>
      <c r="O245" s="443"/>
      <c r="P245" s="443"/>
      <c r="Q245" s="443"/>
      <c r="R245" s="443"/>
      <c r="S245" s="443"/>
      <c r="T245" s="443"/>
      <c r="U245" s="443"/>
      <c r="V245" s="443"/>
      <c r="W245" s="443"/>
      <c r="X245" s="443"/>
      <c r="Y245" s="443"/>
      <c r="Z245" s="443"/>
    </row>
    <row r="246">
      <c r="A246" s="443"/>
      <c r="B246" s="443"/>
      <c r="C246" s="443"/>
      <c r="D246" s="443"/>
      <c r="E246" s="443"/>
      <c r="F246" s="443"/>
      <c r="G246" s="443"/>
      <c r="H246" s="443"/>
      <c r="I246" s="443"/>
      <c r="J246" s="452"/>
      <c r="K246" s="443"/>
      <c r="L246" s="443"/>
      <c r="M246" s="443"/>
      <c r="N246" s="443"/>
      <c r="O246" s="443"/>
      <c r="P246" s="443"/>
      <c r="Q246" s="443"/>
      <c r="R246" s="443"/>
      <c r="S246" s="443"/>
      <c r="T246" s="443"/>
      <c r="U246" s="443"/>
      <c r="V246" s="443"/>
      <c r="W246" s="443"/>
      <c r="X246" s="443"/>
      <c r="Y246" s="443"/>
      <c r="Z246" s="443"/>
    </row>
    <row r="247">
      <c r="A247" s="443"/>
      <c r="B247" s="443"/>
      <c r="C247" s="443"/>
      <c r="D247" s="443"/>
      <c r="E247" s="443"/>
      <c r="F247" s="443"/>
      <c r="G247" s="443"/>
      <c r="H247" s="443"/>
      <c r="I247" s="443"/>
      <c r="J247" s="452"/>
      <c r="K247" s="443"/>
      <c r="L247" s="443"/>
      <c r="M247" s="443"/>
      <c r="N247" s="443"/>
      <c r="O247" s="443"/>
      <c r="P247" s="443"/>
      <c r="Q247" s="443"/>
      <c r="R247" s="443"/>
      <c r="S247" s="443"/>
      <c r="T247" s="443"/>
      <c r="U247" s="443"/>
      <c r="V247" s="443"/>
      <c r="W247" s="443"/>
      <c r="X247" s="443"/>
      <c r="Y247" s="443"/>
      <c r="Z247" s="443"/>
    </row>
    <row r="248">
      <c r="A248" s="443"/>
      <c r="B248" s="443"/>
      <c r="C248" s="443"/>
      <c r="D248" s="443"/>
      <c r="E248" s="443"/>
      <c r="F248" s="443"/>
      <c r="G248" s="443"/>
      <c r="H248" s="443"/>
      <c r="I248" s="443"/>
      <c r="J248" s="452"/>
      <c r="K248" s="443"/>
      <c r="L248" s="443"/>
      <c r="M248" s="443"/>
      <c r="N248" s="443"/>
      <c r="O248" s="443"/>
      <c r="P248" s="443"/>
      <c r="Q248" s="443"/>
      <c r="R248" s="443"/>
      <c r="S248" s="443"/>
      <c r="T248" s="443"/>
      <c r="U248" s="443"/>
      <c r="V248" s="443"/>
      <c r="W248" s="443"/>
      <c r="X248" s="443"/>
      <c r="Y248" s="443"/>
      <c r="Z248" s="443"/>
    </row>
    <row r="249">
      <c r="A249" s="443"/>
      <c r="B249" s="443"/>
      <c r="C249" s="443"/>
      <c r="D249" s="443"/>
      <c r="E249" s="443"/>
      <c r="F249" s="443"/>
      <c r="G249" s="443"/>
      <c r="H249" s="443"/>
      <c r="I249" s="443"/>
      <c r="J249" s="452"/>
      <c r="K249" s="443"/>
      <c r="L249" s="443"/>
      <c r="M249" s="443"/>
      <c r="N249" s="443"/>
      <c r="O249" s="443"/>
      <c r="P249" s="443"/>
      <c r="Q249" s="443"/>
      <c r="R249" s="443"/>
      <c r="S249" s="443"/>
      <c r="T249" s="443"/>
      <c r="U249" s="443"/>
      <c r="V249" s="443"/>
      <c r="W249" s="443"/>
      <c r="X249" s="443"/>
      <c r="Y249" s="443"/>
      <c r="Z249" s="443"/>
    </row>
    <row r="250">
      <c r="A250" s="443"/>
      <c r="B250" s="443"/>
      <c r="C250" s="443"/>
      <c r="D250" s="443"/>
      <c r="E250" s="443"/>
      <c r="F250" s="443"/>
      <c r="G250" s="443"/>
      <c r="H250" s="443"/>
      <c r="I250" s="443"/>
      <c r="J250" s="452"/>
      <c r="K250" s="443"/>
      <c r="L250" s="443"/>
      <c r="M250" s="443"/>
      <c r="N250" s="443"/>
      <c r="O250" s="443"/>
      <c r="P250" s="443"/>
      <c r="Q250" s="443"/>
      <c r="R250" s="443"/>
      <c r="S250" s="443"/>
      <c r="T250" s="443"/>
      <c r="U250" s="443"/>
      <c r="V250" s="443"/>
      <c r="W250" s="443"/>
      <c r="X250" s="443"/>
      <c r="Y250" s="443"/>
      <c r="Z250" s="443"/>
    </row>
    <row r="251">
      <c r="A251" s="443"/>
      <c r="B251" s="443"/>
      <c r="C251" s="443"/>
      <c r="D251" s="443"/>
      <c r="E251" s="443"/>
      <c r="F251" s="443"/>
      <c r="G251" s="443"/>
      <c r="H251" s="443"/>
      <c r="I251" s="443"/>
      <c r="J251" s="452"/>
      <c r="K251" s="443"/>
      <c r="L251" s="443"/>
      <c r="M251" s="443"/>
      <c r="N251" s="443"/>
      <c r="O251" s="443"/>
      <c r="P251" s="443"/>
      <c r="Q251" s="443"/>
      <c r="R251" s="443"/>
      <c r="S251" s="443"/>
      <c r="T251" s="443"/>
      <c r="U251" s="443"/>
      <c r="V251" s="443"/>
      <c r="W251" s="443"/>
      <c r="X251" s="443"/>
      <c r="Y251" s="443"/>
      <c r="Z251" s="443"/>
    </row>
    <row r="252">
      <c r="A252" s="443"/>
      <c r="B252" s="443"/>
      <c r="C252" s="443"/>
      <c r="D252" s="443"/>
      <c r="E252" s="443"/>
      <c r="F252" s="443"/>
      <c r="G252" s="443"/>
      <c r="H252" s="443"/>
      <c r="I252" s="443"/>
      <c r="J252" s="452"/>
      <c r="K252" s="443"/>
      <c r="L252" s="443"/>
      <c r="M252" s="443"/>
      <c r="N252" s="443"/>
      <c r="O252" s="443"/>
      <c r="P252" s="443"/>
      <c r="Q252" s="443"/>
      <c r="R252" s="443"/>
      <c r="S252" s="443"/>
      <c r="T252" s="443"/>
      <c r="U252" s="443"/>
      <c r="V252" s="443"/>
      <c r="W252" s="443"/>
      <c r="X252" s="443"/>
      <c r="Y252" s="443"/>
      <c r="Z252" s="443"/>
    </row>
    <row r="253">
      <c r="A253" s="443"/>
      <c r="B253" s="443"/>
      <c r="C253" s="443"/>
      <c r="D253" s="443"/>
      <c r="E253" s="443"/>
      <c r="F253" s="443"/>
      <c r="G253" s="443"/>
      <c r="H253" s="443"/>
      <c r="I253" s="443"/>
      <c r="J253" s="452"/>
      <c r="K253" s="443"/>
      <c r="L253" s="443"/>
      <c r="M253" s="443"/>
      <c r="N253" s="443"/>
      <c r="O253" s="443"/>
      <c r="P253" s="443"/>
      <c r="Q253" s="443"/>
      <c r="R253" s="443"/>
      <c r="S253" s="443"/>
      <c r="T253" s="443"/>
      <c r="U253" s="443"/>
      <c r="V253" s="443"/>
      <c r="W253" s="443"/>
      <c r="X253" s="443"/>
      <c r="Y253" s="443"/>
      <c r="Z253" s="443"/>
    </row>
    <row r="254">
      <c r="A254" s="443"/>
      <c r="B254" s="443"/>
      <c r="C254" s="443"/>
      <c r="D254" s="443"/>
      <c r="E254" s="443"/>
      <c r="F254" s="443"/>
      <c r="G254" s="443"/>
      <c r="H254" s="443"/>
      <c r="I254" s="443"/>
      <c r="J254" s="452"/>
      <c r="K254" s="443"/>
      <c r="L254" s="443"/>
      <c r="M254" s="443"/>
      <c r="N254" s="443"/>
      <c r="O254" s="443"/>
      <c r="P254" s="443"/>
      <c r="Q254" s="443"/>
      <c r="R254" s="443"/>
      <c r="S254" s="443"/>
      <c r="T254" s="443"/>
      <c r="U254" s="443"/>
      <c r="V254" s="443"/>
      <c r="W254" s="443"/>
      <c r="X254" s="443"/>
      <c r="Y254" s="443"/>
      <c r="Z254" s="443"/>
    </row>
    <row r="255">
      <c r="A255" s="443"/>
      <c r="B255" s="443"/>
      <c r="C255" s="443"/>
      <c r="D255" s="443"/>
      <c r="E255" s="443"/>
      <c r="F255" s="443"/>
      <c r="G255" s="443"/>
      <c r="H255" s="443"/>
      <c r="I255" s="443"/>
      <c r="J255" s="452"/>
      <c r="K255" s="443"/>
      <c r="L255" s="443"/>
      <c r="M255" s="443"/>
      <c r="N255" s="443"/>
      <c r="O255" s="443"/>
      <c r="P255" s="443"/>
      <c r="Q255" s="443"/>
      <c r="R255" s="443"/>
      <c r="S255" s="443"/>
      <c r="T255" s="443"/>
      <c r="U255" s="443"/>
      <c r="V255" s="443"/>
      <c r="W255" s="443"/>
      <c r="X255" s="443"/>
      <c r="Y255" s="443"/>
      <c r="Z255" s="443"/>
    </row>
    <row r="256">
      <c r="A256" s="443"/>
      <c r="B256" s="443"/>
      <c r="C256" s="443"/>
      <c r="D256" s="443"/>
      <c r="E256" s="443"/>
      <c r="F256" s="443"/>
      <c r="G256" s="443"/>
      <c r="H256" s="443"/>
      <c r="I256" s="443"/>
      <c r="J256" s="452"/>
      <c r="K256" s="443"/>
      <c r="L256" s="443"/>
      <c r="M256" s="443"/>
      <c r="N256" s="443"/>
      <c r="O256" s="443"/>
      <c r="P256" s="443"/>
      <c r="Q256" s="443"/>
      <c r="R256" s="443"/>
      <c r="S256" s="443"/>
      <c r="T256" s="443"/>
      <c r="U256" s="443"/>
      <c r="V256" s="443"/>
      <c r="W256" s="443"/>
      <c r="X256" s="443"/>
      <c r="Y256" s="443"/>
      <c r="Z256" s="443"/>
    </row>
    <row r="257">
      <c r="A257" s="443"/>
      <c r="B257" s="443"/>
      <c r="C257" s="443"/>
      <c r="D257" s="443"/>
      <c r="E257" s="443"/>
      <c r="F257" s="443"/>
      <c r="G257" s="443"/>
      <c r="H257" s="443"/>
      <c r="I257" s="443"/>
      <c r="J257" s="452"/>
      <c r="K257" s="443"/>
      <c r="L257" s="443"/>
      <c r="M257" s="443"/>
      <c r="N257" s="443"/>
      <c r="O257" s="443"/>
      <c r="P257" s="443"/>
      <c r="Q257" s="443"/>
      <c r="R257" s="443"/>
      <c r="S257" s="443"/>
      <c r="T257" s="443"/>
      <c r="U257" s="443"/>
      <c r="V257" s="443"/>
      <c r="W257" s="443"/>
      <c r="X257" s="443"/>
      <c r="Y257" s="443"/>
      <c r="Z257" s="443"/>
    </row>
    <row r="258">
      <c r="A258" s="443"/>
      <c r="B258" s="443"/>
      <c r="C258" s="443"/>
      <c r="D258" s="443"/>
      <c r="E258" s="443"/>
      <c r="F258" s="443"/>
      <c r="G258" s="443"/>
      <c r="H258" s="443"/>
      <c r="I258" s="443"/>
      <c r="J258" s="452"/>
      <c r="K258" s="443"/>
      <c r="L258" s="443"/>
      <c r="M258" s="443"/>
      <c r="N258" s="443"/>
      <c r="O258" s="443"/>
      <c r="P258" s="443"/>
      <c r="Q258" s="443"/>
      <c r="R258" s="443"/>
      <c r="S258" s="443"/>
      <c r="T258" s="443"/>
      <c r="U258" s="443"/>
      <c r="V258" s="443"/>
      <c r="W258" s="443"/>
      <c r="X258" s="443"/>
      <c r="Y258" s="443"/>
      <c r="Z258" s="443"/>
    </row>
    <row r="259">
      <c r="A259" s="443"/>
      <c r="B259" s="443"/>
      <c r="C259" s="443"/>
      <c r="D259" s="443"/>
      <c r="E259" s="443"/>
      <c r="F259" s="443"/>
      <c r="G259" s="443"/>
      <c r="H259" s="443"/>
      <c r="I259" s="443"/>
      <c r="J259" s="452"/>
      <c r="K259" s="443"/>
      <c r="L259" s="443"/>
      <c r="M259" s="443"/>
      <c r="N259" s="443"/>
      <c r="O259" s="443"/>
      <c r="P259" s="443"/>
      <c r="Q259" s="443"/>
      <c r="R259" s="443"/>
      <c r="S259" s="443"/>
      <c r="T259" s="443"/>
      <c r="U259" s="443"/>
      <c r="V259" s="443"/>
      <c r="W259" s="443"/>
      <c r="X259" s="443"/>
      <c r="Y259" s="443"/>
      <c r="Z259" s="443"/>
    </row>
    <row r="260">
      <c r="A260" s="443"/>
      <c r="B260" s="443"/>
      <c r="C260" s="443"/>
      <c r="D260" s="443"/>
      <c r="E260" s="443"/>
      <c r="F260" s="443"/>
      <c r="G260" s="443"/>
      <c r="H260" s="443"/>
      <c r="I260" s="443"/>
      <c r="J260" s="452"/>
      <c r="K260" s="443"/>
      <c r="L260" s="443"/>
      <c r="M260" s="443"/>
      <c r="N260" s="443"/>
      <c r="O260" s="443"/>
      <c r="P260" s="443"/>
      <c r="Q260" s="443"/>
      <c r="R260" s="443"/>
      <c r="S260" s="443"/>
      <c r="T260" s="443"/>
      <c r="U260" s="443"/>
      <c r="V260" s="443"/>
      <c r="W260" s="443"/>
      <c r="X260" s="443"/>
      <c r="Y260" s="443"/>
      <c r="Z260" s="443"/>
    </row>
    <row r="261">
      <c r="A261" s="443"/>
      <c r="B261" s="443"/>
      <c r="C261" s="443"/>
      <c r="D261" s="443"/>
      <c r="E261" s="443"/>
      <c r="F261" s="443"/>
      <c r="G261" s="443"/>
      <c r="H261" s="443"/>
      <c r="I261" s="443"/>
      <c r="J261" s="452"/>
      <c r="K261" s="443"/>
      <c r="L261" s="443"/>
      <c r="M261" s="443"/>
      <c r="N261" s="443"/>
      <c r="O261" s="443"/>
      <c r="P261" s="443"/>
      <c r="Q261" s="443"/>
      <c r="R261" s="443"/>
      <c r="S261" s="443"/>
      <c r="T261" s="443"/>
      <c r="U261" s="443"/>
      <c r="V261" s="443"/>
      <c r="W261" s="443"/>
      <c r="X261" s="443"/>
      <c r="Y261" s="443"/>
      <c r="Z261" s="443"/>
    </row>
    <row r="262">
      <c r="A262" s="443"/>
      <c r="B262" s="443"/>
      <c r="C262" s="443"/>
      <c r="D262" s="443"/>
      <c r="E262" s="443"/>
      <c r="F262" s="443"/>
      <c r="G262" s="443"/>
      <c r="H262" s="443"/>
      <c r="I262" s="443"/>
      <c r="J262" s="452"/>
      <c r="K262" s="443"/>
      <c r="L262" s="443"/>
      <c r="M262" s="443"/>
      <c r="N262" s="443"/>
      <c r="O262" s="443"/>
      <c r="P262" s="443"/>
      <c r="Q262" s="443"/>
      <c r="R262" s="443"/>
      <c r="S262" s="443"/>
      <c r="T262" s="443"/>
      <c r="U262" s="443"/>
      <c r="V262" s="443"/>
      <c r="W262" s="443"/>
      <c r="X262" s="443"/>
      <c r="Y262" s="443"/>
      <c r="Z262" s="443"/>
    </row>
    <row r="263">
      <c r="A263" s="443"/>
      <c r="B263" s="443"/>
      <c r="C263" s="443"/>
      <c r="D263" s="443"/>
      <c r="E263" s="443"/>
      <c r="F263" s="443"/>
      <c r="G263" s="443"/>
      <c r="H263" s="443"/>
      <c r="I263" s="443"/>
      <c r="J263" s="452"/>
      <c r="K263" s="443"/>
      <c r="L263" s="443"/>
      <c r="M263" s="443"/>
      <c r="N263" s="443"/>
      <c r="O263" s="443"/>
      <c r="P263" s="443"/>
      <c r="Q263" s="443"/>
      <c r="R263" s="443"/>
      <c r="S263" s="443"/>
      <c r="T263" s="443"/>
      <c r="U263" s="443"/>
      <c r="V263" s="443"/>
      <c r="W263" s="443"/>
      <c r="X263" s="443"/>
      <c r="Y263" s="443"/>
      <c r="Z263" s="443"/>
    </row>
    <row r="264">
      <c r="A264" s="443"/>
      <c r="B264" s="443"/>
      <c r="C264" s="443"/>
      <c r="D264" s="443"/>
      <c r="E264" s="443"/>
      <c r="F264" s="443"/>
      <c r="G264" s="443"/>
      <c r="H264" s="443"/>
      <c r="I264" s="443"/>
      <c r="J264" s="452"/>
      <c r="K264" s="443"/>
      <c r="L264" s="443"/>
      <c r="M264" s="443"/>
      <c r="N264" s="443"/>
      <c r="O264" s="443"/>
      <c r="P264" s="443"/>
      <c r="Q264" s="443"/>
      <c r="R264" s="443"/>
      <c r="S264" s="443"/>
      <c r="T264" s="443"/>
      <c r="U264" s="443"/>
      <c r="V264" s="443"/>
      <c r="W264" s="443"/>
      <c r="X264" s="443"/>
      <c r="Y264" s="443"/>
      <c r="Z264" s="443"/>
    </row>
    <row r="265">
      <c r="A265" s="443"/>
      <c r="B265" s="443"/>
      <c r="C265" s="443"/>
      <c r="D265" s="443"/>
      <c r="E265" s="443"/>
      <c r="F265" s="443"/>
      <c r="G265" s="443"/>
      <c r="H265" s="443"/>
      <c r="I265" s="443"/>
      <c r="J265" s="452"/>
      <c r="K265" s="443"/>
      <c r="L265" s="443"/>
      <c r="M265" s="443"/>
      <c r="N265" s="443"/>
      <c r="O265" s="443"/>
      <c r="P265" s="443"/>
      <c r="Q265" s="443"/>
      <c r="R265" s="443"/>
      <c r="S265" s="443"/>
      <c r="T265" s="443"/>
      <c r="U265" s="443"/>
      <c r="V265" s="443"/>
      <c r="W265" s="443"/>
      <c r="X265" s="443"/>
      <c r="Y265" s="443"/>
      <c r="Z265" s="443"/>
    </row>
    <row r="266">
      <c r="A266" s="443"/>
      <c r="B266" s="443"/>
      <c r="C266" s="443"/>
      <c r="D266" s="443"/>
      <c r="E266" s="443"/>
      <c r="F266" s="443"/>
      <c r="G266" s="443"/>
      <c r="H266" s="443"/>
      <c r="I266" s="443"/>
      <c r="J266" s="452"/>
      <c r="K266" s="443"/>
      <c r="L266" s="443"/>
      <c r="M266" s="443"/>
      <c r="N266" s="443"/>
      <c r="O266" s="443"/>
      <c r="P266" s="443"/>
      <c r="Q266" s="443"/>
      <c r="R266" s="443"/>
      <c r="S266" s="443"/>
      <c r="T266" s="443"/>
      <c r="U266" s="443"/>
      <c r="V266" s="443"/>
      <c r="W266" s="443"/>
      <c r="X266" s="443"/>
      <c r="Y266" s="443"/>
      <c r="Z266" s="443"/>
    </row>
    <row r="267">
      <c r="A267" s="443"/>
      <c r="B267" s="443"/>
      <c r="C267" s="443"/>
      <c r="D267" s="443"/>
      <c r="E267" s="443"/>
      <c r="F267" s="443"/>
      <c r="G267" s="443"/>
      <c r="H267" s="443"/>
      <c r="I267" s="443"/>
      <c r="J267" s="452"/>
      <c r="K267" s="443"/>
      <c r="L267" s="443"/>
      <c r="M267" s="443"/>
      <c r="N267" s="443"/>
      <c r="O267" s="443"/>
      <c r="P267" s="443"/>
      <c r="Q267" s="443"/>
      <c r="R267" s="443"/>
      <c r="S267" s="443"/>
      <c r="T267" s="443"/>
      <c r="U267" s="443"/>
      <c r="V267" s="443"/>
      <c r="W267" s="443"/>
      <c r="X267" s="443"/>
      <c r="Y267" s="443"/>
      <c r="Z267" s="443"/>
    </row>
    <row r="268">
      <c r="A268" s="443"/>
      <c r="B268" s="443"/>
      <c r="C268" s="443"/>
      <c r="D268" s="443"/>
      <c r="E268" s="443"/>
      <c r="F268" s="443"/>
      <c r="G268" s="443"/>
      <c r="H268" s="443"/>
      <c r="I268" s="443"/>
      <c r="J268" s="452"/>
      <c r="K268" s="443"/>
      <c r="L268" s="443"/>
      <c r="M268" s="443"/>
      <c r="N268" s="443"/>
      <c r="O268" s="443"/>
      <c r="P268" s="443"/>
      <c r="Q268" s="443"/>
      <c r="R268" s="443"/>
      <c r="S268" s="443"/>
      <c r="T268" s="443"/>
      <c r="U268" s="443"/>
      <c r="V268" s="443"/>
      <c r="W268" s="443"/>
      <c r="X268" s="443"/>
      <c r="Y268" s="443"/>
      <c r="Z268" s="443"/>
    </row>
    <row r="269">
      <c r="A269" s="443"/>
      <c r="B269" s="443"/>
      <c r="C269" s="443"/>
      <c r="D269" s="443"/>
      <c r="E269" s="443"/>
      <c r="F269" s="443"/>
      <c r="G269" s="443"/>
      <c r="H269" s="443"/>
      <c r="I269" s="443"/>
      <c r="J269" s="452"/>
      <c r="K269" s="443"/>
      <c r="L269" s="443"/>
      <c r="M269" s="443"/>
      <c r="N269" s="443"/>
      <c r="O269" s="443"/>
      <c r="P269" s="443"/>
      <c r="Q269" s="443"/>
      <c r="R269" s="443"/>
      <c r="S269" s="443"/>
      <c r="T269" s="443"/>
      <c r="U269" s="443"/>
      <c r="V269" s="443"/>
      <c r="W269" s="443"/>
      <c r="X269" s="443"/>
      <c r="Y269" s="443"/>
      <c r="Z269" s="443"/>
    </row>
    <row r="270">
      <c r="A270" s="443"/>
      <c r="B270" s="443"/>
      <c r="C270" s="443"/>
      <c r="D270" s="443"/>
      <c r="E270" s="443"/>
      <c r="F270" s="443"/>
      <c r="G270" s="443"/>
      <c r="H270" s="443"/>
      <c r="I270" s="443"/>
      <c r="J270" s="452"/>
      <c r="K270" s="443"/>
      <c r="L270" s="443"/>
      <c r="M270" s="443"/>
      <c r="N270" s="443"/>
      <c r="O270" s="443"/>
      <c r="P270" s="443"/>
      <c r="Q270" s="443"/>
      <c r="R270" s="443"/>
      <c r="S270" s="443"/>
      <c r="T270" s="443"/>
      <c r="U270" s="443"/>
      <c r="V270" s="443"/>
      <c r="W270" s="443"/>
      <c r="X270" s="443"/>
      <c r="Y270" s="443"/>
      <c r="Z270" s="443"/>
    </row>
    <row r="271">
      <c r="A271" s="443"/>
      <c r="B271" s="443"/>
      <c r="C271" s="443"/>
      <c r="D271" s="443"/>
      <c r="E271" s="443"/>
      <c r="F271" s="443"/>
      <c r="G271" s="443"/>
      <c r="H271" s="443"/>
      <c r="I271" s="443"/>
      <c r="J271" s="452"/>
      <c r="K271" s="443"/>
      <c r="L271" s="443"/>
      <c r="M271" s="443"/>
      <c r="N271" s="443"/>
      <c r="O271" s="443"/>
      <c r="P271" s="443"/>
      <c r="Q271" s="443"/>
      <c r="R271" s="443"/>
      <c r="S271" s="443"/>
      <c r="T271" s="443"/>
      <c r="U271" s="443"/>
      <c r="V271" s="443"/>
      <c r="W271" s="443"/>
      <c r="X271" s="443"/>
      <c r="Y271" s="443"/>
      <c r="Z271" s="443"/>
    </row>
    <row r="272">
      <c r="A272" s="443"/>
      <c r="B272" s="443"/>
      <c r="C272" s="443"/>
      <c r="D272" s="443"/>
      <c r="E272" s="443"/>
      <c r="F272" s="443"/>
      <c r="G272" s="443"/>
      <c r="H272" s="443"/>
      <c r="I272" s="443"/>
      <c r="J272" s="452"/>
      <c r="K272" s="443"/>
      <c r="L272" s="443"/>
      <c r="M272" s="443"/>
      <c r="N272" s="443"/>
      <c r="O272" s="443"/>
      <c r="P272" s="443"/>
      <c r="Q272" s="443"/>
      <c r="R272" s="443"/>
      <c r="S272" s="443"/>
      <c r="T272" s="443"/>
      <c r="U272" s="443"/>
      <c r="V272" s="443"/>
      <c r="W272" s="443"/>
      <c r="X272" s="443"/>
      <c r="Y272" s="443"/>
      <c r="Z272" s="443"/>
    </row>
    <row r="273">
      <c r="A273" s="443"/>
      <c r="B273" s="443"/>
      <c r="C273" s="443"/>
      <c r="D273" s="443"/>
      <c r="E273" s="443"/>
      <c r="F273" s="443"/>
      <c r="G273" s="443"/>
      <c r="H273" s="443"/>
      <c r="I273" s="443"/>
      <c r="J273" s="452"/>
      <c r="K273" s="443"/>
      <c r="L273" s="443"/>
      <c r="M273" s="443"/>
      <c r="N273" s="443"/>
      <c r="O273" s="443"/>
      <c r="P273" s="443"/>
      <c r="Q273" s="443"/>
      <c r="R273" s="443"/>
      <c r="S273" s="443"/>
      <c r="T273" s="443"/>
      <c r="U273" s="443"/>
      <c r="V273" s="443"/>
      <c r="W273" s="443"/>
      <c r="X273" s="443"/>
      <c r="Y273" s="443"/>
      <c r="Z273" s="443"/>
    </row>
    <row r="274">
      <c r="A274" s="443"/>
      <c r="B274" s="443"/>
      <c r="C274" s="443"/>
      <c r="D274" s="443"/>
      <c r="E274" s="443"/>
      <c r="F274" s="443"/>
      <c r="G274" s="443"/>
      <c r="H274" s="443"/>
      <c r="I274" s="443"/>
      <c r="J274" s="452"/>
      <c r="K274" s="443"/>
      <c r="L274" s="443"/>
      <c r="M274" s="443"/>
      <c r="N274" s="443"/>
      <c r="O274" s="443"/>
      <c r="P274" s="443"/>
      <c r="Q274" s="443"/>
      <c r="R274" s="443"/>
      <c r="S274" s="443"/>
      <c r="T274" s="443"/>
      <c r="U274" s="443"/>
      <c r="V274" s="443"/>
      <c r="W274" s="443"/>
      <c r="X274" s="443"/>
      <c r="Y274" s="443"/>
      <c r="Z274" s="443"/>
    </row>
    <row r="275">
      <c r="A275" s="443"/>
      <c r="B275" s="443"/>
      <c r="C275" s="443"/>
      <c r="D275" s="443"/>
      <c r="E275" s="443"/>
      <c r="F275" s="443"/>
      <c r="G275" s="443"/>
      <c r="H275" s="443"/>
      <c r="I275" s="443"/>
      <c r="J275" s="452"/>
      <c r="K275" s="443"/>
      <c r="L275" s="443"/>
      <c r="M275" s="443"/>
      <c r="N275" s="443"/>
      <c r="O275" s="443"/>
      <c r="P275" s="443"/>
      <c r="Q275" s="443"/>
      <c r="R275" s="443"/>
      <c r="S275" s="443"/>
      <c r="T275" s="443"/>
      <c r="U275" s="443"/>
      <c r="V275" s="443"/>
      <c r="W275" s="443"/>
      <c r="X275" s="443"/>
      <c r="Y275" s="443"/>
      <c r="Z275" s="443"/>
    </row>
    <row r="276">
      <c r="A276" s="443"/>
      <c r="B276" s="443"/>
      <c r="C276" s="443"/>
      <c r="D276" s="443"/>
      <c r="E276" s="443"/>
      <c r="F276" s="443"/>
      <c r="G276" s="443"/>
      <c r="H276" s="443"/>
      <c r="I276" s="443"/>
      <c r="J276" s="452"/>
      <c r="K276" s="443"/>
      <c r="L276" s="443"/>
      <c r="M276" s="443"/>
      <c r="N276" s="443"/>
      <c r="O276" s="443"/>
      <c r="P276" s="443"/>
      <c r="Q276" s="443"/>
      <c r="R276" s="443"/>
      <c r="S276" s="443"/>
      <c r="T276" s="443"/>
      <c r="U276" s="443"/>
      <c r="V276" s="443"/>
      <c r="W276" s="443"/>
      <c r="X276" s="443"/>
      <c r="Y276" s="443"/>
      <c r="Z276" s="443"/>
    </row>
    <row r="277">
      <c r="A277" s="443"/>
      <c r="B277" s="443"/>
      <c r="C277" s="443"/>
      <c r="D277" s="443"/>
      <c r="E277" s="443"/>
      <c r="F277" s="443"/>
      <c r="G277" s="443"/>
      <c r="H277" s="443"/>
      <c r="I277" s="443"/>
      <c r="J277" s="452"/>
      <c r="K277" s="443"/>
      <c r="L277" s="443"/>
      <c r="M277" s="443"/>
      <c r="N277" s="443"/>
      <c r="O277" s="443"/>
      <c r="P277" s="443"/>
      <c r="Q277" s="443"/>
      <c r="R277" s="443"/>
      <c r="S277" s="443"/>
      <c r="T277" s="443"/>
      <c r="U277" s="443"/>
      <c r="V277" s="443"/>
      <c r="W277" s="443"/>
      <c r="X277" s="443"/>
      <c r="Y277" s="443"/>
      <c r="Z277" s="443"/>
    </row>
    <row r="278">
      <c r="A278" s="443"/>
      <c r="B278" s="443"/>
      <c r="C278" s="443"/>
      <c r="D278" s="443"/>
      <c r="E278" s="443"/>
      <c r="F278" s="443"/>
      <c r="G278" s="443"/>
      <c r="H278" s="443"/>
      <c r="I278" s="443"/>
      <c r="J278" s="452"/>
      <c r="K278" s="443"/>
      <c r="L278" s="443"/>
      <c r="M278" s="443"/>
      <c r="N278" s="443"/>
      <c r="O278" s="443"/>
      <c r="P278" s="443"/>
      <c r="Q278" s="443"/>
      <c r="R278" s="443"/>
      <c r="S278" s="443"/>
      <c r="T278" s="443"/>
      <c r="U278" s="443"/>
      <c r="V278" s="443"/>
      <c r="W278" s="443"/>
      <c r="X278" s="443"/>
      <c r="Y278" s="443"/>
      <c r="Z278" s="443"/>
    </row>
    <row r="279">
      <c r="A279" s="443"/>
      <c r="B279" s="443"/>
      <c r="C279" s="443"/>
      <c r="D279" s="443"/>
      <c r="E279" s="443"/>
      <c r="F279" s="443"/>
      <c r="G279" s="443"/>
      <c r="H279" s="443"/>
      <c r="I279" s="443"/>
      <c r="J279" s="452"/>
      <c r="K279" s="443"/>
      <c r="L279" s="443"/>
      <c r="M279" s="443"/>
      <c r="N279" s="443"/>
      <c r="O279" s="443"/>
      <c r="P279" s="443"/>
      <c r="Q279" s="443"/>
      <c r="R279" s="443"/>
      <c r="S279" s="443"/>
      <c r="T279" s="443"/>
      <c r="U279" s="443"/>
      <c r="V279" s="443"/>
      <c r="W279" s="443"/>
      <c r="X279" s="443"/>
      <c r="Y279" s="443"/>
      <c r="Z279" s="443"/>
    </row>
    <row r="280">
      <c r="A280" s="443"/>
      <c r="B280" s="443"/>
      <c r="C280" s="443"/>
      <c r="D280" s="443"/>
      <c r="E280" s="443"/>
      <c r="F280" s="443"/>
      <c r="G280" s="443"/>
      <c r="H280" s="443"/>
      <c r="I280" s="443"/>
      <c r="J280" s="452"/>
      <c r="K280" s="443"/>
      <c r="L280" s="443"/>
      <c r="M280" s="443"/>
      <c r="N280" s="443"/>
      <c r="O280" s="443"/>
      <c r="P280" s="443"/>
      <c r="Q280" s="443"/>
      <c r="R280" s="443"/>
      <c r="S280" s="443"/>
      <c r="T280" s="443"/>
      <c r="U280" s="443"/>
      <c r="V280" s="443"/>
      <c r="W280" s="443"/>
      <c r="X280" s="443"/>
      <c r="Y280" s="443"/>
      <c r="Z280" s="443"/>
    </row>
    <row r="281">
      <c r="A281" s="443"/>
      <c r="B281" s="443"/>
      <c r="C281" s="443"/>
      <c r="D281" s="443"/>
      <c r="E281" s="443"/>
      <c r="F281" s="443"/>
      <c r="G281" s="443"/>
      <c r="H281" s="443"/>
      <c r="I281" s="443"/>
      <c r="J281" s="452"/>
      <c r="K281" s="443"/>
      <c r="L281" s="443"/>
      <c r="M281" s="443"/>
      <c r="N281" s="443"/>
      <c r="O281" s="443"/>
      <c r="P281" s="443"/>
      <c r="Q281" s="443"/>
      <c r="R281" s="443"/>
      <c r="S281" s="443"/>
      <c r="T281" s="443"/>
      <c r="U281" s="443"/>
      <c r="V281" s="443"/>
      <c r="W281" s="443"/>
      <c r="X281" s="443"/>
      <c r="Y281" s="443"/>
      <c r="Z281" s="443"/>
    </row>
    <row r="282">
      <c r="A282" s="443"/>
      <c r="B282" s="443"/>
      <c r="C282" s="443"/>
      <c r="D282" s="443"/>
      <c r="E282" s="443"/>
      <c r="F282" s="443"/>
      <c r="G282" s="443"/>
      <c r="H282" s="443"/>
      <c r="I282" s="443"/>
      <c r="J282" s="452"/>
      <c r="K282" s="443"/>
      <c r="L282" s="443"/>
      <c r="M282" s="443"/>
      <c r="N282" s="443"/>
      <c r="O282" s="443"/>
      <c r="P282" s="443"/>
      <c r="Q282" s="443"/>
      <c r="R282" s="443"/>
      <c r="S282" s="443"/>
      <c r="T282" s="443"/>
      <c r="U282" s="443"/>
      <c r="V282" s="443"/>
      <c r="W282" s="443"/>
      <c r="X282" s="443"/>
      <c r="Y282" s="443"/>
      <c r="Z282" s="443"/>
    </row>
    <row r="283">
      <c r="A283" s="443"/>
      <c r="B283" s="443"/>
      <c r="C283" s="443"/>
      <c r="D283" s="443"/>
      <c r="E283" s="443"/>
      <c r="F283" s="443"/>
      <c r="G283" s="443"/>
      <c r="H283" s="443"/>
      <c r="I283" s="443"/>
      <c r="J283" s="452"/>
      <c r="K283" s="443"/>
      <c r="L283" s="443"/>
      <c r="M283" s="443"/>
      <c r="N283" s="443"/>
      <c r="O283" s="443"/>
      <c r="P283" s="443"/>
      <c r="Q283" s="443"/>
      <c r="R283" s="443"/>
      <c r="S283" s="443"/>
      <c r="T283" s="443"/>
      <c r="U283" s="443"/>
      <c r="V283" s="443"/>
      <c r="W283" s="443"/>
      <c r="X283" s="443"/>
      <c r="Y283" s="443"/>
      <c r="Z283" s="443"/>
    </row>
    <row r="284">
      <c r="A284" s="443"/>
      <c r="B284" s="443"/>
      <c r="C284" s="443"/>
      <c r="D284" s="443"/>
      <c r="E284" s="443"/>
      <c r="F284" s="443"/>
      <c r="G284" s="443"/>
      <c r="H284" s="443"/>
      <c r="I284" s="443"/>
      <c r="J284" s="452"/>
      <c r="K284" s="443"/>
      <c r="L284" s="443"/>
      <c r="M284" s="443"/>
      <c r="N284" s="443"/>
      <c r="O284" s="443"/>
      <c r="P284" s="443"/>
      <c r="Q284" s="443"/>
      <c r="R284" s="443"/>
      <c r="S284" s="443"/>
      <c r="T284" s="443"/>
      <c r="U284" s="443"/>
      <c r="V284" s="443"/>
      <c r="W284" s="443"/>
      <c r="X284" s="443"/>
      <c r="Y284" s="443"/>
      <c r="Z284" s="443"/>
    </row>
    <row r="285">
      <c r="A285" s="443"/>
      <c r="B285" s="443"/>
      <c r="C285" s="443"/>
      <c r="D285" s="443"/>
      <c r="E285" s="443"/>
      <c r="F285" s="443"/>
      <c r="G285" s="443"/>
      <c r="H285" s="443"/>
      <c r="I285" s="443"/>
      <c r="J285" s="452"/>
      <c r="K285" s="443"/>
      <c r="L285" s="443"/>
      <c r="M285" s="443"/>
      <c r="N285" s="443"/>
      <c r="O285" s="443"/>
      <c r="P285" s="443"/>
      <c r="Q285" s="443"/>
      <c r="R285" s="443"/>
      <c r="S285" s="443"/>
      <c r="T285" s="443"/>
      <c r="U285" s="443"/>
      <c r="V285" s="443"/>
      <c r="W285" s="443"/>
      <c r="X285" s="443"/>
      <c r="Y285" s="443"/>
      <c r="Z285" s="443"/>
    </row>
    <row r="286">
      <c r="A286" s="443"/>
      <c r="B286" s="443"/>
      <c r="C286" s="443"/>
      <c r="D286" s="443"/>
      <c r="E286" s="443"/>
      <c r="F286" s="443"/>
      <c r="G286" s="443"/>
      <c r="H286" s="443"/>
      <c r="I286" s="443"/>
      <c r="J286" s="452"/>
      <c r="K286" s="443"/>
      <c r="L286" s="443"/>
      <c r="M286" s="443"/>
      <c r="N286" s="443"/>
      <c r="O286" s="443"/>
      <c r="P286" s="443"/>
      <c r="Q286" s="443"/>
      <c r="R286" s="443"/>
      <c r="S286" s="443"/>
      <c r="T286" s="443"/>
      <c r="U286" s="443"/>
      <c r="V286" s="443"/>
      <c r="W286" s="443"/>
      <c r="X286" s="443"/>
      <c r="Y286" s="443"/>
      <c r="Z286" s="443"/>
    </row>
    <row r="287">
      <c r="A287" s="443"/>
      <c r="B287" s="443"/>
      <c r="C287" s="443"/>
      <c r="D287" s="443"/>
      <c r="E287" s="443"/>
      <c r="F287" s="443"/>
      <c r="G287" s="443"/>
      <c r="H287" s="443"/>
      <c r="I287" s="443"/>
      <c r="J287" s="452"/>
      <c r="K287" s="443"/>
      <c r="L287" s="443"/>
      <c r="M287" s="443"/>
      <c r="N287" s="443"/>
      <c r="O287" s="443"/>
      <c r="P287" s="443"/>
      <c r="Q287" s="443"/>
      <c r="R287" s="443"/>
      <c r="S287" s="443"/>
      <c r="T287" s="443"/>
      <c r="U287" s="443"/>
      <c r="V287" s="443"/>
      <c r="W287" s="443"/>
      <c r="X287" s="443"/>
      <c r="Y287" s="443"/>
      <c r="Z287" s="443"/>
    </row>
    <row r="288">
      <c r="A288" s="443"/>
      <c r="B288" s="443"/>
      <c r="C288" s="443"/>
      <c r="D288" s="443"/>
      <c r="E288" s="443"/>
      <c r="F288" s="443"/>
      <c r="G288" s="443"/>
      <c r="H288" s="443"/>
      <c r="I288" s="443"/>
      <c r="J288" s="452"/>
      <c r="K288" s="443"/>
      <c r="L288" s="443"/>
      <c r="M288" s="443"/>
      <c r="N288" s="443"/>
      <c r="O288" s="443"/>
      <c r="P288" s="443"/>
      <c r="Q288" s="443"/>
      <c r="R288" s="443"/>
      <c r="S288" s="443"/>
      <c r="T288" s="443"/>
      <c r="U288" s="443"/>
      <c r="V288" s="443"/>
      <c r="W288" s="443"/>
      <c r="X288" s="443"/>
      <c r="Y288" s="443"/>
      <c r="Z288" s="443"/>
    </row>
    <row r="289">
      <c r="A289" s="443"/>
      <c r="B289" s="443"/>
      <c r="C289" s="443"/>
      <c r="D289" s="443"/>
      <c r="E289" s="443"/>
      <c r="F289" s="443"/>
      <c r="G289" s="443"/>
      <c r="H289" s="443"/>
      <c r="I289" s="443"/>
      <c r="J289" s="452"/>
      <c r="K289" s="443"/>
      <c r="L289" s="443"/>
      <c r="M289" s="443"/>
      <c r="N289" s="443"/>
      <c r="O289" s="443"/>
      <c r="P289" s="443"/>
      <c r="Q289" s="443"/>
      <c r="R289" s="443"/>
      <c r="S289" s="443"/>
      <c r="T289" s="443"/>
      <c r="U289" s="443"/>
      <c r="V289" s="443"/>
      <c r="W289" s="443"/>
      <c r="X289" s="443"/>
      <c r="Y289" s="443"/>
      <c r="Z289" s="443"/>
    </row>
    <row r="290">
      <c r="A290" s="443"/>
      <c r="B290" s="443"/>
      <c r="C290" s="443"/>
      <c r="D290" s="443"/>
      <c r="E290" s="443"/>
      <c r="F290" s="443"/>
      <c r="G290" s="443"/>
      <c r="H290" s="443"/>
      <c r="I290" s="443"/>
      <c r="J290" s="452"/>
      <c r="K290" s="443"/>
      <c r="L290" s="443"/>
      <c r="M290" s="443"/>
      <c r="N290" s="443"/>
      <c r="O290" s="443"/>
      <c r="P290" s="443"/>
      <c r="Q290" s="443"/>
      <c r="R290" s="443"/>
      <c r="S290" s="443"/>
      <c r="T290" s="443"/>
      <c r="U290" s="443"/>
      <c r="V290" s="443"/>
      <c r="W290" s="443"/>
      <c r="X290" s="443"/>
      <c r="Y290" s="443"/>
      <c r="Z290" s="443"/>
    </row>
    <row r="291">
      <c r="A291" s="443"/>
      <c r="B291" s="443"/>
      <c r="C291" s="443"/>
      <c r="D291" s="443"/>
      <c r="E291" s="443"/>
      <c r="F291" s="443"/>
      <c r="G291" s="443"/>
      <c r="H291" s="443"/>
      <c r="I291" s="443"/>
      <c r="J291" s="452"/>
      <c r="K291" s="443"/>
      <c r="L291" s="443"/>
      <c r="M291" s="443"/>
      <c r="N291" s="443"/>
      <c r="O291" s="443"/>
      <c r="P291" s="443"/>
      <c r="Q291" s="443"/>
      <c r="R291" s="443"/>
      <c r="S291" s="443"/>
      <c r="T291" s="443"/>
      <c r="U291" s="443"/>
      <c r="V291" s="443"/>
      <c r="W291" s="443"/>
      <c r="X291" s="443"/>
      <c r="Y291" s="443"/>
      <c r="Z291" s="443"/>
    </row>
    <row r="292">
      <c r="A292" s="443"/>
      <c r="B292" s="443"/>
      <c r="C292" s="443"/>
      <c r="D292" s="443"/>
      <c r="E292" s="443"/>
      <c r="F292" s="443"/>
      <c r="G292" s="443"/>
      <c r="H292" s="443"/>
      <c r="I292" s="443"/>
      <c r="J292" s="452"/>
      <c r="K292" s="443"/>
      <c r="L292" s="443"/>
      <c r="M292" s="443"/>
      <c r="N292" s="443"/>
      <c r="O292" s="443"/>
      <c r="P292" s="443"/>
      <c r="Q292" s="443"/>
      <c r="R292" s="443"/>
      <c r="S292" s="443"/>
      <c r="T292" s="443"/>
      <c r="U292" s="443"/>
      <c r="V292" s="443"/>
      <c r="W292" s="443"/>
      <c r="X292" s="443"/>
      <c r="Y292" s="443"/>
      <c r="Z292" s="443"/>
    </row>
    <row r="293">
      <c r="A293" s="443"/>
      <c r="B293" s="443"/>
      <c r="C293" s="443"/>
      <c r="D293" s="443"/>
      <c r="E293" s="443"/>
      <c r="F293" s="443"/>
      <c r="G293" s="443"/>
      <c r="H293" s="443"/>
      <c r="I293" s="443"/>
      <c r="J293" s="452"/>
      <c r="K293" s="443"/>
      <c r="L293" s="443"/>
      <c r="M293" s="443"/>
      <c r="N293" s="443"/>
      <c r="O293" s="443"/>
      <c r="P293" s="443"/>
      <c r="Q293" s="443"/>
      <c r="R293" s="443"/>
      <c r="S293" s="443"/>
      <c r="T293" s="443"/>
      <c r="U293" s="443"/>
      <c r="V293" s="443"/>
      <c r="W293" s="443"/>
      <c r="X293" s="443"/>
      <c r="Y293" s="443"/>
      <c r="Z293" s="443"/>
    </row>
    <row r="294">
      <c r="A294" s="443"/>
      <c r="B294" s="443"/>
      <c r="C294" s="443"/>
      <c r="D294" s="443"/>
      <c r="E294" s="443"/>
      <c r="F294" s="443"/>
      <c r="G294" s="443"/>
      <c r="H294" s="443"/>
      <c r="I294" s="443"/>
      <c r="J294" s="452"/>
      <c r="K294" s="443"/>
      <c r="L294" s="443"/>
      <c r="M294" s="443"/>
      <c r="N294" s="443"/>
      <c r="O294" s="443"/>
      <c r="P294" s="443"/>
      <c r="Q294" s="443"/>
      <c r="R294" s="443"/>
      <c r="S294" s="443"/>
      <c r="T294" s="443"/>
      <c r="U294" s="443"/>
      <c r="V294" s="443"/>
      <c r="W294" s="443"/>
      <c r="X294" s="443"/>
      <c r="Y294" s="443"/>
      <c r="Z294" s="443"/>
    </row>
    <row r="295">
      <c r="A295" s="443"/>
      <c r="B295" s="443"/>
      <c r="C295" s="443"/>
      <c r="D295" s="443"/>
      <c r="E295" s="443"/>
      <c r="F295" s="443"/>
      <c r="G295" s="443"/>
      <c r="H295" s="443"/>
      <c r="I295" s="443"/>
      <c r="J295" s="452"/>
      <c r="K295" s="443"/>
      <c r="L295" s="443"/>
      <c r="M295" s="443"/>
      <c r="N295" s="443"/>
      <c r="O295" s="443"/>
      <c r="P295" s="443"/>
      <c r="Q295" s="443"/>
      <c r="R295" s="443"/>
      <c r="S295" s="443"/>
      <c r="T295" s="443"/>
      <c r="U295" s="443"/>
      <c r="V295" s="443"/>
      <c r="W295" s="443"/>
      <c r="X295" s="443"/>
      <c r="Y295" s="443"/>
      <c r="Z295" s="443"/>
    </row>
    <row r="296">
      <c r="A296" s="443"/>
      <c r="B296" s="443"/>
      <c r="C296" s="443"/>
      <c r="D296" s="443"/>
      <c r="E296" s="443"/>
      <c r="F296" s="443"/>
      <c r="G296" s="443"/>
      <c r="H296" s="443"/>
      <c r="I296" s="443"/>
      <c r="J296" s="452"/>
      <c r="K296" s="443"/>
      <c r="L296" s="443"/>
      <c r="M296" s="443"/>
      <c r="N296" s="443"/>
      <c r="O296" s="443"/>
      <c r="P296" s="443"/>
      <c r="Q296" s="443"/>
      <c r="R296" s="443"/>
      <c r="S296" s="443"/>
      <c r="T296" s="443"/>
      <c r="U296" s="443"/>
      <c r="V296" s="443"/>
      <c r="W296" s="443"/>
      <c r="X296" s="443"/>
      <c r="Y296" s="443"/>
      <c r="Z296" s="443"/>
    </row>
    <row r="297">
      <c r="A297" s="443"/>
      <c r="B297" s="443"/>
      <c r="C297" s="443"/>
      <c r="D297" s="443"/>
      <c r="E297" s="443"/>
      <c r="F297" s="443"/>
      <c r="G297" s="443"/>
      <c r="H297" s="443"/>
      <c r="I297" s="443"/>
      <c r="J297" s="452"/>
      <c r="K297" s="443"/>
      <c r="L297" s="443"/>
      <c r="M297" s="443"/>
      <c r="N297" s="443"/>
      <c r="O297" s="443"/>
      <c r="P297" s="443"/>
      <c r="Q297" s="443"/>
      <c r="R297" s="443"/>
      <c r="S297" s="443"/>
      <c r="T297" s="443"/>
      <c r="U297" s="443"/>
      <c r="V297" s="443"/>
      <c r="W297" s="443"/>
      <c r="X297" s="443"/>
      <c r="Y297" s="443"/>
      <c r="Z297" s="443"/>
    </row>
    <row r="298">
      <c r="A298" s="443"/>
      <c r="B298" s="443"/>
      <c r="C298" s="443"/>
      <c r="D298" s="443"/>
      <c r="E298" s="443"/>
      <c r="F298" s="443"/>
      <c r="G298" s="443"/>
      <c r="H298" s="443"/>
      <c r="I298" s="443"/>
      <c r="J298" s="452"/>
      <c r="K298" s="443"/>
      <c r="L298" s="443"/>
      <c r="M298" s="443"/>
      <c r="N298" s="443"/>
      <c r="O298" s="443"/>
      <c r="P298" s="443"/>
      <c r="Q298" s="443"/>
      <c r="R298" s="443"/>
      <c r="S298" s="443"/>
      <c r="T298" s="443"/>
      <c r="U298" s="443"/>
      <c r="V298" s="443"/>
      <c r="W298" s="443"/>
      <c r="X298" s="443"/>
      <c r="Y298" s="443"/>
      <c r="Z298" s="443"/>
    </row>
    <row r="299">
      <c r="A299" s="443"/>
      <c r="B299" s="443"/>
      <c r="C299" s="443"/>
      <c r="D299" s="443"/>
      <c r="E299" s="443"/>
      <c r="F299" s="443"/>
      <c r="G299" s="443"/>
      <c r="H299" s="443"/>
      <c r="I299" s="443"/>
      <c r="J299" s="452"/>
      <c r="K299" s="443"/>
      <c r="L299" s="443"/>
      <c r="M299" s="443"/>
      <c r="N299" s="443"/>
      <c r="O299" s="443"/>
      <c r="P299" s="443"/>
      <c r="Q299" s="443"/>
      <c r="R299" s="443"/>
      <c r="S299" s="443"/>
      <c r="T299" s="443"/>
      <c r="U299" s="443"/>
      <c r="V299" s="443"/>
      <c r="W299" s="443"/>
      <c r="X299" s="443"/>
      <c r="Y299" s="443"/>
      <c r="Z299" s="443"/>
    </row>
    <row r="300">
      <c r="A300" s="443"/>
      <c r="B300" s="443"/>
      <c r="C300" s="443"/>
      <c r="D300" s="443"/>
      <c r="E300" s="443"/>
      <c r="F300" s="443"/>
      <c r="G300" s="443"/>
      <c r="H300" s="443"/>
      <c r="I300" s="443"/>
      <c r="J300" s="452"/>
      <c r="K300" s="443"/>
      <c r="L300" s="443"/>
      <c r="M300" s="443"/>
      <c r="N300" s="443"/>
      <c r="O300" s="443"/>
      <c r="P300" s="443"/>
      <c r="Q300" s="443"/>
      <c r="R300" s="443"/>
      <c r="S300" s="443"/>
      <c r="T300" s="443"/>
      <c r="U300" s="443"/>
      <c r="V300" s="443"/>
      <c r="W300" s="443"/>
      <c r="X300" s="443"/>
      <c r="Y300" s="443"/>
      <c r="Z300" s="443"/>
    </row>
    <row r="301">
      <c r="A301" s="443"/>
      <c r="B301" s="443"/>
      <c r="C301" s="443"/>
      <c r="D301" s="443"/>
      <c r="E301" s="443"/>
      <c r="F301" s="443"/>
      <c r="G301" s="443"/>
      <c r="H301" s="443"/>
      <c r="I301" s="443"/>
      <c r="J301" s="452"/>
      <c r="K301" s="443"/>
      <c r="L301" s="443"/>
      <c r="M301" s="443"/>
      <c r="N301" s="443"/>
      <c r="O301" s="443"/>
      <c r="P301" s="443"/>
      <c r="Q301" s="443"/>
      <c r="R301" s="443"/>
      <c r="S301" s="443"/>
      <c r="T301" s="443"/>
      <c r="U301" s="443"/>
      <c r="V301" s="443"/>
      <c r="W301" s="443"/>
      <c r="X301" s="443"/>
      <c r="Y301" s="443"/>
      <c r="Z301" s="443"/>
    </row>
    <row r="302">
      <c r="A302" s="443"/>
      <c r="B302" s="443"/>
      <c r="C302" s="443"/>
      <c r="D302" s="443"/>
      <c r="E302" s="443"/>
      <c r="F302" s="443"/>
      <c r="G302" s="443"/>
      <c r="H302" s="443"/>
      <c r="I302" s="443"/>
      <c r="J302" s="452"/>
      <c r="K302" s="443"/>
      <c r="L302" s="443"/>
      <c r="M302" s="443"/>
      <c r="N302" s="443"/>
      <c r="O302" s="443"/>
      <c r="P302" s="443"/>
      <c r="Q302" s="443"/>
      <c r="R302" s="443"/>
      <c r="S302" s="443"/>
      <c r="T302" s="443"/>
      <c r="U302" s="443"/>
      <c r="V302" s="443"/>
      <c r="W302" s="443"/>
      <c r="X302" s="443"/>
      <c r="Y302" s="443"/>
      <c r="Z302" s="443"/>
    </row>
    <row r="303">
      <c r="A303" s="443"/>
      <c r="B303" s="443"/>
      <c r="C303" s="443"/>
      <c r="D303" s="443"/>
      <c r="E303" s="443"/>
      <c r="F303" s="443"/>
      <c r="G303" s="443"/>
      <c r="H303" s="443"/>
      <c r="I303" s="443"/>
      <c r="J303" s="452"/>
      <c r="K303" s="443"/>
      <c r="L303" s="443"/>
      <c r="M303" s="443"/>
      <c r="N303" s="443"/>
      <c r="O303" s="443"/>
      <c r="P303" s="443"/>
      <c r="Q303" s="443"/>
      <c r="R303" s="443"/>
      <c r="S303" s="443"/>
      <c r="T303" s="443"/>
      <c r="U303" s="443"/>
      <c r="V303" s="443"/>
      <c r="W303" s="443"/>
      <c r="X303" s="443"/>
      <c r="Y303" s="443"/>
      <c r="Z303" s="443"/>
    </row>
    <row r="304">
      <c r="A304" s="443"/>
      <c r="B304" s="443"/>
      <c r="C304" s="443"/>
      <c r="D304" s="443"/>
      <c r="E304" s="443"/>
      <c r="F304" s="443"/>
      <c r="G304" s="443"/>
      <c r="H304" s="443"/>
      <c r="I304" s="443"/>
      <c r="J304" s="452"/>
      <c r="K304" s="443"/>
      <c r="L304" s="443"/>
      <c r="M304" s="443"/>
      <c r="N304" s="443"/>
      <c r="O304" s="443"/>
      <c r="P304" s="443"/>
      <c r="Q304" s="443"/>
      <c r="R304" s="443"/>
      <c r="S304" s="443"/>
      <c r="T304" s="443"/>
      <c r="U304" s="443"/>
      <c r="V304" s="443"/>
      <c r="W304" s="443"/>
      <c r="X304" s="443"/>
      <c r="Y304" s="443"/>
      <c r="Z304" s="443"/>
    </row>
    <row r="305">
      <c r="A305" s="443"/>
      <c r="B305" s="443"/>
      <c r="C305" s="443"/>
      <c r="D305" s="443"/>
      <c r="E305" s="443"/>
      <c r="F305" s="443"/>
      <c r="G305" s="443"/>
      <c r="H305" s="443"/>
      <c r="I305" s="443"/>
      <c r="J305" s="452"/>
      <c r="K305" s="443"/>
      <c r="L305" s="443"/>
      <c r="M305" s="443"/>
      <c r="N305" s="443"/>
      <c r="O305" s="443"/>
      <c r="P305" s="443"/>
      <c r="Q305" s="443"/>
      <c r="R305" s="443"/>
      <c r="S305" s="443"/>
      <c r="T305" s="443"/>
      <c r="U305" s="443"/>
      <c r="V305" s="443"/>
      <c r="W305" s="443"/>
      <c r="X305" s="443"/>
      <c r="Y305" s="443"/>
      <c r="Z305" s="443"/>
    </row>
    <row r="306">
      <c r="A306" s="443"/>
      <c r="B306" s="443"/>
      <c r="C306" s="443"/>
      <c r="D306" s="443"/>
      <c r="E306" s="443"/>
      <c r="F306" s="443"/>
      <c r="G306" s="443"/>
      <c r="H306" s="443"/>
      <c r="I306" s="443"/>
      <c r="J306" s="452"/>
      <c r="K306" s="443"/>
      <c r="L306" s="443"/>
      <c r="M306" s="443"/>
      <c r="N306" s="443"/>
      <c r="O306" s="443"/>
      <c r="P306" s="443"/>
      <c r="Q306" s="443"/>
      <c r="R306" s="443"/>
      <c r="S306" s="443"/>
      <c r="T306" s="443"/>
      <c r="U306" s="443"/>
      <c r="V306" s="443"/>
      <c r="W306" s="443"/>
      <c r="X306" s="443"/>
      <c r="Y306" s="443"/>
      <c r="Z306" s="443"/>
    </row>
    <row r="307">
      <c r="A307" s="443"/>
      <c r="B307" s="443"/>
      <c r="C307" s="443"/>
      <c r="D307" s="443"/>
      <c r="E307" s="443"/>
      <c r="F307" s="443"/>
      <c r="G307" s="443"/>
      <c r="H307" s="443"/>
      <c r="I307" s="443"/>
      <c r="J307" s="452"/>
      <c r="K307" s="443"/>
      <c r="L307" s="443"/>
      <c r="M307" s="443"/>
      <c r="N307" s="443"/>
      <c r="O307" s="443"/>
      <c r="P307" s="443"/>
      <c r="Q307" s="443"/>
      <c r="R307" s="443"/>
      <c r="S307" s="443"/>
      <c r="T307" s="443"/>
      <c r="U307" s="443"/>
      <c r="V307" s="443"/>
      <c r="W307" s="443"/>
      <c r="X307" s="443"/>
      <c r="Y307" s="443"/>
      <c r="Z307" s="443"/>
    </row>
    <row r="308">
      <c r="A308" s="443"/>
      <c r="B308" s="443"/>
      <c r="C308" s="443"/>
      <c r="D308" s="443"/>
      <c r="E308" s="443"/>
      <c r="F308" s="443"/>
      <c r="G308" s="443"/>
      <c r="H308" s="443"/>
      <c r="I308" s="443"/>
      <c r="J308" s="452"/>
      <c r="K308" s="443"/>
      <c r="L308" s="443"/>
      <c r="M308" s="443"/>
      <c r="N308" s="443"/>
      <c r="O308" s="443"/>
      <c r="P308" s="443"/>
      <c r="Q308" s="443"/>
      <c r="R308" s="443"/>
      <c r="S308" s="443"/>
      <c r="T308" s="443"/>
      <c r="U308" s="443"/>
      <c r="V308" s="443"/>
      <c r="W308" s="443"/>
      <c r="X308" s="443"/>
      <c r="Y308" s="443"/>
      <c r="Z308" s="443"/>
    </row>
    <row r="309">
      <c r="A309" s="443"/>
      <c r="B309" s="443"/>
      <c r="C309" s="443"/>
      <c r="D309" s="443"/>
      <c r="E309" s="443"/>
      <c r="F309" s="443"/>
      <c r="G309" s="443"/>
      <c r="H309" s="443"/>
      <c r="I309" s="443"/>
      <c r="J309" s="452"/>
      <c r="K309" s="443"/>
      <c r="L309" s="443"/>
      <c r="M309" s="443"/>
      <c r="N309" s="443"/>
      <c r="O309" s="443"/>
      <c r="P309" s="443"/>
      <c r="Q309" s="443"/>
      <c r="R309" s="443"/>
      <c r="S309" s="443"/>
      <c r="T309" s="443"/>
      <c r="U309" s="443"/>
      <c r="V309" s="443"/>
      <c r="W309" s="443"/>
      <c r="X309" s="443"/>
      <c r="Y309" s="443"/>
      <c r="Z309" s="443"/>
    </row>
    <row r="310">
      <c r="A310" s="443"/>
      <c r="B310" s="443"/>
      <c r="C310" s="443"/>
      <c r="D310" s="443"/>
      <c r="E310" s="443"/>
      <c r="F310" s="443"/>
      <c r="G310" s="443"/>
      <c r="H310" s="443"/>
      <c r="I310" s="443"/>
      <c r="J310" s="452"/>
      <c r="K310" s="443"/>
      <c r="L310" s="443"/>
      <c r="M310" s="443"/>
      <c r="N310" s="443"/>
      <c r="O310" s="443"/>
      <c r="P310" s="443"/>
      <c r="Q310" s="443"/>
      <c r="R310" s="443"/>
      <c r="S310" s="443"/>
      <c r="T310" s="443"/>
      <c r="U310" s="443"/>
      <c r="V310" s="443"/>
      <c r="W310" s="443"/>
      <c r="X310" s="443"/>
      <c r="Y310" s="443"/>
      <c r="Z310" s="443"/>
    </row>
    <row r="311">
      <c r="A311" s="443"/>
      <c r="B311" s="443"/>
      <c r="C311" s="443"/>
      <c r="D311" s="443"/>
      <c r="E311" s="443"/>
      <c r="F311" s="443"/>
      <c r="G311" s="443"/>
      <c r="H311" s="443"/>
      <c r="I311" s="443"/>
      <c r="J311" s="452"/>
      <c r="K311" s="443"/>
      <c r="L311" s="443"/>
      <c r="M311" s="443"/>
      <c r="N311" s="443"/>
      <c r="O311" s="443"/>
      <c r="P311" s="443"/>
      <c r="Q311" s="443"/>
      <c r="R311" s="443"/>
      <c r="S311" s="443"/>
      <c r="T311" s="443"/>
      <c r="U311" s="443"/>
      <c r="V311" s="443"/>
      <c r="W311" s="443"/>
      <c r="X311" s="443"/>
      <c r="Y311" s="443"/>
      <c r="Z311" s="443"/>
    </row>
    <row r="312">
      <c r="A312" s="443"/>
      <c r="B312" s="443"/>
      <c r="C312" s="443"/>
      <c r="D312" s="443"/>
      <c r="E312" s="443"/>
      <c r="F312" s="443"/>
      <c r="G312" s="443"/>
      <c r="H312" s="443"/>
      <c r="I312" s="443"/>
      <c r="J312" s="452"/>
      <c r="K312" s="443"/>
      <c r="L312" s="443"/>
      <c r="M312" s="443"/>
      <c r="N312" s="443"/>
      <c r="O312" s="443"/>
      <c r="P312" s="443"/>
      <c r="Q312" s="443"/>
      <c r="R312" s="443"/>
      <c r="S312" s="443"/>
      <c r="T312" s="443"/>
      <c r="U312" s="443"/>
      <c r="V312" s="443"/>
      <c r="W312" s="443"/>
      <c r="X312" s="443"/>
      <c r="Y312" s="443"/>
      <c r="Z312" s="443"/>
    </row>
    <row r="313">
      <c r="A313" s="443"/>
      <c r="B313" s="443"/>
      <c r="C313" s="443"/>
      <c r="D313" s="443"/>
      <c r="E313" s="443"/>
      <c r="F313" s="443"/>
      <c r="G313" s="443"/>
      <c r="H313" s="443"/>
      <c r="I313" s="443"/>
      <c r="J313" s="452"/>
      <c r="K313" s="443"/>
      <c r="L313" s="443"/>
      <c r="M313" s="443"/>
      <c r="N313" s="443"/>
      <c r="O313" s="443"/>
      <c r="P313" s="443"/>
      <c r="Q313" s="443"/>
      <c r="R313" s="443"/>
      <c r="S313" s="443"/>
      <c r="T313" s="443"/>
      <c r="U313" s="443"/>
      <c r="V313" s="443"/>
      <c r="W313" s="443"/>
      <c r="X313" s="443"/>
      <c r="Y313" s="443"/>
      <c r="Z313" s="443"/>
    </row>
    <row r="314">
      <c r="A314" s="443"/>
      <c r="B314" s="443"/>
      <c r="C314" s="443"/>
      <c r="D314" s="443"/>
      <c r="E314" s="443"/>
      <c r="F314" s="443"/>
      <c r="G314" s="443"/>
      <c r="H314" s="443"/>
      <c r="I314" s="443"/>
      <c r="J314" s="452"/>
      <c r="K314" s="443"/>
      <c r="L314" s="443"/>
      <c r="M314" s="443"/>
      <c r="N314" s="443"/>
      <c r="O314" s="443"/>
      <c r="P314" s="443"/>
      <c r="Q314" s="443"/>
      <c r="R314" s="443"/>
      <c r="S314" s="443"/>
      <c r="T314" s="443"/>
      <c r="U314" s="443"/>
      <c r="V314" s="443"/>
      <c r="W314" s="443"/>
      <c r="X314" s="443"/>
      <c r="Y314" s="443"/>
      <c r="Z314" s="443"/>
    </row>
    <row r="315">
      <c r="A315" s="443"/>
      <c r="B315" s="443"/>
      <c r="C315" s="443"/>
      <c r="D315" s="443"/>
      <c r="E315" s="443"/>
      <c r="F315" s="443"/>
      <c r="G315" s="443"/>
      <c r="H315" s="443"/>
      <c r="I315" s="443"/>
      <c r="J315" s="452"/>
      <c r="K315" s="443"/>
      <c r="L315" s="443"/>
      <c r="M315" s="443"/>
      <c r="N315" s="443"/>
      <c r="O315" s="443"/>
      <c r="P315" s="443"/>
      <c r="Q315" s="443"/>
      <c r="R315" s="443"/>
      <c r="S315" s="443"/>
      <c r="T315" s="443"/>
      <c r="U315" s="443"/>
      <c r="V315" s="443"/>
      <c r="W315" s="443"/>
      <c r="X315" s="443"/>
      <c r="Y315" s="443"/>
      <c r="Z315" s="443"/>
    </row>
    <row r="316">
      <c r="A316" s="443"/>
      <c r="B316" s="443"/>
      <c r="C316" s="443"/>
      <c r="D316" s="443"/>
      <c r="E316" s="443"/>
      <c r="F316" s="443"/>
      <c r="G316" s="443"/>
      <c r="H316" s="443"/>
      <c r="I316" s="443"/>
      <c r="J316" s="452"/>
      <c r="K316" s="443"/>
      <c r="L316" s="443"/>
      <c r="M316" s="443"/>
      <c r="N316" s="443"/>
      <c r="O316" s="443"/>
      <c r="P316" s="443"/>
      <c r="Q316" s="443"/>
      <c r="R316" s="443"/>
      <c r="S316" s="443"/>
      <c r="T316" s="443"/>
      <c r="U316" s="443"/>
      <c r="V316" s="443"/>
      <c r="W316" s="443"/>
      <c r="X316" s="443"/>
      <c r="Y316" s="443"/>
      <c r="Z316" s="443"/>
    </row>
    <row r="317">
      <c r="A317" s="443"/>
      <c r="B317" s="443"/>
      <c r="C317" s="443"/>
      <c r="D317" s="443"/>
      <c r="E317" s="443"/>
      <c r="F317" s="443"/>
      <c r="G317" s="443"/>
      <c r="H317" s="443"/>
      <c r="I317" s="443"/>
      <c r="J317" s="452"/>
      <c r="K317" s="443"/>
      <c r="L317" s="443"/>
      <c r="M317" s="443"/>
      <c r="N317" s="443"/>
      <c r="O317" s="443"/>
      <c r="P317" s="443"/>
      <c r="Q317" s="443"/>
      <c r="R317" s="443"/>
      <c r="S317" s="443"/>
      <c r="T317" s="443"/>
      <c r="U317" s="443"/>
      <c r="V317" s="443"/>
      <c r="W317" s="443"/>
      <c r="X317" s="443"/>
      <c r="Y317" s="443"/>
      <c r="Z317" s="443"/>
    </row>
    <row r="318">
      <c r="A318" s="443"/>
      <c r="B318" s="443"/>
      <c r="C318" s="443"/>
      <c r="D318" s="443"/>
      <c r="E318" s="443"/>
      <c r="F318" s="443"/>
      <c r="G318" s="443"/>
      <c r="H318" s="443"/>
      <c r="I318" s="443"/>
      <c r="J318" s="452"/>
      <c r="K318" s="443"/>
      <c r="L318" s="443"/>
      <c r="M318" s="443"/>
      <c r="N318" s="443"/>
      <c r="O318" s="443"/>
      <c r="P318" s="443"/>
      <c r="Q318" s="443"/>
      <c r="R318" s="443"/>
      <c r="S318" s="443"/>
      <c r="T318" s="443"/>
      <c r="U318" s="443"/>
      <c r="V318" s="443"/>
      <c r="W318" s="443"/>
      <c r="X318" s="443"/>
      <c r="Y318" s="443"/>
      <c r="Z318" s="443"/>
    </row>
    <row r="319">
      <c r="A319" s="443"/>
      <c r="B319" s="443"/>
      <c r="C319" s="443"/>
      <c r="D319" s="443"/>
      <c r="E319" s="443"/>
      <c r="F319" s="443"/>
      <c r="G319" s="443"/>
      <c r="H319" s="443"/>
      <c r="I319" s="443"/>
      <c r="J319" s="452"/>
      <c r="K319" s="443"/>
      <c r="L319" s="443"/>
      <c r="M319" s="443"/>
      <c r="N319" s="443"/>
      <c r="O319" s="443"/>
      <c r="P319" s="443"/>
      <c r="Q319" s="443"/>
      <c r="R319" s="443"/>
      <c r="S319" s="443"/>
      <c r="T319" s="443"/>
      <c r="U319" s="443"/>
      <c r="V319" s="443"/>
      <c r="W319" s="443"/>
      <c r="X319" s="443"/>
      <c r="Y319" s="443"/>
      <c r="Z319" s="443"/>
    </row>
    <row r="320">
      <c r="A320" s="443"/>
      <c r="B320" s="443"/>
      <c r="C320" s="443"/>
      <c r="D320" s="443"/>
      <c r="E320" s="443"/>
      <c r="F320" s="443"/>
      <c r="G320" s="443"/>
      <c r="H320" s="443"/>
      <c r="I320" s="443"/>
      <c r="J320" s="452"/>
      <c r="K320" s="443"/>
      <c r="L320" s="443"/>
      <c r="M320" s="443"/>
      <c r="N320" s="443"/>
      <c r="O320" s="443"/>
      <c r="P320" s="443"/>
      <c r="Q320" s="443"/>
      <c r="R320" s="443"/>
      <c r="S320" s="443"/>
      <c r="T320" s="443"/>
      <c r="U320" s="443"/>
      <c r="V320" s="443"/>
      <c r="W320" s="443"/>
      <c r="X320" s="443"/>
      <c r="Y320" s="443"/>
      <c r="Z320" s="443"/>
    </row>
    <row r="321">
      <c r="A321" s="443"/>
      <c r="B321" s="443"/>
      <c r="C321" s="443"/>
      <c r="D321" s="443"/>
      <c r="E321" s="443"/>
      <c r="F321" s="443"/>
      <c r="G321" s="443"/>
      <c r="H321" s="443"/>
      <c r="I321" s="443"/>
      <c r="J321" s="452"/>
      <c r="K321" s="443"/>
      <c r="L321" s="443"/>
      <c r="M321" s="443"/>
      <c r="N321" s="443"/>
      <c r="O321" s="443"/>
      <c r="P321" s="443"/>
      <c r="Q321" s="443"/>
      <c r="R321" s="443"/>
      <c r="S321" s="443"/>
      <c r="T321" s="443"/>
      <c r="U321" s="443"/>
      <c r="V321" s="443"/>
      <c r="W321" s="443"/>
      <c r="X321" s="443"/>
      <c r="Y321" s="443"/>
      <c r="Z321" s="443"/>
    </row>
    <row r="322">
      <c r="A322" s="443"/>
      <c r="B322" s="443"/>
      <c r="C322" s="443"/>
      <c r="D322" s="443"/>
      <c r="E322" s="443"/>
      <c r="F322" s="443"/>
      <c r="G322" s="443"/>
      <c r="H322" s="443"/>
      <c r="I322" s="443"/>
      <c r="J322" s="452"/>
      <c r="K322" s="443"/>
      <c r="L322" s="443"/>
      <c r="M322" s="443"/>
      <c r="N322" s="443"/>
      <c r="O322" s="443"/>
      <c r="P322" s="443"/>
      <c r="Q322" s="443"/>
      <c r="R322" s="443"/>
      <c r="S322" s="443"/>
      <c r="T322" s="443"/>
      <c r="U322" s="443"/>
      <c r="V322" s="443"/>
      <c r="W322" s="443"/>
      <c r="X322" s="443"/>
      <c r="Y322" s="443"/>
      <c r="Z322" s="443"/>
    </row>
    <row r="323">
      <c r="A323" s="443"/>
      <c r="B323" s="443"/>
      <c r="C323" s="443"/>
      <c r="D323" s="443"/>
      <c r="E323" s="443"/>
      <c r="F323" s="443"/>
      <c r="G323" s="443"/>
      <c r="H323" s="443"/>
      <c r="I323" s="443"/>
      <c r="J323" s="452"/>
      <c r="K323" s="443"/>
      <c r="L323" s="443"/>
      <c r="M323" s="443"/>
      <c r="N323" s="443"/>
      <c r="O323" s="443"/>
      <c r="P323" s="443"/>
      <c r="Q323" s="443"/>
      <c r="R323" s="443"/>
      <c r="S323" s="443"/>
      <c r="T323" s="443"/>
      <c r="U323" s="443"/>
      <c r="V323" s="443"/>
      <c r="W323" s="443"/>
      <c r="X323" s="443"/>
      <c r="Y323" s="443"/>
      <c r="Z323" s="443"/>
    </row>
    <row r="324">
      <c r="A324" s="443"/>
      <c r="B324" s="443"/>
      <c r="C324" s="443"/>
      <c r="D324" s="443"/>
      <c r="E324" s="443"/>
      <c r="F324" s="443"/>
      <c r="G324" s="443"/>
      <c r="H324" s="443"/>
      <c r="I324" s="443"/>
      <c r="J324" s="452"/>
      <c r="K324" s="443"/>
      <c r="L324" s="443"/>
      <c r="M324" s="443"/>
      <c r="N324" s="443"/>
      <c r="O324" s="443"/>
      <c r="P324" s="443"/>
      <c r="Q324" s="443"/>
      <c r="R324" s="443"/>
      <c r="S324" s="443"/>
      <c r="T324" s="443"/>
      <c r="U324" s="443"/>
      <c r="V324" s="443"/>
      <c r="W324" s="443"/>
      <c r="X324" s="443"/>
      <c r="Y324" s="443"/>
      <c r="Z324" s="443"/>
    </row>
    <row r="325">
      <c r="A325" s="443"/>
      <c r="B325" s="443"/>
      <c r="C325" s="443"/>
      <c r="D325" s="443"/>
      <c r="E325" s="443"/>
      <c r="F325" s="443"/>
      <c r="G325" s="443"/>
      <c r="H325" s="443"/>
      <c r="I325" s="443"/>
      <c r="J325" s="452"/>
      <c r="K325" s="443"/>
      <c r="L325" s="443"/>
      <c r="M325" s="443"/>
      <c r="N325" s="443"/>
      <c r="O325" s="443"/>
      <c r="P325" s="443"/>
      <c r="Q325" s="443"/>
      <c r="R325" s="443"/>
      <c r="S325" s="443"/>
      <c r="T325" s="443"/>
      <c r="U325" s="443"/>
      <c r="V325" s="443"/>
      <c r="W325" s="443"/>
      <c r="X325" s="443"/>
      <c r="Y325" s="443"/>
      <c r="Z325" s="443"/>
    </row>
    <row r="326">
      <c r="A326" s="443"/>
      <c r="B326" s="443"/>
      <c r="C326" s="443"/>
      <c r="D326" s="443"/>
      <c r="E326" s="443"/>
      <c r="F326" s="443"/>
      <c r="G326" s="443"/>
      <c r="H326" s="443"/>
      <c r="I326" s="443"/>
      <c r="J326" s="452"/>
      <c r="K326" s="443"/>
      <c r="L326" s="443"/>
      <c r="M326" s="443"/>
      <c r="N326" s="443"/>
      <c r="O326" s="443"/>
      <c r="P326" s="443"/>
      <c r="Q326" s="443"/>
      <c r="R326" s="443"/>
      <c r="S326" s="443"/>
      <c r="T326" s="443"/>
      <c r="U326" s="443"/>
      <c r="V326" s="443"/>
      <c r="W326" s="443"/>
      <c r="X326" s="443"/>
      <c r="Y326" s="443"/>
      <c r="Z326" s="443"/>
    </row>
    <row r="327">
      <c r="A327" s="443"/>
      <c r="B327" s="443"/>
      <c r="C327" s="443"/>
      <c r="D327" s="443"/>
      <c r="E327" s="443"/>
      <c r="F327" s="443"/>
      <c r="G327" s="443"/>
      <c r="H327" s="443"/>
      <c r="I327" s="443"/>
      <c r="J327" s="452"/>
      <c r="K327" s="443"/>
      <c r="L327" s="443"/>
      <c r="M327" s="443"/>
      <c r="N327" s="443"/>
      <c r="O327" s="443"/>
      <c r="P327" s="443"/>
      <c r="Q327" s="443"/>
      <c r="R327" s="443"/>
      <c r="S327" s="443"/>
      <c r="T327" s="443"/>
      <c r="U327" s="443"/>
      <c r="V327" s="443"/>
      <c r="W327" s="443"/>
      <c r="X327" s="443"/>
      <c r="Y327" s="443"/>
      <c r="Z327" s="443"/>
    </row>
    <row r="328">
      <c r="A328" s="443"/>
      <c r="B328" s="443"/>
      <c r="C328" s="443"/>
      <c r="D328" s="443"/>
      <c r="E328" s="443"/>
      <c r="F328" s="443"/>
      <c r="G328" s="443"/>
      <c r="H328" s="443"/>
      <c r="I328" s="443"/>
      <c r="J328" s="452"/>
      <c r="K328" s="443"/>
      <c r="L328" s="443"/>
      <c r="M328" s="443"/>
      <c r="N328" s="443"/>
      <c r="O328" s="443"/>
      <c r="P328" s="443"/>
      <c r="Q328" s="443"/>
      <c r="R328" s="443"/>
      <c r="S328" s="443"/>
      <c r="T328" s="443"/>
      <c r="U328" s="443"/>
      <c r="V328" s="443"/>
      <c r="W328" s="443"/>
      <c r="X328" s="443"/>
      <c r="Y328" s="443"/>
      <c r="Z328" s="443"/>
    </row>
    <row r="329">
      <c r="A329" s="443"/>
      <c r="B329" s="443"/>
      <c r="C329" s="443"/>
      <c r="D329" s="443"/>
      <c r="E329" s="443"/>
      <c r="F329" s="443"/>
      <c r="G329" s="443"/>
      <c r="H329" s="443"/>
      <c r="I329" s="443"/>
      <c r="J329" s="452"/>
      <c r="K329" s="443"/>
      <c r="L329" s="443"/>
      <c r="M329" s="443"/>
      <c r="N329" s="443"/>
      <c r="O329" s="443"/>
      <c r="P329" s="443"/>
      <c r="Q329" s="443"/>
      <c r="R329" s="443"/>
      <c r="S329" s="443"/>
      <c r="T329" s="443"/>
      <c r="U329" s="443"/>
      <c r="V329" s="443"/>
      <c r="W329" s="443"/>
      <c r="X329" s="443"/>
      <c r="Y329" s="443"/>
      <c r="Z329" s="443"/>
    </row>
    <row r="330">
      <c r="A330" s="443"/>
      <c r="B330" s="443"/>
      <c r="C330" s="443"/>
      <c r="D330" s="443"/>
      <c r="E330" s="443"/>
      <c r="F330" s="443"/>
      <c r="G330" s="443"/>
      <c r="H330" s="443"/>
      <c r="I330" s="443"/>
      <c r="J330" s="452"/>
      <c r="K330" s="443"/>
      <c r="L330" s="443"/>
      <c r="M330" s="443"/>
      <c r="N330" s="443"/>
      <c r="O330" s="443"/>
      <c r="P330" s="443"/>
      <c r="Q330" s="443"/>
      <c r="R330" s="443"/>
      <c r="S330" s="443"/>
      <c r="T330" s="443"/>
      <c r="U330" s="443"/>
      <c r="V330" s="443"/>
      <c r="W330" s="443"/>
      <c r="X330" s="443"/>
      <c r="Y330" s="443"/>
      <c r="Z330" s="443"/>
    </row>
    <row r="331">
      <c r="A331" s="443"/>
      <c r="B331" s="443"/>
      <c r="C331" s="443"/>
      <c r="D331" s="443"/>
      <c r="E331" s="443"/>
      <c r="F331" s="443"/>
      <c r="G331" s="443"/>
      <c r="H331" s="443"/>
      <c r="I331" s="443"/>
      <c r="J331" s="452"/>
      <c r="K331" s="443"/>
      <c r="L331" s="443"/>
      <c r="M331" s="443"/>
      <c r="N331" s="443"/>
      <c r="O331" s="443"/>
      <c r="P331" s="443"/>
      <c r="Q331" s="443"/>
      <c r="R331" s="443"/>
      <c r="S331" s="443"/>
      <c r="T331" s="443"/>
      <c r="U331" s="443"/>
      <c r="V331" s="443"/>
      <c r="W331" s="443"/>
      <c r="X331" s="443"/>
      <c r="Y331" s="443"/>
      <c r="Z331" s="443"/>
    </row>
    <row r="332">
      <c r="A332" s="443"/>
      <c r="B332" s="443"/>
      <c r="C332" s="443"/>
      <c r="D332" s="443"/>
      <c r="E332" s="443"/>
      <c r="F332" s="443"/>
      <c r="G332" s="443"/>
      <c r="H332" s="443"/>
      <c r="I332" s="443"/>
      <c r="J332" s="452"/>
      <c r="K332" s="443"/>
      <c r="L332" s="443"/>
      <c r="M332" s="443"/>
      <c r="N332" s="443"/>
      <c r="O332" s="443"/>
      <c r="P332" s="443"/>
      <c r="Q332" s="443"/>
      <c r="R332" s="443"/>
      <c r="S332" s="443"/>
      <c r="T332" s="443"/>
      <c r="U332" s="443"/>
      <c r="V332" s="443"/>
      <c r="W332" s="443"/>
      <c r="X332" s="443"/>
      <c r="Y332" s="443"/>
      <c r="Z332" s="443"/>
    </row>
    <row r="333">
      <c r="A333" s="443"/>
      <c r="B333" s="443"/>
      <c r="C333" s="443"/>
      <c r="D333" s="443"/>
      <c r="E333" s="443"/>
      <c r="F333" s="443"/>
      <c r="G333" s="443"/>
      <c r="H333" s="443"/>
      <c r="I333" s="443"/>
      <c r="J333" s="452"/>
      <c r="K333" s="443"/>
      <c r="L333" s="443"/>
      <c r="M333" s="443"/>
      <c r="N333" s="443"/>
      <c r="O333" s="443"/>
      <c r="P333" s="443"/>
      <c r="Q333" s="443"/>
      <c r="R333" s="443"/>
      <c r="S333" s="443"/>
      <c r="T333" s="443"/>
      <c r="U333" s="443"/>
      <c r="V333" s="443"/>
      <c r="W333" s="443"/>
      <c r="X333" s="443"/>
      <c r="Y333" s="443"/>
      <c r="Z333" s="443"/>
    </row>
    <row r="334">
      <c r="A334" s="443"/>
      <c r="B334" s="443"/>
      <c r="C334" s="443"/>
      <c r="D334" s="443"/>
      <c r="E334" s="443"/>
      <c r="F334" s="443"/>
      <c r="G334" s="443"/>
      <c r="H334" s="443"/>
      <c r="I334" s="443"/>
      <c r="J334" s="452"/>
      <c r="K334" s="443"/>
      <c r="L334" s="443"/>
      <c r="M334" s="443"/>
      <c r="N334" s="443"/>
      <c r="O334" s="443"/>
      <c r="P334" s="443"/>
      <c r="Q334" s="443"/>
      <c r="R334" s="443"/>
      <c r="S334" s="443"/>
      <c r="T334" s="443"/>
      <c r="U334" s="443"/>
      <c r="V334" s="443"/>
      <c r="W334" s="443"/>
      <c r="X334" s="443"/>
      <c r="Y334" s="443"/>
      <c r="Z334" s="443"/>
    </row>
    <row r="335">
      <c r="A335" s="443"/>
      <c r="B335" s="443"/>
      <c r="C335" s="443"/>
      <c r="D335" s="443"/>
      <c r="E335" s="443"/>
      <c r="F335" s="443"/>
      <c r="G335" s="443"/>
      <c r="H335" s="443"/>
      <c r="I335" s="443"/>
      <c r="J335" s="452"/>
      <c r="K335" s="443"/>
      <c r="L335" s="443"/>
      <c r="M335" s="443"/>
      <c r="N335" s="443"/>
      <c r="O335" s="443"/>
      <c r="P335" s="443"/>
      <c r="Q335" s="443"/>
      <c r="R335" s="443"/>
      <c r="S335" s="443"/>
      <c r="T335" s="443"/>
      <c r="U335" s="443"/>
      <c r="V335" s="443"/>
      <c r="W335" s="443"/>
      <c r="X335" s="443"/>
      <c r="Y335" s="443"/>
      <c r="Z335" s="443"/>
    </row>
    <row r="336">
      <c r="A336" s="443"/>
      <c r="B336" s="443"/>
      <c r="C336" s="443"/>
      <c r="D336" s="443"/>
      <c r="E336" s="443"/>
      <c r="F336" s="443"/>
      <c r="G336" s="443"/>
      <c r="H336" s="443"/>
      <c r="I336" s="443"/>
      <c r="J336" s="452"/>
      <c r="K336" s="443"/>
      <c r="L336" s="443"/>
      <c r="M336" s="443"/>
      <c r="N336" s="443"/>
      <c r="O336" s="443"/>
      <c r="P336" s="443"/>
      <c r="Q336" s="443"/>
      <c r="R336" s="443"/>
      <c r="S336" s="443"/>
      <c r="T336" s="443"/>
      <c r="U336" s="443"/>
      <c r="V336" s="443"/>
      <c r="W336" s="443"/>
      <c r="X336" s="443"/>
      <c r="Y336" s="443"/>
      <c r="Z336" s="443"/>
    </row>
    <row r="337">
      <c r="A337" s="443"/>
      <c r="B337" s="443"/>
      <c r="C337" s="443"/>
      <c r="D337" s="443"/>
      <c r="E337" s="443"/>
      <c r="F337" s="443"/>
      <c r="G337" s="443"/>
      <c r="H337" s="443"/>
      <c r="I337" s="443"/>
      <c r="J337" s="452"/>
      <c r="K337" s="443"/>
      <c r="L337" s="443"/>
      <c r="M337" s="443"/>
      <c r="N337" s="443"/>
      <c r="O337" s="443"/>
      <c r="P337" s="443"/>
      <c r="Q337" s="443"/>
      <c r="R337" s="443"/>
      <c r="S337" s="443"/>
      <c r="T337" s="443"/>
      <c r="U337" s="443"/>
      <c r="V337" s="443"/>
      <c r="W337" s="443"/>
      <c r="X337" s="443"/>
      <c r="Y337" s="443"/>
      <c r="Z337" s="443"/>
    </row>
    <row r="338">
      <c r="A338" s="443"/>
      <c r="B338" s="443"/>
      <c r="C338" s="443"/>
      <c r="D338" s="443"/>
      <c r="E338" s="443"/>
      <c r="F338" s="443"/>
      <c r="G338" s="443"/>
      <c r="H338" s="443"/>
      <c r="I338" s="443"/>
      <c r="J338" s="452"/>
      <c r="K338" s="443"/>
      <c r="L338" s="443"/>
      <c r="M338" s="443"/>
      <c r="N338" s="443"/>
      <c r="O338" s="443"/>
      <c r="P338" s="443"/>
      <c r="Q338" s="443"/>
      <c r="R338" s="443"/>
      <c r="S338" s="443"/>
      <c r="T338" s="443"/>
      <c r="U338" s="443"/>
      <c r="V338" s="443"/>
      <c r="W338" s="443"/>
      <c r="X338" s="443"/>
      <c r="Y338" s="443"/>
      <c r="Z338" s="443"/>
    </row>
    <row r="339">
      <c r="A339" s="443"/>
      <c r="B339" s="443"/>
      <c r="C339" s="443"/>
      <c r="D339" s="443"/>
      <c r="E339" s="443"/>
      <c r="F339" s="443"/>
      <c r="G339" s="443"/>
      <c r="H339" s="443"/>
      <c r="I339" s="443"/>
      <c r="J339" s="452"/>
      <c r="K339" s="443"/>
      <c r="L339" s="443"/>
      <c r="M339" s="443"/>
      <c r="N339" s="443"/>
      <c r="O339" s="443"/>
      <c r="P339" s="443"/>
      <c r="Q339" s="443"/>
      <c r="R339" s="443"/>
      <c r="S339" s="443"/>
      <c r="T339" s="443"/>
      <c r="U339" s="443"/>
      <c r="V339" s="443"/>
      <c r="W339" s="443"/>
      <c r="X339" s="443"/>
      <c r="Y339" s="443"/>
      <c r="Z339" s="443"/>
    </row>
    <row r="340">
      <c r="A340" s="443"/>
      <c r="B340" s="443"/>
      <c r="C340" s="443"/>
      <c r="D340" s="443"/>
      <c r="E340" s="443"/>
      <c r="F340" s="443"/>
      <c r="G340" s="443"/>
      <c r="H340" s="443"/>
      <c r="I340" s="443"/>
      <c r="J340" s="452"/>
      <c r="K340" s="443"/>
      <c r="L340" s="443"/>
      <c r="M340" s="443"/>
      <c r="N340" s="443"/>
      <c r="O340" s="443"/>
      <c r="P340" s="443"/>
      <c r="Q340" s="443"/>
      <c r="R340" s="443"/>
      <c r="S340" s="443"/>
      <c r="T340" s="443"/>
      <c r="U340" s="443"/>
      <c r="V340" s="443"/>
      <c r="W340" s="443"/>
      <c r="X340" s="443"/>
      <c r="Y340" s="443"/>
      <c r="Z340" s="443"/>
    </row>
    <row r="341">
      <c r="A341" s="443"/>
      <c r="B341" s="443"/>
      <c r="C341" s="443"/>
      <c r="D341" s="443"/>
      <c r="E341" s="443"/>
      <c r="F341" s="443"/>
      <c r="G341" s="443"/>
      <c r="H341" s="443"/>
      <c r="I341" s="443"/>
      <c r="J341" s="452"/>
      <c r="K341" s="443"/>
      <c r="L341" s="443"/>
      <c r="M341" s="443"/>
      <c r="N341" s="443"/>
      <c r="O341" s="443"/>
      <c r="P341" s="443"/>
      <c r="Q341" s="443"/>
      <c r="R341" s="443"/>
      <c r="S341" s="443"/>
      <c r="T341" s="443"/>
      <c r="U341" s="443"/>
      <c r="V341" s="443"/>
      <c r="W341" s="443"/>
      <c r="X341" s="443"/>
      <c r="Y341" s="443"/>
      <c r="Z341" s="443"/>
    </row>
    <row r="342">
      <c r="A342" s="443"/>
      <c r="B342" s="443"/>
      <c r="C342" s="443"/>
      <c r="D342" s="443"/>
      <c r="E342" s="443"/>
      <c r="F342" s="443"/>
      <c r="G342" s="443"/>
      <c r="H342" s="443"/>
      <c r="I342" s="443"/>
      <c r="J342" s="452"/>
      <c r="K342" s="443"/>
      <c r="L342" s="443"/>
      <c r="M342" s="443"/>
      <c r="N342" s="443"/>
      <c r="O342" s="443"/>
      <c r="P342" s="443"/>
      <c r="Q342" s="443"/>
      <c r="R342" s="443"/>
      <c r="S342" s="443"/>
      <c r="T342" s="443"/>
      <c r="U342" s="443"/>
      <c r="V342" s="443"/>
      <c r="W342" s="443"/>
      <c r="X342" s="443"/>
      <c r="Y342" s="443"/>
      <c r="Z342" s="443"/>
    </row>
    <row r="343">
      <c r="A343" s="443"/>
      <c r="B343" s="443"/>
      <c r="C343" s="443"/>
      <c r="D343" s="443"/>
      <c r="E343" s="443"/>
      <c r="F343" s="443"/>
      <c r="G343" s="443"/>
      <c r="H343" s="443"/>
      <c r="I343" s="443"/>
      <c r="J343" s="452"/>
      <c r="K343" s="443"/>
      <c r="L343" s="443"/>
      <c r="M343" s="443"/>
      <c r="N343" s="443"/>
      <c r="O343" s="443"/>
      <c r="P343" s="443"/>
      <c r="Q343" s="443"/>
      <c r="R343" s="443"/>
      <c r="S343" s="443"/>
      <c r="T343" s="443"/>
      <c r="U343" s="443"/>
      <c r="V343" s="443"/>
      <c r="W343" s="443"/>
      <c r="X343" s="443"/>
      <c r="Y343" s="443"/>
      <c r="Z343" s="443"/>
    </row>
    <row r="344">
      <c r="A344" s="443"/>
      <c r="B344" s="443"/>
      <c r="C344" s="443"/>
      <c r="D344" s="443"/>
      <c r="E344" s="443"/>
      <c r="F344" s="443"/>
      <c r="G344" s="443"/>
      <c r="H344" s="443"/>
      <c r="I344" s="443"/>
      <c r="J344" s="452"/>
      <c r="K344" s="443"/>
      <c r="L344" s="443"/>
      <c r="M344" s="443"/>
      <c r="N344" s="443"/>
      <c r="O344" s="443"/>
      <c r="P344" s="443"/>
      <c r="Q344" s="443"/>
      <c r="R344" s="443"/>
      <c r="S344" s="443"/>
      <c r="T344" s="443"/>
      <c r="U344" s="443"/>
      <c r="V344" s="443"/>
      <c r="W344" s="443"/>
      <c r="X344" s="443"/>
      <c r="Y344" s="443"/>
      <c r="Z344" s="443"/>
    </row>
    <row r="345">
      <c r="A345" s="443"/>
      <c r="B345" s="443"/>
      <c r="C345" s="443"/>
      <c r="D345" s="443"/>
      <c r="E345" s="443"/>
      <c r="F345" s="443"/>
      <c r="G345" s="443"/>
      <c r="H345" s="443"/>
      <c r="I345" s="443"/>
      <c r="J345" s="452"/>
      <c r="K345" s="443"/>
      <c r="L345" s="443"/>
      <c r="M345" s="443"/>
      <c r="N345" s="443"/>
      <c r="O345" s="443"/>
      <c r="P345" s="443"/>
      <c r="Q345" s="443"/>
      <c r="R345" s="443"/>
      <c r="S345" s="443"/>
      <c r="T345" s="443"/>
      <c r="U345" s="443"/>
      <c r="V345" s="443"/>
      <c r="W345" s="443"/>
      <c r="X345" s="443"/>
      <c r="Y345" s="443"/>
      <c r="Z345" s="443"/>
    </row>
    <row r="346">
      <c r="A346" s="443"/>
      <c r="B346" s="443"/>
      <c r="C346" s="443"/>
      <c r="D346" s="443"/>
      <c r="E346" s="443"/>
      <c r="F346" s="443"/>
      <c r="G346" s="443"/>
      <c r="H346" s="443"/>
      <c r="I346" s="443"/>
      <c r="J346" s="452"/>
      <c r="K346" s="443"/>
      <c r="L346" s="443"/>
      <c r="M346" s="443"/>
      <c r="N346" s="443"/>
      <c r="O346" s="443"/>
      <c r="P346" s="443"/>
      <c r="Q346" s="443"/>
      <c r="R346" s="443"/>
      <c r="S346" s="443"/>
      <c r="T346" s="443"/>
      <c r="U346" s="443"/>
      <c r="V346" s="443"/>
      <c r="W346" s="443"/>
      <c r="X346" s="443"/>
      <c r="Y346" s="443"/>
      <c r="Z346" s="443"/>
    </row>
    <row r="347">
      <c r="A347" s="443"/>
      <c r="B347" s="443"/>
      <c r="C347" s="443"/>
      <c r="D347" s="443"/>
      <c r="E347" s="443"/>
      <c r="F347" s="443"/>
      <c r="G347" s="443"/>
      <c r="H347" s="443"/>
      <c r="I347" s="443"/>
      <c r="J347" s="452"/>
      <c r="K347" s="443"/>
      <c r="L347" s="443"/>
      <c r="M347" s="443"/>
      <c r="N347" s="443"/>
      <c r="O347" s="443"/>
      <c r="P347" s="443"/>
      <c r="Q347" s="443"/>
      <c r="R347" s="443"/>
      <c r="S347" s="443"/>
      <c r="T347" s="443"/>
      <c r="U347" s="443"/>
      <c r="V347" s="443"/>
      <c r="W347" s="443"/>
      <c r="X347" s="443"/>
      <c r="Y347" s="443"/>
      <c r="Z347" s="443"/>
    </row>
    <row r="348">
      <c r="A348" s="443"/>
      <c r="B348" s="443"/>
      <c r="C348" s="443"/>
      <c r="D348" s="443"/>
      <c r="E348" s="443"/>
      <c r="F348" s="443"/>
      <c r="G348" s="443"/>
      <c r="H348" s="443"/>
      <c r="I348" s="443"/>
      <c r="J348" s="452"/>
      <c r="K348" s="443"/>
      <c r="L348" s="443"/>
      <c r="M348" s="443"/>
      <c r="N348" s="443"/>
      <c r="O348" s="443"/>
      <c r="P348" s="443"/>
      <c r="Q348" s="443"/>
      <c r="R348" s="443"/>
      <c r="S348" s="443"/>
      <c r="T348" s="443"/>
      <c r="U348" s="443"/>
      <c r="V348" s="443"/>
      <c r="W348" s="443"/>
      <c r="X348" s="443"/>
      <c r="Y348" s="443"/>
      <c r="Z348" s="443"/>
    </row>
    <row r="349">
      <c r="A349" s="443"/>
      <c r="B349" s="443"/>
      <c r="C349" s="443"/>
      <c r="D349" s="443"/>
      <c r="E349" s="443"/>
      <c r="F349" s="443"/>
      <c r="G349" s="443"/>
      <c r="H349" s="443"/>
      <c r="I349" s="443"/>
      <c r="J349" s="452"/>
      <c r="K349" s="443"/>
      <c r="L349" s="443"/>
      <c r="M349" s="443"/>
      <c r="N349" s="443"/>
      <c r="O349" s="443"/>
      <c r="P349" s="443"/>
      <c r="Q349" s="443"/>
      <c r="R349" s="443"/>
      <c r="S349" s="443"/>
      <c r="T349" s="443"/>
      <c r="U349" s="443"/>
      <c r="V349" s="443"/>
      <c r="W349" s="443"/>
      <c r="X349" s="443"/>
      <c r="Y349" s="443"/>
      <c r="Z349" s="443"/>
    </row>
    <row r="350">
      <c r="A350" s="443"/>
      <c r="B350" s="443"/>
      <c r="C350" s="443"/>
      <c r="D350" s="443"/>
      <c r="E350" s="443"/>
      <c r="F350" s="443"/>
      <c r="G350" s="443"/>
      <c r="H350" s="443"/>
      <c r="I350" s="443"/>
      <c r="J350" s="452"/>
      <c r="K350" s="443"/>
      <c r="L350" s="443"/>
      <c r="M350" s="443"/>
      <c r="N350" s="443"/>
      <c r="O350" s="443"/>
      <c r="P350" s="443"/>
      <c r="Q350" s="443"/>
      <c r="R350" s="443"/>
      <c r="S350" s="443"/>
      <c r="T350" s="443"/>
      <c r="U350" s="443"/>
      <c r="V350" s="443"/>
      <c r="W350" s="443"/>
      <c r="X350" s="443"/>
      <c r="Y350" s="443"/>
      <c r="Z350" s="443"/>
    </row>
    <row r="351">
      <c r="A351" s="443"/>
      <c r="B351" s="443"/>
      <c r="C351" s="443"/>
      <c r="D351" s="443"/>
      <c r="E351" s="443"/>
      <c r="F351" s="443"/>
      <c r="G351" s="443"/>
      <c r="H351" s="443"/>
      <c r="I351" s="443"/>
      <c r="J351" s="452"/>
      <c r="K351" s="443"/>
      <c r="L351" s="443"/>
      <c r="M351" s="443"/>
      <c r="N351" s="443"/>
      <c r="O351" s="443"/>
      <c r="P351" s="443"/>
      <c r="Q351" s="443"/>
      <c r="R351" s="443"/>
      <c r="S351" s="443"/>
      <c r="T351" s="443"/>
      <c r="U351" s="443"/>
      <c r="V351" s="443"/>
      <c r="W351" s="443"/>
      <c r="X351" s="443"/>
      <c r="Y351" s="443"/>
      <c r="Z351" s="443"/>
    </row>
    <row r="352">
      <c r="A352" s="443"/>
      <c r="B352" s="443"/>
      <c r="C352" s="443"/>
      <c r="D352" s="443"/>
      <c r="E352" s="443"/>
      <c r="F352" s="443"/>
      <c r="G352" s="443"/>
      <c r="H352" s="443"/>
      <c r="I352" s="443"/>
      <c r="J352" s="452"/>
      <c r="K352" s="443"/>
      <c r="L352" s="443"/>
      <c r="M352" s="443"/>
      <c r="N352" s="443"/>
      <c r="O352" s="443"/>
      <c r="P352" s="443"/>
      <c r="Q352" s="443"/>
      <c r="R352" s="443"/>
      <c r="S352" s="443"/>
      <c r="T352" s="443"/>
      <c r="U352" s="443"/>
      <c r="V352" s="443"/>
      <c r="W352" s="443"/>
      <c r="X352" s="443"/>
      <c r="Y352" s="443"/>
      <c r="Z352" s="443"/>
    </row>
    <row r="353">
      <c r="A353" s="443"/>
      <c r="B353" s="443"/>
      <c r="C353" s="443"/>
      <c r="D353" s="443"/>
      <c r="E353" s="443"/>
      <c r="F353" s="443"/>
      <c r="G353" s="443"/>
      <c r="H353" s="443"/>
      <c r="I353" s="443"/>
      <c r="J353" s="452"/>
      <c r="K353" s="443"/>
      <c r="L353" s="443"/>
      <c r="M353" s="443"/>
      <c r="N353" s="443"/>
      <c r="O353" s="443"/>
      <c r="P353" s="443"/>
      <c r="Q353" s="443"/>
      <c r="R353" s="443"/>
      <c r="S353" s="443"/>
      <c r="T353" s="443"/>
      <c r="U353" s="443"/>
      <c r="V353" s="443"/>
      <c r="W353" s="443"/>
      <c r="X353" s="443"/>
      <c r="Y353" s="443"/>
      <c r="Z353" s="443"/>
    </row>
    <row r="354">
      <c r="A354" s="443"/>
      <c r="B354" s="443"/>
      <c r="C354" s="443"/>
      <c r="D354" s="443"/>
      <c r="E354" s="443"/>
      <c r="F354" s="443"/>
      <c r="G354" s="443"/>
      <c r="H354" s="443"/>
      <c r="I354" s="443"/>
      <c r="J354" s="452"/>
      <c r="K354" s="443"/>
      <c r="L354" s="443"/>
      <c r="M354" s="443"/>
      <c r="N354" s="443"/>
      <c r="O354" s="443"/>
      <c r="P354" s="443"/>
      <c r="Q354" s="443"/>
      <c r="R354" s="443"/>
      <c r="S354" s="443"/>
      <c r="T354" s="443"/>
      <c r="U354" s="443"/>
      <c r="V354" s="443"/>
      <c r="W354" s="443"/>
      <c r="X354" s="443"/>
      <c r="Y354" s="443"/>
      <c r="Z354" s="443"/>
    </row>
    <row r="355">
      <c r="A355" s="443"/>
      <c r="B355" s="443"/>
      <c r="C355" s="443"/>
      <c r="D355" s="443"/>
      <c r="E355" s="443"/>
      <c r="F355" s="443"/>
      <c r="G355" s="443"/>
      <c r="H355" s="443"/>
      <c r="I355" s="443"/>
      <c r="J355" s="452"/>
      <c r="K355" s="443"/>
      <c r="L355" s="443"/>
      <c r="M355" s="443"/>
      <c r="N355" s="443"/>
      <c r="O355" s="443"/>
      <c r="P355" s="443"/>
      <c r="Q355" s="443"/>
      <c r="R355" s="443"/>
      <c r="S355" s="443"/>
      <c r="T355" s="443"/>
      <c r="U355" s="443"/>
      <c r="V355" s="443"/>
      <c r="W355" s="443"/>
      <c r="X355" s="443"/>
      <c r="Y355" s="443"/>
      <c r="Z355" s="443"/>
    </row>
    <row r="356">
      <c r="A356" s="443"/>
      <c r="B356" s="443"/>
      <c r="C356" s="443"/>
      <c r="D356" s="443"/>
      <c r="E356" s="443"/>
      <c r="F356" s="443"/>
      <c r="G356" s="443"/>
      <c r="H356" s="443"/>
      <c r="I356" s="443"/>
      <c r="J356" s="452"/>
      <c r="K356" s="443"/>
      <c r="L356" s="443"/>
      <c r="M356" s="443"/>
      <c r="N356" s="443"/>
      <c r="O356" s="443"/>
      <c r="P356" s="443"/>
      <c r="Q356" s="443"/>
      <c r="R356" s="443"/>
      <c r="S356" s="443"/>
      <c r="T356" s="443"/>
      <c r="U356" s="443"/>
      <c r="V356" s="443"/>
      <c r="W356" s="443"/>
      <c r="X356" s="443"/>
      <c r="Y356" s="443"/>
      <c r="Z356" s="443"/>
    </row>
    <row r="357">
      <c r="A357" s="443"/>
      <c r="B357" s="443"/>
      <c r="C357" s="443"/>
      <c r="D357" s="443"/>
      <c r="E357" s="443"/>
      <c r="F357" s="443"/>
      <c r="G357" s="443"/>
      <c r="H357" s="443"/>
      <c r="I357" s="443"/>
      <c r="J357" s="452"/>
      <c r="K357" s="443"/>
      <c r="L357" s="443"/>
      <c r="M357" s="443"/>
      <c r="N357" s="443"/>
      <c r="O357" s="443"/>
      <c r="P357" s="443"/>
      <c r="Q357" s="443"/>
      <c r="R357" s="443"/>
      <c r="S357" s="443"/>
      <c r="T357" s="443"/>
      <c r="U357" s="443"/>
      <c r="V357" s="443"/>
      <c r="W357" s="443"/>
      <c r="X357" s="443"/>
      <c r="Y357" s="443"/>
      <c r="Z357" s="443"/>
    </row>
    <row r="358">
      <c r="A358" s="443"/>
      <c r="B358" s="443"/>
      <c r="C358" s="443"/>
      <c r="D358" s="443"/>
      <c r="E358" s="443"/>
      <c r="F358" s="443"/>
      <c r="G358" s="443"/>
      <c r="H358" s="443"/>
      <c r="I358" s="443"/>
      <c r="J358" s="452"/>
      <c r="K358" s="443"/>
      <c r="L358" s="443"/>
      <c r="M358" s="443"/>
      <c r="N358" s="443"/>
      <c r="O358" s="443"/>
      <c r="P358" s="443"/>
      <c r="Q358" s="443"/>
      <c r="R358" s="443"/>
      <c r="S358" s="443"/>
      <c r="T358" s="443"/>
      <c r="U358" s="443"/>
      <c r="V358" s="443"/>
      <c r="W358" s="443"/>
      <c r="X358" s="443"/>
      <c r="Y358" s="443"/>
      <c r="Z358" s="443"/>
    </row>
    <row r="359">
      <c r="A359" s="443"/>
      <c r="B359" s="443"/>
      <c r="C359" s="443"/>
      <c r="D359" s="443"/>
      <c r="E359" s="443"/>
      <c r="F359" s="443"/>
      <c r="G359" s="443"/>
      <c r="H359" s="443"/>
      <c r="I359" s="443"/>
      <c r="J359" s="452"/>
      <c r="K359" s="443"/>
      <c r="L359" s="443"/>
      <c r="M359" s="443"/>
      <c r="N359" s="443"/>
      <c r="O359" s="443"/>
      <c r="P359" s="443"/>
      <c r="Q359" s="443"/>
      <c r="R359" s="443"/>
      <c r="S359" s="443"/>
      <c r="T359" s="443"/>
      <c r="U359" s="443"/>
      <c r="V359" s="443"/>
      <c r="W359" s="443"/>
      <c r="X359" s="443"/>
      <c r="Y359" s="443"/>
      <c r="Z359" s="443"/>
    </row>
    <row r="360">
      <c r="A360" s="443"/>
      <c r="B360" s="443"/>
      <c r="C360" s="443"/>
      <c r="D360" s="443"/>
      <c r="E360" s="443"/>
      <c r="F360" s="443"/>
      <c r="G360" s="443"/>
      <c r="H360" s="443"/>
      <c r="I360" s="443"/>
      <c r="J360" s="452"/>
      <c r="K360" s="443"/>
      <c r="L360" s="443"/>
      <c r="M360" s="443"/>
      <c r="N360" s="443"/>
      <c r="O360" s="443"/>
      <c r="P360" s="443"/>
      <c r="Q360" s="443"/>
      <c r="R360" s="443"/>
      <c r="S360" s="443"/>
      <c r="T360" s="443"/>
      <c r="U360" s="443"/>
      <c r="V360" s="443"/>
      <c r="W360" s="443"/>
      <c r="X360" s="443"/>
      <c r="Y360" s="443"/>
      <c r="Z360" s="443"/>
    </row>
    <row r="361">
      <c r="A361" s="443"/>
      <c r="B361" s="443"/>
      <c r="C361" s="443"/>
      <c r="D361" s="443"/>
      <c r="E361" s="443"/>
      <c r="F361" s="443"/>
      <c r="G361" s="443"/>
      <c r="H361" s="443"/>
      <c r="I361" s="443"/>
      <c r="J361" s="452"/>
      <c r="K361" s="443"/>
      <c r="L361" s="443"/>
      <c r="M361" s="443"/>
      <c r="N361" s="443"/>
      <c r="O361" s="443"/>
      <c r="P361" s="443"/>
      <c r="Q361" s="443"/>
      <c r="R361" s="443"/>
      <c r="S361" s="443"/>
      <c r="T361" s="443"/>
      <c r="U361" s="443"/>
      <c r="V361" s="443"/>
      <c r="W361" s="443"/>
      <c r="X361" s="443"/>
      <c r="Y361" s="443"/>
      <c r="Z361" s="443"/>
    </row>
    <row r="362">
      <c r="A362" s="443"/>
      <c r="B362" s="443"/>
      <c r="C362" s="443"/>
      <c r="D362" s="443"/>
      <c r="E362" s="443"/>
      <c r="F362" s="443"/>
      <c r="G362" s="443"/>
      <c r="H362" s="443"/>
      <c r="I362" s="443"/>
      <c r="J362" s="452"/>
      <c r="K362" s="443"/>
      <c r="L362" s="443"/>
      <c r="M362" s="443"/>
      <c r="N362" s="443"/>
      <c r="O362" s="443"/>
      <c r="P362" s="443"/>
      <c r="Q362" s="443"/>
      <c r="R362" s="443"/>
      <c r="S362" s="443"/>
      <c r="T362" s="443"/>
      <c r="U362" s="443"/>
      <c r="V362" s="443"/>
      <c r="W362" s="443"/>
      <c r="X362" s="443"/>
      <c r="Y362" s="443"/>
      <c r="Z362" s="443"/>
    </row>
    <row r="363">
      <c r="A363" s="443"/>
      <c r="B363" s="443"/>
      <c r="C363" s="443"/>
      <c r="D363" s="443"/>
      <c r="E363" s="443"/>
      <c r="F363" s="443"/>
      <c r="G363" s="443"/>
      <c r="H363" s="443"/>
      <c r="I363" s="443"/>
      <c r="J363" s="452"/>
      <c r="K363" s="443"/>
      <c r="L363" s="443"/>
      <c r="M363" s="443"/>
      <c r="N363" s="443"/>
      <c r="O363" s="443"/>
      <c r="P363" s="443"/>
      <c r="Q363" s="443"/>
      <c r="R363" s="443"/>
      <c r="S363" s="443"/>
      <c r="T363" s="443"/>
      <c r="U363" s="443"/>
      <c r="V363" s="443"/>
      <c r="W363" s="443"/>
      <c r="X363" s="443"/>
      <c r="Y363" s="443"/>
      <c r="Z363" s="443"/>
    </row>
    <row r="364">
      <c r="A364" s="443"/>
      <c r="B364" s="443"/>
      <c r="C364" s="443"/>
      <c r="D364" s="443"/>
      <c r="E364" s="443"/>
      <c r="F364" s="443"/>
      <c r="G364" s="443"/>
      <c r="H364" s="443"/>
      <c r="I364" s="443"/>
      <c r="J364" s="452"/>
      <c r="K364" s="443"/>
      <c r="L364" s="443"/>
      <c r="M364" s="443"/>
      <c r="N364" s="443"/>
      <c r="O364" s="443"/>
      <c r="P364" s="443"/>
      <c r="Q364" s="443"/>
      <c r="R364" s="443"/>
      <c r="S364" s="443"/>
      <c r="T364" s="443"/>
      <c r="U364" s="443"/>
      <c r="V364" s="443"/>
      <c r="W364" s="443"/>
      <c r="X364" s="443"/>
      <c r="Y364" s="443"/>
      <c r="Z364" s="443"/>
    </row>
    <row r="365">
      <c r="A365" s="443"/>
      <c r="B365" s="443"/>
      <c r="C365" s="443"/>
      <c r="D365" s="443"/>
      <c r="E365" s="443"/>
      <c r="F365" s="443"/>
      <c r="G365" s="443"/>
      <c r="H365" s="443"/>
      <c r="I365" s="443"/>
      <c r="J365" s="452"/>
      <c r="K365" s="443"/>
      <c r="L365" s="443"/>
      <c r="M365" s="443"/>
      <c r="N365" s="443"/>
      <c r="O365" s="443"/>
      <c r="P365" s="443"/>
      <c r="Q365" s="443"/>
      <c r="R365" s="443"/>
      <c r="S365" s="443"/>
      <c r="T365" s="443"/>
      <c r="U365" s="443"/>
      <c r="V365" s="443"/>
      <c r="W365" s="443"/>
      <c r="X365" s="443"/>
      <c r="Y365" s="443"/>
      <c r="Z365" s="443"/>
    </row>
    <row r="366">
      <c r="A366" s="443"/>
      <c r="B366" s="443"/>
      <c r="C366" s="443"/>
      <c r="D366" s="443"/>
      <c r="E366" s="443"/>
      <c r="F366" s="443"/>
      <c r="G366" s="443"/>
      <c r="H366" s="443"/>
      <c r="I366" s="443"/>
      <c r="J366" s="452"/>
      <c r="K366" s="443"/>
      <c r="L366" s="443"/>
      <c r="M366" s="443"/>
      <c r="N366" s="443"/>
      <c r="O366" s="443"/>
      <c r="P366" s="443"/>
      <c r="Q366" s="443"/>
      <c r="R366" s="443"/>
      <c r="S366" s="443"/>
      <c r="T366" s="443"/>
      <c r="U366" s="443"/>
      <c r="V366" s="443"/>
      <c r="W366" s="443"/>
      <c r="X366" s="443"/>
      <c r="Y366" s="443"/>
      <c r="Z366" s="443"/>
    </row>
    <row r="367">
      <c r="A367" s="443"/>
      <c r="B367" s="443"/>
      <c r="C367" s="443"/>
      <c r="D367" s="443"/>
      <c r="E367" s="443"/>
      <c r="F367" s="443"/>
      <c r="G367" s="443"/>
      <c r="H367" s="443"/>
      <c r="I367" s="443"/>
      <c r="J367" s="452"/>
      <c r="K367" s="443"/>
      <c r="L367" s="443"/>
      <c r="M367" s="443"/>
      <c r="N367" s="443"/>
      <c r="O367" s="443"/>
      <c r="P367" s="443"/>
      <c r="Q367" s="443"/>
      <c r="R367" s="443"/>
      <c r="S367" s="443"/>
      <c r="T367" s="443"/>
      <c r="U367" s="443"/>
      <c r="V367" s="443"/>
      <c r="W367" s="443"/>
      <c r="X367" s="443"/>
      <c r="Y367" s="443"/>
      <c r="Z367" s="443"/>
    </row>
    <row r="368">
      <c r="A368" s="443"/>
      <c r="B368" s="443"/>
      <c r="C368" s="443"/>
      <c r="D368" s="443"/>
      <c r="E368" s="443"/>
      <c r="F368" s="443"/>
      <c r="G368" s="443"/>
      <c r="H368" s="443"/>
      <c r="I368" s="443"/>
      <c r="J368" s="452"/>
      <c r="K368" s="443"/>
      <c r="L368" s="443"/>
      <c r="M368" s="443"/>
      <c r="N368" s="443"/>
      <c r="O368" s="443"/>
      <c r="P368" s="443"/>
      <c r="Q368" s="443"/>
      <c r="R368" s="443"/>
      <c r="S368" s="443"/>
      <c r="T368" s="443"/>
      <c r="U368" s="443"/>
      <c r="V368" s="443"/>
      <c r="W368" s="443"/>
      <c r="X368" s="443"/>
      <c r="Y368" s="443"/>
      <c r="Z368" s="443"/>
    </row>
    <row r="369">
      <c r="A369" s="443"/>
      <c r="B369" s="443"/>
      <c r="C369" s="443"/>
      <c r="D369" s="443"/>
      <c r="E369" s="443"/>
      <c r="F369" s="443"/>
      <c r="G369" s="443"/>
      <c r="H369" s="443"/>
      <c r="I369" s="443"/>
      <c r="J369" s="452"/>
      <c r="K369" s="443"/>
      <c r="L369" s="443"/>
      <c r="M369" s="443"/>
      <c r="N369" s="443"/>
      <c r="O369" s="443"/>
      <c r="P369" s="443"/>
      <c r="Q369" s="443"/>
      <c r="R369" s="443"/>
      <c r="S369" s="443"/>
      <c r="T369" s="443"/>
      <c r="U369" s="443"/>
      <c r="V369" s="443"/>
      <c r="W369" s="443"/>
      <c r="X369" s="443"/>
      <c r="Y369" s="443"/>
      <c r="Z369" s="443"/>
    </row>
    <row r="370">
      <c r="A370" s="443"/>
      <c r="B370" s="443"/>
      <c r="C370" s="443"/>
      <c r="D370" s="443"/>
      <c r="E370" s="443"/>
      <c r="F370" s="443"/>
      <c r="G370" s="443"/>
      <c r="H370" s="443"/>
      <c r="I370" s="443"/>
      <c r="J370" s="452"/>
      <c r="K370" s="443"/>
      <c r="L370" s="443"/>
      <c r="M370" s="443"/>
      <c r="N370" s="443"/>
      <c r="O370" s="443"/>
      <c r="P370" s="443"/>
      <c r="Q370" s="443"/>
      <c r="R370" s="443"/>
      <c r="S370" s="443"/>
      <c r="T370" s="443"/>
      <c r="U370" s="443"/>
      <c r="V370" s="443"/>
      <c r="W370" s="443"/>
      <c r="X370" s="443"/>
      <c r="Y370" s="443"/>
      <c r="Z370" s="443"/>
    </row>
    <row r="371">
      <c r="A371" s="443"/>
      <c r="B371" s="443"/>
      <c r="C371" s="443"/>
      <c r="D371" s="443"/>
      <c r="E371" s="443"/>
      <c r="F371" s="443"/>
      <c r="G371" s="443"/>
      <c r="H371" s="443"/>
      <c r="I371" s="443"/>
      <c r="J371" s="452"/>
      <c r="K371" s="443"/>
      <c r="L371" s="443"/>
      <c r="M371" s="443"/>
      <c r="N371" s="443"/>
      <c r="O371" s="443"/>
      <c r="P371" s="443"/>
      <c r="Q371" s="443"/>
      <c r="R371" s="443"/>
      <c r="S371" s="443"/>
      <c r="T371" s="443"/>
      <c r="U371" s="443"/>
      <c r="V371" s="443"/>
      <c r="W371" s="443"/>
      <c r="X371" s="443"/>
      <c r="Y371" s="443"/>
      <c r="Z371" s="443"/>
    </row>
    <row r="372">
      <c r="A372" s="443"/>
      <c r="B372" s="443"/>
      <c r="C372" s="443"/>
      <c r="D372" s="443"/>
      <c r="E372" s="443"/>
      <c r="F372" s="443"/>
      <c r="G372" s="443"/>
      <c r="H372" s="443"/>
      <c r="I372" s="443"/>
      <c r="J372" s="452"/>
      <c r="K372" s="443"/>
      <c r="L372" s="443"/>
      <c r="M372" s="443"/>
      <c r="N372" s="443"/>
      <c r="O372" s="443"/>
      <c r="P372" s="443"/>
      <c r="Q372" s="443"/>
      <c r="R372" s="443"/>
      <c r="S372" s="443"/>
      <c r="T372" s="443"/>
      <c r="U372" s="443"/>
      <c r="V372" s="443"/>
      <c r="W372" s="443"/>
      <c r="X372" s="443"/>
      <c r="Y372" s="443"/>
      <c r="Z372" s="443"/>
    </row>
    <row r="373">
      <c r="A373" s="443"/>
      <c r="B373" s="443"/>
      <c r="C373" s="443"/>
      <c r="D373" s="443"/>
      <c r="E373" s="443"/>
      <c r="F373" s="443"/>
      <c r="G373" s="443"/>
      <c r="H373" s="443"/>
      <c r="I373" s="443"/>
      <c r="J373" s="452"/>
      <c r="K373" s="443"/>
      <c r="L373" s="443"/>
      <c r="M373" s="443"/>
      <c r="N373" s="443"/>
      <c r="O373" s="443"/>
      <c r="P373" s="443"/>
      <c r="Q373" s="443"/>
      <c r="R373" s="443"/>
      <c r="S373" s="443"/>
      <c r="T373" s="443"/>
      <c r="U373" s="443"/>
      <c r="V373" s="443"/>
      <c r="W373" s="443"/>
      <c r="X373" s="443"/>
      <c r="Y373" s="443"/>
      <c r="Z373" s="443"/>
    </row>
    <row r="374">
      <c r="A374" s="443"/>
      <c r="B374" s="443"/>
      <c r="C374" s="443"/>
      <c r="D374" s="443"/>
      <c r="E374" s="443"/>
      <c r="F374" s="443"/>
      <c r="G374" s="443"/>
      <c r="H374" s="443"/>
      <c r="I374" s="443"/>
      <c r="J374" s="452"/>
      <c r="K374" s="443"/>
      <c r="L374" s="443"/>
      <c r="M374" s="443"/>
      <c r="N374" s="443"/>
      <c r="O374" s="443"/>
      <c r="P374" s="443"/>
      <c r="Q374" s="443"/>
      <c r="R374" s="443"/>
      <c r="S374" s="443"/>
      <c r="T374" s="443"/>
      <c r="U374" s="443"/>
      <c r="V374" s="443"/>
      <c r="W374" s="443"/>
      <c r="X374" s="443"/>
      <c r="Y374" s="443"/>
      <c r="Z374" s="443"/>
    </row>
    <row r="375">
      <c r="A375" s="443"/>
      <c r="B375" s="443"/>
      <c r="C375" s="443"/>
      <c r="D375" s="443"/>
      <c r="E375" s="443"/>
      <c r="F375" s="443"/>
      <c r="G375" s="443"/>
      <c r="H375" s="443"/>
      <c r="I375" s="443"/>
      <c r="J375" s="452"/>
      <c r="K375" s="443"/>
      <c r="L375" s="443"/>
      <c r="M375" s="443"/>
      <c r="N375" s="443"/>
      <c r="O375" s="443"/>
      <c r="P375" s="443"/>
      <c r="Q375" s="443"/>
      <c r="R375" s="443"/>
      <c r="S375" s="443"/>
      <c r="T375" s="443"/>
      <c r="U375" s="443"/>
      <c r="V375" s="443"/>
      <c r="W375" s="443"/>
      <c r="X375" s="443"/>
      <c r="Y375" s="443"/>
      <c r="Z375" s="443"/>
    </row>
    <row r="376">
      <c r="A376" s="443"/>
      <c r="B376" s="443"/>
      <c r="C376" s="443"/>
      <c r="D376" s="443"/>
      <c r="E376" s="443"/>
      <c r="F376" s="443"/>
      <c r="G376" s="443"/>
      <c r="H376" s="443"/>
      <c r="I376" s="443"/>
      <c r="J376" s="452"/>
      <c r="K376" s="443"/>
      <c r="L376" s="443"/>
      <c r="M376" s="443"/>
      <c r="N376" s="443"/>
      <c r="O376" s="443"/>
      <c r="P376" s="443"/>
      <c r="Q376" s="443"/>
      <c r="R376" s="443"/>
      <c r="S376" s="443"/>
      <c r="T376" s="443"/>
      <c r="U376" s="443"/>
      <c r="V376" s="443"/>
      <c r="W376" s="443"/>
      <c r="X376" s="443"/>
      <c r="Y376" s="443"/>
      <c r="Z376" s="443"/>
    </row>
    <row r="377">
      <c r="A377" s="443"/>
      <c r="B377" s="443"/>
      <c r="C377" s="443"/>
      <c r="D377" s="443"/>
      <c r="E377" s="443"/>
      <c r="F377" s="443"/>
      <c r="G377" s="443"/>
      <c r="H377" s="443"/>
      <c r="I377" s="443"/>
      <c r="J377" s="452"/>
      <c r="K377" s="443"/>
      <c r="L377" s="443"/>
      <c r="M377" s="443"/>
      <c r="N377" s="443"/>
      <c r="O377" s="443"/>
      <c r="P377" s="443"/>
      <c r="Q377" s="443"/>
      <c r="R377" s="443"/>
      <c r="S377" s="443"/>
      <c r="T377" s="443"/>
      <c r="U377" s="443"/>
      <c r="V377" s="443"/>
      <c r="W377" s="443"/>
      <c r="X377" s="443"/>
      <c r="Y377" s="443"/>
      <c r="Z377" s="443"/>
    </row>
    <row r="378">
      <c r="A378" s="443"/>
      <c r="B378" s="443"/>
      <c r="C378" s="443"/>
      <c r="D378" s="443"/>
      <c r="E378" s="443"/>
      <c r="F378" s="443"/>
      <c r="G378" s="443"/>
      <c r="H378" s="443"/>
      <c r="I378" s="443"/>
      <c r="J378" s="452"/>
      <c r="K378" s="443"/>
      <c r="L378" s="443"/>
      <c r="M378" s="443"/>
      <c r="N378" s="443"/>
      <c r="O378" s="443"/>
      <c r="P378" s="443"/>
      <c r="Q378" s="443"/>
      <c r="R378" s="443"/>
      <c r="S378" s="443"/>
      <c r="T378" s="443"/>
      <c r="U378" s="443"/>
      <c r="V378" s="443"/>
      <c r="W378" s="443"/>
      <c r="X378" s="443"/>
      <c r="Y378" s="443"/>
      <c r="Z378" s="443"/>
    </row>
    <row r="379">
      <c r="A379" s="443"/>
      <c r="B379" s="443"/>
      <c r="C379" s="443"/>
      <c r="D379" s="443"/>
      <c r="E379" s="443"/>
      <c r="F379" s="443"/>
      <c r="G379" s="443"/>
      <c r="H379" s="443"/>
      <c r="I379" s="443"/>
      <c r="J379" s="452"/>
      <c r="K379" s="443"/>
      <c r="L379" s="443"/>
      <c r="M379" s="443"/>
      <c r="N379" s="443"/>
      <c r="O379" s="443"/>
      <c r="P379" s="443"/>
      <c r="Q379" s="443"/>
      <c r="R379" s="443"/>
      <c r="S379" s="443"/>
      <c r="T379" s="443"/>
      <c r="U379" s="443"/>
      <c r="V379" s="443"/>
      <c r="W379" s="443"/>
      <c r="X379" s="443"/>
      <c r="Y379" s="443"/>
      <c r="Z379" s="443"/>
    </row>
    <row r="380">
      <c r="A380" s="443"/>
      <c r="B380" s="443"/>
      <c r="C380" s="443"/>
      <c r="D380" s="443"/>
      <c r="E380" s="443"/>
      <c r="F380" s="443"/>
      <c r="G380" s="443"/>
      <c r="H380" s="443"/>
      <c r="I380" s="443"/>
      <c r="J380" s="452"/>
      <c r="K380" s="443"/>
      <c r="L380" s="443"/>
      <c r="M380" s="443"/>
      <c r="N380" s="443"/>
      <c r="O380" s="443"/>
      <c r="P380" s="443"/>
      <c r="Q380" s="443"/>
      <c r="R380" s="443"/>
      <c r="S380" s="443"/>
      <c r="T380" s="443"/>
      <c r="U380" s="443"/>
      <c r="V380" s="443"/>
      <c r="W380" s="443"/>
      <c r="X380" s="443"/>
      <c r="Y380" s="443"/>
      <c r="Z380" s="443"/>
    </row>
    <row r="381">
      <c r="A381" s="443"/>
      <c r="B381" s="443"/>
      <c r="C381" s="443"/>
      <c r="D381" s="443"/>
      <c r="E381" s="443"/>
      <c r="F381" s="443"/>
      <c r="G381" s="443"/>
      <c r="H381" s="443"/>
      <c r="I381" s="443"/>
      <c r="J381" s="452"/>
      <c r="K381" s="443"/>
      <c r="L381" s="443"/>
      <c r="M381" s="443"/>
      <c r="N381" s="443"/>
      <c r="O381" s="443"/>
      <c r="P381" s="443"/>
      <c r="Q381" s="443"/>
      <c r="R381" s="443"/>
      <c r="S381" s="443"/>
      <c r="T381" s="443"/>
      <c r="U381" s="443"/>
      <c r="V381" s="443"/>
      <c r="W381" s="443"/>
      <c r="X381" s="443"/>
      <c r="Y381" s="443"/>
      <c r="Z381" s="443"/>
    </row>
    <row r="382">
      <c r="A382" s="443"/>
      <c r="B382" s="443"/>
      <c r="C382" s="443"/>
      <c r="D382" s="443"/>
      <c r="E382" s="443"/>
      <c r="F382" s="443"/>
      <c r="G382" s="443"/>
      <c r="H382" s="443"/>
      <c r="I382" s="443"/>
      <c r="J382" s="452"/>
      <c r="K382" s="443"/>
      <c r="L382" s="443"/>
      <c r="M382" s="443"/>
      <c r="N382" s="443"/>
      <c r="O382" s="443"/>
      <c r="P382" s="443"/>
      <c r="Q382" s="443"/>
      <c r="R382" s="443"/>
      <c r="S382" s="443"/>
      <c r="T382" s="443"/>
      <c r="U382" s="443"/>
      <c r="V382" s="443"/>
      <c r="W382" s="443"/>
      <c r="X382" s="443"/>
      <c r="Y382" s="443"/>
      <c r="Z382" s="443"/>
    </row>
    <row r="383">
      <c r="A383" s="443"/>
      <c r="B383" s="443"/>
      <c r="C383" s="443"/>
      <c r="D383" s="443"/>
      <c r="E383" s="443"/>
      <c r="F383" s="443"/>
      <c r="G383" s="443"/>
      <c r="H383" s="443"/>
      <c r="I383" s="443"/>
      <c r="J383" s="452"/>
      <c r="K383" s="443"/>
      <c r="L383" s="443"/>
      <c r="M383" s="443"/>
      <c r="N383" s="443"/>
      <c r="O383" s="443"/>
      <c r="P383" s="443"/>
      <c r="Q383" s="443"/>
      <c r="R383" s="443"/>
      <c r="S383" s="443"/>
      <c r="T383" s="443"/>
      <c r="U383" s="443"/>
      <c r="V383" s="443"/>
      <c r="W383" s="443"/>
      <c r="X383" s="443"/>
      <c r="Y383" s="443"/>
      <c r="Z383" s="443"/>
    </row>
    <row r="384">
      <c r="A384" s="443"/>
      <c r="B384" s="443"/>
      <c r="C384" s="443"/>
      <c r="D384" s="443"/>
      <c r="E384" s="443"/>
      <c r="F384" s="443"/>
      <c r="G384" s="443"/>
      <c r="H384" s="443"/>
      <c r="I384" s="443"/>
      <c r="J384" s="452"/>
      <c r="K384" s="443"/>
      <c r="L384" s="443"/>
      <c r="M384" s="443"/>
      <c r="N384" s="443"/>
      <c r="O384" s="443"/>
      <c r="P384" s="443"/>
      <c r="Q384" s="443"/>
      <c r="R384" s="443"/>
      <c r="S384" s="443"/>
      <c r="T384" s="443"/>
      <c r="U384" s="443"/>
      <c r="V384" s="443"/>
      <c r="W384" s="443"/>
      <c r="X384" s="443"/>
      <c r="Y384" s="443"/>
      <c r="Z384" s="443"/>
    </row>
    <row r="385">
      <c r="A385" s="443"/>
      <c r="B385" s="443"/>
      <c r="C385" s="443"/>
      <c r="D385" s="443"/>
      <c r="E385" s="443"/>
      <c r="F385" s="443"/>
      <c r="G385" s="443"/>
      <c r="H385" s="443"/>
      <c r="I385" s="443"/>
      <c r="J385" s="452"/>
      <c r="K385" s="443"/>
      <c r="L385" s="443"/>
      <c r="M385" s="443"/>
      <c r="N385" s="443"/>
      <c r="O385" s="443"/>
      <c r="P385" s="443"/>
      <c r="Q385" s="443"/>
      <c r="R385" s="443"/>
      <c r="S385" s="443"/>
      <c r="T385" s="443"/>
      <c r="U385" s="443"/>
      <c r="V385" s="443"/>
      <c r="W385" s="443"/>
      <c r="X385" s="443"/>
      <c r="Y385" s="443"/>
      <c r="Z385" s="443"/>
    </row>
    <row r="386">
      <c r="A386" s="443"/>
      <c r="B386" s="443"/>
      <c r="C386" s="443"/>
      <c r="D386" s="443"/>
      <c r="E386" s="443"/>
      <c r="F386" s="443"/>
      <c r="G386" s="443"/>
      <c r="H386" s="443"/>
      <c r="I386" s="443"/>
      <c r="J386" s="452"/>
      <c r="K386" s="443"/>
      <c r="L386" s="443"/>
      <c r="M386" s="443"/>
      <c r="N386" s="443"/>
      <c r="O386" s="443"/>
      <c r="P386" s="443"/>
      <c r="Q386" s="443"/>
      <c r="R386" s="443"/>
      <c r="S386" s="443"/>
      <c r="T386" s="443"/>
      <c r="U386" s="443"/>
      <c r="V386" s="443"/>
      <c r="W386" s="443"/>
      <c r="X386" s="443"/>
      <c r="Y386" s="443"/>
      <c r="Z386" s="443"/>
    </row>
    <row r="387">
      <c r="A387" s="443"/>
      <c r="B387" s="443"/>
      <c r="C387" s="443"/>
      <c r="D387" s="443"/>
      <c r="E387" s="443"/>
      <c r="F387" s="443"/>
      <c r="G387" s="443"/>
      <c r="H387" s="443"/>
      <c r="I387" s="443"/>
      <c r="J387" s="452"/>
      <c r="K387" s="443"/>
      <c r="L387" s="443"/>
      <c r="M387" s="443"/>
      <c r="N387" s="443"/>
      <c r="O387" s="443"/>
      <c r="P387" s="443"/>
      <c r="Q387" s="443"/>
      <c r="R387" s="443"/>
      <c r="S387" s="443"/>
      <c r="T387" s="443"/>
      <c r="U387" s="443"/>
      <c r="V387" s="443"/>
      <c r="W387" s="443"/>
      <c r="X387" s="443"/>
      <c r="Y387" s="443"/>
      <c r="Z387" s="443"/>
    </row>
    <row r="388">
      <c r="A388" s="443"/>
      <c r="B388" s="443"/>
      <c r="C388" s="443"/>
      <c r="D388" s="443"/>
      <c r="E388" s="443"/>
      <c r="F388" s="443"/>
      <c r="G388" s="443"/>
      <c r="H388" s="443"/>
      <c r="I388" s="443"/>
      <c r="J388" s="452"/>
      <c r="K388" s="443"/>
      <c r="L388" s="443"/>
      <c r="M388" s="443"/>
      <c r="N388" s="443"/>
      <c r="O388" s="443"/>
      <c r="P388" s="443"/>
      <c r="Q388" s="443"/>
      <c r="R388" s="443"/>
      <c r="S388" s="443"/>
      <c r="T388" s="443"/>
      <c r="U388" s="443"/>
      <c r="V388" s="443"/>
      <c r="W388" s="443"/>
      <c r="X388" s="443"/>
      <c r="Y388" s="443"/>
      <c r="Z388" s="443"/>
    </row>
    <row r="389">
      <c r="A389" s="443"/>
      <c r="B389" s="443"/>
      <c r="C389" s="443"/>
      <c r="D389" s="443"/>
      <c r="E389" s="443"/>
      <c r="F389" s="443"/>
      <c r="G389" s="443"/>
      <c r="H389" s="443"/>
      <c r="I389" s="443"/>
      <c r="J389" s="452"/>
      <c r="K389" s="443"/>
      <c r="L389" s="443"/>
      <c r="M389" s="443"/>
      <c r="N389" s="443"/>
      <c r="O389" s="443"/>
      <c r="P389" s="443"/>
      <c r="Q389" s="443"/>
      <c r="R389" s="443"/>
      <c r="S389" s="443"/>
      <c r="T389" s="443"/>
      <c r="U389" s="443"/>
      <c r="V389" s="443"/>
      <c r="W389" s="443"/>
      <c r="X389" s="443"/>
      <c r="Y389" s="443"/>
      <c r="Z389" s="443"/>
    </row>
    <row r="390">
      <c r="A390" s="443"/>
      <c r="B390" s="443"/>
      <c r="C390" s="443"/>
      <c r="D390" s="443"/>
      <c r="E390" s="443"/>
      <c r="F390" s="443"/>
      <c r="G390" s="443"/>
      <c r="H390" s="443"/>
      <c r="I390" s="443"/>
      <c r="J390" s="452"/>
      <c r="K390" s="443"/>
      <c r="L390" s="443"/>
      <c r="M390" s="443"/>
      <c r="N390" s="443"/>
      <c r="O390" s="443"/>
      <c r="P390" s="443"/>
      <c r="Q390" s="443"/>
      <c r="R390" s="443"/>
      <c r="S390" s="443"/>
      <c r="T390" s="443"/>
      <c r="U390" s="443"/>
      <c r="V390" s="443"/>
      <c r="W390" s="443"/>
      <c r="X390" s="443"/>
      <c r="Y390" s="443"/>
      <c r="Z390" s="443"/>
    </row>
    <row r="391">
      <c r="A391" s="443"/>
      <c r="B391" s="443"/>
      <c r="C391" s="443"/>
      <c r="D391" s="443"/>
      <c r="E391" s="443"/>
      <c r="F391" s="443"/>
      <c r="G391" s="443"/>
      <c r="H391" s="443"/>
      <c r="I391" s="443"/>
      <c r="J391" s="452"/>
      <c r="K391" s="443"/>
      <c r="L391" s="443"/>
      <c r="M391" s="443"/>
      <c r="N391" s="443"/>
      <c r="O391" s="443"/>
      <c r="P391" s="443"/>
      <c r="Q391" s="443"/>
      <c r="R391" s="443"/>
      <c r="S391" s="443"/>
      <c r="T391" s="443"/>
      <c r="U391" s="443"/>
      <c r="V391" s="443"/>
      <c r="W391" s="443"/>
      <c r="X391" s="443"/>
      <c r="Y391" s="443"/>
      <c r="Z391" s="443"/>
    </row>
    <row r="392">
      <c r="A392" s="443"/>
      <c r="B392" s="443"/>
      <c r="C392" s="443"/>
      <c r="D392" s="443"/>
      <c r="E392" s="443"/>
      <c r="F392" s="443"/>
      <c r="G392" s="443"/>
      <c r="H392" s="443"/>
      <c r="I392" s="443"/>
      <c r="J392" s="452"/>
      <c r="K392" s="443"/>
      <c r="L392" s="443"/>
      <c r="M392" s="443"/>
      <c r="N392" s="443"/>
      <c r="O392" s="443"/>
      <c r="P392" s="443"/>
      <c r="Q392" s="443"/>
      <c r="R392" s="443"/>
      <c r="S392" s="443"/>
      <c r="T392" s="443"/>
      <c r="U392" s="443"/>
      <c r="V392" s="443"/>
      <c r="W392" s="443"/>
      <c r="X392" s="443"/>
      <c r="Y392" s="443"/>
      <c r="Z392" s="443"/>
    </row>
    <row r="393">
      <c r="A393" s="443"/>
      <c r="B393" s="443"/>
      <c r="C393" s="443"/>
      <c r="D393" s="443"/>
      <c r="E393" s="443"/>
      <c r="F393" s="443"/>
      <c r="G393" s="443"/>
      <c r="H393" s="443"/>
      <c r="I393" s="443"/>
      <c r="J393" s="452"/>
      <c r="K393" s="443"/>
      <c r="L393" s="443"/>
      <c r="M393" s="443"/>
      <c r="N393" s="443"/>
      <c r="O393" s="443"/>
      <c r="P393" s="443"/>
      <c r="Q393" s="443"/>
      <c r="R393" s="443"/>
      <c r="S393" s="443"/>
      <c r="T393" s="443"/>
      <c r="U393" s="443"/>
      <c r="V393" s="443"/>
      <c r="W393" s="443"/>
      <c r="X393" s="443"/>
      <c r="Y393" s="443"/>
      <c r="Z393" s="443"/>
    </row>
    <row r="394">
      <c r="A394" s="443"/>
      <c r="B394" s="443"/>
      <c r="C394" s="443"/>
      <c r="D394" s="443"/>
      <c r="E394" s="443"/>
      <c r="F394" s="443"/>
      <c r="G394" s="443"/>
      <c r="H394" s="443"/>
      <c r="I394" s="443"/>
      <c r="J394" s="452"/>
      <c r="K394" s="443"/>
      <c r="L394" s="443"/>
      <c r="M394" s="443"/>
      <c r="N394" s="443"/>
      <c r="O394" s="443"/>
      <c r="P394" s="443"/>
      <c r="Q394" s="443"/>
      <c r="R394" s="443"/>
      <c r="S394" s="443"/>
      <c r="T394" s="443"/>
      <c r="U394" s="443"/>
      <c r="V394" s="443"/>
      <c r="W394" s="443"/>
      <c r="X394" s="443"/>
      <c r="Y394" s="443"/>
      <c r="Z394" s="443"/>
    </row>
    <row r="395">
      <c r="A395" s="443"/>
      <c r="B395" s="443"/>
      <c r="C395" s="443"/>
      <c r="D395" s="443"/>
      <c r="E395" s="443"/>
      <c r="F395" s="443"/>
      <c r="G395" s="443"/>
      <c r="H395" s="443"/>
      <c r="I395" s="443"/>
      <c r="J395" s="452"/>
      <c r="K395" s="443"/>
      <c r="L395" s="443"/>
      <c r="M395" s="443"/>
      <c r="N395" s="443"/>
      <c r="O395" s="443"/>
      <c r="P395" s="443"/>
      <c r="Q395" s="443"/>
      <c r="R395" s="443"/>
      <c r="S395" s="443"/>
      <c r="T395" s="443"/>
      <c r="U395" s="443"/>
      <c r="V395" s="443"/>
      <c r="W395" s="443"/>
      <c r="X395" s="443"/>
      <c r="Y395" s="443"/>
      <c r="Z395" s="443"/>
    </row>
    <row r="396">
      <c r="A396" s="443"/>
      <c r="B396" s="443"/>
      <c r="C396" s="443"/>
      <c r="D396" s="443"/>
      <c r="E396" s="443"/>
      <c r="F396" s="443"/>
      <c r="G396" s="443"/>
      <c r="H396" s="443"/>
      <c r="I396" s="443"/>
      <c r="J396" s="452"/>
      <c r="K396" s="443"/>
      <c r="L396" s="443"/>
      <c r="M396" s="443"/>
      <c r="N396" s="443"/>
      <c r="O396" s="443"/>
      <c r="P396" s="443"/>
      <c r="Q396" s="443"/>
      <c r="R396" s="443"/>
      <c r="S396" s="443"/>
      <c r="T396" s="443"/>
      <c r="U396" s="443"/>
      <c r="V396" s="443"/>
      <c r="W396" s="443"/>
      <c r="X396" s="443"/>
      <c r="Y396" s="443"/>
      <c r="Z396" s="443"/>
    </row>
    <row r="397">
      <c r="A397" s="443"/>
      <c r="B397" s="443"/>
      <c r="C397" s="443"/>
      <c r="D397" s="443"/>
      <c r="E397" s="443"/>
      <c r="F397" s="443"/>
      <c r="G397" s="443"/>
      <c r="H397" s="443"/>
      <c r="I397" s="443"/>
      <c r="J397" s="452"/>
      <c r="K397" s="443"/>
      <c r="L397" s="443"/>
      <c r="M397" s="443"/>
      <c r="N397" s="443"/>
      <c r="O397" s="443"/>
      <c r="P397" s="443"/>
      <c r="Q397" s="443"/>
      <c r="R397" s="443"/>
      <c r="S397" s="443"/>
      <c r="T397" s="443"/>
      <c r="U397" s="443"/>
      <c r="V397" s="443"/>
      <c r="W397" s="443"/>
      <c r="X397" s="443"/>
      <c r="Y397" s="443"/>
      <c r="Z397" s="443"/>
    </row>
    <row r="398">
      <c r="A398" s="443"/>
      <c r="B398" s="443"/>
      <c r="C398" s="443"/>
      <c r="D398" s="443"/>
      <c r="E398" s="443"/>
      <c r="F398" s="443"/>
      <c r="G398" s="443"/>
      <c r="H398" s="443"/>
      <c r="I398" s="443"/>
      <c r="J398" s="452"/>
      <c r="K398" s="443"/>
      <c r="L398" s="443"/>
      <c r="M398" s="443"/>
      <c r="N398" s="443"/>
      <c r="O398" s="443"/>
      <c r="P398" s="443"/>
      <c r="Q398" s="443"/>
      <c r="R398" s="443"/>
      <c r="S398" s="443"/>
      <c r="T398" s="443"/>
      <c r="U398" s="443"/>
      <c r="V398" s="443"/>
      <c r="W398" s="443"/>
      <c r="X398" s="443"/>
      <c r="Y398" s="443"/>
      <c r="Z398" s="443"/>
    </row>
    <row r="399">
      <c r="A399" s="443"/>
      <c r="B399" s="443"/>
      <c r="C399" s="443"/>
      <c r="D399" s="443"/>
      <c r="E399" s="443"/>
      <c r="F399" s="443"/>
      <c r="G399" s="443"/>
      <c r="H399" s="443"/>
      <c r="I399" s="443"/>
      <c r="J399" s="452"/>
      <c r="K399" s="443"/>
      <c r="L399" s="443"/>
      <c r="M399" s="443"/>
      <c r="N399" s="443"/>
      <c r="O399" s="443"/>
      <c r="P399" s="443"/>
      <c r="Q399" s="443"/>
      <c r="R399" s="443"/>
      <c r="S399" s="443"/>
      <c r="T399" s="443"/>
      <c r="U399" s="443"/>
      <c r="V399" s="443"/>
      <c r="W399" s="443"/>
      <c r="X399" s="443"/>
      <c r="Y399" s="443"/>
      <c r="Z399" s="443"/>
    </row>
    <row r="400">
      <c r="A400" s="443"/>
      <c r="B400" s="443"/>
      <c r="C400" s="443"/>
      <c r="D400" s="443"/>
      <c r="E400" s="443"/>
      <c r="F400" s="443"/>
      <c r="G400" s="443"/>
      <c r="H400" s="443"/>
      <c r="I400" s="443"/>
      <c r="J400" s="452"/>
      <c r="K400" s="443"/>
      <c r="L400" s="443"/>
      <c r="M400" s="443"/>
      <c r="N400" s="443"/>
      <c r="O400" s="443"/>
      <c r="P400" s="443"/>
      <c r="Q400" s="443"/>
      <c r="R400" s="443"/>
      <c r="S400" s="443"/>
      <c r="T400" s="443"/>
      <c r="U400" s="443"/>
      <c r="V400" s="443"/>
      <c r="W400" s="443"/>
      <c r="X400" s="443"/>
      <c r="Y400" s="443"/>
      <c r="Z400" s="443"/>
    </row>
    <row r="401">
      <c r="A401" s="443"/>
      <c r="B401" s="443"/>
      <c r="C401" s="443"/>
      <c r="D401" s="443"/>
      <c r="E401" s="443"/>
      <c r="F401" s="443"/>
      <c r="G401" s="443"/>
      <c r="H401" s="443"/>
      <c r="I401" s="443"/>
      <c r="J401" s="452"/>
      <c r="K401" s="443"/>
      <c r="L401" s="443"/>
      <c r="M401" s="443"/>
      <c r="N401" s="443"/>
      <c r="O401" s="443"/>
      <c r="P401" s="443"/>
      <c r="Q401" s="443"/>
      <c r="R401" s="443"/>
      <c r="S401" s="443"/>
      <c r="T401" s="443"/>
      <c r="U401" s="443"/>
      <c r="V401" s="443"/>
      <c r="W401" s="443"/>
      <c r="X401" s="443"/>
      <c r="Y401" s="443"/>
      <c r="Z401" s="443"/>
    </row>
    <row r="402">
      <c r="A402" s="443"/>
      <c r="B402" s="443"/>
      <c r="C402" s="443"/>
      <c r="D402" s="443"/>
      <c r="E402" s="443"/>
      <c r="F402" s="443"/>
      <c r="G402" s="443"/>
      <c r="H402" s="443"/>
      <c r="I402" s="443"/>
      <c r="J402" s="452"/>
      <c r="K402" s="443"/>
      <c r="L402" s="443"/>
      <c r="M402" s="443"/>
      <c r="N402" s="443"/>
      <c r="O402" s="443"/>
      <c r="P402" s="443"/>
      <c r="Q402" s="443"/>
      <c r="R402" s="443"/>
      <c r="S402" s="443"/>
      <c r="T402" s="443"/>
      <c r="U402" s="443"/>
      <c r="V402" s="443"/>
      <c r="W402" s="443"/>
      <c r="X402" s="443"/>
      <c r="Y402" s="443"/>
      <c r="Z402" s="443"/>
    </row>
    <row r="403">
      <c r="A403" s="443"/>
      <c r="B403" s="443"/>
      <c r="C403" s="443"/>
      <c r="D403" s="443"/>
      <c r="E403" s="443"/>
      <c r="F403" s="443"/>
      <c r="G403" s="443"/>
      <c r="H403" s="443"/>
      <c r="I403" s="443"/>
      <c r="J403" s="452"/>
      <c r="K403" s="443"/>
      <c r="L403" s="443"/>
      <c r="M403" s="443"/>
      <c r="N403" s="443"/>
      <c r="O403" s="443"/>
      <c r="P403" s="443"/>
      <c r="Q403" s="443"/>
      <c r="R403" s="443"/>
      <c r="S403" s="443"/>
      <c r="T403" s="443"/>
      <c r="U403" s="443"/>
      <c r="V403" s="443"/>
      <c r="W403" s="443"/>
      <c r="X403" s="443"/>
      <c r="Y403" s="443"/>
      <c r="Z403" s="443"/>
    </row>
    <row r="404">
      <c r="A404" s="443"/>
      <c r="B404" s="443"/>
      <c r="C404" s="443"/>
      <c r="D404" s="443"/>
      <c r="E404" s="443"/>
      <c r="F404" s="443"/>
      <c r="G404" s="443"/>
      <c r="H404" s="443"/>
      <c r="I404" s="443"/>
      <c r="J404" s="452"/>
      <c r="K404" s="443"/>
      <c r="L404" s="443"/>
      <c r="M404" s="443"/>
      <c r="N404" s="443"/>
      <c r="O404" s="443"/>
      <c r="P404" s="443"/>
      <c r="Q404" s="443"/>
      <c r="R404" s="443"/>
      <c r="S404" s="443"/>
      <c r="T404" s="443"/>
      <c r="U404" s="443"/>
      <c r="V404" s="443"/>
      <c r="W404" s="443"/>
      <c r="X404" s="443"/>
      <c r="Y404" s="443"/>
      <c r="Z404" s="443"/>
    </row>
    <row r="405">
      <c r="A405" s="443"/>
      <c r="B405" s="443"/>
      <c r="C405" s="443"/>
      <c r="D405" s="443"/>
      <c r="E405" s="443"/>
      <c r="F405" s="443"/>
      <c r="G405" s="443"/>
      <c r="H405" s="443"/>
      <c r="I405" s="443"/>
      <c r="J405" s="452"/>
      <c r="K405" s="443"/>
      <c r="L405" s="443"/>
      <c r="M405" s="443"/>
      <c r="N405" s="443"/>
      <c r="O405" s="443"/>
      <c r="P405" s="443"/>
      <c r="Q405" s="443"/>
      <c r="R405" s="443"/>
      <c r="S405" s="443"/>
      <c r="T405" s="443"/>
      <c r="U405" s="443"/>
      <c r="V405" s="443"/>
      <c r="W405" s="443"/>
      <c r="X405" s="443"/>
      <c r="Y405" s="443"/>
      <c r="Z405" s="443"/>
    </row>
    <row r="406">
      <c r="A406" s="443"/>
      <c r="B406" s="443"/>
      <c r="C406" s="443"/>
      <c r="D406" s="443"/>
      <c r="E406" s="443"/>
      <c r="F406" s="443"/>
      <c r="G406" s="443"/>
      <c r="H406" s="443"/>
      <c r="I406" s="443"/>
      <c r="J406" s="452"/>
      <c r="K406" s="443"/>
      <c r="L406" s="443"/>
      <c r="M406" s="443"/>
      <c r="N406" s="443"/>
      <c r="O406" s="443"/>
      <c r="P406" s="443"/>
      <c r="Q406" s="443"/>
      <c r="R406" s="443"/>
      <c r="S406" s="443"/>
      <c r="T406" s="443"/>
      <c r="U406" s="443"/>
      <c r="V406" s="443"/>
      <c r="W406" s="443"/>
      <c r="X406" s="443"/>
      <c r="Y406" s="443"/>
      <c r="Z406" s="443"/>
    </row>
    <row r="407">
      <c r="A407" s="443"/>
      <c r="B407" s="443"/>
      <c r="C407" s="443"/>
      <c r="D407" s="443"/>
      <c r="E407" s="443"/>
      <c r="F407" s="443"/>
      <c r="G407" s="443"/>
      <c r="H407" s="443"/>
      <c r="I407" s="443"/>
      <c r="J407" s="452"/>
      <c r="K407" s="443"/>
      <c r="L407" s="443"/>
      <c r="M407" s="443"/>
      <c r="N407" s="443"/>
      <c r="O407" s="443"/>
      <c r="P407" s="443"/>
      <c r="Q407" s="443"/>
      <c r="R407" s="443"/>
      <c r="S407" s="443"/>
      <c r="T407" s="443"/>
      <c r="U407" s="443"/>
      <c r="V407" s="443"/>
      <c r="W407" s="443"/>
      <c r="X407" s="443"/>
      <c r="Y407" s="443"/>
      <c r="Z407" s="443"/>
    </row>
    <row r="408">
      <c r="A408" s="443"/>
      <c r="B408" s="443"/>
      <c r="C408" s="443"/>
      <c r="D408" s="443"/>
      <c r="E408" s="443"/>
      <c r="F408" s="443"/>
      <c r="G408" s="443"/>
      <c r="H408" s="443"/>
      <c r="I408" s="443"/>
      <c r="J408" s="452"/>
      <c r="K408" s="443"/>
      <c r="L408" s="443"/>
      <c r="M408" s="443"/>
      <c r="N408" s="443"/>
      <c r="O408" s="443"/>
      <c r="P408" s="443"/>
      <c r="Q408" s="443"/>
      <c r="R408" s="443"/>
      <c r="S408" s="443"/>
      <c r="T408" s="443"/>
      <c r="U408" s="443"/>
      <c r="V408" s="443"/>
      <c r="W408" s="443"/>
      <c r="X408" s="443"/>
      <c r="Y408" s="443"/>
      <c r="Z408" s="443"/>
    </row>
    <row r="409">
      <c r="A409" s="443"/>
      <c r="B409" s="443"/>
      <c r="C409" s="443"/>
      <c r="D409" s="443"/>
      <c r="E409" s="443"/>
      <c r="F409" s="443"/>
      <c r="G409" s="443"/>
      <c r="H409" s="443"/>
      <c r="I409" s="443"/>
      <c r="J409" s="452"/>
      <c r="K409" s="443"/>
      <c r="L409" s="443"/>
      <c r="M409" s="443"/>
      <c r="N409" s="443"/>
      <c r="O409" s="443"/>
      <c r="P409" s="443"/>
      <c r="Q409" s="443"/>
      <c r="R409" s="443"/>
      <c r="S409" s="443"/>
      <c r="T409" s="443"/>
      <c r="U409" s="443"/>
      <c r="V409" s="443"/>
      <c r="W409" s="443"/>
      <c r="X409" s="443"/>
      <c r="Y409" s="443"/>
      <c r="Z409" s="443"/>
    </row>
    <row r="410">
      <c r="A410" s="443"/>
      <c r="B410" s="443"/>
      <c r="C410" s="443"/>
      <c r="D410" s="443"/>
      <c r="E410" s="443"/>
      <c r="F410" s="443"/>
      <c r="G410" s="443"/>
      <c r="H410" s="443"/>
      <c r="I410" s="443"/>
      <c r="J410" s="452"/>
      <c r="K410" s="443"/>
      <c r="L410" s="443"/>
      <c r="M410" s="443"/>
      <c r="N410" s="443"/>
      <c r="O410" s="443"/>
      <c r="P410" s="443"/>
      <c r="Q410" s="443"/>
      <c r="R410" s="443"/>
      <c r="S410" s="443"/>
      <c r="T410" s="443"/>
      <c r="U410" s="443"/>
      <c r="V410" s="443"/>
      <c r="W410" s="443"/>
      <c r="X410" s="443"/>
      <c r="Y410" s="443"/>
      <c r="Z410" s="443"/>
    </row>
    <row r="411">
      <c r="A411" s="443"/>
      <c r="B411" s="443"/>
      <c r="C411" s="443"/>
      <c r="D411" s="443"/>
      <c r="E411" s="443"/>
      <c r="F411" s="443"/>
      <c r="G411" s="443"/>
      <c r="H411" s="443"/>
      <c r="I411" s="443"/>
      <c r="J411" s="452"/>
      <c r="K411" s="443"/>
      <c r="L411" s="443"/>
      <c r="M411" s="443"/>
      <c r="N411" s="443"/>
      <c r="O411" s="443"/>
      <c r="P411" s="443"/>
      <c r="Q411" s="443"/>
      <c r="R411" s="443"/>
      <c r="S411" s="443"/>
      <c r="T411" s="443"/>
      <c r="U411" s="443"/>
      <c r="V411" s="443"/>
      <c r="W411" s="443"/>
      <c r="X411" s="443"/>
      <c r="Y411" s="443"/>
      <c r="Z411" s="443"/>
    </row>
    <row r="412">
      <c r="A412" s="443"/>
      <c r="B412" s="443"/>
      <c r="C412" s="443"/>
      <c r="D412" s="443"/>
      <c r="E412" s="443"/>
      <c r="F412" s="443"/>
      <c r="G412" s="443"/>
      <c r="H412" s="443"/>
      <c r="I412" s="443"/>
      <c r="J412" s="452"/>
      <c r="K412" s="443"/>
      <c r="L412" s="443"/>
      <c r="M412" s="443"/>
      <c r="N412" s="443"/>
      <c r="O412" s="443"/>
      <c r="P412" s="443"/>
      <c r="Q412" s="443"/>
      <c r="R412" s="443"/>
      <c r="S412" s="443"/>
      <c r="T412" s="443"/>
      <c r="U412" s="443"/>
      <c r="V412" s="443"/>
      <c r="W412" s="443"/>
      <c r="X412" s="443"/>
      <c r="Y412" s="443"/>
      <c r="Z412" s="443"/>
    </row>
    <row r="413">
      <c r="A413" s="443"/>
      <c r="B413" s="443"/>
      <c r="C413" s="443"/>
      <c r="D413" s="443"/>
      <c r="E413" s="443"/>
      <c r="F413" s="443"/>
      <c r="G413" s="443"/>
      <c r="H413" s="443"/>
      <c r="I413" s="443"/>
      <c r="J413" s="452"/>
      <c r="K413" s="443"/>
      <c r="L413" s="443"/>
      <c r="M413" s="443"/>
      <c r="N413" s="443"/>
      <c r="O413" s="443"/>
      <c r="P413" s="443"/>
      <c r="Q413" s="443"/>
      <c r="R413" s="443"/>
      <c r="S413" s="443"/>
      <c r="T413" s="443"/>
      <c r="U413" s="443"/>
      <c r="V413" s="443"/>
      <c r="W413" s="443"/>
      <c r="X413" s="443"/>
      <c r="Y413" s="443"/>
      <c r="Z413" s="443"/>
    </row>
    <row r="414">
      <c r="A414" s="443"/>
      <c r="B414" s="443"/>
      <c r="C414" s="443"/>
      <c r="D414" s="443"/>
      <c r="E414" s="443"/>
      <c r="F414" s="443"/>
      <c r="G414" s="443"/>
      <c r="H414" s="443"/>
      <c r="I414" s="443"/>
      <c r="J414" s="452"/>
      <c r="K414" s="443"/>
      <c r="L414" s="443"/>
      <c r="M414" s="443"/>
      <c r="N414" s="443"/>
      <c r="O414" s="443"/>
      <c r="P414" s="443"/>
      <c r="Q414" s="443"/>
      <c r="R414" s="443"/>
      <c r="S414" s="443"/>
      <c r="T414" s="443"/>
      <c r="U414" s="443"/>
      <c r="V414" s="443"/>
      <c r="W414" s="443"/>
      <c r="X414" s="443"/>
      <c r="Y414" s="443"/>
      <c r="Z414" s="443"/>
    </row>
    <row r="415">
      <c r="A415" s="443"/>
      <c r="B415" s="443"/>
      <c r="C415" s="443"/>
      <c r="D415" s="443"/>
      <c r="E415" s="443"/>
      <c r="F415" s="443"/>
      <c r="G415" s="443"/>
      <c r="H415" s="443"/>
      <c r="I415" s="443"/>
      <c r="J415" s="452"/>
      <c r="K415" s="443"/>
      <c r="L415" s="443"/>
      <c r="M415" s="443"/>
      <c r="N415" s="443"/>
      <c r="O415" s="443"/>
      <c r="P415" s="443"/>
      <c r="Q415" s="443"/>
      <c r="R415" s="443"/>
      <c r="S415" s="443"/>
      <c r="T415" s="443"/>
      <c r="U415" s="443"/>
      <c r="V415" s="443"/>
      <c r="W415" s="443"/>
      <c r="X415" s="443"/>
      <c r="Y415" s="443"/>
      <c r="Z415" s="443"/>
    </row>
    <row r="416">
      <c r="A416" s="443"/>
      <c r="B416" s="443"/>
      <c r="C416" s="443"/>
      <c r="D416" s="443"/>
      <c r="E416" s="443"/>
      <c r="F416" s="443"/>
      <c r="G416" s="443"/>
      <c r="H416" s="443"/>
      <c r="I416" s="443"/>
      <c r="J416" s="452"/>
      <c r="K416" s="443"/>
      <c r="L416" s="443"/>
      <c r="M416" s="443"/>
      <c r="N416" s="443"/>
      <c r="O416" s="443"/>
      <c r="P416" s="443"/>
      <c r="Q416" s="443"/>
      <c r="R416" s="443"/>
      <c r="S416" s="443"/>
      <c r="T416" s="443"/>
      <c r="U416" s="443"/>
      <c r="V416" s="443"/>
      <c r="W416" s="443"/>
      <c r="X416" s="443"/>
      <c r="Y416" s="443"/>
      <c r="Z416" s="443"/>
    </row>
    <row r="417">
      <c r="A417" s="443"/>
      <c r="B417" s="443"/>
      <c r="C417" s="443"/>
      <c r="D417" s="443"/>
      <c r="E417" s="443"/>
      <c r="F417" s="443"/>
      <c r="G417" s="443"/>
      <c r="H417" s="443"/>
      <c r="I417" s="443"/>
      <c r="J417" s="452"/>
      <c r="K417" s="443"/>
      <c r="L417" s="443"/>
      <c r="M417" s="443"/>
      <c r="N417" s="443"/>
      <c r="O417" s="443"/>
      <c r="P417" s="443"/>
      <c r="Q417" s="443"/>
      <c r="R417" s="443"/>
      <c r="S417" s="443"/>
      <c r="T417" s="443"/>
      <c r="U417" s="443"/>
      <c r="V417" s="443"/>
      <c r="W417" s="443"/>
      <c r="X417" s="443"/>
      <c r="Y417" s="443"/>
      <c r="Z417" s="443"/>
    </row>
    <row r="418">
      <c r="A418" s="443"/>
      <c r="B418" s="443"/>
      <c r="C418" s="443"/>
      <c r="D418" s="443"/>
      <c r="E418" s="443"/>
      <c r="F418" s="443"/>
      <c r="G418" s="443"/>
      <c r="H418" s="443"/>
      <c r="I418" s="443"/>
      <c r="J418" s="452"/>
      <c r="K418" s="443"/>
      <c r="L418" s="443"/>
      <c r="M418" s="443"/>
      <c r="N418" s="443"/>
      <c r="O418" s="443"/>
      <c r="P418" s="443"/>
      <c r="Q418" s="443"/>
      <c r="R418" s="443"/>
      <c r="S418" s="443"/>
      <c r="T418" s="443"/>
      <c r="U418" s="443"/>
      <c r="V418" s="443"/>
      <c r="W418" s="443"/>
      <c r="X418" s="443"/>
      <c r="Y418" s="443"/>
      <c r="Z418" s="443"/>
    </row>
    <row r="419">
      <c r="A419" s="443"/>
      <c r="B419" s="443"/>
      <c r="C419" s="443"/>
      <c r="D419" s="443"/>
      <c r="E419" s="443"/>
      <c r="F419" s="443"/>
      <c r="G419" s="443"/>
      <c r="H419" s="443"/>
      <c r="I419" s="443"/>
      <c r="J419" s="452"/>
      <c r="K419" s="443"/>
      <c r="L419" s="443"/>
      <c r="M419" s="443"/>
      <c r="N419" s="443"/>
      <c r="O419" s="443"/>
      <c r="P419" s="443"/>
      <c r="Q419" s="443"/>
      <c r="R419" s="443"/>
      <c r="S419" s="443"/>
      <c r="T419" s="443"/>
      <c r="U419" s="443"/>
      <c r="V419" s="443"/>
      <c r="W419" s="443"/>
      <c r="X419" s="443"/>
      <c r="Y419" s="443"/>
      <c r="Z419" s="443"/>
    </row>
    <row r="420">
      <c r="A420" s="443"/>
      <c r="B420" s="443"/>
      <c r="C420" s="443"/>
      <c r="D420" s="443"/>
      <c r="E420" s="443"/>
      <c r="F420" s="443"/>
      <c r="G420" s="443"/>
      <c r="H420" s="443"/>
      <c r="I420" s="443"/>
      <c r="J420" s="452"/>
      <c r="K420" s="443"/>
      <c r="L420" s="443"/>
      <c r="M420" s="443"/>
      <c r="N420" s="443"/>
      <c r="O420" s="443"/>
      <c r="P420" s="443"/>
      <c r="Q420" s="443"/>
      <c r="R420" s="443"/>
      <c r="S420" s="443"/>
      <c r="T420" s="443"/>
      <c r="U420" s="443"/>
      <c r="V420" s="443"/>
      <c r="W420" s="443"/>
      <c r="X420" s="443"/>
      <c r="Y420" s="443"/>
      <c r="Z420" s="443"/>
    </row>
    <row r="421">
      <c r="A421" s="443"/>
      <c r="B421" s="443"/>
      <c r="C421" s="443"/>
      <c r="D421" s="443"/>
      <c r="E421" s="443"/>
      <c r="F421" s="443"/>
      <c r="G421" s="443"/>
      <c r="H421" s="443"/>
      <c r="I421" s="443"/>
      <c r="J421" s="452"/>
      <c r="K421" s="443"/>
      <c r="L421" s="443"/>
      <c r="M421" s="443"/>
      <c r="N421" s="443"/>
      <c r="O421" s="443"/>
      <c r="P421" s="443"/>
      <c r="Q421" s="443"/>
      <c r="R421" s="443"/>
      <c r="S421" s="443"/>
      <c r="T421" s="443"/>
      <c r="U421" s="443"/>
      <c r="V421" s="443"/>
      <c r="W421" s="443"/>
      <c r="X421" s="443"/>
      <c r="Y421" s="443"/>
      <c r="Z421" s="443"/>
    </row>
    <row r="422">
      <c r="A422" s="443"/>
      <c r="B422" s="443"/>
      <c r="C422" s="443"/>
      <c r="D422" s="443"/>
      <c r="E422" s="443"/>
      <c r="F422" s="443"/>
      <c r="G422" s="443"/>
      <c r="H422" s="443"/>
      <c r="I422" s="443"/>
      <c r="J422" s="452"/>
      <c r="K422" s="443"/>
      <c r="L422" s="443"/>
      <c r="M422" s="443"/>
      <c r="N422" s="443"/>
      <c r="O422" s="443"/>
      <c r="P422" s="443"/>
      <c r="Q422" s="443"/>
      <c r="R422" s="443"/>
      <c r="S422" s="443"/>
      <c r="T422" s="443"/>
      <c r="U422" s="443"/>
      <c r="V422" s="443"/>
      <c r="W422" s="443"/>
      <c r="X422" s="443"/>
      <c r="Y422" s="443"/>
      <c r="Z422" s="443"/>
    </row>
    <row r="423">
      <c r="A423" s="443"/>
      <c r="B423" s="443"/>
      <c r="C423" s="443"/>
      <c r="D423" s="443"/>
      <c r="E423" s="443"/>
      <c r="F423" s="443"/>
      <c r="G423" s="443"/>
      <c r="H423" s="443"/>
      <c r="I423" s="443"/>
      <c r="J423" s="452"/>
      <c r="K423" s="443"/>
      <c r="L423" s="443"/>
      <c r="M423" s="443"/>
      <c r="N423" s="443"/>
      <c r="O423" s="443"/>
      <c r="P423" s="443"/>
      <c r="Q423" s="443"/>
      <c r="R423" s="443"/>
      <c r="S423" s="443"/>
      <c r="T423" s="443"/>
      <c r="U423" s="443"/>
      <c r="V423" s="443"/>
      <c r="W423" s="443"/>
      <c r="X423" s="443"/>
      <c r="Y423" s="443"/>
      <c r="Z423" s="443"/>
    </row>
    <row r="424">
      <c r="A424" s="443"/>
      <c r="B424" s="443"/>
      <c r="C424" s="443"/>
      <c r="D424" s="443"/>
      <c r="E424" s="443"/>
      <c r="F424" s="443"/>
      <c r="G424" s="443"/>
      <c r="H424" s="443"/>
      <c r="I424" s="443"/>
      <c r="J424" s="452"/>
      <c r="K424" s="443"/>
      <c r="L424" s="443"/>
      <c r="M424" s="443"/>
      <c r="N424" s="443"/>
      <c r="O424" s="443"/>
      <c r="P424" s="443"/>
      <c r="Q424" s="443"/>
      <c r="R424" s="443"/>
      <c r="S424" s="443"/>
      <c r="T424" s="443"/>
      <c r="U424" s="443"/>
      <c r="V424" s="443"/>
      <c r="W424" s="443"/>
      <c r="X424" s="443"/>
      <c r="Y424" s="443"/>
      <c r="Z424" s="443"/>
    </row>
    <row r="425">
      <c r="A425" s="443"/>
      <c r="B425" s="443"/>
      <c r="C425" s="443"/>
      <c r="D425" s="443"/>
      <c r="E425" s="443"/>
      <c r="F425" s="443"/>
      <c r="G425" s="443"/>
      <c r="H425" s="443"/>
      <c r="I425" s="443"/>
      <c r="J425" s="452"/>
      <c r="K425" s="443"/>
      <c r="L425" s="443"/>
      <c r="M425" s="443"/>
      <c r="N425" s="443"/>
      <c r="O425" s="443"/>
      <c r="P425" s="443"/>
      <c r="Q425" s="443"/>
      <c r="R425" s="443"/>
      <c r="S425" s="443"/>
      <c r="T425" s="443"/>
      <c r="U425" s="443"/>
      <c r="V425" s="443"/>
      <c r="W425" s="443"/>
      <c r="X425" s="443"/>
      <c r="Y425" s="443"/>
      <c r="Z425" s="443"/>
    </row>
    <row r="426">
      <c r="A426" s="443"/>
      <c r="B426" s="443"/>
      <c r="C426" s="443"/>
      <c r="D426" s="443"/>
      <c r="E426" s="443"/>
      <c r="F426" s="443"/>
      <c r="G426" s="443"/>
      <c r="H426" s="443"/>
      <c r="I426" s="443"/>
      <c r="J426" s="452"/>
      <c r="K426" s="443"/>
      <c r="L426" s="443"/>
      <c r="M426" s="443"/>
      <c r="N426" s="443"/>
      <c r="O426" s="443"/>
      <c r="P426" s="443"/>
      <c r="Q426" s="443"/>
      <c r="R426" s="443"/>
      <c r="S426" s="443"/>
      <c r="T426" s="443"/>
      <c r="U426" s="443"/>
      <c r="V426" s="443"/>
      <c r="W426" s="443"/>
      <c r="X426" s="443"/>
      <c r="Y426" s="443"/>
      <c r="Z426" s="443"/>
    </row>
    <row r="427">
      <c r="A427" s="443"/>
      <c r="B427" s="443"/>
      <c r="C427" s="443"/>
      <c r="D427" s="443"/>
      <c r="E427" s="443"/>
      <c r="F427" s="443"/>
      <c r="G427" s="443"/>
      <c r="H427" s="443"/>
      <c r="I427" s="443"/>
      <c r="J427" s="452"/>
      <c r="K427" s="443"/>
      <c r="L427" s="443"/>
      <c r="M427" s="443"/>
      <c r="N427" s="443"/>
      <c r="O427" s="443"/>
      <c r="P427" s="443"/>
      <c r="Q427" s="443"/>
      <c r="R427" s="443"/>
      <c r="S427" s="443"/>
      <c r="T427" s="443"/>
      <c r="U427" s="443"/>
      <c r="V427" s="443"/>
      <c r="W427" s="443"/>
      <c r="X427" s="443"/>
      <c r="Y427" s="443"/>
      <c r="Z427" s="443"/>
    </row>
    <row r="428">
      <c r="A428" s="443"/>
      <c r="B428" s="443"/>
      <c r="C428" s="443"/>
      <c r="D428" s="443"/>
      <c r="E428" s="443"/>
      <c r="F428" s="443"/>
      <c r="G428" s="443"/>
      <c r="H428" s="443"/>
      <c r="I428" s="443"/>
      <c r="J428" s="452"/>
      <c r="K428" s="443"/>
      <c r="L428" s="443"/>
      <c r="M428" s="443"/>
      <c r="N428" s="443"/>
      <c r="O428" s="443"/>
      <c r="P428" s="443"/>
      <c r="Q428" s="443"/>
      <c r="R428" s="443"/>
      <c r="S428" s="443"/>
      <c r="T428" s="443"/>
      <c r="U428" s="443"/>
      <c r="V428" s="443"/>
      <c r="W428" s="443"/>
      <c r="X428" s="443"/>
      <c r="Y428" s="443"/>
      <c r="Z428" s="443"/>
    </row>
    <row r="429">
      <c r="A429" s="443"/>
      <c r="B429" s="443"/>
      <c r="C429" s="443"/>
      <c r="D429" s="443"/>
      <c r="E429" s="443"/>
      <c r="F429" s="443"/>
      <c r="G429" s="443"/>
      <c r="H429" s="443"/>
      <c r="I429" s="443"/>
      <c r="J429" s="452"/>
      <c r="K429" s="443"/>
      <c r="L429" s="443"/>
      <c r="M429" s="443"/>
      <c r="N429" s="443"/>
      <c r="O429" s="443"/>
      <c r="P429" s="443"/>
      <c r="Q429" s="443"/>
      <c r="R429" s="443"/>
      <c r="S429" s="443"/>
      <c r="T429" s="443"/>
      <c r="U429" s="443"/>
      <c r="V429" s="443"/>
      <c r="W429" s="443"/>
      <c r="X429" s="443"/>
      <c r="Y429" s="443"/>
      <c r="Z429" s="443"/>
    </row>
    <row r="430">
      <c r="A430" s="443"/>
      <c r="B430" s="443"/>
      <c r="C430" s="443"/>
      <c r="D430" s="443"/>
      <c r="E430" s="443"/>
      <c r="F430" s="443"/>
      <c r="G430" s="443"/>
      <c r="H430" s="443"/>
      <c r="I430" s="443"/>
      <c r="J430" s="452"/>
      <c r="K430" s="443"/>
      <c r="L430" s="443"/>
      <c r="M430" s="443"/>
      <c r="N430" s="443"/>
      <c r="O430" s="443"/>
      <c r="P430" s="443"/>
      <c r="Q430" s="443"/>
      <c r="R430" s="443"/>
      <c r="S430" s="443"/>
      <c r="T430" s="443"/>
      <c r="U430" s="443"/>
      <c r="V430" s="443"/>
      <c r="W430" s="443"/>
      <c r="X430" s="443"/>
      <c r="Y430" s="443"/>
      <c r="Z430" s="443"/>
    </row>
    <row r="431">
      <c r="A431" s="443"/>
      <c r="B431" s="443"/>
      <c r="C431" s="443"/>
      <c r="D431" s="443"/>
      <c r="E431" s="443"/>
      <c r="F431" s="443"/>
      <c r="G431" s="443"/>
      <c r="H431" s="443"/>
      <c r="I431" s="443"/>
      <c r="J431" s="452"/>
      <c r="K431" s="443"/>
      <c r="L431" s="443"/>
      <c r="M431" s="443"/>
      <c r="N431" s="443"/>
      <c r="O431" s="443"/>
      <c r="P431" s="443"/>
      <c r="Q431" s="443"/>
      <c r="R431" s="443"/>
      <c r="S431" s="443"/>
      <c r="T431" s="443"/>
      <c r="U431" s="443"/>
      <c r="V431" s="443"/>
      <c r="W431" s="443"/>
      <c r="X431" s="443"/>
      <c r="Y431" s="443"/>
      <c r="Z431" s="443"/>
    </row>
    <row r="432">
      <c r="A432" s="443"/>
      <c r="B432" s="443"/>
      <c r="C432" s="443"/>
      <c r="D432" s="443"/>
      <c r="E432" s="443"/>
      <c r="F432" s="443"/>
      <c r="G432" s="443"/>
      <c r="H432" s="443"/>
      <c r="I432" s="443"/>
      <c r="J432" s="452"/>
      <c r="K432" s="443"/>
      <c r="L432" s="443"/>
      <c r="M432" s="443"/>
      <c r="N432" s="443"/>
      <c r="O432" s="443"/>
      <c r="P432" s="443"/>
      <c r="Q432" s="443"/>
      <c r="R432" s="443"/>
      <c r="S432" s="443"/>
      <c r="T432" s="443"/>
      <c r="U432" s="443"/>
      <c r="V432" s="443"/>
      <c r="W432" s="443"/>
      <c r="X432" s="443"/>
      <c r="Y432" s="443"/>
      <c r="Z432" s="443"/>
    </row>
    <row r="433">
      <c r="A433" s="443"/>
      <c r="B433" s="443"/>
      <c r="C433" s="443"/>
      <c r="D433" s="443"/>
      <c r="E433" s="443"/>
      <c r="F433" s="443"/>
      <c r="G433" s="443"/>
      <c r="H433" s="443"/>
      <c r="I433" s="443"/>
      <c r="J433" s="452"/>
      <c r="K433" s="443"/>
      <c r="L433" s="443"/>
      <c r="M433" s="443"/>
      <c r="N433" s="443"/>
      <c r="O433" s="443"/>
      <c r="P433" s="443"/>
      <c r="Q433" s="443"/>
      <c r="R433" s="443"/>
      <c r="S433" s="443"/>
      <c r="T433" s="443"/>
      <c r="U433" s="443"/>
      <c r="V433" s="443"/>
      <c r="W433" s="443"/>
      <c r="X433" s="443"/>
      <c r="Y433" s="443"/>
      <c r="Z433" s="443"/>
    </row>
    <row r="434">
      <c r="A434" s="443"/>
      <c r="B434" s="443"/>
      <c r="C434" s="443"/>
      <c r="D434" s="443"/>
      <c r="E434" s="443"/>
      <c r="F434" s="443"/>
      <c r="G434" s="443"/>
      <c r="H434" s="443"/>
      <c r="I434" s="443"/>
      <c r="J434" s="452"/>
      <c r="K434" s="443"/>
      <c r="L434" s="443"/>
      <c r="M434" s="443"/>
      <c r="N434" s="443"/>
      <c r="O434" s="443"/>
      <c r="P434" s="443"/>
      <c r="Q434" s="443"/>
      <c r="R434" s="443"/>
      <c r="S434" s="443"/>
      <c r="T434" s="443"/>
      <c r="U434" s="443"/>
      <c r="V434" s="443"/>
      <c r="W434" s="443"/>
      <c r="X434" s="443"/>
      <c r="Y434" s="443"/>
      <c r="Z434" s="443"/>
    </row>
    <row r="435">
      <c r="A435" s="443"/>
      <c r="B435" s="443"/>
      <c r="C435" s="443"/>
      <c r="D435" s="443"/>
      <c r="E435" s="443"/>
      <c r="F435" s="443"/>
      <c r="G435" s="443"/>
      <c r="H435" s="443"/>
      <c r="I435" s="443"/>
      <c r="J435" s="452"/>
      <c r="K435" s="443"/>
      <c r="L435" s="443"/>
      <c r="M435" s="443"/>
      <c r="N435" s="443"/>
      <c r="O435" s="443"/>
      <c r="P435" s="443"/>
      <c r="Q435" s="443"/>
      <c r="R435" s="443"/>
      <c r="S435" s="443"/>
      <c r="T435" s="443"/>
      <c r="U435" s="443"/>
      <c r="V435" s="443"/>
      <c r="W435" s="443"/>
      <c r="X435" s="443"/>
      <c r="Y435" s="443"/>
      <c r="Z435" s="443"/>
    </row>
    <row r="436">
      <c r="A436" s="443"/>
      <c r="B436" s="443"/>
      <c r="C436" s="443"/>
      <c r="D436" s="443"/>
      <c r="E436" s="443"/>
      <c r="F436" s="443"/>
      <c r="G436" s="443"/>
      <c r="H436" s="443"/>
      <c r="I436" s="443"/>
      <c r="J436" s="452"/>
      <c r="K436" s="443"/>
      <c r="L436" s="443"/>
      <c r="M436" s="443"/>
      <c r="N436" s="443"/>
      <c r="O436" s="443"/>
      <c r="P436" s="443"/>
      <c r="Q436" s="443"/>
      <c r="R436" s="443"/>
      <c r="S436" s="443"/>
      <c r="T436" s="443"/>
      <c r="U436" s="443"/>
      <c r="V436" s="443"/>
      <c r="W436" s="443"/>
      <c r="X436" s="443"/>
      <c r="Y436" s="443"/>
      <c r="Z436" s="443"/>
    </row>
    <row r="437">
      <c r="A437" s="443"/>
      <c r="B437" s="443"/>
      <c r="C437" s="443"/>
      <c r="D437" s="443"/>
      <c r="E437" s="443"/>
      <c r="F437" s="443"/>
      <c r="G437" s="443"/>
      <c r="H437" s="443"/>
      <c r="I437" s="443"/>
      <c r="J437" s="452"/>
      <c r="K437" s="443"/>
      <c r="L437" s="443"/>
      <c r="M437" s="443"/>
      <c r="N437" s="443"/>
      <c r="O437" s="443"/>
      <c r="P437" s="443"/>
      <c r="Q437" s="443"/>
      <c r="R437" s="443"/>
      <c r="S437" s="443"/>
      <c r="T437" s="443"/>
      <c r="U437" s="443"/>
      <c r="V437" s="443"/>
      <c r="W437" s="443"/>
      <c r="X437" s="443"/>
      <c r="Y437" s="443"/>
      <c r="Z437" s="443"/>
    </row>
    <row r="438">
      <c r="A438" s="443"/>
      <c r="B438" s="443"/>
      <c r="C438" s="443"/>
      <c r="D438" s="443"/>
      <c r="E438" s="443"/>
      <c r="F438" s="443"/>
      <c r="G438" s="443"/>
      <c r="H438" s="443"/>
      <c r="I438" s="443"/>
      <c r="J438" s="452"/>
      <c r="K438" s="443"/>
      <c r="L438" s="443"/>
      <c r="M438" s="443"/>
      <c r="N438" s="443"/>
      <c r="O438" s="443"/>
      <c r="P438" s="443"/>
      <c r="Q438" s="443"/>
      <c r="R438" s="443"/>
      <c r="S438" s="443"/>
      <c r="T438" s="443"/>
      <c r="U438" s="443"/>
      <c r="V438" s="443"/>
      <c r="W438" s="443"/>
      <c r="X438" s="443"/>
      <c r="Y438" s="443"/>
      <c r="Z438" s="443"/>
    </row>
    <row r="439">
      <c r="A439" s="443"/>
      <c r="B439" s="443"/>
      <c r="C439" s="443"/>
      <c r="D439" s="443"/>
      <c r="E439" s="443"/>
      <c r="F439" s="443"/>
      <c r="G439" s="443"/>
      <c r="H439" s="443"/>
      <c r="I439" s="443"/>
      <c r="J439" s="452"/>
      <c r="K439" s="443"/>
      <c r="L439" s="443"/>
      <c r="M439" s="443"/>
      <c r="N439" s="443"/>
      <c r="O439" s="443"/>
      <c r="P439" s="443"/>
      <c r="Q439" s="443"/>
      <c r="R439" s="443"/>
      <c r="S439" s="443"/>
      <c r="T439" s="443"/>
      <c r="U439" s="443"/>
      <c r="V439" s="443"/>
      <c r="W439" s="443"/>
      <c r="X439" s="443"/>
      <c r="Y439" s="443"/>
      <c r="Z439" s="443"/>
    </row>
    <row r="440">
      <c r="A440" s="443"/>
      <c r="B440" s="443"/>
      <c r="C440" s="443"/>
      <c r="D440" s="443"/>
      <c r="E440" s="443"/>
      <c r="F440" s="443"/>
      <c r="G440" s="443"/>
      <c r="H440" s="443"/>
      <c r="I440" s="443"/>
      <c r="J440" s="452"/>
      <c r="K440" s="443"/>
      <c r="L440" s="443"/>
      <c r="M440" s="443"/>
      <c r="N440" s="443"/>
      <c r="O440" s="443"/>
      <c r="P440" s="443"/>
      <c r="Q440" s="443"/>
      <c r="R440" s="443"/>
      <c r="S440" s="443"/>
      <c r="T440" s="443"/>
      <c r="U440" s="443"/>
      <c r="V440" s="443"/>
      <c r="W440" s="443"/>
      <c r="X440" s="443"/>
      <c r="Y440" s="443"/>
      <c r="Z440" s="443"/>
    </row>
    <row r="441">
      <c r="A441" s="443"/>
      <c r="B441" s="443"/>
      <c r="C441" s="443"/>
      <c r="D441" s="443"/>
      <c r="E441" s="443"/>
      <c r="F441" s="443"/>
      <c r="G441" s="443"/>
      <c r="H441" s="443"/>
      <c r="I441" s="443"/>
      <c r="J441" s="452"/>
      <c r="K441" s="443"/>
      <c r="L441" s="443"/>
      <c r="M441" s="443"/>
      <c r="N441" s="443"/>
      <c r="O441" s="443"/>
      <c r="P441" s="443"/>
      <c r="Q441" s="443"/>
      <c r="R441" s="443"/>
      <c r="S441" s="443"/>
      <c r="T441" s="443"/>
      <c r="U441" s="443"/>
      <c r="V441" s="443"/>
      <c r="W441" s="443"/>
      <c r="X441" s="443"/>
      <c r="Y441" s="443"/>
      <c r="Z441" s="443"/>
    </row>
    <row r="442">
      <c r="A442" s="443"/>
      <c r="B442" s="443"/>
      <c r="C442" s="443"/>
      <c r="D442" s="443"/>
      <c r="E442" s="443"/>
      <c r="F442" s="443"/>
      <c r="G442" s="443"/>
      <c r="H442" s="443"/>
      <c r="I442" s="443"/>
      <c r="J442" s="452"/>
      <c r="K442" s="443"/>
      <c r="L442" s="443"/>
      <c r="M442" s="443"/>
      <c r="N442" s="443"/>
      <c r="O442" s="443"/>
      <c r="P442" s="443"/>
      <c r="Q442" s="443"/>
      <c r="R442" s="443"/>
      <c r="S442" s="443"/>
      <c r="T442" s="443"/>
      <c r="U442" s="443"/>
      <c r="V442" s="443"/>
      <c r="W442" s="443"/>
      <c r="X442" s="443"/>
      <c r="Y442" s="443"/>
      <c r="Z442" s="443"/>
    </row>
    <row r="443">
      <c r="A443" s="443"/>
      <c r="B443" s="443"/>
      <c r="C443" s="443"/>
      <c r="D443" s="443"/>
      <c r="E443" s="443"/>
      <c r="F443" s="443"/>
      <c r="G443" s="443"/>
      <c r="H443" s="443"/>
      <c r="I443" s="443"/>
      <c r="J443" s="452"/>
      <c r="K443" s="443"/>
      <c r="L443" s="443"/>
      <c r="M443" s="443"/>
      <c r="N443" s="443"/>
      <c r="O443" s="443"/>
      <c r="P443" s="443"/>
      <c r="Q443" s="443"/>
      <c r="R443" s="443"/>
      <c r="S443" s="443"/>
      <c r="T443" s="443"/>
      <c r="U443" s="443"/>
      <c r="V443" s="443"/>
      <c r="W443" s="443"/>
      <c r="X443" s="443"/>
      <c r="Y443" s="443"/>
      <c r="Z443" s="443"/>
    </row>
    <row r="444">
      <c r="A444" s="443"/>
      <c r="B444" s="443"/>
      <c r="C444" s="443"/>
      <c r="D444" s="443"/>
      <c r="E444" s="443"/>
      <c r="F444" s="443"/>
      <c r="G444" s="443"/>
      <c r="H444" s="443"/>
      <c r="I444" s="443"/>
      <c r="J444" s="452"/>
      <c r="K444" s="443"/>
      <c r="L444" s="443"/>
      <c r="M444" s="443"/>
      <c r="N444" s="443"/>
      <c r="O444" s="443"/>
      <c r="P444" s="443"/>
      <c r="Q444" s="443"/>
      <c r="R444" s="443"/>
      <c r="S444" s="443"/>
      <c r="T444" s="443"/>
      <c r="U444" s="443"/>
      <c r="V444" s="443"/>
      <c r="W444" s="443"/>
      <c r="X444" s="443"/>
      <c r="Y444" s="443"/>
      <c r="Z444" s="443"/>
    </row>
    <row r="445">
      <c r="A445" s="443"/>
      <c r="B445" s="443"/>
      <c r="C445" s="443"/>
      <c r="D445" s="443"/>
      <c r="E445" s="443"/>
      <c r="F445" s="443"/>
      <c r="G445" s="443"/>
      <c r="H445" s="443"/>
      <c r="I445" s="443"/>
      <c r="J445" s="452"/>
      <c r="K445" s="443"/>
      <c r="L445" s="443"/>
      <c r="M445" s="443"/>
      <c r="N445" s="443"/>
      <c r="O445" s="443"/>
      <c r="P445" s="443"/>
      <c r="Q445" s="443"/>
      <c r="R445" s="443"/>
      <c r="S445" s="443"/>
      <c r="T445" s="443"/>
      <c r="U445" s="443"/>
      <c r="V445" s="443"/>
      <c r="W445" s="443"/>
      <c r="X445" s="443"/>
      <c r="Y445" s="443"/>
      <c r="Z445" s="443"/>
    </row>
    <row r="446">
      <c r="A446" s="443"/>
      <c r="B446" s="443"/>
      <c r="C446" s="443"/>
      <c r="D446" s="443"/>
      <c r="E446" s="443"/>
      <c r="F446" s="443"/>
      <c r="G446" s="443"/>
      <c r="H446" s="443"/>
      <c r="I446" s="443"/>
      <c r="J446" s="452"/>
      <c r="K446" s="443"/>
      <c r="L446" s="443"/>
      <c r="M446" s="443"/>
      <c r="N446" s="443"/>
      <c r="O446" s="443"/>
      <c r="P446" s="443"/>
      <c r="Q446" s="443"/>
      <c r="R446" s="443"/>
      <c r="S446" s="443"/>
      <c r="T446" s="443"/>
      <c r="U446" s="443"/>
      <c r="V446" s="443"/>
      <c r="W446" s="443"/>
      <c r="X446" s="443"/>
      <c r="Y446" s="443"/>
      <c r="Z446" s="443"/>
    </row>
    <row r="447">
      <c r="A447" s="443"/>
      <c r="B447" s="443"/>
      <c r="C447" s="443"/>
      <c r="D447" s="443"/>
      <c r="E447" s="443"/>
      <c r="F447" s="443"/>
      <c r="G447" s="443"/>
      <c r="H447" s="443"/>
      <c r="I447" s="443"/>
      <c r="J447" s="452"/>
      <c r="K447" s="443"/>
      <c r="L447" s="443"/>
      <c r="M447" s="443"/>
      <c r="N447" s="443"/>
      <c r="O447" s="443"/>
      <c r="P447" s="443"/>
      <c r="Q447" s="443"/>
      <c r="R447" s="443"/>
      <c r="S447" s="443"/>
      <c r="T447" s="443"/>
      <c r="U447" s="443"/>
      <c r="V447" s="443"/>
      <c r="W447" s="443"/>
      <c r="X447" s="443"/>
      <c r="Y447" s="443"/>
      <c r="Z447" s="443"/>
    </row>
    <row r="448">
      <c r="A448" s="443"/>
      <c r="B448" s="443"/>
      <c r="C448" s="443"/>
      <c r="D448" s="443"/>
      <c r="E448" s="443"/>
      <c r="F448" s="443"/>
      <c r="G448" s="443"/>
      <c r="H448" s="443"/>
      <c r="I448" s="443"/>
      <c r="J448" s="452"/>
      <c r="K448" s="443"/>
      <c r="L448" s="443"/>
      <c r="M448" s="443"/>
      <c r="N448" s="443"/>
      <c r="O448" s="443"/>
      <c r="P448" s="443"/>
      <c r="Q448" s="443"/>
      <c r="R448" s="443"/>
      <c r="S448" s="443"/>
      <c r="T448" s="443"/>
      <c r="U448" s="443"/>
      <c r="V448" s="443"/>
      <c r="W448" s="443"/>
      <c r="X448" s="443"/>
      <c r="Y448" s="443"/>
      <c r="Z448" s="443"/>
    </row>
    <row r="449">
      <c r="A449" s="443"/>
      <c r="B449" s="443"/>
      <c r="C449" s="443"/>
      <c r="D449" s="443"/>
      <c r="E449" s="443"/>
      <c r="F449" s="443"/>
      <c r="G449" s="443"/>
      <c r="H449" s="443"/>
      <c r="I449" s="443"/>
      <c r="J449" s="452"/>
      <c r="K449" s="443"/>
      <c r="L449" s="443"/>
      <c r="M449" s="443"/>
      <c r="N449" s="443"/>
      <c r="O449" s="443"/>
      <c r="P449" s="443"/>
      <c r="Q449" s="443"/>
      <c r="R449" s="443"/>
      <c r="S449" s="443"/>
      <c r="T449" s="443"/>
      <c r="U449" s="443"/>
      <c r="V449" s="443"/>
      <c r="W449" s="443"/>
      <c r="X449" s="443"/>
      <c r="Y449" s="443"/>
      <c r="Z449" s="443"/>
    </row>
    <row r="450">
      <c r="A450" s="443"/>
      <c r="B450" s="443"/>
      <c r="C450" s="443"/>
      <c r="D450" s="443"/>
      <c r="E450" s="443"/>
      <c r="F450" s="443"/>
      <c r="G450" s="443"/>
      <c r="H450" s="443"/>
      <c r="I450" s="443"/>
      <c r="J450" s="452"/>
      <c r="K450" s="443"/>
      <c r="L450" s="443"/>
      <c r="M450" s="443"/>
      <c r="N450" s="443"/>
      <c r="O450" s="443"/>
      <c r="P450" s="443"/>
      <c r="Q450" s="443"/>
      <c r="R450" s="443"/>
      <c r="S450" s="443"/>
      <c r="T450" s="443"/>
      <c r="U450" s="443"/>
      <c r="V450" s="443"/>
      <c r="W450" s="443"/>
      <c r="X450" s="443"/>
      <c r="Y450" s="443"/>
      <c r="Z450" s="443"/>
    </row>
    <row r="451">
      <c r="A451" s="443"/>
      <c r="B451" s="443"/>
      <c r="C451" s="443"/>
      <c r="D451" s="443"/>
      <c r="E451" s="443"/>
      <c r="F451" s="443"/>
      <c r="G451" s="443"/>
      <c r="H451" s="443"/>
      <c r="I451" s="443"/>
      <c r="J451" s="452"/>
      <c r="K451" s="443"/>
      <c r="L451" s="443"/>
      <c r="M451" s="443"/>
      <c r="N451" s="443"/>
      <c r="O451" s="443"/>
      <c r="P451" s="443"/>
      <c r="Q451" s="443"/>
      <c r="R451" s="443"/>
      <c r="S451" s="443"/>
      <c r="T451" s="443"/>
      <c r="U451" s="443"/>
      <c r="V451" s="443"/>
      <c r="W451" s="443"/>
      <c r="X451" s="443"/>
      <c r="Y451" s="443"/>
      <c r="Z451" s="443"/>
    </row>
    <row r="452">
      <c r="A452" s="443"/>
      <c r="B452" s="443"/>
      <c r="C452" s="443"/>
      <c r="D452" s="443"/>
      <c r="E452" s="443"/>
      <c r="F452" s="443"/>
      <c r="G452" s="443"/>
      <c r="H452" s="443"/>
      <c r="I452" s="443"/>
      <c r="J452" s="452"/>
      <c r="K452" s="443"/>
      <c r="L452" s="443"/>
      <c r="M452" s="443"/>
      <c r="N452" s="443"/>
      <c r="O452" s="443"/>
      <c r="P452" s="443"/>
      <c r="Q452" s="443"/>
      <c r="R452" s="443"/>
      <c r="S452" s="443"/>
      <c r="T452" s="443"/>
      <c r="U452" s="443"/>
      <c r="V452" s="443"/>
      <c r="W452" s="443"/>
      <c r="X452" s="443"/>
      <c r="Y452" s="443"/>
      <c r="Z452" s="443"/>
    </row>
    <row r="453">
      <c r="A453" s="443"/>
      <c r="B453" s="443"/>
      <c r="C453" s="443"/>
      <c r="D453" s="443"/>
      <c r="E453" s="443"/>
      <c r="F453" s="443"/>
      <c r="G453" s="443"/>
      <c r="H453" s="443"/>
      <c r="I453" s="443"/>
      <c r="J453" s="452"/>
      <c r="K453" s="443"/>
      <c r="L453" s="443"/>
      <c r="M453" s="443"/>
      <c r="N453" s="443"/>
      <c r="O453" s="443"/>
      <c r="P453" s="443"/>
      <c r="Q453" s="443"/>
      <c r="R453" s="443"/>
      <c r="S453" s="443"/>
      <c r="T453" s="443"/>
      <c r="U453" s="443"/>
      <c r="V453" s="443"/>
      <c r="W453" s="443"/>
      <c r="X453" s="443"/>
      <c r="Y453" s="443"/>
      <c r="Z453" s="443"/>
    </row>
    <row r="454">
      <c r="A454" s="443"/>
      <c r="B454" s="443"/>
      <c r="C454" s="443"/>
      <c r="D454" s="443"/>
      <c r="E454" s="443"/>
      <c r="F454" s="443"/>
      <c r="G454" s="443"/>
      <c r="H454" s="443"/>
      <c r="I454" s="443"/>
      <c r="J454" s="452"/>
      <c r="K454" s="443"/>
      <c r="L454" s="443"/>
      <c r="M454" s="443"/>
      <c r="N454" s="443"/>
      <c r="O454" s="443"/>
      <c r="P454" s="443"/>
      <c r="Q454" s="443"/>
      <c r="R454" s="443"/>
      <c r="S454" s="443"/>
      <c r="T454" s="443"/>
      <c r="U454" s="443"/>
      <c r="V454" s="443"/>
      <c r="W454" s="443"/>
      <c r="X454" s="443"/>
      <c r="Y454" s="443"/>
      <c r="Z454" s="443"/>
    </row>
    <row r="455">
      <c r="A455" s="443"/>
      <c r="B455" s="443"/>
      <c r="C455" s="443"/>
      <c r="D455" s="443"/>
      <c r="E455" s="443"/>
      <c r="F455" s="443"/>
      <c r="G455" s="443"/>
      <c r="H455" s="443"/>
      <c r="I455" s="443"/>
      <c r="J455" s="452"/>
      <c r="K455" s="443"/>
      <c r="L455" s="443"/>
      <c r="M455" s="443"/>
      <c r="N455" s="443"/>
      <c r="O455" s="443"/>
      <c r="P455" s="443"/>
      <c r="Q455" s="443"/>
      <c r="R455" s="443"/>
      <c r="S455" s="443"/>
      <c r="T455" s="443"/>
      <c r="U455" s="443"/>
      <c r="V455" s="443"/>
      <c r="W455" s="443"/>
      <c r="X455" s="443"/>
      <c r="Y455" s="443"/>
      <c r="Z455" s="443"/>
    </row>
    <row r="456">
      <c r="A456" s="443"/>
      <c r="B456" s="443"/>
      <c r="C456" s="443"/>
      <c r="D456" s="443"/>
      <c r="E456" s="443"/>
      <c r="F456" s="443"/>
      <c r="G456" s="443"/>
      <c r="H456" s="443"/>
      <c r="I456" s="443"/>
      <c r="J456" s="452"/>
      <c r="K456" s="443"/>
      <c r="L456" s="443"/>
      <c r="M456" s="443"/>
      <c r="N456" s="443"/>
      <c r="O456" s="443"/>
      <c r="P456" s="443"/>
      <c r="Q456" s="443"/>
      <c r="R456" s="443"/>
      <c r="S456" s="443"/>
      <c r="T456" s="443"/>
      <c r="U456" s="443"/>
      <c r="V456" s="443"/>
      <c r="W456" s="443"/>
      <c r="X456" s="443"/>
      <c r="Y456" s="443"/>
      <c r="Z456" s="443"/>
    </row>
    <row r="457">
      <c r="A457" s="443"/>
      <c r="B457" s="443"/>
      <c r="C457" s="443"/>
      <c r="D457" s="443"/>
      <c r="E457" s="443"/>
      <c r="F457" s="443"/>
      <c r="G457" s="443"/>
      <c r="H457" s="443"/>
      <c r="I457" s="443"/>
      <c r="J457" s="452"/>
      <c r="K457" s="443"/>
      <c r="L457" s="443"/>
      <c r="M457" s="443"/>
      <c r="N457" s="443"/>
      <c r="O457" s="443"/>
      <c r="P457" s="443"/>
      <c r="Q457" s="443"/>
      <c r="R457" s="443"/>
      <c r="S457" s="443"/>
      <c r="T457" s="443"/>
      <c r="U457" s="443"/>
      <c r="V457" s="443"/>
      <c r="W457" s="443"/>
      <c r="X457" s="443"/>
      <c r="Y457" s="443"/>
      <c r="Z457" s="443"/>
    </row>
    <row r="458">
      <c r="A458" s="443"/>
      <c r="B458" s="443"/>
      <c r="C458" s="443"/>
      <c r="D458" s="443"/>
      <c r="E458" s="443"/>
      <c r="F458" s="443"/>
      <c r="G458" s="443"/>
      <c r="H458" s="443"/>
      <c r="I458" s="443"/>
      <c r="J458" s="452"/>
      <c r="K458" s="443"/>
      <c r="L458" s="443"/>
      <c r="M458" s="443"/>
      <c r="N458" s="443"/>
      <c r="O458" s="443"/>
      <c r="P458" s="443"/>
      <c r="Q458" s="443"/>
      <c r="R458" s="443"/>
      <c r="S458" s="443"/>
      <c r="T458" s="443"/>
      <c r="U458" s="443"/>
      <c r="V458" s="443"/>
      <c r="W458" s="443"/>
      <c r="X458" s="443"/>
      <c r="Y458" s="443"/>
      <c r="Z458" s="443"/>
    </row>
    <row r="459">
      <c r="A459" s="443"/>
      <c r="B459" s="443"/>
      <c r="C459" s="443"/>
      <c r="D459" s="443"/>
      <c r="E459" s="443"/>
      <c r="F459" s="443"/>
      <c r="G459" s="443"/>
      <c r="H459" s="443"/>
      <c r="I459" s="443"/>
      <c r="J459" s="452"/>
      <c r="K459" s="443"/>
      <c r="L459" s="443"/>
      <c r="M459" s="443"/>
      <c r="N459" s="443"/>
      <c r="O459" s="443"/>
      <c r="P459" s="443"/>
      <c r="Q459" s="443"/>
      <c r="R459" s="443"/>
      <c r="S459" s="443"/>
      <c r="T459" s="443"/>
      <c r="U459" s="443"/>
      <c r="V459" s="443"/>
      <c r="W459" s="443"/>
      <c r="X459" s="443"/>
      <c r="Y459" s="443"/>
      <c r="Z459" s="443"/>
    </row>
    <row r="460">
      <c r="A460" s="443"/>
      <c r="B460" s="443"/>
      <c r="C460" s="443"/>
      <c r="D460" s="443"/>
      <c r="E460" s="443"/>
      <c r="F460" s="443"/>
      <c r="G460" s="443"/>
      <c r="H460" s="443"/>
      <c r="I460" s="443"/>
      <c r="J460" s="452"/>
      <c r="K460" s="443"/>
      <c r="L460" s="443"/>
      <c r="M460" s="443"/>
      <c r="N460" s="443"/>
      <c r="O460" s="443"/>
      <c r="P460" s="443"/>
      <c r="Q460" s="443"/>
      <c r="R460" s="443"/>
      <c r="S460" s="443"/>
      <c r="T460" s="443"/>
      <c r="U460" s="443"/>
      <c r="V460" s="443"/>
      <c r="W460" s="443"/>
      <c r="X460" s="443"/>
      <c r="Y460" s="443"/>
      <c r="Z460" s="443"/>
    </row>
    <row r="461">
      <c r="A461" s="443"/>
      <c r="B461" s="443"/>
      <c r="C461" s="443"/>
      <c r="D461" s="443"/>
      <c r="E461" s="443"/>
      <c r="F461" s="443"/>
      <c r="G461" s="443"/>
      <c r="H461" s="443"/>
      <c r="I461" s="443"/>
      <c r="J461" s="452"/>
      <c r="K461" s="443"/>
      <c r="L461" s="443"/>
      <c r="M461" s="443"/>
      <c r="N461" s="443"/>
      <c r="O461" s="443"/>
      <c r="P461" s="443"/>
      <c r="Q461" s="443"/>
      <c r="R461" s="443"/>
      <c r="S461" s="443"/>
      <c r="T461" s="443"/>
      <c r="U461" s="443"/>
      <c r="V461" s="443"/>
      <c r="W461" s="443"/>
      <c r="X461" s="443"/>
      <c r="Y461" s="443"/>
      <c r="Z461" s="443"/>
    </row>
    <row r="462">
      <c r="A462" s="443"/>
      <c r="B462" s="443"/>
      <c r="C462" s="443"/>
      <c r="D462" s="443"/>
      <c r="E462" s="443"/>
      <c r="F462" s="443"/>
      <c r="G462" s="443"/>
      <c r="H462" s="443"/>
      <c r="I462" s="443"/>
      <c r="J462" s="452"/>
      <c r="K462" s="443"/>
      <c r="L462" s="443"/>
      <c r="M462" s="443"/>
      <c r="N462" s="443"/>
      <c r="O462" s="443"/>
      <c r="P462" s="443"/>
      <c r="Q462" s="443"/>
      <c r="R462" s="443"/>
      <c r="S462" s="443"/>
      <c r="T462" s="443"/>
      <c r="U462" s="443"/>
      <c r="V462" s="443"/>
      <c r="W462" s="443"/>
      <c r="X462" s="443"/>
      <c r="Y462" s="443"/>
      <c r="Z462" s="443"/>
    </row>
    <row r="463">
      <c r="A463" s="443"/>
      <c r="B463" s="443"/>
      <c r="C463" s="443"/>
      <c r="D463" s="443"/>
      <c r="E463" s="443"/>
      <c r="F463" s="443"/>
      <c r="G463" s="443"/>
      <c r="H463" s="443"/>
      <c r="I463" s="443"/>
      <c r="J463" s="452"/>
      <c r="K463" s="443"/>
      <c r="L463" s="443"/>
      <c r="M463" s="443"/>
      <c r="N463" s="443"/>
      <c r="O463" s="443"/>
      <c r="P463" s="443"/>
      <c r="Q463" s="443"/>
      <c r="R463" s="443"/>
      <c r="S463" s="443"/>
      <c r="T463" s="443"/>
      <c r="U463" s="443"/>
      <c r="V463" s="443"/>
      <c r="W463" s="443"/>
      <c r="X463" s="443"/>
      <c r="Y463" s="443"/>
      <c r="Z463" s="443"/>
    </row>
    <row r="464">
      <c r="A464" s="443"/>
      <c r="B464" s="443"/>
      <c r="C464" s="443"/>
      <c r="D464" s="443"/>
      <c r="E464" s="443"/>
      <c r="F464" s="443"/>
      <c r="G464" s="443"/>
      <c r="H464" s="443"/>
      <c r="I464" s="443"/>
      <c r="J464" s="452"/>
      <c r="K464" s="443"/>
      <c r="L464" s="443"/>
      <c r="M464" s="443"/>
      <c r="N464" s="443"/>
      <c r="O464" s="443"/>
      <c r="P464" s="443"/>
      <c r="Q464" s="443"/>
      <c r="R464" s="443"/>
      <c r="S464" s="443"/>
      <c r="T464" s="443"/>
      <c r="U464" s="443"/>
      <c r="V464" s="443"/>
      <c r="W464" s="443"/>
      <c r="X464" s="443"/>
      <c r="Y464" s="443"/>
      <c r="Z464" s="443"/>
    </row>
    <row r="465">
      <c r="A465" s="443"/>
      <c r="B465" s="443"/>
      <c r="C465" s="443"/>
      <c r="D465" s="443"/>
      <c r="E465" s="443"/>
      <c r="F465" s="443"/>
      <c r="G465" s="443"/>
      <c r="H465" s="443"/>
      <c r="I465" s="443"/>
      <c r="J465" s="452"/>
      <c r="K465" s="443"/>
      <c r="L465" s="443"/>
      <c r="M465" s="443"/>
      <c r="N465" s="443"/>
      <c r="O465" s="443"/>
      <c r="P465" s="443"/>
      <c r="Q465" s="443"/>
      <c r="R465" s="443"/>
      <c r="S465" s="443"/>
      <c r="T465" s="443"/>
      <c r="U465" s="443"/>
      <c r="V465" s="443"/>
      <c r="W465" s="443"/>
      <c r="X465" s="443"/>
      <c r="Y465" s="443"/>
      <c r="Z465" s="443"/>
    </row>
    <row r="466">
      <c r="A466" s="443"/>
      <c r="B466" s="443"/>
      <c r="C466" s="443"/>
      <c r="D466" s="443"/>
      <c r="E466" s="443"/>
      <c r="F466" s="443"/>
      <c r="G466" s="443"/>
      <c r="H466" s="443"/>
      <c r="I466" s="443"/>
      <c r="J466" s="452"/>
      <c r="K466" s="443"/>
      <c r="L466" s="443"/>
      <c r="M466" s="443"/>
      <c r="N466" s="443"/>
      <c r="O466" s="443"/>
      <c r="P466" s="443"/>
      <c r="Q466" s="443"/>
      <c r="R466" s="443"/>
      <c r="S466" s="443"/>
      <c r="T466" s="443"/>
      <c r="U466" s="443"/>
      <c r="V466" s="443"/>
      <c r="W466" s="443"/>
      <c r="X466" s="443"/>
      <c r="Y466" s="443"/>
      <c r="Z466" s="443"/>
    </row>
    <row r="467">
      <c r="A467" s="443"/>
      <c r="B467" s="443"/>
      <c r="C467" s="443"/>
      <c r="D467" s="443"/>
      <c r="E467" s="443"/>
      <c r="F467" s="443"/>
      <c r="G467" s="443"/>
      <c r="H467" s="443"/>
      <c r="I467" s="443"/>
      <c r="J467" s="452"/>
      <c r="K467" s="443"/>
      <c r="L467" s="443"/>
      <c r="M467" s="443"/>
      <c r="N467" s="443"/>
      <c r="O467" s="443"/>
      <c r="P467" s="443"/>
      <c r="Q467" s="443"/>
      <c r="R467" s="443"/>
      <c r="S467" s="443"/>
      <c r="T467" s="443"/>
      <c r="U467" s="443"/>
      <c r="V467" s="443"/>
      <c r="W467" s="443"/>
      <c r="X467" s="443"/>
      <c r="Y467" s="443"/>
      <c r="Z467" s="443"/>
    </row>
    <row r="468">
      <c r="A468" s="443"/>
      <c r="B468" s="443"/>
      <c r="C468" s="443"/>
      <c r="D468" s="443"/>
      <c r="E468" s="443"/>
      <c r="F468" s="443"/>
      <c r="G468" s="443"/>
      <c r="H468" s="443"/>
      <c r="I468" s="443"/>
      <c r="J468" s="452"/>
      <c r="K468" s="443"/>
      <c r="L468" s="443"/>
      <c r="M468" s="443"/>
      <c r="N468" s="443"/>
      <c r="O468" s="443"/>
      <c r="P468" s="443"/>
      <c r="Q468" s="443"/>
      <c r="R468" s="443"/>
      <c r="S468" s="443"/>
      <c r="T468" s="443"/>
      <c r="U468" s="443"/>
      <c r="V468" s="443"/>
      <c r="W468" s="443"/>
      <c r="X468" s="443"/>
      <c r="Y468" s="443"/>
      <c r="Z468" s="443"/>
    </row>
    <row r="469">
      <c r="A469" s="443"/>
      <c r="B469" s="443"/>
      <c r="C469" s="443"/>
      <c r="D469" s="443"/>
      <c r="E469" s="443"/>
      <c r="F469" s="443"/>
      <c r="G469" s="443"/>
      <c r="H469" s="443"/>
      <c r="I469" s="443"/>
      <c r="J469" s="452"/>
      <c r="K469" s="443"/>
      <c r="L469" s="443"/>
      <c r="M469" s="443"/>
      <c r="N469" s="443"/>
      <c r="O469" s="443"/>
      <c r="P469" s="443"/>
      <c r="Q469" s="443"/>
      <c r="R469" s="443"/>
      <c r="S469" s="443"/>
      <c r="T469" s="443"/>
      <c r="U469" s="443"/>
      <c r="V469" s="443"/>
      <c r="W469" s="443"/>
      <c r="X469" s="443"/>
      <c r="Y469" s="443"/>
      <c r="Z469" s="443"/>
    </row>
    <row r="470">
      <c r="A470" s="443"/>
      <c r="B470" s="443"/>
      <c r="C470" s="443"/>
      <c r="D470" s="443"/>
      <c r="E470" s="443"/>
      <c r="F470" s="443"/>
      <c r="G470" s="443"/>
      <c r="H470" s="443"/>
      <c r="I470" s="443"/>
      <c r="J470" s="452"/>
      <c r="K470" s="443"/>
      <c r="L470" s="443"/>
      <c r="M470" s="443"/>
      <c r="N470" s="443"/>
      <c r="O470" s="443"/>
      <c r="P470" s="443"/>
      <c r="Q470" s="443"/>
      <c r="R470" s="443"/>
      <c r="S470" s="443"/>
      <c r="T470" s="443"/>
      <c r="U470" s="443"/>
      <c r="V470" s="443"/>
      <c r="W470" s="443"/>
      <c r="X470" s="443"/>
      <c r="Y470" s="443"/>
      <c r="Z470" s="443"/>
    </row>
    <row r="471">
      <c r="A471" s="443"/>
      <c r="B471" s="443"/>
      <c r="C471" s="443"/>
      <c r="D471" s="443"/>
      <c r="E471" s="443"/>
      <c r="F471" s="443"/>
      <c r="G471" s="443"/>
      <c r="H471" s="443"/>
      <c r="I471" s="443"/>
      <c r="J471" s="452"/>
      <c r="K471" s="443"/>
      <c r="L471" s="443"/>
      <c r="M471" s="443"/>
      <c r="N471" s="443"/>
      <c r="O471" s="443"/>
      <c r="P471" s="443"/>
      <c r="Q471" s="443"/>
      <c r="R471" s="443"/>
      <c r="S471" s="443"/>
      <c r="T471" s="443"/>
      <c r="U471" s="443"/>
      <c r="V471" s="443"/>
      <c r="W471" s="443"/>
      <c r="X471" s="443"/>
      <c r="Y471" s="443"/>
      <c r="Z471" s="443"/>
    </row>
    <row r="472">
      <c r="A472" s="443"/>
      <c r="B472" s="443"/>
      <c r="C472" s="443"/>
      <c r="D472" s="443"/>
      <c r="E472" s="443"/>
      <c r="F472" s="443"/>
      <c r="G472" s="443"/>
      <c r="H472" s="443"/>
      <c r="I472" s="443"/>
      <c r="J472" s="452"/>
      <c r="K472" s="443"/>
      <c r="L472" s="443"/>
      <c r="M472" s="443"/>
      <c r="N472" s="443"/>
      <c r="O472" s="443"/>
      <c r="P472" s="443"/>
      <c r="Q472" s="443"/>
      <c r="R472" s="443"/>
      <c r="S472" s="443"/>
      <c r="T472" s="443"/>
      <c r="U472" s="443"/>
      <c r="V472" s="443"/>
      <c r="W472" s="443"/>
      <c r="X472" s="443"/>
      <c r="Y472" s="443"/>
      <c r="Z472" s="443"/>
    </row>
    <row r="473">
      <c r="A473" s="443"/>
      <c r="B473" s="443"/>
      <c r="C473" s="443"/>
      <c r="D473" s="443"/>
      <c r="E473" s="443"/>
      <c r="F473" s="443"/>
      <c r="G473" s="443"/>
      <c r="H473" s="443"/>
      <c r="I473" s="443"/>
      <c r="J473" s="452"/>
      <c r="K473" s="443"/>
      <c r="L473" s="443"/>
      <c r="M473" s="443"/>
      <c r="N473" s="443"/>
      <c r="O473" s="443"/>
      <c r="P473" s="443"/>
      <c r="Q473" s="443"/>
      <c r="R473" s="443"/>
      <c r="S473" s="443"/>
      <c r="T473" s="443"/>
      <c r="U473" s="443"/>
      <c r="V473" s="443"/>
      <c r="W473" s="443"/>
      <c r="X473" s="443"/>
      <c r="Y473" s="443"/>
      <c r="Z473" s="443"/>
    </row>
    <row r="474">
      <c r="A474" s="443"/>
      <c r="B474" s="443"/>
      <c r="C474" s="443"/>
      <c r="D474" s="443"/>
      <c r="E474" s="443"/>
      <c r="F474" s="443"/>
      <c r="G474" s="443"/>
      <c r="H474" s="443"/>
      <c r="I474" s="443"/>
      <c r="J474" s="452"/>
      <c r="K474" s="443"/>
      <c r="L474" s="443"/>
      <c r="M474" s="443"/>
      <c r="N474" s="443"/>
      <c r="O474" s="443"/>
      <c r="P474" s="443"/>
      <c r="Q474" s="443"/>
      <c r="R474" s="443"/>
      <c r="S474" s="443"/>
      <c r="T474" s="443"/>
      <c r="U474" s="443"/>
      <c r="V474" s="443"/>
      <c r="W474" s="443"/>
      <c r="X474" s="443"/>
      <c r="Y474" s="443"/>
      <c r="Z474" s="443"/>
    </row>
    <row r="475">
      <c r="A475" s="443"/>
      <c r="B475" s="443"/>
      <c r="C475" s="443"/>
      <c r="D475" s="443"/>
      <c r="E475" s="443"/>
      <c r="F475" s="443"/>
      <c r="G475" s="443"/>
      <c r="H475" s="443"/>
      <c r="I475" s="443"/>
      <c r="J475" s="452"/>
      <c r="K475" s="443"/>
      <c r="L475" s="443"/>
      <c r="M475" s="443"/>
      <c r="N475" s="443"/>
      <c r="O475" s="443"/>
      <c r="P475" s="443"/>
      <c r="Q475" s="443"/>
      <c r="R475" s="443"/>
      <c r="S475" s="443"/>
      <c r="T475" s="443"/>
      <c r="U475" s="443"/>
      <c r="V475" s="443"/>
      <c r="W475" s="443"/>
      <c r="X475" s="443"/>
      <c r="Y475" s="443"/>
      <c r="Z475" s="443"/>
    </row>
    <row r="476">
      <c r="A476" s="443"/>
      <c r="B476" s="443"/>
      <c r="C476" s="443"/>
      <c r="D476" s="443"/>
      <c r="E476" s="443"/>
      <c r="F476" s="443"/>
      <c r="G476" s="443"/>
      <c r="H476" s="443"/>
      <c r="I476" s="443"/>
      <c r="J476" s="452"/>
      <c r="K476" s="443"/>
      <c r="L476" s="443"/>
      <c r="M476" s="443"/>
      <c r="N476" s="443"/>
      <c r="O476" s="443"/>
      <c r="P476" s="443"/>
      <c r="Q476" s="443"/>
      <c r="R476" s="443"/>
      <c r="S476" s="443"/>
      <c r="T476" s="443"/>
      <c r="U476" s="443"/>
      <c r="V476" s="443"/>
      <c r="W476" s="443"/>
      <c r="X476" s="443"/>
      <c r="Y476" s="443"/>
      <c r="Z476" s="443"/>
    </row>
    <row r="477">
      <c r="A477" s="443"/>
      <c r="B477" s="443"/>
      <c r="C477" s="443"/>
      <c r="D477" s="443"/>
      <c r="E477" s="443"/>
      <c r="F477" s="443"/>
      <c r="G477" s="443"/>
      <c r="H477" s="443"/>
      <c r="I477" s="443"/>
      <c r="J477" s="452"/>
      <c r="K477" s="443"/>
      <c r="L477" s="443"/>
      <c r="M477" s="443"/>
      <c r="N477" s="443"/>
      <c r="O477" s="443"/>
      <c r="P477" s="443"/>
      <c r="Q477" s="443"/>
      <c r="R477" s="443"/>
      <c r="S477" s="443"/>
      <c r="T477" s="443"/>
      <c r="U477" s="443"/>
      <c r="V477" s="443"/>
      <c r="W477" s="443"/>
      <c r="X477" s="443"/>
      <c r="Y477" s="443"/>
      <c r="Z477" s="443"/>
    </row>
    <row r="478">
      <c r="A478" s="443"/>
      <c r="B478" s="443"/>
      <c r="C478" s="443"/>
      <c r="D478" s="443"/>
      <c r="E478" s="443"/>
      <c r="F478" s="443"/>
      <c r="G478" s="443"/>
      <c r="H478" s="443"/>
      <c r="I478" s="443"/>
      <c r="J478" s="452"/>
      <c r="K478" s="443"/>
      <c r="L478" s="443"/>
      <c r="M478" s="443"/>
      <c r="N478" s="443"/>
      <c r="O478" s="443"/>
      <c r="P478" s="443"/>
      <c r="Q478" s="443"/>
      <c r="R478" s="443"/>
      <c r="S478" s="443"/>
      <c r="T478" s="443"/>
      <c r="U478" s="443"/>
      <c r="V478" s="443"/>
      <c r="W478" s="443"/>
      <c r="X478" s="443"/>
      <c r="Y478" s="443"/>
      <c r="Z478" s="443"/>
    </row>
    <row r="479">
      <c r="A479" s="443"/>
      <c r="B479" s="443"/>
      <c r="C479" s="443"/>
      <c r="D479" s="443"/>
      <c r="E479" s="443"/>
      <c r="F479" s="443"/>
      <c r="G479" s="443"/>
      <c r="H479" s="443"/>
      <c r="I479" s="443"/>
      <c r="J479" s="452"/>
      <c r="K479" s="443"/>
      <c r="L479" s="443"/>
      <c r="M479" s="443"/>
      <c r="N479" s="443"/>
      <c r="O479" s="443"/>
      <c r="P479" s="443"/>
      <c r="Q479" s="443"/>
      <c r="R479" s="443"/>
      <c r="S479" s="443"/>
      <c r="T479" s="443"/>
      <c r="U479" s="443"/>
      <c r="V479" s="443"/>
      <c r="W479" s="443"/>
      <c r="X479" s="443"/>
      <c r="Y479" s="443"/>
      <c r="Z479" s="443"/>
    </row>
    <row r="480">
      <c r="A480" s="443"/>
      <c r="B480" s="443"/>
      <c r="C480" s="443"/>
      <c r="D480" s="443"/>
      <c r="E480" s="443"/>
      <c r="F480" s="443"/>
      <c r="G480" s="443"/>
      <c r="H480" s="443"/>
      <c r="I480" s="443"/>
      <c r="J480" s="452"/>
      <c r="K480" s="443"/>
      <c r="L480" s="443"/>
      <c r="M480" s="443"/>
      <c r="N480" s="443"/>
      <c r="O480" s="443"/>
      <c r="P480" s="443"/>
      <c r="Q480" s="443"/>
      <c r="R480" s="443"/>
      <c r="S480" s="443"/>
      <c r="T480" s="443"/>
      <c r="U480" s="443"/>
      <c r="V480" s="443"/>
      <c r="W480" s="443"/>
      <c r="X480" s="443"/>
      <c r="Y480" s="443"/>
      <c r="Z480" s="443"/>
    </row>
    <row r="481">
      <c r="A481" s="443"/>
      <c r="B481" s="443"/>
      <c r="C481" s="443"/>
      <c r="D481" s="443"/>
      <c r="E481" s="443"/>
      <c r="F481" s="443"/>
      <c r="G481" s="443"/>
      <c r="H481" s="443"/>
      <c r="I481" s="443"/>
      <c r="J481" s="452"/>
      <c r="K481" s="443"/>
      <c r="L481" s="443"/>
      <c r="M481" s="443"/>
      <c r="N481" s="443"/>
      <c r="O481" s="443"/>
      <c r="P481" s="443"/>
      <c r="Q481" s="443"/>
      <c r="R481" s="443"/>
      <c r="S481" s="443"/>
      <c r="T481" s="443"/>
      <c r="U481" s="443"/>
      <c r="V481" s="443"/>
      <c r="W481" s="443"/>
      <c r="X481" s="443"/>
      <c r="Y481" s="443"/>
      <c r="Z481" s="443"/>
    </row>
    <row r="482">
      <c r="A482" s="443"/>
      <c r="B482" s="443"/>
      <c r="C482" s="443"/>
      <c r="D482" s="443"/>
      <c r="E482" s="443"/>
      <c r="F482" s="443"/>
      <c r="G482" s="443"/>
      <c r="H482" s="443"/>
      <c r="I482" s="443"/>
      <c r="J482" s="452"/>
      <c r="K482" s="443"/>
      <c r="L482" s="443"/>
      <c r="M482" s="443"/>
      <c r="N482" s="443"/>
      <c r="O482" s="443"/>
      <c r="P482" s="443"/>
      <c r="Q482" s="443"/>
      <c r="R482" s="443"/>
      <c r="S482" s="443"/>
      <c r="T482" s="443"/>
      <c r="U482" s="443"/>
      <c r="V482" s="443"/>
      <c r="W482" s="443"/>
      <c r="X482" s="443"/>
      <c r="Y482" s="443"/>
      <c r="Z482" s="443"/>
    </row>
    <row r="483">
      <c r="A483" s="443"/>
      <c r="B483" s="443"/>
      <c r="C483" s="443"/>
      <c r="D483" s="443"/>
      <c r="E483" s="443"/>
      <c r="F483" s="443"/>
      <c r="G483" s="443"/>
      <c r="H483" s="443"/>
      <c r="I483" s="443"/>
      <c r="J483" s="452"/>
      <c r="K483" s="443"/>
      <c r="L483" s="443"/>
      <c r="M483" s="443"/>
      <c r="N483" s="443"/>
      <c r="O483" s="443"/>
      <c r="P483" s="443"/>
      <c r="Q483" s="443"/>
      <c r="R483" s="443"/>
      <c r="S483" s="443"/>
      <c r="T483" s="443"/>
      <c r="U483" s="443"/>
      <c r="V483" s="443"/>
      <c r="W483" s="443"/>
      <c r="X483" s="443"/>
      <c r="Y483" s="443"/>
      <c r="Z483" s="443"/>
    </row>
    <row r="484">
      <c r="A484" s="443"/>
      <c r="B484" s="443"/>
      <c r="C484" s="443"/>
      <c r="D484" s="443"/>
      <c r="E484" s="443"/>
      <c r="F484" s="443"/>
      <c r="G484" s="443"/>
      <c r="H484" s="443"/>
      <c r="I484" s="443"/>
      <c r="J484" s="452"/>
      <c r="K484" s="443"/>
      <c r="L484" s="443"/>
      <c r="M484" s="443"/>
      <c r="N484" s="443"/>
      <c r="O484" s="443"/>
      <c r="P484" s="443"/>
      <c r="Q484" s="443"/>
      <c r="R484" s="443"/>
      <c r="S484" s="443"/>
      <c r="T484" s="443"/>
      <c r="U484" s="443"/>
      <c r="V484" s="443"/>
      <c r="W484" s="443"/>
      <c r="X484" s="443"/>
      <c r="Y484" s="443"/>
      <c r="Z484" s="443"/>
    </row>
    <row r="485">
      <c r="A485" s="443"/>
      <c r="B485" s="443"/>
      <c r="C485" s="443"/>
      <c r="D485" s="443"/>
      <c r="E485" s="443"/>
      <c r="F485" s="443"/>
      <c r="G485" s="443"/>
      <c r="H485" s="443"/>
      <c r="I485" s="443"/>
      <c r="J485" s="452"/>
      <c r="K485" s="443"/>
      <c r="L485" s="443"/>
      <c r="M485" s="443"/>
      <c r="N485" s="443"/>
      <c r="O485" s="443"/>
      <c r="P485" s="443"/>
      <c r="Q485" s="443"/>
      <c r="R485" s="443"/>
      <c r="S485" s="443"/>
      <c r="T485" s="443"/>
      <c r="U485" s="443"/>
      <c r="V485" s="443"/>
      <c r="W485" s="443"/>
      <c r="X485" s="443"/>
      <c r="Y485" s="443"/>
      <c r="Z485" s="443"/>
    </row>
    <row r="486">
      <c r="A486" s="443"/>
      <c r="B486" s="443"/>
      <c r="C486" s="443"/>
      <c r="D486" s="443"/>
      <c r="E486" s="443"/>
      <c r="F486" s="443"/>
      <c r="G486" s="443"/>
      <c r="H486" s="443"/>
      <c r="I486" s="443"/>
      <c r="J486" s="452"/>
      <c r="K486" s="443"/>
      <c r="L486" s="443"/>
      <c r="M486" s="443"/>
      <c r="N486" s="443"/>
      <c r="O486" s="443"/>
      <c r="P486" s="443"/>
      <c r="Q486" s="443"/>
      <c r="R486" s="443"/>
      <c r="S486" s="443"/>
      <c r="T486" s="443"/>
      <c r="U486" s="443"/>
      <c r="V486" s="443"/>
      <c r="W486" s="443"/>
      <c r="X486" s="443"/>
      <c r="Y486" s="443"/>
      <c r="Z486" s="443"/>
    </row>
    <row r="487">
      <c r="A487" s="443"/>
      <c r="B487" s="443"/>
      <c r="C487" s="443"/>
      <c r="D487" s="443"/>
      <c r="E487" s="443"/>
      <c r="F487" s="443"/>
      <c r="G487" s="443"/>
      <c r="H487" s="443"/>
      <c r="I487" s="443"/>
      <c r="J487" s="452"/>
      <c r="K487" s="443"/>
      <c r="L487" s="443"/>
      <c r="M487" s="443"/>
      <c r="N487" s="443"/>
      <c r="O487" s="443"/>
      <c r="P487" s="443"/>
      <c r="Q487" s="443"/>
      <c r="R487" s="443"/>
      <c r="S487" s="443"/>
      <c r="T487" s="443"/>
      <c r="U487" s="443"/>
      <c r="V487" s="443"/>
      <c r="W487" s="443"/>
      <c r="X487" s="443"/>
      <c r="Y487" s="443"/>
      <c r="Z487" s="443"/>
    </row>
    <row r="488">
      <c r="A488" s="443"/>
      <c r="B488" s="443"/>
      <c r="C488" s="443"/>
      <c r="D488" s="443"/>
      <c r="E488" s="443"/>
      <c r="F488" s="443"/>
      <c r="G488" s="443"/>
      <c r="H488" s="443"/>
      <c r="I488" s="443"/>
      <c r="J488" s="452"/>
      <c r="K488" s="443"/>
      <c r="L488" s="443"/>
      <c r="M488" s="443"/>
      <c r="N488" s="443"/>
      <c r="O488" s="443"/>
      <c r="P488" s="443"/>
      <c r="Q488" s="443"/>
      <c r="R488" s="443"/>
      <c r="S488" s="443"/>
      <c r="T488" s="443"/>
      <c r="U488" s="443"/>
      <c r="V488" s="443"/>
      <c r="W488" s="443"/>
      <c r="X488" s="443"/>
      <c r="Y488" s="443"/>
      <c r="Z488" s="443"/>
    </row>
    <row r="489">
      <c r="A489" s="443"/>
      <c r="B489" s="443"/>
      <c r="C489" s="443"/>
      <c r="D489" s="443"/>
      <c r="E489" s="443"/>
      <c r="F489" s="443"/>
      <c r="G489" s="443"/>
      <c r="H489" s="443"/>
      <c r="I489" s="443"/>
      <c r="J489" s="452"/>
      <c r="K489" s="443"/>
      <c r="L489" s="443"/>
      <c r="M489" s="443"/>
      <c r="N489" s="443"/>
      <c r="O489" s="443"/>
      <c r="P489" s="443"/>
      <c r="Q489" s="443"/>
      <c r="R489" s="443"/>
      <c r="S489" s="443"/>
      <c r="T489" s="443"/>
      <c r="U489" s="443"/>
      <c r="V489" s="443"/>
      <c r="W489" s="443"/>
      <c r="X489" s="443"/>
      <c r="Y489" s="443"/>
      <c r="Z489" s="443"/>
    </row>
    <row r="490">
      <c r="A490" s="443"/>
      <c r="B490" s="443"/>
      <c r="C490" s="443"/>
      <c r="D490" s="443"/>
      <c r="E490" s="443"/>
      <c r="F490" s="443"/>
      <c r="G490" s="443"/>
      <c r="H490" s="443"/>
      <c r="I490" s="443"/>
      <c r="J490" s="452"/>
      <c r="K490" s="443"/>
      <c r="L490" s="443"/>
      <c r="M490" s="443"/>
      <c r="N490" s="443"/>
      <c r="O490" s="443"/>
      <c r="P490" s="443"/>
      <c r="Q490" s="443"/>
      <c r="R490" s="443"/>
      <c r="S490" s="443"/>
      <c r="T490" s="443"/>
      <c r="U490" s="443"/>
      <c r="V490" s="443"/>
      <c r="W490" s="443"/>
      <c r="X490" s="443"/>
      <c r="Y490" s="443"/>
      <c r="Z490" s="443"/>
    </row>
    <row r="491">
      <c r="A491" s="443"/>
      <c r="B491" s="443"/>
      <c r="C491" s="443"/>
      <c r="D491" s="443"/>
      <c r="E491" s="443"/>
      <c r="F491" s="443"/>
      <c r="G491" s="443"/>
      <c r="H491" s="443"/>
      <c r="I491" s="443"/>
      <c r="J491" s="452"/>
      <c r="K491" s="443"/>
      <c r="L491" s="443"/>
      <c r="M491" s="443"/>
      <c r="N491" s="443"/>
      <c r="O491" s="443"/>
      <c r="P491" s="443"/>
      <c r="Q491" s="443"/>
      <c r="R491" s="443"/>
      <c r="S491" s="443"/>
      <c r="T491" s="443"/>
      <c r="U491" s="443"/>
      <c r="V491" s="443"/>
      <c r="W491" s="443"/>
      <c r="X491" s="443"/>
      <c r="Y491" s="443"/>
      <c r="Z491" s="443"/>
    </row>
    <row r="492">
      <c r="A492" s="443"/>
      <c r="B492" s="443"/>
      <c r="C492" s="443"/>
      <c r="D492" s="443"/>
      <c r="E492" s="443"/>
      <c r="F492" s="443"/>
      <c r="G492" s="443"/>
      <c r="H492" s="443"/>
      <c r="I492" s="443"/>
      <c r="J492" s="452"/>
      <c r="K492" s="443"/>
      <c r="L492" s="443"/>
      <c r="M492" s="443"/>
      <c r="N492" s="443"/>
      <c r="O492" s="443"/>
      <c r="P492" s="443"/>
      <c r="Q492" s="443"/>
      <c r="R492" s="443"/>
      <c r="S492" s="443"/>
      <c r="T492" s="443"/>
      <c r="U492" s="443"/>
      <c r="V492" s="443"/>
      <c r="W492" s="443"/>
      <c r="X492" s="443"/>
      <c r="Y492" s="443"/>
      <c r="Z492" s="443"/>
    </row>
    <row r="493">
      <c r="A493" s="443"/>
      <c r="B493" s="443"/>
      <c r="C493" s="443"/>
      <c r="D493" s="443"/>
      <c r="E493" s="443"/>
      <c r="F493" s="443"/>
      <c r="G493" s="443"/>
      <c r="H493" s="443"/>
      <c r="I493" s="443"/>
      <c r="J493" s="452"/>
      <c r="K493" s="443"/>
      <c r="L493" s="443"/>
      <c r="M493" s="443"/>
      <c r="N493" s="443"/>
      <c r="O493" s="443"/>
      <c r="P493" s="443"/>
      <c r="Q493" s="443"/>
      <c r="R493" s="443"/>
      <c r="S493" s="443"/>
      <c r="T493" s="443"/>
      <c r="U493" s="443"/>
      <c r="V493" s="443"/>
      <c r="W493" s="443"/>
      <c r="X493" s="443"/>
      <c r="Y493" s="443"/>
      <c r="Z493" s="443"/>
    </row>
    <row r="494">
      <c r="A494" s="443"/>
      <c r="B494" s="443"/>
      <c r="C494" s="443"/>
      <c r="D494" s="443"/>
      <c r="E494" s="443"/>
      <c r="F494" s="443"/>
      <c r="G494" s="443"/>
      <c r="H494" s="443"/>
      <c r="I494" s="443"/>
      <c r="J494" s="452"/>
      <c r="K494" s="443"/>
      <c r="L494" s="443"/>
      <c r="M494" s="443"/>
      <c r="N494" s="443"/>
      <c r="O494" s="443"/>
      <c r="P494" s="443"/>
      <c r="Q494" s="443"/>
      <c r="R494" s="443"/>
      <c r="S494" s="443"/>
      <c r="T494" s="443"/>
      <c r="U494" s="443"/>
      <c r="V494" s="443"/>
      <c r="W494" s="443"/>
      <c r="X494" s="443"/>
      <c r="Y494" s="443"/>
      <c r="Z494" s="443"/>
    </row>
    <row r="495">
      <c r="A495" s="443"/>
      <c r="B495" s="443"/>
      <c r="C495" s="443"/>
      <c r="D495" s="443"/>
      <c r="E495" s="443"/>
      <c r="F495" s="443"/>
      <c r="G495" s="443"/>
      <c r="H495" s="443"/>
      <c r="I495" s="443"/>
      <c r="J495" s="452"/>
      <c r="K495" s="443"/>
      <c r="L495" s="443"/>
      <c r="M495" s="443"/>
      <c r="N495" s="443"/>
      <c r="O495" s="443"/>
      <c r="P495" s="443"/>
      <c r="Q495" s="443"/>
      <c r="R495" s="443"/>
      <c r="S495" s="443"/>
      <c r="T495" s="443"/>
      <c r="U495" s="443"/>
      <c r="V495" s="443"/>
      <c r="W495" s="443"/>
      <c r="X495" s="443"/>
      <c r="Y495" s="443"/>
      <c r="Z495" s="443"/>
    </row>
    <row r="496">
      <c r="A496" s="443"/>
      <c r="B496" s="443"/>
      <c r="C496" s="443"/>
      <c r="D496" s="443"/>
      <c r="E496" s="443"/>
      <c r="F496" s="443"/>
      <c r="G496" s="443"/>
      <c r="H496" s="443"/>
      <c r="I496" s="443"/>
      <c r="J496" s="452"/>
      <c r="K496" s="443"/>
      <c r="L496" s="443"/>
      <c r="M496" s="443"/>
      <c r="N496" s="443"/>
      <c r="O496" s="443"/>
      <c r="P496" s="443"/>
      <c r="Q496" s="443"/>
      <c r="R496" s="443"/>
      <c r="S496" s="443"/>
      <c r="T496" s="443"/>
      <c r="U496" s="443"/>
      <c r="V496" s="443"/>
      <c r="W496" s="443"/>
      <c r="X496" s="443"/>
      <c r="Y496" s="443"/>
      <c r="Z496" s="443"/>
    </row>
    <row r="497">
      <c r="A497" s="443"/>
      <c r="B497" s="443"/>
      <c r="C497" s="443"/>
      <c r="D497" s="443"/>
      <c r="E497" s="443"/>
      <c r="F497" s="443"/>
      <c r="G497" s="443"/>
      <c r="H497" s="443"/>
      <c r="I497" s="443"/>
      <c r="J497" s="452"/>
      <c r="K497" s="443"/>
      <c r="L497" s="443"/>
      <c r="M497" s="443"/>
      <c r="N497" s="443"/>
      <c r="O497" s="443"/>
      <c r="P497" s="443"/>
      <c r="Q497" s="443"/>
      <c r="R497" s="443"/>
      <c r="S497" s="443"/>
      <c r="T497" s="443"/>
      <c r="U497" s="443"/>
      <c r="V497" s="443"/>
      <c r="W497" s="443"/>
      <c r="X497" s="443"/>
      <c r="Y497" s="443"/>
      <c r="Z497" s="443"/>
    </row>
    <row r="498">
      <c r="A498" s="443"/>
      <c r="B498" s="443"/>
      <c r="C498" s="443"/>
      <c r="D498" s="443"/>
      <c r="E498" s="443"/>
      <c r="F498" s="443"/>
      <c r="G498" s="443"/>
      <c r="H498" s="443"/>
      <c r="I498" s="443"/>
      <c r="J498" s="452"/>
      <c r="K498" s="443"/>
      <c r="L498" s="443"/>
      <c r="M498" s="443"/>
      <c r="N498" s="443"/>
      <c r="O498" s="443"/>
      <c r="P498" s="443"/>
      <c r="Q498" s="443"/>
      <c r="R498" s="443"/>
      <c r="S498" s="443"/>
      <c r="T498" s="443"/>
      <c r="U498" s="443"/>
      <c r="V498" s="443"/>
      <c r="W498" s="443"/>
      <c r="X498" s="443"/>
      <c r="Y498" s="443"/>
      <c r="Z498" s="443"/>
    </row>
    <row r="499">
      <c r="A499" s="443"/>
      <c r="B499" s="443"/>
      <c r="C499" s="443"/>
      <c r="D499" s="443"/>
      <c r="E499" s="443"/>
      <c r="F499" s="443"/>
      <c r="G499" s="443"/>
      <c r="H499" s="443"/>
      <c r="I499" s="443"/>
      <c r="J499" s="452"/>
      <c r="K499" s="443"/>
      <c r="L499" s="443"/>
      <c r="M499" s="443"/>
      <c r="N499" s="443"/>
      <c r="O499" s="443"/>
      <c r="P499" s="443"/>
      <c r="Q499" s="443"/>
      <c r="R499" s="443"/>
      <c r="S499" s="443"/>
      <c r="T499" s="443"/>
      <c r="U499" s="443"/>
      <c r="V499" s="443"/>
      <c r="W499" s="443"/>
      <c r="X499" s="443"/>
      <c r="Y499" s="443"/>
      <c r="Z499" s="443"/>
    </row>
    <row r="500">
      <c r="A500" s="443"/>
      <c r="B500" s="443"/>
      <c r="C500" s="443"/>
      <c r="D500" s="443"/>
      <c r="E500" s="443"/>
      <c r="F500" s="443"/>
      <c r="G500" s="443"/>
      <c r="H500" s="443"/>
      <c r="I500" s="443"/>
      <c r="J500" s="452"/>
      <c r="K500" s="443"/>
      <c r="L500" s="443"/>
      <c r="M500" s="443"/>
      <c r="N500" s="443"/>
      <c r="O500" s="443"/>
      <c r="P500" s="443"/>
      <c r="Q500" s="443"/>
      <c r="R500" s="443"/>
      <c r="S500" s="443"/>
      <c r="T500" s="443"/>
      <c r="U500" s="443"/>
      <c r="V500" s="443"/>
      <c r="W500" s="443"/>
      <c r="X500" s="443"/>
      <c r="Y500" s="443"/>
      <c r="Z500" s="443"/>
    </row>
    <row r="501">
      <c r="A501" s="443"/>
      <c r="B501" s="443"/>
      <c r="C501" s="443"/>
      <c r="D501" s="443"/>
      <c r="E501" s="443"/>
      <c r="F501" s="443"/>
      <c r="G501" s="443"/>
      <c r="H501" s="443"/>
      <c r="I501" s="443"/>
      <c r="J501" s="452"/>
      <c r="K501" s="443"/>
      <c r="L501" s="443"/>
      <c r="M501" s="443"/>
      <c r="N501" s="443"/>
      <c r="O501" s="443"/>
      <c r="P501" s="443"/>
      <c r="Q501" s="443"/>
      <c r="R501" s="443"/>
      <c r="S501" s="443"/>
      <c r="T501" s="443"/>
      <c r="U501" s="443"/>
      <c r="V501" s="443"/>
      <c r="W501" s="443"/>
      <c r="X501" s="443"/>
      <c r="Y501" s="443"/>
      <c r="Z501" s="443"/>
    </row>
    <row r="502">
      <c r="A502" s="443"/>
      <c r="B502" s="443"/>
      <c r="C502" s="443"/>
      <c r="D502" s="443"/>
      <c r="E502" s="443"/>
      <c r="F502" s="443"/>
      <c r="G502" s="443"/>
      <c r="H502" s="443"/>
      <c r="I502" s="443"/>
      <c r="J502" s="452"/>
      <c r="K502" s="443"/>
      <c r="L502" s="443"/>
      <c r="M502" s="443"/>
      <c r="N502" s="443"/>
      <c r="O502" s="443"/>
      <c r="P502" s="443"/>
      <c r="Q502" s="443"/>
      <c r="R502" s="443"/>
      <c r="S502" s="443"/>
      <c r="T502" s="443"/>
      <c r="U502" s="443"/>
      <c r="V502" s="443"/>
      <c r="W502" s="443"/>
      <c r="X502" s="443"/>
      <c r="Y502" s="443"/>
      <c r="Z502" s="443"/>
    </row>
    <row r="503">
      <c r="A503" s="443"/>
      <c r="B503" s="443"/>
      <c r="C503" s="443"/>
      <c r="D503" s="443"/>
      <c r="E503" s="443"/>
      <c r="F503" s="443"/>
      <c r="G503" s="443"/>
      <c r="H503" s="443"/>
      <c r="I503" s="443"/>
      <c r="J503" s="452"/>
      <c r="K503" s="443"/>
      <c r="L503" s="443"/>
      <c r="M503" s="443"/>
      <c r="N503" s="443"/>
      <c r="O503" s="443"/>
      <c r="P503" s="443"/>
      <c r="Q503" s="443"/>
      <c r="R503" s="443"/>
      <c r="S503" s="443"/>
      <c r="T503" s="443"/>
      <c r="U503" s="443"/>
      <c r="V503" s="443"/>
      <c r="W503" s="443"/>
      <c r="X503" s="443"/>
      <c r="Y503" s="443"/>
      <c r="Z503" s="443"/>
    </row>
    <row r="504">
      <c r="A504" s="443"/>
      <c r="B504" s="443"/>
      <c r="C504" s="443"/>
      <c r="D504" s="443"/>
      <c r="E504" s="443"/>
      <c r="F504" s="443"/>
      <c r="G504" s="443"/>
      <c r="H504" s="443"/>
      <c r="I504" s="443"/>
      <c r="J504" s="452"/>
      <c r="K504" s="443"/>
      <c r="L504" s="443"/>
      <c r="M504" s="443"/>
      <c r="N504" s="443"/>
      <c r="O504" s="443"/>
      <c r="P504" s="443"/>
      <c r="Q504" s="443"/>
      <c r="R504" s="443"/>
      <c r="S504" s="443"/>
      <c r="T504" s="443"/>
      <c r="U504" s="443"/>
      <c r="V504" s="443"/>
      <c r="W504" s="443"/>
      <c r="X504" s="443"/>
      <c r="Y504" s="443"/>
      <c r="Z504" s="443"/>
    </row>
    <row r="505">
      <c r="A505" s="443"/>
      <c r="B505" s="443"/>
      <c r="C505" s="443"/>
      <c r="D505" s="443"/>
      <c r="E505" s="443"/>
      <c r="F505" s="443"/>
      <c r="G505" s="443"/>
      <c r="H505" s="443"/>
      <c r="I505" s="443"/>
      <c r="J505" s="452"/>
      <c r="K505" s="443"/>
      <c r="L505" s="443"/>
      <c r="M505" s="443"/>
      <c r="N505" s="443"/>
      <c r="O505" s="443"/>
      <c r="P505" s="443"/>
      <c r="Q505" s="443"/>
      <c r="R505" s="443"/>
      <c r="S505" s="443"/>
      <c r="T505" s="443"/>
      <c r="U505" s="443"/>
      <c r="V505" s="443"/>
      <c r="W505" s="443"/>
      <c r="X505" s="443"/>
      <c r="Y505" s="443"/>
      <c r="Z505" s="443"/>
    </row>
    <row r="506">
      <c r="A506" s="443"/>
      <c r="B506" s="443"/>
      <c r="C506" s="443"/>
      <c r="D506" s="443"/>
      <c r="E506" s="443"/>
      <c r="F506" s="443"/>
      <c r="G506" s="443"/>
      <c r="H506" s="443"/>
      <c r="I506" s="443"/>
      <c r="J506" s="452"/>
      <c r="K506" s="443"/>
      <c r="L506" s="443"/>
      <c r="M506" s="443"/>
      <c r="N506" s="443"/>
      <c r="O506" s="443"/>
      <c r="P506" s="443"/>
      <c r="Q506" s="443"/>
      <c r="R506" s="443"/>
      <c r="S506" s="443"/>
      <c r="T506" s="443"/>
      <c r="U506" s="443"/>
      <c r="V506" s="443"/>
      <c r="W506" s="443"/>
      <c r="X506" s="443"/>
      <c r="Y506" s="443"/>
      <c r="Z506" s="443"/>
    </row>
    <row r="507">
      <c r="A507" s="443"/>
      <c r="B507" s="443"/>
      <c r="C507" s="443"/>
      <c r="D507" s="443"/>
      <c r="E507" s="443"/>
      <c r="F507" s="443"/>
      <c r="G507" s="443"/>
      <c r="H507" s="443"/>
      <c r="I507" s="443"/>
      <c r="J507" s="452"/>
      <c r="K507" s="443"/>
      <c r="L507" s="443"/>
      <c r="M507" s="443"/>
      <c r="N507" s="443"/>
      <c r="O507" s="443"/>
      <c r="P507" s="443"/>
      <c r="Q507" s="443"/>
      <c r="R507" s="443"/>
      <c r="S507" s="443"/>
      <c r="T507" s="443"/>
      <c r="U507" s="443"/>
      <c r="V507" s="443"/>
      <c r="W507" s="443"/>
      <c r="X507" s="443"/>
      <c r="Y507" s="443"/>
      <c r="Z507" s="443"/>
    </row>
    <row r="508">
      <c r="A508" s="443"/>
      <c r="B508" s="443"/>
      <c r="C508" s="443"/>
      <c r="D508" s="443"/>
      <c r="E508" s="443"/>
      <c r="F508" s="443"/>
      <c r="G508" s="443"/>
      <c r="H508" s="443"/>
      <c r="I508" s="443"/>
      <c r="J508" s="452"/>
      <c r="K508" s="443"/>
      <c r="L508" s="443"/>
      <c r="M508" s="443"/>
      <c r="N508" s="443"/>
      <c r="O508" s="443"/>
      <c r="P508" s="443"/>
      <c r="Q508" s="443"/>
      <c r="R508" s="443"/>
      <c r="S508" s="443"/>
      <c r="T508" s="443"/>
      <c r="U508" s="443"/>
      <c r="V508" s="443"/>
      <c r="W508" s="443"/>
      <c r="X508" s="443"/>
      <c r="Y508" s="443"/>
      <c r="Z508" s="443"/>
    </row>
    <row r="509">
      <c r="A509" s="443"/>
      <c r="B509" s="443"/>
      <c r="C509" s="443"/>
      <c r="D509" s="443"/>
      <c r="E509" s="443"/>
      <c r="F509" s="443"/>
      <c r="G509" s="443"/>
      <c r="H509" s="443"/>
      <c r="I509" s="443"/>
      <c r="J509" s="452"/>
      <c r="K509" s="443"/>
      <c r="L509" s="443"/>
      <c r="M509" s="443"/>
      <c r="N509" s="443"/>
      <c r="O509" s="443"/>
      <c r="P509" s="443"/>
      <c r="Q509" s="443"/>
      <c r="R509" s="443"/>
      <c r="S509" s="443"/>
      <c r="T509" s="443"/>
      <c r="U509" s="443"/>
      <c r="V509" s="443"/>
      <c r="W509" s="443"/>
      <c r="X509" s="443"/>
      <c r="Y509" s="443"/>
      <c r="Z509" s="443"/>
    </row>
    <row r="510">
      <c r="A510" s="443"/>
      <c r="B510" s="443"/>
      <c r="C510" s="443"/>
      <c r="D510" s="443"/>
      <c r="E510" s="443"/>
      <c r="F510" s="443"/>
      <c r="G510" s="443"/>
      <c r="H510" s="443"/>
      <c r="I510" s="443"/>
      <c r="J510" s="452"/>
      <c r="K510" s="443"/>
      <c r="L510" s="443"/>
      <c r="M510" s="443"/>
      <c r="N510" s="443"/>
      <c r="O510" s="443"/>
      <c r="P510" s="443"/>
      <c r="Q510" s="443"/>
      <c r="R510" s="443"/>
      <c r="S510" s="443"/>
      <c r="T510" s="443"/>
      <c r="U510" s="443"/>
      <c r="V510" s="443"/>
      <c r="W510" s="443"/>
      <c r="X510" s="443"/>
      <c r="Y510" s="443"/>
      <c r="Z510" s="443"/>
    </row>
    <row r="511">
      <c r="A511" s="443"/>
      <c r="B511" s="443"/>
      <c r="C511" s="443"/>
      <c r="D511" s="443"/>
      <c r="E511" s="443"/>
      <c r="F511" s="443"/>
      <c r="G511" s="443"/>
      <c r="H511" s="443"/>
      <c r="I511" s="443"/>
      <c r="J511" s="452"/>
      <c r="K511" s="443"/>
      <c r="L511" s="443"/>
      <c r="M511" s="443"/>
      <c r="N511" s="443"/>
      <c r="O511" s="443"/>
      <c r="P511" s="443"/>
      <c r="Q511" s="443"/>
      <c r="R511" s="443"/>
      <c r="S511" s="443"/>
      <c r="T511" s="443"/>
      <c r="U511" s="443"/>
      <c r="V511" s="443"/>
      <c r="W511" s="443"/>
      <c r="X511" s="443"/>
      <c r="Y511" s="443"/>
      <c r="Z511" s="443"/>
    </row>
    <row r="512">
      <c r="A512" s="443"/>
      <c r="B512" s="443"/>
      <c r="C512" s="443"/>
      <c r="D512" s="443"/>
      <c r="E512" s="443"/>
      <c r="F512" s="443"/>
      <c r="G512" s="443"/>
      <c r="H512" s="443"/>
      <c r="I512" s="443"/>
      <c r="J512" s="452"/>
      <c r="K512" s="443"/>
      <c r="L512" s="443"/>
      <c r="M512" s="443"/>
      <c r="N512" s="443"/>
      <c r="O512" s="443"/>
      <c r="P512" s="443"/>
      <c r="Q512" s="443"/>
      <c r="R512" s="443"/>
      <c r="S512" s="443"/>
      <c r="T512" s="443"/>
      <c r="U512" s="443"/>
      <c r="V512" s="443"/>
      <c r="W512" s="443"/>
      <c r="X512" s="443"/>
      <c r="Y512" s="443"/>
      <c r="Z512" s="443"/>
    </row>
    <row r="513">
      <c r="A513" s="443"/>
      <c r="B513" s="443"/>
      <c r="C513" s="443"/>
      <c r="D513" s="443"/>
      <c r="E513" s="443"/>
      <c r="F513" s="443"/>
      <c r="G513" s="443"/>
      <c r="H513" s="443"/>
      <c r="I513" s="443"/>
      <c r="J513" s="452"/>
      <c r="K513" s="443"/>
      <c r="L513" s="443"/>
      <c r="M513" s="443"/>
      <c r="N513" s="443"/>
      <c r="O513" s="443"/>
      <c r="P513" s="443"/>
      <c r="Q513" s="443"/>
      <c r="R513" s="443"/>
      <c r="S513" s="443"/>
      <c r="T513" s="443"/>
      <c r="U513" s="443"/>
      <c r="V513" s="443"/>
      <c r="W513" s="443"/>
      <c r="X513" s="443"/>
      <c r="Y513" s="443"/>
      <c r="Z513" s="443"/>
    </row>
    <row r="514">
      <c r="A514" s="443"/>
      <c r="B514" s="443"/>
      <c r="C514" s="443"/>
      <c r="D514" s="443"/>
      <c r="E514" s="443"/>
      <c r="F514" s="443"/>
      <c r="G514" s="443"/>
      <c r="H514" s="443"/>
      <c r="I514" s="443"/>
      <c r="J514" s="452"/>
      <c r="K514" s="443"/>
      <c r="L514" s="443"/>
      <c r="M514" s="443"/>
      <c r="N514" s="443"/>
      <c r="O514" s="443"/>
      <c r="P514" s="443"/>
      <c r="Q514" s="443"/>
      <c r="R514" s="443"/>
      <c r="S514" s="443"/>
      <c r="T514" s="443"/>
      <c r="U514" s="443"/>
      <c r="V514" s="443"/>
      <c r="W514" s="443"/>
      <c r="X514" s="443"/>
      <c r="Y514" s="443"/>
      <c r="Z514" s="443"/>
    </row>
    <row r="515">
      <c r="A515" s="443"/>
      <c r="B515" s="443"/>
      <c r="C515" s="443"/>
      <c r="D515" s="443"/>
      <c r="E515" s="443"/>
      <c r="F515" s="443"/>
      <c r="G515" s="443"/>
      <c r="H515" s="443"/>
      <c r="I515" s="443"/>
      <c r="J515" s="452"/>
      <c r="K515" s="443"/>
      <c r="L515" s="443"/>
      <c r="M515" s="443"/>
      <c r="N515" s="443"/>
      <c r="O515" s="443"/>
      <c r="P515" s="443"/>
      <c r="Q515" s="443"/>
      <c r="R515" s="443"/>
      <c r="S515" s="443"/>
      <c r="T515" s="443"/>
      <c r="U515" s="443"/>
      <c r="V515" s="443"/>
      <c r="W515" s="443"/>
      <c r="X515" s="443"/>
      <c r="Y515" s="443"/>
      <c r="Z515" s="443"/>
    </row>
    <row r="516">
      <c r="A516" s="443"/>
      <c r="B516" s="443"/>
      <c r="C516" s="443"/>
      <c r="D516" s="443"/>
      <c r="E516" s="443"/>
      <c r="F516" s="443"/>
      <c r="G516" s="443"/>
      <c r="H516" s="443"/>
      <c r="I516" s="443"/>
      <c r="J516" s="452"/>
      <c r="K516" s="443"/>
      <c r="L516" s="443"/>
      <c r="M516" s="443"/>
      <c r="N516" s="443"/>
      <c r="O516" s="443"/>
      <c r="P516" s="443"/>
      <c r="Q516" s="443"/>
      <c r="R516" s="443"/>
      <c r="S516" s="443"/>
      <c r="T516" s="443"/>
      <c r="U516" s="443"/>
      <c r="V516" s="443"/>
      <c r="W516" s="443"/>
      <c r="X516" s="443"/>
      <c r="Y516" s="443"/>
      <c r="Z516" s="443"/>
    </row>
    <row r="517">
      <c r="A517" s="443"/>
      <c r="B517" s="443"/>
      <c r="C517" s="443"/>
      <c r="D517" s="443"/>
      <c r="E517" s="443"/>
      <c r="F517" s="443"/>
      <c r="G517" s="443"/>
      <c r="H517" s="443"/>
      <c r="I517" s="443"/>
      <c r="J517" s="452"/>
      <c r="K517" s="443"/>
      <c r="L517" s="443"/>
      <c r="M517" s="443"/>
      <c r="N517" s="443"/>
      <c r="O517" s="443"/>
      <c r="P517" s="443"/>
      <c r="Q517" s="443"/>
      <c r="R517" s="443"/>
      <c r="S517" s="443"/>
      <c r="T517" s="443"/>
      <c r="U517" s="443"/>
      <c r="V517" s="443"/>
      <c r="W517" s="443"/>
      <c r="X517" s="443"/>
      <c r="Y517" s="443"/>
      <c r="Z517" s="443"/>
    </row>
    <row r="518">
      <c r="A518" s="443"/>
      <c r="B518" s="443"/>
      <c r="C518" s="443"/>
      <c r="D518" s="443"/>
      <c r="E518" s="443"/>
      <c r="F518" s="443"/>
      <c r="G518" s="443"/>
      <c r="H518" s="443"/>
      <c r="I518" s="443"/>
      <c r="J518" s="452"/>
      <c r="K518" s="443"/>
      <c r="L518" s="443"/>
      <c r="M518" s="443"/>
      <c r="N518" s="443"/>
      <c r="O518" s="443"/>
      <c r="P518" s="443"/>
      <c r="Q518" s="443"/>
      <c r="R518" s="443"/>
      <c r="S518" s="443"/>
      <c r="T518" s="443"/>
      <c r="U518" s="443"/>
      <c r="V518" s="443"/>
      <c r="W518" s="443"/>
      <c r="X518" s="443"/>
      <c r="Y518" s="443"/>
      <c r="Z518" s="443"/>
    </row>
    <row r="519">
      <c r="A519" s="443"/>
      <c r="B519" s="443"/>
      <c r="C519" s="443"/>
      <c r="D519" s="443"/>
      <c r="E519" s="443"/>
      <c r="F519" s="443"/>
      <c r="G519" s="443"/>
      <c r="H519" s="443"/>
      <c r="I519" s="443"/>
      <c r="J519" s="452"/>
      <c r="K519" s="443"/>
      <c r="L519" s="443"/>
      <c r="M519" s="443"/>
      <c r="N519" s="443"/>
      <c r="O519" s="443"/>
      <c r="P519" s="443"/>
      <c r="Q519" s="443"/>
      <c r="R519" s="443"/>
      <c r="S519" s="443"/>
      <c r="T519" s="443"/>
      <c r="U519" s="443"/>
      <c r="V519" s="443"/>
      <c r="W519" s="443"/>
      <c r="X519" s="443"/>
      <c r="Y519" s="443"/>
      <c r="Z519" s="443"/>
    </row>
    <row r="520">
      <c r="A520" s="443"/>
      <c r="B520" s="443"/>
      <c r="C520" s="443"/>
      <c r="D520" s="443"/>
      <c r="E520" s="443"/>
      <c r="F520" s="443"/>
      <c r="G520" s="443"/>
      <c r="H520" s="443"/>
      <c r="I520" s="443"/>
      <c r="J520" s="452"/>
      <c r="K520" s="443"/>
      <c r="L520" s="443"/>
      <c r="M520" s="443"/>
      <c r="N520" s="443"/>
      <c r="O520" s="443"/>
      <c r="P520" s="443"/>
      <c r="Q520" s="443"/>
      <c r="R520" s="443"/>
      <c r="S520" s="443"/>
      <c r="T520" s="443"/>
      <c r="U520" s="443"/>
      <c r="V520" s="443"/>
      <c r="W520" s="443"/>
      <c r="X520" s="443"/>
      <c r="Y520" s="443"/>
      <c r="Z520" s="443"/>
    </row>
    <row r="521">
      <c r="A521" s="443"/>
      <c r="B521" s="443"/>
      <c r="C521" s="443"/>
      <c r="D521" s="443"/>
      <c r="E521" s="443"/>
      <c r="F521" s="443"/>
      <c r="G521" s="443"/>
      <c r="H521" s="443"/>
      <c r="I521" s="443"/>
      <c r="J521" s="452"/>
      <c r="K521" s="443"/>
      <c r="L521" s="443"/>
      <c r="M521" s="443"/>
      <c r="N521" s="443"/>
      <c r="O521" s="443"/>
      <c r="P521" s="443"/>
      <c r="Q521" s="443"/>
      <c r="R521" s="443"/>
      <c r="S521" s="443"/>
      <c r="T521" s="443"/>
      <c r="U521" s="443"/>
      <c r="V521" s="443"/>
      <c r="W521" s="443"/>
      <c r="X521" s="443"/>
      <c r="Y521" s="443"/>
      <c r="Z521" s="443"/>
    </row>
    <row r="522">
      <c r="A522" s="443"/>
      <c r="B522" s="443"/>
      <c r="C522" s="443"/>
      <c r="D522" s="443"/>
      <c r="E522" s="443"/>
      <c r="F522" s="443"/>
      <c r="G522" s="443"/>
      <c r="H522" s="443"/>
      <c r="I522" s="443"/>
      <c r="J522" s="452"/>
      <c r="K522" s="443"/>
      <c r="L522" s="443"/>
      <c r="M522" s="443"/>
      <c r="N522" s="443"/>
      <c r="O522" s="443"/>
      <c r="P522" s="443"/>
      <c r="Q522" s="443"/>
      <c r="R522" s="443"/>
      <c r="S522" s="443"/>
      <c r="T522" s="443"/>
      <c r="U522" s="443"/>
      <c r="V522" s="443"/>
      <c r="W522" s="443"/>
      <c r="X522" s="443"/>
      <c r="Y522" s="443"/>
      <c r="Z522" s="443"/>
    </row>
    <row r="523">
      <c r="A523" s="443"/>
      <c r="B523" s="443"/>
      <c r="C523" s="443"/>
      <c r="D523" s="443"/>
      <c r="E523" s="443"/>
      <c r="F523" s="443"/>
      <c r="G523" s="443"/>
      <c r="H523" s="443"/>
      <c r="I523" s="443"/>
      <c r="J523" s="452"/>
      <c r="K523" s="443"/>
      <c r="L523" s="443"/>
      <c r="M523" s="443"/>
      <c r="N523" s="443"/>
      <c r="O523" s="443"/>
      <c r="P523" s="443"/>
      <c r="Q523" s="443"/>
      <c r="R523" s="443"/>
      <c r="S523" s="443"/>
      <c r="T523" s="443"/>
      <c r="U523" s="443"/>
      <c r="V523" s="443"/>
      <c r="W523" s="443"/>
      <c r="X523" s="443"/>
      <c r="Y523" s="443"/>
      <c r="Z523" s="443"/>
    </row>
    <row r="524">
      <c r="A524" s="443"/>
      <c r="B524" s="443"/>
      <c r="C524" s="443"/>
      <c r="D524" s="443"/>
      <c r="E524" s="443"/>
      <c r="F524" s="443"/>
      <c r="G524" s="443"/>
      <c r="H524" s="443"/>
      <c r="I524" s="443"/>
      <c r="J524" s="452"/>
      <c r="K524" s="443"/>
      <c r="L524" s="443"/>
      <c r="M524" s="443"/>
      <c r="N524" s="443"/>
      <c r="O524" s="443"/>
      <c r="P524" s="443"/>
      <c r="Q524" s="443"/>
      <c r="R524" s="443"/>
      <c r="S524" s="443"/>
      <c r="T524" s="443"/>
      <c r="U524" s="443"/>
      <c r="V524" s="443"/>
      <c r="W524" s="443"/>
      <c r="X524" s="443"/>
      <c r="Y524" s="443"/>
      <c r="Z524" s="443"/>
    </row>
    <row r="525">
      <c r="A525" s="443"/>
      <c r="B525" s="443"/>
      <c r="C525" s="443"/>
      <c r="D525" s="443"/>
      <c r="E525" s="443"/>
      <c r="F525" s="443"/>
      <c r="G525" s="443"/>
      <c r="H525" s="443"/>
      <c r="I525" s="443"/>
      <c r="J525" s="452"/>
      <c r="K525" s="443"/>
      <c r="L525" s="443"/>
      <c r="M525" s="443"/>
      <c r="N525" s="443"/>
      <c r="O525" s="443"/>
      <c r="P525" s="443"/>
      <c r="Q525" s="443"/>
      <c r="R525" s="443"/>
      <c r="S525" s="443"/>
      <c r="T525" s="443"/>
      <c r="U525" s="443"/>
      <c r="V525" s="443"/>
      <c r="W525" s="443"/>
      <c r="X525" s="443"/>
      <c r="Y525" s="443"/>
      <c r="Z525" s="443"/>
    </row>
    <row r="526">
      <c r="A526" s="443"/>
      <c r="B526" s="443"/>
      <c r="C526" s="443"/>
      <c r="D526" s="443"/>
      <c r="E526" s="443"/>
      <c r="F526" s="443"/>
      <c r="G526" s="443"/>
      <c r="H526" s="443"/>
      <c r="I526" s="443"/>
      <c r="J526" s="452"/>
      <c r="K526" s="443"/>
      <c r="L526" s="443"/>
      <c r="M526" s="443"/>
      <c r="N526" s="443"/>
      <c r="O526" s="443"/>
      <c r="P526" s="443"/>
      <c r="Q526" s="443"/>
      <c r="R526" s="443"/>
      <c r="S526" s="443"/>
      <c r="T526" s="443"/>
      <c r="U526" s="443"/>
      <c r="V526" s="443"/>
      <c r="W526" s="443"/>
      <c r="X526" s="443"/>
      <c r="Y526" s="443"/>
      <c r="Z526" s="443"/>
    </row>
    <row r="527">
      <c r="A527" s="443"/>
      <c r="B527" s="443"/>
      <c r="C527" s="443"/>
      <c r="D527" s="443"/>
      <c r="E527" s="443"/>
      <c r="F527" s="443"/>
      <c r="G527" s="443"/>
      <c r="H527" s="443"/>
      <c r="I527" s="443"/>
      <c r="J527" s="452"/>
      <c r="K527" s="443"/>
      <c r="L527" s="443"/>
      <c r="M527" s="443"/>
      <c r="N527" s="443"/>
      <c r="O527" s="443"/>
      <c r="P527" s="443"/>
      <c r="Q527" s="443"/>
      <c r="R527" s="443"/>
      <c r="S527" s="443"/>
      <c r="T527" s="443"/>
      <c r="U527" s="443"/>
      <c r="V527" s="443"/>
      <c r="W527" s="443"/>
      <c r="X527" s="443"/>
      <c r="Y527" s="443"/>
      <c r="Z527" s="443"/>
    </row>
    <row r="528">
      <c r="A528" s="443"/>
      <c r="B528" s="443"/>
      <c r="C528" s="443"/>
      <c r="D528" s="443"/>
      <c r="E528" s="443"/>
      <c r="F528" s="443"/>
      <c r="G528" s="443"/>
      <c r="H528" s="443"/>
      <c r="I528" s="443"/>
      <c r="J528" s="452"/>
      <c r="K528" s="443"/>
      <c r="L528" s="443"/>
      <c r="M528" s="443"/>
      <c r="N528" s="443"/>
      <c r="O528" s="443"/>
      <c r="P528" s="443"/>
      <c r="Q528" s="443"/>
      <c r="R528" s="443"/>
      <c r="S528" s="443"/>
      <c r="T528" s="443"/>
      <c r="U528" s="443"/>
      <c r="V528" s="443"/>
      <c r="W528" s="443"/>
      <c r="X528" s="443"/>
      <c r="Y528" s="443"/>
      <c r="Z528" s="443"/>
    </row>
    <row r="529">
      <c r="A529" s="443"/>
      <c r="B529" s="443"/>
      <c r="C529" s="443"/>
      <c r="D529" s="443"/>
      <c r="E529" s="443"/>
      <c r="F529" s="443"/>
      <c r="G529" s="443"/>
      <c r="H529" s="443"/>
      <c r="I529" s="443"/>
      <c r="J529" s="452"/>
      <c r="K529" s="443"/>
      <c r="L529" s="443"/>
      <c r="M529" s="443"/>
      <c r="N529" s="443"/>
      <c r="O529" s="443"/>
      <c r="P529" s="443"/>
      <c r="Q529" s="443"/>
      <c r="R529" s="443"/>
      <c r="S529" s="443"/>
      <c r="T529" s="443"/>
      <c r="U529" s="443"/>
      <c r="V529" s="443"/>
      <c r="W529" s="443"/>
      <c r="X529" s="443"/>
      <c r="Y529" s="443"/>
      <c r="Z529" s="443"/>
    </row>
    <row r="530">
      <c r="A530" s="443"/>
      <c r="B530" s="443"/>
      <c r="C530" s="443"/>
      <c r="D530" s="443"/>
      <c r="E530" s="443"/>
      <c r="F530" s="443"/>
      <c r="G530" s="443"/>
      <c r="H530" s="443"/>
      <c r="I530" s="443"/>
      <c r="J530" s="452"/>
      <c r="K530" s="443"/>
      <c r="L530" s="443"/>
      <c r="M530" s="443"/>
      <c r="N530" s="443"/>
      <c r="O530" s="443"/>
      <c r="P530" s="443"/>
      <c r="Q530" s="443"/>
      <c r="R530" s="443"/>
      <c r="S530" s="443"/>
      <c r="T530" s="443"/>
      <c r="U530" s="443"/>
      <c r="V530" s="443"/>
      <c r="W530" s="443"/>
      <c r="X530" s="443"/>
      <c r="Y530" s="443"/>
      <c r="Z530" s="443"/>
    </row>
    <row r="531">
      <c r="A531" s="443"/>
      <c r="B531" s="443"/>
      <c r="C531" s="443"/>
      <c r="D531" s="443"/>
      <c r="E531" s="443"/>
      <c r="F531" s="443"/>
      <c r="G531" s="443"/>
      <c r="H531" s="443"/>
      <c r="I531" s="443"/>
      <c r="J531" s="452"/>
      <c r="K531" s="443"/>
      <c r="L531" s="443"/>
      <c r="M531" s="443"/>
      <c r="N531" s="443"/>
      <c r="O531" s="443"/>
      <c r="P531" s="443"/>
      <c r="Q531" s="443"/>
      <c r="R531" s="443"/>
      <c r="S531" s="443"/>
      <c r="T531" s="443"/>
      <c r="U531" s="443"/>
      <c r="V531" s="443"/>
      <c r="W531" s="443"/>
      <c r="X531" s="443"/>
      <c r="Y531" s="443"/>
      <c r="Z531" s="443"/>
    </row>
    <row r="532">
      <c r="A532" s="443"/>
      <c r="B532" s="443"/>
      <c r="C532" s="443"/>
      <c r="D532" s="443"/>
      <c r="E532" s="443"/>
      <c r="F532" s="443"/>
      <c r="G532" s="443"/>
      <c r="H532" s="443"/>
      <c r="I532" s="443"/>
      <c r="J532" s="452"/>
      <c r="K532" s="443"/>
      <c r="L532" s="443"/>
      <c r="M532" s="443"/>
      <c r="N532" s="443"/>
      <c r="O532" s="443"/>
      <c r="P532" s="443"/>
      <c r="Q532" s="443"/>
      <c r="R532" s="443"/>
      <c r="S532" s="443"/>
      <c r="T532" s="443"/>
      <c r="U532" s="443"/>
      <c r="V532" s="443"/>
      <c r="W532" s="443"/>
      <c r="X532" s="443"/>
      <c r="Y532" s="443"/>
      <c r="Z532" s="443"/>
    </row>
    <row r="533">
      <c r="A533" s="443"/>
      <c r="B533" s="443"/>
      <c r="C533" s="443"/>
      <c r="D533" s="443"/>
      <c r="E533" s="443"/>
      <c r="F533" s="443"/>
      <c r="G533" s="443"/>
      <c r="H533" s="443"/>
      <c r="I533" s="443"/>
      <c r="J533" s="452"/>
      <c r="K533" s="443"/>
      <c r="L533" s="443"/>
      <c r="M533" s="443"/>
      <c r="N533" s="443"/>
      <c r="O533" s="443"/>
      <c r="P533" s="443"/>
      <c r="Q533" s="443"/>
      <c r="R533" s="443"/>
      <c r="S533" s="443"/>
      <c r="T533" s="443"/>
      <c r="U533" s="443"/>
      <c r="V533" s="443"/>
      <c r="W533" s="443"/>
      <c r="X533" s="443"/>
      <c r="Y533" s="443"/>
      <c r="Z533" s="443"/>
    </row>
    <row r="534">
      <c r="A534" s="443"/>
      <c r="B534" s="443"/>
      <c r="C534" s="443"/>
      <c r="D534" s="443"/>
      <c r="E534" s="443"/>
      <c r="F534" s="443"/>
      <c r="G534" s="443"/>
      <c r="H534" s="443"/>
      <c r="I534" s="443"/>
      <c r="J534" s="452"/>
      <c r="K534" s="443"/>
      <c r="L534" s="443"/>
      <c r="M534" s="443"/>
      <c r="N534" s="443"/>
      <c r="O534" s="443"/>
      <c r="P534" s="443"/>
      <c r="Q534" s="443"/>
      <c r="R534" s="443"/>
      <c r="S534" s="443"/>
      <c r="T534" s="443"/>
      <c r="U534" s="443"/>
      <c r="V534" s="443"/>
      <c r="W534" s="443"/>
      <c r="X534" s="443"/>
      <c r="Y534" s="443"/>
      <c r="Z534" s="443"/>
    </row>
    <row r="535">
      <c r="A535" s="443"/>
      <c r="B535" s="443"/>
      <c r="C535" s="443"/>
      <c r="D535" s="443"/>
      <c r="E535" s="443"/>
      <c r="F535" s="443"/>
      <c r="G535" s="443"/>
      <c r="H535" s="443"/>
      <c r="I535" s="443"/>
      <c r="J535" s="452"/>
      <c r="K535" s="443"/>
      <c r="L535" s="443"/>
      <c r="M535" s="443"/>
      <c r="N535" s="443"/>
      <c r="O535" s="443"/>
      <c r="P535" s="443"/>
      <c r="Q535" s="443"/>
      <c r="R535" s="443"/>
      <c r="S535" s="443"/>
      <c r="T535" s="443"/>
      <c r="U535" s="443"/>
      <c r="V535" s="443"/>
      <c r="W535" s="443"/>
      <c r="X535" s="443"/>
      <c r="Y535" s="443"/>
      <c r="Z535" s="443"/>
    </row>
    <row r="536">
      <c r="A536" s="443"/>
      <c r="B536" s="443"/>
      <c r="C536" s="443"/>
      <c r="D536" s="443"/>
      <c r="E536" s="443"/>
      <c r="F536" s="443"/>
      <c r="G536" s="443"/>
      <c r="H536" s="443"/>
      <c r="I536" s="443"/>
      <c r="J536" s="452"/>
      <c r="K536" s="443"/>
      <c r="L536" s="443"/>
      <c r="M536" s="443"/>
      <c r="N536" s="443"/>
      <c r="O536" s="443"/>
      <c r="P536" s="443"/>
      <c r="Q536" s="443"/>
      <c r="R536" s="443"/>
      <c r="S536" s="443"/>
      <c r="T536" s="443"/>
      <c r="U536" s="443"/>
      <c r="V536" s="443"/>
      <c r="W536" s="443"/>
      <c r="X536" s="443"/>
      <c r="Y536" s="443"/>
      <c r="Z536" s="443"/>
    </row>
    <row r="537">
      <c r="A537" s="443"/>
      <c r="B537" s="443"/>
      <c r="C537" s="443"/>
      <c r="D537" s="443"/>
      <c r="E537" s="443"/>
      <c r="F537" s="443"/>
      <c r="G537" s="443"/>
      <c r="H537" s="443"/>
      <c r="I537" s="443"/>
      <c r="J537" s="452"/>
      <c r="K537" s="443"/>
      <c r="L537" s="443"/>
      <c r="M537" s="443"/>
      <c r="N537" s="443"/>
      <c r="O537" s="443"/>
      <c r="P537" s="443"/>
      <c r="Q537" s="443"/>
      <c r="R537" s="443"/>
      <c r="S537" s="443"/>
      <c r="T537" s="443"/>
      <c r="U537" s="443"/>
      <c r="V537" s="443"/>
      <c r="W537" s="443"/>
      <c r="X537" s="443"/>
      <c r="Y537" s="443"/>
      <c r="Z537" s="443"/>
    </row>
    <row r="538">
      <c r="A538" s="443"/>
      <c r="B538" s="443"/>
      <c r="C538" s="443"/>
      <c r="D538" s="443"/>
      <c r="E538" s="443"/>
      <c r="F538" s="443"/>
      <c r="G538" s="443"/>
      <c r="H538" s="443"/>
      <c r="I538" s="443"/>
      <c r="J538" s="452"/>
      <c r="K538" s="443"/>
      <c r="L538" s="443"/>
      <c r="M538" s="443"/>
      <c r="N538" s="443"/>
      <c r="O538" s="443"/>
      <c r="P538" s="443"/>
      <c r="Q538" s="443"/>
      <c r="R538" s="443"/>
      <c r="S538" s="443"/>
      <c r="T538" s="443"/>
      <c r="U538" s="443"/>
      <c r="V538" s="443"/>
      <c r="W538" s="443"/>
      <c r="X538" s="443"/>
      <c r="Y538" s="443"/>
      <c r="Z538" s="443"/>
    </row>
    <row r="539">
      <c r="A539" s="443"/>
      <c r="B539" s="443"/>
      <c r="C539" s="443"/>
      <c r="D539" s="443"/>
      <c r="E539" s="443"/>
      <c r="F539" s="443"/>
      <c r="G539" s="443"/>
      <c r="H539" s="443"/>
      <c r="I539" s="443"/>
      <c r="J539" s="452"/>
      <c r="K539" s="443"/>
      <c r="L539" s="443"/>
      <c r="M539" s="443"/>
      <c r="N539" s="443"/>
      <c r="O539" s="443"/>
      <c r="P539" s="443"/>
      <c r="Q539" s="443"/>
      <c r="R539" s="443"/>
      <c r="S539" s="443"/>
      <c r="T539" s="443"/>
      <c r="U539" s="443"/>
      <c r="V539" s="443"/>
      <c r="W539" s="443"/>
      <c r="X539" s="443"/>
      <c r="Y539" s="443"/>
      <c r="Z539" s="443"/>
    </row>
    <row r="540">
      <c r="A540" s="443"/>
      <c r="B540" s="443"/>
      <c r="C540" s="443"/>
      <c r="D540" s="443"/>
      <c r="E540" s="443"/>
      <c r="F540" s="443"/>
      <c r="G540" s="443"/>
      <c r="H540" s="443"/>
      <c r="I540" s="443"/>
      <c r="J540" s="452"/>
      <c r="K540" s="443"/>
      <c r="L540" s="443"/>
      <c r="M540" s="443"/>
      <c r="N540" s="443"/>
      <c r="O540" s="443"/>
      <c r="P540" s="443"/>
      <c r="Q540" s="443"/>
      <c r="R540" s="443"/>
      <c r="S540" s="443"/>
      <c r="T540" s="443"/>
      <c r="U540" s="443"/>
      <c r="V540" s="443"/>
      <c r="W540" s="443"/>
      <c r="X540" s="443"/>
      <c r="Y540" s="443"/>
      <c r="Z540" s="443"/>
    </row>
    <row r="541">
      <c r="A541" s="443"/>
      <c r="B541" s="443"/>
      <c r="C541" s="443"/>
      <c r="D541" s="443"/>
      <c r="E541" s="443"/>
      <c r="F541" s="443"/>
      <c r="G541" s="443"/>
      <c r="H541" s="443"/>
      <c r="I541" s="443"/>
      <c r="J541" s="452"/>
      <c r="K541" s="443"/>
      <c r="L541" s="443"/>
      <c r="M541" s="443"/>
      <c r="N541" s="443"/>
      <c r="O541" s="443"/>
      <c r="P541" s="443"/>
      <c r="Q541" s="443"/>
      <c r="R541" s="443"/>
      <c r="S541" s="443"/>
      <c r="T541" s="443"/>
      <c r="U541" s="443"/>
      <c r="V541" s="443"/>
      <c r="W541" s="443"/>
      <c r="X541" s="443"/>
      <c r="Y541" s="443"/>
      <c r="Z541" s="443"/>
    </row>
    <row r="542">
      <c r="A542" s="443"/>
      <c r="B542" s="443"/>
      <c r="C542" s="443"/>
      <c r="D542" s="443"/>
      <c r="E542" s="443"/>
      <c r="F542" s="443"/>
      <c r="G542" s="443"/>
      <c r="H542" s="443"/>
      <c r="I542" s="443"/>
      <c r="J542" s="452"/>
      <c r="K542" s="443"/>
      <c r="L542" s="443"/>
      <c r="M542" s="443"/>
      <c r="N542" s="443"/>
      <c r="O542" s="443"/>
      <c r="P542" s="443"/>
      <c r="Q542" s="443"/>
      <c r="R542" s="443"/>
      <c r="S542" s="443"/>
      <c r="T542" s="443"/>
      <c r="U542" s="443"/>
      <c r="V542" s="443"/>
      <c r="W542" s="443"/>
      <c r="X542" s="443"/>
      <c r="Y542" s="443"/>
      <c r="Z542" s="443"/>
    </row>
    <row r="543">
      <c r="A543" s="443"/>
      <c r="B543" s="443"/>
      <c r="C543" s="443"/>
      <c r="D543" s="443"/>
      <c r="E543" s="443"/>
      <c r="F543" s="443"/>
      <c r="G543" s="443"/>
      <c r="H543" s="443"/>
      <c r="I543" s="443"/>
      <c r="J543" s="452"/>
      <c r="K543" s="443"/>
      <c r="L543" s="443"/>
      <c r="M543" s="443"/>
      <c r="N543" s="443"/>
      <c r="O543" s="443"/>
      <c r="P543" s="443"/>
      <c r="Q543" s="443"/>
      <c r="R543" s="443"/>
      <c r="S543" s="443"/>
      <c r="T543" s="443"/>
      <c r="U543" s="443"/>
      <c r="V543" s="443"/>
      <c r="W543" s="443"/>
      <c r="X543" s="443"/>
      <c r="Y543" s="443"/>
      <c r="Z543" s="443"/>
    </row>
    <row r="544">
      <c r="A544" s="443"/>
      <c r="B544" s="443"/>
      <c r="C544" s="443"/>
      <c r="D544" s="443"/>
      <c r="E544" s="443"/>
      <c r="F544" s="443"/>
      <c r="G544" s="443"/>
      <c r="H544" s="443"/>
      <c r="I544" s="443"/>
      <c r="J544" s="452"/>
      <c r="K544" s="443"/>
      <c r="L544" s="443"/>
      <c r="M544" s="443"/>
      <c r="N544" s="443"/>
      <c r="O544" s="443"/>
      <c r="P544" s="443"/>
      <c r="Q544" s="443"/>
      <c r="R544" s="443"/>
      <c r="S544" s="443"/>
      <c r="T544" s="443"/>
      <c r="U544" s="443"/>
      <c r="V544" s="443"/>
      <c r="W544" s="443"/>
      <c r="X544" s="443"/>
      <c r="Y544" s="443"/>
      <c r="Z544" s="443"/>
    </row>
    <row r="545">
      <c r="A545" s="443"/>
      <c r="B545" s="443"/>
      <c r="C545" s="443"/>
      <c r="D545" s="443"/>
      <c r="E545" s="443"/>
      <c r="F545" s="443"/>
      <c r="G545" s="443"/>
      <c r="H545" s="443"/>
      <c r="I545" s="443"/>
      <c r="J545" s="452"/>
      <c r="K545" s="443"/>
      <c r="L545" s="443"/>
      <c r="M545" s="443"/>
      <c r="N545" s="443"/>
      <c r="O545" s="443"/>
      <c r="P545" s="443"/>
      <c r="Q545" s="443"/>
      <c r="R545" s="443"/>
      <c r="S545" s="443"/>
      <c r="T545" s="443"/>
      <c r="U545" s="443"/>
      <c r="V545" s="443"/>
      <c r="W545" s="443"/>
      <c r="X545" s="443"/>
      <c r="Y545" s="443"/>
      <c r="Z545" s="443"/>
    </row>
    <row r="546">
      <c r="A546" s="443"/>
      <c r="B546" s="443"/>
      <c r="C546" s="443"/>
      <c r="D546" s="443"/>
      <c r="E546" s="443"/>
      <c r="F546" s="443"/>
      <c r="G546" s="443"/>
      <c r="H546" s="443"/>
      <c r="I546" s="443"/>
      <c r="J546" s="452"/>
      <c r="K546" s="443"/>
      <c r="L546" s="443"/>
      <c r="M546" s="443"/>
      <c r="N546" s="443"/>
      <c r="O546" s="443"/>
      <c r="P546" s="443"/>
      <c r="Q546" s="443"/>
      <c r="R546" s="443"/>
      <c r="S546" s="443"/>
      <c r="T546" s="443"/>
      <c r="U546" s="443"/>
      <c r="V546" s="443"/>
      <c r="W546" s="443"/>
      <c r="X546" s="443"/>
      <c r="Y546" s="443"/>
      <c r="Z546" s="443"/>
    </row>
    <row r="547">
      <c r="A547" s="443"/>
      <c r="B547" s="443"/>
      <c r="C547" s="443"/>
      <c r="D547" s="443"/>
      <c r="E547" s="443"/>
      <c r="F547" s="443"/>
      <c r="G547" s="443"/>
      <c r="H547" s="443"/>
      <c r="I547" s="443"/>
      <c r="J547" s="452"/>
      <c r="K547" s="443"/>
      <c r="L547" s="443"/>
      <c r="M547" s="443"/>
      <c r="N547" s="443"/>
      <c r="O547" s="443"/>
      <c r="P547" s="443"/>
      <c r="Q547" s="443"/>
      <c r="R547" s="443"/>
      <c r="S547" s="443"/>
      <c r="T547" s="443"/>
      <c r="U547" s="443"/>
      <c r="V547" s="443"/>
      <c r="W547" s="443"/>
      <c r="X547" s="443"/>
      <c r="Y547" s="443"/>
      <c r="Z547" s="443"/>
    </row>
    <row r="548">
      <c r="A548" s="443"/>
      <c r="B548" s="443"/>
      <c r="C548" s="443"/>
      <c r="D548" s="443"/>
      <c r="E548" s="443"/>
      <c r="F548" s="443"/>
      <c r="G548" s="443"/>
      <c r="H548" s="443"/>
      <c r="I548" s="443"/>
      <c r="J548" s="452"/>
      <c r="K548" s="443"/>
      <c r="L548" s="443"/>
      <c r="M548" s="443"/>
      <c r="N548" s="443"/>
      <c r="O548" s="443"/>
      <c r="P548" s="443"/>
      <c r="Q548" s="443"/>
      <c r="R548" s="443"/>
      <c r="S548" s="443"/>
      <c r="T548" s="443"/>
      <c r="U548" s="443"/>
      <c r="V548" s="443"/>
      <c r="W548" s="443"/>
      <c r="X548" s="443"/>
      <c r="Y548" s="443"/>
      <c r="Z548" s="443"/>
    </row>
    <row r="549">
      <c r="A549" s="443"/>
      <c r="B549" s="443"/>
      <c r="C549" s="443"/>
      <c r="D549" s="443"/>
      <c r="E549" s="443"/>
      <c r="F549" s="443"/>
      <c r="G549" s="443"/>
      <c r="H549" s="443"/>
      <c r="I549" s="443"/>
      <c r="J549" s="452"/>
      <c r="K549" s="443"/>
      <c r="L549" s="443"/>
      <c r="M549" s="443"/>
      <c r="N549" s="443"/>
      <c r="O549" s="443"/>
      <c r="P549" s="443"/>
      <c r="Q549" s="443"/>
      <c r="R549" s="443"/>
      <c r="S549" s="443"/>
      <c r="T549" s="443"/>
      <c r="U549" s="443"/>
      <c r="V549" s="443"/>
      <c r="W549" s="443"/>
      <c r="X549" s="443"/>
      <c r="Y549" s="443"/>
      <c r="Z549" s="443"/>
    </row>
    <row r="550">
      <c r="A550" s="443"/>
      <c r="B550" s="443"/>
      <c r="C550" s="443"/>
      <c r="D550" s="443"/>
      <c r="E550" s="443"/>
      <c r="F550" s="443"/>
      <c r="G550" s="443"/>
      <c r="H550" s="443"/>
      <c r="I550" s="443"/>
      <c r="J550" s="452"/>
      <c r="K550" s="443"/>
      <c r="L550" s="443"/>
      <c r="M550" s="443"/>
      <c r="N550" s="443"/>
      <c r="O550" s="443"/>
      <c r="P550" s="443"/>
      <c r="Q550" s="443"/>
      <c r="R550" s="443"/>
      <c r="S550" s="443"/>
      <c r="T550" s="443"/>
      <c r="U550" s="443"/>
      <c r="V550" s="443"/>
      <c r="W550" s="443"/>
      <c r="X550" s="443"/>
      <c r="Y550" s="443"/>
      <c r="Z550" s="443"/>
    </row>
    <row r="551">
      <c r="A551" s="443"/>
      <c r="B551" s="443"/>
      <c r="C551" s="443"/>
      <c r="D551" s="443"/>
      <c r="E551" s="443"/>
      <c r="F551" s="443"/>
      <c r="G551" s="443"/>
      <c r="H551" s="443"/>
      <c r="I551" s="443"/>
      <c r="J551" s="452"/>
      <c r="K551" s="443"/>
      <c r="L551" s="443"/>
      <c r="M551" s="443"/>
      <c r="N551" s="443"/>
      <c r="O551" s="443"/>
      <c r="P551" s="443"/>
      <c r="Q551" s="443"/>
      <c r="R551" s="443"/>
      <c r="S551" s="443"/>
      <c r="T551" s="443"/>
      <c r="U551" s="443"/>
      <c r="V551" s="443"/>
      <c r="W551" s="443"/>
      <c r="X551" s="443"/>
      <c r="Y551" s="443"/>
      <c r="Z551" s="443"/>
    </row>
    <row r="552">
      <c r="A552" s="443"/>
      <c r="B552" s="443"/>
      <c r="C552" s="443"/>
      <c r="D552" s="443"/>
      <c r="E552" s="443"/>
      <c r="F552" s="443"/>
      <c r="G552" s="443"/>
      <c r="H552" s="443"/>
      <c r="I552" s="443"/>
      <c r="J552" s="452"/>
      <c r="K552" s="443"/>
      <c r="L552" s="443"/>
      <c r="M552" s="443"/>
      <c r="N552" s="443"/>
      <c r="O552" s="443"/>
      <c r="P552" s="443"/>
      <c r="Q552" s="443"/>
      <c r="R552" s="443"/>
      <c r="S552" s="443"/>
      <c r="T552" s="443"/>
      <c r="U552" s="443"/>
      <c r="V552" s="443"/>
      <c r="W552" s="443"/>
      <c r="X552" s="443"/>
      <c r="Y552" s="443"/>
      <c r="Z552" s="443"/>
    </row>
    <row r="553">
      <c r="A553" s="443"/>
      <c r="B553" s="443"/>
      <c r="C553" s="443"/>
      <c r="D553" s="443"/>
      <c r="E553" s="443"/>
      <c r="F553" s="443"/>
      <c r="G553" s="443"/>
      <c r="H553" s="443"/>
      <c r="I553" s="443"/>
      <c r="J553" s="452"/>
      <c r="K553" s="443"/>
      <c r="L553" s="443"/>
      <c r="M553" s="443"/>
      <c r="N553" s="443"/>
      <c r="O553" s="443"/>
      <c r="P553" s="443"/>
      <c r="Q553" s="443"/>
      <c r="R553" s="443"/>
      <c r="S553" s="443"/>
      <c r="T553" s="443"/>
      <c r="U553" s="443"/>
      <c r="V553" s="443"/>
      <c r="W553" s="443"/>
      <c r="X553" s="443"/>
      <c r="Y553" s="443"/>
      <c r="Z553" s="443"/>
    </row>
    <row r="554">
      <c r="A554" s="443"/>
      <c r="B554" s="443"/>
      <c r="C554" s="443"/>
      <c r="D554" s="443"/>
      <c r="E554" s="443"/>
      <c r="F554" s="443"/>
      <c r="G554" s="443"/>
      <c r="H554" s="443"/>
      <c r="I554" s="443"/>
      <c r="J554" s="452"/>
      <c r="K554" s="443"/>
      <c r="L554" s="443"/>
      <c r="M554" s="443"/>
      <c r="N554" s="443"/>
      <c r="O554" s="443"/>
      <c r="P554" s="443"/>
      <c r="Q554" s="443"/>
      <c r="R554" s="443"/>
      <c r="S554" s="443"/>
      <c r="T554" s="443"/>
      <c r="U554" s="443"/>
      <c r="V554" s="443"/>
      <c r="W554" s="443"/>
      <c r="X554" s="443"/>
      <c r="Y554" s="443"/>
      <c r="Z554" s="443"/>
    </row>
    <row r="555">
      <c r="A555" s="443"/>
      <c r="B555" s="443"/>
      <c r="C555" s="443"/>
      <c r="D555" s="443"/>
      <c r="E555" s="443"/>
      <c r="F555" s="443"/>
      <c r="G555" s="443"/>
      <c r="H555" s="443"/>
      <c r="I555" s="443"/>
      <c r="J555" s="452"/>
      <c r="K555" s="443"/>
      <c r="L555" s="443"/>
      <c r="M555" s="443"/>
      <c r="N555" s="443"/>
      <c r="O555" s="443"/>
      <c r="P555" s="443"/>
      <c r="Q555" s="443"/>
      <c r="R555" s="443"/>
      <c r="S555" s="443"/>
      <c r="T555" s="443"/>
      <c r="U555" s="443"/>
      <c r="V555" s="443"/>
      <c r="W555" s="443"/>
      <c r="X555" s="443"/>
      <c r="Y555" s="443"/>
      <c r="Z555" s="443"/>
    </row>
    <row r="556">
      <c r="A556" s="443"/>
      <c r="B556" s="443"/>
      <c r="C556" s="443"/>
      <c r="D556" s="443"/>
      <c r="E556" s="443"/>
      <c r="F556" s="443"/>
      <c r="G556" s="443"/>
      <c r="H556" s="443"/>
      <c r="I556" s="443"/>
      <c r="J556" s="452"/>
      <c r="K556" s="443"/>
      <c r="L556" s="443"/>
      <c r="M556" s="443"/>
      <c r="N556" s="443"/>
      <c r="O556" s="443"/>
      <c r="P556" s="443"/>
      <c r="Q556" s="443"/>
      <c r="R556" s="443"/>
      <c r="S556" s="443"/>
      <c r="T556" s="443"/>
      <c r="U556" s="443"/>
      <c r="V556" s="443"/>
      <c r="W556" s="443"/>
      <c r="X556" s="443"/>
      <c r="Y556" s="443"/>
      <c r="Z556" s="443"/>
    </row>
    <row r="557">
      <c r="A557" s="443"/>
      <c r="B557" s="443"/>
      <c r="C557" s="443"/>
      <c r="D557" s="443"/>
      <c r="E557" s="443"/>
      <c r="F557" s="443"/>
      <c r="G557" s="443"/>
      <c r="H557" s="443"/>
      <c r="I557" s="443"/>
      <c r="J557" s="452"/>
      <c r="K557" s="443"/>
      <c r="L557" s="443"/>
      <c r="M557" s="443"/>
      <c r="N557" s="443"/>
      <c r="O557" s="443"/>
      <c r="P557" s="443"/>
      <c r="Q557" s="443"/>
      <c r="R557" s="443"/>
      <c r="S557" s="443"/>
      <c r="T557" s="443"/>
      <c r="U557" s="443"/>
      <c r="V557" s="443"/>
      <c r="W557" s="443"/>
      <c r="X557" s="443"/>
      <c r="Y557" s="443"/>
      <c r="Z557" s="443"/>
    </row>
    <row r="558">
      <c r="A558" s="443"/>
      <c r="B558" s="443"/>
      <c r="C558" s="443"/>
      <c r="D558" s="443"/>
      <c r="E558" s="443"/>
      <c r="F558" s="443"/>
      <c r="G558" s="443"/>
      <c r="H558" s="443"/>
      <c r="I558" s="443"/>
      <c r="J558" s="452"/>
      <c r="K558" s="443"/>
      <c r="L558" s="443"/>
      <c r="M558" s="443"/>
      <c r="N558" s="443"/>
      <c r="O558" s="443"/>
      <c r="P558" s="443"/>
      <c r="Q558" s="443"/>
      <c r="R558" s="443"/>
      <c r="S558" s="443"/>
      <c r="T558" s="443"/>
      <c r="U558" s="443"/>
      <c r="V558" s="443"/>
      <c r="W558" s="443"/>
      <c r="X558" s="443"/>
      <c r="Y558" s="443"/>
      <c r="Z558" s="443"/>
    </row>
    <row r="559">
      <c r="A559" s="443"/>
      <c r="B559" s="443"/>
      <c r="C559" s="443"/>
      <c r="D559" s="443"/>
      <c r="E559" s="443"/>
      <c r="F559" s="443"/>
      <c r="G559" s="443"/>
      <c r="H559" s="443"/>
      <c r="I559" s="443"/>
      <c r="J559" s="452"/>
      <c r="K559" s="443"/>
      <c r="L559" s="443"/>
      <c r="M559" s="443"/>
      <c r="N559" s="443"/>
      <c r="O559" s="443"/>
      <c r="P559" s="443"/>
      <c r="Q559" s="443"/>
      <c r="R559" s="443"/>
      <c r="S559" s="443"/>
      <c r="T559" s="443"/>
      <c r="U559" s="443"/>
      <c r="V559" s="443"/>
      <c r="W559" s="443"/>
      <c r="X559" s="443"/>
      <c r="Y559" s="443"/>
      <c r="Z559" s="443"/>
    </row>
    <row r="560">
      <c r="A560" s="443"/>
      <c r="B560" s="443"/>
      <c r="C560" s="443"/>
      <c r="D560" s="443"/>
      <c r="E560" s="443"/>
      <c r="F560" s="443"/>
      <c r="G560" s="443"/>
      <c r="H560" s="443"/>
      <c r="I560" s="443"/>
      <c r="J560" s="452"/>
      <c r="K560" s="443"/>
      <c r="L560" s="443"/>
      <c r="M560" s="443"/>
      <c r="N560" s="443"/>
      <c r="O560" s="443"/>
      <c r="P560" s="443"/>
      <c r="Q560" s="443"/>
      <c r="R560" s="443"/>
      <c r="S560" s="443"/>
      <c r="T560" s="443"/>
      <c r="U560" s="443"/>
      <c r="V560" s="443"/>
      <c r="W560" s="443"/>
      <c r="X560" s="443"/>
      <c r="Y560" s="443"/>
      <c r="Z560" s="443"/>
    </row>
    <row r="561">
      <c r="A561" s="443"/>
      <c r="B561" s="443"/>
      <c r="C561" s="443"/>
      <c r="D561" s="443"/>
      <c r="E561" s="443"/>
      <c r="F561" s="443"/>
      <c r="G561" s="443"/>
      <c r="H561" s="443"/>
      <c r="I561" s="443"/>
      <c r="J561" s="452"/>
      <c r="K561" s="443"/>
      <c r="L561" s="443"/>
      <c r="M561" s="443"/>
      <c r="N561" s="443"/>
      <c r="O561" s="443"/>
      <c r="P561" s="443"/>
      <c r="Q561" s="443"/>
      <c r="R561" s="443"/>
      <c r="S561" s="443"/>
      <c r="T561" s="443"/>
      <c r="U561" s="443"/>
      <c r="V561" s="443"/>
      <c r="W561" s="443"/>
      <c r="X561" s="443"/>
      <c r="Y561" s="443"/>
      <c r="Z561" s="443"/>
    </row>
    <row r="562">
      <c r="A562" s="443"/>
      <c r="B562" s="443"/>
      <c r="C562" s="443"/>
      <c r="D562" s="443"/>
      <c r="E562" s="443"/>
      <c r="F562" s="443"/>
      <c r="G562" s="443"/>
      <c r="H562" s="443"/>
      <c r="I562" s="443"/>
      <c r="J562" s="452"/>
      <c r="K562" s="443"/>
      <c r="L562" s="443"/>
      <c r="M562" s="443"/>
      <c r="N562" s="443"/>
      <c r="O562" s="443"/>
      <c r="P562" s="443"/>
      <c r="Q562" s="443"/>
      <c r="R562" s="443"/>
      <c r="S562" s="443"/>
      <c r="T562" s="443"/>
      <c r="U562" s="443"/>
      <c r="V562" s="443"/>
      <c r="W562" s="443"/>
      <c r="X562" s="443"/>
      <c r="Y562" s="443"/>
      <c r="Z562" s="443"/>
    </row>
    <row r="563">
      <c r="A563" s="443"/>
      <c r="B563" s="443"/>
      <c r="C563" s="443"/>
      <c r="D563" s="443"/>
      <c r="E563" s="443"/>
      <c r="F563" s="443"/>
      <c r="G563" s="443"/>
      <c r="H563" s="443"/>
      <c r="I563" s="443"/>
      <c r="J563" s="452"/>
      <c r="K563" s="443"/>
      <c r="L563" s="443"/>
      <c r="M563" s="443"/>
      <c r="N563" s="443"/>
      <c r="O563" s="443"/>
      <c r="P563" s="443"/>
      <c r="Q563" s="443"/>
      <c r="R563" s="443"/>
      <c r="S563" s="443"/>
      <c r="T563" s="443"/>
      <c r="U563" s="443"/>
      <c r="V563" s="443"/>
      <c r="W563" s="443"/>
      <c r="X563" s="443"/>
      <c r="Y563" s="443"/>
      <c r="Z563" s="443"/>
    </row>
    <row r="564">
      <c r="A564" s="443"/>
      <c r="B564" s="443"/>
      <c r="C564" s="443"/>
      <c r="D564" s="443"/>
      <c r="E564" s="443"/>
      <c r="F564" s="443"/>
      <c r="G564" s="443"/>
      <c r="H564" s="443"/>
      <c r="I564" s="443"/>
      <c r="J564" s="452"/>
      <c r="K564" s="443"/>
      <c r="L564" s="443"/>
      <c r="M564" s="443"/>
      <c r="N564" s="443"/>
      <c r="O564" s="443"/>
      <c r="P564" s="443"/>
      <c r="Q564" s="443"/>
      <c r="R564" s="443"/>
      <c r="S564" s="443"/>
      <c r="T564" s="443"/>
      <c r="U564" s="443"/>
      <c r="V564" s="443"/>
      <c r="W564" s="443"/>
      <c r="X564" s="443"/>
      <c r="Y564" s="443"/>
      <c r="Z564" s="443"/>
    </row>
    <row r="565">
      <c r="A565" s="443"/>
      <c r="B565" s="443"/>
      <c r="C565" s="443"/>
      <c r="D565" s="443"/>
      <c r="E565" s="443"/>
      <c r="F565" s="443"/>
      <c r="G565" s="443"/>
      <c r="H565" s="443"/>
      <c r="I565" s="443"/>
      <c r="J565" s="452"/>
      <c r="K565" s="443"/>
      <c r="L565" s="443"/>
      <c r="M565" s="443"/>
      <c r="N565" s="443"/>
      <c r="O565" s="443"/>
      <c r="P565" s="443"/>
      <c r="Q565" s="443"/>
      <c r="R565" s="443"/>
      <c r="S565" s="443"/>
      <c r="T565" s="443"/>
      <c r="U565" s="443"/>
      <c r="V565" s="443"/>
      <c r="W565" s="443"/>
      <c r="X565" s="443"/>
      <c r="Y565" s="443"/>
      <c r="Z565" s="443"/>
    </row>
    <row r="566">
      <c r="A566" s="443"/>
      <c r="B566" s="443"/>
      <c r="C566" s="443"/>
      <c r="D566" s="443"/>
      <c r="E566" s="443"/>
      <c r="F566" s="443"/>
      <c r="G566" s="443"/>
      <c r="H566" s="443"/>
      <c r="I566" s="443"/>
      <c r="J566" s="452"/>
      <c r="K566" s="443"/>
      <c r="L566" s="443"/>
      <c r="M566" s="443"/>
      <c r="N566" s="443"/>
      <c r="O566" s="443"/>
      <c r="P566" s="443"/>
      <c r="Q566" s="443"/>
      <c r="R566" s="443"/>
      <c r="S566" s="443"/>
      <c r="T566" s="443"/>
      <c r="U566" s="443"/>
      <c r="V566" s="443"/>
      <c r="W566" s="443"/>
      <c r="X566" s="443"/>
      <c r="Y566" s="443"/>
      <c r="Z566" s="443"/>
    </row>
    <row r="567">
      <c r="A567" s="443"/>
      <c r="B567" s="443"/>
      <c r="C567" s="443"/>
      <c r="D567" s="443"/>
      <c r="E567" s="443"/>
      <c r="F567" s="443"/>
      <c r="G567" s="443"/>
      <c r="H567" s="443"/>
      <c r="I567" s="443"/>
      <c r="J567" s="452"/>
      <c r="K567" s="443"/>
      <c r="L567" s="443"/>
      <c r="M567" s="443"/>
      <c r="N567" s="443"/>
      <c r="O567" s="443"/>
      <c r="P567" s="443"/>
      <c r="Q567" s="443"/>
      <c r="R567" s="443"/>
      <c r="S567" s="443"/>
      <c r="T567" s="443"/>
      <c r="U567" s="443"/>
      <c r="V567" s="443"/>
      <c r="W567" s="443"/>
      <c r="X567" s="443"/>
      <c r="Y567" s="443"/>
      <c r="Z567" s="443"/>
    </row>
    <row r="568">
      <c r="A568" s="443"/>
      <c r="B568" s="443"/>
      <c r="C568" s="443"/>
      <c r="D568" s="443"/>
      <c r="E568" s="443"/>
      <c r="F568" s="443"/>
      <c r="G568" s="443"/>
      <c r="H568" s="443"/>
      <c r="I568" s="443"/>
      <c r="J568" s="452"/>
      <c r="K568" s="443"/>
      <c r="L568" s="443"/>
      <c r="M568" s="443"/>
      <c r="N568" s="443"/>
      <c r="O568" s="443"/>
      <c r="P568" s="443"/>
      <c r="Q568" s="443"/>
      <c r="R568" s="443"/>
      <c r="S568" s="443"/>
      <c r="T568" s="443"/>
      <c r="U568" s="443"/>
      <c r="V568" s="443"/>
      <c r="W568" s="443"/>
      <c r="X568" s="443"/>
      <c r="Y568" s="443"/>
      <c r="Z568" s="443"/>
    </row>
    <row r="569">
      <c r="A569" s="443"/>
      <c r="B569" s="443"/>
      <c r="C569" s="443"/>
      <c r="D569" s="443"/>
      <c r="E569" s="443"/>
      <c r="F569" s="443"/>
      <c r="G569" s="443"/>
      <c r="H569" s="443"/>
      <c r="I569" s="443"/>
      <c r="J569" s="452"/>
      <c r="K569" s="443"/>
      <c r="L569" s="443"/>
      <c r="M569" s="443"/>
      <c r="N569" s="443"/>
      <c r="O569" s="443"/>
      <c r="P569" s="443"/>
      <c r="Q569" s="443"/>
      <c r="R569" s="443"/>
      <c r="S569" s="443"/>
      <c r="T569" s="443"/>
      <c r="U569" s="443"/>
      <c r="V569" s="443"/>
      <c r="W569" s="443"/>
      <c r="X569" s="443"/>
      <c r="Y569" s="443"/>
      <c r="Z569" s="443"/>
    </row>
    <row r="570">
      <c r="A570" s="443"/>
      <c r="B570" s="443"/>
      <c r="C570" s="443"/>
      <c r="D570" s="443"/>
      <c r="E570" s="443"/>
      <c r="F570" s="443"/>
      <c r="G570" s="443"/>
      <c r="H570" s="443"/>
      <c r="I570" s="443"/>
      <c r="J570" s="452"/>
      <c r="K570" s="443"/>
      <c r="L570" s="443"/>
      <c r="M570" s="443"/>
      <c r="N570" s="443"/>
      <c r="O570" s="443"/>
      <c r="P570" s="443"/>
      <c r="Q570" s="443"/>
      <c r="R570" s="443"/>
      <c r="S570" s="443"/>
      <c r="T570" s="443"/>
      <c r="U570" s="443"/>
      <c r="V570" s="443"/>
      <c r="W570" s="443"/>
      <c r="X570" s="443"/>
      <c r="Y570" s="443"/>
      <c r="Z570" s="443"/>
    </row>
    <row r="571">
      <c r="A571" s="443"/>
      <c r="B571" s="443"/>
      <c r="C571" s="443"/>
      <c r="D571" s="443"/>
      <c r="E571" s="443"/>
      <c r="F571" s="443"/>
      <c r="G571" s="443"/>
      <c r="H571" s="443"/>
      <c r="I571" s="443"/>
      <c r="J571" s="452"/>
      <c r="K571" s="443"/>
      <c r="L571" s="443"/>
      <c r="M571" s="443"/>
      <c r="N571" s="443"/>
      <c r="O571" s="443"/>
      <c r="P571" s="443"/>
      <c r="Q571" s="443"/>
      <c r="R571" s="443"/>
      <c r="S571" s="443"/>
      <c r="T571" s="443"/>
      <c r="U571" s="443"/>
      <c r="V571" s="443"/>
      <c r="W571" s="443"/>
      <c r="X571" s="443"/>
      <c r="Y571" s="443"/>
      <c r="Z571" s="443"/>
    </row>
    <row r="572">
      <c r="A572" s="443"/>
      <c r="B572" s="443"/>
      <c r="C572" s="443"/>
      <c r="D572" s="443"/>
      <c r="E572" s="443"/>
      <c r="F572" s="443"/>
      <c r="G572" s="443"/>
      <c r="H572" s="443"/>
      <c r="I572" s="443"/>
      <c r="J572" s="452"/>
      <c r="K572" s="443"/>
      <c r="L572" s="443"/>
      <c r="M572" s="443"/>
      <c r="N572" s="443"/>
      <c r="O572" s="443"/>
      <c r="P572" s="443"/>
      <c r="Q572" s="443"/>
      <c r="R572" s="443"/>
      <c r="S572" s="443"/>
      <c r="T572" s="443"/>
      <c r="U572" s="443"/>
      <c r="V572" s="443"/>
      <c r="W572" s="443"/>
      <c r="X572" s="443"/>
      <c r="Y572" s="443"/>
      <c r="Z572" s="443"/>
    </row>
    <row r="573">
      <c r="A573" s="443"/>
      <c r="B573" s="443"/>
      <c r="C573" s="443"/>
      <c r="D573" s="443"/>
      <c r="E573" s="443"/>
      <c r="F573" s="443"/>
      <c r="G573" s="443"/>
      <c r="H573" s="443"/>
      <c r="I573" s="443"/>
      <c r="J573" s="452"/>
      <c r="K573" s="443"/>
      <c r="L573" s="443"/>
      <c r="M573" s="443"/>
      <c r="N573" s="443"/>
      <c r="O573" s="443"/>
      <c r="P573" s="443"/>
      <c r="Q573" s="443"/>
      <c r="R573" s="443"/>
      <c r="S573" s="443"/>
      <c r="T573" s="443"/>
      <c r="U573" s="443"/>
      <c r="V573" s="443"/>
      <c r="W573" s="443"/>
      <c r="X573" s="443"/>
      <c r="Y573" s="443"/>
      <c r="Z573" s="443"/>
    </row>
    <row r="574">
      <c r="A574" s="443"/>
      <c r="B574" s="443"/>
      <c r="C574" s="443"/>
      <c r="D574" s="443"/>
      <c r="E574" s="443"/>
      <c r="F574" s="443"/>
      <c r="G574" s="443"/>
      <c r="H574" s="443"/>
      <c r="I574" s="443"/>
      <c r="J574" s="452"/>
      <c r="K574" s="443"/>
      <c r="L574" s="443"/>
      <c r="M574" s="443"/>
      <c r="N574" s="443"/>
      <c r="O574" s="443"/>
      <c r="P574" s="443"/>
      <c r="Q574" s="443"/>
      <c r="R574" s="443"/>
      <c r="S574" s="443"/>
      <c r="T574" s="443"/>
      <c r="U574" s="443"/>
      <c r="V574" s="443"/>
      <c r="W574" s="443"/>
      <c r="X574" s="443"/>
      <c r="Y574" s="443"/>
      <c r="Z574" s="443"/>
    </row>
    <row r="575">
      <c r="A575" s="443"/>
      <c r="B575" s="443"/>
      <c r="C575" s="443"/>
      <c r="D575" s="443"/>
      <c r="E575" s="443"/>
      <c r="F575" s="443"/>
      <c r="G575" s="443"/>
      <c r="H575" s="443"/>
      <c r="I575" s="443"/>
      <c r="J575" s="452"/>
      <c r="K575" s="443"/>
      <c r="L575" s="443"/>
      <c r="M575" s="443"/>
      <c r="N575" s="443"/>
      <c r="O575" s="443"/>
      <c r="P575" s="443"/>
      <c r="Q575" s="443"/>
      <c r="R575" s="443"/>
      <c r="S575" s="443"/>
      <c r="T575" s="443"/>
      <c r="U575" s="443"/>
      <c r="V575" s="443"/>
      <c r="W575" s="443"/>
      <c r="X575" s="443"/>
      <c r="Y575" s="443"/>
      <c r="Z575" s="443"/>
    </row>
    <row r="576">
      <c r="A576" s="443"/>
      <c r="B576" s="443"/>
      <c r="C576" s="443"/>
      <c r="D576" s="443"/>
      <c r="E576" s="443"/>
      <c r="F576" s="443"/>
      <c r="G576" s="443"/>
      <c r="H576" s="443"/>
      <c r="I576" s="443"/>
      <c r="J576" s="452"/>
      <c r="K576" s="443"/>
      <c r="L576" s="443"/>
      <c r="M576" s="443"/>
      <c r="N576" s="443"/>
      <c r="O576" s="443"/>
      <c r="P576" s="443"/>
      <c r="Q576" s="443"/>
      <c r="R576" s="443"/>
      <c r="S576" s="443"/>
      <c r="T576" s="443"/>
      <c r="U576" s="443"/>
      <c r="V576" s="443"/>
      <c r="W576" s="443"/>
      <c r="X576" s="443"/>
      <c r="Y576" s="443"/>
      <c r="Z576" s="443"/>
    </row>
    <row r="577">
      <c r="A577" s="443"/>
      <c r="B577" s="443"/>
      <c r="C577" s="443"/>
      <c r="D577" s="443"/>
      <c r="E577" s="443"/>
      <c r="F577" s="443"/>
      <c r="G577" s="443"/>
      <c r="H577" s="443"/>
      <c r="I577" s="443"/>
      <c r="J577" s="452"/>
      <c r="K577" s="443"/>
      <c r="L577" s="443"/>
      <c r="M577" s="443"/>
      <c r="N577" s="443"/>
      <c r="O577" s="443"/>
      <c r="P577" s="443"/>
      <c r="Q577" s="443"/>
      <c r="R577" s="443"/>
      <c r="S577" s="443"/>
      <c r="T577" s="443"/>
      <c r="U577" s="443"/>
      <c r="V577" s="443"/>
      <c r="W577" s="443"/>
      <c r="X577" s="443"/>
      <c r="Y577" s="443"/>
      <c r="Z577" s="443"/>
    </row>
    <row r="578">
      <c r="A578" s="443"/>
      <c r="B578" s="443"/>
      <c r="C578" s="443"/>
      <c r="D578" s="443"/>
      <c r="E578" s="443"/>
      <c r="F578" s="443"/>
      <c r="G578" s="443"/>
      <c r="H578" s="443"/>
      <c r="I578" s="443"/>
      <c r="J578" s="452"/>
      <c r="K578" s="443"/>
      <c r="L578" s="443"/>
      <c r="M578" s="443"/>
      <c r="N578" s="443"/>
      <c r="O578" s="443"/>
      <c r="P578" s="443"/>
      <c r="Q578" s="443"/>
      <c r="R578" s="443"/>
      <c r="S578" s="443"/>
      <c r="T578" s="443"/>
      <c r="U578" s="443"/>
      <c r="V578" s="443"/>
      <c r="W578" s="443"/>
      <c r="X578" s="443"/>
      <c r="Y578" s="443"/>
      <c r="Z578" s="443"/>
    </row>
    <row r="579">
      <c r="A579" s="443"/>
      <c r="B579" s="443"/>
      <c r="C579" s="443"/>
      <c r="D579" s="443"/>
      <c r="E579" s="443"/>
      <c r="F579" s="443"/>
      <c r="G579" s="443"/>
      <c r="H579" s="443"/>
      <c r="I579" s="443"/>
      <c r="J579" s="452"/>
      <c r="K579" s="443"/>
      <c r="L579" s="443"/>
      <c r="M579" s="443"/>
      <c r="N579" s="443"/>
      <c r="O579" s="443"/>
      <c r="P579" s="443"/>
      <c r="Q579" s="443"/>
      <c r="R579" s="443"/>
      <c r="S579" s="443"/>
      <c r="T579" s="443"/>
      <c r="U579" s="443"/>
      <c r="V579" s="443"/>
      <c r="W579" s="443"/>
      <c r="X579" s="443"/>
      <c r="Y579" s="443"/>
      <c r="Z579" s="443"/>
    </row>
    <row r="580">
      <c r="A580" s="443"/>
      <c r="B580" s="443"/>
      <c r="C580" s="443"/>
      <c r="D580" s="443"/>
      <c r="E580" s="443"/>
      <c r="F580" s="443"/>
      <c r="G580" s="443"/>
      <c r="H580" s="443"/>
      <c r="I580" s="443"/>
      <c r="J580" s="452"/>
      <c r="K580" s="443"/>
      <c r="L580" s="443"/>
      <c r="M580" s="443"/>
      <c r="N580" s="443"/>
      <c r="O580" s="443"/>
      <c r="P580" s="443"/>
      <c r="Q580" s="443"/>
      <c r="R580" s="443"/>
      <c r="S580" s="443"/>
      <c r="T580" s="443"/>
      <c r="U580" s="443"/>
      <c r="V580" s="443"/>
      <c r="W580" s="443"/>
      <c r="X580" s="443"/>
      <c r="Y580" s="443"/>
      <c r="Z580" s="443"/>
    </row>
    <row r="581">
      <c r="A581" s="443"/>
      <c r="B581" s="443"/>
      <c r="C581" s="443"/>
      <c r="D581" s="443"/>
      <c r="E581" s="443"/>
      <c r="F581" s="443"/>
      <c r="G581" s="443"/>
      <c r="H581" s="443"/>
      <c r="I581" s="443"/>
      <c r="J581" s="452"/>
      <c r="K581" s="443"/>
      <c r="L581" s="443"/>
      <c r="M581" s="443"/>
      <c r="N581" s="443"/>
      <c r="O581" s="443"/>
      <c r="P581" s="443"/>
      <c r="Q581" s="443"/>
      <c r="R581" s="443"/>
      <c r="S581" s="443"/>
      <c r="T581" s="443"/>
      <c r="U581" s="443"/>
      <c r="V581" s="443"/>
      <c r="W581" s="443"/>
      <c r="X581" s="443"/>
      <c r="Y581" s="443"/>
      <c r="Z581" s="443"/>
    </row>
    <row r="582">
      <c r="A582" s="443"/>
      <c r="B582" s="443"/>
      <c r="C582" s="443"/>
      <c r="D582" s="443"/>
      <c r="E582" s="443"/>
      <c r="F582" s="443"/>
      <c r="G582" s="443"/>
      <c r="H582" s="443"/>
      <c r="I582" s="443"/>
      <c r="J582" s="452"/>
      <c r="K582" s="443"/>
      <c r="L582" s="443"/>
      <c r="M582" s="443"/>
      <c r="N582" s="443"/>
      <c r="O582" s="443"/>
      <c r="P582" s="443"/>
      <c r="Q582" s="443"/>
      <c r="R582" s="443"/>
      <c r="S582" s="443"/>
      <c r="T582" s="443"/>
      <c r="U582" s="443"/>
      <c r="V582" s="443"/>
      <c r="W582" s="443"/>
      <c r="X582" s="443"/>
      <c r="Y582" s="443"/>
      <c r="Z582" s="443"/>
    </row>
    <row r="583">
      <c r="A583" s="443"/>
      <c r="B583" s="443"/>
      <c r="C583" s="443"/>
      <c r="D583" s="443"/>
      <c r="E583" s="443"/>
      <c r="F583" s="443"/>
      <c r="G583" s="443"/>
      <c r="H583" s="443"/>
      <c r="I583" s="443"/>
      <c r="J583" s="452"/>
      <c r="K583" s="443"/>
      <c r="L583" s="443"/>
      <c r="M583" s="443"/>
      <c r="N583" s="443"/>
      <c r="O583" s="443"/>
      <c r="P583" s="443"/>
      <c r="Q583" s="443"/>
      <c r="R583" s="443"/>
      <c r="S583" s="443"/>
      <c r="T583" s="443"/>
      <c r="U583" s="443"/>
      <c r="V583" s="443"/>
      <c r="W583" s="443"/>
      <c r="X583" s="443"/>
      <c r="Y583" s="443"/>
      <c r="Z583" s="443"/>
    </row>
    <row r="584">
      <c r="A584" s="443"/>
      <c r="B584" s="443"/>
      <c r="C584" s="443"/>
      <c r="D584" s="443"/>
      <c r="E584" s="443"/>
      <c r="F584" s="443"/>
      <c r="G584" s="443"/>
      <c r="H584" s="443"/>
      <c r="I584" s="443"/>
      <c r="J584" s="452"/>
      <c r="K584" s="443"/>
      <c r="L584" s="443"/>
      <c r="M584" s="443"/>
      <c r="N584" s="443"/>
      <c r="O584" s="443"/>
      <c r="P584" s="443"/>
      <c r="Q584" s="443"/>
      <c r="R584" s="443"/>
      <c r="S584" s="443"/>
      <c r="T584" s="443"/>
      <c r="U584" s="443"/>
      <c r="V584" s="443"/>
      <c r="W584" s="443"/>
      <c r="X584" s="443"/>
      <c r="Y584" s="443"/>
      <c r="Z584" s="443"/>
    </row>
    <row r="585">
      <c r="A585" s="443"/>
      <c r="B585" s="443"/>
      <c r="C585" s="443"/>
      <c r="D585" s="443"/>
      <c r="E585" s="443"/>
      <c r="F585" s="443"/>
      <c r="G585" s="443"/>
      <c r="H585" s="443"/>
      <c r="I585" s="443"/>
      <c r="J585" s="452"/>
      <c r="K585" s="443"/>
      <c r="L585" s="443"/>
      <c r="M585" s="443"/>
      <c r="N585" s="443"/>
      <c r="O585" s="443"/>
      <c r="P585" s="443"/>
      <c r="Q585" s="443"/>
      <c r="R585" s="443"/>
      <c r="S585" s="443"/>
      <c r="T585" s="443"/>
      <c r="U585" s="443"/>
      <c r="V585" s="443"/>
      <c r="W585" s="443"/>
      <c r="X585" s="443"/>
      <c r="Y585" s="443"/>
      <c r="Z585" s="443"/>
    </row>
    <row r="586">
      <c r="A586" s="443"/>
      <c r="B586" s="443"/>
      <c r="C586" s="443"/>
      <c r="D586" s="443"/>
      <c r="E586" s="443"/>
      <c r="F586" s="443"/>
      <c r="G586" s="443"/>
      <c r="H586" s="443"/>
      <c r="I586" s="443"/>
      <c r="J586" s="452"/>
      <c r="K586" s="443"/>
      <c r="L586" s="443"/>
      <c r="M586" s="443"/>
      <c r="N586" s="443"/>
      <c r="O586" s="443"/>
      <c r="P586" s="443"/>
      <c r="Q586" s="443"/>
      <c r="R586" s="443"/>
      <c r="S586" s="443"/>
      <c r="T586" s="443"/>
      <c r="U586" s="443"/>
      <c r="V586" s="443"/>
      <c r="W586" s="443"/>
      <c r="X586" s="443"/>
      <c r="Y586" s="443"/>
      <c r="Z586" s="443"/>
    </row>
    <row r="587">
      <c r="A587" s="443"/>
      <c r="B587" s="443"/>
      <c r="C587" s="443"/>
      <c r="D587" s="443"/>
      <c r="E587" s="443"/>
      <c r="F587" s="443"/>
      <c r="G587" s="443"/>
      <c r="H587" s="443"/>
      <c r="I587" s="443"/>
      <c r="J587" s="452"/>
      <c r="K587" s="443"/>
      <c r="L587" s="443"/>
      <c r="M587" s="443"/>
      <c r="N587" s="443"/>
      <c r="O587" s="443"/>
      <c r="P587" s="443"/>
      <c r="Q587" s="443"/>
      <c r="R587" s="443"/>
      <c r="S587" s="443"/>
      <c r="T587" s="443"/>
      <c r="U587" s="443"/>
      <c r="V587" s="443"/>
      <c r="W587" s="443"/>
      <c r="X587" s="443"/>
      <c r="Y587" s="443"/>
      <c r="Z587" s="443"/>
    </row>
    <row r="588">
      <c r="A588" s="443"/>
      <c r="B588" s="443"/>
      <c r="C588" s="443"/>
      <c r="D588" s="443"/>
      <c r="E588" s="443"/>
      <c r="F588" s="443"/>
      <c r="G588" s="443"/>
      <c r="H588" s="443"/>
      <c r="I588" s="443"/>
      <c r="J588" s="452"/>
      <c r="K588" s="443"/>
      <c r="L588" s="443"/>
      <c r="M588" s="443"/>
      <c r="N588" s="443"/>
      <c r="O588" s="443"/>
      <c r="P588" s="443"/>
      <c r="Q588" s="443"/>
      <c r="R588" s="443"/>
      <c r="S588" s="443"/>
      <c r="T588" s="443"/>
      <c r="U588" s="443"/>
      <c r="V588" s="443"/>
      <c r="W588" s="443"/>
      <c r="X588" s="443"/>
      <c r="Y588" s="443"/>
      <c r="Z588" s="443"/>
    </row>
    <row r="589">
      <c r="A589" s="443"/>
      <c r="B589" s="443"/>
      <c r="C589" s="443"/>
      <c r="D589" s="443"/>
      <c r="E589" s="443"/>
      <c r="F589" s="443"/>
      <c r="G589" s="443"/>
      <c r="H589" s="443"/>
      <c r="I589" s="443"/>
      <c r="J589" s="452"/>
      <c r="K589" s="443"/>
      <c r="L589" s="443"/>
      <c r="M589" s="443"/>
      <c r="N589" s="443"/>
      <c r="O589" s="443"/>
      <c r="P589" s="443"/>
      <c r="Q589" s="443"/>
      <c r="R589" s="443"/>
      <c r="S589" s="443"/>
      <c r="T589" s="443"/>
      <c r="U589" s="443"/>
      <c r="V589" s="443"/>
      <c r="W589" s="443"/>
      <c r="X589" s="443"/>
      <c r="Y589" s="443"/>
      <c r="Z589" s="443"/>
    </row>
    <row r="590">
      <c r="A590" s="443"/>
      <c r="B590" s="443"/>
      <c r="C590" s="443"/>
      <c r="D590" s="443"/>
      <c r="E590" s="443"/>
      <c r="F590" s="443"/>
      <c r="G590" s="443"/>
      <c r="H590" s="443"/>
      <c r="I590" s="443"/>
      <c r="J590" s="452"/>
      <c r="K590" s="443"/>
      <c r="L590" s="443"/>
      <c r="M590" s="443"/>
      <c r="N590" s="443"/>
      <c r="O590" s="443"/>
      <c r="P590" s="443"/>
      <c r="Q590" s="443"/>
      <c r="R590" s="443"/>
      <c r="S590" s="443"/>
      <c r="T590" s="443"/>
      <c r="U590" s="443"/>
      <c r="V590" s="443"/>
      <c r="W590" s="443"/>
      <c r="X590" s="443"/>
      <c r="Y590" s="443"/>
      <c r="Z590" s="443"/>
    </row>
    <row r="591">
      <c r="A591" s="443"/>
      <c r="B591" s="443"/>
      <c r="C591" s="443"/>
      <c r="D591" s="443"/>
      <c r="E591" s="443"/>
      <c r="F591" s="443"/>
      <c r="G591" s="443"/>
      <c r="H591" s="443"/>
      <c r="I591" s="443"/>
      <c r="J591" s="452"/>
      <c r="K591" s="443"/>
      <c r="L591" s="443"/>
      <c r="M591" s="443"/>
      <c r="N591" s="443"/>
      <c r="O591" s="443"/>
      <c r="P591" s="443"/>
      <c r="Q591" s="443"/>
      <c r="R591" s="443"/>
      <c r="S591" s="443"/>
      <c r="T591" s="443"/>
      <c r="U591" s="443"/>
      <c r="V591" s="443"/>
      <c r="W591" s="443"/>
      <c r="X591" s="443"/>
      <c r="Y591" s="443"/>
      <c r="Z591" s="443"/>
    </row>
    <row r="592">
      <c r="A592" s="443"/>
      <c r="B592" s="443"/>
      <c r="C592" s="443"/>
      <c r="D592" s="443"/>
      <c r="E592" s="443"/>
      <c r="F592" s="443"/>
      <c r="G592" s="443"/>
      <c r="H592" s="443"/>
      <c r="I592" s="443"/>
      <c r="J592" s="452"/>
      <c r="K592" s="443"/>
      <c r="L592" s="443"/>
      <c r="M592" s="443"/>
      <c r="N592" s="443"/>
      <c r="O592" s="443"/>
      <c r="P592" s="443"/>
      <c r="Q592" s="443"/>
      <c r="R592" s="443"/>
      <c r="S592" s="443"/>
      <c r="T592" s="443"/>
      <c r="U592" s="443"/>
      <c r="V592" s="443"/>
      <c r="W592" s="443"/>
      <c r="X592" s="443"/>
      <c r="Y592" s="443"/>
      <c r="Z592" s="443"/>
    </row>
    <row r="593">
      <c r="A593" s="443"/>
      <c r="B593" s="443"/>
      <c r="C593" s="443"/>
      <c r="D593" s="443"/>
      <c r="E593" s="443"/>
      <c r="F593" s="443"/>
      <c r="G593" s="443"/>
      <c r="H593" s="443"/>
      <c r="I593" s="443"/>
      <c r="J593" s="452"/>
      <c r="K593" s="443"/>
      <c r="L593" s="443"/>
      <c r="M593" s="443"/>
      <c r="N593" s="443"/>
      <c r="O593" s="443"/>
      <c r="P593" s="443"/>
      <c r="Q593" s="443"/>
      <c r="R593" s="443"/>
      <c r="S593" s="443"/>
      <c r="T593" s="443"/>
      <c r="U593" s="443"/>
      <c r="V593" s="443"/>
      <c r="W593" s="443"/>
      <c r="X593" s="443"/>
      <c r="Y593" s="443"/>
      <c r="Z593" s="443"/>
    </row>
    <row r="594">
      <c r="A594" s="443"/>
      <c r="B594" s="443"/>
      <c r="C594" s="443"/>
      <c r="D594" s="443"/>
      <c r="E594" s="443"/>
      <c r="F594" s="443"/>
      <c r="G594" s="443"/>
      <c r="H594" s="443"/>
      <c r="I594" s="443"/>
      <c r="J594" s="452"/>
      <c r="K594" s="443"/>
      <c r="L594" s="443"/>
      <c r="M594" s="443"/>
      <c r="N594" s="443"/>
      <c r="O594" s="443"/>
      <c r="P594" s="443"/>
      <c r="Q594" s="443"/>
      <c r="R594" s="443"/>
      <c r="S594" s="443"/>
      <c r="T594" s="443"/>
      <c r="U594" s="443"/>
      <c r="V594" s="443"/>
      <c r="W594" s="443"/>
      <c r="X594" s="443"/>
      <c r="Y594" s="443"/>
      <c r="Z594" s="443"/>
    </row>
    <row r="595">
      <c r="A595" s="443"/>
      <c r="B595" s="443"/>
      <c r="C595" s="443"/>
      <c r="D595" s="443"/>
      <c r="E595" s="443"/>
      <c r="F595" s="443"/>
      <c r="G595" s="443"/>
      <c r="H595" s="443"/>
      <c r="I595" s="443"/>
      <c r="J595" s="452"/>
      <c r="K595" s="443"/>
      <c r="L595" s="443"/>
      <c r="M595" s="443"/>
      <c r="N595" s="443"/>
      <c r="O595" s="443"/>
      <c r="P595" s="443"/>
      <c r="Q595" s="443"/>
      <c r="R595" s="443"/>
      <c r="S595" s="443"/>
      <c r="T595" s="443"/>
      <c r="U595" s="443"/>
      <c r="V595" s="443"/>
      <c r="W595" s="443"/>
      <c r="X595" s="443"/>
      <c r="Y595" s="443"/>
      <c r="Z595" s="443"/>
    </row>
    <row r="596">
      <c r="A596" s="443"/>
      <c r="B596" s="443"/>
      <c r="C596" s="443"/>
      <c r="D596" s="443"/>
      <c r="E596" s="443"/>
      <c r="F596" s="443"/>
      <c r="G596" s="443"/>
      <c r="H596" s="443"/>
      <c r="I596" s="443"/>
      <c r="J596" s="452"/>
      <c r="K596" s="443"/>
      <c r="L596" s="443"/>
      <c r="M596" s="443"/>
      <c r="N596" s="443"/>
      <c r="O596" s="443"/>
      <c r="P596" s="443"/>
      <c r="Q596" s="443"/>
      <c r="R596" s="443"/>
      <c r="S596" s="443"/>
      <c r="T596" s="443"/>
      <c r="U596" s="443"/>
      <c r="V596" s="443"/>
      <c r="W596" s="443"/>
      <c r="X596" s="443"/>
      <c r="Y596" s="443"/>
      <c r="Z596" s="443"/>
    </row>
    <row r="597">
      <c r="A597" s="443"/>
      <c r="B597" s="443"/>
      <c r="C597" s="443"/>
      <c r="D597" s="443"/>
      <c r="E597" s="443"/>
      <c r="F597" s="443"/>
      <c r="G597" s="443"/>
      <c r="H597" s="443"/>
      <c r="I597" s="443"/>
      <c r="J597" s="452"/>
      <c r="K597" s="443"/>
      <c r="L597" s="443"/>
      <c r="M597" s="443"/>
      <c r="N597" s="443"/>
      <c r="O597" s="443"/>
      <c r="P597" s="443"/>
      <c r="Q597" s="443"/>
      <c r="R597" s="443"/>
      <c r="S597" s="443"/>
      <c r="T597" s="443"/>
      <c r="U597" s="443"/>
      <c r="V597" s="443"/>
      <c r="W597" s="443"/>
      <c r="X597" s="443"/>
      <c r="Y597" s="443"/>
      <c r="Z597" s="443"/>
    </row>
    <row r="598">
      <c r="A598" s="443"/>
      <c r="B598" s="443"/>
      <c r="C598" s="443"/>
      <c r="D598" s="443"/>
      <c r="E598" s="443"/>
      <c r="F598" s="443"/>
      <c r="G598" s="443"/>
      <c r="H598" s="443"/>
      <c r="I598" s="443"/>
      <c r="J598" s="452"/>
      <c r="K598" s="443"/>
      <c r="L598" s="443"/>
      <c r="M598" s="443"/>
      <c r="N598" s="443"/>
      <c r="O598" s="443"/>
      <c r="P598" s="443"/>
      <c r="Q598" s="443"/>
      <c r="R598" s="443"/>
      <c r="S598" s="443"/>
      <c r="T598" s="443"/>
      <c r="U598" s="443"/>
      <c r="V598" s="443"/>
      <c r="W598" s="443"/>
      <c r="X598" s="443"/>
      <c r="Y598" s="443"/>
      <c r="Z598" s="443"/>
    </row>
    <row r="599">
      <c r="A599" s="443"/>
      <c r="B599" s="443"/>
      <c r="C599" s="443"/>
      <c r="D599" s="443"/>
      <c r="E599" s="443"/>
      <c r="F599" s="443"/>
      <c r="G599" s="443"/>
      <c r="H599" s="443"/>
      <c r="I599" s="443"/>
      <c r="J599" s="452"/>
      <c r="K599" s="443"/>
      <c r="L599" s="443"/>
      <c r="M599" s="443"/>
      <c r="N599" s="443"/>
      <c r="O599" s="443"/>
      <c r="P599" s="443"/>
      <c r="Q599" s="443"/>
      <c r="R599" s="443"/>
      <c r="S599" s="443"/>
      <c r="T599" s="443"/>
      <c r="U599" s="443"/>
      <c r="V599" s="443"/>
      <c r="W599" s="443"/>
      <c r="X599" s="443"/>
      <c r="Y599" s="443"/>
      <c r="Z599" s="443"/>
    </row>
    <row r="600">
      <c r="A600" s="443"/>
      <c r="B600" s="443"/>
      <c r="C600" s="443"/>
      <c r="D600" s="443"/>
      <c r="E600" s="443"/>
      <c r="F600" s="443"/>
      <c r="G600" s="443"/>
      <c r="H600" s="443"/>
      <c r="I600" s="443"/>
      <c r="J600" s="452"/>
      <c r="K600" s="443"/>
      <c r="L600" s="443"/>
      <c r="M600" s="443"/>
      <c r="N600" s="443"/>
      <c r="O600" s="443"/>
      <c r="P600" s="443"/>
      <c r="Q600" s="443"/>
      <c r="R600" s="443"/>
      <c r="S600" s="443"/>
      <c r="T600" s="443"/>
      <c r="U600" s="443"/>
      <c r="V600" s="443"/>
      <c r="W600" s="443"/>
      <c r="X600" s="443"/>
      <c r="Y600" s="443"/>
      <c r="Z600" s="443"/>
    </row>
    <row r="601">
      <c r="A601" s="443"/>
      <c r="B601" s="443"/>
      <c r="C601" s="443"/>
      <c r="D601" s="443"/>
      <c r="E601" s="443"/>
      <c r="F601" s="443"/>
      <c r="G601" s="443"/>
      <c r="H601" s="443"/>
      <c r="I601" s="443"/>
      <c r="J601" s="452"/>
      <c r="K601" s="443"/>
      <c r="L601" s="443"/>
      <c r="M601" s="443"/>
      <c r="N601" s="443"/>
      <c r="O601" s="443"/>
      <c r="P601" s="443"/>
      <c r="Q601" s="443"/>
      <c r="R601" s="443"/>
      <c r="S601" s="443"/>
      <c r="T601" s="443"/>
      <c r="U601" s="443"/>
      <c r="V601" s="443"/>
      <c r="W601" s="443"/>
      <c r="X601" s="443"/>
      <c r="Y601" s="443"/>
      <c r="Z601" s="443"/>
    </row>
    <row r="602">
      <c r="A602" s="443"/>
      <c r="B602" s="443"/>
      <c r="C602" s="443"/>
      <c r="D602" s="443"/>
      <c r="E602" s="443"/>
      <c r="F602" s="443"/>
      <c r="G602" s="443"/>
      <c r="H602" s="443"/>
      <c r="I602" s="443"/>
      <c r="J602" s="452"/>
      <c r="K602" s="443"/>
      <c r="L602" s="443"/>
      <c r="M602" s="443"/>
      <c r="N602" s="443"/>
      <c r="O602" s="443"/>
      <c r="P602" s="443"/>
      <c r="Q602" s="443"/>
      <c r="R602" s="443"/>
      <c r="S602" s="443"/>
      <c r="T602" s="443"/>
      <c r="U602" s="443"/>
      <c r="V602" s="443"/>
      <c r="W602" s="443"/>
      <c r="X602" s="443"/>
      <c r="Y602" s="443"/>
      <c r="Z602" s="443"/>
    </row>
    <row r="603">
      <c r="A603" s="443"/>
      <c r="B603" s="443"/>
      <c r="C603" s="443"/>
      <c r="D603" s="443"/>
      <c r="E603" s="443"/>
      <c r="F603" s="443"/>
      <c r="G603" s="443"/>
      <c r="H603" s="443"/>
      <c r="I603" s="443"/>
      <c r="J603" s="452"/>
      <c r="K603" s="443"/>
      <c r="L603" s="443"/>
      <c r="M603" s="443"/>
      <c r="N603" s="443"/>
      <c r="O603" s="443"/>
      <c r="P603" s="443"/>
      <c r="Q603" s="443"/>
      <c r="R603" s="443"/>
      <c r="S603" s="443"/>
      <c r="T603" s="443"/>
      <c r="U603" s="443"/>
      <c r="V603" s="443"/>
      <c r="W603" s="443"/>
      <c r="X603" s="443"/>
      <c r="Y603" s="443"/>
      <c r="Z603" s="443"/>
    </row>
    <row r="604">
      <c r="A604" s="443"/>
      <c r="B604" s="443"/>
      <c r="C604" s="443"/>
      <c r="D604" s="443"/>
      <c r="E604" s="443"/>
      <c r="F604" s="443"/>
      <c r="G604" s="443"/>
      <c r="H604" s="443"/>
      <c r="I604" s="443"/>
      <c r="J604" s="452"/>
      <c r="K604" s="443"/>
      <c r="L604" s="443"/>
      <c r="M604" s="443"/>
      <c r="N604" s="443"/>
      <c r="O604" s="443"/>
      <c r="P604" s="443"/>
      <c r="Q604" s="443"/>
      <c r="R604" s="443"/>
      <c r="S604" s="443"/>
      <c r="T604" s="443"/>
      <c r="U604" s="443"/>
      <c r="V604" s="443"/>
      <c r="W604" s="443"/>
      <c r="X604" s="443"/>
      <c r="Y604" s="443"/>
      <c r="Z604" s="443"/>
    </row>
    <row r="605">
      <c r="A605" s="443"/>
      <c r="B605" s="443"/>
      <c r="C605" s="443"/>
      <c r="D605" s="443"/>
      <c r="E605" s="443"/>
      <c r="F605" s="443"/>
      <c r="G605" s="443"/>
      <c r="H605" s="443"/>
      <c r="I605" s="443"/>
      <c r="J605" s="452"/>
      <c r="K605" s="443"/>
      <c r="L605" s="443"/>
      <c r="M605" s="443"/>
      <c r="N605" s="443"/>
      <c r="O605" s="443"/>
      <c r="P605" s="443"/>
      <c r="Q605" s="443"/>
      <c r="R605" s="443"/>
      <c r="S605" s="443"/>
      <c r="T605" s="443"/>
      <c r="U605" s="443"/>
      <c r="V605" s="443"/>
      <c r="W605" s="443"/>
      <c r="X605" s="443"/>
      <c r="Y605" s="443"/>
      <c r="Z605" s="443"/>
    </row>
    <row r="606">
      <c r="A606" s="443"/>
      <c r="B606" s="443"/>
      <c r="C606" s="443"/>
      <c r="D606" s="443"/>
      <c r="E606" s="443"/>
      <c r="F606" s="443"/>
      <c r="G606" s="443"/>
      <c r="H606" s="443"/>
      <c r="I606" s="443"/>
      <c r="J606" s="452"/>
      <c r="K606" s="443"/>
      <c r="L606" s="443"/>
      <c r="M606" s="443"/>
      <c r="N606" s="443"/>
      <c r="O606" s="443"/>
      <c r="P606" s="443"/>
      <c r="Q606" s="443"/>
      <c r="R606" s="443"/>
      <c r="S606" s="443"/>
      <c r="T606" s="443"/>
      <c r="U606" s="443"/>
      <c r="V606" s="443"/>
      <c r="W606" s="443"/>
      <c r="X606" s="443"/>
      <c r="Y606" s="443"/>
      <c r="Z606" s="443"/>
    </row>
    <row r="607">
      <c r="A607" s="443"/>
      <c r="B607" s="443"/>
      <c r="C607" s="443"/>
      <c r="D607" s="443"/>
      <c r="E607" s="443"/>
      <c r="F607" s="443"/>
      <c r="G607" s="443"/>
      <c r="H607" s="443"/>
      <c r="I607" s="443"/>
      <c r="J607" s="452"/>
      <c r="K607" s="443"/>
      <c r="L607" s="443"/>
      <c r="M607" s="443"/>
      <c r="N607" s="443"/>
      <c r="O607" s="443"/>
      <c r="P607" s="443"/>
      <c r="Q607" s="443"/>
      <c r="R607" s="443"/>
      <c r="S607" s="443"/>
      <c r="T607" s="443"/>
      <c r="U607" s="443"/>
      <c r="V607" s="443"/>
      <c r="W607" s="443"/>
      <c r="X607" s="443"/>
      <c r="Y607" s="443"/>
      <c r="Z607" s="443"/>
    </row>
    <row r="608">
      <c r="A608" s="443"/>
      <c r="B608" s="443"/>
      <c r="C608" s="443"/>
      <c r="D608" s="443"/>
      <c r="E608" s="443"/>
      <c r="F608" s="443"/>
      <c r="G608" s="443"/>
      <c r="H608" s="443"/>
      <c r="I608" s="443"/>
      <c r="J608" s="452"/>
      <c r="K608" s="443"/>
      <c r="L608" s="443"/>
      <c r="M608" s="443"/>
      <c r="N608" s="443"/>
      <c r="O608" s="443"/>
      <c r="P608" s="443"/>
      <c r="Q608" s="443"/>
      <c r="R608" s="443"/>
      <c r="S608" s="443"/>
      <c r="T608" s="443"/>
      <c r="U608" s="443"/>
      <c r="V608" s="443"/>
      <c r="W608" s="443"/>
      <c r="X608" s="443"/>
      <c r="Y608" s="443"/>
      <c r="Z608" s="443"/>
    </row>
    <row r="609">
      <c r="A609" s="443"/>
      <c r="B609" s="443"/>
      <c r="C609" s="443"/>
      <c r="D609" s="443"/>
      <c r="E609" s="443"/>
      <c r="F609" s="443"/>
      <c r="G609" s="443"/>
      <c r="H609" s="443"/>
      <c r="I609" s="443"/>
      <c r="J609" s="452"/>
      <c r="K609" s="443"/>
      <c r="L609" s="443"/>
      <c r="M609" s="443"/>
      <c r="N609" s="443"/>
      <c r="O609" s="443"/>
      <c r="P609" s="443"/>
      <c r="Q609" s="443"/>
      <c r="R609" s="443"/>
      <c r="S609" s="443"/>
      <c r="T609" s="443"/>
      <c r="U609" s="443"/>
      <c r="V609" s="443"/>
      <c r="W609" s="443"/>
      <c r="X609" s="443"/>
      <c r="Y609" s="443"/>
      <c r="Z609" s="443"/>
    </row>
    <row r="610">
      <c r="A610" s="443"/>
      <c r="B610" s="443"/>
      <c r="C610" s="443"/>
      <c r="D610" s="443"/>
      <c r="E610" s="443"/>
      <c r="F610" s="443"/>
      <c r="G610" s="443"/>
      <c r="H610" s="443"/>
      <c r="I610" s="443"/>
      <c r="J610" s="452"/>
      <c r="K610" s="443"/>
      <c r="L610" s="443"/>
      <c r="M610" s="443"/>
      <c r="N610" s="443"/>
      <c r="O610" s="443"/>
      <c r="P610" s="443"/>
      <c r="Q610" s="443"/>
      <c r="R610" s="443"/>
      <c r="S610" s="443"/>
      <c r="T610" s="443"/>
      <c r="U610" s="443"/>
      <c r="V610" s="443"/>
      <c r="W610" s="443"/>
      <c r="X610" s="443"/>
      <c r="Y610" s="443"/>
      <c r="Z610" s="443"/>
    </row>
    <row r="611">
      <c r="A611" s="443"/>
      <c r="B611" s="443"/>
      <c r="C611" s="443"/>
      <c r="D611" s="443"/>
      <c r="E611" s="443"/>
      <c r="F611" s="443"/>
      <c r="G611" s="443"/>
      <c r="H611" s="443"/>
      <c r="I611" s="443"/>
      <c r="J611" s="452"/>
      <c r="K611" s="443"/>
      <c r="L611" s="443"/>
      <c r="M611" s="443"/>
      <c r="N611" s="443"/>
      <c r="O611" s="443"/>
      <c r="P611" s="443"/>
      <c r="Q611" s="443"/>
      <c r="R611" s="443"/>
      <c r="S611" s="443"/>
      <c r="T611" s="443"/>
      <c r="U611" s="443"/>
      <c r="V611" s="443"/>
      <c r="W611" s="443"/>
      <c r="X611" s="443"/>
      <c r="Y611" s="443"/>
      <c r="Z611" s="443"/>
    </row>
    <row r="612">
      <c r="A612" s="443"/>
      <c r="B612" s="443"/>
      <c r="C612" s="443"/>
      <c r="D612" s="443"/>
      <c r="E612" s="443"/>
      <c r="F612" s="443"/>
      <c r="G612" s="443"/>
      <c r="H612" s="443"/>
      <c r="I612" s="443"/>
      <c r="J612" s="452"/>
      <c r="K612" s="443"/>
      <c r="L612" s="443"/>
      <c r="M612" s="443"/>
      <c r="N612" s="443"/>
      <c r="O612" s="443"/>
      <c r="P612" s="443"/>
      <c r="Q612" s="443"/>
      <c r="R612" s="443"/>
      <c r="S612" s="443"/>
      <c r="T612" s="443"/>
      <c r="U612" s="443"/>
      <c r="V612" s="443"/>
      <c r="W612" s="443"/>
      <c r="X612" s="443"/>
      <c r="Y612" s="443"/>
      <c r="Z612" s="443"/>
    </row>
    <row r="613">
      <c r="A613" s="443"/>
      <c r="B613" s="443"/>
      <c r="C613" s="443"/>
      <c r="D613" s="443"/>
      <c r="E613" s="443"/>
      <c r="F613" s="443"/>
      <c r="G613" s="443"/>
      <c r="H613" s="443"/>
      <c r="I613" s="443"/>
      <c r="J613" s="452"/>
      <c r="K613" s="443"/>
      <c r="L613" s="443"/>
      <c r="M613" s="443"/>
      <c r="N613" s="443"/>
      <c r="O613" s="443"/>
      <c r="P613" s="443"/>
      <c r="Q613" s="443"/>
      <c r="R613" s="443"/>
      <c r="S613" s="443"/>
      <c r="T613" s="443"/>
      <c r="U613" s="443"/>
      <c r="V613" s="443"/>
      <c r="W613" s="443"/>
      <c r="X613" s="443"/>
      <c r="Y613" s="443"/>
      <c r="Z613" s="443"/>
    </row>
    <row r="614">
      <c r="A614" s="443"/>
      <c r="B614" s="443"/>
      <c r="C614" s="443"/>
      <c r="D614" s="443"/>
      <c r="E614" s="443"/>
      <c r="F614" s="443"/>
      <c r="G614" s="443"/>
      <c r="H614" s="443"/>
      <c r="I614" s="443"/>
      <c r="J614" s="452"/>
      <c r="K614" s="443"/>
      <c r="L614" s="443"/>
      <c r="M614" s="443"/>
      <c r="N614" s="443"/>
      <c r="O614" s="443"/>
      <c r="P614" s="443"/>
      <c r="Q614" s="443"/>
      <c r="R614" s="443"/>
      <c r="S614" s="443"/>
      <c r="T614" s="443"/>
      <c r="U614" s="443"/>
      <c r="V614" s="443"/>
      <c r="W614" s="443"/>
      <c r="X614" s="443"/>
      <c r="Y614" s="443"/>
      <c r="Z614" s="443"/>
    </row>
    <row r="615">
      <c r="A615" s="443"/>
      <c r="B615" s="443"/>
      <c r="C615" s="443"/>
      <c r="D615" s="443"/>
      <c r="E615" s="443"/>
      <c r="F615" s="443"/>
      <c r="G615" s="443"/>
      <c r="H615" s="443"/>
      <c r="I615" s="443"/>
      <c r="J615" s="452"/>
      <c r="K615" s="443"/>
      <c r="L615" s="443"/>
      <c r="M615" s="443"/>
      <c r="N615" s="443"/>
      <c r="O615" s="443"/>
      <c r="P615" s="443"/>
      <c r="Q615" s="443"/>
      <c r="R615" s="443"/>
      <c r="S615" s="443"/>
      <c r="T615" s="443"/>
      <c r="U615" s="443"/>
      <c r="V615" s="443"/>
      <c r="W615" s="443"/>
      <c r="X615" s="443"/>
      <c r="Y615" s="443"/>
      <c r="Z615" s="443"/>
    </row>
    <row r="616">
      <c r="A616" s="443"/>
      <c r="B616" s="443"/>
      <c r="C616" s="443"/>
      <c r="D616" s="443"/>
      <c r="E616" s="443"/>
      <c r="F616" s="443"/>
      <c r="G616" s="443"/>
      <c r="H616" s="443"/>
      <c r="I616" s="443"/>
      <c r="J616" s="452"/>
      <c r="K616" s="443"/>
      <c r="L616" s="443"/>
      <c r="M616" s="443"/>
      <c r="N616" s="443"/>
      <c r="O616" s="443"/>
      <c r="P616" s="443"/>
      <c r="Q616" s="443"/>
      <c r="R616" s="443"/>
      <c r="S616" s="443"/>
      <c r="T616" s="443"/>
      <c r="U616" s="443"/>
      <c r="V616" s="443"/>
      <c r="W616" s="443"/>
      <c r="X616" s="443"/>
      <c r="Y616" s="443"/>
      <c r="Z616" s="443"/>
    </row>
    <row r="617">
      <c r="A617" s="443"/>
      <c r="B617" s="443"/>
      <c r="C617" s="443"/>
      <c r="D617" s="443"/>
      <c r="E617" s="443"/>
      <c r="F617" s="443"/>
      <c r="G617" s="443"/>
      <c r="H617" s="443"/>
      <c r="I617" s="443"/>
      <c r="J617" s="452"/>
      <c r="K617" s="443"/>
      <c r="L617" s="443"/>
      <c r="M617" s="443"/>
      <c r="N617" s="443"/>
      <c r="O617" s="443"/>
      <c r="P617" s="443"/>
      <c r="Q617" s="443"/>
      <c r="R617" s="443"/>
      <c r="S617" s="443"/>
      <c r="T617" s="443"/>
      <c r="U617" s="443"/>
      <c r="V617" s="443"/>
      <c r="W617" s="443"/>
      <c r="X617" s="443"/>
      <c r="Y617" s="443"/>
      <c r="Z617" s="443"/>
    </row>
    <row r="618">
      <c r="A618" s="443"/>
      <c r="B618" s="443"/>
      <c r="C618" s="443"/>
      <c r="D618" s="443"/>
      <c r="E618" s="443"/>
      <c r="F618" s="443"/>
      <c r="G618" s="443"/>
      <c r="H618" s="443"/>
      <c r="I618" s="443"/>
      <c r="J618" s="452"/>
      <c r="K618" s="443"/>
      <c r="L618" s="443"/>
      <c r="M618" s="443"/>
      <c r="N618" s="443"/>
      <c r="O618" s="443"/>
      <c r="P618" s="443"/>
      <c r="Q618" s="443"/>
      <c r="R618" s="443"/>
      <c r="S618" s="443"/>
      <c r="T618" s="443"/>
      <c r="U618" s="443"/>
      <c r="V618" s="443"/>
      <c r="W618" s="443"/>
      <c r="X618" s="443"/>
      <c r="Y618" s="443"/>
      <c r="Z618" s="443"/>
    </row>
    <row r="619">
      <c r="A619" s="443"/>
      <c r="B619" s="443"/>
      <c r="C619" s="443"/>
      <c r="D619" s="443"/>
      <c r="E619" s="443"/>
      <c r="F619" s="443"/>
      <c r="G619" s="443"/>
      <c r="H619" s="443"/>
      <c r="I619" s="443"/>
      <c r="J619" s="452"/>
      <c r="K619" s="443"/>
      <c r="L619" s="443"/>
      <c r="M619" s="443"/>
      <c r="N619" s="443"/>
      <c r="O619" s="443"/>
      <c r="P619" s="443"/>
      <c r="Q619" s="443"/>
      <c r="R619" s="443"/>
      <c r="S619" s="443"/>
      <c r="T619" s="443"/>
      <c r="U619" s="443"/>
      <c r="V619" s="443"/>
      <c r="W619" s="443"/>
      <c r="X619" s="443"/>
      <c r="Y619" s="443"/>
      <c r="Z619" s="443"/>
    </row>
    <row r="620">
      <c r="A620" s="443"/>
      <c r="B620" s="443"/>
      <c r="C620" s="443"/>
      <c r="D620" s="443"/>
      <c r="E620" s="443"/>
      <c r="F620" s="443"/>
      <c r="G620" s="443"/>
      <c r="H620" s="443"/>
      <c r="I620" s="443"/>
      <c r="J620" s="452"/>
      <c r="K620" s="443"/>
      <c r="L620" s="443"/>
      <c r="M620" s="443"/>
      <c r="N620" s="443"/>
      <c r="O620" s="443"/>
      <c r="P620" s="443"/>
      <c r="Q620" s="443"/>
      <c r="R620" s="443"/>
      <c r="S620" s="443"/>
      <c r="T620" s="443"/>
      <c r="U620" s="443"/>
      <c r="V620" s="443"/>
      <c r="W620" s="443"/>
      <c r="X620" s="443"/>
      <c r="Y620" s="443"/>
      <c r="Z620" s="443"/>
    </row>
    <row r="621">
      <c r="A621" s="443"/>
      <c r="B621" s="443"/>
      <c r="C621" s="443"/>
      <c r="D621" s="443"/>
      <c r="E621" s="443"/>
      <c r="F621" s="443"/>
      <c r="G621" s="443"/>
      <c r="H621" s="443"/>
      <c r="I621" s="443"/>
      <c r="J621" s="452"/>
      <c r="K621" s="443"/>
      <c r="L621" s="443"/>
      <c r="M621" s="443"/>
      <c r="N621" s="443"/>
      <c r="O621" s="443"/>
      <c r="P621" s="443"/>
      <c r="Q621" s="443"/>
      <c r="R621" s="443"/>
      <c r="S621" s="443"/>
      <c r="T621" s="443"/>
      <c r="U621" s="443"/>
      <c r="V621" s="443"/>
      <c r="W621" s="443"/>
      <c r="X621" s="443"/>
      <c r="Y621" s="443"/>
      <c r="Z621" s="443"/>
    </row>
    <row r="622">
      <c r="A622" s="443"/>
      <c r="B622" s="443"/>
      <c r="C622" s="443"/>
      <c r="D622" s="443"/>
      <c r="E622" s="443"/>
      <c r="F622" s="443"/>
      <c r="G622" s="443"/>
      <c r="H622" s="443"/>
      <c r="I622" s="443"/>
      <c r="J622" s="452"/>
      <c r="K622" s="443"/>
      <c r="L622" s="443"/>
      <c r="M622" s="443"/>
      <c r="N622" s="443"/>
      <c r="O622" s="443"/>
      <c r="P622" s="443"/>
      <c r="Q622" s="443"/>
      <c r="R622" s="443"/>
      <c r="S622" s="443"/>
      <c r="T622" s="443"/>
      <c r="U622" s="443"/>
      <c r="V622" s="443"/>
      <c r="W622" s="443"/>
      <c r="X622" s="443"/>
      <c r="Y622" s="443"/>
      <c r="Z622" s="443"/>
    </row>
    <row r="623">
      <c r="A623" s="443"/>
      <c r="B623" s="443"/>
      <c r="C623" s="443"/>
      <c r="D623" s="443"/>
      <c r="E623" s="443"/>
      <c r="F623" s="443"/>
      <c r="G623" s="443"/>
      <c r="H623" s="443"/>
      <c r="I623" s="443"/>
      <c r="J623" s="452"/>
      <c r="K623" s="443"/>
      <c r="L623" s="443"/>
      <c r="M623" s="443"/>
      <c r="N623" s="443"/>
      <c r="O623" s="443"/>
      <c r="P623" s="443"/>
      <c r="Q623" s="443"/>
      <c r="R623" s="443"/>
      <c r="S623" s="443"/>
      <c r="T623" s="443"/>
      <c r="U623" s="443"/>
      <c r="V623" s="443"/>
      <c r="W623" s="443"/>
      <c r="X623" s="443"/>
      <c r="Y623" s="443"/>
      <c r="Z623" s="443"/>
    </row>
    <row r="624">
      <c r="A624" s="443"/>
      <c r="B624" s="443"/>
      <c r="C624" s="443"/>
      <c r="D624" s="443"/>
      <c r="E624" s="443"/>
      <c r="F624" s="443"/>
      <c r="G624" s="443"/>
      <c r="H624" s="443"/>
      <c r="I624" s="443"/>
      <c r="J624" s="452"/>
      <c r="K624" s="443"/>
      <c r="L624" s="443"/>
      <c r="M624" s="443"/>
      <c r="N624" s="443"/>
      <c r="O624" s="443"/>
      <c r="P624" s="443"/>
      <c r="Q624" s="443"/>
      <c r="R624" s="443"/>
      <c r="S624" s="443"/>
      <c r="T624" s="443"/>
      <c r="U624" s="443"/>
      <c r="V624" s="443"/>
      <c r="W624" s="443"/>
      <c r="X624" s="443"/>
      <c r="Y624" s="443"/>
      <c r="Z624" s="443"/>
    </row>
    <row r="625">
      <c r="A625" s="443"/>
      <c r="B625" s="443"/>
      <c r="C625" s="443"/>
      <c r="D625" s="443"/>
      <c r="E625" s="443"/>
      <c r="F625" s="443"/>
      <c r="G625" s="443"/>
      <c r="H625" s="443"/>
      <c r="I625" s="443"/>
      <c r="J625" s="452"/>
      <c r="K625" s="443"/>
      <c r="L625" s="443"/>
      <c r="M625" s="443"/>
      <c r="N625" s="443"/>
      <c r="O625" s="443"/>
      <c r="P625" s="443"/>
      <c r="Q625" s="443"/>
      <c r="R625" s="443"/>
      <c r="S625" s="443"/>
      <c r="T625" s="443"/>
      <c r="U625" s="443"/>
      <c r="V625" s="443"/>
      <c r="W625" s="443"/>
      <c r="X625" s="443"/>
      <c r="Y625" s="443"/>
      <c r="Z625" s="443"/>
    </row>
    <row r="626">
      <c r="A626" s="443"/>
      <c r="B626" s="443"/>
      <c r="C626" s="443"/>
      <c r="D626" s="443"/>
      <c r="E626" s="443"/>
      <c r="F626" s="443"/>
      <c r="G626" s="443"/>
      <c r="H626" s="443"/>
      <c r="I626" s="443"/>
      <c r="J626" s="452"/>
      <c r="K626" s="443"/>
      <c r="L626" s="443"/>
      <c r="M626" s="443"/>
      <c r="N626" s="443"/>
      <c r="O626" s="443"/>
      <c r="P626" s="443"/>
      <c r="Q626" s="443"/>
      <c r="R626" s="443"/>
      <c r="S626" s="443"/>
      <c r="T626" s="443"/>
      <c r="U626" s="443"/>
      <c r="V626" s="443"/>
      <c r="W626" s="443"/>
      <c r="X626" s="443"/>
      <c r="Y626" s="443"/>
      <c r="Z626" s="443"/>
    </row>
    <row r="627">
      <c r="A627" s="443"/>
      <c r="B627" s="443"/>
      <c r="C627" s="443"/>
      <c r="D627" s="443"/>
      <c r="E627" s="443"/>
      <c r="F627" s="443"/>
      <c r="G627" s="443"/>
      <c r="H627" s="443"/>
      <c r="I627" s="443"/>
      <c r="J627" s="452"/>
      <c r="K627" s="443"/>
      <c r="L627" s="443"/>
      <c r="M627" s="443"/>
      <c r="N627" s="443"/>
      <c r="O627" s="443"/>
      <c r="P627" s="443"/>
      <c r="Q627" s="443"/>
      <c r="R627" s="443"/>
      <c r="S627" s="443"/>
      <c r="T627" s="443"/>
      <c r="U627" s="443"/>
      <c r="V627" s="443"/>
      <c r="W627" s="443"/>
      <c r="X627" s="443"/>
      <c r="Y627" s="443"/>
      <c r="Z627" s="443"/>
    </row>
    <row r="628">
      <c r="A628" s="443"/>
      <c r="B628" s="443"/>
      <c r="C628" s="443"/>
      <c r="D628" s="443"/>
      <c r="E628" s="443"/>
      <c r="F628" s="443"/>
      <c r="G628" s="443"/>
      <c r="H628" s="443"/>
      <c r="I628" s="443"/>
      <c r="J628" s="452"/>
      <c r="K628" s="443"/>
      <c r="L628" s="443"/>
      <c r="M628" s="443"/>
      <c r="N628" s="443"/>
      <c r="O628" s="443"/>
      <c r="P628" s="443"/>
      <c r="Q628" s="443"/>
      <c r="R628" s="443"/>
      <c r="S628" s="443"/>
      <c r="T628" s="443"/>
      <c r="U628" s="443"/>
      <c r="V628" s="443"/>
      <c r="W628" s="443"/>
      <c r="X628" s="443"/>
      <c r="Y628" s="443"/>
      <c r="Z628" s="443"/>
    </row>
    <row r="629">
      <c r="A629" s="443"/>
      <c r="B629" s="443"/>
      <c r="C629" s="443"/>
      <c r="D629" s="443"/>
      <c r="E629" s="443"/>
      <c r="F629" s="443"/>
      <c r="G629" s="443"/>
      <c r="H629" s="443"/>
      <c r="I629" s="443"/>
      <c r="J629" s="452"/>
      <c r="K629" s="443"/>
      <c r="L629" s="443"/>
      <c r="M629" s="443"/>
      <c r="N629" s="443"/>
      <c r="O629" s="443"/>
      <c r="P629" s="443"/>
      <c r="Q629" s="443"/>
      <c r="R629" s="443"/>
      <c r="S629" s="443"/>
      <c r="T629" s="443"/>
      <c r="U629" s="443"/>
      <c r="V629" s="443"/>
      <c r="W629" s="443"/>
      <c r="X629" s="443"/>
      <c r="Y629" s="443"/>
      <c r="Z629" s="443"/>
    </row>
    <row r="630">
      <c r="A630" s="443"/>
      <c r="B630" s="443"/>
      <c r="C630" s="443"/>
      <c r="D630" s="443"/>
      <c r="E630" s="443"/>
      <c r="F630" s="443"/>
      <c r="G630" s="443"/>
      <c r="H630" s="443"/>
      <c r="I630" s="443"/>
      <c r="J630" s="452"/>
      <c r="K630" s="443"/>
      <c r="L630" s="443"/>
      <c r="M630" s="443"/>
      <c r="N630" s="443"/>
      <c r="O630" s="443"/>
      <c r="P630" s="443"/>
      <c r="Q630" s="443"/>
      <c r="R630" s="443"/>
      <c r="S630" s="443"/>
      <c r="T630" s="443"/>
      <c r="U630" s="443"/>
      <c r="V630" s="443"/>
      <c r="W630" s="443"/>
      <c r="X630" s="443"/>
      <c r="Y630" s="443"/>
      <c r="Z630" s="443"/>
    </row>
    <row r="631">
      <c r="A631" s="443"/>
      <c r="B631" s="443"/>
      <c r="C631" s="443"/>
      <c r="D631" s="443"/>
      <c r="E631" s="443"/>
      <c r="F631" s="443"/>
      <c r="G631" s="443"/>
      <c r="H631" s="443"/>
      <c r="I631" s="443"/>
      <c r="J631" s="452"/>
      <c r="K631" s="443"/>
      <c r="L631" s="443"/>
      <c r="M631" s="443"/>
      <c r="N631" s="443"/>
      <c r="O631" s="443"/>
      <c r="P631" s="443"/>
      <c r="Q631" s="443"/>
      <c r="R631" s="443"/>
      <c r="S631" s="443"/>
      <c r="T631" s="443"/>
      <c r="U631" s="443"/>
      <c r="V631" s="443"/>
      <c r="W631" s="443"/>
      <c r="X631" s="443"/>
      <c r="Y631" s="443"/>
      <c r="Z631" s="443"/>
    </row>
    <row r="632">
      <c r="A632" s="443"/>
      <c r="B632" s="443"/>
      <c r="C632" s="443"/>
      <c r="D632" s="443"/>
      <c r="E632" s="443"/>
      <c r="F632" s="443"/>
      <c r="G632" s="443"/>
      <c r="H632" s="443"/>
      <c r="I632" s="443"/>
      <c r="J632" s="452"/>
      <c r="K632" s="443"/>
      <c r="L632" s="443"/>
      <c r="M632" s="443"/>
      <c r="N632" s="443"/>
      <c r="O632" s="443"/>
      <c r="P632" s="443"/>
      <c r="Q632" s="443"/>
      <c r="R632" s="443"/>
      <c r="S632" s="443"/>
      <c r="T632" s="443"/>
      <c r="U632" s="443"/>
      <c r="V632" s="443"/>
      <c r="W632" s="443"/>
      <c r="X632" s="443"/>
      <c r="Y632" s="443"/>
      <c r="Z632" s="443"/>
    </row>
    <row r="633">
      <c r="A633" s="443"/>
      <c r="B633" s="443"/>
      <c r="C633" s="443"/>
      <c r="D633" s="443"/>
      <c r="E633" s="443"/>
      <c r="F633" s="443"/>
      <c r="G633" s="443"/>
      <c r="H633" s="443"/>
      <c r="I633" s="443"/>
      <c r="J633" s="452"/>
      <c r="K633" s="443"/>
      <c r="L633" s="443"/>
      <c r="M633" s="443"/>
      <c r="N633" s="443"/>
      <c r="O633" s="443"/>
      <c r="P633" s="443"/>
      <c r="Q633" s="443"/>
      <c r="R633" s="443"/>
      <c r="S633" s="443"/>
      <c r="T633" s="443"/>
      <c r="U633" s="443"/>
      <c r="V633" s="443"/>
      <c r="W633" s="443"/>
      <c r="X633" s="443"/>
      <c r="Y633" s="443"/>
      <c r="Z633" s="443"/>
    </row>
    <row r="634">
      <c r="A634" s="443"/>
      <c r="B634" s="443"/>
      <c r="C634" s="443"/>
      <c r="D634" s="443"/>
      <c r="E634" s="443"/>
      <c r="F634" s="443"/>
      <c r="G634" s="443"/>
      <c r="H634" s="443"/>
      <c r="I634" s="443"/>
      <c r="J634" s="452"/>
      <c r="K634" s="443"/>
      <c r="L634" s="443"/>
      <c r="M634" s="443"/>
      <c r="N634" s="443"/>
      <c r="O634" s="443"/>
      <c r="P634" s="443"/>
      <c r="Q634" s="443"/>
      <c r="R634" s="443"/>
      <c r="S634" s="443"/>
      <c r="T634" s="443"/>
      <c r="U634" s="443"/>
      <c r="V634" s="443"/>
      <c r="W634" s="443"/>
      <c r="X634" s="443"/>
      <c r="Y634" s="443"/>
      <c r="Z634" s="443"/>
    </row>
    <row r="635">
      <c r="A635" s="443"/>
      <c r="B635" s="443"/>
      <c r="C635" s="443"/>
      <c r="D635" s="443"/>
      <c r="E635" s="443"/>
      <c r="F635" s="443"/>
      <c r="G635" s="443"/>
      <c r="H635" s="443"/>
      <c r="I635" s="443"/>
      <c r="J635" s="452"/>
      <c r="K635" s="443"/>
      <c r="L635" s="443"/>
      <c r="M635" s="443"/>
      <c r="N635" s="443"/>
      <c r="O635" s="443"/>
      <c r="P635" s="443"/>
      <c r="Q635" s="443"/>
      <c r="R635" s="443"/>
      <c r="S635" s="443"/>
      <c r="T635" s="443"/>
      <c r="U635" s="443"/>
      <c r="V635" s="443"/>
      <c r="W635" s="443"/>
      <c r="X635" s="443"/>
      <c r="Y635" s="443"/>
      <c r="Z635" s="443"/>
    </row>
    <row r="636">
      <c r="A636" s="443"/>
      <c r="B636" s="443"/>
      <c r="C636" s="443"/>
      <c r="D636" s="443"/>
      <c r="E636" s="443"/>
      <c r="F636" s="443"/>
      <c r="G636" s="443"/>
      <c r="H636" s="443"/>
      <c r="I636" s="443"/>
      <c r="J636" s="452"/>
      <c r="K636" s="443"/>
      <c r="L636" s="443"/>
      <c r="M636" s="443"/>
      <c r="N636" s="443"/>
      <c r="O636" s="443"/>
      <c r="P636" s="443"/>
      <c r="Q636" s="443"/>
      <c r="R636" s="443"/>
      <c r="S636" s="443"/>
      <c r="T636" s="443"/>
      <c r="U636" s="443"/>
      <c r="V636" s="443"/>
      <c r="W636" s="443"/>
      <c r="X636" s="443"/>
      <c r="Y636" s="443"/>
      <c r="Z636" s="443"/>
    </row>
    <row r="637">
      <c r="A637" s="443"/>
      <c r="B637" s="443"/>
      <c r="C637" s="443"/>
      <c r="D637" s="443"/>
      <c r="E637" s="443"/>
      <c r="F637" s="443"/>
      <c r="G637" s="443"/>
      <c r="H637" s="443"/>
      <c r="I637" s="443"/>
      <c r="J637" s="452"/>
      <c r="K637" s="443"/>
      <c r="L637" s="443"/>
      <c r="M637" s="443"/>
      <c r="N637" s="443"/>
      <c r="O637" s="443"/>
      <c r="P637" s="443"/>
      <c r="Q637" s="443"/>
      <c r="R637" s="443"/>
      <c r="S637" s="443"/>
      <c r="T637" s="443"/>
      <c r="U637" s="443"/>
      <c r="V637" s="443"/>
      <c r="W637" s="443"/>
      <c r="X637" s="443"/>
      <c r="Y637" s="443"/>
      <c r="Z637" s="443"/>
    </row>
    <row r="638">
      <c r="A638" s="443"/>
      <c r="B638" s="443"/>
      <c r="C638" s="443"/>
      <c r="D638" s="443"/>
      <c r="E638" s="443"/>
      <c r="F638" s="443"/>
      <c r="G638" s="443"/>
      <c r="H638" s="443"/>
      <c r="I638" s="443"/>
      <c r="J638" s="452"/>
      <c r="K638" s="443"/>
      <c r="L638" s="443"/>
      <c r="M638" s="443"/>
      <c r="N638" s="443"/>
      <c r="O638" s="443"/>
      <c r="P638" s="443"/>
      <c r="Q638" s="443"/>
      <c r="R638" s="443"/>
      <c r="S638" s="443"/>
      <c r="T638" s="443"/>
      <c r="U638" s="443"/>
      <c r="V638" s="443"/>
      <c r="W638" s="443"/>
      <c r="X638" s="443"/>
      <c r="Y638" s="443"/>
      <c r="Z638" s="443"/>
    </row>
    <row r="639">
      <c r="A639" s="443"/>
      <c r="B639" s="443"/>
      <c r="C639" s="443"/>
      <c r="D639" s="443"/>
      <c r="E639" s="443"/>
      <c r="F639" s="443"/>
      <c r="G639" s="443"/>
      <c r="H639" s="443"/>
      <c r="I639" s="443"/>
      <c r="J639" s="452"/>
      <c r="K639" s="443"/>
      <c r="L639" s="443"/>
      <c r="M639" s="443"/>
      <c r="N639" s="443"/>
      <c r="O639" s="443"/>
      <c r="P639" s="443"/>
      <c r="Q639" s="443"/>
      <c r="R639" s="443"/>
      <c r="S639" s="443"/>
      <c r="T639" s="443"/>
      <c r="U639" s="443"/>
      <c r="V639" s="443"/>
      <c r="W639" s="443"/>
      <c r="X639" s="443"/>
      <c r="Y639" s="443"/>
      <c r="Z639" s="443"/>
    </row>
    <row r="640">
      <c r="A640" s="443"/>
      <c r="B640" s="443"/>
      <c r="C640" s="443"/>
      <c r="D640" s="443"/>
      <c r="E640" s="443"/>
      <c r="F640" s="443"/>
      <c r="G640" s="443"/>
      <c r="H640" s="443"/>
      <c r="I640" s="443"/>
      <c r="J640" s="452"/>
      <c r="K640" s="443"/>
      <c r="L640" s="443"/>
      <c r="M640" s="443"/>
      <c r="N640" s="443"/>
      <c r="O640" s="443"/>
      <c r="P640" s="443"/>
      <c r="Q640" s="443"/>
      <c r="R640" s="443"/>
      <c r="S640" s="443"/>
      <c r="T640" s="443"/>
      <c r="U640" s="443"/>
      <c r="V640" s="443"/>
      <c r="W640" s="443"/>
      <c r="X640" s="443"/>
      <c r="Y640" s="443"/>
      <c r="Z640" s="443"/>
    </row>
    <row r="641">
      <c r="A641" s="443"/>
      <c r="B641" s="443"/>
      <c r="C641" s="443"/>
      <c r="D641" s="443"/>
      <c r="E641" s="443"/>
      <c r="F641" s="443"/>
      <c r="G641" s="443"/>
      <c r="H641" s="443"/>
      <c r="I641" s="443"/>
      <c r="J641" s="452"/>
      <c r="K641" s="443"/>
      <c r="L641" s="443"/>
      <c r="M641" s="443"/>
      <c r="N641" s="443"/>
      <c r="O641" s="443"/>
      <c r="P641" s="443"/>
      <c r="Q641" s="443"/>
      <c r="R641" s="443"/>
      <c r="S641" s="443"/>
      <c r="T641" s="443"/>
      <c r="U641" s="443"/>
      <c r="V641" s="443"/>
      <c r="W641" s="443"/>
      <c r="X641" s="443"/>
      <c r="Y641" s="443"/>
      <c r="Z641" s="443"/>
    </row>
    <row r="642">
      <c r="A642" s="443"/>
      <c r="B642" s="443"/>
      <c r="C642" s="443"/>
      <c r="D642" s="443"/>
      <c r="E642" s="443"/>
      <c r="F642" s="443"/>
      <c r="G642" s="443"/>
      <c r="H642" s="443"/>
      <c r="I642" s="443"/>
      <c r="J642" s="452"/>
      <c r="K642" s="443"/>
      <c r="L642" s="443"/>
      <c r="M642" s="443"/>
      <c r="N642" s="443"/>
      <c r="O642" s="443"/>
      <c r="P642" s="443"/>
      <c r="Q642" s="443"/>
      <c r="R642" s="443"/>
      <c r="S642" s="443"/>
      <c r="T642" s="443"/>
      <c r="U642" s="443"/>
      <c r="V642" s="443"/>
      <c r="W642" s="443"/>
      <c r="X642" s="443"/>
      <c r="Y642" s="443"/>
      <c r="Z642" s="443"/>
    </row>
    <row r="643">
      <c r="A643" s="443"/>
      <c r="B643" s="443"/>
      <c r="C643" s="443"/>
      <c r="D643" s="443"/>
      <c r="E643" s="443"/>
      <c r="F643" s="443"/>
      <c r="G643" s="443"/>
      <c r="H643" s="443"/>
      <c r="I643" s="443"/>
      <c r="J643" s="452"/>
      <c r="K643" s="443"/>
      <c r="L643" s="443"/>
      <c r="M643" s="443"/>
      <c r="N643" s="443"/>
      <c r="O643" s="443"/>
      <c r="P643" s="443"/>
      <c r="Q643" s="443"/>
      <c r="R643" s="443"/>
      <c r="S643" s="443"/>
      <c r="T643" s="443"/>
      <c r="U643" s="443"/>
      <c r="V643" s="443"/>
      <c r="W643" s="443"/>
      <c r="X643" s="443"/>
      <c r="Y643" s="443"/>
      <c r="Z643" s="443"/>
    </row>
    <row r="644">
      <c r="A644" s="443"/>
      <c r="B644" s="443"/>
      <c r="C644" s="443"/>
      <c r="D644" s="443"/>
      <c r="E644" s="443"/>
      <c r="F644" s="443"/>
      <c r="G644" s="443"/>
      <c r="H644" s="443"/>
      <c r="I644" s="443"/>
      <c r="J644" s="452"/>
      <c r="K644" s="443"/>
      <c r="L644" s="443"/>
      <c r="M644" s="443"/>
      <c r="N644" s="443"/>
      <c r="O644" s="443"/>
      <c r="P644" s="443"/>
      <c r="Q644" s="443"/>
      <c r="R644" s="443"/>
      <c r="S644" s="443"/>
      <c r="T644" s="443"/>
      <c r="U644" s="443"/>
      <c r="V644" s="443"/>
      <c r="W644" s="443"/>
      <c r="X644" s="443"/>
      <c r="Y644" s="443"/>
      <c r="Z644" s="443"/>
    </row>
    <row r="645">
      <c r="A645" s="443"/>
      <c r="B645" s="443"/>
      <c r="C645" s="443"/>
      <c r="D645" s="443"/>
      <c r="E645" s="443"/>
      <c r="F645" s="443"/>
      <c r="G645" s="443"/>
      <c r="H645" s="443"/>
      <c r="I645" s="443"/>
      <c r="J645" s="452"/>
      <c r="K645" s="443"/>
      <c r="L645" s="443"/>
      <c r="M645" s="443"/>
      <c r="N645" s="443"/>
      <c r="O645" s="443"/>
      <c r="P645" s="443"/>
      <c r="Q645" s="443"/>
      <c r="R645" s="443"/>
      <c r="S645" s="443"/>
      <c r="T645" s="443"/>
      <c r="U645" s="443"/>
      <c r="V645" s="443"/>
      <c r="W645" s="443"/>
      <c r="X645" s="443"/>
      <c r="Y645" s="443"/>
      <c r="Z645" s="443"/>
    </row>
    <row r="646">
      <c r="A646" s="443"/>
      <c r="B646" s="443"/>
      <c r="C646" s="443"/>
      <c r="D646" s="443"/>
      <c r="E646" s="443"/>
      <c r="F646" s="443"/>
      <c r="G646" s="443"/>
      <c r="H646" s="443"/>
      <c r="I646" s="443"/>
      <c r="J646" s="452"/>
      <c r="K646" s="443"/>
      <c r="L646" s="443"/>
      <c r="M646" s="443"/>
      <c r="N646" s="443"/>
      <c r="O646" s="443"/>
      <c r="P646" s="443"/>
      <c r="Q646" s="443"/>
      <c r="R646" s="443"/>
      <c r="S646" s="443"/>
      <c r="T646" s="443"/>
      <c r="U646" s="443"/>
      <c r="V646" s="443"/>
      <c r="W646" s="443"/>
      <c r="X646" s="443"/>
      <c r="Y646" s="443"/>
      <c r="Z646" s="443"/>
    </row>
    <row r="647">
      <c r="A647" s="443"/>
      <c r="B647" s="443"/>
      <c r="C647" s="443"/>
      <c r="D647" s="443"/>
      <c r="E647" s="443"/>
      <c r="F647" s="443"/>
      <c r="G647" s="443"/>
      <c r="H647" s="443"/>
      <c r="I647" s="443"/>
      <c r="J647" s="452"/>
      <c r="K647" s="443"/>
      <c r="L647" s="443"/>
      <c r="M647" s="443"/>
      <c r="N647" s="443"/>
      <c r="O647" s="443"/>
      <c r="P647" s="443"/>
      <c r="Q647" s="443"/>
      <c r="R647" s="443"/>
      <c r="S647" s="443"/>
      <c r="T647" s="443"/>
      <c r="U647" s="443"/>
      <c r="V647" s="443"/>
      <c r="W647" s="443"/>
      <c r="X647" s="443"/>
      <c r="Y647" s="443"/>
      <c r="Z647" s="443"/>
    </row>
    <row r="648">
      <c r="A648" s="443"/>
      <c r="B648" s="443"/>
      <c r="C648" s="443"/>
      <c r="D648" s="443"/>
      <c r="E648" s="443"/>
      <c r="F648" s="443"/>
      <c r="G648" s="443"/>
      <c r="H648" s="443"/>
      <c r="I648" s="443"/>
      <c r="J648" s="452"/>
      <c r="K648" s="443"/>
      <c r="L648" s="443"/>
      <c r="M648" s="443"/>
      <c r="N648" s="443"/>
      <c r="O648" s="443"/>
      <c r="P648" s="443"/>
      <c r="Q648" s="443"/>
      <c r="R648" s="443"/>
      <c r="S648" s="443"/>
      <c r="T648" s="443"/>
      <c r="U648" s="443"/>
      <c r="V648" s="443"/>
      <c r="W648" s="443"/>
      <c r="X648" s="443"/>
      <c r="Y648" s="443"/>
      <c r="Z648" s="443"/>
    </row>
    <row r="649">
      <c r="A649" s="443"/>
      <c r="B649" s="443"/>
      <c r="C649" s="443"/>
      <c r="D649" s="443"/>
      <c r="E649" s="443"/>
      <c r="F649" s="443"/>
      <c r="G649" s="443"/>
      <c r="H649" s="443"/>
      <c r="I649" s="443"/>
      <c r="J649" s="452"/>
      <c r="K649" s="443"/>
      <c r="L649" s="443"/>
      <c r="M649" s="443"/>
      <c r="N649" s="443"/>
      <c r="O649" s="443"/>
      <c r="P649" s="443"/>
      <c r="Q649" s="443"/>
      <c r="R649" s="443"/>
      <c r="S649" s="443"/>
      <c r="T649" s="443"/>
      <c r="U649" s="443"/>
      <c r="V649" s="443"/>
      <c r="W649" s="443"/>
      <c r="X649" s="443"/>
      <c r="Y649" s="443"/>
      <c r="Z649" s="443"/>
    </row>
    <row r="650">
      <c r="A650" s="443"/>
      <c r="B650" s="443"/>
      <c r="C650" s="443"/>
      <c r="D650" s="443"/>
      <c r="E650" s="443"/>
      <c r="F650" s="443"/>
      <c r="G650" s="443"/>
      <c r="H650" s="443"/>
      <c r="I650" s="443"/>
      <c r="J650" s="452"/>
      <c r="K650" s="443"/>
      <c r="L650" s="443"/>
      <c r="M650" s="443"/>
      <c r="N650" s="443"/>
      <c r="O650" s="443"/>
      <c r="P650" s="443"/>
      <c r="Q650" s="443"/>
      <c r="R650" s="443"/>
      <c r="S650" s="443"/>
      <c r="T650" s="443"/>
      <c r="U650" s="443"/>
      <c r="V650" s="443"/>
      <c r="W650" s="443"/>
      <c r="X650" s="443"/>
      <c r="Y650" s="443"/>
      <c r="Z650" s="443"/>
    </row>
    <row r="651">
      <c r="A651" s="443"/>
      <c r="B651" s="443"/>
      <c r="C651" s="443"/>
      <c r="D651" s="443"/>
      <c r="E651" s="443"/>
      <c r="F651" s="443"/>
      <c r="G651" s="443"/>
      <c r="H651" s="443"/>
      <c r="I651" s="443"/>
      <c r="J651" s="452"/>
      <c r="K651" s="443"/>
      <c r="L651" s="443"/>
      <c r="M651" s="443"/>
      <c r="N651" s="443"/>
      <c r="O651" s="443"/>
      <c r="P651" s="443"/>
      <c r="Q651" s="443"/>
      <c r="R651" s="443"/>
      <c r="S651" s="443"/>
      <c r="T651" s="443"/>
      <c r="U651" s="443"/>
      <c r="V651" s="443"/>
      <c r="W651" s="443"/>
      <c r="X651" s="443"/>
      <c r="Y651" s="443"/>
      <c r="Z651" s="443"/>
    </row>
    <row r="652">
      <c r="A652" s="443"/>
      <c r="B652" s="443"/>
      <c r="C652" s="443"/>
      <c r="D652" s="443"/>
      <c r="E652" s="443"/>
      <c r="F652" s="443"/>
      <c r="G652" s="443"/>
      <c r="H652" s="443"/>
      <c r="I652" s="443"/>
      <c r="J652" s="452"/>
      <c r="K652" s="443"/>
      <c r="L652" s="443"/>
      <c r="M652" s="443"/>
      <c r="N652" s="443"/>
      <c r="O652" s="443"/>
      <c r="P652" s="443"/>
      <c r="Q652" s="443"/>
      <c r="R652" s="443"/>
      <c r="S652" s="443"/>
      <c r="T652" s="443"/>
      <c r="U652" s="443"/>
      <c r="V652" s="443"/>
      <c r="W652" s="443"/>
      <c r="X652" s="443"/>
      <c r="Y652" s="443"/>
      <c r="Z652" s="443"/>
    </row>
    <row r="653">
      <c r="A653" s="443"/>
      <c r="B653" s="443"/>
      <c r="C653" s="443"/>
      <c r="D653" s="443"/>
      <c r="E653" s="443"/>
      <c r="F653" s="443"/>
      <c r="G653" s="443"/>
      <c r="H653" s="443"/>
      <c r="I653" s="443"/>
      <c r="J653" s="452"/>
      <c r="K653" s="443"/>
      <c r="L653" s="443"/>
      <c r="M653" s="443"/>
      <c r="N653" s="443"/>
      <c r="O653" s="443"/>
      <c r="P653" s="443"/>
      <c r="Q653" s="443"/>
      <c r="R653" s="443"/>
      <c r="S653" s="443"/>
      <c r="T653" s="443"/>
      <c r="U653" s="443"/>
      <c r="V653" s="443"/>
      <c r="W653" s="443"/>
      <c r="X653" s="443"/>
      <c r="Y653" s="443"/>
      <c r="Z653" s="443"/>
    </row>
    <row r="654">
      <c r="A654" s="443"/>
      <c r="B654" s="443"/>
      <c r="C654" s="443"/>
      <c r="D654" s="443"/>
      <c r="E654" s="443"/>
      <c r="F654" s="443"/>
      <c r="G654" s="443"/>
      <c r="H654" s="443"/>
      <c r="I654" s="443"/>
      <c r="J654" s="452"/>
      <c r="K654" s="443"/>
      <c r="L654" s="443"/>
      <c r="M654" s="443"/>
      <c r="N654" s="443"/>
      <c r="O654" s="443"/>
      <c r="P654" s="443"/>
      <c r="Q654" s="443"/>
      <c r="R654" s="443"/>
      <c r="S654" s="443"/>
      <c r="T654" s="443"/>
      <c r="U654" s="443"/>
      <c r="V654" s="443"/>
      <c r="W654" s="443"/>
      <c r="X654" s="443"/>
      <c r="Y654" s="443"/>
      <c r="Z654" s="443"/>
    </row>
    <row r="655">
      <c r="A655" s="443"/>
      <c r="B655" s="443"/>
      <c r="C655" s="443"/>
      <c r="D655" s="443"/>
      <c r="E655" s="443"/>
      <c r="F655" s="443"/>
      <c r="G655" s="443"/>
      <c r="H655" s="443"/>
      <c r="I655" s="443"/>
      <c r="J655" s="452"/>
      <c r="K655" s="443"/>
      <c r="L655" s="443"/>
      <c r="M655" s="443"/>
      <c r="N655" s="443"/>
      <c r="O655" s="443"/>
      <c r="P655" s="443"/>
      <c r="Q655" s="443"/>
      <c r="R655" s="443"/>
      <c r="S655" s="443"/>
      <c r="T655" s="443"/>
      <c r="U655" s="443"/>
      <c r="V655" s="443"/>
      <c r="W655" s="443"/>
      <c r="X655" s="443"/>
      <c r="Y655" s="443"/>
      <c r="Z655" s="443"/>
    </row>
    <row r="656">
      <c r="A656" s="443"/>
      <c r="B656" s="443"/>
      <c r="C656" s="443"/>
      <c r="D656" s="443"/>
      <c r="E656" s="443"/>
      <c r="F656" s="443"/>
      <c r="G656" s="443"/>
      <c r="H656" s="443"/>
      <c r="I656" s="443"/>
      <c r="J656" s="452"/>
      <c r="K656" s="443"/>
      <c r="L656" s="443"/>
      <c r="M656" s="443"/>
      <c r="N656" s="443"/>
      <c r="O656" s="443"/>
      <c r="P656" s="443"/>
      <c r="Q656" s="443"/>
      <c r="R656" s="443"/>
      <c r="S656" s="443"/>
      <c r="T656" s="443"/>
      <c r="U656" s="443"/>
      <c r="V656" s="443"/>
      <c r="W656" s="443"/>
      <c r="X656" s="443"/>
      <c r="Y656" s="443"/>
      <c r="Z656" s="443"/>
    </row>
    <row r="657">
      <c r="A657" s="443"/>
      <c r="B657" s="443"/>
      <c r="C657" s="443"/>
      <c r="D657" s="443"/>
      <c r="E657" s="443"/>
      <c r="F657" s="443"/>
      <c r="G657" s="443"/>
      <c r="H657" s="443"/>
      <c r="I657" s="443"/>
      <c r="J657" s="452"/>
      <c r="K657" s="443"/>
      <c r="L657" s="443"/>
      <c r="M657" s="443"/>
      <c r="N657" s="443"/>
      <c r="O657" s="443"/>
      <c r="P657" s="443"/>
      <c r="Q657" s="443"/>
      <c r="R657" s="443"/>
      <c r="S657" s="443"/>
      <c r="T657" s="443"/>
      <c r="U657" s="443"/>
      <c r="V657" s="443"/>
      <c r="W657" s="443"/>
      <c r="X657" s="443"/>
      <c r="Y657" s="443"/>
      <c r="Z657" s="443"/>
    </row>
    <row r="658">
      <c r="A658" s="443"/>
      <c r="B658" s="443"/>
      <c r="C658" s="443"/>
      <c r="D658" s="443"/>
      <c r="E658" s="443"/>
      <c r="F658" s="443"/>
      <c r="G658" s="443"/>
      <c r="H658" s="443"/>
      <c r="I658" s="443"/>
      <c r="J658" s="452"/>
      <c r="K658" s="443"/>
      <c r="L658" s="443"/>
      <c r="M658" s="443"/>
      <c r="N658" s="443"/>
      <c r="O658" s="443"/>
      <c r="P658" s="443"/>
      <c r="Q658" s="443"/>
      <c r="R658" s="443"/>
      <c r="S658" s="443"/>
      <c r="T658" s="443"/>
      <c r="U658" s="443"/>
      <c r="V658" s="443"/>
      <c r="W658" s="443"/>
      <c r="X658" s="443"/>
      <c r="Y658" s="443"/>
      <c r="Z658" s="443"/>
    </row>
    <row r="659">
      <c r="A659" s="443"/>
      <c r="B659" s="443"/>
      <c r="C659" s="443"/>
      <c r="D659" s="443"/>
      <c r="E659" s="443"/>
      <c r="F659" s="443"/>
      <c r="G659" s="443"/>
      <c r="H659" s="443"/>
      <c r="I659" s="443"/>
      <c r="J659" s="452"/>
      <c r="K659" s="443"/>
      <c r="L659" s="443"/>
      <c r="M659" s="443"/>
      <c r="N659" s="443"/>
      <c r="O659" s="443"/>
      <c r="P659" s="443"/>
      <c r="Q659" s="443"/>
      <c r="R659" s="443"/>
      <c r="S659" s="443"/>
      <c r="T659" s="443"/>
      <c r="U659" s="443"/>
      <c r="V659" s="443"/>
      <c r="W659" s="443"/>
      <c r="X659" s="443"/>
      <c r="Y659" s="443"/>
      <c r="Z659" s="443"/>
    </row>
    <row r="660">
      <c r="A660" s="443"/>
      <c r="B660" s="443"/>
      <c r="C660" s="443"/>
      <c r="D660" s="443"/>
      <c r="E660" s="443"/>
      <c r="F660" s="443"/>
      <c r="G660" s="443"/>
      <c r="H660" s="443"/>
      <c r="I660" s="443"/>
      <c r="J660" s="452"/>
      <c r="K660" s="443"/>
      <c r="L660" s="443"/>
      <c r="M660" s="443"/>
      <c r="N660" s="443"/>
      <c r="O660" s="443"/>
      <c r="P660" s="443"/>
      <c r="Q660" s="443"/>
      <c r="R660" s="443"/>
      <c r="S660" s="443"/>
      <c r="T660" s="443"/>
      <c r="U660" s="443"/>
      <c r="V660" s="443"/>
      <c r="W660" s="443"/>
      <c r="X660" s="443"/>
      <c r="Y660" s="443"/>
      <c r="Z660" s="443"/>
    </row>
    <row r="661">
      <c r="A661" s="443"/>
      <c r="B661" s="443"/>
      <c r="C661" s="443"/>
      <c r="D661" s="443"/>
      <c r="E661" s="443"/>
      <c r="F661" s="443"/>
      <c r="G661" s="443"/>
      <c r="H661" s="443"/>
      <c r="I661" s="443"/>
      <c r="J661" s="452"/>
      <c r="K661" s="443"/>
      <c r="L661" s="443"/>
      <c r="M661" s="443"/>
      <c r="N661" s="443"/>
      <c r="O661" s="443"/>
      <c r="P661" s="443"/>
      <c r="Q661" s="443"/>
      <c r="R661" s="443"/>
      <c r="S661" s="443"/>
      <c r="T661" s="443"/>
      <c r="U661" s="443"/>
      <c r="V661" s="443"/>
      <c r="W661" s="443"/>
      <c r="X661" s="443"/>
      <c r="Y661" s="443"/>
      <c r="Z661" s="443"/>
    </row>
    <row r="662">
      <c r="A662" s="443"/>
      <c r="B662" s="443"/>
      <c r="C662" s="443"/>
      <c r="D662" s="443"/>
      <c r="E662" s="443"/>
      <c r="F662" s="443"/>
      <c r="G662" s="443"/>
      <c r="H662" s="443"/>
      <c r="I662" s="443"/>
      <c r="J662" s="452"/>
      <c r="K662" s="443"/>
      <c r="L662" s="443"/>
      <c r="M662" s="443"/>
      <c r="N662" s="443"/>
      <c r="O662" s="443"/>
      <c r="P662" s="443"/>
      <c r="Q662" s="443"/>
      <c r="R662" s="443"/>
      <c r="S662" s="443"/>
      <c r="T662" s="443"/>
      <c r="U662" s="443"/>
      <c r="V662" s="443"/>
      <c r="W662" s="443"/>
      <c r="X662" s="443"/>
      <c r="Y662" s="443"/>
      <c r="Z662" s="443"/>
    </row>
    <row r="663">
      <c r="A663" s="443"/>
      <c r="B663" s="443"/>
      <c r="C663" s="443"/>
      <c r="D663" s="443"/>
      <c r="E663" s="443"/>
      <c r="F663" s="443"/>
      <c r="G663" s="443"/>
      <c r="H663" s="443"/>
      <c r="I663" s="443"/>
      <c r="J663" s="452"/>
      <c r="K663" s="443"/>
      <c r="L663" s="443"/>
      <c r="M663" s="443"/>
      <c r="N663" s="443"/>
      <c r="O663" s="443"/>
      <c r="P663" s="443"/>
      <c r="Q663" s="443"/>
      <c r="R663" s="443"/>
      <c r="S663" s="443"/>
      <c r="T663" s="443"/>
      <c r="U663" s="443"/>
      <c r="V663" s="443"/>
      <c r="W663" s="443"/>
      <c r="X663" s="443"/>
      <c r="Y663" s="443"/>
      <c r="Z663" s="443"/>
    </row>
    <row r="664">
      <c r="A664" s="443"/>
      <c r="B664" s="443"/>
      <c r="C664" s="443"/>
      <c r="D664" s="443"/>
      <c r="E664" s="443"/>
      <c r="F664" s="443"/>
      <c r="G664" s="443"/>
      <c r="H664" s="443"/>
      <c r="I664" s="443"/>
      <c r="J664" s="452"/>
      <c r="K664" s="443"/>
      <c r="L664" s="443"/>
      <c r="M664" s="443"/>
      <c r="N664" s="443"/>
      <c r="O664" s="443"/>
      <c r="P664" s="443"/>
      <c r="Q664" s="443"/>
      <c r="R664" s="443"/>
      <c r="S664" s="443"/>
      <c r="T664" s="443"/>
      <c r="U664" s="443"/>
      <c r="V664" s="443"/>
      <c r="W664" s="443"/>
      <c r="X664" s="443"/>
      <c r="Y664" s="443"/>
      <c r="Z664" s="443"/>
    </row>
    <row r="665">
      <c r="A665" s="443"/>
      <c r="B665" s="443"/>
      <c r="C665" s="443"/>
      <c r="D665" s="443"/>
      <c r="E665" s="443"/>
      <c r="F665" s="443"/>
      <c r="G665" s="443"/>
      <c r="H665" s="443"/>
      <c r="I665" s="443"/>
      <c r="J665" s="452"/>
      <c r="K665" s="443"/>
      <c r="L665" s="443"/>
      <c r="M665" s="443"/>
      <c r="N665" s="443"/>
      <c r="O665" s="443"/>
      <c r="P665" s="443"/>
      <c r="Q665" s="443"/>
      <c r="R665" s="443"/>
      <c r="S665" s="443"/>
      <c r="T665" s="443"/>
      <c r="U665" s="443"/>
      <c r="V665" s="443"/>
      <c r="W665" s="443"/>
      <c r="X665" s="443"/>
      <c r="Y665" s="443"/>
      <c r="Z665" s="443"/>
    </row>
    <row r="666">
      <c r="A666" s="443"/>
      <c r="B666" s="443"/>
      <c r="C666" s="443"/>
      <c r="D666" s="443"/>
      <c r="E666" s="443"/>
      <c r="F666" s="443"/>
      <c r="G666" s="443"/>
      <c r="H666" s="443"/>
      <c r="I666" s="443"/>
      <c r="J666" s="452"/>
      <c r="K666" s="443"/>
      <c r="L666" s="443"/>
      <c r="M666" s="443"/>
      <c r="N666" s="443"/>
      <c r="O666" s="443"/>
      <c r="P666" s="443"/>
      <c r="Q666" s="443"/>
      <c r="R666" s="443"/>
      <c r="S666" s="443"/>
      <c r="T666" s="443"/>
      <c r="U666" s="443"/>
      <c r="V666" s="443"/>
      <c r="W666" s="443"/>
      <c r="X666" s="443"/>
      <c r="Y666" s="443"/>
      <c r="Z666" s="443"/>
    </row>
    <row r="667">
      <c r="A667" s="443"/>
      <c r="B667" s="443"/>
      <c r="C667" s="443"/>
      <c r="D667" s="443"/>
      <c r="E667" s="443"/>
      <c r="F667" s="443"/>
      <c r="G667" s="443"/>
      <c r="H667" s="443"/>
      <c r="I667" s="443"/>
      <c r="J667" s="452"/>
      <c r="K667" s="443"/>
      <c r="L667" s="443"/>
      <c r="M667" s="443"/>
      <c r="N667" s="443"/>
      <c r="O667" s="443"/>
      <c r="P667" s="443"/>
      <c r="Q667" s="443"/>
      <c r="R667" s="443"/>
      <c r="S667" s="443"/>
      <c r="T667" s="443"/>
      <c r="U667" s="443"/>
      <c r="V667" s="443"/>
      <c r="W667" s="443"/>
      <c r="X667" s="443"/>
      <c r="Y667" s="443"/>
      <c r="Z667" s="443"/>
    </row>
    <row r="668">
      <c r="A668" s="443"/>
      <c r="B668" s="443"/>
      <c r="C668" s="443"/>
      <c r="D668" s="443"/>
      <c r="E668" s="443"/>
      <c r="F668" s="443"/>
      <c r="G668" s="443"/>
      <c r="H668" s="443"/>
      <c r="I668" s="443"/>
      <c r="J668" s="452"/>
      <c r="K668" s="443"/>
      <c r="L668" s="443"/>
      <c r="M668" s="443"/>
      <c r="N668" s="443"/>
      <c r="O668" s="443"/>
      <c r="P668" s="443"/>
      <c r="Q668" s="443"/>
      <c r="R668" s="443"/>
      <c r="S668" s="443"/>
      <c r="T668" s="443"/>
      <c r="U668" s="443"/>
      <c r="V668" s="443"/>
      <c r="W668" s="443"/>
      <c r="X668" s="443"/>
      <c r="Y668" s="443"/>
      <c r="Z668" s="443"/>
    </row>
    <row r="669">
      <c r="A669" s="443"/>
      <c r="B669" s="443"/>
      <c r="C669" s="443"/>
      <c r="D669" s="443"/>
      <c r="E669" s="443"/>
      <c r="F669" s="443"/>
      <c r="G669" s="443"/>
      <c r="H669" s="443"/>
      <c r="I669" s="443"/>
      <c r="J669" s="452"/>
      <c r="K669" s="443"/>
      <c r="L669" s="443"/>
      <c r="M669" s="443"/>
      <c r="N669" s="443"/>
      <c r="O669" s="443"/>
      <c r="P669" s="443"/>
      <c r="Q669" s="443"/>
      <c r="R669" s="443"/>
      <c r="S669" s="443"/>
      <c r="T669" s="443"/>
      <c r="U669" s="443"/>
      <c r="V669" s="443"/>
      <c r="W669" s="443"/>
      <c r="X669" s="443"/>
      <c r="Y669" s="443"/>
      <c r="Z669" s="443"/>
    </row>
    <row r="670">
      <c r="A670" s="443"/>
      <c r="B670" s="443"/>
      <c r="C670" s="443"/>
      <c r="D670" s="443"/>
      <c r="E670" s="443"/>
      <c r="F670" s="443"/>
      <c r="G670" s="443"/>
      <c r="H670" s="443"/>
      <c r="I670" s="443"/>
      <c r="J670" s="452"/>
      <c r="K670" s="443"/>
      <c r="L670" s="443"/>
      <c r="M670" s="443"/>
      <c r="N670" s="443"/>
      <c r="O670" s="443"/>
      <c r="P670" s="443"/>
      <c r="Q670" s="443"/>
      <c r="R670" s="443"/>
      <c r="S670" s="443"/>
      <c r="T670" s="443"/>
      <c r="U670" s="443"/>
      <c r="V670" s="443"/>
      <c r="W670" s="443"/>
      <c r="X670" s="443"/>
      <c r="Y670" s="443"/>
      <c r="Z670" s="443"/>
    </row>
    <row r="671">
      <c r="A671" s="443"/>
      <c r="B671" s="443"/>
      <c r="C671" s="443"/>
      <c r="D671" s="443"/>
      <c r="E671" s="443"/>
      <c r="F671" s="443"/>
      <c r="G671" s="443"/>
      <c r="H671" s="443"/>
      <c r="I671" s="443"/>
      <c r="J671" s="452"/>
      <c r="K671" s="443"/>
      <c r="L671" s="443"/>
      <c r="M671" s="443"/>
      <c r="N671" s="443"/>
      <c r="O671" s="443"/>
      <c r="P671" s="443"/>
      <c r="Q671" s="443"/>
      <c r="R671" s="443"/>
      <c r="S671" s="443"/>
      <c r="T671" s="443"/>
      <c r="U671" s="443"/>
      <c r="V671" s="443"/>
      <c r="W671" s="443"/>
      <c r="X671" s="443"/>
      <c r="Y671" s="443"/>
      <c r="Z671" s="443"/>
    </row>
    <row r="672">
      <c r="A672" s="443"/>
      <c r="B672" s="443"/>
      <c r="C672" s="443"/>
      <c r="D672" s="443"/>
      <c r="E672" s="443"/>
      <c r="F672" s="443"/>
      <c r="G672" s="443"/>
      <c r="H672" s="443"/>
      <c r="I672" s="443"/>
      <c r="J672" s="452"/>
      <c r="K672" s="443"/>
      <c r="L672" s="443"/>
      <c r="M672" s="443"/>
      <c r="N672" s="443"/>
      <c r="O672" s="443"/>
      <c r="P672" s="443"/>
      <c r="Q672" s="443"/>
      <c r="R672" s="443"/>
      <c r="S672" s="443"/>
      <c r="T672" s="443"/>
      <c r="U672" s="443"/>
      <c r="V672" s="443"/>
      <c r="W672" s="443"/>
      <c r="X672" s="443"/>
      <c r="Y672" s="443"/>
      <c r="Z672" s="443"/>
    </row>
    <row r="673">
      <c r="A673" s="443"/>
      <c r="B673" s="443"/>
      <c r="C673" s="443"/>
      <c r="D673" s="443"/>
      <c r="E673" s="443"/>
      <c r="F673" s="443"/>
      <c r="G673" s="443"/>
      <c r="H673" s="443"/>
      <c r="I673" s="443"/>
      <c r="J673" s="452"/>
      <c r="K673" s="443"/>
      <c r="L673" s="443"/>
      <c r="M673" s="443"/>
      <c r="N673" s="443"/>
      <c r="O673" s="443"/>
      <c r="P673" s="443"/>
      <c r="Q673" s="443"/>
      <c r="R673" s="443"/>
      <c r="S673" s="443"/>
      <c r="T673" s="443"/>
      <c r="U673" s="443"/>
      <c r="V673" s="443"/>
      <c r="W673" s="443"/>
      <c r="X673" s="443"/>
      <c r="Y673" s="443"/>
      <c r="Z673" s="443"/>
    </row>
    <row r="674">
      <c r="A674" s="443"/>
      <c r="B674" s="443"/>
      <c r="C674" s="443"/>
      <c r="D674" s="443"/>
      <c r="E674" s="443"/>
      <c r="F674" s="443"/>
      <c r="G674" s="443"/>
      <c r="H674" s="443"/>
      <c r="I674" s="443"/>
      <c r="J674" s="452"/>
      <c r="K674" s="443"/>
      <c r="L674" s="443"/>
      <c r="M674" s="443"/>
      <c r="N674" s="443"/>
      <c r="O674" s="443"/>
      <c r="P674" s="443"/>
      <c r="Q674" s="443"/>
      <c r="R674" s="443"/>
      <c r="S674" s="443"/>
      <c r="T674" s="443"/>
      <c r="U674" s="443"/>
      <c r="V674" s="443"/>
      <c r="W674" s="443"/>
      <c r="X674" s="443"/>
      <c r="Y674" s="443"/>
      <c r="Z674" s="443"/>
    </row>
    <row r="675">
      <c r="A675" s="443"/>
      <c r="B675" s="443"/>
      <c r="C675" s="443"/>
      <c r="D675" s="443"/>
      <c r="E675" s="443"/>
      <c r="F675" s="443"/>
      <c r="G675" s="443"/>
      <c r="H675" s="443"/>
      <c r="I675" s="443"/>
      <c r="J675" s="452"/>
      <c r="K675" s="443"/>
      <c r="L675" s="443"/>
      <c r="M675" s="443"/>
      <c r="N675" s="443"/>
      <c r="O675" s="443"/>
      <c r="P675" s="443"/>
      <c r="Q675" s="443"/>
      <c r="R675" s="443"/>
      <c r="S675" s="443"/>
      <c r="T675" s="443"/>
      <c r="U675" s="443"/>
      <c r="V675" s="443"/>
      <c r="W675" s="443"/>
      <c r="X675" s="443"/>
      <c r="Y675" s="443"/>
      <c r="Z675" s="443"/>
    </row>
    <row r="676">
      <c r="A676" s="443"/>
      <c r="B676" s="443"/>
      <c r="C676" s="443"/>
      <c r="D676" s="443"/>
      <c r="E676" s="443"/>
      <c r="F676" s="443"/>
      <c r="G676" s="443"/>
      <c r="H676" s="443"/>
      <c r="I676" s="443"/>
      <c r="J676" s="452"/>
      <c r="K676" s="443"/>
      <c r="L676" s="443"/>
      <c r="M676" s="443"/>
      <c r="N676" s="443"/>
      <c r="O676" s="443"/>
      <c r="P676" s="443"/>
      <c r="Q676" s="443"/>
      <c r="R676" s="443"/>
      <c r="S676" s="443"/>
      <c r="T676" s="443"/>
      <c r="U676" s="443"/>
      <c r="V676" s="443"/>
      <c r="W676" s="443"/>
      <c r="X676" s="443"/>
      <c r="Y676" s="443"/>
      <c r="Z676" s="443"/>
    </row>
    <row r="677">
      <c r="A677" s="443"/>
      <c r="B677" s="443"/>
      <c r="C677" s="443"/>
      <c r="D677" s="443"/>
      <c r="E677" s="443"/>
      <c r="F677" s="443"/>
      <c r="G677" s="443"/>
      <c r="H677" s="443"/>
      <c r="I677" s="443"/>
      <c r="J677" s="452"/>
      <c r="K677" s="443"/>
      <c r="L677" s="443"/>
      <c r="M677" s="443"/>
      <c r="N677" s="443"/>
      <c r="O677" s="443"/>
      <c r="P677" s="443"/>
      <c r="Q677" s="443"/>
      <c r="R677" s="443"/>
      <c r="S677" s="443"/>
      <c r="T677" s="443"/>
      <c r="U677" s="443"/>
      <c r="V677" s="443"/>
      <c r="W677" s="443"/>
      <c r="X677" s="443"/>
      <c r="Y677" s="443"/>
      <c r="Z677" s="443"/>
    </row>
    <row r="678">
      <c r="A678" s="443"/>
      <c r="B678" s="443"/>
      <c r="C678" s="443"/>
      <c r="D678" s="443"/>
      <c r="E678" s="443"/>
      <c r="F678" s="443"/>
      <c r="G678" s="443"/>
      <c r="H678" s="443"/>
      <c r="I678" s="443"/>
      <c r="J678" s="452"/>
      <c r="K678" s="443"/>
      <c r="L678" s="443"/>
      <c r="M678" s="443"/>
      <c r="N678" s="443"/>
      <c r="O678" s="443"/>
      <c r="P678" s="443"/>
      <c r="Q678" s="443"/>
      <c r="R678" s="443"/>
      <c r="S678" s="443"/>
      <c r="T678" s="443"/>
      <c r="U678" s="443"/>
      <c r="V678" s="443"/>
      <c r="W678" s="443"/>
      <c r="X678" s="443"/>
      <c r="Y678" s="443"/>
      <c r="Z678" s="443"/>
    </row>
    <row r="679">
      <c r="A679" s="443"/>
      <c r="B679" s="443"/>
      <c r="C679" s="443"/>
      <c r="D679" s="443"/>
      <c r="E679" s="443"/>
      <c r="F679" s="443"/>
      <c r="G679" s="443"/>
      <c r="H679" s="443"/>
      <c r="I679" s="443"/>
      <c r="J679" s="452"/>
      <c r="K679" s="443"/>
      <c r="L679" s="443"/>
      <c r="M679" s="443"/>
      <c r="N679" s="443"/>
      <c r="O679" s="443"/>
      <c r="P679" s="443"/>
      <c r="Q679" s="443"/>
      <c r="R679" s="443"/>
      <c r="S679" s="443"/>
      <c r="T679" s="443"/>
      <c r="U679" s="443"/>
      <c r="V679" s="443"/>
      <c r="W679" s="443"/>
      <c r="X679" s="443"/>
      <c r="Y679" s="443"/>
      <c r="Z679" s="443"/>
    </row>
    <row r="680">
      <c r="A680" s="443"/>
      <c r="B680" s="443"/>
      <c r="C680" s="443"/>
      <c r="D680" s="443"/>
      <c r="E680" s="443"/>
      <c r="F680" s="443"/>
      <c r="G680" s="443"/>
      <c r="H680" s="443"/>
      <c r="I680" s="443"/>
      <c r="J680" s="452"/>
      <c r="K680" s="443"/>
      <c r="L680" s="443"/>
      <c r="M680" s="443"/>
      <c r="N680" s="443"/>
      <c r="O680" s="443"/>
      <c r="P680" s="443"/>
      <c r="Q680" s="443"/>
      <c r="R680" s="443"/>
      <c r="S680" s="443"/>
      <c r="T680" s="443"/>
      <c r="U680" s="443"/>
      <c r="V680" s="443"/>
      <c r="W680" s="443"/>
      <c r="X680" s="443"/>
      <c r="Y680" s="443"/>
      <c r="Z680" s="443"/>
    </row>
    <row r="681">
      <c r="A681" s="443"/>
      <c r="B681" s="443"/>
      <c r="C681" s="443"/>
      <c r="D681" s="443"/>
      <c r="E681" s="443"/>
      <c r="F681" s="443"/>
      <c r="G681" s="443"/>
      <c r="H681" s="443"/>
      <c r="I681" s="443"/>
      <c r="J681" s="452"/>
      <c r="K681" s="443"/>
      <c r="L681" s="443"/>
      <c r="M681" s="443"/>
      <c r="N681" s="443"/>
      <c r="O681" s="443"/>
      <c r="P681" s="443"/>
      <c r="Q681" s="443"/>
      <c r="R681" s="443"/>
      <c r="S681" s="443"/>
      <c r="T681" s="443"/>
      <c r="U681" s="443"/>
      <c r="V681" s="443"/>
      <c r="W681" s="443"/>
      <c r="X681" s="443"/>
      <c r="Y681" s="443"/>
      <c r="Z681" s="443"/>
    </row>
    <row r="682">
      <c r="A682" s="443"/>
      <c r="B682" s="443"/>
      <c r="C682" s="443"/>
      <c r="D682" s="443"/>
      <c r="E682" s="443"/>
      <c r="F682" s="443"/>
      <c r="G682" s="443"/>
      <c r="H682" s="443"/>
      <c r="I682" s="443"/>
      <c r="J682" s="452"/>
      <c r="K682" s="443"/>
      <c r="L682" s="443"/>
      <c r="M682" s="443"/>
      <c r="N682" s="443"/>
      <c r="O682" s="443"/>
      <c r="P682" s="443"/>
      <c r="Q682" s="443"/>
      <c r="R682" s="443"/>
      <c r="S682" s="443"/>
      <c r="T682" s="443"/>
      <c r="U682" s="443"/>
      <c r="V682" s="443"/>
      <c r="W682" s="443"/>
      <c r="X682" s="443"/>
      <c r="Y682" s="443"/>
      <c r="Z682" s="443"/>
    </row>
    <row r="683">
      <c r="A683" s="443"/>
      <c r="B683" s="443"/>
      <c r="C683" s="443"/>
      <c r="D683" s="443"/>
      <c r="E683" s="443"/>
      <c r="F683" s="443"/>
      <c r="G683" s="443"/>
      <c r="H683" s="443"/>
      <c r="I683" s="443"/>
      <c r="J683" s="452"/>
      <c r="K683" s="443"/>
      <c r="L683" s="443"/>
      <c r="M683" s="443"/>
      <c r="N683" s="443"/>
      <c r="O683" s="443"/>
      <c r="P683" s="443"/>
      <c r="Q683" s="443"/>
      <c r="R683" s="443"/>
      <c r="S683" s="443"/>
      <c r="T683" s="443"/>
      <c r="U683" s="443"/>
      <c r="V683" s="443"/>
      <c r="W683" s="443"/>
      <c r="X683" s="443"/>
      <c r="Y683" s="443"/>
      <c r="Z683" s="443"/>
    </row>
    <row r="684">
      <c r="A684" s="443"/>
      <c r="B684" s="443"/>
      <c r="C684" s="443"/>
      <c r="D684" s="443"/>
      <c r="E684" s="443"/>
      <c r="F684" s="443"/>
      <c r="G684" s="443"/>
      <c r="H684" s="443"/>
      <c r="I684" s="443"/>
      <c r="J684" s="452"/>
      <c r="K684" s="443"/>
      <c r="L684" s="443"/>
      <c r="M684" s="443"/>
      <c r="N684" s="443"/>
      <c r="O684" s="443"/>
      <c r="P684" s="443"/>
      <c r="Q684" s="443"/>
      <c r="R684" s="443"/>
      <c r="S684" s="443"/>
      <c r="T684" s="443"/>
      <c r="U684" s="443"/>
      <c r="V684" s="443"/>
      <c r="W684" s="443"/>
      <c r="X684" s="443"/>
      <c r="Y684" s="443"/>
      <c r="Z684" s="443"/>
    </row>
    <row r="685">
      <c r="A685" s="443"/>
      <c r="B685" s="443"/>
      <c r="C685" s="443"/>
      <c r="D685" s="443"/>
      <c r="E685" s="443"/>
      <c r="F685" s="443"/>
      <c r="G685" s="443"/>
      <c r="H685" s="443"/>
      <c r="I685" s="443"/>
      <c r="J685" s="452"/>
      <c r="K685" s="443"/>
      <c r="L685" s="443"/>
      <c r="M685" s="443"/>
      <c r="N685" s="443"/>
      <c r="O685" s="443"/>
      <c r="P685" s="443"/>
      <c r="Q685" s="443"/>
      <c r="R685" s="443"/>
      <c r="S685" s="443"/>
      <c r="T685" s="443"/>
      <c r="U685" s="443"/>
      <c r="V685" s="443"/>
      <c r="W685" s="443"/>
      <c r="X685" s="443"/>
      <c r="Y685" s="443"/>
      <c r="Z685" s="443"/>
    </row>
    <row r="686">
      <c r="A686" s="443"/>
      <c r="B686" s="443"/>
      <c r="C686" s="443"/>
      <c r="D686" s="443"/>
      <c r="E686" s="443"/>
      <c r="F686" s="443"/>
      <c r="G686" s="443"/>
      <c r="H686" s="443"/>
      <c r="I686" s="443"/>
      <c r="J686" s="452"/>
      <c r="K686" s="443"/>
      <c r="L686" s="443"/>
      <c r="M686" s="443"/>
      <c r="N686" s="443"/>
      <c r="O686" s="443"/>
      <c r="P686" s="443"/>
      <c r="Q686" s="443"/>
      <c r="R686" s="443"/>
      <c r="S686" s="443"/>
      <c r="T686" s="443"/>
      <c r="U686" s="443"/>
      <c r="V686" s="443"/>
      <c r="W686" s="443"/>
      <c r="X686" s="443"/>
      <c r="Y686" s="443"/>
      <c r="Z686" s="443"/>
    </row>
    <row r="687">
      <c r="A687" s="443"/>
      <c r="B687" s="443"/>
      <c r="C687" s="443"/>
      <c r="D687" s="443"/>
      <c r="E687" s="443"/>
      <c r="F687" s="443"/>
      <c r="G687" s="443"/>
      <c r="H687" s="443"/>
      <c r="I687" s="443"/>
      <c r="J687" s="452"/>
      <c r="K687" s="443"/>
      <c r="L687" s="443"/>
      <c r="M687" s="443"/>
      <c r="N687" s="443"/>
      <c r="O687" s="443"/>
      <c r="P687" s="443"/>
      <c r="Q687" s="443"/>
      <c r="R687" s="443"/>
      <c r="S687" s="443"/>
      <c r="T687" s="443"/>
      <c r="U687" s="443"/>
      <c r="V687" s="443"/>
      <c r="W687" s="443"/>
      <c r="X687" s="443"/>
      <c r="Y687" s="443"/>
      <c r="Z687" s="443"/>
    </row>
    <row r="688">
      <c r="A688" s="443"/>
      <c r="B688" s="443"/>
      <c r="C688" s="443"/>
      <c r="D688" s="443"/>
      <c r="E688" s="443"/>
      <c r="F688" s="443"/>
      <c r="G688" s="443"/>
      <c r="H688" s="443"/>
      <c r="I688" s="443"/>
      <c r="J688" s="452"/>
      <c r="K688" s="443"/>
      <c r="L688" s="443"/>
      <c r="M688" s="443"/>
      <c r="N688" s="443"/>
      <c r="O688" s="443"/>
      <c r="P688" s="443"/>
      <c r="Q688" s="443"/>
      <c r="R688" s="443"/>
      <c r="S688" s="443"/>
      <c r="T688" s="443"/>
      <c r="U688" s="443"/>
      <c r="V688" s="443"/>
      <c r="W688" s="443"/>
      <c r="X688" s="443"/>
      <c r="Y688" s="443"/>
      <c r="Z688" s="443"/>
    </row>
    <row r="689">
      <c r="A689" s="443"/>
      <c r="B689" s="443"/>
      <c r="C689" s="443"/>
      <c r="D689" s="443"/>
      <c r="E689" s="443"/>
      <c r="F689" s="443"/>
      <c r="G689" s="443"/>
      <c r="H689" s="443"/>
      <c r="I689" s="443"/>
      <c r="J689" s="452"/>
      <c r="K689" s="443"/>
      <c r="L689" s="443"/>
      <c r="M689" s="443"/>
      <c r="N689" s="443"/>
      <c r="O689" s="443"/>
      <c r="P689" s="443"/>
      <c r="Q689" s="443"/>
      <c r="R689" s="443"/>
      <c r="S689" s="443"/>
      <c r="T689" s="443"/>
      <c r="U689" s="443"/>
      <c r="V689" s="443"/>
      <c r="W689" s="443"/>
      <c r="X689" s="443"/>
      <c r="Y689" s="443"/>
      <c r="Z689" s="443"/>
    </row>
    <row r="690">
      <c r="A690" s="443"/>
      <c r="B690" s="443"/>
      <c r="C690" s="443"/>
      <c r="D690" s="443"/>
      <c r="E690" s="443"/>
      <c r="F690" s="443"/>
      <c r="G690" s="443"/>
      <c r="H690" s="443"/>
      <c r="I690" s="443"/>
      <c r="J690" s="452"/>
      <c r="K690" s="443"/>
      <c r="L690" s="443"/>
      <c r="M690" s="443"/>
      <c r="N690" s="443"/>
      <c r="O690" s="443"/>
      <c r="P690" s="443"/>
      <c r="Q690" s="443"/>
      <c r="R690" s="443"/>
      <c r="S690" s="443"/>
      <c r="T690" s="443"/>
      <c r="U690" s="443"/>
      <c r="V690" s="443"/>
      <c r="W690" s="443"/>
      <c r="X690" s="443"/>
      <c r="Y690" s="443"/>
      <c r="Z690" s="443"/>
    </row>
    <row r="691">
      <c r="A691" s="443"/>
      <c r="B691" s="443"/>
      <c r="C691" s="443"/>
      <c r="D691" s="443"/>
      <c r="E691" s="443"/>
      <c r="F691" s="443"/>
      <c r="G691" s="443"/>
      <c r="H691" s="443"/>
      <c r="I691" s="443"/>
      <c r="J691" s="452"/>
      <c r="K691" s="443"/>
      <c r="L691" s="443"/>
      <c r="M691" s="443"/>
      <c r="N691" s="443"/>
      <c r="O691" s="443"/>
      <c r="P691" s="443"/>
      <c r="Q691" s="443"/>
      <c r="R691" s="443"/>
      <c r="S691" s="443"/>
      <c r="T691" s="443"/>
      <c r="U691" s="443"/>
      <c r="V691" s="443"/>
      <c r="W691" s="443"/>
      <c r="X691" s="443"/>
      <c r="Y691" s="443"/>
      <c r="Z691" s="443"/>
    </row>
    <row r="692">
      <c r="A692" s="443"/>
      <c r="B692" s="443"/>
      <c r="C692" s="443"/>
      <c r="D692" s="443"/>
      <c r="E692" s="443"/>
      <c r="F692" s="443"/>
      <c r="G692" s="443"/>
      <c r="H692" s="443"/>
      <c r="I692" s="443"/>
      <c r="J692" s="452"/>
      <c r="K692" s="443"/>
      <c r="L692" s="443"/>
      <c r="M692" s="443"/>
      <c r="N692" s="443"/>
      <c r="O692" s="443"/>
      <c r="P692" s="443"/>
      <c r="Q692" s="443"/>
      <c r="R692" s="443"/>
      <c r="S692" s="443"/>
      <c r="T692" s="443"/>
      <c r="U692" s="443"/>
      <c r="V692" s="443"/>
      <c r="W692" s="443"/>
      <c r="X692" s="443"/>
      <c r="Y692" s="443"/>
      <c r="Z692" s="443"/>
    </row>
    <row r="693">
      <c r="A693" s="443"/>
      <c r="B693" s="443"/>
      <c r="C693" s="443"/>
      <c r="D693" s="443"/>
      <c r="E693" s="443"/>
      <c r="F693" s="443"/>
      <c r="G693" s="443"/>
      <c r="H693" s="443"/>
      <c r="I693" s="443"/>
      <c r="J693" s="452"/>
      <c r="K693" s="443"/>
      <c r="L693" s="443"/>
      <c r="M693" s="443"/>
      <c r="N693" s="443"/>
      <c r="O693" s="443"/>
      <c r="P693" s="443"/>
      <c r="Q693" s="443"/>
      <c r="R693" s="443"/>
      <c r="S693" s="443"/>
      <c r="T693" s="443"/>
      <c r="U693" s="443"/>
      <c r="V693" s="443"/>
      <c r="W693" s="443"/>
      <c r="X693" s="443"/>
      <c r="Y693" s="443"/>
      <c r="Z693" s="443"/>
    </row>
    <row r="694">
      <c r="A694" s="443"/>
      <c r="B694" s="443"/>
      <c r="C694" s="443"/>
      <c r="D694" s="443"/>
      <c r="E694" s="443"/>
      <c r="F694" s="443"/>
      <c r="G694" s="443"/>
      <c r="H694" s="443"/>
      <c r="I694" s="443"/>
      <c r="J694" s="452"/>
      <c r="K694" s="443"/>
      <c r="L694" s="443"/>
      <c r="M694" s="443"/>
      <c r="N694" s="443"/>
      <c r="O694" s="443"/>
      <c r="P694" s="443"/>
      <c r="Q694" s="443"/>
      <c r="R694" s="443"/>
      <c r="S694" s="443"/>
      <c r="T694" s="443"/>
      <c r="U694" s="443"/>
      <c r="V694" s="443"/>
      <c r="W694" s="443"/>
      <c r="X694" s="443"/>
      <c r="Y694" s="443"/>
      <c r="Z694" s="443"/>
    </row>
    <row r="695">
      <c r="A695" s="443"/>
      <c r="B695" s="443"/>
      <c r="C695" s="443"/>
      <c r="D695" s="443"/>
      <c r="E695" s="443"/>
      <c r="F695" s="443"/>
      <c r="G695" s="443"/>
      <c r="H695" s="443"/>
      <c r="I695" s="443"/>
      <c r="J695" s="452"/>
      <c r="K695" s="443"/>
      <c r="L695" s="443"/>
      <c r="M695" s="443"/>
      <c r="N695" s="443"/>
      <c r="O695" s="443"/>
      <c r="P695" s="443"/>
      <c r="Q695" s="443"/>
      <c r="R695" s="443"/>
      <c r="S695" s="443"/>
      <c r="T695" s="443"/>
      <c r="U695" s="443"/>
      <c r="V695" s="443"/>
      <c r="W695" s="443"/>
      <c r="X695" s="443"/>
      <c r="Y695" s="443"/>
      <c r="Z695" s="443"/>
    </row>
    <row r="696">
      <c r="A696" s="443"/>
      <c r="B696" s="443"/>
      <c r="C696" s="443"/>
      <c r="D696" s="443"/>
      <c r="E696" s="443"/>
      <c r="F696" s="443"/>
      <c r="G696" s="443"/>
      <c r="H696" s="443"/>
      <c r="I696" s="443"/>
      <c r="J696" s="452"/>
      <c r="K696" s="443"/>
      <c r="L696" s="443"/>
      <c r="M696" s="443"/>
      <c r="N696" s="443"/>
      <c r="O696" s="443"/>
      <c r="P696" s="443"/>
      <c r="Q696" s="443"/>
      <c r="R696" s="443"/>
      <c r="S696" s="443"/>
      <c r="T696" s="443"/>
      <c r="U696" s="443"/>
      <c r="V696" s="443"/>
      <c r="W696" s="443"/>
      <c r="X696" s="443"/>
      <c r="Y696" s="443"/>
      <c r="Z696" s="443"/>
    </row>
    <row r="697">
      <c r="A697" s="443"/>
      <c r="B697" s="443"/>
      <c r="C697" s="443"/>
      <c r="D697" s="443"/>
      <c r="E697" s="443"/>
      <c r="F697" s="443"/>
      <c r="G697" s="443"/>
      <c r="H697" s="443"/>
      <c r="I697" s="443"/>
      <c r="J697" s="452"/>
      <c r="K697" s="443"/>
      <c r="L697" s="443"/>
      <c r="M697" s="443"/>
      <c r="N697" s="443"/>
      <c r="O697" s="443"/>
      <c r="P697" s="443"/>
      <c r="Q697" s="443"/>
      <c r="R697" s="443"/>
      <c r="S697" s="443"/>
      <c r="T697" s="443"/>
      <c r="U697" s="443"/>
      <c r="V697" s="443"/>
      <c r="W697" s="443"/>
      <c r="X697" s="443"/>
      <c r="Y697" s="443"/>
      <c r="Z697" s="443"/>
    </row>
    <row r="698">
      <c r="A698" s="443"/>
      <c r="B698" s="443"/>
      <c r="C698" s="443"/>
      <c r="D698" s="443"/>
      <c r="E698" s="443"/>
      <c r="F698" s="443"/>
      <c r="G698" s="443"/>
      <c r="H698" s="443"/>
      <c r="I698" s="443"/>
      <c r="J698" s="452"/>
      <c r="K698" s="443"/>
      <c r="L698" s="443"/>
      <c r="M698" s="443"/>
      <c r="N698" s="443"/>
      <c r="O698" s="443"/>
      <c r="P698" s="443"/>
      <c r="Q698" s="443"/>
      <c r="R698" s="443"/>
      <c r="S698" s="443"/>
      <c r="T698" s="443"/>
      <c r="U698" s="443"/>
      <c r="V698" s="443"/>
      <c r="W698" s="443"/>
      <c r="X698" s="443"/>
      <c r="Y698" s="443"/>
      <c r="Z698" s="443"/>
    </row>
    <row r="699">
      <c r="A699" s="443"/>
      <c r="B699" s="443"/>
      <c r="C699" s="443"/>
      <c r="D699" s="443"/>
      <c r="E699" s="443"/>
      <c r="F699" s="443"/>
      <c r="G699" s="443"/>
      <c r="H699" s="443"/>
      <c r="I699" s="443"/>
      <c r="J699" s="452"/>
      <c r="K699" s="443"/>
      <c r="L699" s="443"/>
      <c r="M699" s="443"/>
      <c r="N699" s="443"/>
      <c r="O699" s="443"/>
      <c r="P699" s="443"/>
      <c r="Q699" s="443"/>
      <c r="R699" s="443"/>
      <c r="S699" s="443"/>
      <c r="T699" s="443"/>
      <c r="U699" s="443"/>
      <c r="V699" s="443"/>
      <c r="W699" s="443"/>
      <c r="X699" s="443"/>
      <c r="Y699" s="443"/>
      <c r="Z699" s="443"/>
    </row>
    <row r="700">
      <c r="A700" s="443"/>
      <c r="B700" s="443"/>
      <c r="C700" s="443"/>
      <c r="D700" s="443"/>
      <c r="E700" s="443"/>
      <c r="F700" s="443"/>
      <c r="G700" s="443"/>
      <c r="H700" s="443"/>
      <c r="I700" s="443"/>
      <c r="J700" s="452"/>
      <c r="K700" s="443"/>
      <c r="L700" s="443"/>
      <c r="M700" s="443"/>
      <c r="N700" s="443"/>
      <c r="O700" s="443"/>
      <c r="P700" s="443"/>
      <c r="Q700" s="443"/>
      <c r="R700" s="443"/>
      <c r="S700" s="443"/>
      <c r="T700" s="443"/>
      <c r="U700" s="443"/>
      <c r="V700" s="443"/>
      <c r="W700" s="443"/>
      <c r="X700" s="443"/>
      <c r="Y700" s="443"/>
      <c r="Z700" s="443"/>
    </row>
    <row r="701">
      <c r="A701" s="443"/>
      <c r="B701" s="443"/>
      <c r="C701" s="443"/>
      <c r="D701" s="443"/>
      <c r="E701" s="443"/>
      <c r="F701" s="443"/>
      <c r="G701" s="443"/>
      <c r="H701" s="443"/>
      <c r="I701" s="443"/>
      <c r="J701" s="452"/>
      <c r="K701" s="443"/>
      <c r="L701" s="443"/>
      <c r="M701" s="443"/>
      <c r="N701" s="443"/>
      <c r="O701" s="443"/>
      <c r="P701" s="443"/>
      <c r="Q701" s="443"/>
      <c r="R701" s="443"/>
      <c r="S701" s="443"/>
      <c r="T701" s="443"/>
      <c r="U701" s="443"/>
      <c r="V701" s="443"/>
      <c r="W701" s="443"/>
      <c r="X701" s="443"/>
      <c r="Y701" s="443"/>
      <c r="Z701" s="443"/>
    </row>
    <row r="702">
      <c r="A702" s="443"/>
      <c r="B702" s="443"/>
      <c r="C702" s="443"/>
      <c r="D702" s="443"/>
      <c r="E702" s="443"/>
      <c r="F702" s="443"/>
      <c r="G702" s="443"/>
      <c r="H702" s="443"/>
      <c r="I702" s="443"/>
      <c r="J702" s="452"/>
      <c r="K702" s="443"/>
      <c r="L702" s="443"/>
      <c r="M702" s="443"/>
      <c r="N702" s="443"/>
      <c r="O702" s="443"/>
      <c r="P702" s="443"/>
      <c r="Q702" s="443"/>
      <c r="R702" s="443"/>
      <c r="S702" s="443"/>
      <c r="T702" s="443"/>
      <c r="U702" s="443"/>
      <c r="V702" s="443"/>
      <c r="W702" s="443"/>
      <c r="X702" s="443"/>
      <c r="Y702" s="443"/>
      <c r="Z702" s="443"/>
    </row>
    <row r="703">
      <c r="A703" s="443"/>
      <c r="B703" s="443"/>
      <c r="C703" s="443"/>
      <c r="D703" s="443"/>
      <c r="E703" s="443"/>
      <c r="F703" s="443"/>
      <c r="G703" s="443"/>
      <c r="H703" s="443"/>
      <c r="I703" s="443"/>
      <c r="J703" s="452"/>
      <c r="K703" s="443"/>
      <c r="L703" s="443"/>
      <c r="M703" s="443"/>
      <c r="N703" s="443"/>
      <c r="O703" s="443"/>
      <c r="P703" s="443"/>
      <c r="Q703" s="443"/>
      <c r="R703" s="443"/>
      <c r="S703" s="443"/>
      <c r="T703" s="443"/>
      <c r="U703" s="443"/>
      <c r="V703" s="443"/>
      <c r="W703" s="443"/>
      <c r="X703" s="443"/>
      <c r="Y703" s="443"/>
      <c r="Z703" s="443"/>
    </row>
    <row r="704">
      <c r="A704" s="443"/>
      <c r="B704" s="443"/>
      <c r="C704" s="443"/>
      <c r="D704" s="443"/>
      <c r="E704" s="443"/>
      <c r="F704" s="443"/>
      <c r="G704" s="443"/>
      <c r="H704" s="443"/>
      <c r="I704" s="443"/>
      <c r="J704" s="452"/>
      <c r="K704" s="443"/>
      <c r="L704" s="443"/>
      <c r="M704" s="443"/>
      <c r="N704" s="443"/>
      <c r="O704" s="443"/>
      <c r="P704" s="443"/>
      <c r="Q704" s="443"/>
      <c r="R704" s="443"/>
      <c r="S704" s="443"/>
      <c r="T704" s="443"/>
      <c r="U704" s="443"/>
      <c r="V704" s="443"/>
      <c r="W704" s="443"/>
      <c r="X704" s="443"/>
      <c r="Y704" s="443"/>
      <c r="Z704" s="443"/>
    </row>
    <row r="705">
      <c r="A705" s="443"/>
      <c r="B705" s="443"/>
      <c r="C705" s="443"/>
      <c r="D705" s="443"/>
      <c r="E705" s="443"/>
      <c r="F705" s="443"/>
      <c r="G705" s="443"/>
      <c r="H705" s="443"/>
      <c r="I705" s="443"/>
      <c r="J705" s="452"/>
      <c r="K705" s="443"/>
      <c r="L705" s="443"/>
      <c r="M705" s="443"/>
      <c r="N705" s="443"/>
      <c r="O705" s="443"/>
      <c r="P705" s="443"/>
      <c r="Q705" s="443"/>
      <c r="R705" s="443"/>
      <c r="S705" s="443"/>
      <c r="T705" s="443"/>
      <c r="U705" s="443"/>
      <c r="V705" s="443"/>
      <c r="W705" s="443"/>
      <c r="X705" s="443"/>
      <c r="Y705" s="443"/>
      <c r="Z705" s="443"/>
    </row>
    <row r="706">
      <c r="A706" s="443"/>
      <c r="B706" s="443"/>
      <c r="C706" s="443"/>
      <c r="D706" s="443"/>
      <c r="E706" s="443"/>
      <c r="F706" s="443"/>
      <c r="G706" s="443"/>
      <c r="H706" s="443"/>
      <c r="I706" s="443"/>
      <c r="J706" s="452"/>
      <c r="K706" s="443"/>
      <c r="L706" s="443"/>
      <c r="M706" s="443"/>
      <c r="N706" s="443"/>
      <c r="O706" s="443"/>
      <c r="P706" s="443"/>
      <c r="Q706" s="443"/>
      <c r="R706" s="443"/>
      <c r="S706" s="443"/>
      <c r="T706" s="443"/>
      <c r="U706" s="443"/>
      <c r="V706" s="443"/>
      <c r="W706" s="443"/>
      <c r="X706" s="443"/>
      <c r="Y706" s="443"/>
      <c r="Z706" s="443"/>
    </row>
    <row r="707">
      <c r="A707" s="443"/>
      <c r="B707" s="443"/>
      <c r="C707" s="443"/>
      <c r="D707" s="443"/>
      <c r="E707" s="443"/>
      <c r="F707" s="443"/>
      <c r="G707" s="443"/>
      <c r="H707" s="443"/>
      <c r="I707" s="443"/>
      <c r="J707" s="452"/>
      <c r="K707" s="443"/>
      <c r="L707" s="443"/>
      <c r="M707" s="443"/>
      <c r="N707" s="443"/>
      <c r="O707" s="443"/>
      <c r="P707" s="443"/>
      <c r="Q707" s="443"/>
      <c r="R707" s="443"/>
      <c r="S707" s="443"/>
      <c r="T707" s="443"/>
      <c r="U707" s="443"/>
      <c r="V707" s="443"/>
      <c r="W707" s="443"/>
      <c r="X707" s="443"/>
      <c r="Y707" s="443"/>
      <c r="Z707" s="443"/>
    </row>
    <row r="708">
      <c r="A708" s="443"/>
      <c r="B708" s="443"/>
      <c r="C708" s="443"/>
      <c r="D708" s="443"/>
      <c r="E708" s="443"/>
      <c r="F708" s="443"/>
      <c r="G708" s="443"/>
      <c r="H708" s="443"/>
      <c r="I708" s="443"/>
      <c r="J708" s="452"/>
      <c r="K708" s="443"/>
      <c r="L708" s="443"/>
      <c r="M708" s="443"/>
      <c r="N708" s="443"/>
      <c r="O708" s="443"/>
      <c r="P708" s="443"/>
      <c r="Q708" s="443"/>
      <c r="R708" s="443"/>
      <c r="S708" s="443"/>
      <c r="T708" s="443"/>
      <c r="U708" s="443"/>
      <c r="V708" s="443"/>
      <c r="W708" s="443"/>
      <c r="X708" s="443"/>
      <c r="Y708" s="443"/>
      <c r="Z708" s="443"/>
    </row>
    <row r="709">
      <c r="A709" s="443"/>
      <c r="B709" s="443"/>
      <c r="C709" s="443"/>
      <c r="D709" s="443"/>
      <c r="E709" s="443"/>
      <c r="F709" s="443"/>
      <c r="G709" s="443"/>
      <c r="H709" s="443"/>
      <c r="I709" s="443"/>
      <c r="J709" s="452"/>
      <c r="K709" s="443"/>
      <c r="L709" s="443"/>
      <c r="M709" s="443"/>
      <c r="N709" s="443"/>
      <c r="O709" s="443"/>
      <c r="P709" s="443"/>
      <c r="Q709" s="443"/>
      <c r="R709" s="443"/>
      <c r="S709" s="443"/>
      <c r="T709" s="443"/>
      <c r="U709" s="443"/>
      <c r="V709" s="443"/>
      <c r="W709" s="443"/>
      <c r="X709" s="443"/>
      <c r="Y709" s="443"/>
      <c r="Z709" s="443"/>
    </row>
    <row r="710">
      <c r="A710" s="443"/>
      <c r="B710" s="443"/>
      <c r="C710" s="443"/>
      <c r="D710" s="443"/>
      <c r="E710" s="443"/>
      <c r="F710" s="443"/>
      <c r="G710" s="443"/>
      <c r="H710" s="443"/>
      <c r="I710" s="443"/>
      <c r="J710" s="452"/>
      <c r="K710" s="443"/>
      <c r="L710" s="443"/>
      <c r="M710" s="443"/>
      <c r="N710" s="443"/>
      <c r="O710" s="443"/>
      <c r="P710" s="443"/>
      <c r="Q710" s="443"/>
      <c r="R710" s="443"/>
      <c r="S710" s="443"/>
      <c r="T710" s="443"/>
      <c r="U710" s="443"/>
      <c r="V710" s="443"/>
      <c r="W710" s="443"/>
      <c r="X710" s="443"/>
      <c r="Y710" s="443"/>
      <c r="Z710" s="443"/>
    </row>
    <row r="711">
      <c r="A711" s="443"/>
      <c r="B711" s="443"/>
      <c r="C711" s="443"/>
      <c r="D711" s="443"/>
      <c r="E711" s="443"/>
      <c r="F711" s="443"/>
      <c r="G711" s="443"/>
      <c r="H711" s="443"/>
      <c r="I711" s="443"/>
      <c r="J711" s="452"/>
      <c r="K711" s="443"/>
      <c r="L711" s="443"/>
      <c r="M711" s="443"/>
      <c r="N711" s="443"/>
      <c r="O711" s="443"/>
      <c r="P711" s="443"/>
      <c r="Q711" s="443"/>
      <c r="R711" s="443"/>
      <c r="S711" s="443"/>
      <c r="T711" s="443"/>
      <c r="U711" s="443"/>
      <c r="V711" s="443"/>
      <c r="W711" s="443"/>
      <c r="X711" s="443"/>
      <c r="Y711" s="443"/>
      <c r="Z711" s="443"/>
    </row>
    <row r="712">
      <c r="A712" s="443"/>
      <c r="B712" s="443"/>
      <c r="C712" s="443"/>
      <c r="D712" s="443"/>
      <c r="E712" s="443"/>
      <c r="F712" s="443"/>
      <c r="G712" s="443"/>
      <c r="H712" s="443"/>
      <c r="I712" s="443"/>
      <c r="J712" s="452"/>
      <c r="K712" s="443"/>
      <c r="L712" s="443"/>
      <c r="M712" s="443"/>
      <c r="N712" s="443"/>
      <c r="O712" s="443"/>
      <c r="P712" s="443"/>
      <c r="Q712" s="443"/>
      <c r="R712" s="443"/>
      <c r="S712" s="443"/>
      <c r="T712" s="443"/>
      <c r="U712" s="443"/>
      <c r="V712" s="443"/>
      <c r="W712" s="443"/>
      <c r="X712" s="443"/>
      <c r="Y712" s="443"/>
      <c r="Z712" s="443"/>
    </row>
    <row r="713">
      <c r="A713" s="443"/>
      <c r="B713" s="443"/>
      <c r="C713" s="443"/>
      <c r="D713" s="443"/>
      <c r="E713" s="443"/>
      <c r="F713" s="443"/>
      <c r="G713" s="443"/>
      <c r="H713" s="443"/>
      <c r="I713" s="443"/>
      <c r="J713" s="452"/>
      <c r="K713" s="443"/>
      <c r="L713" s="443"/>
      <c r="M713" s="443"/>
      <c r="N713" s="443"/>
      <c r="O713" s="443"/>
      <c r="P713" s="443"/>
      <c r="Q713" s="443"/>
      <c r="R713" s="443"/>
      <c r="S713" s="443"/>
      <c r="T713" s="443"/>
      <c r="U713" s="443"/>
      <c r="V713" s="443"/>
      <c r="W713" s="443"/>
      <c r="X713" s="443"/>
      <c r="Y713" s="443"/>
      <c r="Z713" s="443"/>
    </row>
    <row r="714">
      <c r="A714" s="443"/>
      <c r="B714" s="443"/>
      <c r="C714" s="443"/>
      <c r="D714" s="443"/>
      <c r="E714" s="443"/>
      <c r="F714" s="443"/>
      <c r="G714" s="443"/>
      <c r="H714" s="443"/>
      <c r="I714" s="443"/>
      <c r="J714" s="452"/>
      <c r="K714" s="443"/>
      <c r="L714" s="443"/>
      <c r="M714" s="443"/>
      <c r="N714" s="443"/>
      <c r="O714" s="443"/>
      <c r="P714" s="443"/>
      <c r="Q714" s="443"/>
      <c r="R714" s="443"/>
      <c r="S714" s="443"/>
      <c r="T714" s="443"/>
      <c r="U714" s="443"/>
      <c r="V714" s="443"/>
      <c r="W714" s="443"/>
      <c r="X714" s="443"/>
      <c r="Y714" s="443"/>
      <c r="Z714" s="443"/>
    </row>
    <row r="715">
      <c r="A715" s="443"/>
      <c r="B715" s="443"/>
      <c r="C715" s="443"/>
      <c r="D715" s="443"/>
      <c r="E715" s="443"/>
      <c r="F715" s="443"/>
      <c r="G715" s="443"/>
      <c r="H715" s="443"/>
      <c r="I715" s="443"/>
      <c r="J715" s="452"/>
      <c r="K715" s="443"/>
      <c r="L715" s="443"/>
      <c r="M715" s="443"/>
      <c r="N715" s="443"/>
      <c r="O715" s="443"/>
      <c r="P715" s="443"/>
      <c r="Q715" s="443"/>
      <c r="R715" s="443"/>
      <c r="S715" s="443"/>
      <c r="T715" s="443"/>
      <c r="U715" s="443"/>
      <c r="V715" s="443"/>
      <c r="W715" s="443"/>
      <c r="X715" s="443"/>
      <c r="Y715" s="443"/>
      <c r="Z715" s="443"/>
    </row>
    <row r="716">
      <c r="A716" s="443"/>
      <c r="B716" s="443"/>
      <c r="C716" s="443"/>
      <c r="D716" s="443"/>
      <c r="E716" s="443"/>
      <c r="F716" s="443"/>
      <c r="G716" s="443"/>
      <c r="H716" s="443"/>
      <c r="I716" s="443"/>
      <c r="J716" s="452"/>
      <c r="K716" s="443"/>
      <c r="L716" s="443"/>
      <c r="M716" s="443"/>
      <c r="N716" s="443"/>
      <c r="O716" s="443"/>
      <c r="P716" s="443"/>
      <c r="Q716" s="443"/>
      <c r="R716" s="443"/>
      <c r="S716" s="443"/>
      <c r="T716" s="443"/>
      <c r="U716" s="443"/>
      <c r="V716" s="443"/>
      <c r="W716" s="443"/>
      <c r="X716" s="443"/>
      <c r="Y716" s="443"/>
      <c r="Z716" s="443"/>
    </row>
    <row r="717">
      <c r="A717" s="443"/>
      <c r="B717" s="443"/>
      <c r="C717" s="443"/>
      <c r="D717" s="443"/>
      <c r="E717" s="443"/>
      <c r="F717" s="443"/>
      <c r="G717" s="443"/>
      <c r="H717" s="443"/>
      <c r="I717" s="443"/>
      <c r="J717" s="452"/>
      <c r="K717" s="443"/>
      <c r="L717" s="443"/>
      <c r="M717" s="443"/>
      <c r="N717" s="443"/>
      <c r="O717" s="443"/>
      <c r="P717" s="443"/>
      <c r="Q717" s="443"/>
      <c r="R717" s="443"/>
      <c r="S717" s="443"/>
      <c r="T717" s="443"/>
      <c r="U717" s="443"/>
      <c r="V717" s="443"/>
      <c r="W717" s="443"/>
      <c r="X717" s="443"/>
      <c r="Y717" s="443"/>
      <c r="Z717" s="443"/>
    </row>
    <row r="718">
      <c r="A718" s="443"/>
      <c r="B718" s="443"/>
      <c r="C718" s="443"/>
      <c r="D718" s="443"/>
      <c r="E718" s="443"/>
      <c r="F718" s="443"/>
      <c r="G718" s="443"/>
      <c r="H718" s="443"/>
      <c r="I718" s="443"/>
      <c r="J718" s="452"/>
      <c r="K718" s="443"/>
      <c r="L718" s="443"/>
      <c r="M718" s="443"/>
      <c r="N718" s="443"/>
      <c r="O718" s="443"/>
      <c r="P718" s="443"/>
      <c r="Q718" s="443"/>
      <c r="R718" s="443"/>
      <c r="S718" s="443"/>
      <c r="T718" s="443"/>
      <c r="U718" s="443"/>
      <c r="V718" s="443"/>
      <c r="W718" s="443"/>
      <c r="X718" s="443"/>
      <c r="Y718" s="443"/>
      <c r="Z718" s="443"/>
    </row>
    <row r="719">
      <c r="A719" s="443"/>
      <c r="B719" s="443"/>
      <c r="C719" s="443"/>
      <c r="D719" s="443"/>
      <c r="E719" s="443"/>
      <c r="F719" s="443"/>
      <c r="G719" s="443"/>
      <c r="H719" s="443"/>
      <c r="I719" s="443"/>
      <c r="J719" s="452"/>
      <c r="K719" s="443"/>
      <c r="L719" s="443"/>
      <c r="M719" s="443"/>
      <c r="N719" s="443"/>
      <c r="O719" s="443"/>
      <c r="P719" s="443"/>
      <c r="Q719" s="443"/>
      <c r="R719" s="443"/>
      <c r="S719" s="443"/>
      <c r="T719" s="443"/>
      <c r="U719" s="443"/>
      <c r="V719" s="443"/>
      <c r="W719" s="443"/>
      <c r="X719" s="443"/>
      <c r="Y719" s="443"/>
      <c r="Z719" s="443"/>
    </row>
    <row r="720">
      <c r="A720" s="443"/>
      <c r="B720" s="443"/>
      <c r="C720" s="443"/>
      <c r="D720" s="443"/>
      <c r="E720" s="443"/>
      <c r="F720" s="443"/>
      <c r="G720" s="443"/>
      <c r="H720" s="443"/>
      <c r="I720" s="443"/>
      <c r="J720" s="452"/>
      <c r="K720" s="443"/>
      <c r="L720" s="443"/>
      <c r="M720" s="443"/>
      <c r="N720" s="443"/>
      <c r="O720" s="443"/>
      <c r="P720" s="443"/>
      <c r="Q720" s="443"/>
      <c r="R720" s="443"/>
      <c r="S720" s="443"/>
      <c r="T720" s="443"/>
      <c r="U720" s="443"/>
      <c r="V720" s="443"/>
      <c r="W720" s="443"/>
      <c r="X720" s="443"/>
      <c r="Y720" s="443"/>
      <c r="Z720" s="443"/>
    </row>
    <row r="721">
      <c r="A721" s="443"/>
      <c r="B721" s="443"/>
      <c r="C721" s="443"/>
      <c r="D721" s="443"/>
      <c r="E721" s="443"/>
      <c r="F721" s="443"/>
      <c r="G721" s="443"/>
      <c r="H721" s="443"/>
      <c r="I721" s="443"/>
      <c r="J721" s="452"/>
      <c r="K721" s="443"/>
      <c r="L721" s="443"/>
      <c r="M721" s="443"/>
      <c r="N721" s="443"/>
      <c r="O721" s="443"/>
      <c r="P721" s="443"/>
      <c r="Q721" s="443"/>
      <c r="R721" s="443"/>
      <c r="S721" s="443"/>
      <c r="T721" s="443"/>
      <c r="U721" s="443"/>
      <c r="V721" s="443"/>
      <c r="W721" s="443"/>
      <c r="X721" s="443"/>
      <c r="Y721" s="443"/>
      <c r="Z721" s="443"/>
    </row>
    <row r="722">
      <c r="A722" s="443"/>
      <c r="B722" s="443"/>
      <c r="C722" s="443"/>
      <c r="D722" s="443"/>
      <c r="E722" s="443"/>
      <c r="F722" s="443"/>
      <c r="G722" s="443"/>
      <c r="H722" s="443"/>
      <c r="I722" s="443"/>
      <c r="J722" s="452"/>
      <c r="K722" s="443"/>
      <c r="L722" s="443"/>
      <c r="M722" s="443"/>
      <c r="N722" s="443"/>
      <c r="O722" s="443"/>
      <c r="P722" s="443"/>
      <c r="Q722" s="443"/>
      <c r="R722" s="443"/>
      <c r="S722" s="443"/>
      <c r="T722" s="443"/>
      <c r="U722" s="443"/>
      <c r="V722" s="443"/>
      <c r="W722" s="443"/>
      <c r="X722" s="443"/>
      <c r="Y722" s="443"/>
      <c r="Z722" s="443"/>
    </row>
    <row r="723">
      <c r="A723" s="443"/>
      <c r="B723" s="443"/>
      <c r="C723" s="443"/>
      <c r="D723" s="443"/>
      <c r="E723" s="443"/>
      <c r="F723" s="443"/>
      <c r="G723" s="443"/>
      <c r="H723" s="443"/>
      <c r="I723" s="443"/>
      <c r="J723" s="452"/>
      <c r="K723" s="443"/>
      <c r="L723" s="443"/>
      <c r="M723" s="443"/>
      <c r="N723" s="443"/>
      <c r="O723" s="443"/>
      <c r="P723" s="443"/>
      <c r="Q723" s="443"/>
      <c r="R723" s="443"/>
      <c r="S723" s="443"/>
      <c r="T723" s="443"/>
      <c r="U723" s="443"/>
      <c r="V723" s="443"/>
      <c r="W723" s="443"/>
      <c r="X723" s="443"/>
      <c r="Y723" s="443"/>
      <c r="Z723" s="443"/>
    </row>
    <row r="724">
      <c r="A724" s="443"/>
      <c r="B724" s="443"/>
      <c r="C724" s="443"/>
      <c r="D724" s="443"/>
      <c r="E724" s="443"/>
      <c r="F724" s="443"/>
      <c r="G724" s="443"/>
      <c r="H724" s="443"/>
      <c r="I724" s="443"/>
      <c r="J724" s="452"/>
      <c r="K724" s="443"/>
      <c r="L724" s="443"/>
      <c r="M724" s="443"/>
      <c r="N724" s="443"/>
      <c r="O724" s="443"/>
      <c r="P724" s="443"/>
      <c r="Q724" s="443"/>
      <c r="R724" s="443"/>
      <c r="S724" s="443"/>
      <c r="T724" s="443"/>
      <c r="U724" s="443"/>
      <c r="V724" s="443"/>
      <c r="W724" s="443"/>
      <c r="X724" s="443"/>
      <c r="Y724" s="443"/>
      <c r="Z724" s="443"/>
    </row>
    <row r="725">
      <c r="A725" s="443"/>
      <c r="B725" s="443"/>
      <c r="C725" s="443"/>
      <c r="D725" s="443"/>
      <c r="E725" s="443"/>
      <c r="F725" s="443"/>
      <c r="G725" s="443"/>
      <c r="H725" s="443"/>
      <c r="I725" s="443"/>
      <c r="J725" s="452"/>
      <c r="K725" s="443"/>
      <c r="L725" s="443"/>
      <c r="M725" s="443"/>
      <c r="N725" s="443"/>
      <c r="O725" s="443"/>
      <c r="P725" s="443"/>
      <c r="Q725" s="443"/>
      <c r="R725" s="443"/>
      <c r="S725" s="443"/>
      <c r="T725" s="443"/>
      <c r="U725" s="443"/>
      <c r="V725" s="443"/>
      <c r="W725" s="443"/>
      <c r="X725" s="443"/>
      <c r="Y725" s="443"/>
      <c r="Z725" s="443"/>
    </row>
    <row r="726">
      <c r="A726" s="443"/>
      <c r="B726" s="443"/>
      <c r="C726" s="443"/>
      <c r="D726" s="443"/>
      <c r="E726" s="443"/>
      <c r="F726" s="443"/>
      <c r="G726" s="443"/>
      <c r="H726" s="443"/>
      <c r="I726" s="443"/>
      <c r="J726" s="452"/>
      <c r="K726" s="443"/>
      <c r="L726" s="443"/>
      <c r="M726" s="443"/>
      <c r="N726" s="443"/>
      <c r="O726" s="443"/>
      <c r="P726" s="443"/>
      <c r="Q726" s="443"/>
      <c r="R726" s="443"/>
      <c r="S726" s="443"/>
      <c r="T726" s="443"/>
      <c r="U726" s="443"/>
      <c r="V726" s="443"/>
      <c r="W726" s="443"/>
      <c r="X726" s="443"/>
      <c r="Y726" s="443"/>
      <c r="Z726" s="443"/>
    </row>
    <row r="727">
      <c r="A727" s="443"/>
      <c r="B727" s="443"/>
      <c r="C727" s="443"/>
      <c r="D727" s="443"/>
      <c r="E727" s="443"/>
      <c r="F727" s="443"/>
      <c r="G727" s="443"/>
      <c r="H727" s="443"/>
      <c r="I727" s="443"/>
      <c r="J727" s="452"/>
      <c r="K727" s="443"/>
      <c r="L727" s="443"/>
      <c r="M727" s="443"/>
      <c r="N727" s="443"/>
      <c r="O727" s="443"/>
      <c r="P727" s="443"/>
      <c r="Q727" s="443"/>
      <c r="R727" s="443"/>
      <c r="S727" s="443"/>
      <c r="T727" s="443"/>
      <c r="U727" s="443"/>
      <c r="V727" s="443"/>
      <c r="W727" s="443"/>
      <c r="X727" s="443"/>
      <c r="Y727" s="443"/>
      <c r="Z727" s="443"/>
    </row>
    <row r="728">
      <c r="A728" s="443"/>
      <c r="B728" s="443"/>
      <c r="C728" s="443"/>
      <c r="D728" s="443"/>
      <c r="E728" s="443"/>
      <c r="F728" s="443"/>
      <c r="G728" s="443"/>
      <c r="H728" s="443"/>
      <c r="I728" s="443"/>
      <c r="J728" s="452"/>
      <c r="K728" s="443"/>
      <c r="L728" s="443"/>
      <c r="M728" s="443"/>
      <c r="N728" s="443"/>
      <c r="O728" s="443"/>
      <c r="P728" s="443"/>
      <c r="Q728" s="443"/>
      <c r="R728" s="443"/>
      <c r="S728" s="443"/>
      <c r="T728" s="443"/>
      <c r="U728" s="443"/>
      <c r="V728" s="443"/>
      <c r="W728" s="443"/>
      <c r="X728" s="443"/>
      <c r="Y728" s="443"/>
      <c r="Z728" s="443"/>
    </row>
    <row r="729">
      <c r="A729" s="443"/>
      <c r="B729" s="443"/>
      <c r="C729" s="443"/>
      <c r="D729" s="443"/>
      <c r="E729" s="443"/>
      <c r="F729" s="443"/>
      <c r="G729" s="443"/>
      <c r="H729" s="443"/>
      <c r="I729" s="443"/>
      <c r="J729" s="452"/>
      <c r="K729" s="443"/>
      <c r="L729" s="443"/>
      <c r="M729" s="443"/>
      <c r="N729" s="443"/>
      <c r="O729" s="443"/>
      <c r="P729" s="443"/>
      <c r="Q729" s="443"/>
      <c r="R729" s="443"/>
      <c r="S729" s="443"/>
      <c r="T729" s="443"/>
      <c r="U729" s="443"/>
      <c r="V729" s="443"/>
      <c r="W729" s="443"/>
      <c r="X729" s="443"/>
      <c r="Y729" s="443"/>
      <c r="Z729" s="443"/>
    </row>
    <row r="730">
      <c r="A730" s="443"/>
      <c r="B730" s="443"/>
      <c r="C730" s="443"/>
      <c r="D730" s="443"/>
      <c r="E730" s="443"/>
      <c r="F730" s="443"/>
      <c r="G730" s="443"/>
      <c r="H730" s="443"/>
      <c r="I730" s="443"/>
      <c r="J730" s="452"/>
      <c r="K730" s="443"/>
      <c r="L730" s="443"/>
      <c r="M730" s="443"/>
      <c r="N730" s="443"/>
      <c r="O730" s="443"/>
      <c r="P730" s="443"/>
      <c r="Q730" s="443"/>
      <c r="R730" s="443"/>
      <c r="S730" s="443"/>
      <c r="T730" s="443"/>
      <c r="U730" s="443"/>
      <c r="V730" s="443"/>
      <c r="W730" s="443"/>
      <c r="X730" s="443"/>
      <c r="Y730" s="443"/>
      <c r="Z730" s="443"/>
    </row>
    <row r="731">
      <c r="A731" s="443"/>
      <c r="B731" s="443"/>
      <c r="C731" s="443"/>
      <c r="D731" s="443"/>
      <c r="E731" s="443"/>
      <c r="F731" s="443"/>
      <c r="G731" s="443"/>
      <c r="H731" s="443"/>
      <c r="I731" s="443"/>
      <c r="J731" s="452"/>
      <c r="K731" s="443"/>
      <c r="L731" s="443"/>
      <c r="M731" s="443"/>
      <c r="N731" s="443"/>
      <c r="O731" s="443"/>
      <c r="P731" s="443"/>
      <c r="Q731" s="443"/>
      <c r="R731" s="443"/>
      <c r="S731" s="443"/>
      <c r="T731" s="443"/>
      <c r="U731" s="443"/>
      <c r="V731" s="443"/>
      <c r="W731" s="443"/>
      <c r="X731" s="443"/>
      <c r="Y731" s="443"/>
      <c r="Z731" s="443"/>
    </row>
    <row r="732">
      <c r="A732" s="443"/>
      <c r="B732" s="443"/>
      <c r="C732" s="443"/>
      <c r="D732" s="443"/>
      <c r="E732" s="443"/>
      <c r="F732" s="443"/>
      <c r="G732" s="443"/>
      <c r="H732" s="443"/>
      <c r="I732" s="443"/>
      <c r="J732" s="452"/>
      <c r="K732" s="443"/>
      <c r="L732" s="443"/>
      <c r="M732" s="443"/>
      <c r="N732" s="443"/>
      <c r="O732" s="443"/>
      <c r="P732" s="443"/>
      <c r="Q732" s="443"/>
      <c r="R732" s="443"/>
      <c r="S732" s="443"/>
      <c r="T732" s="443"/>
      <c r="U732" s="443"/>
      <c r="V732" s="443"/>
      <c r="W732" s="443"/>
      <c r="X732" s="443"/>
      <c r="Y732" s="443"/>
      <c r="Z732" s="443"/>
    </row>
    <row r="733">
      <c r="A733" s="443"/>
      <c r="B733" s="443"/>
      <c r="C733" s="443"/>
      <c r="D733" s="443"/>
      <c r="E733" s="443"/>
      <c r="F733" s="443"/>
      <c r="G733" s="443"/>
      <c r="H733" s="443"/>
      <c r="I733" s="443"/>
      <c r="J733" s="452"/>
      <c r="K733" s="443"/>
      <c r="L733" s="443"/>
      <c r="M733" s="443"/>
      <c r="N733" s="443"/>
      <c r="O733" s="443"/>
      <c r="P733" s="443"/>
      <c r="Q733" s="443"/>
      <c r="R733" s="443"/>
      <c r="S733" s="443"/>
      <c r="T733" s="443"/>
      <c r="U733" s="443"/>
      <c r="V733" s="443"/>
      <c r="W733" s="443"/>
      <c r="X733" s="443"/>
      <c r="Y733" s="443"/>
      <c r="Z733" s="443"/>
    </row>
    <row r="734">
      <c r="A734" s="443"/>
      <c r="B734" s="443"/>
      <c r="C734" s="443"/>
      <c r="D734" s="443"/>
      <c r="E734" s="443"/>
      <c r="F734" s="443"/>
      <c r="G734" s="443"/>
      <c r="H734" s="443"/>
      <c r="I734" s="443"/>
      <c r="J734" s="452"/>
      <c r="K734" s="443"/>
      <c r="L734" s="443"/>
      <c r="M734" s="443"/>
      <c r="N734" s="443"/>
      <c r="O734" s="443"/>
      <c r="P734" s="443"/>
      <c r="Q734" s="443"/>
      <c r="R734" s="443"/>
      <c r="S734" s="443"/>
      <c r="T734" s="443"/>
      <c r="U734" s="443"/>
      <c r="V734" s="443"/>
      <c r="W734" s="443"/>
      <c r="X734" s="443"/>
      <c r="Y734" s="443"/>
      <c r="Z734" s="443"/>
    </row>
    <row r="735">
      <c r="A735" s="443"/>
      <c r="B735" s="443"/>
      <c r="C735" s="443"/>
      <c r="D735" s="443"/>
      <c r="E735" s="443"/>
      <c r="F735" s="443"/>
      <c r="G735" s="443"/>
      <c r="H735" s="443"/>
      <c r="I735" s="443"/>
      <c r="J735" s="452"/>
      <c r="K735" s="443"/>
      <c r="L735" s="443"/>
      <c r="M735" s="443"/>
      <c r="N735" s="443"/>
      <c r="O735" s="443"/>
      <c r="P735" s="443"/>
      <c r="Q735" s="443"/>
      <c r="R735" s="443"/>
      <c r="S735" s="443"/>
      <c r="T735" s="443"/>
      <c r="U735" s="443"/>
      <c r="V735" s="443"/>
      <c r="W735" s="443"/>
      <c r="X735" s="443"/>
      <c r="Y735" s="443"/>
      <c r="Z735" s="443"/>
    </row>
    <row r="736">
      <c r="A736" s="443"/>
      <c r="B736" s="443"/>
      <c r="C736" s="443"/>
      <c r="D736" s="443"/>
      <c r="E736" s="443"/>
      <c r="F736" s="443"/>
      <c r="G736" s="443"/>
      <c r="H736" s="443"/>
      <c r="I736" s="443"/>
      <c r="J736" s="452"/>
      <c r="K736" s="443"/>
      <c r="L736" s="443"/>
      <c r="M736" s="443"/>
      <c r="N736" s="443"/>
      <c r="O736" s="443"/>
      <c r="P736" s="443"/>
      <c r="Q736" s="443"/>
      <c r="R736" s="443"/>
      <c r="S736" s="443"/>
      <c r="T736" s="443"/>
      <c r="U736" s="443"/>
      <c r="V736" s="443"/>
      <c r="W736" s="443"/>
      <c r="X736" s="443"/>
      <c r="Y736" s="443"/>
      <c r="Z736" s="443"/>
    </row>
    <row r="737">
      <c r="A737" s="443"/>
      <c r="B737" s="443"/>
      <c r="C737" s="443"/>
      <c r="D737" s="443"/>
      <c r="E737" s="443"/>
      <c r="F737" s="443"/>
      <c r="G737" s="443"/>
      <c r="H737" s="443"/>
      <c r="I737" s="443"/>
      <c r="J737" s="452"/>
      <c r="K737" s="443"/>
      <c r="L737" s="443"/>
      <c r="M737" s="443"/>
      <c r="N737" s="443"/>
      <c r="O737" s="443"/>
      <c r="P737" s="443"/>
      <c r="Q737" s="443"/>
      <c r="R737" s="443"/>
      <c r="S737" s="443"/>
      <c r="T737" s="443"/>
      <c r="U737" s="443"/>
      <c r="V737" s="443"/>
      <c r="W737" s="443"/>
      <c r="X737" s="443"/>
      <c r="Y737" s="443"/>
      <c r="Z737" s="443"/>
    </row>
    <row r="738">
      <c r="A738" s="443"/>
      <c r="B738" s="443"/>
      <c r="C738" s="443"/>
      <c r="D738" s="443"/>
      <c r="E738" s="443"/>
      <c r="F738" s="443"/>
      <c r="G738" s="443"/>
      <c r="H738" s="443"/>
      <c r="I738" s="443"/>
      <c r="J738" s="452"/>
      <c r="K738" s="443"/>
      <c r="L738" s="443"/>
      <c r="M738" s="443"/>
      <c r="N738" s="443"/>
      <c r="O738" s="443"/>
      <c r="P738" s="443"/>
      <c r="Q738" s="443"/>
      <c r="R738" s="443"/>
      <c r="S738" s="443"/>
      <c r="T738" s="443"/>
      <c r="U738" s="443"/>
      <c r="V738" s="443"/>
      <c r="W738" s="443"/>
      <c r="X738" s="443"/>
      <c r="Y738" s="443"/>
      <c r="Z738" s="443"/>
    </row>
    <row r="739">
      <c r="A739" s="443"/>
      <c r="B739" s="443"/>
      <c r="C739" s="443"/>
      <c r="D739" s="443"/>
      <c r="E739" s="443"/>
      <c r="F739" s="443"/>
      <c r="G739" s="443"/>
      <c r="H739" s="443"/>
      <c r="I739" s="443"/>
      <c r="J739" s="452"/>
      <c r="K739" s="443"/>
      <c r="L739" s="443"/>
      <c r="M739" s="443"/>
      <c r="N739" s="443"/>
      <c r="O739" s="443"/>
      <c r="P739" s="443"/>
      <c r="Q739" s="443"/>
      <c r="R739" s="443"/>
      <c r="S739" s="443"/>
      <c r="T739" s="443"/>
      <c r="U739" s="443"/>
      <c r="V739" s="443"/>
      <c r="W739" s="443"/>
      <c r="X739" s="443"/>
      <c r="Y739" s="443"/>
      <c r="Z739" s="443"/>
    </row>
    <row r="740">
      <c r="A740" s="443"/>
      <c r="B740" s="443"/>
      <c r="C740" s="443"/>
      <c r="D740" s="443"/>
      <c r="E740" s="443"/>
      <c r="F740" s="443"/>
      <c r="G740" s="443"/>
      <c r="H740" s="443"/>
      <c r="I740" s="443"/>
      <c r="J740" s="452"/>
      <c r="K740" s="443"/>
      <c r="L740" s="443"/>
      <c r="M740" s="443"/>
      <c r="N740" s="443"/>
      <c r="O740" s="443"/>
      <c r="P740" s="443"/>
      <c r="Q740" s="443"/>
      <c r="R740" s="443"/>
      <c r="S740" s="443"/>
      <c r="T740" s="443"/>
      <c r="U740" s="443"/>
      <c r="V740" s="443"/>
      <c r="W740" s="443"/>
      <c r="X740" s="443"/>
      <c r="Y740" s="443"/>
      <c r="Z740" s="443"/>
    </row>
    <row r="741">
      <c r="A741" s="443"/>
      <c r="B741" s="443"/>
      <c r="C741" s="443"/>
      <c r="D741" s="443"/>
      <c r="E741" s="443"/>
      <c r="F741" s="443"/>
      <c r="G741" s="443"/>
      <c r="H741" s="443"/>
      <c r="I741" s="443"/>
      <c r="J741" s="452"/>
      <c r="K741" s="443"/>
      <c r="L741" s="443"/>
      <c r="M741" s="443"/>
      <c r="N741" s="443"/>
      <c r="O741" s="443"/>
      <c r="P741" s="443"/>
      <c r="Q741" s="443"/>
      <c r="R741" s="443"/>
      <c r="S741" s="443"/>
      <c r="T741" s="443"/>
      <c r="U741" s="443"/>
      <c r="V741" s="443"/>
      <c r="W741" s="443"/>
      <c r="X741" s="443"/>
      <c r="Y741" s="443"/>
      <c r="Z741" s="443"/>
    </row>
    <row r="742">
      <c r="A742" s="443"/>
      <c r="B742" s="443"/>
      <c r="C742" s="443"/>
      <c r="D742" s="443"/>
      <c r="E742" s="443"/>
      <c r="F742" s="443"/>
      <c r="G742" s="443"/>
      <c r="H742" s="443"/>
      <c r="I742" s="443"/>
      <c r="J742" s="452"/>
      <c r="K742" s="443"/>
      <c r="L742" s="443"/>
      <c r="M742" s="443"/>
      <c r="N742" s="443"/>
      <c r="O742" s="443"/>
      <c r="P742" s="443"/>
      <c r="Q742" s="443"/>
      <c r="R742" s="443"/>
      <c r="S742" s="443"/>
      <c r="T742" s="443"/>
      <c r="U742" s="443"/>
      <c r="V742" s="443"/>
      <c r="W742" s="443"/>
      <c r="X742" s="443"/>
      <c r="Y742" s="443"/>
      <c r="Z742" s="443"/>
    </row>
    <row r="743">
      <c r="A743" s="443"/>
      <c r="B743" s="443"/>
      <c r="C743" s="443"/>
      <c r="D743" s="443"/>
      <c r="E743" s="443"/>
      <c r="F743" s="443"/>
      <c r="G743" s="443"/>
      <c r="H743" s="443"/>
      <c r="I743" s="443"/>
      <c r="J743" s="452"/>
      <c r="K743" s="443"/>
      <c r="L743" s="443"/>
      <c r="M743" s="443"/>
      <c r="N743" s="443"/>
      <c r="O743" s="443"/>
      <c r="P743" s="443"/>
      <c r="Q743" s="443"/>
      <c r="R743" s="443"/>
      <c r="S743" s="443"/>
      <c r="T743" s="443"/>
      <c r="U743" s="443"/>
      <c r="V743" s="443"/>
      <c r="W743" s="443"/>
      <c r="X743" s="443"/>
      <c r="Y743" s="443"/>
      <c r="Z743" s="443"/>
    </row>
    <row r="744">
      <c r="A744" s="443"/>
      <c r="B744" s="443"/>
      <c r="C744" s="443"/>
      <c r="D744" s="443"/>
      <c r="E744" s="443"/>
      <c r="F744" s="443"/>
      <c r="G744" s="443"/>
      <c r="H744" s="443"/>
      <c r="I744" s="443"/>
      <c r="J744" s="452"/>
      <c r="K744" s="443"/>
      <c r="L744" s="443"/>
      <c r="M744" s="443"/>
      <c r="N744" s="443"/>
      <c r="O744" s="443"/>
      <c r="P744" s="443"/>
      <c r="Q744" s="443"/>
      <c r="R744" s="443"/>
      <c r="S744" s="443"/>
      <c r="T744" s="443"/>
      <c r="U744" s="443"/>
      <c r="V744" s="443"/>
      <c r="W744" s="443"/>
      <c r="X744" s="443"/>
      <c r="Y744" s="443"/>
      <c r="Z744" s="443"/>
    </row>
    <row r="745">
      <c r="A745" s="443"/>
      <c r="B745" s="443"/>
      <c r="C745" s="443"/>
      <c r="D745" s="443"/>
      <c r="E745" s="443"/>
      <c r="F745" s="443"/>
      <c r="G745" s="443"/>
      <c r="H745" s="443"/>
      <c r="I745" s="443"/>
      <c r="J745" s="452"/>
      <c r="K745" s="443"/>
      <c r="L745" s="443"/>
      <c r="M745" s="443"/>
      <c r="N745" s="443"/>
      <c r="O745" s="443"/>
      <c r="P745" s="443"/>
      <c r="Q745" s="443"/>
      <c r="R745" s="443"/>
      <c r="S745" s="443"/>
      <c r="T745" s="443"/>
      <c r="U745" s="443"/>
      <c r="V745" s="443"/>
      <c r="W745" s="443"/>
      <c r="X745" s="443"/>
      <c r="Y745" s="443"/>
      <c r="Z745" s="443"/>
    </row>
    <row r="746">
      <c r="A746" s="443"/>
      <c r="B746" s="443"/>
      <c r="C746" s="443"/>
      <c r="D746" s="443"/>
      <c r="E746" s="443"/>
      <c r="F746" s="443"/>
      <c r="G746" s="443"/>
      <c r="H746" s="443"/>
      <c r="I746" s="443"/>
      <c r="J746" s="452"/>
      <c r="K746" s="443"/>
      <c r="L746" s="443"/>
      <c r="M746" s="443"/>
      <c r="N746" s="443"/>
      <c r="O746" s="443"/>
      <c r="P746" s="443"/>
      <c r="Q746" s="443"/>
      <c r="R746" s="443"/>
      <c r="S746" s="443"/>
      <c r="T746" s="443"/>
      <c r="U746" s="443"/>
      <c r="V746" s="443"/>
      <c r="W746" s="443"/>
      <c r="X746" s="443"/>
      <c r="Y746" s="443"/>
      <c r="Z746" s="443"/>
    </row>
    <row r="747">
      <c r="A747" s="443"/>
      <c r="B747" s="443"/>
      <c r="C747" s="443"/>
      <c r="D747" s="443"/>
      <c r="E747" s="443"/>
      <c r="F747" s="443"/>
      <c r="G747" s="443"/>
      <c r="H747" s="443"/>
      <c r="I747" s="443"/>
      <c r="J747" s="452"/>
      <c r="K747" s="443"/>
      <c r="L747" s="443"/>
      <c r="M747" s="443"/>
      <c r="N747" s="443"/>
      <c r="O747" s="443"/>
      <c r="P747" s="443"/>
      <c r="Q747" s="443"/>
      <c r="R747" s="443"/>
      <c r="S747" s="443"/>
      <c r="T747" s="443"/>
      <c r="U747" s="443"/>
      <c r="V747" s="443"/>
      <c r="W747" s="443"/>
      <c r="X747" s="443"/>
      <c r="Y747" s="443"/>
      <c r="Z747" s="443"/>
    </row>
    <row r="748">
      <c r="A748" s="443"/>
      <c r="B748" s="443"/>
      <c r="C748" s="443"/>
      <c r="D748" s="443"/>
      <c r="E748" s="443"/>
      <c r="F748" s="443"/>
      <c r="G748" s="443"/>
      <c r="H748" s="443"/>
      <c r="I748" s="443"/>
      <c r="J748" s="452"/>
      <c r="K748" s="443"/>
      <c r="L748" s="443"/>
      <c r="M748" s="443"/>
      <c r="N748" s="443"/>
      <c r="O748" s="443"/>
      <c r="P748" s="443"/>
      <c r="Q748" s="443"/>
      <c r="R748" s="443"/>
      <c r="S748" s="443"/>
      <c r="T748" s="443"/>
      <c r="U748" s="443"/>
      <c r="V748" s="443"/>
      <c r="W748" s="443"/>
      <c r="X748" s="443"/>
      <c r="Y748" s="443"/>
      <c r="Z748" s="443"/>
    </row>
    <row r="749">
      <c r="A749" s="443"/>
      <c r="B749" s="443"/>
      <c r="C749" s="443"/>
      <c r="D749" s="443"/>
      <c r="E749" s="443"/>
      <c r="F749" s="443"/>
      <c r="G749" s="443"/>
      <c r="H749" s="443"/>
      <c r="I749" s="443"/>
      <c r="J749" s="452"/>
      <c r="K749" s="443"/>
      <c r="L749" s="443"/>
      <c r="M749" s="443"/>
      <c r="N749" s="443"/>
      <c r="O749" s="443"/>
      <c r="P749" s="443"/>
      <c r="Q749" s="443"/>
      <c r="R749" s="443"/>
      <c r="S749" s="443"/>
      <c r="T749" s="443"/>
      <c r="U749" s="443"/>
      <c r="V749" s="443"/>
      <c r="W749" s="443"/>
      <c r="X749" s="443"/>
      <c r="Y749" s="443"/>
      <c r="Z749" s="443"/>
    </row>
    <row r="750">
      <c r="A750" s="443"/>
      <c r="B750" s="443"/>
      <c r="C750" s="443"/>
      <c r="D750" s="443"/>
      <c r="E750" s="443"/>
      <c r="F750" s="443"/>
      <c r="G750" s="443"/>
      <c r="H750" s="443"/>
      <c r="I750" s="443"/>
      <c r="J750" s="452"/>
      <c r="K750" s="443"/>
      <c r="L750" s="443"/>
      <c r="M750" s="443"/>
      <c r="N750" s="443"/>
      <c r="O750" s="443"/>
      <c r="P750" s="443"/>
      <c r="Q750" s="443"/>
      <c r="R750" s="443"/>
      <c r="S750" s="443"/>
      <c r="T750" s="443"/>
      <c r="U750" s="443"/>
      <c r="V750" s="443"/>
      <c r="W750" s="443"/>
      <c r="X750" s="443"/>
      <c r="Y750" s="443"/>
      <c r="Z750" s="443"/>
    </row>
    <row r="751">
      <c r="A751" s="443"/>
      <c r="B751" s="443"/>
      <c r="C751" s="443"/>
      <c r="D751" s="443"/>
      <c r="E751" s="443"/>
      <c r="F751" s="443"/>
      <c r="G751" s="443"/>
      <c r="H751" s="443"/>
      <c r="I751" s="443"/>
      <c r="J751" s="452"/>
      <c r="K751" s="443"/>
      <c r="L751" s="443"/>
      <c r="M751" s="443"/>
      <c r="N751" s="443"/>
      <c r="O751" s="443"/>
      <c r="P751" s="443"/>
      <c r="Q751" s="443"/>
      <c r="R751" s="443"/>
      <c r="S751" s="443"/>
      <c r="T751" s="443"/>
      <c r="U751" s="443"/>
      <c r="V751" s="443"/>
      <c r="W751" s="443"/>
      <c r="X751" s="443"/>
      <c r="Y751" s="443"/>
      <c r="Z751" s="443"/>
    </row>
    <row r="752">
      <c r="A752" s="443"/>
      <c r="B752" s="443"/>
      <c r="C752" s="443"/>
      <c r="D752" s="443"/>
      <c r="E752" s="443"/>
      <c r="F752" s="443"/>
      <c r="G752" s="443"/>
      <c r="H752" s="443"/>
      <c r="I752" s="443"/>
      <c r="J752" s="452"/>
      <c r="K752" s="443"/>
      <c r="L752" s="443"/>
      <c r="M752" s="443"/>
      <c r="N752" s="443"/>
      <c r="O752" s="443"/>
      <c r="P752" s="443"/>
      <c r="Q752" s="443"/>
      <c r="R752" s="443"/>
      <c r="S752" s="443"/>
      <c r="T752" s="443"/>
      <c r="U752" s="443"/>
      <c r="V752" s="443"/>
      <c r="W752" s="443"/>
      <c r="X752" s="443"/>
      <c r="Y752" s="443"/>
      <c r="Z752" s="443"/>
    </row>
    <row r="753">
      <c r="A753" s="443"/>
      <c r="B753" s="443"/>
      <c r="C753" s="443"/>
      <c r="D753" s="443"/>
      <c r="E753" s="443"/>
      <c r="F753" s="443"/>
      <c r="G753" s="443"/>
      <c r="H753" s="443"/>
      <c r="I753" s="443"/>
      <c r="J753" s="452"/>
      <c r="K753" s="443"/>
      <c r="L753" s="443"/>
      <c r="M753" s="443"/>
      <c r="N753" s="443"/>
      <c r="O753" s="443"/>
      <c r="P753" s="443"/>
      <c r="Q753" s="443"/>
      <c r="R753" s="443"/>
      <c r="S753" s="443"/>
      <c r="T753" s="443"/>
      <c r="U753" s="443"/>
      <c r="V753" s="443"/>
      <c r="W753" s="443"/>
      <c r="X753" s="443"/>
      <c r="Y753" s="443"/>
      <c r="Z753" s="443"/>
    </row>
    <row r="754">
      <c r="A754" s="443"/>
      <c r="B754" s="443"/>
      <c r="C754" s="443"/>
      <c r="D754" s="443"/>
      <c r="E754" s="443"/>
      <c r="F754" s="443"/>
      <c r="G754" s="443"/>
      <c r="H754" s="443"/>
      <c r="I754" s="443"/>
      <c r="J754" s="452"/>
      <c r="K754" s="443"/>
      <c r="L754" s="443"/>
      <c r="M754" s="443"/>
      <c r="N754" s="443"/>
      <c r="O754" s="443"/>
      <c r="P754" s="443"/>
      <c r="Q754" s="443"/>
      <c r="R754" s="443"/>
      <c r="S754" s="443"/>
      <c r="T754" s="443"/>
      <c r="U754" s="443"/>
      <c r="V754" s="443"/>
      <c r="W754" s="443"/>
      <c r="X754" s="443"/>
      <c r="Y754" s="443"/>
      <c r="Z754" s="443"/>
    </row>
    <row r="755">
      <c r="A755" s="443"/>
      <c r="B755" s="443"/>
      <c r="C755" s="443"/>
      <c r="D755" s="443"/>
      <c r="E755" s="443"/>
      <c r="F755" s="443"/>
      <c r="G755" s="443"/>
      <c r="H755" s="443"/>
      <c r="I755" s="443"/>
      <c r="J755" s="452"/>
      <c r="K755" s="443"/>
      <c r="L755" s="443"/>
      <c r="M755" s="443"/>
      <c r="N755" s="443"/>
      <c r="O755" s="443"/>
      <c r="P755" s="443"/>
      <c r="Q755" s="443"/>
      <c r="R755" s="443"/>
      <c r="S755" s="443"/>
      <c r="T755" s="443"/>
      <c r="U755" s="443"/>
      <c r="V755" s="443"/>
      <c r="W755" s="443"/>
      <c r="X755" s="443"/>
      <c r="Y755" s="443"/>
      <c r="Z755" s="443"/>
    </row>
    <row r="756">
      <c r="A756" s="443"/>
      <c r="B756" s="443"/>
      <c r="C756" s="443"/>
      <c r="D756" s="443"/>
      <c r="E756" s="443"/>
      <c r="F756" s="443"/>
      <c r="G756" s="443"/>
      <c r="H756" s="443"/>
      <c r="I756" s="443"/>
      <c r="J756" s="452"/>
      <c r="K756" s="443"/>
      <c r="L756" s="443"/>
      <c r="M756" s="443"/>
      <c r="N756" s="443"/>
      <c r="O756" s="443"/>
      <c r="P756" s="443"/>
      <c r="Q756" s="443"/>
      <c r="R756" s="443"/>
      <c r="S756" s="443"/>
      <c r="T756" s="443"/>
      <c r="U756" s="443"/>
      <c r="V756" s="443"/>
      <c r="W756" s="443"/>
      <c r="X756" s="443"/>
      <c r="Y756" s="443"/>
      <c r="Z756" s="443"/>
    </row>
    <row r="757">
      <c r="A757" s="443"/>
      <c r="B757" s="443"/>
      <c r="C757" s="443"/>
      <c r="D757" s="443"/>
      <c r="E757" s="443"/>
      <c r="F757" s="443"/>
      <c r="G757" s="443"/>
      <c r="H757" s="443"/>
      <c r="I757" s="443"/>
      <c r="J757" s="452"/>
      <c r="K757" s="443"/>
      <c r="L757" s="443"/>
      <c r="M757" s="443"/>
      <c r="N757" s="443"/>
      <c r="O757" s="443"/>
      <c r="P757" s="443"/>
      <c r="Q757" s="443"/>
      <c r="R757" s="443"/>
      <c r="S757" s="443"/>
      <c r="T757" s="443"/>
      <c r="U757" s="443"/>
      <c r="V757" s="443"/>
      <c r="W757" s="443"/>
      <c r="X757" s="443"/>
      <c r="Y757" s="443"/>
      <c r="Z757" s="443"/>
    </row>
    <row r="758">
      <c r="A758" s="443"/>
      <c r="B758" s="443"/>
      <c r="C758" s="443"/>
      <c r="D758" s="443"/>
      <c r="E758" s="443"/>
      <c r="F758" s="443"/>
      <c r="G758" s="443"/>
      <c r="H758" s="443"/>
      <c r="I758" s="443"/>
      <c r="J758" s="452"/>
      <c r="K758" s="443"/>
      <c r="L758" s="443"/>
      <c r="M758" s="443"/>
      <c r="N758" s="443"/>
      <c r="O758" s="443"/>
      <c r="P758" s="443"/>
      <c r="Q758" s="443"/>
      <c r="R758" s="443"/>
      <c r="S758" s="443"/>
      <c r="T758" s="443"/>
      <c r="U758" s="443"/>
      <c r="V758" s="443"/>
      <c r="W758" s="443"/>
      <c r="X758" s="443"/>
      <c r="Y758" s="443"/>
      <c r="Z758" s="443"/>
    </row>
    <row r="759">
      <c r="A759" s="443"/>
      <c r="B759" s="443"/>
      <c r="C759" s="443"/>
      <c r="D759" s="443"/>
      <c r="E759" s="443"/>
      <c r="F759" s="443"/>
      <c r="G759" s="443"/>
      <c r="H759" s="443"/>
      <c r="I759" s="443"/>
      <c r="J759" s="452"/>
      <c r="K759" s="443"/>
      <c r="L759" s="443"/>
      <c r="M759" s="443"/>
      <c r="N759" s="443"/>
      <c r="O759" s="443"/>
      <c r="P759" s="443"/>
      <c r="Q759" s="443"/>
      <c r="R759" s="443"/>
      <c r="S759" s="443"/>
      <c r="T759" s="443"/>
      <c r="U759" s="443"/>
      <c r="V759" s="443"/>
      <c r="W759" s="443"/>
      <c r="X759" s="443"/>
      <c r="Y759" s="443"/>
      <c r="Z759" s="443"/>
    </row>
    <row r="760">
      <c r="A760" s="443"/>
      <c r="B760" s="443"/>
      <c r="C760" s="443"/>
      <c r="D760" s="443"/>
      <c r="E760" s="443"/>
      <c r="F760" s="443"/>
      <c r="G760" s="443"/>
      <c r="H760" s="443"/>
      <c r="I760" s="443"/>
      <c r="J760" s="452"/>
      <c r="K760" s="443"/>
      <c r="L760" s="443"/>
      <c r="M760" s="443"/>
      <c r="N760" s="443"/>
      <c r="O760" s="443"/>
      <c r="P760" s="443"/>
      <c r="Q760" s="443"/>
      <c r="R760" s="443"/>
      <c r="S760" s="443"/>
      <c r="T760" s="443"/>
      <c r="U760" s="443"/>
      <c r="V760" s="443"/>
      <c r="W760" s="443"/>
      <c r="X760" s="443"/>
      <c r="Y760" s="443"/>
      <c r="Z760" s="443"/>
    </row>
    <row r="761">
      <c r="A761" s="443"/>
      <c r="B761" s="443"/>
      <c r="C761" s="443"/>
      <c r="D761" s="443"/>
      <c r="E761" s="443"/>
      <c r="F761" s="443"/>
      <c r="G761" s="443"/>
      <c r="H761" s="443"/>
      <c r="I761" s="443"/>
      <c r="J761" s="452"/>
      <c r="K761" s="443"/>
      <c r="L761" s="443"/>
      <c r="M761" s="443"/>
      <c r="N761" s="443"/>
      <c r="O761" s="443"/>
      <c r="P761" s="443"/>
      <c r="Q761" s="443"/>
      <c r="R761" s="443"/>
      <c r="S761" s="443"/>
      <c r="T761" s="443"/>
      <c r="U761" s="443"/>
      <c r="V761" s="443"/>
      <c r="W761" s="443"/>
      <c r="X761" s="443"/>
      <c r="Y761" s="443"/>
      <c r="Z761" s="443"/>
    </row>
    <row r="762">
      <c r="A762" s="443"/>
      <c r="B762" s="443"/>
      <c r="C762" s="443"/>
      <c r="D762" s="443"/>
      <c r="E762" s="443"/>
      <c r="F762" s="443"/>
      <c r="G762" s="443"/>
      <c r="H762" s="443"/>
      <c r="I762" s="443"/>
      <c r="J762" s="452"/>
      <c r="K762" s="443"/>
      <c r="L762" s="443"/>
      <c r="M762" s="443"/>
      <c r="N762" s="443"/>
      <c r="O762" s="443"/>
      <c r="P762" s="443"/>
      <c r="Q762" s="443"/>
      <c r="R762" s="443"/>
      <c r="S762" s="443"/>
      <c r="T762" s="443"/>
      <c r="U762" s="443"/>
      <c r="V762" s="443"/>
      <c r="W762" s="443"/>
      <c r="X762" s="443"/>
      <c r="Y762" s="443"/>
      <c r="Z762" s="443"/>
    </row>
    <row r="763">
      <c r="A763" s="443"/>
      <c r="B763" s="443"/>
      <c r="C763" s="443"/>
      <c r="D763" s="443"/>
      <c r="E763" s="443"/>
      <c r="F763" s="443"/>
      <c r="G763" s="443"/>
      <c r="H763" s="443"/>
      <c r="I763" s="443"/>
      <c r="J763" s="452"/>
      <c r="K763" s="443"/>
      <c r="L763" s="443"/>
      <c r="M763" s="443"/>
      <c r="N763" s="443"/>
      <c r="O763" s="443"/>
      <c r="P763" s="443"/>
      <c r="Q763" s="443"/>
      <c r="R763" s="443"/>
      <c r="S763" s="443"/>
      <c r="T763" s="443"/>
      <c r="U763" s="443"/>
      <c r="V763" s="443"/>
      <c r="W763" s="443"/>
      <c r="X763" s="443"/>
      <c r="Y763" s="443"/>
      <c r="Z763" s="443"/>
    </row>
    <row r="764">
      <c r="A764" s="443"/>
      <c r="B764" s="443"/>
      <c r="C764" s="443"/>
      <c r="D764" s="443"/>
      <c r="E764" s="443"/>
      <c r="F764" s="443"/>
      <c r="G764" s="443"/>
      <c r="H764" s="443"/>
      <c r="I764" s="443"/>
      <c r="J764" s="452"/>
      <c r="K764" s="443"/>
      <c r="L764" s="443"/>
      <c r="M764" s="443"/>
      <c r="N764" s="443"/>
      <c r="O764" s="443"/>
      <c r="P764" s="443"/>
      <c r="Q764" s="443"/>
      <c r="R764" s="443"/>
      <c r="S764" s="443"/>
      <c r="T764" s="443"/>
      <c r="U764" s="443"/>
      <c r="V764" s="443"/>
      <c r="W764" s="443"/>
      <c r="X764" s="443"/>
      <c r="Y764" s="443"/>
      <c r="Z764" s="443"/>
    </row>
    <row r="765">
      <c r="A765" s="443"/>
      <c r="B765" s="443"/>
      <c r="C765" s="443"/>
      <c r="D765" s="443"/>
      <c r="E765" s="443"/>
      <c r="F765" s="443"/>
      <c r="G765" s="443"/>
      <c r="H765" s="443"/>
      <c r="I765" s="443"/>
      <c r="J765" s="452"/>
      <c r="K765" s="443"/>
      <c r="L765" s="443"/>
      <c r="M765" s="443"/>
      <c r="N765" s="443"/>
      <c r="O765" s="443"/>
      <c r="P765" s="443"/>
      <c r="Q765" s="443"/>
      <c r="R765" s="443"/>
      <c r="S765" s="443"/>
      <c r="T765" s="443"/>
      <c r="U765" s="443"/>
      <c r="V765" s="443"/>
      <c r="W765" s="443"/>
      <c r="X765" s="443"/>
      <c r="Y765" s="443"/>
      <c r="Z765" s="443"/>
    </row>
    <row r="766">
      <c r="A766" s="443"/>
      <c r="B766" s="443"/>
      <c r="C766" s="443"/>
      <c r="D766" s="443"/>
      <c r="E766" s="443"/>
      <c r="F766" s="443"/>
      <c r="G766" s="443"/>
      <c r="H766" s="443"/>
      <c r="I766" s="443"/>
      <c r="J766" s="452"/>
      <c r="K766" s="443"/>
      <c r="L766" s="443"/>
      <c r="M766" s="443"/>
      <c r="N766" s="443"/>
      <c r="O766" s="443"/>
      <c r="P766" s="443"/>
      <c r="Q766" s="443"/>
      <c r="R766" s="443"/>
      <c r="S766" s="443"/>
      <c r="T766" s="443"/>
      <c r="U766" s="443"/>
      <c r="V766" s="443"/>
      <c r="W766" s="443"/>
      <c r="X766" s="443"/>
      <c r="Y766" s="443"/>
      <c r="Z766" s="443"/>
    </row>
    <row r="767">
      <c r="A767" s="443"/>
      <c r="B767" s="443"/>
      <c r="C767" s="443"/>
      <c r="D767" s="443"/>
      <c r="E767" s="443"/>
      <c r="F767" s="443"/>
      <c r="G767" s="443"/>
      <c r="H767" s="443"/>
      <c r="I767" s="443"/>
      <c r="J767" s="452"/>
      <c r="K767" s="443"/>
      <c r="L767" s="443"/>
      <c r="M767" s="443"/>
      <c r="N767" s="443"/>
      <c r="O767" s="443"/>
      <c r="P767" s="443"/>
      <c r="Q767" s="443"/>
      <c r="R767" s="443"/>
      <c r="S767" s="443"/>
      <c r="T767" s="443"/>
      <c r="U767" s="443"/>
      <c r="V767" s="443"/>
      <c r="W767" s="443"/>
      <c r="X767" s="443"/>
      <c r="Y767" s="443"/>
      <c r="Z767" s="443"/>
    </row>
    <row r="768">
      <c r="A768" s="443"/>
      <c r="B768" s="443"/>
      <c r="C768" s="443"/>
      <c r="D768" s="443"/>
      <c r="E768" s="443"/>
      <c r="F768" s="443"/>
      <c r="G768" s="443"/>
      <c r="H768" s="443"/>
      <c r="I768" s="443"/>
      <c r="J768" s="452"/>
      <c r="K768" s="443"/>
      <c r="L768" s="443"/>
      <c r="M768" s="443"/>
      <c r="N768" s="443"/>
      <c r="O768" s="443"/>
      <c r="P768" s="443"/>
      <c r="Q768" s="443"/>
      <c r="R768" s="443"/>
      <c r="S768" s="443"/>
      <c r="T768" s="443"/>
      <c r="U768" s="443"/>
      <c r="V768" s="443"/>
      <c r="W768" s="443"/>
      <c r="X768" s="443"/>
      <c r="Y768" s="443"/>
      <c r="Z768" s="443"/>
    </row>
    <row r="769">
      <c r="A769" s="443"/>
      <c r="B769" s="443"/>
      <c r="C769" s="443"/>
      <c r="D769" s="443"/>
      <c r="E769" s="443"/>
      <c r="F769" s="443"/>
      <c r="G769" s="443"/>
      <c r="H769" s="443"/>
      <c r="I769" s="443"/>
      <c r="J769" s="452"/>
      <c r="K769" s="443"/>
      <c r="L769" s="443"/>
      <c r="M769" s="443"/>
      <c r="N769" s="443"/>
      <c r="O769" s="443"/>
      <c r="P769" s="443"/>
      <c r="Q769" s="443"/>
      <c r="R769" s="443"/>
      <c r="S769" s="443"/>
      <c r="T769" s="443"/>
      <c r="U769" s="443"/>
      <c r="V769" s="443"/>
      <c r="W769" s="443"/>
      <c r="X769" s="443"/>
      <c r="Y769" s="443"/>
      <c r="Z769" s="443"/>
    </row>
    <row r="770">
      <c r="A770" s="443"/>
      <c r="B770" s="443"/>
      <c r="C770" s="443"/>
      <c r="D770" s="443"/>
      <c r="E770" s="443"/>
      <c r="F770" s="443"/>
      <c r="G770" s="443"/>
      <c r="H770" s="443"/>
      <c r="I770" s="443"/>
      <c r="J770" s="452"/>
      <c r="K770" s="443"/>
      <c r="L770" s="443"/>
      <c r="M770" s="443"/>
      <c r="N770" s="443"/>
      <c r="O770" s="443"/>
      <c r="P770" s="443"/>
      <c r="Q770" s="443"/>
      <c r="R770" s="443"/>
      <c r="S770" s="443"/>
      <c r="T770" s="443"/>
      <c r="U770" s="443"/>
      <c r="V770" s="443"/>
      <c r="W770" s="443"/>
      <c r="X770" s="443"/>
      <c r="Y770" s="443"/>
      <c r="Z770" s="443"/>
    </row>
    <row r="771">
      <c r="A771" s="443"/>
      <c r="B771" s="443"/>
      <c r="C771" s="443"/>
      <c r="D771" s="443"/>
      <c r="E771" s="443"/>
      <c r="F771" s="443"/>
      <c r="G771" s="443"/>
      <c r="H771" s="443"/>
      <c r="I771" s="443"/>
      <c r="J771" s="452"/>
      <c r="K771" s="443"/>
      <c r="L771" s="443"/>
      <c r="M771" s="443"/>
      <c r="N771" s="443"/>
      <c r="O771" s="443"/>
      <c r="P771" s="443"/>
      <c r="Q771" s="443"/>
      <c r="R771" s="443"/>
      <c r="S771" s="443"/>
      <c r="T771" s="443"/>
      <c r="U771" s="443"/>
      <c r="V771" s="443"/>
      <c r="W771" s="443"/>
      <c r="X771" s="443"/>
      <c r="Y771" s="443"/>
      <c r="Z771" s="443"/>
    </row>
    <row r="772">
      <c r="A772" s="443"/>
      <c r="B772" s="443"/>
      <c r="C772" s="443"/>
      <c r="D772" s="443"/>
      <c r="E772" s="443"/>
      <c r="F772" s="443"/>
      <c r="G772" s="443"/>
      <c r="H772" s="443"/>
      <c r="I772" s="443"/>
      <c r="J772" s="452"/>
      <c r="K772" s="443"/>
      <c r="L772" s="443"/>
      <c r="M772" s="443"/>
      <c r="N772" s="443"/>
      <c r="O772" s="443"/>
      <c r="P772" s="443"/>
      <c r="Q772" s="443"/>
      <c r="R772" s="443"/>
      <c r="S772" s="443"/>
      <c r="T772" s="443"/>
      <c r="U772" s="443"/>
      <c r="V772" s="443"/>
      <c r="W772" s="443"/>
      <c r="X772" s="443"/>
      <c r="Y772" s="443"/>
      <c r="Z772" s="443"/>
    </row>
    <row r="773">
      <c r="A773" s="443"/>
      <c r="B773" s="443"/>
      <c r="C773" s="443"/>
      <c r="D773" s="443"/>
      <c r="E773" s="443"/>
      <c r="F773" s="443"/>
      <c r="G773" s="443"/>
      <c r="H773" s="443"/>
      <c r="I773" s="443"/>
      <c r="J773" s="452"/>
      <c r="K773" s="443"/>
      <c r="L773" s="443"/>
      <c r="M773" s="443"/>
      <c r="N773" s="443"/>
      <c r="O773" s="443"/>
      <c r="P773" s="443"/>
      <c r="Q773" s="443"/>
      <c r="R773" s="443"/>
      <c r="S773" s="443"/>
      <c r="T773" s="443"/>
      <c r="U773" s="443"/>
      <c r="V773" s="443"/>
      <c r="W773" s="443"/>
      <c r="X773" s="443"/>
      <c r="Y773" s="443"/>
      <c r="Z773" s="443"/>
    </row>
    <row r="774">
      <c r="A774" s="443"/>
      <c r="B774" s="443"/>
      <c r="C774" s="443"/>
      <c r="D774" s="443"/>
      <c r="E774" s="443"/>
      <c r="F774" s="443"/>
      <c r="G774" s="443"/>
      <c r="H774" s="443"/>
      <c r="I774" s="443"/>
      <c r="J774" s="452"/>
      <c r="K774" s="443"/>
      <c r="L774" s="443"/>
      <c r="M774" s="443"/>
      <c r="N774" s="443"/>
      <c r="O774" s="443"/>
      <c r="P774" s="443"/>
      <c r="Q774" s="443"/>
      <c r="R774" s="443"/>
      <c r="S774" s="443"/>
      <c r="T774" s="443"/>
      <c r="U774" s="443"/>
      <c r="V774" s="443"/>
      <c r="W774" s="443"/>
      <c r="X774" s="443"/>
      <c r="Y774" s="443"/>
      <c r="Z774" s="443"/>
    </row>
    <row r="775">
      <c r="A775" s="443"/>
      <c r="B775" s="443"/>
      <c r="C775" s="443"/>
      <c r="D775" s="443"/>
      <c r="E775" s="443"/>
      <c r="F775" s="443"/>
      <c r="G775" s="443"/>
      <c r="H775" s="443"/>
      <c r="I775" s="443"/>
      <c r="J775" s="452"/>
      <c r="K775" s="443"/>
      <c r="L775" s="443"/>
      <c r="M775" s="443"/>
      <c r="N775" s="443"/>
      <c r="O775" s="443"/>
      <c r="P775" s="443"/>
      <c r="Q775" s="443"/>
      <c r="R775" s="443"/>
      <c r="S775" s="443"/>
      <c r="T775" s="443"/>
      <c r="U775" s="443"/>
      <c r="V775" s="443"/>
      <c r="W775" s="443"/>
      <c r="X775" s="443"/>
      <c r="Y775" s="443"/>
      <c r="Z775" s="443"/>
    </row>
    <row r="776">
      <c r="A776" s="443"/>
      <c r="B776" s="443"/>
      <c r="C776" s="443"/>
      <c r="D776" s="443"/>
      <c r="E776" s="443"/>
      <c r="F776" s="443"/>
      <c r="G776" s="443"/>
      <c r="H776" s="443"/>
      <c r="I776" s="443"/>
      <c r="J776" s="452"/>
      <c r="K776" s="443"/>
      <c r="L776" s="443"/>
      <c r="M776" s="443"/>
      <c r="N776" s="443"/>
      <c r="O776" s="443"/>
      <c r="P776" s="443"/>
      <c r="Q776" s="443"/>
      <c r="R776" s="443"/>
      <c r="S776" s="443"/>
      <c r="T776" s="443"/>
      <c r="U776" s="443"/>
      <c r="V776" s="443"/>
      <c r="W776" s="443"/>
      <c r="X776" s="443"/>
      <c r="Y776" s="443"/>
      <c r="Z776" s="443"/>
    </row>
    <row r="777">
      <c r="A777" s="443"/>
      <c r="B777" s="443"/>
      <c r="C777" s="443"/>
      <c r="D777" s="443"/>
      <c r="E777" s="443"/>
      <c r="F777" s="443"/>
      <c r="G777" s="443"/>
      <c r="H777" s="443"/>
      <c r="I777" s="443"/>
      <c r="J777" s="452"/>
      <c r="K777" s="443"/>
      <c r="L777" s="443"/>
      <c r="M777" s="443"/>
      <c r="N777" s="443"/>
      <c r="O777" s="443"/>
      <c r="P777" s="443"/>
      <c r="Q777" s="443"/>
      <c r="R777" s="443"/>
      <c r="S777" s="443"/>
      <c r="T777" s="443"/>
      <c r="U777" s="443"/>
      <c r="V777" s="443"/>
      <c r="W777" s="443"/>
      <c r="X777" s="443"/>
      <c r="Y777" s="443"/>
      <c r="Z777" s="443"/>
    </row>
    <row r="778">
      <c r="A778" s="443"/>
      <c r="B778" s="443"/>
      <c r="C778" s="443"/>
      <c r="D778" s="443"/>
      <c r="E778" s="443"/>
      <c r="F778" s="443"/>
      <c r="G778" s="443"/>
      <c r="H778" s="443"/>
      <c r="I778" s="443"/>
      <c r="J778" s="452"/>
      <c r="K778" s="443"/>
      <c r="L778" s="443"/>
      <c r="M778" s="443"/>
      <c r="N778" s="443"/>
      <c r="O778" s="443"/>
      <c r="P778" s="443"/>
      <c r="Q778" s="443"/>
      <c r="R778" s="443"/>
      <c r="S778" s="443"/>
      <c r="T778" s="443"/>
      <c r="U778" s="443"/>
      <c r="V778" s="443"/>
      <c r="W778" s="443"/>
      <c r="X778" s="443"/>
      <c r="Y778" s="443"/>
      <c r="Z778" s="443"/>
    </row>
    <row r="779">
      <c r="A779" s="443"/>
      <c r="B779" s="443"/>
      <c r="C779" s="443"/>
      <c r="D779" s="443"/>
      <c r="E779" s="443"/>
      <c r="F779" s="443"/>
      <c r="G779" s="443"/>
      <c r="H779" s="443"/>
      <c r="I779" s="443"/>
      <c r="J779" s="452"/>
      <c r="K779" s="443"/>
      <c r="L779" s="443"/>
      <c r="M779" s="443"/>
      <c r="N779" s="443"/>
      <c r="O779" s="443"/>
      <c r="P779" s="443"/>
      <c r="Q779" s="443"/>
      <c r="R779" s="443"/>
      <c r="S779" s="443"/>
      <c r="T779" s="443"/>
      <c r="U779" s="443"/>
      <c r="V779" s="443"/>
      <c r="W779" s="443"/>
      <c r="X779" s="443"/>
      <c r="Y779" s="443"/>
      <c r="Z779" s="443"/>
    </row>
    <row r="780">
      <c r="A780" s="443"/>
      <c r="B780" s="443"/>
      <c r="C780" s="443"/>
      <c r="D780" s="443"/>
      <c r="E780" s="443"/>
      <c r="F780" s="443"/>
      <c r="G780" s="443"/>
      <c r="H780" s="443"/>
      <c r="I780" s="443"/>
      <c r="J780" s="452"/>
      <c r="K780" s="443"/>
      <c r="L780" s="443"/>
      <c r="M780" s="443"/>
      <c r="N780" s="443"/>
      <c r="O780" s="443"/>
      <c r="P780" s="443"/>
      <c r="Q780" s="443"/>
      <c r="R780" s="443"/>
      <c r="S780" s="443"/>
      <c r="T780" s="443"/>
      <c r="U780" s="443"/>
      <c r="V780" s="443"/>
      <c r="W780" s="443"/>
      <c r="X780" s="443"/>
      <c r="Y780" s="443"/>
      <c r="Z780" s="443"/>
    </row>
    <row r="781">
      <c r="A781" s="443"/>
      <c r="B781" s="443"/>
      <c r="C781" s="443"/>
      <c r="D781" s="443"/>
      <c r="E781" s="443"/>
      <c r="F781" s="443"/>
      <c r="G781" s="443"/>
      <c r="H781" s="443"/>
      <c r="I781" s="443"/>
      <c r="J781" s="452"/>
      <c r="K781" s="443"/>
      <c r="L781" s="443"/>
      <c r="M781" s="443"/>
      <c r="N781" s="443"/>
      <c r="O781" s="443"/>
      <c r="P781" s="443"/>
      <c r="Q781" s="443"/>
      <c r="R781" s="443"/>
      <c r="S781" s="443"/>
      <c r="T781" s="443"/>
      <c r="U781" s="443"/>
      <c r="V781" s="443"/>
      <c r="W781" s="443"/>
      <c r="X781" s="443"/>
      <c r="Y781" s="443"/>
      <c r="Z781" s="443"/>
    </row>
    <row r="782">
      <c r="A782" s="443"/>
      <c r="B782" s="443"/>
      <c r="C782" s="443"/>
      <c r="D782" s="443"/>
      <c r="E782" s="443"/>
      <c r="F782" s="443"/>
      <c r="G782" s="443"/>
      <c r="H782" s="443"/>
      <c r="I782" s="443"/>
      <c r="J782" s="452"/>
      <c r="K782" s="443"/>
      <c r="L782" s="443"/>
      <c r="M782" s="443"/>
      <c r="N782" s="443"/>
      <c r="O782" s="443"/>
      <c r="P782" s="443"/>
      <c r="Q782" s="443"/>
      <c r="R782" s="443"/>
      <c r="S782" s="443"/>
      <c r="T782" s="443"/>
      <c r="U782" s="443"/>
      <c r="V782" s="443"/>
      <c r="W782" s="443"/>
      <c r="X782" s="443"/>
      <c r="Y782" s="443"/>
      <c r="Z782" s="443"/>
    </row>
    <row r="783">
      <c r="A783" s="443"/>
      <c r="B783" s="443"/>
      <c r="C783" s="443"/>
      <c r="D783" s="443"/>
      <c r="E783" s="443"/>
      <c r="F783" s="443"/>
      <c r="G783" s="443"/>
      <c r="H783" s="443"/>
      <c r="I783" s="443"/>
      <c r="J783" s="452"/>
      <c r="K783" s="443"/>
      <c r="L783" s="443"/>
      <c r="M783" s="443"/>
      <c r="N783" s="443"/>
      <c r="O783" s="443"/>
      <c r="P783" s="443"/>
      <c r="Q783" s="443"/>
      <c r="R783" s="443"/>
      <c r="S783" s="443"/>
      <c r="T783" s="443"/>
      <c r="U783" s="443"/>
      <c r="V783" s="443"/>
      <c r="W783" s="443"/>
      <c r="X783" s="443"/>
      <c r="Y783" s="443"/>
      <c r="Z783" s="443"/>
    </row>
    <row r="784">
      <c r="A784" s="443"/>
      <c r="B784" s="443"/>
      <c r="C784" s="443"/>
      <c r="D784" s="443"/>
      <c r="E784" s="443"/>
      <c r="F784" s="443"/>
      <c r="G784" s="443"/>
      <c r="H784" s="443"/>
      <c r="I784" s="443"/>
      <c r="J784" s="452"/>
      <c r="K784" s="443"/>
      <c r="L784" s="443"/>
      <c r="M784" s="443"/>
      <c r="N784" s="443"/>
      <c r="O784" s="443"/>
      <c r="P784" s="443"/>
      <c r="Q784" s="443"/>
      <c r="R784" s="443"/>
      <c r="S784" s="443"/>
      <c r="T784" s="443"/>
      <c r="U784" s="443"/>
      <c r="V784" s="443"/>
      <c r="W784" s="443"/>
      <c r="X784" s="443"/>
      <c r="Y784" s="443"/>
      <c r="Z784" s="443"/>
    </row>
    <row r="785">
      <c r="A785" s="443"/>
      <c r="B785" s="443"/>
      <c r="C785" s="443"/>
      <c r="D785" s="443"/>
      <c r="E785" s="443"/>
      <c r="F785" s="443"/>
      <c r="G785" s="443"/>
      <c r="H785" s="443"/>
      <c r="I785" s="443"/>
      <c r="J785" s="452"/>
      <c r="K785" s="443"/>
      <c r="L785" s="443"/>
      <c r="M785" s="443"/>
      <c r="N785" s="443"/>
      <c r="O785" s="443"/>
      <c r="P785" s="443"/>
      <c r="Q785" s="443"/>
      <c r="R785" s="443"/>
      <c r="S785" s="443"/>
      <c r="T785" s="443"/>
      <c r="U785" s="443"/>
      <c r="V785" s="443"/>
      <c r="W785" s="443"/>
      <c r="X785" s="443"/>
      <c r="Y785" s="443"/>
      <c r="Z785" s="443"/>
    </row>
    <row r="786">
      <c r="A786" s="443"/>
      <c r="B786" s="443"/>
      <c r="C786" s="443"/>
      <c r="D786" s="443"/>
      <c r="E786" s="443"/>
      <c r="F786" s="443"/>
      <c r="G786" s="443"/>
      <c r="H786" s="443"/>
      <c r="I786" s="443"/>
      <c r="J786" s="452"/>
      <c r="K786" s="443"/>
      <c r="L786" s="443"/>
      <c r="M786" s="443"/>
      <c r="N786" s="443"/>
      <c r="O786" s="443"/>
      <c r="P786" s="443"/>
      <c r="Q786" s="443"/>
      <c r="R786" s="443"/>
      <c r="S786" s="443"/>
      <c r="T786" s="443"/>
      <c r="U786" s="443"/>
      <c r="V786" s="443"/>
      <c r="W786" s="443"/>
      <c r="X786" s="443"/>
      <c r="Y786" s="443"/>
      <c r="Z786" s="443"/>
    </row>
    <row r="787">
      <c r="A787" s="443"/>
      <c r="B787" s="443"/>
      <c r="C787" s="443"/>
      <c r="D787" s="443"/>
      <c r="E787" s="443"/>
      <c r="F787" s="443"/>
      <c r="G787" s="443"/>
      <c r="H787" s="443"/>
      <c r="I787" s="443"/>
      <c r="J787" s="452"/>
      <c r="K787" s="443"/>
      <c r="L787" s="443"/>
      <c r="M787" s="443"/>
      <c r="N787" s="443"/>
      <c r="O787" s="443"/>
      <c r="P787" s="443"/>
      <c r="Q787" s="443"/>
      <c r="R787" s="443"/>
      <c r="S787" s="443"/>
      <c r="T787" s="443"/>
      <c r="U787" s="443"/>
      <c r="V787" s="443"/>
      <c r="W787" s="443"/>
      <c r="X787" s="443"/>
      <c r="Y787" s="443"/>
      <c r="Z787" s="443"/>
    </row>
    <row r="788">
      <c r="A788" s="443"/>
      <c r="B788" s="443"/>
      <c r="C788" s="443"/>
      <c r="D788" s="443"/>
      <c r="E788" s="443"/>
      <c r="F788" s="443"/>
      <c r="G788" s="443"/>
      <c r="H788" s="443"/>
      <c r="I788" s="443"/>
      <c r="J788" s="452"/>
      <c r="K788" s="443"/>
      <c r="L788" s="443"/>
      <c r="M788" s="443"/>
      <c r="N788" s="443"/>
      <c r="O788" s="443"/>
      <c r="P788" s="443"/>
      <c r="Q788" s="443"/>
      <c r="R788" s="443"/>
      <c r="S788" s="443"/>
      <c r="T788" s="443"/>
      <c r="U788" s="443"/>
      <c r="V788" s="443"/>
      <c r="W788" s="443"/>
      <c r="X788" s="443"/>
      <c r="Y788" s="443"/>
      <c r="Z788" s="443"/>
    </row>
    <row r="789">
      <c r="A789" s="443"/>
      <c r="B789" s="443"/>
      <c r="C789" s="443"/>
      <c r="D789" s="443"/>
      <c r="E789" s="443"/>
      <c r="F789" s="443"/>
      <c r="G789" s="443"/>
      <c r="H789" s="443"/>
      <c r="I789" s="443"/>
      <c r="J789" s="452"/>
      <c r="K789" s="443"/>
      <c r="L789" s="443"/>
      <c r="M789" s="443"/>
      <c r="N789" s="443"/>
      <c r="O789" s="443"/>
      <c r="P789" s="443"/>
      <c r="Q789" s="443"/>
      <c r="R789" s="443"/>
      <c r="S789" s="443"/>
      <c r="T789" s="443"/>
      <c r="U789" s="443"/>
      <c r="V789" s="443"/>
      <c r="W789" s="443"/>
      <c r="X789" s="443"/>
      <c r="Y789" s="443"/>
      <c r="Z789" s="443"/>
    </row>
    <row r="790">
      <c r="A790" s="443"/>
      <c r="B790" s="443"/>
      <c r="C790" s="443"/>
      <c r="D790" s="443"/>
      <c r="E790" s="443"/>
      <c r="F790" s="443"/>
      <c r="G790" s="443"/>
      <c r="H790" s="443"/>
      <c r="I790" s="443"/>
      <c r="J790" s="452"/>
      <c r="K790" s="443"/>
      <c r="L790" s="443"/>
      <c r="M790" s="443"/>
      <c r="N790" s="443"/>
      <c r="O790" s="443"/>
      <c r="P790" s="443"/>
      <c r="Q790" s="443"/>
      <c r="R790" s="443"/>
      <c r="S790" s="443"/>
      <c r="T790" s="443"/>
      <c r="U790" s="443"/>
      <c r="V790" s="443"/>
      <c r="W790" s="443"/>
      <c r="X790" s="443"/>
      <c r="Y790" s="443"/>
      <c r="Z790" s="443"/>
    </row>
    <row r="791">
      <c r="A791" s="443"/>
      <c r="B791" s="443"/>
      <c r="C791" s="443"/>
      <c r="D791" s="443"/>
      <c r="E791" s="443"/>
      <c r="F791" s="443"/>
      <c r="G791" s="443"/>
      <c r="H791" s="443"/>
      <c r="I791" s="443"/>
      <c r="J791" s="452"/>
      <c r="K791" s="443"/>
      <c r="L791" s="443"/>
      <c r="M791" s="443"/>
      <c r="N791" s="443"/>
      <c r="O791" s="443"/>
      <c r="P791" s="443"/>
      <c r="Q791" s="443"/>
      <c r="R791" s="443"/>
      <c r="S791" s="443"/>
      <c r="T791" s="443"/>
      <c r="U791" s="443"/>
      <c r="V791" s="443"/>
      <c r="W791" s="443"/>
      <c r="X791" s="443"/>
      <c r="Y791" s="443"/>
      <c r="Z791" s="443"/>
    </row>
    <row r="792">
      <c r="A792" s="443"/>
      <c r="B792" s="443"/>
      <c r="C792" s="443"/>
      <c r="D792" s="443"/>
      <c r="E792" s="443"/>
      <c r="F792" s="443"/>
      <c r="G792" s="443"/>
      <c r="H792" s="443"/>
      <c r="I792" s="443"/>
      <c r="J792" s="452"/>
      <c r="K792" s="443"/>
      <c r="L792" s="443"/>
      <c r="M792" s="443"/>
      <c r="N792" s="443"/>
      <c r="O792" s="443"/>
      <c r="P792" s="443"/>
      <c r="Q792" s="443"/>
      <c r="R792" s="443"/>
      <c r="S792" s="443"/>
      <c r="T792" s="443"/>
      <c r="U792" s="443"/>
      <c r="V792" s="443"/>
      <c r="W792" s="443"/>
      <c r="X792" s="443"/>
      <c r="Y792" s="443"/>
      <c r="Z792" s="443"/>
    </row>
    <row r="793">
      <c r="A793" s="443"/>
      <c r="B793" s="443"/>
      <c r="C793" s="443"/>
      <c r="D793" s="443"/>
      <c r="E793" s="443"/>
      <c r="F793" s="443"/>
      <c r="G793" s="443"/>
      <c r="H793" s="443"/>
      <c r="I793" s="443"/>
      <c r="J793" s="452"/>
      <c r="K793" s="443"/>
      <c r="L793" s="443"/>
      <c r="M793" s="443"/>
      <c r="N793" s="443"/>
      <c r="O793" s="443"/>
      <c r="P793" s="443"/>
      <c r="Q793" s="443"/>
      <c r="R793" s="443"/>
      <c r="S793" s="443"/>
      <c r="T793" s="443"/>
      <c r="U793" s="443"/>
      <c r="V793" s="443"/>
      <c r="W793" s="443"/>
      <c r="X793" s="443"/>
      <c r="Y793" s="443"/>
      <c r="Z793" s="443"/>
    </row>
    <row r="794">
      <c r="A794" s="443"/>
      <c r="B794" s="443"/>
      <c r="C794" s="443"/>
      <c r="D794" s="443"/>
      <c r="E794" s="443"/>
      <c r="F794" s="443"/>
      <c r="G794" s="443"/>
      <c r="H794" s="443"/>
      <c r="I794" s="443"/>
      <c r="J794" s="452"/>
      <c r="K794" s="443"/>
      <c r="L794" s="443"/>
      <c r="M794" s="443"/>
      <c r="N794" s="443"/>
      <c r="O794" s="443"/>
      <c r="P794" s="443"/>
      <c r="Q794" s="443"/>
      <c r="R794" s="443"/>
      <c r="S794" s="443"/>
      <c r="T794" s="443"/>
      <c r="U794" s="443"/>
      <c r="V794" s="443"/>
      <c r="W794" s="443"/>
      <c r="X794" s="443"/>
      <c r="Y794" s="443"/>
      <c r="Z794" s="443"/>
    </row>
    <row r="795">
      <c r="A795" s="443"/>
      <c r="B795" s="443"/>
      <c r="C795" s="443"/>
      <c r="D795" s="443"/>
      <c r="E795" s="443"/>
      <c r="F795" s="443"/>
      <c r="G795" s="443"/>
      <c r="H795" s="443"/>
      <c r="I795" s="443"/>
      <c r="J795" s="452"/>
      <c r="K795" s="443"/>
      <c r="L795" s="443"/>
      <c r="M795" s="443"/>
      <c r="N795" s="443"/>
      <c r="O795" s="443"/>
      <c r="P795" s="443"/>
      <c r="Q795" s="443"/>
      <c r="R795" s="443"/>
      <c r="S795" s="443"/>
      <c r="T795" s="443"/>
      <c r="U795" s="443"/>
      <c r="V795" s="443"/>
      <c r="W795" s="443"/>
      <c r="X795" s="443"/>
      <c r="Y795" s="443"/>
      <c r="Z795" s="443"/>
    </row>
    <row r="796">
      <c r="A796" s="443"/>
      <c r="B796" s="443"/>
      <c r="C796" s="443"/>
      <c r="D796" s="443"/>
      <c r="E796" s="443"/>
      <c r="F796" s="443"/>
      <c r="G796" s="443"/>
      <c r="H796" s="443"/>
      <c r="I796" s="443"/>
      <c r="J796" s="452"/>
      <c r="K796" s="443"/>
      <c r="L796" s="443"/>
      <c r="M796" s="443"/>
      <c r="N796" s="443"/>
      <c r="O796" s="443"/>
      <c r="P796" s="443"/>
      <c r="Q796" s="443"/>
      <c r="R796" s="443"/>
      <c r="S796" s="443"/>
      <c r="T796" s="443"/>
      <c r="U796" s="443"/>
      <c r="V796" s="443"/>
      <c r="W796" s="443"/>
      <c r="X796" s="443"/>
      <c r="Y796" s="443"/>
      <c r="Z796" s="443"/>
    </row>
    <row r="797">
      <c r="A797" s="443"/>
      <c r="B797" s="443"/>
      <c r="C797" s="443"/>
      <c r="D797" s="443"/>
      <c r="E797" s="443"/>
      <c r="F797" s="443"/>
      <c r="G797" s="443"/>
      <c r="H797" s="443"/>
      <c r="I797" s="443"/>
      <c r="J797" s="452"/>
      <c r="K797" s="443"/>
      <c r="L797" s="443"/>
      <c r="M797" s="443"/>
      <c r="N797" s="443"/>
      <c r="O797" s="443"/>
      <c r="P797" s="443"/>
      <c r="Q797" s="443"/>
      <c r="R797" s="443"/>
      <c r="S797" s="443"/>
      <c r="T797" s="443"/>
      <c r="U797" s="443"/>
      <c r="V797" s="443"/>
      <c r="W797" s="443"/>
      <c r="X797" s="443"/>
      <c r="Y797" s="443"/>
      <c r="Z797" s="443"/>
    </row>
    <row r="798">
      <c r="A798" s="443"/>
      <c r="B798" s="443"/>
      <c r="C798" s="443"/>
      <c r="D798" s="443"/>
      <c r="E798" s="443"/>
      <c r="F798" s="443"/>
      <c r="G798" s="443"/>
      <c r="H798" s="443"/>
      <c r="I798" s="443"/>
      <c r="J798" s="452"/>
      <c r="K798" s="443"/>
      <c r="L798" s="443"/>
      <c r="M798" s="443"/>
      <c r="N798" s="443"/>
      <c r="O798" s="443"/>
      <c r="P798" s="443"/>
      <c r="Q798" s="443"/>
      <c r="R798" s="443"/>
      <c r="S798" s="443"/>
      <c r="T798" s="443"/>
      <c r="U798" s="443"/>
      <c r="V798" s="443"/>
      <c r="W798" s="443"/>
      <c r="X798" s="443"/>
      <c r="Y798" s="443"/>
      <c r="Z798" s="443"/>
    </row>
    <row r="799">
      <c r="A799" s="443"/>
      <c r="B799" s="443"/>
      <c r="C799" s="443"/>
      <c r="D799" s="443"/>
      <c r="E799" s="443"/>
      <c r="F799" s="443"/>
      <c r="G799" s="443"/>
      <c r="H799" s="443"/>
      <c r="I799" s="443"/>
      <c r="J799" s="452"/>
      <c r="K799" s="443"/>
      <c r="L799" s="443"/>
      <c r="M799" s="443"/>
      <c r="N799" s="443"/>
      <c r="O799" s="443"/>
      <c r="P799" s="443"/>
      <c r="Q799" s="443"/>
      <c r="R799" s="443"/>
      <c r="S799" s="443"/>
      <c r="T799" s="443"/>
      <c r="U799" s="443"/>
      <c r="V799" s="443"/>
      <c r="W799" s="443"/>
      <c r="X799" s="443"/>
      <c r="Y799" s="443"/>
      <c r="Z799" s="443"/>
    </row>
    <row r="800">
      <c r="A800" s="443"/>
      <c r="B800" s="443"/>
      <c r="C800" s="443"/>
      <c r="D800" s="443"/>
      <c r="E800" s="443"/>
      <c r="F800" s="443"/>
      <c r="G800" s="443"/>
      <c r="H800" s="443"/>
      <c r="I800" s="443"/>
      <c r="J800" s="452"/>
      <c r="K800" s="443"/>
      <c r="L800" s="443"/>
      <c r="M800" s="443"/>
      <c r="N800" s="443"/>
      <c r="O800" s="443"/>
      <c r="P800" s="443"/>
      <c r="Q800" s="443"/>
      <c r="R800" s="443"/>
      <c r="S800" s="443"/>
      <c r="T800" s="443"/>
      <c r="U800" s="443"/>
      <c r="V800" s="443"/>
      <c r="W800" s="443"/>
      <c r="X800" s="443"/>
      <c r="Y800" s="443"/>
      <c r="Z800" s="443"/>
    </row>
    <row r="801">
      <c r="A801" s="443"/>
      <c r="B801" s="443"/>
      <c r="C801" s="443"/>
      <c r="D801" s="443"/>
      <c r="E801" s="443"/>
      <c r="F801" s="443"/>
      <c r="G801" s="443"/>
      <c r="H801" s="443"/>
      <c r="I801" s="443"/>
      <c r="J801" s="452"/>
      <c r="K801" s="443"/>
      <c r="L801" s="443"/>
      <c r="M801" s="443"/>
      <c r="N801" s="443"/>
      <c r="O801" s="443"/>
      <c r="P801" s="443"/>
      <c r="Q801" s="443"/>
      <c r="R801" s="443"/>
      <c r="S801" s="443"/>
      <c r="T801" s="443"/>
      <c r="U801" s="443"/>
      <c r="V801" s="443"/>
      <c r="W801" s="443"/>
      <c r="X801" s="443"/>
      <c r="Y801" s="443"/>
      <c r="Z801" s="443"/>
    </row>
    <row r="802">
      <c r="A802" s="443"/>
      <c r="B802" s="443"/>
      <c r="C802" s="443"/>
      <c r="D802" s="443"/>
      <c r="E802" s="443"/>
      <c r="F802" s="443"/>
      <c r="G802" s="443"/>
      <c r="H802" s="443"/>
      <c r="I802" s="443"/>
      <c r="J802" s="452"/>
      <c r="K802" s="443"/>
      <c r="L802" s="443"/>
      <c r="M802" s="443"/>
      <c r="N802" s="443"/>
      <c r="O802" s="443"/>
      <c r="P802" s="443"/>
      <c r="Q802" s="443"/>
      <c r="R802" s="443"/>
      <c r="S802" s="443"/>
      <c r="T802" s="443"/>
      <c r="U802" s="443"/>
      <c r="V802" s="443"/>
      <c r="W802" s="443"/>
      <c r="X802" s="443"/>
      <c r="Y802" s="443"/>
      <c r="Z802" s="443"/>
    </row>
    <row r="803">
      <c r="A803" s="443"/>
      <c r="B803" s="443"/>
      <c r="C803" s="443"/>
      <c r="D803" s="443"/>
      <c r="E803" s="443"/>
      <c r="F803" s="443"/>
      <c r="G803" s="443"/>
      <c r="H803" s="443"/>
      <c r="I803" s="443"/>
      <c r="J803" s="452"/>
      <c r="K803" s="443"/>
      <c r="L803" s="443"/>
      <c r="M803" s="443"/>
      <c r="N803" s="443"/>
      <c r="O803" s="443"/>
      <c r="P803" s="443"/>
      <c r="Q803" s="443"/>
      <c r="R803" s="443"/>
      <c r="S803" s="443"/>
      <c r="T803" s="443"/>
      <c r="U803" s="443"/>
      <c r="V803" s="443"/>
      <c r="W803" s="443"/>
      <c r="X803" s="443"/>
      <c r="Y803" s="443"/>
      <c r="Z803" s="443"/>
    </row>
    <row r="804">
      <c r="A804" s="443"/>
      <c r="B804" s="443"/>
      <c r="C804" s="443"/>
      <c r="D804" s="443"/>
      <c r="E804" s="443"/>
      <c r="F804" s="443"/>
      <c r="G804" s="443"/>
      <c r="H804" s="443"/>
      <c r="I804" s="443"/>
      <c r="J804" s="452"/>
      <c r="K804" s="443"/>
      <c r="L804" s="443"/>
      <c r="M804" s="443"/>
      <c r="N804" s="443"/>
      <c r="O804" s="443"/>
      <c r="P804" s="443"/>
      <c r="Q804" s="443"/>
      <c r="R804" s="443"/>
      <c r="S804" s="443"/>
      <c r="T804" s="443"/>
      <c r="U804" s="443"/>
      <c r="V804" s="443"/>
      <c r="W804" s="443"/>
      <c r="X804" s="443"/>
      <c r="Y804" s="443"/>
      <c r="Z804" s="443"/>
    </row>
    <row r="805">
      <c r="A805" s="443"/>
      <c r="B805" s="443"/>
      <c r="C805" s="443"/>
      <c r="D805" s="443"/>
      <c r="E805" s="443"/>
      <c r="F805" s="443"/>
      <c r="G805" s="443"/>
      <c r="H805" s="443"/>
      <c r="I805" s="443"/>
      <c r="J805" s="452"/>
      <c r="K805" s="443"/>
      <c r="L805" s="443"/>
      <c r="M805" s="443"/>
      <c r="N805" s="443"/>
      <c r="O805" s="443"/>
      <c r="P805" s="443"/>
      <c r="Q805" s="443"/>
      <c r="R805" s="443"/>
      <c r="S805" s="443"/>
      <c r="T805" s="443"/>
      <c r="U805" s="443"/>
      <c r="V805" s="443"/>
      <c r="W805" s="443"/>
      <c r="X805" s="443"/>
      <c r="Y805" s="443"/>
      <c r="Z805" s="443"/>
    </row>
    <row r="806">
      <c r="A806" s="443"/>
      <c r="B806" s="443"/>
      <c r="C806" s="443"/>
      <c r="D806" s="443"/>
      <c r="E806" s="443"/>
      <c r="F806" s="443"/>
      <c r="G806" s="443"/>
      <c r="H806" s="443"/>
      <c r="I806" s="443"/>
      <c r="J806" s="452"/>
      <c r="K806" s="443"/>
      <c r="L806" s="443"/>
      <c r="M806" s="443"/>
      <c r="N806" s="443"/>
      <c r="O806" s="443"/>
      <c r="P806" s="443"/>
      <c r="Q806" s="443"/>
      <c r="R806" s="443"/>
      <c r="S806" s="443"/>
      <c r="T806" s="443"/>
      <c r="U806" s="443"/>
      <c r="V806" s="443"/>
      <c r="W806" s="443"/>
      <c r="X806" s="443"/>
      <c r="Y806" s="443"/>
      <c r="Z806" s="443"/>
    </row>
    <row r="807">
      <c r="A807" s="443"/>
      <c r="B807" s="443"/>
      <c r="C807" s="443"/>
      <c r="D807" s="443"/>
      <c r="E807" s="443"/>
      <c r="F807" s="443"/>
      <c r="G807" s="443"/>
      <c r="H807" s="443"/>
      <c r="I807" s="443"/>
      <c r="J807" s="452"/>
      <c r="K807" s="443"/>
      <c r="L807" s="443"/>
      <c r="M807" s="443"/>
      <c r="N807" s="443"/>
      <c r="O807" s="443"/>
      <c r="P807" s="443"/>
      <c r="Q807" s="443"/>
      <c r="R807" s="443"/>
      <c r="S807" s="443"/>
      <c r="T807" s="443"/>
      <c r="U807" s="443"/>
      <c r="V807" s="443"/>
      <c r="W807" s="443"/>
      <c r="X807" s="443"/>
      <c r="Y807" s="443"/>
      <c r="Z807" s="443"/>
    </row>
    <row r="808">
      <c r="A808" s="443"/>
      <c r="B808" s="443"/>
      <c r="C808" s="443"/>
      <c r="D808" s="443"/>
      <c r="E808" s="443"/>
      <c r="F808" s="443"/>
      <c r="G808" s="443"/>
      <c r="H808" s="443"/>
      <c r="I808" s="443"/>
      <c r="J808" s="452"/>
      <c r="K808" s="443"/>
      <c r="L808" s="443"/>
      <c r="M808" s="443"/>
      <c r="N808" s="443"/>
      <c r="O808" s="443"/>
      <c r="P808" s="443"/>
      <c r="Q808" s="443"/>
      <c r="R808" s="443"/>
      <c r="S808" s="443"/>
      <c r="T808" s="443"/>
      <c r="U808" s="443"/>
      <c r="V808" s="443"/>
      <c r="W808" s="443"/>
      <c r="X808" s="443"/>
      <c r="Y808" s="443"/>
      <c r="Z808" s="443"/>
    </row>
    <row r="809">
      <c r="A809" s="443"/>
      <c r="B809" s="443"/>
      <c r="C809" s="443"/>
      <c r="D809" s="443"/>
      <c r="E809" s="443"/>
      <c r="F809" s="443"/>
      <c r="G809" s="443"/>
      <c r="H809" s="443"/>
      <c r="I809" s="443"/>
      <c r="J809" s="452"/>
      <c r="K809" s="443"/>
      <c r="L809" s="443"/>
      <c r="M809" s="443"/>
      <c r="N809" s="443"/>
      <c r="O809" s="443"/>
      <c r="P809" s="443"/>
      <c r="Q809" s="443"/>
      <c r="R809" s="443"/>
      <c r="S809" s="443"/>
      <c r="T809" s="443"/>
      <c r="U809" s="443"/>
      <c r="V809" s="443"/>
      <c r="W809" s="443"/>
      <c r="X809" s="443"/>
      <c r="Y809" s="443"/>
      <c r="Z809" s="443"/>
    </row>
    <row r="810">
      <c r="A810" s="443"/>
      <c r="B810" s="443"/>
      <c r="C810" s="443"/>
      <c r="D810" s="443"/>
      <c r="E810" s="443"/>
      <c r="F810" s="443"/>
      <c r="G810" s="443"/>
      <c r="H810" s="443"/>
      <c r="I810" s="443"/>
      <c r="J810" s="452"/>
      <c r="K810" s="443"/>
      <c r="L810" s="443"/>
      <c r="M810" s="443"/>
      <c r="N810" s="443"/>
      <c r="O810" s="443"/>
      <c r="P810" s="443"/>
      <c r="Q810" s="443"/>
      <c r="R810" s="443"/>
      <c r="S810" s="443"/>
      <c r="T810" s="443"/>
      <c r="U810" s="443"/>
      <c r="V810" s="443"/>
      <c r="W810" s="443"/>
      <c r="X810" s="443"/>
      <c r="Y810" s="443"/>
      <c r="Z810" s="443"/>
    </row>
    <row r="811">
      <c r="A811" s="443"/>
      <c r="B811" s="443"/>
      <c r="C811" s="443"/>
      <c r="D811" s="443"/>
      <c r="E811" s="443"/>
      <c r="F811" s="443"/>
      <c r="G811" s="443"/>
      <c r="H811" s="443"/>
      <c r="I811" s="443"/>
      <c r="J811" s="452"/>
      <c r="K811" s="443"/>
      <c r="L811" s="443"/>
      <c r="M811" s="443"/>
      <c r="N811" s="443"/>
      <c r="O811" s="443"/>
      <c r="P811" s="443"/>
      <c r="Q811" s="443"/>
      <c r="R811" s="443"/>
      <c r="S811" s="443"/>
      <c r="T811" s="443"/>
      <c r="U811" s="443"/>
      <c r="V811" s="443"/>
      <c r="W811" s="443"/>
      <c r="X811" s="443"/>
      <c r="Y811" s="443"/>
      <c r="Z811" s="443"/>
    </row>
    <row r="812">
      <c r="A812" s="443"/>
      <c r="B812" s="443"/>
      <c r="C812" s="443"/>
      <c r="D812" s="443"/>
      <c r="E812" s="443"/>
      <c r="F812" s="443"/>
      <c r="G812" s="443"/>
      <c r="H812" s="443"/>
      <c r="I812" s="443"/>
      <c r="J812" s="452"/>
      <c r="K812" s="443"/>
      <c r="L812" s="443"/>
      <c r="M812" s="443"/>
      <c r="N812" s="443"/>
      <c r="O812" s="443"/>
      <c r="P812" s="443"/>
      <c r="Q812" s="443"/>
      <c r="R812" s="443"/>
      <c r="S812" s="443"/>
      <c r="T812" s="443"/>
      <c r="U812" s="443"/>
      <c r="V812" s="443"/>
      <c r="W812" s="443"/>
      <c r="X812" s="443"/>
      <c r="Y812" s="443"/>
      <c r="Z812" s="443"/>
    </row>
    <row r="813">
      <c r="A813" s="443"/>
      <c r="B813" s="443"/>
      <c r="C813" s="443"/>
      <c r="D813" s="443"/>
      <c r="E813" s="443"/>
      <c r="F813" s="443"/>
      <c r="G813" s="443"/>
      <c r="H813" s="443"/>
      <c r="I813" s="443"/>
      <c r="J813" s="452"/>
      <c r="K813" s="443"/>
      <c r="L813" s="443"/>
      <c r="M813" s="443"/>
      <c r="N813" s="443"/>
      <c r="O813" s="443"/>
      <c r="P813" s="443"/>
      <c r="Q813" s="443"/>
      <c r="R813" s="443"/>
      <c r="S813" s="443"/>
      <c r="T813" s="443"/>
      <c r="U813" s="443"/>
      <c r="V813" s="443"/>
      <c r="W813" s="443"/>
      <c r="X813" s="443"/>
      <c r="Y813" s="443"/>
      <c r="Z813" s="443"/>
    </row>
    <row r="814">
      <c r="A814" s="443"/>
      <c r="B814" s="443"/>
      <c r="C814" s="443"/>
      <c r="D814" s="443"/>
      <c r="E814" s="443"/>
      <c r="F814" s="443"/>
      <c r="G814" s="443"/>
      <c r="H814" s="443"/>
      <c r="I814" s="443"/>
      <c r="J814" s="452"/>
      <c r="K814" s="443"/>
      <c r="L814" s="443"/>
      <c r="M814" s="443"/>
      <c r="N814" s="443"/>
      <c r="O814" s="443"/>
      <c r="P814" s="443"/>
      <c r="Q814" s="443"/>
      <c r="R814" s="443"/>
      <c r="S814" s="443"/>
      <c r="T814" s="443"/>
      <c r="U814" s="443"/>
      <c r="V814" s="443"/>
      <c r="W814" s="443"/>
      <c r="X814" s="443"/>
      <c r="Y814" s="443"/>
      <c r="Z814" s="443"/>
    </row>
    <row r="815">
      <c r="A815" s="443"/>
      <c r="B815" s="443"/>
      <c r="C815" s="443"/>
      <c r="D815" s="443"/>
      <c r="E815" s="443"/>
      <c r="F815" s="443"/>
      <c r="G815" s="443"/>
      <c r="H815" s="443"/>
      <c r="I815" s="443"/>
      <c r="J815" s="452"/>
      <c r="K815" s="443"/>
      <c r="L815" s="443"/>
      <c r="M815" s="443"/>
      <c r="N815" s="443"/>
      <c r="O815" s="443"/>
      <c r="P815" s="443"/>
      <c r="Q815" s="443"/>
      <c r="R815" s="443"/>
      <c r="S815" s="443"/>
      <c r="T815" s="443"/>
      <c r="U815" s="443"/>
      <c r="V815" s="443"/>
      <c r="W815" s="443"/>
      <c r="X815" s="443"/>
      <c r="Y815" s="443"/>
      <c r="Z815" s="443"/>
    </row>
    <row r="816">
      <c r="A816" s="443"/>
      <c r="B816" s="443"/>
      <c r="C816" s="443"/>
      <c r="D816" s="443"/>
      <c r="E816" s="443"/>
      <c r="F816" s="443"/>
      <c r="G816" s="443"/>
      <c r="H816" s="443"/>
      <c r="I816" s="443"/>
      <c r="J816" s="452"/>
      <c r="K816" s="443"/>
      <c r="L816" s="443"/>
      <c r="M816" s="443"/>
      <c r="N816" s="443"/>
      <c r="O816" s="443"/>
      <c r="P816" s="443"/>
      <c r="Q816" s="443"/>
      <c r="R816" s="443"/>
      <c r="S816" s="443"/>
      <c r="T816" s="443"/>
      <c r="U816" s="443"/>
      <c r="V816" s="443"/>
      <c r="W816" s="443"/>
      <c r="X816" s="443"/>
      <c r="Y816" s="443"/>
      <c r="Z816" s="443"/>
    </row>
    <row r="817">
      <c r="A817" s="443"/>
      <c r="B817" s="443"/>
      <c r="C817" s="443"/>
      <c r="D817" s="443"/>
      <c r="E817" s="443"/>
      <c r="F817" s="443"/>
      <c r="G817" s="443"/>
      <c r="H817" s="443"/>
      <c r="I817" s="443"/>
      <c r="J817" s="452"/>
      <c r="K817" s="443"/>
      <c r="L817" s="443"/>
      <c r="M817" s="443"/>
      <c r="N817" s="443"/>
      <c r="O817" s="443"/>
      <c r="P817" s="443"/>
      <c r="Q817" s="443"/>
      <c r="R817" s="443"/>
      <c r="S817" s="443"/>
      <c r="T817" s="443"/>
      <c r="U817" s="443"/>
      <c r="V817" s="443"/>
      <c r="W817" s="443"/>
      <c r="X817" s="443"/>
      <c r="Y817" s="443"/>
      <c r="Z817" s="443"/>
    </row>
    <row r="818">
      <c r="A818" s="443"/>
      <c r="B818" s="443"/>
      <c r="C818" s="443"/>
      <c r="D818" s="443"/>
      <c r="E818" s="443"/>
      <c r="F818" s="443"/>
      <c r="G818" s="443"/>
      <c r="H818" s="443"/>
      <c r="I818" s="443"/>
      <c r="J818" s="452"/>
      <c r="K818" s="443"/>
      <c r="L818" s="443"/>
      <c r="M818" s="443"/>
      <c r="N818" s="443"/>
      <c r="O818" s="443"/>
      <c r="P818" s="443"/>
      <c r="Q818" s="443"/>
      <c r="R818" s="443"/>
      <c r="S818" s="443"/>
      <c r="T818" s="443"/>
      <c r="U818" s="443"/>
      <c r="V818" s="443"/>
      <c r="W818" s="443"/>
      <c r="X818" s="443"/>
      <c r="Y818" s="443"/>
      <c r="Z818" s="443"/>
    </row>
    <row r="819">
      <c r="A819" s="443"/>
      <c r="B819" s="443"/>
      <c r="C819" s="443"/>
      <c r="D819" s="443"/>
      <c r="E819" s="443"/>
      <c r="F819" s="443"/>
      <c r="G819" s="443"/>
      <c r="H819" s="443"/>
      <c r="I819" s="443"/>
      <c r="J819" s="452"/>
      <c r="K819" s="443"/>
      <c r="L819" s="443"/>
      <c r="M819" s="443"/>
      <c r="N819" s="443"/>
      <c r="O819" s="443"/>
      <c r="P819" s="443"/>
      <c r="Q819" s="443"/>
      <c r="R819" s="443"/>
      <c r="S819" s="443"/>
      <c r="T819" s="443"/>
      <c r="U819" s="443"/>
      <c r="V819" s="443"/>
      <c r="W819" s="443"/>
      <c r="X819" s="443"/>
      <c r="Y819" s="443"/>
      <c r="Z819" s="443"/>
    </row>
    <row r="820">
      <c r="A820" s="443"/>
      <c r="B820" s="443"/>
      <c r="C820" s="443"/>
      <c r="D820" s="443"/>
      <c r="E820" s="443"/>
      <c r="F820" s="443"/>
      <c r="G820" s="443"/>
      <c r="H820" s="443"/>
      <c r="I820" s="443"/>
      <c r="J820" s="452"/>
      <c r="K820" s="443"/>
      <c r="L820" s="443"/>
      <c r="M820" s="443"/>
      <c r="N820" s="443"/>
      <c r="O820" s="443"/>
      <c r="P820" s="443"/>
      <c r="Q820" s="443"/>
      <c r="R820" s="443"/>
      <c r="S820" s="443"/>
      <c r="T820" s="443"/>
      <c r="U820" s="443"/>
      <c r="V820" s="443"/>
      <c r="W820" s="443"/>
      <c r="X820" s="443"/>
      <c r="Y820" s="443"/>
      <c r="Z820" s="443"/>
    </row>
    <row r="821">
      <c r="A821" s="443"/>
      <c r="B821" s="443"/>
      <c r="C821" s="443"/>
      <c r="D821" s="443"/>
      <c r="E821" s="443"/>
      <c r="F821" s="443"/>
      <c r="G821" s="443"/>
      <c r="H821" s="443"/>
      <c r="I821" s="443"/>
      <c r="J821" s="452"/>
      <c r="K821" s="443"/>
      <c r="L821" s="443"/>
      <c r="M821" s="443"/>
      <c r="N821" s="443"/>
      <c r="O821" s="443"/>
      <c r="P821" s="443"/>
      <c r="Q821" s="443"/>
      <c r="R821" s="443"/>
      <c r="S821" s="443"/>
      <c r="T821" s="443"/>
      <c r="U821" s="443"/>
      <c r="V821" s="443"/>
      <c r="W821" s="443"/>
      <c r="X821" s="443"/>
      <c r="Y821" s="443"/>
      <c r="Z821" s="443"/>
    </row>
    <row r="822">
      <c r="A822" s="443"/>
      <c r="B822" s="443"/>
      <c r="C822" s="443"/>
      <c r="D822" s="443"/>
      <c r="E822" s="443"/>
      <c r="F822" s="443"/>
      <c r="G822" s="443"/>
      <c r="H822" s="443"/>
      <c r="I822" s="443"/>
      <c r="J822" s="452"/>
      <c r="K822" s="443"/>
      <c r="L822" s="443"/>
      <c r="M822" s="443"/>
      <c r="N822" s="443"/>
      <c r="O822" s="443"/>
      <c r="P822" s="443"/>
      <c r="Q822" s="443"/>
      <c r="R822" s="443"/>
      <c r="S822" s="443"/>
      <c r="T822" s="443"/>
      <c r="U822" s="443"/>
      <c r="V822" s="443"/>
      <c r="W822" s="443"/>
      <c r="X822" s="443"/>
      <c r="Y822" s="443"/>
      <c r="Z822" s="443"/>
    </row>
    <row r="823">
      <c r="A823" s="443"/>
      <c r="B823" s="443"/>
      <c r="C823" s="443"/>
      <c r="D823" s="443"/>
      <c r="E823" s="443"/>
      <c r="F823" s="443"/>
      <c r="G823" s="443"/>
      <c r="H823" s="443"/>
      <c r="I823" s="443"/>
      <c r="J823" s="452"/>
      <c r="K823" s="443"/>
      <c r="L823" s="443"/>
      <c r="M823" s="443"/>
      <c r="N823" s="443"/>
      <c r="O823" s="443"/>
      <c r="P823" s="443"/>
      <c r="Q823" s="443"/>
      <c r="R823" s="443"/>
      <c r="S823" s="443"/>
      <c r="T823" s="443"/>
      <c r="U823" s="443"/>
      <c r="V823" s="443"/>
      <c r="W823" s="443"/>
      <c r="X823" s="443"/>
      <c r="Y823" s="443"/>
      <c r="Z823" s="443"/>
    </row>
    <row r="824">
      <c r="A824" s="443"/>
      <c r="B824" s="443"/>
      <c r="C824" s="443"/>
      <c r="D824" s="443"/>
      <c r="E824" s="443"/>
      <c r="F824" s="443"/>
      <c r="G824" s="443"/>
      <c r="H824" s="443"/>
      <c r="I824" s="443"/>
      <c r="J824" s="452"/>
      <c r="K824" s="443"/>
      <c r="L824" s="443"/>
      <c r="M824" s="443"/>
      <c r="N824" s="443"/>
      <c r="O824" s="443"/>
      <c r="P824" s="443"/>
      <c r="Q824" s="443"/>
      <c r="R824" s="443"/>
      <c r="S824" s="443"/>
      <c r="T824" s="443"/>
      <c r="U824" s="443"/>
      <c r="V824" s="443"/>
      <c r="W824" s="443"/>
      <c r="X824" s="443"/>
      <c r="Y824" s="443"/>
      <c r="Z824" s="443"/>
    </row>
    <row r="825">
      <c r="A825" s="443"/>
      <c r="B825" s="443"/>
      <c r="C825" s="443"/>
      <c r="D825" s="443"/>
      <c r="E825" s="443"/>
      <c r="F825" s="443"/>
      <c r="G825" s="443"/>
      <c r="H825" s="443"/>
      <c r="I825" s="443"/>
      <c r="J825" s="452"/>
      <c r="K825" s="443"/>
      <c r="L825" s="443"/>
      <c r="M825" s="443"/>
      <c r="N825" s="443"/>
      <c r="O825" s="443"/>
      <c r="P825" s="443"/>
      <c r="Q825" s="443"/>
      <c r="R825" s="443"/>
      <c r="S825" s="443"/>
      <c r="T825" s="443"/>
      <c r="U825" s="443"/>
      <c r="V825" s="443"/>
      <c r="W825" s="443"/>
      <c r="X825" s="443"/>
      <c r="Y825" s="443"/>
      <c r="Z825" s="443"/>
    </row>
    <row r="826">
      <c r="A826" s="443"/>
      <c r="B826" s="443"/>
      <c r="C826" s="443"/>
      <c r="D826" s="443"/>
      <c r="E826" s="443"/>
      <c r="F826" s="443"/>
      <c r="G826" s="443"/>
      <c r="H826" s="443"/>
      <c r="I826" s="443"/>
      <c r="J826" s="452"/>
      <c r="K826" s="443"/>
      <c r="L826" s="443"/>
      <c r="M826" s="443"/>
      <c r="N826" s="443"/>
      <c r="O826" s="443"/>
      <c r="P826" s="443"/>
      <c r="Q826" s="443"/>
      <c r="R826" s="443"/>
      <c r="S826" s="443"/>
      <c r="T826" s="443"/>
      <c r="U826" s="443"/>
      <c r="V826" s="443"/>
      <c r="W826" s="443"/>
      <c r="X826" s="443"/>
      <c r="Y826" s="443"/>
      <c r="Z826" s="443"/>
    </row>
    <row r="827">
      <c r="A827" s="443"/>
      <c r="B827" s="443"/>
      <c r="C827" s="443"/>
      <c r="D827" s="443"/>
      <c r="E827" s="443"/>
      <c r="F827" s="443"/>
      <c r="G827" s="443"/>
      <c r="H827" s="443"/>
      <c r="I827" s="443"/>
      <c r="J827" s="452"/>
      <c r="K827" s="443"/>
      <c r="L827" s="443"/>
      <c r="M827" s="443"/>
      <c r="N827" s="443"/>
      <c r="O827" s="443"/>
      <c r="P827" s="443"/>
      <c r="Q827" s="443"/>
      <c r="R827" s="443"/>
      <c r="S827" s="443"/>
      <c r="T827" s="443"/>
      <c r="U827" s="443"/>
      <c r="V827" s="443"/>
      <c r="W827" s="443"/>
      <c r="X827" s="443"/>
      <c r="Y827" s="443"/>
      <c r="Z827" s="443"/>
    </row>
    <row r="828">
      <c r="A828" s="443"/>
      <c r="B828" s="443"/>
      <c r="C828" s="443"/>
      <c r="D828" s="443"/>
      <c r="E828" s="443"/>
      <c r="F828" s="443"/>
      <c r="G828" s="443"/>
      <c r="H828" s="443"/>
      <c r="I828" s="443"/>
      <c r="J828" s="452"/>
      <c r="K828" s="443"/>
      <c r="L828" s="443"/>
      <c r="M828" s="443"/>
      <c r="N828" s="443"/>
      <c r="O828" s="443"/>
      <c r="P828" s="443"/>
      <c r="Q828" s="443"/>
      <c r="R828" s="443"/>
      <c r="S828" s="443"/>
      <c r="T828" s="443"/>
      <c r="U828" s="443"/>
      <c r="V828" s="443"/>
      <c r="W828" s="443"/>
      <c r="X828" s="443"/>
      <c r="Y828" s="443"/>
      <c r="Z828" s="443"/>
    </row>
    <row r="829">
      <c r="A829" s="443"/>
      <c r="B829" s="443"/>
      <c r="C829" s="443"/>
      <c r="D829" s="443"/>
      <c r="E829" s="443"/>
      <c r="F829" s="443"/>
      <c r="G829" s="443"/>
      <c r="H829" s="443"/>
      <c r="I829" s="443"/>
      <c r="J829" s="452"/>
      <c r="K829" s="443"/>
      <c r="L829" s="443"/>
      <c r="M829" s="443"/>
      <c r="N829" s="443"/>
      <c r="O829" s="443"/>
      <c r="P829" s="443"/>
      <c r="Q829" s="443"/>
      <c r="R829" s="443"/>
      <c r="S829" s="443"/>
      <c r="T829" s="443"/>
      <c r="U829" s="443"/>
      <c r="V829" s="443"/>
      <c r="W829" s="443"/>
      <c r="X829" s="443"/>
      <c r="Y829" s="443"/>
      <c r="Z829" s="443"/>
    </row>
    <row r="830">
      <c r="A830" s="443"/>
      <c r="B830" s="443"/>
      <c r="C830" s="443"/>
      <c r="D830" s="443"/>
      <c r="E830" s="443"/>
      <c r="F830" s="443"/>
      <c r="G830" s="443"/>
      <c r="H830" s="443"/>
      <c r="I830" s="443"/>
      <c r="J830" s="452"/>
      <c r="K830" s="443"/>
      <c r="L830" s="443"/>
      <c r="M830" s="443"/>
      <c r="N830" s="443"/>
      <c r="O830" s="443"/>
      <c r="P830" s="443"/>
      <c r="Q830" s="443"/>
      <c r="R830" s="443"/>
      <c r="S830" s="443"/>
      <c r="T830" s="443"/>
      <c r="U830" s="443"/>
      <c r="V830" s="443"/>
      <c r="W830" s="443"/>
      <c r="X830" s="443"/>
      <c r="Y830" s="443"/>
      <c r="Z830" s="443"/>
    </row>
    <row r="831">
      <c r="A831" s="443"/>
      <c r="B831" s="443"/>
      <c r="C831" s="443"/>
      <c r="D831" s="443"/>
      <c r="E831" s="443"/>
      <c r="F831" s="443"/>
      <c r="G831" s="443"/>
      <c r="H831" s="443"/>
      <c r="I831" s="443"/>
      <c r="J831" s="452"/>
      <c r="K831" s="443"/>
      <c r="L831" s="443"/>
      <c r="M831" s="443"/>
      <c r="N831" s="443"/>
      <c r="O831" s="443"/>
      <c r="P831" s="443"/>
      <c r="Q831" s="443"/>
      <c r="R831" s="443"/>
      <c r="S831" s="443"/>
      <c r="T831" s="443"/>
      <c r="U831" s="443"/>
      <c r="V831" s="443"/>
      <c r="W831" s="443"/>
      <c r="X831" s="443"/>
      <c r="Y831" s="443"/>
      <c r="Z831" s="443"/>
    </row>
    <row r="832">
      <c r="A832" s="443"/>
      <c r="B832" s="443"/>
      <c r="C832" s="443"/>
      <c r="D832" s="443"/>
      <c r="E832" s="443"/>
      <c r="F832" s="443"/>
      <c r="G832" s="443"/>
      <c r="H832" s="443"/>
      <c r="I832" s="443"/>
      <c r="J832" s="452"/>
      <c r="K832" s="443"/>
      <c r="L832" s="443"/>
      <c r="M832" s="443"/>
      <c r="N832" s="443"/>
      <c r="O832" s="443"/>
      <c r="P832" s="443"/>
      <c r="Q832" s="443"/>
      <c r="R832" s="443"/>
      <c r="S832" s="443"/>
      <c r="T832" s="443"/>
      <c r="U832" s="443"/>
      <c r="V832" s="443"/>
      <c r="W832" s="443"/>
      <c r="X832" s="443"/>
      <c r="Y832" s="443"/>
      <c r="Z832" s="443"/>
    </row>
    <row r="833">
      <c r="A833" s="443"/>
      <c r="B833" s="443"/>
      <c r="C833" s="443"/>
      <c r="D833" s="443"/>
      <c r="E833" s="443"/>
      <c r="F833" s="443"/>
      <c r="G833" s="443"/>
      <c r="H833" s="443"/>
      <c r="I833" s="443"/>
      <c r="J833" s="452"/>
      <c r="K833" s="443"/>
      <c r="L833" s="443"/>
      <c r="M833" s="443"/>
      <c r="N833" s="443"/>
      <c r="O833" s="443"/>
      <c r="P833" s="443"/>
      <c r="Q833" s="443"/>
      <c r="R833" s="443"/>
      <c r="S833" s="443"/>
      <c r="T833" s="443"/>
      <c r="U833" s="443"/>
      <c r="V833" s="443"/>
      <c r="W833" s="443"/>
      <c r="X833" s="443"/>
      <c r="Y833" s="443"/>
      <c r="Z833" s="443"/>
    </row>
    <row r="834">
      <c r="A834" s="443"/>
      <c r="B834" s="443"/>
      <c r="C834" s="443"/>
      <c r="D834" s="443"/>
      <c r="E834" s="443"/>
      <c r="F834" s="443"/>
      <c r="G834" s="443"/>
      <c r="H834" s="443"/>
      <c r="I834" s="443"/>
      <c r="J834" s="452"/>
      <c r="K834" s="443"/>
      <c r="L834" s="443"/>
      <c r="M834" s="443"/>
      <c r="N834" s="443"/>
      <c r="O834" s="443"/>
      <c r="P834" s="443"/>
      <c r="Q834" s="443"/>
      <c r="R834" s="443"/>
      <c r="S834" s="443"/>
      <c r="T834" s="443"/>
      <c r="U834" s="443"/>
      <c r="V834" s="443"/>
      <c r="W834" s="443"/>
      <c r="X834" s="443"/>
      <c r="Y834" s="443"/>
      <c r="Z834" s="443"/>
    </row>
    <row r="835">
      <c r="A835" s="443"/>
      <c r="B835" s="443"/>
      <c r="C835" s="443"/>
      <c r="D835" s="443"/>
      <c r="E835" s="443"/>
      <c r="F835" s="443"/>
      <c r="G835" s="443"/>
      <c r="H835" s="443"/>
      <c r="I835" s="443"/>
      <c r="J835" s="452"/>
      <c r="K835" s="443"/>
      <c r="L835" s="443"/>
      <c r="M835" s="443"/>
      <c r="N835" s="443"/>
      <c r="O835" s="443"/>
      <c r="P835" s="443"/>
      <c r="Q835" s="443"/>
      <c r="R835" s="443"/>
      <c r="S835" s="443"/>
      <c r="T835" s="443"/>
      <c r="U835" s="443"/>
      <c r="V835" s="443"/>
      <c r="W835" s="443"/>
      <c r="X835" s="443"/>
      <c r="Y835" s="443"/>
      <c r="Z835" s="443"/>
    </row>
    <row r="836">
      <c r="A836" s="443"/>
      <c r="B836" s="443"/>
      <c r="C836" s="443"/>
      <c r="D836" s="443"/>
      <c r="E836" s="443"/>
      <c r="F836" s="443"/>
      <c r="G836" s="443"/>
      <c r="H836" s="443"/>
      <c r="I836" s="443"/>
      <c r="J836" s="452"/>
      <c r="K836" s="443"/>
      <c r="L836" s="443"/>
      <c r="M836" s="443"/>
      <c r="N836" s="443"/>
      <c r="O836" s="443"/>
      <c r="P836" s="443"/>
      <c r="Q836" s="443"/>
      <c r="R836" s="443"/>
      <c r="S836" s="443"/>
      <c r="T836" s="443"/>
      <c r="U836" s="443"/>
      <c r="V836" s="443"/>
      <c r="W836" s="443"/>
      <c r="X836" s="443"/>
      <c r="Y836" s="443"/>
      <c r="Z836" s="443"/>
    </row>
    <row r="837">
      <c r="A837" s="443"/>
      <c r="B837" s="443"/>
      <c r="C837" s="443"/>
      <c r="D837" s="443"/>
      <c r="E837" s="443"/>
      <c r="F837" s="443"/>
      <c r="G837" s="443"/>
      <c r="H837" s="443"/>
      <c r="I837" s="443"/>
      <c r="J837" s="452"/>
      <c r="K837" s="443"/>
      <c r="L837" s="443"/>
      <c r="M837" s="443"/>
      <c r="N837" s="443"/>
      <c r="O837" s="443"/>
      <c r="P837" s="443"/>
      <c r="Q837" s="443"/>
      <c r="R837" s="443"/>
      <c r="S837" s="443"/>
      <c r="T837" s="443"/>
      <c r="U837" s="443"/>
      <c r="V837" s="443"/>
      <c r="W837" s="443"/>
      <c r="X837" s="443"/>
      <c r="Y837" s="443"/>
      <c r="Z837" s="443"/>
    </row>
    <row r="838">
      <c r="A838" s="443"/>
      <c r="B838" s="443"/>
      <c r="C838" s="443"/>
      <c r="D838" s="443"/>
      <c r="E838" s="443"/>
      <c r="F838" s="443"/>
      <c r="G838" s="443"/>
      <c r="H838" s="443"/>
      <c r="I838" s="443"/>
      <c r="J838" s="452"/>
      <c r="K838" s="443"/>
      <c r="L838" s="443"/>
      <c r="M838" s="443"/>
      <c r="N838" s="443"/>
      <c r="O838" s="443"/>
      <c r="P838" s="443"/>
      <c r="Q838" s="443"/>
      <c r="R838" s="443"/>
      <c r="S838" s="443"/>
      <c r="T838" s="443"/>
      <c r="U838" s="443"/>
      <c r="V838" s="443"/>
      <c r="W838" s="443"/>
      <c r="X838" s="443"/>
      <c r="Y838" s="443"/>
      <c r="Z838" s="443"/>
    </row>
    <row r="839">
      <c r="A839" s="443"/>
      <c r="B839" s="443"/>
      <c r="C839" s="443"/>
      <c r="D839" s="443"/>
      <c r="E839" s="443"/>
      <c r="F839" s="443"/>
      <c r="G839" s="443"/>
      <c r="H839" s="443"/>
      <c r="I839" s="443"/>
      <c r="J839" s="452"/>
      <c r="K839" s="443"/>
      <c r="L839" s="443"/>
      <c r="M839" s="443"/>
      <c r="N839" s="443"/>
      <c r="O839" s="443"/>
      <c r="P839" s="443"/>
      <c r="Q839" s="443"/>
      <c r="R839" s="443"/>
      <c r="S839" s="443"/>
      <c r="T839" s="443"/>
      <c r="U839" s="443"/>
      <c r="V839" s="443"/>
      <c r="W839" s="443"/>
      <c r="X839" s="443"/>
      <c r="Y839" s="443"/>
      <c r="Z839" s="443"/>
    </row>
    <row r="840">
      <c r="A840" s="443"/>
      <c r="B840" s="443"/>
      <c r="C840" s="443"/>
      <c r="D840" s="443"/>
      <c r="E840" s="443"/>
      <c r="F840" s="443"/>
      <c r="G840" s="443"/>
      <c r="H840" s="443"/>
      <c r="I840" s="443"/>
      <c r="J840" s="452"/>
      <c r="K840" s="443"/>
      <c r="L840" s="443"/>
      <c r="M840" s="443"/>
      <c r="N840" s="443"/>
      <c r="O840" s="443"/>
      <c r="P840" s="443"/>
      <c r="Q840" s="443"/>
      <c r="R840" s="443"/>
      <c r="S840" s="443"/>
      <c r="T840" s="443"/>
      <c r="U840" s="443"/>
      <c r="V840" s="443"/>
      <c r="W840" s="443"/>
      <c r="X840" s="443"/>
      <c r="Y840" s="443"/>
      <c r="Z840" s="443"/>
    </row>
    <row r="841">
      <c r="A841" s="443"/>
      <c r="B841" s="443"/>
      <c r="C841" s="443"/>
      <c r="D841" s="443"/>
      <c r="E841" s="443"/>
      <c r="F841" s="443"/>
      <c r="G841" s="443"/>
      <c r="H841" s="443"/>
      <c r="I841" s="443"/>
      <c r="J841" s="452"/>
      <c r="K841" s="443"/>
      <c r="L841" s="443"/>
      <c r="M841" s="443"/>
      <c r="N841" s="443"/>
      <c r="O841" s="443"/>
      <c r="P841" s="443"/>
      <c r="Q841" s="443"/>
      <c r="R841" s="443"/>
      <c r="S841" s="443"/>
      <c r="T841" s="443"/>
      <c r="U841" s="443"/>
      <c r="V841" s="443"/>
      <c r="W841" s="443"/>
      <c r="X841" s="443"/>
      <c r="Y841" s="443"/>
      <c r="Z841" s="443"/>
    </row>
    <row r="842">
      <c r="A842" s="443"/>
      <c r="B842" s="443"/>
      <c r="C842" s="443"/>
      <c r="D842" s="443"/>
      <c r="E842" s="443"/>
      <c r="F842" s="443"/>
      <c r="G842" s="443"/>
      <c r="H842" s="443"/>
      <c r="I842" s="443"/>
      <c r="J842" s="452"/>
      <c r="K842" s="443"/>
      <c r="L842" s="443"/>
      <c r="M842" s="443"/>
      <c r="N842" s="443"/>
      <c r="O842" s="443"/>
      <c r="P842" s="443"/>
      <c r="Q842" s="443"/>
      <c r="R842" s="443"/>
      <c r="S842" s="443"/>
      <c r="T842" s="443"/>
      <c r="U842" s="443"/>
      <c r="V842" s="443"/>
      <c r="W842" s="443"/>
      <c r="X842" s="443"/>
      <c r="Y842" s="443"/>
      <c r="Z842" s="443"/>
    </row>
    <row r="843">
      <c r="A843" s="443"/>
      <c r="B843" s="443"/>
      <c r="C843" s="443"/>
      <c r="D843" s="443"/>
      <c r="E843" s="443"/>
      <c r="F843" s="443"/>
      <c r="G843" s="443"/>
      <c r="H843" s="443"/>
      <c r="I843" s="443"/>
      <c r="J843" s="452"/>
      <c r="K843" s="443"/>
      <c r="L843" s="443"/>
      <c r="M843" s="443"/>
      <c r="N843" s="443"/>
      <c r="O843" s="443"/>
      <c r="P843" s="443"/>
      <c r="Q843" s="443"/>
      <c r="R843" s="443"/>
      <c r="S843" s="443"/>
      <c r="T843" s="443"/>
      <c r="U843" s="443"/>
      <c r="V843" s="443"/>
      <c r="W843" s="443"/>
      <c r="X843" s="443"/>
      <c r="Y843" s="443"/>
      <c r="Z843" s="443"/>
    </row>
    <row r="844">
      <c r="A844" s="443"/>
      <c r="B844" s="443"/>
      <c r="C844" s="443"/>
      <c r="D844" s="443"/>
      <c r="E844" s="443"/>
      <c r="F844" s="443"/>
      <c r="G844" s="443"/>
      <c r="H844" s="443"/>
      <c r="I844" s="443"/>
      <c r="J844" s="452"/>
      <c r="K844" s="443"/>
      <c r="L844" s="443"/>
      <c r="M844" s="443"/>
      <c r="N844" s="443"/>
      <c r="O844" s="443"/>
      <c r="P844" s="443"/>
      <c r="Q844" s="443"/>
      <c r="R844" s="443"/>
      <c r="S844" s="443"/>
      <c r="T844" s="443"/>
      <c r="U844" s="443"/>
      <c r="V844" s="443"/>
      <c r="W844" s="443"/>
      <c r="X844" s="443"/>
      <c r="Y844" s="443"/>
      <c r="Z844" s="443"/>
    </row>
    <row r="845">
      <c r="A845" s="443"/>
      <c r="B845" s="443"/>
      <c r="C845" s="443"/>
      <c r="D845" s="443"/>
      <c r="E845" s="443"/>
      <c r="F845" s="443"/>
      <c r="G845" s="443"/>
      <c r="H845" s="443"/>
      <c r="I845" s="443"/>
      <c r="J845" s="452"/>
      <c r="K845" s="443"/>
      <c r="L845" s="443"/>
      <c r="M845" s="443"/>
      <c r="N845" s="443"/>
      <c r="O845" s="443"/>
      <c r="P845" s="443"/>
      <c r="Q845" s="443"/>
      <c r="R845" s="443"/>
      <c r="S845" s="443"/>
      <c r="T845" s="443"/>
      <c r="U845" s="443"/>
      <c r="V845" s="443"/>
      <c r="W845" s="443"/>
      <c r="X845" s="443"/>
      <c r="Y845" s="443"/>
      <c r="Z845" s="443"/>
    </row>
    <row r="846">
      <c r="A846" s="443"/>
      <c r="B846" s="443"/>
      <c r="C846" s="443"/>
      <c r="D846" s="443"/>
      <c r="E846" s="443"/>
      <c r="F846" s="443"/>
      <c r="G846" s="443"/>
      <c r="H846" s="443"/>
      <c r="I846" s="443"/>
      <c r="J846" s="452"/>
      <c r="K846" s="443"/>
      <c r="L846" s="443"/>
      <c r="M846" s="443"/>
      <c r="N846" s="443"/>
      <c r="O846" s="443"/>
      <c r="P846" s="443"/>
      <c r="Q846" s="443"/>
      <c r="R846" s="443"/>
      <c r="S846" s="443"/>
      <c r="T846" s="443"/>
      <c r="U846" s="443"/>
      <c r="V846" s="443"/>
      <c r="W846" s="443"/>
      <c r="X846" s="443"/>
      <c r="Y846" s="443"/>
      <c r="Z846" s="443"/>
    </row>
    <row r="847">
      <c r="A847" s="443"/>
      <c r="B847" s="443"/>
      <c r="C847" s="443"/>
      <c r="D847" s="443"/>
      <c r="E847" s="443"/>
      <c r="F847" s="443"/>
      <c r="G847" s="443"/>
      <c r="H847" s="443"/>
      <c r="I847" s="443"/>
      <c r="J847" s="452"/>
      <c r="K847" s="443"/>
      <c r="L847" s="443"/>
      <c r="M847" s="443"/>
      <c r="N847" s="443"/>
      <c r="O847" s="443"/>
      <c r="P847" s="443"/>
      <c r="Q847" s="443"/>
      <c r="R847" s="443"/>
      <c r="S847" s="443"/>
      <c r="T847" s="443"/>
      <c r="U847" s="443"/>
      <c r="V847" s="443"/>
      <c r="W847" s="443"/>
      <c r="X847" s="443"/>
      <c r="Y847" s="443"/>
      <c r="Z847" s="443"/>
    </row>
    <row r="848">
      <c r="A848" s="443"/>
      <c r="B848" s="443"/>
      <c r="C848" s="443"/>
      <c r="D848" s="443"/>
      <c r="E848" s="443"/>
      <c r="F848" s="443"/>
      <c r="G848" s="443"/>
      <c r="H848" s="443"/>
      <c r="I848" s="443"/>
      <c r="J848" s="452"/>
      <c r="K848" s="443"/>
      <c r="L848" s="443"/>
      <c r="M848" s="443"/>
      <c r="N848" s="443"/>
      <c r="O848" s="443"/>
      <c r="P848" s="443"/>
      <c r="Q848" s="443"/>
      <c r="R848" s="443"/>
      <c r="S848" s="443"/>
      <c r="T848" s="443"/>
      <c r="U848" s="443"/>
      <c r="V848" s="443"/>
      <c r="W848" s="443"/>
      <c r="X848" s="443"/>
      <c r="Y848" s="443"/>
      <c r="Z848" s="443"/>
    </row>
    <row r="849">
      <c r="A849" s="443"/>
      <c r="B849" s="443"/>
      <c r="C849" s="443"/>
      <c r="D849" s="443"/>
      <c r="E849" s="443"/>
      <c r="F849" s="443"/>
      <c r="G849" s="443"/>
      <c r="H849" s="443"/>
      <c r="I849" s="443"/>
      <c r="J849" s="452"/>
      <c r="K849" s="443"/>
      <c r="L849" s="443"/>
      <c r="M849" s="443"/>
      <c r="N849" s="443"/>
      <c r="O849" s="443"/>
      <c r="P849" s="443"/>
      <c r="Q849" s="443"/>
      <c r="R849" s="443"/>
      <c r="S849" s="443"/>
      <c r="T849" s="443"/>
      <c r="U849" s="443"/>
      <c r="V849" s="443"/>
      <c r="W849" s="443"/>
      <c r="X849" s="443"/>
      <c r="Y849" s="443"/>
      <c r="Z849" s="443"/>
    </row>
    <row r="850">
      <c r="A850" s="443"/>
      <c r="B850" s="443"/>
      <c r="C850" s="443"/>
      <c r="D850" s="443"/>
      <c r="E850" s="443"/>
      <c r="F850" s="443"/>
      <c r="G850" s="443"/>
      <c r="H850" s="443"/>
      <c r="I850" s="443"/>
      <c r="J850" s="452"/>
      <c r="K850" s="443"/>
      <c r="L850" s="443"/>
      <c r="M850" s="443"/>
      <c r="N850" s="443"/>
      <c r="O850" s="443"/>
      <c r="P850" s="443"/>
      <c r="Q850" s="443"/>
      <c r="R850" s="443"/>
      <c r="S850" s="443"/>
      <c r="T850" s="443"/>
      <c r="U850" s="443"/>
      <c r="V850" s="443"/>
      <c r="W850" s="443"/>
      <c r="X850" s="443"/>
      <c r="Y850" s="443"/>
      <c r="Z850" s="443"/>
    </row>
    <row r="851">
      <c r="A851" s="443"/>
      <c r="B851" s="443"/>
      <c r="C851" s="443"/>
      <c r="D851" s="443"/>
      <c r="E851" s="443"/>
      <c r="F851" s="443"/>
      <c r="G851" s="443"/>
      <c r="H851" s="443"/>
      <c r="I851" s="443"/>
      <c r="J851" s="452"/>
      <c r="K851" s="443"/>
      <c r="L851" s="443"/>
      <c r="M851" s="443"/>
      <c r="N851" s="443"/>
      <c r="O851" s="443"/>
      <c r="P851" s="443"/>
      <c r="Q851" s="443"/>
      <c r="R851" s="443"/>
      <c r="S851" s="443"/>
      <c r="T851" s="443"/>
      <c r="U851" s="443"/>
      <c r="V851" s="443"/>
      <c r="W851" s="443"/>
      <c r="X851" s="443"/>
      <c r="Y851" s="443"/>
      <c r="Z851" s="443"/>
    </row>
    <row r="852">
      <c r="A852" s="443"/>
      <c r="B852" s="443"/>
      <c r="C852" s="443"/>
      <c r="D852" s="443"/>
      <c r="E852" s="443"/>
      <c r="F852" s="443"/>
      <c r="G852" s="443"/>
      <c r="H852" s="443"/>
      <c r="I852" s="443"/>
      <c r="J852" s="452"/>
      <c r="K852" s="443"/>
      <c r="L852" s="443"/>
      <c r="M852" s="443"/>
      <c r="N852" s="443"/>
      <c r="O852" s="443"/>
      <c r="P852" s="443"/>
      <c r="Q852" s="443"/>
      <c r="R852" s="443"/>
      <c r="S852" s="443"/>
      <c r="T852" s="443"/>
      <c r="U852" s="443"/>
      <c r="V852" s="443"/>
      <c r="W852" s="443"/>
      <c r="X852" s="443"/>
      <c r="Y852" s="443"/>
      <c r="Z852" s="443"/>
    </row>
    <row r="853">
      <c r="A853" s="443"/>
      <c r="B853" s="443"/>
      <c r="C853" s="443"/>
      <c r="D853" s="443"/>
      <c r="E853" s="443"/>
      <c r="F853" s="443"/>
      <c r="G853" s="443"/>
      <c r="H853" s="443"/>
      <c r="I853" s="443"/>
      <c r="J853" s="452"/>
      <c r="K853" s="443"/>
      <c r="L853" s="443"/>
      <c r="M853" s="443"/>
      <c r="N853" s="443"/>
      <c r="O853" s="443"/>
      <c r="P853" s="443"/>
      <c r="Q853" s="443"/>
      <c r="R853" s="443"/>
      <c r="S853" s="443"/>
      <c r="T853" s="443"/>
      <c r="U853" s="443"/>
      <c r="V853" s="443"/>
      <c r="W853" s="443"/>
      <c r="X853" s="443"/>
      <c r="Y853" s="443"/>
      <c r="Z853" s="443"/>
    </row>
    <row r="854">
      <c r="A854" s="443"/>
      <c r="B854" s="443"/>
      <c r="C854" s="443"/>
      <c r="D854" s="443"/>
      <c r="E854" s="443"/>
      <c r="F854" s="443"/>
      <c r="G854" s="443"/>
      <c r="H854" s="443"/>
      <c r="I854" s="443"/>
      <c r="J854" s="452"/>
      <c r="K854" s="443"/>
      <c r="L854" s="443"/>
      <c r="M854" s="443"/>
      <c r="N854" s="443"/>
      <c r="O854" s="443"/>
      <c r="P854" s="443"/>
      <c r="Q854" s="443"/>
      <c r="R854" s="443"/>
      <c r="S854" s="443"/>
      <c r="T854" s="443"/>
      <c r="U854" s="443"/>
      <c r="V854" s="443"/>
      <c r="W854" s="443"/>
      <c r="X854" s="443"/>
      <c r="Y854" s="443"/>
      <c r="Z854" s="443"/>
    </row>
    <row r="855">
      <c r="A855" s="443"/>
      <c r="B855" s="443"/>
      <c r="C855" s="443"/>
      <c r="D855" s="443"/>
      <c r="E855" s="443"/>
      <c r="F855" s="443"/>
      <c r="G855" s="443"/>
      <c r="H855" s="443"/>
      <c r="I855" s="443"/>
      <c r="J855" s="452"/>
      <c r="K855" s="443"/>
      <c r="L855" s="443"/>
      <c r="M855" s="443"/>
      <c r="N855" s="443"/>
      <c r="O855" s="443"/>
      <c r="P855" s="443"/>
      <c r="Q855" s="443"/>
      <c r="R855" s="443"/>
      <c r="S855" s="443"/>
      <c r="T855" s="443"/>
      <c r="U855" s="443"/>
      <c r="V855" s="443"/>
      <c r="W855" s="443"/>
      <c r="X855" s="443"/>
      <c r="Y855" s="443"/>
      <c r="Z855" s="443"/>
    </row>
    <row r="856">
      <c r="A856" s="443"/>
      <c r="B856" s="443"/>
      <c r="C856" s="443"/>
      <c r="D856" s="443"/>
      <c r="E856" s="443"/>
      <c r="F856" s="443"/>
      <c r="G856" s="443"/>
      <c r="H856" s="443"/>
      <c r="I856" s="443"/>
      <c r="J856" s="452"/>
      <c r="K856" s="443"/>
      <c r="L856" s="443"/>
      <c r="M856" s="443"/>
      <c r="N856" s="443"/>
      <c r="O856" s="443"/>
      <c r="P856" s="443"/>
      <c r="Q856" s="443"/>
      <c r="R856" s="443"/>
      <c r="S856" s="443"/>
      <c r="T856" s="443"/>
      <c r="U856" s="443"/>
      <c r="V856" s="443"/>
      <c r="W856" s="443"/>
      <c r="X856" s="443"/>
      <c r="Y856" s="443"/>
      <c r="Z856" s="443"/>
    </row>
    <row r="857">
      <c r="A857" s="443"/>
      <c r="B857" s="443"/>
      <c r="C857" s="443"/>
      <c r="D857" s="443"/>
      <c r="E857" s="443"/>
      <c r="F857" s="443"/>
      <c r="G857" s="443"/>
      <c r="H857" s="443"/>
      <c r="I857" s="443"/>
      <c r="J857" s="452"/>
      <c r="K857" s="443"/>
      <c r="L857" s="443"/>
      <c r="M857" s="443"/>
      <c r="N857" s="443"/>
      <c r="O857" s="443"/>
      <c r="P857" s="443"/>
      <c r="Q857" s="443"/>
      <c r="R857" s="443"/>
      <c r="S857" s="443"/>
      <c r="T857" s="443"/>
      <c r="U857" s="443"/>
      <c r="V857" s="443"/>
      <c r="W857" s="443"/>
      <c r="X857" s="443"/>
      <c r="Y857" s="443"/>
      <c r="Z857" s="443"/>
    </row>
    <row r="858">
      <c r="A858" s="443"/>
      <c r="B858" s="443"/>
      <c r="C858" s="443"/>
      <c r="D858" s="443"/>
      <c r="E858" s="443"/>
      <c r="F858" s="443"/>
      <c r="G858" s="443"/>
      <c r="H858" s="443"/>
      <c r="I858" s="443"/>
      <c r="J858" s="452"/>
      <c r="K858" s="443"/>
      <c r="L858" s="443"/>
      <c r="M858" s="443"/>
      <c r="N858" s="443"/>
      <c r="O858" s="443"/>
      <c r="P858" s="443"/>
      <c r="Q858" s="443"/>
      <c r="R858" s="443"/>
      <c r="S858" s="443"/>
      <c r="T858" s="443"/>
      <c r="U858" s="443"/>
      <c r="V858" s="443"/>
      <c r="W858" s="443"/>
      <c r="X858" s="443"/>
      <c r="Y858" s="443"/>
      <c r="Z858" s="443"/>
    </row>
    <row r="859">
      <c r="A859" s="443"/>
      <c r="B859" s="443"/>
      <c r="C859" s="443"/>
      <c r="D859" s="443"/>
      <c r="E859" s="443"/>
      <c r="F859" s="443"/>
      <c r="G859" s="443"/>
      <c r="H859" s="443"/>
      <c r="I859" s="443"/>
      <c r="J859" s="452"/>
      <c r="K859" s="443"/>
      <c r="L859" s="443"/>
      <c r="M859" s="443"/>
      <c r="N859" s="443"/>
      <c r="O859" s="443"/>
      <c r="P859" s="443"/>
      <c r="Q859" s="443"/>
      <c r="R859" s="443"/>
      <c r="S859" s="443"/>
      <c r="T859" s="443"/>
      <c r="U859" s="443"/>
      <c r="V859" s="443"/>
      <c r="W859" s="443"/>
      <c r="X859" s="443"/>
      <c r="Y859" s="443"/>
      <c r="Z859" s="443"/>
    </row>
    <row r="860">
      <c r="A860" s="443"/>
      <c r="B860" s="443"/>
      <c r="C860" s="443"/>
      <c r="D860" s="443"/>
      <c r="E860" s="443"/>
      <c r="F860" s="443"/>
      <c r="G860" s="443"/>
      <c r="H860" s="443"/>
      <c r="I860" s="443"/>
      <c r="J860" s="452"/>
      <c r="K860" s="443"/>
      <c r="L860" s="443"/>
      <c r="M860" s="443"/>
      <c r="N860" s="443"/>
      <c r="O860" s="443"/>
      <c r="P860" s="443"/>
      <c r="Q860" s="443"/>
      <c r="R860" s="443"/>
      <c r="S860" s="443"/>
      <c r="T860" s="443"/>
      <c r="U860" s="443"/>
      <c r="V860" s="443"/>
      <c r="W860" s="443"/>
      <c r="X860" s="443"/>
      <c r="Y860" s="443"/>
      <c r="Z860" s="443"/>
    </row>
    <row r="861">
      <c r="A861" s="443"/>
      <c r="B861" s="443"/>
      <c r="C861" s="443"/>
      <c r="D861" s="443"/>
      <c r="E861" s="443"/>
      <c r="F861" s="443"/>
      <c r="G861" s="443"/>
      <c r="H861" s="443"/>
      <c r="I861" s="443"/>
      <c r="J861" s="452"/>
      <c r="K861" s="443"/>
      <c r="L861" s="443"/>
      <c r="M861" s="443"/>
      <c r="N861" s="443"/>
      <c r="O861" s="443"/>
      <c r="P861" s="443"/>
      <c r="Q861" s="443"/>
      <c r="R861" s="443"/>
      <c r="S861" s="443"/>
      <c r="T861" s="443"/>
      <c r="U861" s="443"/>
      <c r="V861" s="443"/>
      <c r="W861" s="443"/>
      <c r="X861" s="443"/>
      <c r="Y861" s="443"/>
      <c r="Z861" s="443"/>
    </row>
    <row r="862">
      <c r="A862" s="443"/>
      <c r="B862" s="443"/>
      <c r="C862" s="443"/>
      <c r="D862" s="443"/>
      <c r="E862" s="443"/>
      <c r="F862" s="443"/>
      <c r="G862" s="443"/>
      <c r="H862" s="443"/>
      <c r="I862" s="443"/>
      <c r="J862" s="452"/>
      <c r="K862" s="443"/>
      <c r="L862" s="443"/>
      <c r="M862" s="443"/>
      <c r="N862" s="443"/>
      <c r="O862" s="443"/>
      <c r="P862" s="443"/>
      <c r="Q862" s="443"/>
      <c r="R862" s="443"/>
      <c r="S862" s="443"/>
      <c r="T862" s="443"/>
      <c r="U862" s="443"/>
      <c r="V862" s="443"/>
      <c r="W862" s="443"/>
      <c r="X862" s="443"/>
      <c r="Y862" s="443"/>
      <c r="Z862" s="443"/>
    </row>
    <row r="863">
      <c r="A863" s="443"/>
      <c r="B863" s="443"/>
      <c r="C863" s="443"/>
      <c r="D863" s="443"/>
      <c r="E863" s="443"/>
      <c r="F863" s="443"/>
      <c r="G863" s="443"/>
      <c r="H863" s="443"/>
      <c r="I863" s="443"/>
      <c r="J863" s="452"/>
      <c r="K863" s="443"/>
      <c r="L863" s="443"/>
      <c r="M863" s="443"/>
      <c r="N863" s="443"/>
      <c r="O863" s="443"/>
      <c r="P863" s="443"/>
      <c r="Q863" s="443"/>
      <c r="R863" s="443"/>
      <c r="S863" s="443"/>
      <c r="T863" s="443"/>
      <c r="U863" s="443"/>
      <c r="V863" s="443"/>
      <c r="W863" s="443"/>
      <c r="X863" s="443"/>
      <c r="Y863" s="443"/>
      <c r="Z863" s="443"/>
    </row>
    <row r="864">
      <c r="A864" s="443"/>
      <c r="B864" s="443"/>
      <c r="C864" s="443"/>
      <c r="D864" s="443"/>
      <c r="E864" s="443"/>
      <c r="F864" s="443"/>
      <c r="G864" s="443"/>
      <c r="H864" s="443"/>
      <c r="I864" s="443"/>
      <c r="J864" s="452"/>
      <c r="K864" s="443"/>
      <c r="L864" s="443"/>
      <c r="M864" s="443"/>
      <c r="N864" s="443"/>
      <c r="O864" s="443"/>
      <c r="P864" s="443"/>
      <c r="Q864" s="443"/>
      <c r="R864" s="443"/>
      <c r="S864" s="443"/>
      <c r="T864" s="443"/>
      <c r="U864" s="443"/>
      <c r="V864" s="443"/>
      <c r="W864" s="443"/>
      <c r="X864" s="443"/>
      <c r="Y864" s="443"/>
      <c r="Z864" s="443"/>
    </row>
    <row r="865">
      <c r="A865" s="443"/>
      <c r="B865" s="443"/>
      <c r="C865" s="443"/>
      <c r="D865" s="443"/>
      <c r="E865" s="443"/>
      <c r="F865" s="443"/>
      <c r="G865" s="443"/>
      <c r="H865" s="443"/>
      <c r="I865" s="443"/>
      <c r="J865" s="452"/>
      <c r="K865" s="443"/>
      <c r="L865" s="443"/>
      <c r="M865" s="443"/>
      <c r="N865" s="443"/>
      <c r="O865" s="443"/>
      <c r="P865" s="443"/>
      <c r="Q865" s="443"/>
      <c r="R865" s="443"/>
      <c r="S865" s="443"/>
      <c r="T865" s="443"/>
      <c r="U865" s="443"/>
      <c r="V865" s="443"/>
      <c r="W865" s="443"/>
      <c r="X865" s="443"/>
      <c r="Y865" s="443"/>
      <c r="Z865" s="443"/>
    </row>
    <row r="866">
      <c r="A866" s="443"/>
      <c r="B866" s="443"/>
      <c r="C866" s="443"/>
      <c r="D866" s="443"/>
      <c r="E866" s="443"/>
      <c r="F866" s="443"/>
      <c r="G866" s="443"/>
      <c r="H866" s="443"/>
      <c r="I866" s="443"/>
      <c r="J866" s="452"/>
      <c r="K866" s="443"/>
      <c r="L866" s="443"/>
      <c r="M866" s="443"/>
      <c r="N866" s="443"/>
      <c r="O866" s="443"/>
      <c r="P866" s="443"/>
      <c r="Q866" s="443"/>
      <c r="R866" s="443"/>
      <c r="S866" s="443"/>
      <c r="T866" s="443"/>
      <c r="U866" s="443"/>
      <c r="V866" s="443"/>
      <c r="W866" s="443"/>
      <c r="X866" s="443"/>
      <c r="Y866" s="443"/>
      <c r="Z866" s="443"/>
    </row>
    <row r="867">
      <c r="A867" s="443"/>
      <c r="B867" s="443"/>
      <c r="C867" s="443"/>
      <c r="D867" s="443"/>
      <c r="E867" s="443"/>
      <c r="F867" s="443"/>
      <c r="G867" s="443"/>
      <c r="H867" s="443"/>
      <c r="I867" s="443"/>
      <c r="J867" s="452"/>
      <c r="K867" s="443"/>
      <c r="L867" s="443"/>
      <c r="M867" s="443"/>
      <c r="N867" s="443"/>
      <c r="O867" s="443"/>
      <c r="P867" s="443"/>
      <c r="Q867" s="443"/>
      <c r="R867" s="443"/>
      <c r="S867" s="443"/>
      <c r="T867" s="443"/>
      <c r="U867" s="443"/>
      <c r="V867" s="443"/>
      <c r="W867" s="443"/>
      <c r="X867" s="443"/>
      <c r="Y867" s="443"/>
      <c r="Z867" s="443"/>
    </row>
    <row r="868">
      <c r="A868" s="443"/>
      <c r="B868" s="443"/>
      <c r="C868" s="443"/>
      <c r="D868" s="443"/>
      <c r="E868" s="443"/>
      <c r="F868" s="443"/>
      <c r="G868" s="443"/>
      <c r="H868" s="443"/>
      <c r="I868" s="443"/>
      <c r="J868" s="452"/>
      <c r="K868" s="443"/>
      <c r="L868" s="443"/>
      <c r="M868" s="443"/>
      <c r="N868" s="443"/>
      <c r="O868" s="443"/>
      <c r="P868" s="443"/>
      <c r="Q868" s="443"/>
      <c r="R868" s="443"/>
      <c r="S868" s="443"/>
      <c r="T868" s="443"/>
      <c r="U868" s="443"/>
      <c r="V868" s="443"/>
      <c r="W868" s="443"/>
      <c r="X868" s="443"/>
      <c r="Y868" s="443"/>
      <c r="Z868" s="443"/>
    </row>
    <row r="869">
      <c r="A869" s="443"/>
      <c r="B869" s="443"/>
      <c r="C869" s="443"/>
      <c r="D869" s="443"/>
      <c r="E869" s="443"/>
      <c r="F869" s="443"/>
      <c r="G869" s="443"/>
      <c r="H869" s="443"/>
      <c r="I869" s="443"/>
      <c r="J869" s="452"/>
      <c r="K869" s="443"/>
      <c r="L869" s="443"/>
      <c r="M869" s="443"/>
      <c r="N869" s="443"/>
      <c r="O869" s="443"/>
      <c r="P869" s="443"/>
      <c r="Q869" s="443"/>
      <c r="R869" s="443"/>
      <c r="S869" s="443"/>
      <c r="T869" s="443"/>
      <c r="U869" s="443"/>
      <c r="V869" s="443"/>
      <c r="W869" s="443"/>
      <c r="X869" s="443"/>
      <c r="Y869" s="443"/>
      <c r="Z869" s="443"/>
    </row>
    <row r="870">
      <c r="A870" s="443"/>
      <c r="B870" s="443"/>
      <c r="C870" s="443"/>
      <c r="D870" s="443"/>
      <c r="E870" s="443"/>
      <c r="F870" s="443"/>
      <c r="G870" s="443"/>
      <c r="H870" s="443"/>
      <c r="I870" s="443"/>
      <c r="J870" s="452"/>
      <c r="K870" s="443"/>
      <c r="L870" s="443"/>
      <c r="M870" s="443"/>
      <c r="N870" s="443"/>
      <c r="O870" s="443"/>
      <c r="P870" s="443"/>
      <c r="Q870" s="443"/>
      <c r="R870" s="443"/>
      <c r="S870" s="443"/>
      <c r="T870" s="443"/>
      <c r="U870" s="443"/>
      <c r="V870" s="443"/>
      <c r="W870" s="443"/>
      <c r="X870" s="443"/>
      <c r="Y870" s="443"/>
      <c r="Z870" s="443"/>
    </row>
    <row r="871">
      <c r="A871" s="443"/>
      <c r="B871" s="443"/>
      <c r="C871" s="443"/>
      <c r="D871" s="443"/>
      <c r="E871" s="443"/>
      <c r="F871" s="443"/>
      <c r="G871" s="443"/>
      <c r="H871" s="443"/>
      <c r="I871" s="443"/>
      <c r="J871" s="452"/>
      <c r="K871" s="443"/>
      <c r="L871" s="443"/>
      <c r="M871" s="443"/>
      <c r="N871" s="443"/>
      <c r="O871" s="443"/>
      <c r="P871" s="443"/>
      <c r="Q871" s="443"/>
      <c r="R871" s="443"/>
      <c r="S871" s="443"/>
      <c r="T871" s="443"/>
      <c r="U871" s="443"/>
      <c r="V871" s="443"/>
      <c r="W871" s="443"/>
      <c r="X871" s="443"/>
      <c r="Y871" s="443"/>
      <c r="Z871" s="443"/>
    </row>
    <row r="872">
      <c r="A872" s="443"/>
      <c r="B872" s="443"/>
      <c r="C872" s="443"/>
      <c r="D872" s="443"/>
      <c r="E872" s="443"/>
      <c r="F872" s="443"/>
      <c r="G872" s="443"/>
      <c r="H872" s="443"/>
      <c r="I872" s="443"/>
      <c r="J872" s="452"/>
      <c r="K872" s="443"/>
      <c r="L872" s="443"/>
      <c r="M872" s="443"/>
      <c r="N872" s="443"/>
      <c r="O872" s="443"/>
      <c r="P872" s="443"/>
      <c r="Q872" s="443"/>
      <c r="R872" s="443"/>
      <c r="S872" s="443"/>
      <c r="T872" s="443"/>
      <c r="U872" s="443"/>
      <c r="V872" s="443"/>
      <c r="W872" s="443"/>
      <c r="X872" s="443"/>
      <c r="Y872" s="443"/>
      <c r="Z872" s="443"/>
    </row>
    <row r="873">
      <c r="A873" s="443"/>
      <c r="B873" s="443"/>
      <c r="C873" s="443"/>
      <c r="D873" s="443"/>
      <c r="E873" s="443"/>
      <c r="F873" s="443"/>
      <c r="G873" s="443"/>
      <c r="H873" s="443"/>
      <c r="I873" s="443"/>
      <c r="J873" s="452"/>
      <c r="K873" s="443"/>
      <c r="L873" s="443"/>
      <c r="M873" s="443"/>
      <c r="N873" s="443"/>
      <c r="O873" s="443"/>
      <c r="P873" s="443"/>
      <c r="Q873" s="443"/>
      <c r="R873" s="443"/>
      <c r="S873" s="443"/>
      <c r="T873" s="443"/>
      <c r="U873" s="443"/>
      <c r="V873" s="443"/>
      <c r="W873" s="443"/>
      <c r="X873" s="443"/>
      <c r="Y873" s="443"/>
      <c r="Z873" s="443"/>
    </row>
    <row r="874">
      <c r="A874" s="443"/>
      <c r="B874" s="443"/>
      <c r="C874" s="443"/>
      <c r="D874" s="443"/>
      <c r="E874" s="443"/>
      <c r="F874" s="443"/>
      <c r="G874" s="443"/>
      <c r="H874" s="443"/>
      <c r="I874" s="443"/>
      <c r="J874" s="452"/>
      <c r="K874" s="443"/>
      <c r="L874" s="443"/>
      <c r="M874" s="443"/>
      <c r="N874" s="443"/>
      <c r="O874" s="443"/>
      <c r="P874" s="443"/>
      <c r="Q874" s="443"/>
      <c r="R874" s="443"/>
      <c r="S874" s="443"/>
      <c r="T874" s="443"/>
      <c r="U874" s="443"/>
      <c r="V874" s="443"/>
      <c r="W874" s="443"/>
      <c r="X874" s="443"/>
      <c r="Y874" s="443"/>
      <c r="Z874" s="443"/>
    </row>
    <row r="875">
      <c r="A875" s="443"/>
      <c r="B875" s="443"/>
      <c r="C875" s="443"/>
      <c r="D875" s="443"/>
      <c r="E875" s="443"/>
      <c r="F875" s="443"/>
      <c r="G875" s="443"/>
      <c r="H875" s="443"/>
      <c r="I875" s="443"/>
      <c r="J875" s="452"/>
      <c r="K875" s="443"/>
      <c r="L875" s="443"/>
      <c r="M875" s="443"/>
      <c r="N875" s="443"/>
      <c r="O875" s="443"/>
      <c r="P875" s="443"/>
      <c r="Q875" s="443"/>
      <c r="R875" s="443"/>
      <c r="S875" s="443"/>
      <c r="T875" s="443"/>
      <c r="U875" s="443"/>
      <c r="V875" s="443"/>
      <c r="W875" s="443"/>
      <c r="X875" s="443"/>
      <c r="Y875" s="443"/>
      <c r="Z875" s="443"/>
    </row>
    <row r="876">
      <c r="A876" s="443"/>
      <c r="B876" s="443"/>
      <c r="C876" s="443"/>
      <c r="D876" s="443"/>
      <c r="E876" s="443"/>
      <c r="F876" s="443"/>
      <c r="G876" s="443"/>
      <c r="H876" s="443"/>
      <c r="I876" s="443"/>
      <c r="J876" s="452"/>
      <c r="K876" s="443"/>
      <c r="L876" s="443"/>
      <c r="M876" s="443"/>
      <c r="N876" s="443"/>
      <c r="O876" s="443"/>
      <c r="P876" s="443"/>
      <c r="Q876" s="443"/>
      <c r="R876" s="443"/>
      <c r="S876" s="443"/>
      <c r="T876" s="443"/>
      <c r="U876" s="443"/>
      <c r="V876" s="443"/>
      <c r="W876" s="443"/>
      <c r="X876" s="443"/>
      <c r="Y876" s="443"/>
      <c r="Z876" s="443"/>
    </row>
    <row r="877">
      <c r="A877" s="443"/>
      <c r="B877" s="443"/>
      <c r="C877" s="443"/>
      <c r="D877" s="443"/>
      <c r="E877" s="443"/>
      <c r="F877" s="443"/>
      <c r="G877" s="443"/>
      <c r="H877" s="443"/>
      <c r="I877" s="443"/>
      <c r="J877" s="452"/>
      <c r="K877" s="443"/>
      <c r="L877" s="443"/>
      <c r="M877" s="443"/>
      <c r="N877" s="443"/>
      <c r="O877" s="443"/>
      <c r="P877" s="443"/>
      <c r="Q877" s="443"/>
      <c r="R877" s="443"/>
      <c r="S877" s="443"/>
      <c r="T877" s="443"/>
      <c r="U877" s="443"/>
      <c r="V877" s="443"/>
      <c r="W877" s="443"/>
      <c r="X877" s="443"/>
      <c r="Y877" s="443"/>
      <c r="Z877" s="443"/>
    </row>
    <row r="878">
      <c r="A878" s="443"/>
      <c r="B878" s="443"/>
      <c r="C878" s="443"/>
      <c r="D878" s="443"/>
      <c r="E878" s="443"/>
      <c r="F878" s="443"/>
      <c r="G878" s="443"/>
      <c r="H878" s="443"/>
      <c r="I878" s="443"/>
      <c r="J878" s="452"/>
      <c r="K878" s="443"/>
      <c r="L878" s="443"/>
      <c r="M878" s="443"/>
      <c r="N878" s="443"/>
      <c r="O878" s="443"/>
      <c r="P878" s="443"/>
      <c r="Q878" s="443"/>
      <c r="R878" s="443"/>
      <c r="S878" s="443"/>
      <c r="T878" s="443"/>
      <c r="U878" s="443"/>
      <c r="V878" s="443"/>
      <c r="W878" s="443"/>
      <c r="X878" s="443"/>
      <c r="Y878" s="443"/>
      <c r="Z878" s="443"/>
    </row>
    <row r="879">
      <c r="A879" s="443"/>
      <c r="B879" s="443"/>
      <c r="C879" s="443"/>
      <c r="D879" s="443"/>
      <c r="E879" s="443"/>
      <c r="F879" s="443"/>
      <c r="G879" s="443"/>
      <c r="H879" s="443"/>
      <c r="I879" s="443"/>
      <c r="J879" s="452"/>
      <c r="K879" s="443"/>
      <c r="L879" s="443"/>
      <c r="M879" s="443"/>
      <c r="N879" s="443"/>
      <c r="O879" s="443"/>
      <c r="P879" s="443"/>
      <c r="Q879" s="443"/>
      <c r="R879" s="443"/>
      <c r="S879" s="443"/>
      <c r="T879" s="443"/>
      <c r="U879" s="443"/>
      <c r="V879" s="443"/>
      <c r="W879" s="443"/>
      <c r="X879" s="443"/>
      <c r="Y879" s="443"/>
      <c r="Z879" s="443"/>
    </row>
    <row r="880">
      <c r="A880" s="443"/>
      <c r="B880" s="443"/>
      <c r="C880" s="443"/>
      <c r="D880" s="443"/>
      <c r="E880" s="443"/>
      <c r="F880" s="443"/>
      <c r="G880" s="443"/>
      <c r="H880" s="443"/>
      <c r="I880" s="443"/>
      <c r="J880" s="452"/>
      <c r="K880" s="443"/>
      <c r="L880" s="443"/>
      <c r="M880" s="443"/>
      <c r="N880" s="443"/>
      <c r="O880" s="443"/>
      <c r="P880" s="443"/>
      <c r="Q880" s="443"/>
      <c r="R880" s="443"/>
      <c r="S880" s="443"/>
      <c r="T880" s="443"/>
      <c r="U880" s="443"/>
      <c r="V880" s="443"/>
      <c r="W880" s="443"/>
      <c r="X880" s="443"/>
      <c r="Y880" s="443"/>
      <c r="Z880" s="443"/>
    </row>
    <row r="881">
      <c r="A881" s="443"/>
      <c r="B881" s="443"/>
      <c r="C881" s="443"/>
      <c r="D881" s="443"/>
      <c r="E881" s="443"/>
      <c r="F881" s="443"/>
      <c r="G881" s="443"/>
      <c r="H881" s="443"/>
      <c r="I881" s="443"/>
      <c r="J881" s="452"/>
      <c r="K881" s="443"/>
      <c r="L881" s="443"/>
      <c r="M881" s="443"/>
      <c r="N881" s="443"/>
      <c r="O881" s="443"/>
      <c r="P881" s="443"/>
      <c r="Q881" s="443"/>
      <c r="R881" s="443"/>
      <c r="S881" s="443"/>
      <c r="T881" s="443"/>
      <c r="U881" s="443"/>
      <c r="V881" s="443"/>
      <c r="W881" s="443"/>
      <c r="X881" s="443"/>
      <c r="Y881" s="443"/>
      <c r="Z881" s="443"/>
    </row>
    <row r="882">
      <c r="A882" s="443"/>
      <c r="B882" s="443"/>
      <c r="C882" s="443"/>
      <c r="D882" s="443"/>
      <c r="E882" s="443"/>
      <c r="F882" s="443"/>
      <c r="G882" s="443"/>
      <c r="H882" s="443"/>
      <c r="I882" s="443"/>
      <c r="J882" s="452"/>
      <c r="K882" s="443"/>
      <c r="L882" s="443"/>
      <c r="M882" s="443"/>
      <c r="N882" s="443"/>
      <c r="O882" s="443"/>
      <c r="P882" s="443"/>
      <c r="Q882" s="443"/>
      <c r="R882" s="443"/>
      <c r="S882" s="443"/>
      <c r="T882" s="443"/>
      <c r="U882" s="443"/>
      <c r="V882" s="443"/>
      <c r="W882" s="443"/>
      <c r="X882" s="443"/>
      <c r="Y882" s="443"/>
      <c r="Z882" s="443"/>
    </row>
    <row r="883">
      <c r="A883" s="443"/>
      <c r="B883" s="443"/>
      <c r="C883" s="443"/>
      <c r="D883" s="443"/>
      <c r="E883" s="443"/>
      <c r="F883" s="443"/>
      <c r="G883" s="443"/>
      <c r="H883" s="443"/>
      <c r="I883" s="443"/>
      <c r="J883" s="452"/>
      <c r="K883" s="443"/>
      <c r="L883" s="443"/>
      <c r="M883" s="443"/>
      <c r="N883" s="443"/>
      <c r="O883" s="443"/>
      <c r="P883" s="443"/>
      <c r="Q883" s="443"/>
      <c r="R883" s="443"/>
      <c r="S883" s="443"/>
      <c r="T883" s="443"/>
      <c r="U883" s="443"/>
      <c r="V883" s="443"/>
      <c r="W883" s="443"/>
      <c r="X883" s="443"/>
      <c r="Y883" s="443"/>
      <c r="Z883" s="443"/>
    </row>
    <row r="884">
      <c r="A884" s="443"/>
      <c r="B884" s="443"/>
      <c r="C884" s="443"/>
      <c r="D884" s="443"/>
      <c r="E884" s="443"/>
      <c r="F884" s="443"/>
      <c r="G884" s="443"/>
      <c r="H884" s="443"/>
      <c r="I884" s="443"/>
      <c r="J884" s="452"/>
      <c r="K884" s="443"/>
      <c r="L884" s="443"/>
      <c r="M884" s="443"/>
      <c r="N884" s="443"/>
      <c r="O884" s="443"/>
      <c r="P884" s="443"/>
      <c r="Q884" s="443"/>
      <c r="R884" s="443"/>
      <c r="S884" s="443"/>
      <c r="T884" s="443"/>
      <c r="U884" s="443"/>
      <c r="V884" s="443"/>
      <c r="W884" s="443"/>
      <c r="X884" s="443"/>
      <c r="Y884" s="443"/>
      <c r="Z884" s="443"/>
    </row>
    <row r="885">
      <c r="A885" s="443"/>
      <c r="B885" s="443"/>
      <c r="C885" s="443"/>
      <c r="D885" s="443"/>
      <c r="E885" s="443"/>
      <c r="F885" s="443"/>
      <c r="G885" s="443"/>
      <c r="H885" s="443"/>
      <c r="I885" s="443"/>
      <c r="J885" s="452"/>
      <c r="K885" s="443"/>
      <c r="L885" s="443"/>
      <c r="M885" s="443"/>
      <c r="N885" s="443"/>
      <c r="O885" s="443"/>
      <c r="P885" s="443"/>
      <c r="Q885" s="443"/>
      <c r="R885" s="443"/>
      <c r="S885" s="443"/>
      <c r="T885" s="443"/>
      <c r="U885" s="443"/>
      <c r="V885" s="443"/>
      <c r="W885" s="443"/>
      <c r="X885" s="443"/>
      <c r="Y885" s="443"/>
      <c r="Z885" s="443"/>
    </row>
    <row r="886">
      <c r="A886" s="443"/>
      <c r="B886" s="443"/>
      <c r="C886" s="443"/>
      <c r="D886" s="443"/>
      <c r="E886" s="443"/>
      <c r="F886" s="443"/>
      <c r="G886" s="443"/>
      <c r="H886" s="443"/>
      <c r="I886" s="443"/>
      <c r="J886" s="452"/>
      <c r="K886" s="443"/>
      <c r="L886" s="443"/>
      <c r="M886" s="443"/>
      <c r="N886" s="443"/>
      <c r="O886" s="443"/>
      <c r="P886" s="443"/>
      <c r="Q886" s="443"/>
      <c r="R886" s="443"/>
      <c r="S886" s="443"/>
      <c r="T886" s="443"/>
      <c r="U886" s="443"/>
      <c r="V886" s="443"/>
      <c r="W886" s="443"/>
      <c r="X886" s="443"/>
      <c r="Y886" s="443"/>
      <c r="Z886" s="443"/>
    </row>
    <row r="887">
      <c r="A887" s="443"/>
      <c r="B887" s="443"/>
      <c r="C887" s="443"/>
      <c r="D887" s="443"/>
      <c r="E887" s="443"/>
      <c r="F887" s="443"/>
      <c r="G887" s="443"/>
      <c r="H887" s="443"/>
      <c r="I887" s="443"/>
      <c r="J887" s="452"/>
      <c r="K887" s="443"/>
      <c r="L887" s="443"/>
      <c r="M887" s="443"/>
      <c r="N887" s="443"/>
      <c r="O887" s="443"/>
      <c r="P887" s="443"/>
      <c r="Q887" s="443"/>
      <c r="R887" s="443"/>
      <c r="S887" s="443"/>
      <c r="T887" s="443"/>
      <c r="U887" s="443"/>
      <c r="V887" s="443"/>
      <c r="W887" s="443"/>
      <c r="X887" s="443"/>
      <c r="Y887" s="443"/>
      <c r="Z887" s="443"/>
    </row>
    <row r="888">
      <c r="A888" s="443"/>
      <c r="B888" s="443"/>
      <c r="C888" s="443"/>
      <c r="D888" s="443"/>
      <c r="E888" s="443"/>
      <c r="F888" s="443"/>
      <c r="G888" s="443"/>
      <c r="H888" s="443"/>
      <c r="I888" s="443"/>
      <c r="J888" s="452"/>
      <c r="K888" s="443"/>
      <c r="L888" s="443"/>
      <c r="M888" s="443"/>
      <c r="N888" s="443"/>
      <c r="O888" s="443"/>
      <c r="P888" s="443"/>
      <c r="Q888" s="443"/>
      <c r="R888" s="443"/>
      <c r="S888" s="443"/>
      <c r="T888" s="443"/>
      <c r="U888" s="443"/>
      <c r="V888" s="443"/>
      <c r="W888" s="443"/>
      <c r="X888" s="443"/>
      <c r="Y888" s="443"/>
      <c r="Z888" s="443"/>
    </row>
    <row r="889">
      <c r="A889" s="443"/>
      <c r="B889" s="443"/>
      <c r="C889" s="443"/>
      <c r="D889" s="443"/>
      <c r="E889" s="443"/>
      <c r="F889" s="443"/>
      <c r="G889" s="443"/>
      <c r="H889" s="443"/>
      <c r="I889" s="443"/>
      <c r="J889" s="452"/>
      <c r="K889" s="443"/>
      <c r="L889" s="443"/>
      <c r="M889" s="443"/>
      <c r="N889" s="443"/>
      <c r="O889" s="443"/>
      <c r="P889" s="443"/>
      <c r="Q889" s="443"/>
      <c r="R889" s="443"/>
      <c r="S889" s="443"/>
      <c r="T889" s="443"/>
      <c r="U889" s="443"/>
      <c r="V889" s="443"/>
      <c r="W889" s="443"/>
      <c r="X889" s="443"/>
      <c r="Y889" s="443"/>
      <c r="Z889" s="443"/>
    </row>
    <row r="890">
      <c r="A890" s="443"/>
      <c r="B890" s="443"/>
      <c r="C890" s="443"/>
      <c r="D890" s="443"/>
      <c r="E890" s="443"/>
      <c r="F890" s="443"/>
      <c r="G890" s="443"/>
      <c r="H890" s="443"/>
      <c r="I890" s="443"/>
      <c r="J890" s="452"/>
      <c r="K890" s="443"/>
      <c r="L890" s="443"/>
      <c r="M890" s="443"/>
      <c r="N890" s="443"/>
      <c r="O890" s="443"/>
      <c r="P890" s="443"/>
      <c r="Q890" s="443"/>
      <c r="R890" s="443"/>
      <c r="S890" s="443"/>
      <c r="T890" s="443"/>
      <c r="U890" s="443"/>
      <c r="V890" s="443"/>
      <c r="W890" s="443"/>
      <c r="X890" s="443"/>
      <c r="Y890" s="443"/>
      <c r="Z890" s="443"/>
    </row>
    <row r="891">
      <c r="A891" s="443"/>
      <c r="B891" s="443"/>
      <c r="C891" s="443"/>
      <c r="D891" s="443"/>
      <c r="E891" s="443"/>
      <c r="F891" s="443"/>
      <c r="G891" s="443"/>
      <c r="H891" s="443"/>
      <c r="I891" s="443"/>
      <c r="J891" s="452"/>
      <c r="K891" s="443"/>
      <c r="L891" s="443"/>
      <c r="M891" s="443"/>
      <c r="N891" s="443"/>
      <c r="O891" s="443"/>
      <c r="P891" s="443"/>
      <c r="Q891" s="443"/>
      <c r="R891" s="443"/>
      <c r="S891" s="443"/>
      <c r="T891" s="443"/>
      <c r="U891" s="443"/>
      <c r="V891" s="443"/>
      <c r="W891" s="443"/>
      <c r="X891" s="443"/>
      <c r="Y891" s="443"/>
      <c r="Z891" s="443"/>
    </row>
    <row r="892">
      <c r="A892" s="443"/>
      <c r="B892" s="443"/>
      <c r="C892" s="443"/>
      <c r="D892" s="443"/>
      <c r="E892" s="443"/>
      <c r="F892" s="443"/>
      <c r="G892" s="443"/>
      <c r="H892" s="443"/>
      <c r="I892" s="443"/>
      <c r="J892" s="452"/>
      <c r="K892" s="443"/>
      <c r="L892" s="443"/>
      <c r="M892" s="443"/>
      <c r="N892" s="443"/>
      <c r="O892" s="443"/>
      <c r="P892" s="443"/>
      <c r="Q892" s="443"/>
      <c r="R892" s="443"/>
      <c r="S892" s="443"/>
      <c r="T892" s="443"/>
      <c r="U892" s="443"/>
      <c r="V892" s="443"/>
      <c r="W892" s="443"/>
      <c r="X892" s="443"/>
      <c r="Y892" s="443"/>
      <c r="Z892" s="443"/>
    </row>
    <row r="893">
      <c r="A893" s="443"/>
      <c r="B893" s="443"/>
      <c r="C893" s="443"/>
      <c r="D893" s="443"/>
      <c r="E893" s="443"/>
      <c r="F893" s="443"/>
      <c r="G893" s="443"/>
      <c r="H893" s="443"/>
      <c r="I893" s="443"/>
      <c r="J893" s="452"/>
      <c r="K893" s="443"/>
      <c r="L893" s="443"/>
      <c r="M893" s="443"/>
      <c r="N893" s="443"/>
      <c r="O893" s="443"/>
      <c r="P893" s="443"/>
      <c r="Q893" s="443"/>
      <c r="R893" s="443"/>
      <c r="S893" s="443"/>
      <c r="T893" s="443"/>
      <c r="U893" s="443"/>
      <c r="V893" s="443"/>
      <c r="W893" s="443"/>
      <c r="X893" s="443"/>
      <c r="Y893" s="443"/>
      <c r="Z893" s="443"/>
    </row>
    <row r="894">
      <c r="A894" s="443"/>
      <c r="B894" s="443"/>
      <c r="C894" s="443"/>
      <c r="D894" s="443"/>
      <c r="E894" s="443"/>
      <c r="F894" s="443"/>
      <c r="G894" s="443"/>
      <c r="H894" s="443"/>
      <c r="I894" s="443"/>
      <c r="J894" s="452"/>
      <c r="K894" s="443"/>
      <c r="L894" s="443"/>
      <c r="M894" s="443"/>
      <c r="N894" s="443"/>
      <c r="O894" s="443"/>
      <c r="P894" s="443"/>
      <c r="Q894" s="443"/>
      <c r="R894" s="443"/>
      <c r="S894" s="443"/>
      <c r="T894" s="443"/>
      <c r="U894" s="443"/>
      <c r="V894" s="443"/>
      <c r="W894" s="443"/>
      <c r="X894" s="443"/>
      <c r="Y894" s="443"/>
      <c r="Z894" s="443"/>
    </row>
    <row r="895">
      <c r="A895" s="443"/>
      <c r="B895" s="443"/>
      <c r="C895" s="443"/>
      <c r="D895" s="443"/>
      <c r="E895" s="443"/>
      <c r="F895" s="443"/>
      <c r="G895" s="443"/>
      <c r="H895" s="443"/>
      <c r="I895" s="443"/>
      <c r="J895" s="452"/>
      <c r="K895" s="443"/>
      <c r="L895" s="443"/>
      <c r="M895" s="443"/>
      <c r="N895" s="443"/>
      <c r="O895" s="443"/>
      <c r="P895" s="443"/>
      <c r="Q895" s="443"/>
      <c r="R895" s="443"/>
      <c r="S895" s="443"/>
      <c r="T895" s="443"/>
      <c r="U895" s="443"/>
      <c r="V895" s="443"/>
      <c r="W895" s="443"/>
      <c r="X895" s="443"/>
      <c r="Y895" s="443"/>
      <c r="Z895" s="443"/>
    </row>
    <row r="896">
      <c r="A896" s="443"/>
      <c r="B896" s="443"/>
      <c r="C896" s="443"/>
      <c r="D896" s="443"/>
      <c r="E896" s="443"/>
      <c r="F896" s="443"/>
      <c r="G896" s="443"/>
      <c r="H896" s="443"/>
      <c r="I896" s="443"/>
      <c r="J896" s="452"/>
      <c r="K896" s="443"/>
      <c r="L896" s="443"/>
      <c r="M896" s="443"/>
      <c r="N896" s="443"/>
      <c r="O896" s="443"/>
      <c r="P896" s="443"/>
      <c r="Q896" s="443"/>
      <c r="R896" s="443"/>
      <c r="S896" s="443"/>
      <c r="T896" s="443"/>
      <c r="U896" s="443"/>
      <c r="V896" s="443"/>
      <c r="W896" s="443"/>
      <c r="X896" s="443"/>
      <c r="Y896" s="443"/>
      <c r="Z896" s="443"/>
    </row>
    <row r="897">
      <c r="A897" s="443"/>
      <c r="B897" s="443"/>
      <c r="C897" s="443"/>
      <c r="D897" s="443"/>
      <c r="E897" s="443"/>
      <c r="F897" s="443"/>
      <c r="G897" s="443"/>
      <c r="H897" s="443"/>
      <c r="I897" s="443"/>
      <c r="J897" s="452"/>
      <c r="K897" s="443"/>
      <c r="L897" s="443"/>
      <c r="M897" s="443"/>
      <c r="N897" s="443"/>
      <c r="O897" s="443"/>
      <c r="P897" s="443"/>
      <c r="Q897" s="443"/>
      <c r="R897" s="443"/>
      <c r="S897" s="443"/>
      <c r="T897" s="443"/>
      <c r="U897" s="443"/>
      <c r="V897" s="443"/>
      <c r="W897" s="443"/>
      <c r="X897" s="443"/>
      <c r="Y897" s="443"/>
      <c r="Z897" s="443"/>
    </row>
    <row r="898">
      <c r="A898" s="443"/>
      <c r="B898" s="443"/>
      <c r="C898" s="443"/>
      <c r="D898" s="443"/>
      <c r="E898" s="443"/>
      <c r="F898" s="443"/>
      <c r="G898" s="443"/>
      <c r="H898" s="443"/>
      <c r="I898" s="443"/>
      <c r="J898" s="452"/>
      <c r="K898" s="443"/>
      <c r="L898" s="443"/>
      <c r="M898" s="443"/>
      <c r="N898" s="443"/>
      <c r="O898" s="443"/>
      <c r="P898" s="443"/>
      <c r="Q898" s="443"/>
      <c r="R898" s="443"/>
      <c r="S898" s="443"/>
      <c r="T898" s="443"/>
      <c r="U898" s="443"/>
      <c r="V898" s="443"/>
      <c r="W898" s="443"/>
      <c r="X898" s="443"/>
      <c r="Y898" s="443"/>
      <c r="Z898" s="443"/>
    </row>
    <row r="899">
      <c r="A899" s="443"/>
      <c r="B899" s="443"/>
      <c r="C899" s="443"/>
      <c r="D899" s="443"/>
      <c r="E899" s="443"/>
      <c r="F899" s="443"/>
      <c r="G899" s="443"/>
      <c r="H899" s="443"/>
      <c r="I899" s="443"/>
      <c r="J899" s="452"/>
      <c r="K899" s="443"/>
      <c r="L899" s="443"/>
      <c r="M899" s="443"/>
      <c r="N899" s="443"/>
      <c r="O899" s="443"/>
      <c r="P899" s="443"/>
      <c r="Q899" s="443"/>
      <c r="R899" s="443"/>
      <c r="S899" s="443"/>
      <c r="T899" s="443"/>
      <c r="U899" s="443"/>
      <c r="V899" s="443"/>
      <c r="W899" s="443"/>
      <c r="X899" s="443"/>
      <c r="Y899" s="443"/>
      <c r="Z899" s="443"/>
    </row>
    <row r="900">
      <c r="A900" s="443"/>
      <c r="B900" s="443"/>
      <c r="C900" s="443"/>
      <c r="D900" s="443"/>
      <c r="E900" s="443"/>
      <c r="F900" s="443"/>
      <c r="G900" s="443"/>
      <c r="H900" s="443"/>
      <c r="I900" s="443"/>
      <c r="J900" s="452"/>
      <c r="K900" s="443"/>
      <c r="L900" s="443"/>
      <c r="M900" s="443"/>
      <c r="N900" s="443"/>
      <c r="O900" s="443"/>
      <c r="P900" s="443"/>
      <c r="Q900" s="443"/>
      <c r="R900" s="443"/>
      <c r="S900" s="443"/>
      <c r="T900" s="443"/>
      <c r="U900" s="443"/>
      <c r="V900" s="443"/>
      <c r="W900" s="443"/>
      <c r="X900" s="443"/>
      <c r="Y900" s="443"/>
      <c r="Z900" s="443"/>
    </row>
    <row r="901">
      <c r="A901" s="443"/>
      <c r="B901" s="443"/>
      <c r="C901" s="443"/>
      <c r="D901" s="443"/>
      <c r="E901" s="443"/>
      <c r="F901" s="443"/>
      <c r="G901" s="443"/>
      <c r="H901" s="443"/>
      <c r="I901" s="443"/>
      <c r="J901" s="452"/>
      <c r="K901" s="443"/>
      <c r="L901" s="443"/>
      <c r="M901" s="443"/>
      <c r="N901" s="443"/>
      <c r="O901" s="443"/>
      <c r="P901" s="443"/>
      <c r="Q901" s="443"/>
      <c r="R901" s="443"/>
      <c r="S901" s="443"/>
      <c r="T901" s="443"/>
      <c r="U901" s="443"/>
      <c r="V901" s="443"/>
      <c r="W901" s="443"/>
      <c r="X901" s="443"/>
      <c r="Y901" s="443"/>
      <c r="Z901" s="443"/>
    </row>
    <row r="902">
      <c r="A902" s="443"/>
      <c r="B902" s="443"/>
      <c r="C902" s="443"/>
      <c r="D902" s="443"/>
      <c r="E902" s="443"/>
      <c r="F902" s="443"/>
      <c r="G902" s="443"/>
      <c r="H902" s="443"/>
      <c r="I902" s="443"/>
      <c r="J902" s="452"/>
      <c r="K902" s="443"/>
      <c r="L902" s="443"/>
      <c r="M902" s="443"/>
      <c r="N902" s="443"/>
      <c r="O902" s="443"/>
      <c r="P902" s="443"/>
      <c r="Q902" s="443"/>
      <c r="R902" s="443"/>
      <c r="S902" s="443"/>
      <c r="T902" s="443"/>
      <c r="U902" s="443"/>
      <c r="V902" s="443"/>
      <c r="W902" s="443"/>
      <c r="X902" s="443"/>
      <c r="Y902" s="443"/>
      <c r="Z902" s="443"/>
    </row>
    <row r="903">
      <c r="A903" s="443"/>
      <c r="B903" s="443"/>
      <c r="C903" s="443"/>
      <c r="D903" s="443"/>
      <c r="E903" s="443"/>
      <c r="F903" s="443"/>
      <c r="G903" s="443"/>
      <c r="H903" s="443"/>
      <c r="I903" s="443"/>
      <c r="J903" s="452"/>
      <c r="K903" s="443"/>
      <c r="L903" s="443"/>
      <c r="M903" s="443"/>
      <c r="N903" s="443"/>
      <c r="O903" s="443"/>
      <c r="P903" s="443"/>
      <c r="Q903" s="443"/>
      <c r="R903" s="443"/>
      <c r="S903" s="443"/>
      <c r="T903" s="443"/>
      <c r="U903" s="443"/>
      <c r="V903" s="443"/>
      <c r="W903" s="443"/>
      <c r="X903" s="443"/>
      <c r="Y903" s="443"/>
      <c r="Z903" s="443"/>
    </row>
    <row r="904">
      <c r="A904" s="443"/>
      <c r="B904" s="443"/>
      <c r="C904" s="443"/>
      <c r="D904" s="443"/>
      <c r="E904" s="443"/>
      <c r="F904" s="443"/>
      <c r="G904" s="443"/>
      <c r="H904" s="443"/>
      <c r="I904" s="443"/>
      <c r="J904" s="452"/>
      <c r="K904" s="443"/>
      <c r="L904" s="443"/>
      <c r="M904" s="443"/>
      <c r="N904" s="443"/>
      <c r="O904" s="443"/>
      <c r="P904" s="443"/>
      <c r="Q904" s="443"/>
      <c r="R904" s="443"/>
      <c r="S904" s="443"/>
      <c r="T904" s="443"/>
      <c r="U904" s="443"/>
      <c r="V904" s="443"/>
      <c r="W904" s="443"/>
      <c r="X904" s="443"/>
      <c r="Y904" s="443"/>
      <c r="Z904" s="443"/>
    </row>
    <row r="905">
      <c r="A905" s="443"/>
      <c r="B905" s="443"/>
      <c r="C905" s="443"/>
      <c r="D905" s="443"/>
      <c r="E905" s="443"/>
      <c r="F905" s="443"/>
      <c r="G905" s="443"/>
      <c r="H905" s="443"/>
      <c r="I905" s="443"/>
      <c r="J905" s="452"/>
      <c r="K905" s="443"/>
      <c r="L905" s="443"/>
      <c r="M905" s="443"/>
      <c r="N905" s="443"/>
      <c r="O905" s="443"/>
      <c r="P905" s="443"/>
      <c r="Q905" s="443"/>
      <c r="R905" s="443"/>
      <c r="S905" s="443"/>
      <c r="T905" s="443"/>
      <c r="U905" s="443"/>
      <c r="V905" s="443"/>
      <c r="W905" s="443"/>
      <c r="X905" s="443"/>
      <c r="Y905" s="443"/>
      <c r="Z905" s="443"/>
    </row>
    <row r="906">
      <c r="A906" s="443"/>
      <c r="B906" s="443"/>
      <c r="C906" s="443"/>
      <c r="D906" s="443"/>
      <c r="E906" s="443"/>
      <c r="F906" s="443"/>
      <c r="G906" s="443"/>
      <c r="H906" s="443"/>
      <c r="I906" s="443"/>
      <c r="J906" s="452"/>
      <c r="K906" s="443"/>
      <c r="L906" s="443"/>
      <c r="M906" s="443"/>
      <c r="N906" s="443"/>
      <c r="O906" s="443"/>
      <c r="P906" s="443"/>
      <c r="Q906" s="443"/>
      <c r="R906" s="443"/>
      <c r="S906" s="443"/>
      <c r="T906" s="443"/>
      <c r="U906" s="443"/>
      <c r="V906" s="443"/>
      <c r="W906" s="443"/>
      <c r="X906" s="443"/>
      <c r="Y906" s="443"/>
      <c r="Z906" s="443"/>
    </row>
    <row r="907">
      <c r="A907" s="443"/>
      <c r="B907" s="443"/>
      <c r="C907" s="443"/>
      <c r="D907" s="443"/>
      <c r="E907" s="443"/>
      <c r="F907" s="443"/>
      <c r="G907" s="443"/>
      <c r="H907" s="443"/>
      <c r="I907" s="443"/>
      <c r="J907" s="452"/>
      <c r="K907" s="443"/>
      <c r="L907" s="443"/>
      <c r="M907" s="443"/>
      <c r="N907" s="443"/>
      <c r="O907" s="443"/>
      <c r="P907" s="443"/>
      <c r="Q907" s="443"/>
      <c r="R907" s="443"/>
      <c r="S907" s="443"/>
      <c r="T907" s="443"/>
      <c r="U907" s="443"/>
      <c r="V907" s="443"/>
      <c r="W907" s="443"/>
      <c r="X907" s="443"/>
      <c r="Y907" s="443"/>
      <c r="Z907" s="443"/>
    </row>
    <row r="908">
      <c r="A908" s="443"/>
      <c r="B908" s="443"/>
      <c r="C908" s="443"/>
      <c r="D908" s="443"/>
      <c r="E908" s="443"/>
      <c r="F908" s="443"/>
      <c r="G908" s="443"/>
      <c r="H908" s="443"/>
      <c r="I908" s="443"/>
      <c r="J908" s="452"/>
      <c r="K908" s="443"/>
      <c r="L908" s="443"/>
      <c r="M908" s="443"/>
      <c r="N908" s="443"/>
      <c r="O908" s="443"/>
      <c r="P908" s="443"/>
      <c r="Q908" s="443"/>
      <c r="R908" s="443"/>
      <c r="S908" s="443"/>
      <c r="T908" s="443"/>
      <c r="U908" s="443"/>
      <c r="V908" s="443"/>
      <c r="W908" s="443"/>
      <c r="X908" s="443"/>
      <c r="Y908" s="443"/>
      <c r="Z908" s="443"/>
    </row>
    <row r="909">
      <c r="A909" s="443"/>
      <c r="B909" s="443"/>
      <c r="C909" s="443"/>
      <c r="D909" s="443"/>
      <c r="E909" s="443"/>
      <c r="F909" s="443"/>
      <c r="G909" s="443"/>
      <c r="H909" s="443"/>
      <c r="I909" s="443"/>
      <c r="J909" s="452"/>
      <c r="K909" s="443"/>
      <c r="L909" s="443"/>
      <c r="M909" s="443"/>
      <c r="N909" s="443"/>
      <c r="O909" s="443"/>
      <c r="P909" s="443"/>
      <c r="Q909" s="443"/>
      <c r="R909" s="443"/>
      <c r="S909" s="443"/>
      <c r="T909" s="443"/>
      <c r="U909" s="443"/>
      <c r="V909" s="443"/>
      <c r="W909" s="443"/>
      <c r="X909" s="443"/>
      <c r="Y909" s="443"/>
      <c r="Z909" s="443"/>
    </row>
    <row r="910">
      <c r="A910" s="443"/>
      <c r="B910" s="443"/>
      <c r="C910" s="443"/>
      <c r="D910" s="443"/>
      <c r="E910" s="443"/>
      <c r="F910" s="443"/>
      <c r="G910" s="443"/>
      <c r="H910" s="443"/>
      <c r="I910" s="443"/>
      <c r="J910" s="452"/>
      <c r="K910" s="443"/>
      <c r="L910" s="443"/>
      <c r="M910" s="443"/>
      <c r="N910" s="443"/>
      <c r="O910" s="443"/>
      <c r="P910" s="443"/>
      <c r="Q910" s="443"/>
      <c r="R910" s="443"/>
      <c r="S910" s="443"/>
      <c r="T910" s="443"/>
      <c r="U910" s="443"/>
      <c r="V910" s="443"/>
      <c r="W910" s="443"/>
      <c r="X910" s="443"/>
      <c r="Y910" s="443"/>
      <c r="Z910" s="443"/>
    </row>
    <row r="911">
      <c r="A911" s="443"/>
      <c r="B911" s="443"/>
      <c r="C911" s="443"/>
      <c r="D911" s="443"/>
      <c r="E911" s="443"/>
      <c r="F911" s="443"/>
      <c r="G911" s="443"/>
      <c r="H911" s="443"/>
      <c r="I911" s="443"/>
      <c r="J911" s="452"/>
      <c r="K911" s="443"/>
      <c r="L911" s="443"/>
      <c r="M911" s="443"/>
      <c r="N911" s="443"/>
      <c r="O911" s="443"/>
      <c r="P911" s="443"/>
      <c r="Q911" s="443"/>
      <c r="R911" s="443"/>
      <c r="S911" s="443"/>
      <c r="T911" s="443"/>
      <c r="U911" s="443"/>
      <c r="V911" s="443"/>
      <c r="W911" s="443"/>
      <c r="X911" s="443"/>
      <c r="Y911" s="443"/>
      <c r="Z911" s="443"/>
    </row>
    <row r="912">
      <c r="A912" s="443"/>
      <c r="B912" s="443"/>
      <c r="C912" s="443"/>
      <c r="D912" s="443"/>
      <c r="E912" s="443"/>
      <c r="F912" s="443"/>
      <c r="G912" s="443"/>
      <c r="H912" s="443"/>
      <c r="I912" s="443"/>
      <c r="J912" s="452"/>
      <c r="K912" s="443"/>
      <c r="L912" s="443"/>
      <c r="M912" s="443"/>
      <c r="N912" s="443"/>
      <c r="O912" s="443"/>
      <c r="P912" s="443"/>
      <c r="Q912" s="443"/>
      <c r="R912" s="443"/>
      <c r="S912" s="443"/>
      <c r="T912" s="443"/>
      <c r="U912" s="443"/>
      <c r="V912" s="443"/>
      <c r="W912" s="443"/>
      <c r="X912" s="443"/>
      <c r="Y912" s="443"/>
      <c r="Z912" s="443"/>
    </row>
    <row r="913">
      <c r="A913" s="443"/>
      <c r="B913" s="443"/>
      <c r="C913" s="443"/>
      <c r="D913" s="443"/>
      <c r="E913" s="443"/>
      <c r="F913" s="443"/>
      <c r="G913" s="443"/>
      <c r="H913" s="443"/>
      <c r="I913" s="443"/>
      <c r="J913" s="452"/>
      <c r="K913" s="443"/>
      <c r="L913" s="443"/>
      <c r="M913" s="443"/>
      <c r="N913" s="443"/>
      <c r="O913" s="443"/>
      <c r="P913" s="443"/>
      <c r="Q913" s="443"/>
      <c r="R913" s="443"/>
      <c r="S913" s="443"/>
      <c r="T913" s="443"/>
      <c r="U913" s="443"/>
      <c r="V913" s="443"/>
      <c r="W913" s="443"/>
      <c r="X913" s="443"/>
      <c r="Y913" s="443"/>
      <c r="Z913" s="443"/>
    </row>
    <row r="914">
      <c r="A914" s="443"/>
      <c r="B914" s="443"/>
      <c r="C914" s="443"/>
      <c r="D914" s="443"/>
      <c r="E914" s="443"/>
      <c r="F914" s="443"/>
      <c r="G914" s="443"/>
      <c r="H914" s="443"/>
      <c r="I914" s="443"/>
      <c r="J914" s="452"/>
      <c r="K914" s="443"/>
      <c r="L914" s="443"/>
      <c r="M914" s="443"/>
      <c r="N914" s="443"/>
      <c r="O914" s="443"/>
      <c r="P914" s="443"/>
      <c r="Q914" s="443"/>
      <c r="R914" s="443"/>
      <c r="S914" s="443"/>
      <c r="T914" s="443"/>
      <c r="U914" s="443"/>
      <c r="V914" s="443"/>
      <c r="W914" s="443"/>
      <c r="X914" s="443"/>
      <c r="Y914" s="443"/>
      <c r="Z914" s="443"/>
    </row>
    <row r="915">
      <c r="A915" s="443"/>
      <c r="B915" s="443"/>
      <c r="C915" s="443"/>
      <c r="D915" s="443"/>
      <c r="E915" s="443"/>
      <c r="F915" s="443"/>
      <c r="G915" s="443"/>
      <c r="H915" s="443"/>
      <c r="I915" s="443"/>
      <c r="J915" s="452"/>
      <c r="K915" s="443"/>
      <c r="L915" s="443"/>
      <c r="M915" s="443"/>
      <c r="N915" s="443"/>
      <c r="O915" s="443"/>
      <c r="P915" s="443"/>
      <c r="Q915" s="443"/>
      <c r="R915" s="443"/>
      <c r="S915" s="443"/>
      <c r="T915" s="443"/>
      <c r="U915" s="443"/>
      <c r="V915" s="443"/>
      <c r="W915" s="443"/>
      <c r="X915" s="443"/>
      <c r="Y915" s="443"/>
      <c r="Z915" s="443"/>
    </row>
    <row r="916">
      <c r="A916" s="443"/>
      <c r="B916" s="443"/>
      <c r="C916" s="443"/>
      <c r="D916" s="443"/>
      <c r="E916" s="443"/>
      <c r="F916" s="443"/>
      <c r="G916" s="443"/>
      <c r="H916" s="443"/>
      <c r="I916" s="443"/>
      <c r="J916" s="452"/>
      <c r="K916" s="443"/>
      <c r="L916" s="443"/>
      <c r="M916" s="443"/>
      <c r="N916" s="443"/>
      <c r="O916" s="443"/>
      <c r="P916" s="443"/>
      <c r="Q916" s="443"/>
      <c r="R916" s="443"/>
      <c r="S916" s="443"/>
      <c r="T916" s="443"/>
      <c r="U916" s="443"/>
      <c r="V916" s="443"/>
      <c r="W916" s="443"/>
      <c r="X916" s="443"/>
      <c r="Y916" s="443"/>
      <c r="Z916" s="443"/>
    </row>
    <row r="917">
      <c r="A917" s="443"/>
      <c r="B917" s="443"/>
      <c r="C917" s="443"/>
      <c r="D917" s="443"/>
      <c r="E917" s="443"/>
      <c r="F917" s="443"/>
      <c r="G917" s="443"/>
      <c r="H917" s="443"/>
      <c r="I917" s="443"/>
      <c r="J917" s="452"/>
      <c r="K917" s="443"/>
      <c r="L917" s="443"/>
      <c r="M917" s="443"/>
      <c r="N917" s="443"/>
      <c r="O917" s="443"/>
      <c r="P917" s="443"/>
      <c r="Q917" s="443"/>
      <c r="R917" s="443"/>
      <c r="S917" s="443"/>
      <c r="T917" s="443"/>
      <c r="U917" s="443"/>
      <c r="V917" s="443"/>
      <c r="W917" s="443"/>
      <c r="X917" s="443"/>
      <c r="Y917" s="443"/>
      <c r="Z917" s="443"/>
    </row>
    <row r="918">
      <c r="A918" s="443"/>
      <c r="B918" s="443"/>
      <c r="C918" s="443"/>
      <c r="D918" s="443"/>
      <c r="E918" s="443"/>
      <c r="F918" s="443"/>
      <c r="G918" s="443"/>
      <c r="H918" s="443"/>
      <c r="I918" s="443"/>
      <c r="J918" s="452"/>
      <c r="K918" s="443"/>
      <c r="L918" s="443"/>
      <c r="M918" s="443"/>
      <c r="N918" s="443"/>
      <c r="O918" s="443"/>
      <c r="P918" s="443"/>
      <c r="Q918" s="443"/>
      <c r="R918" s="443"/>
      <c r="S918" s="443"/>
      <c r="T918" s="443"/>
      <c r="U918" s="443"/>
      <c r="V918" s="443"/>
      <c r="W918" s="443"/>
      <c r="X918" s="443"/>
      <c r="Y918" s="443"/>
      <c r="Z918" s="443"/>
    </row>
    <row r="919">
      <c r="A919" s="443"/>
      <c r="B919" s="443"/>
      <c r="C919" s="443"/>
      <c r="D919" s="443"/>
      <c r="E919" s="443"/>
      <c r="F919" s="443"/>
      <c r="G919" s="443"/>
      <c r="H919" s="443"/>
      <c r="I919" s="443"/>
      <c r="J919" s="452"/>
      <c r="K919" s="443"/>
      <c r="L919" s="443"/>
      <c r="M919" s="443"/>
      <c r="N919" s="443"/>
      <c r="O919" s="443"/>
      <c r="P919" s="443"/>
      <c r="Q919" s="443"/>
      <c r="R919" s="443"/>
      <c r="S919" s="443"/>
      <c r="T919" s="443"/>
      <c r="U919" s="443"/>
      <c r="V919" s="443"/>
      <c r="W919" s="443"/>
      <c r="X919" s="443"/>
      <c r="Y919" s="443"/>
      <c r="Z919" s="443"/>
    </row>
    <row r="920">
      <c r="A920" s="443"/>
      <c r="B920" s="443"/>
      <c r="C920" s="443"/>
      <c r="D920" s="443"/>
      <c r="E920" s="443"/>
      <c r="F920" s="443"/>
      <c r="G920" s="443"/>
      <c r="H920" s="443"/>
      <c r="I920" s="443"/>
      <c r="J920" s="452"/>
      <c r="K920" s="443"/>
      <c r="L920" s="443"/>
      <c r="M920" s="443"/>
      <c r="N920" s="443"/>
      <c r="O920" s="443"/>
      <c r="P920" s="443"/>
      <c r="Q920" s="443"/>
      <c r="R920" s="443"/>
      <c r="S920" s="443"/>
      <c r="T920" s="443"/>
      <c r="U920" s="443"/>
      <c r="V920" s="443"/>
      <c r="W920" s="443"/>
      <c r="X920" s="443"/>
      <c r="Y920" s="443"/>
      <c r="Z920" s="443"/>
    </row>
    <row r="921">
      <c r="A921" s="443"/>
      <c r="B921" s="443"/>
      <c r="C921" s="443"/>
      <c r="D921" s="443"/>
      <c r="E921" s="443"/>
      <c r="F921" s="443"/>
      <c r="G921" s="443"/>
      <c r="H921" s="443"/>
      <c r="I921" s="443"/>
      <c r="J921" s="452"/>
      <c r="K921" s="443"/>
      <c r="L921" s="443"/>
      <c r="M921" s="443"/>
      <c r="N921" s="443"/>
      <c r="O921" s="443"/>
      <c r="P921" s="443"/>
      <c r="Q921" s="443"/>
      <c r="R921" s="443"/>
      <c r="S921" s="443"/>
      <c r="T921" s="443"/>
      <c r="U921" s="443"/>
      <c r="V921" s="443"/>
      <c r="W921" s="443"/>
      <c r="X921" s="443"/>
      <c r="Y921" s="443"/>
      <c r="Z921" s="443"/>
    </row>
    <row r="922">
      <c r="A922" s="443"/>
      <c r="B922" s="443"/>
      <c r="C922" s="443"/>
      <c r="D922" s="443"/>
      <c r="E922" s="443"/>
      <c r="F922" s="443"/>
      <c r="G922" s="443"/>
      <c r="H922" s="443"/>
      <c r="I922" s="443"/>
      <c r="J922" s="452"/>
      <c r="K922" s="443"/>
      <c r="L922" s="443"/>
      <c r="M922" s="443"/>
      <c r="N922" s="443"/>
      <c r="O922" s="443"/>
      <c r="P922" s="443"/>
      <c r="Q922" s="443"/>
      <c r="R922" s="443"/>
      <c r="S922" s="443"/>
      <c r="T922" s="443"/>
      <c r="U922" s="443"/>
      <c r="V922" s="443"/>
      <c r="W922" s="443"/>
      <c r="X922" s="443"/>
      <c r="Y922" s="443"/>
      <c r="Z922" s="443"/>
    </row>
    <row r="923">
      <c r="A923" s="443"/>
      <c r="B923" s="443"/>
      <c r="C923" s="443"/>
      <c r="D923" s="443"/>
      <c r="E923" s="443"/>
      <c r="F923" s="443"/>
      <c r="G923" s="443"/>
      <c r="H923" s="443"/>
      <c r="I923" s="443"/>
      <c r="J923" s="452"/>
      <c r="K923" s="443"/>
      <c r="L923" s="443"/>
      <c r="M923" s="443"/>
      <c r="N923" s="443"/>
      <c r="O923" s="443"/>
      <c r="P923" s="443"/>
      <c r="Q923" s="443"/>
      <c r="R923" s="443"/>
      <c r="S923" s="443"/>
      <c r="T923" s="443"/>
      <c r="U923" s="443"/>
      <c r="V923" s="443"/>
      <c r="W923" s="443"/>
      <c r="X923" s="443"/>
      <c r="Y923" s="443"/>
      <c r="Z923" s="443"/>
    </row>
    <row r="924">
      <c r="A924" s="443"/>
      <c r="B924" s="443"/>
      <c r="C924" s="443"/>
      <c r="D924" s="443"/>
      <c r="E924" s="443"/>
      <c r="F924" s="443"/>
      <c r="G924" s="443"/>
      <c r="H924" s="443"/>
      <c r="I924" s="443"/>
      <c r="J924" s="452"/>
      <c r="K924" s="443"/>
      <c r="L924" s="443"/>
      <c r="M924" s="443"/>
      <c r="N924" s="443"/>
      <c r="O924" s="443"/>
      <c r="P924" s="443"/>
      <c r="Q924" s="443"/>
      <c r="R924" s="443"/>
      <c r="S924" s="443"/>
      <c r="T924" s="443"/>
      <c r="U924" s="443"/>
      <c r="V924" s="443"/>
      <c r="W924" s="443"/>
      <c r="X924" s="443"/>
      <c r="Y924" s="443"/>
      <c r="Z924" s="443"/>
    </row>
    <row r="925">
      <c r="A925" s="443"/>
      <c r="B925" s="443"/>
      <c r="C925" s="443"/>
      <c r="D925" s="443"/>
      <c r="E925" s="443"/>
      <c r="F925" s="443"/>
      <c r="G925" s="443"/>
      <c r="H925" s="443"/>
      <c r="I925" s="443"/>
      <c r="J925" s="452"/>
      <c r="K925" s="443"/>
      <c r="L925" s="443"/>
      <c r="M925" s="443"/>
      <c r="N925" s="443"/>
      <c r="O925" s="443"/>
      <c r="P925" s="443"/>
      <c r="Q925" s="443"/>
      <c r="R925" s="443"/>
      <c r="S925" s="443"/>
      <c r="T925" s="443"/>
      <c r="U925" s="443"/>
      <c r="V925" s="443"/>
      <c r="W925" s="443"/>
      <c r="X925" s="443"/>
      <c r="Y925" s="443"/>
      <c r="Z925" s="443"/>
    </row>
    <row r="926">
      <c r="A926" s="443"/>
      <c r="B926" s="443"/>
      <c r="C926" s="443"/>
      <c r="D926" s="443"/>
      <c r="E926" s="443"/>
      <c r="F926" s="443"/>
      <c r="G926" s="443"/>
      <c r="H926" s="443"/>
      <c r="I926" s="443"/>
      <c r="J926" s="452"/>
      <c r="K926" s="443"/>
      <c r="L926" s="443"/>
      <c r="M926" s="443"/>
      <c r="N926" s="443"/>
      <c r="O926" s="443"/>
      <c r="P926" s="443"/>
      <c r="Q926" s="443"/>
      <c r="R926" s="443"/>
      <c r="S926" s="443"/>
      <c r="T926" s="443"/>
      <c r="U926" s="443"/>
      <c r="V926" s="443"/>
      <c r="W926" s="443"/>
      <c r="X926" s="443"/>
      <c r="Y926" s="443"/>
      <c r="Z926" s="443"/>
    </row>
    <row r="927">
      <c r="A927" s="443"/>
      <c r="B927" s="443"/>
      <c r="C927" s="443"/>
      <c r="D927" s="443"/>
      <c r="E927" s="443"/>
      <c r="F927" s="443"/>
      <c r="G927" s="443"/>
      <c r="H927" s="443"/>
      <c r="I927" s="443"/>
      <c r="J927" s="452"/>
      <c r="K927" s="443"/>
      <c r="L927" s="443"/>
      <c r="M927" s="443"/>
      <c r="N927" s="443"/>
      <c r="O927" s="443"/>
      <c r="P927" s="443"/>
      <c r="Q927" s="443"/>
      <c r="R927" s="443"/>
      <c r="S927" s="443"/>
      <c r="T927" s="443"/>
      <c r="U927" s="443"/>
      <c r="V927" s="443"/>
      <c r="W927" s="443"/>
      <c r="X927" s="443"/>
      <c r="Y927" s="443"/>
      <c r="Z927" s="443"/>
    </row>
    <row r="928">
      <c r="A928" s="443"/>
      <c r="B928" s="443"/>
      <c r="C928" s="443"/>
      <c r="D928" s="443"/>
      <c r="E928" s="443"/>
      <c r="F928" s="443"/>
      <c r="G928" s="443"/>
      <c r="H928" s="443"/>
      <c r="I928" s="443"/>
      <c r="J928" s="452"/>
      <c r="K928" s="443"/>
      <c r="L928" s="443"/>
      <c r="M928" s="443"/>
      <c r="N928" s="443"/>
      <c r="O928" s="443"/>
      <c r="P928" s="443"/>
      <c r="Q928" s="443"/>
      <c r="R928" s="443"/>
      <c r="S928" s="443"/>
      <c r="T928" s="443"/>
      <c r="U928" s="443"/>
      <c r="V928" s="443"/>
      <c r="W928" s="443"/>
      <c r="X928" s="443"/>
      <c r="Y928" s="443"/>
      <c r="Z928" s="443"/>
    </row>
    <row r="929">
      <c r="A929" s="443"/>
      <c r="B929" s="443"/>
      <c r="C929" s="443"/>
      <c r="D929" s="443"/>
      <c r="E929" s="443"/>
      <c r="F929" s="443"/>
      <c r="G929" s="443"/>
      <c r="H929" s="443"/>
      <c r="I929" s="443"/>
      <c r="J929" s="452"/>
      <c r="K929" s="443"/>
      <c r="L929" s="443"/>
      <c r="M929" s="443"/>
      <c r="N929" s="443"/>
      <c r="O929" s="443"/>
      <c r="P929" s="443"/>
      <c r="Q929" s="443"/>
      <c r="R929" s="443"/>
      <c r="S929" s="443"/>
      <c r="T929" s="443"/>
      <c r="U929" s="443"/>
      <c r="V929" s="443"/>
      <c r="W929" s="443"/>
      <c r="X929" s="443"/>
      <c r="Y929" s="443"/>
      <c r="Z929" s="443"/>
    </row>
    <row r="930">
      <c r="A930" s="443"/>
      <c r="B930" s="443"/>
      <c r="C930" s="443"/>
      <c r="D930" s="443"/>
      <c r="E930" s="443"/>
      <c r="F930" s="443"/>
      <c r="G930" s="443"/>
      <c r="H930" s="443"/>
      <c r="I930" s="443"/>
      <c r="J930" s="452"/>
      <c r="K930" s="443"/>
      <c r="L930" s="443"/>
      <c r="M930" s="443"/>
      <c r="N930" s="443"/>
      <c r="O930" s="443"/>
      <c r="P930" s="443"/>
      <c r="Q930" s="443"/>
      <c r="R930" s="443"/>
      <c r="S930" s="443"/>
      <c r="T930" s="443"/>
      <c r="U930" s="443"/>
      <c r="V930" s="443"/>
      <c r="W930" s="443"/>
      <c r="X930" s="443"/>
      <c r="Y930" s="443"/>
      <c r="Z930" s="443"/>
    </row>
    <row r="931">
      <c r="A931" s="443"/>
      <c r="B931" s="443"/>
      <c r="C931" s="443"/>
      <c r="D931" s="443"/>
      <c r="E931" s="443"/>
      <c r="F931" s="443"/>
      <c r="G931" s="443"/>
      <c r="H931" s="443"/>
      <c r="I931" s="443"/>
      <c r="J931" s="452"/>
      <c r="K931" s="443"/>
      <c r="L931" s="443"/>
      <c r="M931" s="443"/>
      <c r="N931" s="443"/>
      <c r="O931" s="443"/>
      <c r="P931" s="443"/>
      <c r="Q931" s="443"/>
      <c r="R931" s="443"/>
      <c r="S931" s="443"/>
      <c r="T931" s="443"/>
      <c r="U931" s="443"/>
      <c r="V931" s="443"/>
      <c r="W931" s="443"/>
      <c r="X931" s="443"/>
      <c r="Y931" s="443"/>
      <c r="Z931" s="443"/>
    </row>
    <row r="932">
      <c r="A932" s="443"/>
      <c r="B932" s="443"/>
      <c r="C932" s="443"/>
      <c r="D932" s="443"/>
      <c r="E932" s="443"/>
      <c r="F932" s="443"/>
      <c r="G932" s="443"/>
      <c r="H932" s="443"/>
      <c r="I932" s="443"/>
      <c r="J932" s="452"/>
      <c r="K932" s="443"/>
      <c r="L932" s="443"/>
      <c r="M932" s="443"/>
      <c r="N932" s="443"/>
      <c r="O932" s="443"/>
      <c r="P932" s="443"/>
      <c r="Q932" s="443"/>
      <c r="R932" s="443"/>
      <c r="S932" s="443"/>
      <c r="T932" s="443"/>
      <c r="U932" s="443"/>
      <c r="V932" s="443"/>
      <c r="W932" s="443"/>
      <c r="X932" s="443"/>
      <c r="Y932" s="443"/>
      <c r="Z932" s="443"/>
    </row>
    <row r="933">
      <c r="A933" s="443"/>
      <c r="B933" s="443"/>
      <c r="C933" s="443"/>
      <c r="D933" s="443"/>
      <c r="E933" s="443"/>
      <c r="F933" s="443"/>
      <c r="G933" s="443"/>
      <c r="H933" s="443"/>
      <c r="I933" s="443"/>
      <c r="J933" s="452"/>
      <c r="K933" s="443"/>
      <c r="L933" s="443"/>
      <c r="M933" s="443"/>
      <c r="N933" s="443"/>
      <c r="O933" s="443"/>
      <c r="P933" s="443"/>
      <c r="Q933" s="443"/>
      <c r="R933" s="443"/>
      <c r="S933" s="443"/>
      <c r="T933" s="443"/>
      <c r="U933" s="443"/>
      <c r="V933" s="443"/>
      <c r="W933" s="443"/>
      <c r="X933" s="443"/>
      <c r="Y933" s="443"/>
      <c r="Z933" s="443"/>
    </row>
    <row r="934">
      <c r="A934" s="443"/>
      <c r="B934" s="443"/>
      <c r="C934" s="443"/>
      <c r="D934" s="443"/>
      <c r="E934" s="443"/>
      <c r="F934" s="443"/>
      <c r="G934" s="443"/>
      <c r="H934" s="443"/>
      <c r="I934" s="443"/>
      <c r="J934" s="452"/>
      <c r="K934" s="443"/>
      <c r="L934" s="443"/>
      <c r="M934" s="443"/>
      <c r="N934" s="443"/>
      <c r="O934" s="443"/>
      <c r="P934" s="443"/>
      <c r="Q934" s="443"/>
      <c r="R934" s="443"/>
      <c r="S934" s="443"/>
      <c r="T934" s="443"/>
      <c r="U934" s="443"/>
      <c r="V934" s="443"/>
      <c r="W934" s="443"/>
      <c r="X934" s="443"/>
      <c r="Y934" s="443"/>
      <c r="Z934" s="443"/>
    </row>
    <row r="935">
      <c r="A935" s="443"/>
      <c r="B935" s="443"/>
      <c r="C935" s="443"/>
      <c r="D935" s="443"/>
      <c r="E935" s="443"/>
      <c r="F935" s="443"/>
      <c r="G935" s="443"/>
      <c r="H935" s="443"/>
      <c r="I935" s="443"/>
      <c r="J935" s="452"/>
      <c r="K935" s="443"/>
      <c r="L935" s="443"/>
      <c r="M935" s="443"/>
      <c r="N935" s="443"/>
      <c r="O935" s="443"/>
      <c r="P935" s="443"/>
      <c r="Q935" s="443"/>
      <c r="R935" s="443"/>
      <c r="S935" s="443"/>
      <c r="T935" s="443"/>
      <c r="U935" s="443"/>
      <c r="V935" s="443"/>
      <c r="W935" s="443"/>
      <c r="X935" s="443"/>
      <c r="Y935" s="443"/>
      <c r="Z935" s="443"/>
    </row>
    <row r="936">
      <c r="A936" s="443"/>
      <c r="B936" s="443"/>
      <c r="C936" s="443"/>
      <c r="D936" s="443"/>
      <c r="E936" s="443"/>
      <c r="F936" s="443"/>
      <c r="G936" s="443"/>
      <c r="H936" s="443"/>
      <c r="I936" s="443"/>
      <c r="J936" s="452"/>
      <c r="K936" s="443"/>
      <c r="L936" s="443"/>
      <c r="M936" s="443"/>
      <c r="N936" s="443"/>
      <c r="O936" s="443"/>
      <c r="P936" s="443"/>
      <c r="Q936" s="443"/>
      <c r="R936" s="443"/>
      <c r="S936" s="443"/>
      <c r="T936" s="443"/>
      <c r="U936" s="443"/>
      <c r="V936" s="443"/>
      <c r="W936" s="443"/>
      <c r="X936" s="443"/>
      <c r="Y936" s="443"/>
      <c r="Z936" s="443"/>
    </row>
    <row r="937">
      <c r="A937" s="443"/>
      <c r="B937" s="443"/>
      <c r="C937" s="443"/>
      <c r="D937" s="443"/>
      <c r="E937" s="443"/>
      <c r="F937" s="443"/>
      <c r="G937" s="443"/>
      <c r="H937" s="443"/>
      <c r="I937" s="443"/>
      <c r="J937" s="452"/>
      <c r="K937" s="443"/>
      <c r="L937" s="443"/>
      <c r="M937" s="443"/>
      <c r="N937" s="443"/>
      <c r="O937" s="443"/>
      <c r="P937" s="443"/>
      <c r="Q937" s="443"/>
      <c r="R937" s="443"/>
      <c r="S937" s="443"/>
      <c r="T937" s="443"/>
      <c r="U937" s="443"/>
      <c r="V937" s="443"/>
      <c r="W937" s="443"/>
      <c r="X937" s="443"/>
      <c r="Y937" s="443"/>
      <c r="Z937" s="443"/>
    </row>
    <row r="938">
      <c r="A938" s="443"/>
      <c r="B938" s="443"/>
      <c r="C938" s="443"/>
      <c r="D938" s="443"/>
      <c r="E938" s="443"/>
      <c r="F938" s="443"/>
      <c r="G938" s="443"/>
      <c r="H938" s="443"/>
      <c r="I938" s="443"/>
      <c r="J938" s="452"/>
      <c r="K938" s="443"/>
      <c r="L938" s="443"/>
      <c r="M938" s="443"/>
      <c r="N938" s="443"/>
      <c r="O938" s="443"/>
      <c r="P938" s="443"/>
      <c r="Q938" s="443"/>
      <c r="R938" s="443"/>
      <c r="S938" s="443"/>
      <c r="T938" s="443"/>
      <c r="U938" s="443"/>
      <c r="V938" s="443"/>
      <c r="W938" s="443"/>
      <c r="X938" s="443"/>
      <c r="Y938" s="443"/>
      <c r="Z938" s="443"/>
    </row>
    <row r="939">
      <c r="A939" s="443"/>
      <c r="B939" s="443"/>
      <c r="C939" s="443"/>
      <c r="D939" s="443"/>
      <c r="E939" s="443"/>
      <c r="F939" s="443"/>
      <c r="G939" s="443"/>
      <c r="H939" s="443"/>
      <c r="I939" s="443"/>
      <c r="J939" s="452"/>
      <c r="K939" s="443"/>
      <c r="L939" s="443"/>
      <c r="M939" s="443"/>
      <c r="N939" s="443"/>
      <c r="O939" s="443"/>
      <c r="P939" s="443"/>
      <c r="Q939" s="443"/>
      <c r="R939" s="443"/>
      <c r="S939" s="443"/>
      <c r="T939" s="443"/>
      <c r="U939" s="443"/>
      <c r="V939" s="443"/>
      <c r="W939" s="443"/>
      <c r="X939" s="443"/>
      <c r="Y939" s="443"/>
      <c r="Z939" s="443"/>
    </row>
    <row r="940">
      <c r="A940" s="443"/>
      <c r="B940" s="443"/>
      <c r="C940" s="443"/>
      <c r="D940" s="443"/>
      <c r="E940" s="443"/>
      <c r="F940" s="443"/>
      <c r="G940" s="443"/>
      <c r="H940" s="443"/>
      <c r="I940" s="443"/>
      <c r="J940" s="452"/>
      <c r="K940" s="443"/>
      <c r="L940" s="443"/>
      <c r="M940" s="443"/>
      <c r="N940" s="443"/>
      <c r="O940" s="443"/>
      <c r="P940" s="443"/>
      <c r="Q940" s="443"/>
      <c r="R940" s="443"/>
      <c r="S940" s="443"/>
      <c r="T940" s="443"/>
      <c r="U940" s="443"/>
      <c r="V940" s="443"/>
      <c r="W940" s="443"/>
      <c r="X940" s="443"/>
      <c r="Y940" s="443"/>
      <c r="Z940" s="443"/>
    </row>
    <row r="941">
      <c r="A941" s="443"/>
      <c r="B941" s="443"/>
      <c r="C941" s="443"/>
      <c r="D941" s="443"/>
      <c r="E941" s="443"/>
      <c r="F941" s="443"/>
      <c r="G941" s="443"/>
      <c r="H941" s="443"/>
      <c r="I941" s="443"/>
      <c r="J941" s="452"/>
      <c r="K941" s="443"/>
      <c r="L941" s="443"/>
      <c r="M941" s="443"/>
      <c r="N941" s="443"/>
      <c r="O941" s="443"/>
      <c r="P941" s="443"/>
      <c r="Q941" s="443"/>
      <c r="R941" s="443"/>
      <c r="S941" s="443"/>
      <c r="T941" s="443"/>
      <c r="U941" s="443"/>
      <c r="V941" s="443"/>
      <c r="W941" s="443"/>
      <c r="X941" s="443"/>
      <c r="Y941" s="443"/>
      <c r="Z941" s="443"/>
    </row>
    <row r="942">
      <c r="A942" s="443"/>
      <c r="B942" s="443"/>
      <c r="C942" s="443"/>
      <c r="D942" s="443"/>
      <c r="E942" s="443"/>
      <c r="F942" s="443"/>
      <c r="G942" s="443"/>
      <c r="H942" s="443"/>
      <c r="I942" s="443"/>
      <c r="J942" s="452"/>
      <c r="K942" s="443"/>
      <c r="L942" s="443"/>
      <c r="M942" s="443"/>
      <c r="N942" s="443"/>
      <c r="O942" s="443"/>
      <c r="P942" s="443"/>
      <c r="Q942" s="443"/>
      <c r="R942" s="443"/>
      <c r="S942" s="443"/>
      <c r="T942" s="443"/>
      <c r="U942" s="443"/>
      <c r="V942" s="443"/>
      <c r="W942" s="443"/>
      <c r="X942" s="443"/>
      <c r="Y942" s="443"/>
      <c r="Z942" s="443"/>
    </row>
    <row r="943">
      <c r="A943" s="443"/>
      <c r="B943" s="443"/>
      <c r="C943" s="443"/>
      <c r="D943" s="443"/>
      <c r="E943" s="443"/>
      <c r="F943" s="443"/>
      <c r="G943" s="443"/>
      <c r="H943" s="443"/>
      <c r="I943" s="443"/>
      <c r="J943" s="452"/>
      <c r="K943" s="443"/>
      <c r="L943" s="443"/>
      <c r="M943" s="443"/>
      <c r="N943" s="443"/>
      <c r="O943" s="443"/>
      <c r="P943" s="443"/>
      <c r="Q943" s="443"/>
      <c r="R943" s="443"/>
      <c r="S943" s="443"/>
      <c r="T943" s="443"/>
      <c r="U943" s="443"/>
      <c r="V943" s="443"/>
      <c r="W943" s="443"/>
      <c r="X943" s="443"/>
      <c r="Y943" s="443"/>
      <c r="Z943" s="443"/>
    </row>
    <row r="944">
      <c r="A944" s="443"/>
      <c r="B944" s="443"/>
      <c r="C944" s="443"/>
      <c r="D944" s="443"/>
      <c r="E944" s="443"/>
      <c r="F944" s="443"/>
      <c r="G944" s="443"/>
      <c r="H944" s="443"/>
      <c r="I944" s="443"/>
      <c r="J944" s="452"/>
      <c r="K944" s="443"/>
      <c r="L944" s="443"/>
      <c r="M944" s="443"/>
      <c r="N944" s="443"/>
      <c r="O944" s="443"/>
      <c r="P944" s="443"/>
      <c r="Q944" s="443"/>
      <c r="R944" s="443"/>
      <c r="S944" s="443"/>
      <c r="T944" s="443"/>
      <c r="U944" s="443"/>
      <c r="V944" s="443"/>
      <c r="W944" s="443"/>
      <c r="X944" s="443"/>
      <c r="Y944" s="443"/>
      <c r="Z944" s="443"/>
    </row>
    <row r="945">
      <c r="A945" s="443"/>
      <c r="B945" s="443"/>
      <c r="C945" s="443"/>
      <c r="D945" s="443"/>
      <c r="E945" s="443"/>
      <c r="F945" s="443"/>
      <c r="G945" s="443"/>
      <c r="H945" s="443"/>
      <c r="I945" s="443"/>
      <c r="J945" s="452"/>
      <c r="K945" s="443"/>
      <c r="L945" s="443"/>
      <c r="M945" s="443"/>
      <c r="N945" s="443"/>
      <c r="O945" s="443"/>
      <c r="P945" s="443"/>
      <c r="Q945" s="443"/>
      <c r="R945" s="443"/>
      <c r="S945" s="443"/>
      <c r="T945" s="443"/>
      <c r="U945" s="443"/>
      <c r="V945" s="443"/>
      <c r="W945" s="443"/>
      <c r="X945" s="443"/>
      <c r="Y945" s="443"/>
      <c r="Z945" s="443"/>
    </row>
    <row r="946">
      <c r="A946" s="443"/>
      <c r="B946" s="443"/>
      <c r="C946" s="443"/>
      <c r="D946" s="443"/>
      <c r="E946" s="443"/>
      <c r="F946" s="443"/>
      <c r="G946" s="443"/>
      <c r="H946" s="443"/>
      <c r="I946" s="443"/>
      <c r="J946" s="452"/>
      <c r="K946" s="443"/>
      <c r="L946" s="443"/>
      <c r="M946" s="443"/>
      <c r="N946" s="443"/>
      <c r="O946" s="443"/>
      <c r="P946" s="443"/>
      <c r="Q946" s="443"/>
      <c r="R946" s="443"/>
      <c r="S946" s="443"/>
      <c r="T946" s="443"/>
      <c r="U946" s="443"/>
      <c r="V946" s="443"/>
      <c r="W946" s="443"/>
      <c r="X946" s="443"/>
      <c r="Y946" s="443"/>
      <c r="Z946" s="443"/>
    </row>
    <row r="947">
      <c r="A947" s="443"/>
      <c r="B947" s="443"/>
      <c r="C947" s="443"/>
      <c r="D947" s="443"/>
      <c r="E947" s="443"/>
      <c r="F947" s="443"/>
      <c r="G947" s="443"/>
      <c r="H947" s="443"/>
      <c r="I947" s="443"/>
      <c r="J947" s="452"/>
      <c r="K947" s="443"/>
      <c r="L947" s="443"/>
      <c r="M947" s="443"/>
      <c r="N947" s="443"/>
      <c r="O947" s="443"/>
      <c r="P947" s="443"/>
      <c r="Q947" s="443"/>
      <c r="R947" s="443"/>
      <c r="S947" s="443"/>
      <c r="T947" s="443"/>
      <c r="U947" s="443"/>
      <c r="V947" s="443"/>
      <c r="W947" s="443"/>
      <c r="X947" s="443"/>
      <c r="Y947" s="443"/>
      <c r="Z947" s="443"/>
    </row>
    <row r="948">
      <c r="A948" s="443"/>
      <c r="B948" s="443"/>
      <c r="C948" s="443"/>
      <c r="D948" s="443"/>
      <c r="E948" s="443"/>
      <c r="F948" s="443"/>
      <c r="G948" s="443"/>
      <c r="H948" s="443"/>
      <c r="I948" s="443"/>
      <c r="J948" s="452"/>
      <c r="K948" s="443"/>
      <c r="L948" s="443"/>
      <c r="M948" s="443"/>
      <c r="N948" s="443"/>
      <c r="O948" s="443"/>
      <c r="P948" s="443"/>
      <c r="Q948" s="443"/>
      <c r="R948" s="443"/>
      <c r="S948" s="443"/>
      <c r="T948" s="443"/>
      <c r="U948" s="443"/>
      <c r="V948" s="443"/>
      <c r="W948" s="443"/>
      <c r="X948" s="443"/>
      <c r="Y948" s="443"/>
      <c r="Z948" s="443"/>
    </row>
    <row r="949">
      <c r="A949" s="443"/>
      <c r="B949" s="443"/>
      <c r="C949" s="443"/>
      <c r="D949" s="443"/>
      <c r="E949" s="443"/>
      <c r="F949" s="443"/>
      <c r="G949" s="443"/>
      <c r="H949" s="443"/>
      <c r="I949" s="443"/>
      <c r="J949" s="452"/>
      <c r="K949" s="443"/>
      <c r="L949" s="443"/>
      <c r="M949" s="443"/>
      <c r="N949" s="443"/>
      <c r="O949" s="443"/>
      <c r="P949" s="443"/>
      <c r="Q949" s="443"/>
      <c r="R949" s="443"/>
      <c r="S949" s="443"/>
      <c r="T949" s="443"/>
      <c r="U949" s="443"/>
      <c r="V949" s="443"/>
      <c r="W949" s="443"/>
      <c r="X949" s="443"/>
      <c r="Y949" s="443"/>
      <c r="Z949" s="443"/>
    </row>
    <row r="950">
      <c r="A950" s="443"/>
      <c r="B950" s="443"/>
      <c r="C950" s="443"/>
      <c r="D950" s="443"/>
      <c r="E950" s="443"/>
      <c r="F950" s="443"/>
      <c r="G950" s="443"/>
      <c r="H950" s="443"/>
      <c r="I950" s="443"/>
      <c r="J950" s="452"/>
      <c r="K950" s="443"/>
      <c r="L950" s="443"/>
      <c r="M950" s="443"/>
      <c r="N950" s="443"/>
      <c r="O950" s="443"/>
      <c r="P950" s="443"/>
      <c r="Q950" s="443"/>
      <c r="R950" s="443"/>
      <c r="S950" s="443"/>
      <c r="T950" s="443"/>
      <c r="U950" s="443"/>
      <c r="V950" s="443"/>
      <c r="W950" s="443"/>
      <c r="X950" s="443"/>
      <c r="Y950" s="443"/>
      <c r="Z950" s="443"/>
    </row>
    <row r="951">
      <c r="A951" s="443"/>
      <c r="B951" s="443"/>
      <c r="C951" s="443"/>
      <c r="D951" s="443"/>
      <c r="E951" s="443"/>
      <c r="F951" s="443"/>
      <c r="G951" s="443"/>
      <c r="H951" s="443"/>
      <c r="I951" s="443"/>
      <c r="J951" s="452"/>
      <c r="K951" s="443"/>
      <c r="L951" s="443"/>
      <c r="M951" s="443"/>
      <c r="N951" s="443"/>
      <c r="O951" s="443"/>
      <c r="P951" s="443"/>
      <c r="Q951" s="443"/>
      <c r="R951" s="443"/>
      <c r="S951" s="443"/>
      <c r="T951" s="443"/>
      <c r="U951" s="443"/>
      <c r="V951" s="443"/>
      <c r="W951" s="443"/>
      <c r="X951" s="443"/>
      <c r="Y951" s="443"/>
      <c r="Z951" s="443"/>
    </row>
    <row r="952">
      <c r="A952" s="443"/>
      <c r="B952" s="443"/>
      <c r="C952" s="443"/>
      <c r="D952" s="443"/>
      <c r="E952" s="443"/>
      <c r="F952" s="443"/>
      <c r="G952" s="443"/>
      <c r="H952" s="443"/>
      <c r="I952" s="443"/>
      <c r="J952" s="452"/>
      <c r="K952" s="443"/>
      <c r="L952" s="443"/>
      <c r="M952" s="443"/>
      <c r="N952" s="443"/>
      <c r="O952" s="443"/>
      <c r="P952" s="443"/>
      <c r="Q952" s="443"/>
      <c r="R952" s="443"/>
      <c r="S952" s="443"/>
      <c r="T952" s="443"/>
      <c r="U952" s="443"/>
      <c r="V952" s="443"/>
      <c r="W952" s="443"/>
      <c r="X952" s="443"/>
      <c r="Y952" s="443"/>
      <c r="Z952" s="443"/>
    </row>
    <row r="953">
      <c r="A953" s="443"/>
      <c r="B953" s="443"/>
      <c r="C953" s="443"/>
      <c r="D953" s="443"/>
      <c r="E953" s="443"/>
      <c r="F953" s="443"/>
      <c r="G953" s="443"/>
      <c r="H953" s="443"/>
      <c r="I953" s="443"/>
      <c r="J953" s="452"/>
      <c r="K953" s="443"/>
      <c r="L953" s="443"/>
      <c r="M953" s="443"/>
      <c r="N953" s="443"/>
      <c r="O953" s="443"/>
      <c r="P953" s="443"/>
      <c r="Q953" s="443"/>
      <c r="R953" s="443"/>
      <c r="S953" s="443"/>
      <c r="T953" s="443"/>
      <c r="U953" s="443"/>
      <c r="V953" s="443"/>
      <c r="W953" s="443"/>
      <c r="X953" s="443"/>
      <c r="Y953" s="443"/>
      <c r="Z953" s="443"/>
    </row>
    <row r="954">
      <c r="A954" s="443"/>
      <c r="B954" s="443"/>
      <c r="C954" s="443"/>
      <c r="D954" s="443"/>
      <c r="E954" s="443"/>
      <c r="F954" s="443"/>
      <c r="G954" s="443"/>
      <c r="H954" s="443"/>
      <c r="I954" s="443"/>
      <c r="J954" s="452"/>
      <c r="K954" s="443"/>
      <c r="L954" s="443"/>
      <c r="M954" s="443"/>
      <c r="N954" s="443"/>
      <c r="O954" s="443"/>
      <c r="P954" s="443"/>
      <c r="Q954" s="443"/>
      <c r="R954" s="443"/>
      <c r="S954" s="443"/>
      <c r="T954" s="443"/>
      <c r="U954" s="443"/>
      <c r="V954" s="443"/>
      <c r="W954" s="443"/>
      <c r="X954" s="443"/>
      <c r="Y954" s="443"/>
      <c r="Z954" s="443"/>
    </row>
    <row r="955">
      <c r="A955" s="443"/>
      <c r="B955" s="443"/>
      <c r="C955" s="443"/>
      <c r="D955" s="443"/>
      <c r="E955" s="443"/>
      <c r="F955" s="443"/>
      <c r="G955" s="443"/>
      <c r="H955" s="443"/>
      <c r="I955" s="443"/>
      <c r="J955" s="452"/>
      <c r="K955" s="443"/>
      <c r="L955" s="443"/>
      <c r="M955" s="443"/>
      <c r="N955" s="443"/>
      <c r="O955" s="443"/>
      <c r="P955" s="443"/>
      <c r="Q955" s="443"/>
      <c r="R955" s="443"/>
      <c r="S955" s="443"/>
      <c r="T955" s="443"/>
      <c r="U955" s="443"/>
      <c r="V955" s="443"/>
      <c r="W955" s="443"/>
      <c r="X955" s="443"/>
      <c r="Y955" s="443"/>
      <c r="Z955" s="443"/>
    </row>
    <row r="956">
      <c r="A956" s="443"/>
      <c r="B956" s="443"/>
      <c r="C956" s="443"/>
      <c r="D956" s="443"/>
      <c r="E956" s="443"/>
      <c r="F956" s="443"/>
      <c r="G956" s="443"/>
      <c r="H956" s="443"/>
      <c r="I956" s="443"/>
      <c r="J956" s="452"/>
      <c r="K956" s="443"/>
      <c r="L956" s="443"/>
      <c r="M956" s="443"/>
      <c r="N956" s="443"/>
      <c r="O956" s="443"/>
      <c r="P956" s="443"/>
      <c r="Q956" s="443"/>
      <c r="R956" s="443"/>
      <c r="S956" s="443"/>
      <c r="T956" s="443"/>
      <c r="U956" s="443"/>
      <c r="V956" s="443"/>
      <c r="W956" s="443"/>
      <c r="X956" s="443"/>
      <c r="Y956" s="443"/>
      <c r="Z956" s="443"/>
    </row>
    <row r="957">
      <c r="A957" s="443"/>
      <c r="B957" s="443"/>
      <c r="C957" s="443"/>
      <c r="D957" s="443"/>
      <c r="E957" s="443"/>
      <c r="F957" s="443"/>
      <c r="G957" s="443"/>
      <c r="H957" s="443"/>
      <c r="I957" s="443"/>
      <c r="J957" s="452"/>
      <c r="K957" s="443"/>
      <c r="L957" s="443"/>
      <c r="M957" s="443"/>
      <c r="N957" s="443"/>
      <c r="O957" s="443"/>
      <c r="P957" s="443"/>
      <c r="Q957" s="443"/>
      <c r="R957" s="443"/>
      <c r="S957" s="443"/>
      <c r="T957" s="443"/>
      <c r="U957" s="443"/>
      <c r="V957" s="443"/>
      <c r="W957" s="443"/>
      <c r="X957" s="443"/>
      <c r="Y957" s="443"/>
      <c r="Z957" s="443"/>
    </row>
    <row r="958">
      <c r="A958" s="443"/>
      <c r="B958" s="443"/>
      <c r="C958" s="443"/>
      <c r="D958" s="443"/>
      <c r="E958" s="443"/>
      <c r="F958" s="443"/>
      <c r="G958" s="443"/>
      <c r="H958" s="443"/>
      <c r="I958" s="443"/>
      <c r="J958" s="452"/>
      <c r="K958" s="443"/>
      <c r="L958" s="443"/>
      <c r="M958" s="443"/>
      <c r="N958" s="443"/>
      <c r="O958" s="443"/>
      <c r="P958" s="443"/>
      <c r="Q958" s="443"/>
      <c r="R958" s="443"/>
      <c r="S958" s="443"/>
      <c r="T958" s="443"/>
      <c r="U958" s="443"/>
      <c r="V958" s="443"/>
      <c r="W958" s="443"/>
      <c r="X958" s="443"/>
      <c r="Y958" s="443"/>
      <c r="Z958" s="443"/>
    </row>
    <row r="959">
      <c r="A959" s="443"/>
      <c r="B959" s="443"/>
      <c r="C959" s="443"/>
      <c r="D959" s="443"/>
      <c r="E959" s="443"/>
      <c r="F959" s="443"/>
      <c r="G959" s="443"/>
      <c r="H959" s="443"/>
      <c r="I959" s="443"/>
      <c r="J959" s="452"/>
      <c r="K959" s="443"/>
      <c r="L959" s="443"/>
      <c r="M959" s="443"/>
      <c r="N959" s="443"/>
      <c r="O959" s="443"/>
      <c r="P959" s="443"/>
      <c r="Q959" s="443"/>
      <c r="R959" s="443"/>
      <c r="S959" s="443"/>
      <c r="T959" s="443"/>
      <c r="U959" s="443"/>
      <c r="V959" s="443"/>
      <c r="W959" s="443"/>
      <c r="X959" s="443"/>
      <c r="Y959" s="443"/>
      <c r="Z959" s="443"/>
    </row>
    <row r="960">
      <c r="A960" s="443"/>
      <c r="B960" s="443"/>
      <c r="C960" s="443"/>
      <c r="D960" s="443"/>
      <c r="E960" s="443"/>
      <c r="F960" s="443"/>
      <c r="G960" s="443"/>
      <c r="H960" s="443"/>
      <c r="I960" s="443"/>
      <c r="J960" s="452"/>
      <c r="K960" s="443"/>
      <c r="L960" s="443"/>
      <c r="M960" s="443"/>
      <c r="N960" s="443"/>
      <c r="O960" s="443"/>
      <c r="P960" s="443"/>
      <c r="Q960" s="443"/>
      <c r="R960" s="443"/>
      <c r="S960" s="443"/>
      <c r="T960" s="443"/>
      <c r="U960" s="443"/>
      <c r="V960" s="443"/>
      <c r="W960" s="443"/>
      <c r="X960" s="443"/>
      <c r="Y960" s="443"/>
      <c r="Z960" s="443"/>
    </row>
  </sheetData>
  <autoFilter ref="$A$1:$Z$8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25"/>
    <col customWidth="1" min="8" max="8" width="16.13"/>
  </cols>
  <sheetData>
    <row r="1">
      <c r="B1" s="453" t="s">
        <v>184</v>
      </c>
      <c r="C1" s="454" t="s">
        <v>1588</v>
      </c>
      <c r="D1" s="455" t="s">
        <v>186</v>
      </c>
      <c r="E1" s="11"/>
      <c r="F1" s="455" t="s">
        <v>1589</v>
      </c>
      <c r="G1" s="10"/>
      <c r="H1" s="10"/>
      <c r="I1" s="10"/>
      <c r="J1" s="10"/>
      <c r="K1" s="11"/>
      <c r="L1" s="455" t="s">
        <v>1893</v>
      </c>
      <c r="M1" s="10"/>
      <c r="N1" s="10"/>
      <c r="O1" s="10"/>
      <c r="P1" s="10"/>
      <c r="Q1" s="11"/>
    </row>
    <row r="2">
      <c r="C2" s="456"/>
      <c r="D2" s="457" t="s">
        <v>200</v>
      </c>
      <c r="E2" s="458" t="s">
        <v>228</v>
      </c>
      <c r="F2" s="459" t="s">
        <v>120</v>
      </c>
      <c r="G2" s="459" t="s">
        <v>127</v>
      </c>
      <c r="H2" s="459" t="s">
        <v>132</v>
      </c>
      <c r="I2" s="459" t="s">
        <v>135</v>
      </c>
      <c r="J2" s="459" t="s">
        <v>137</v>
      </c>
      <c r="K2" s="460" t="s">
        <v>144</v>
      </c>
      <c r="L2" s="461" t="s">
        <v>1627</v>
      </c>
      <c r="M2" s="461" t="s">
        <v>142</v>
      </c>
      <c r="N2" s="461" t="s">
        <v>1894</v>
      </c>
      <c r="O2" s="462" t="s">
        <v>164</v>
      </c>
      <c r="P2" s="462" t="s">
        <v>1895</v>
      </c>
      <c r="Q2" s="462" t="s">
        <v>1896</v>
      </c>
    </row>
    <row r="3">
      <c r="B3" s="463" t="s">
        <v>1897</v>
      </c>
      <c r="C3" s="464">
        <f>SUM(D3:E4)</f>
        <v>36</v>
      </c>
      <c r="D3" s="465">
        <f t="shared" ref="D3:Q3" si="1">SUM(D10,D16,D22,D28,D34,D40,D46,D52,D58,D64,D70,D76)</f>
        <v>31</v>
      </c>
      <c r="E3" s="465">
        <f t="shared" si="1"/>
        <v>5</v>
      </c>
      <c r="F3" s="465">
        <f t="shared" si="1"/>
        <v>0</v>
      </c>
      <c r="G3" s="465">
        <f t="shared" si="1"/>
        <v>1</v>
      </c>
      <c r="H3" s="465">
        <f t="shared" si="1"/>
        <v>4</v>
      </c>
      <c r="I3" s="465">
        <f t="shared" si="1"/>
        <v>31</v>
      </c>
      <c r="J3" s="465">
        <f t="shared" si="1"/>
        <v>0</v>
      </c>
      <c r="K3" s="465">
        <f t="shared" si="1"/>
        <v>0</v>
      </c>
      <c r="L3" s="465">
        <f t="shared" si="1"/>
        <v>11</v>
      </c>
      <c r="M3" s="465">
        <f t="shared" si="1"/>
        <v>25</v>
      </c>
      <c r="N3" s="465">
        <f t="shared" si="1"/>
        <v>0</v>
      </c>
      <c r="O3" s="465">
        <f t="shared" si="1"/>
        <v>0</v>
      </c>
      <c r="P3" s="465">
        <f t="shared" si="1"/>
        <v>0</v>
      </c>
      <c r="Q3" s="465">
        <f t="shared" si="1"/>
        <v>0</v>
      </c>
    </row>
    <row r="4">
      <c r="B4" s="121"/>
      <c r="C4" s="466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>
      <c r="B5" s="467" t="s">
        <v>89</v>
      </c>
      <c r="C5" s="468">
        <v>1.0</v>
      </c>
      <c r="D5" s="255">
        <f>countifs('연계대장'!$B$5:$B$343,$S$6,'연계대장'!$C$5:$C$343,$T6,'연계대장'!$L$5:$L$343,D$2)</f>
        <v>4</v>
      </c>
      <c r="E5" s="255">
        <f>countifs('연계대장'!$B$5:$B$343,$S$6,'연계대장'!$C$5:$C$343,$T6,'연계대장'!$L$5:$L$343,E$2)</f>
        <v>2</v>
      </c>
      <c r="F5" s="255">
        <f>countifs('연계대장'!$B$5:$B$343,$S$6,'연계대장'!$C$5:$C$343,$T$6,'연계대장'!$E$5:$E$343,F$2)</f>
        <v>0</v>
      </c>
      <c r="G5" s="255">
        <f>countifs('연계대장'!$B$5:$B$343,$S$6,'연계대장'!$C$5:$C$343,$T$6,'연계대장'!$E$5:$E$343,G$2)</f>
        <v>0</v>
      </c>
      <c r="H5" s="255">
        <f>countifs('연계대장'!$B$5:$B$343,$S$6,'연계대장'!$C$5:$C$343,$T$6,'연계대장'!$E$5:$E$343,H$2)</f>
        <v>1</v>
      </c>
      <c r="I5" s="255">
        <f>countifs('연계대장'!$B$5:$B$343,$S$6,'연계대장'!$C$5:$C$343,$T$6,'연계대장'!$E$5:$E$343,I$2)</f>
        <v>5</v>
      </c>
      <c r="J5" s="255">
        <f>countifs('연계대장'!$B$5:$B$343,$S$6,'연계대장'!$C$5:$C$343,$T$6,'연계대장'!$E$5:$E$343,J$2)</f>
        <v>0</v>
      </c>
      <c r="K5" s="255">
        <f>countifs('연계대장'!$B$5:$B$343,$S$6,'연계대장'!$C$5:$C$343,$T$6,'연계대장'!$E$5:$E$343,K$2)</f>
        <v>0</v>
      </c>
      <c r="L5" s="255">
        <f>countifs('연계대장'!$B$5:$B$343,$S$6,'연계대장'!$C$5:$C$343,$T6,'연계대장'!$I$5:$I$343,L$2)</f>
        <v>0</v>
      </c>
      <c r="M5" s="255">
        <f>countifs('연계대장'!$B$5:$B$343,$S$6,'연계대장'!$C$5:$C$343,$T6,'연계대장'!$I$5:$I$343,M$2)</f>
        <v>6</v>
      </c>
      <c r="N5" s="255">
        <f>countifs('연계대장'!$B$5:$B$343,$S$6,'연계대장'!$C$5:$C$343,$T6,'연계대장'!$I$5:$I$343,N$2)</f>
        <v>0</v>
      </c>
      <c r="O5" s="255">
        <f>countifs('연계대장'!$B$5:$B$343,$S$6,'연계대장'!$C$5:$C$343,$T6,'연계대장'!$I$5:$I$343,O$2)</f>
        <v>0</v>
      </c>
      <c r="P5" s="255">
        <f>countifs('연계대장'!$B$5:$B$343,$S$6,'연계대장'!$C$5:$C$343,$T6,'연계대장'!$I$5:$I$343,P$2)</f>
        <v>0</v>
      </c>
      <c r="Q5" s="255">
        <f>countifs('연계대장'!$B$5:$B$343,$S$6,'연계대장'!$C$5:$C$343,$T6,'연계대장'!$I$5:$I$343,Q$2)</f>
        <v>0</v>
      </c>
      <c r="S5" s="469" t="s">
        <v>184</v>
      </c>
      <c r="T5" s="469" t="s">
        <v>1588</v>
      </c>
    </row>
    <row r="6">
      <c r="B6" s="21"/>
      <c r="C6" s="468">
        <v>2.0</v>
      </c>
      <c r="D6" s="255">
        <f>countifs('연계대장'!$B$5:$B$343,$S$6,'연계대장'!$C$5:$C$343,$T7,'연계대장'!$L$5:$L$343,D$2)</f>
        <v>2</v>
      </c>
      <c r="E6" s="255">
        <f>countifs('연계대장'!$B$5:$B$343,$S$6,'연계대장'!$C$5:$C$343,$T7,'연계대장'!$L$5:$L$343,E$2)</f>
        <v>0</v>
      </c>
      <c r="F6" s="255">
        <f>countifs('연계대장'!$B$5:$B$343,$S$6,'연계대장'!$C$5:$C$343,$T$7,'연계대장'!$E$5:$E$343,F$2)</f>
        <v>0</v>
      </c>
      <c r="G6" s="255">
        <f>countifs('연계대장'!$B$5:$B$343,$S$6,'연계대장'!$C$5:$C$343,$T$7,'연계대장'!$E$5:$E$343,G$2)</f>
        <v>0</v>
      </c>
      <c r="H6" s="255">
        <f>countifs('연계대장'!$B$5:$B$343,$S$6,'연계대장'!$C$5:$C$343,$T$7,'연계대장'!$E$5:$E$343,H$2)</f>
        <v>0</v>
      </c>
      <c r="I6" s="255">
        <f>countifs('연계대장'!$B$5:$B$343,$S$6,'연계대장'!$C$5:$C$343,$T$7,'연계대장'!$E$5:$E$343,I$2)</f>
        <v>2</v>
      </c>
      <c r="J6" s="255">
        <f>countifs('연계대장'!$B$5:$B$343,$S$6,'연계대장'!$C$5:$C$343,$T$7,'연계대장'!$E$5:$E$343,J$2)</f>
        <v>0</v>
      </c>
      <c r="K6" s="255">
        <f>countifs('연계대장'!$B$5:$B$343,$S$6,'연계대장'!$C$5:$C$343,$T$7,'연계대장'!$E$5:$E$343,K$2)</f>
        <v>0</v>
      </c>
      <c r="L6" s="255">
        <f>countifs('연계대장'!$B$5:$B$343,$S$6,'연계대장'!$C$5:$C$343,$T7,'연계대장'!$I$5:$I$343,L$2)</f>
        <v>0</v>
      </c>
      <c r="M6" s="255">
        <f>countifs('연계대장'!$B$5:$B$343,$S$6,'연계대장'!$C$5:$C$343,$T7,'연계대장'!$I$5:$I$343,M$2)</f>
        <v>2</v>
      </c>
      <c r="N6" s="255">
        <f>countifs('연계대장'!$B$5:$B$343,$S$6,'연계대장'!$C$5:$C$343,$T7,'연계대장'!$I$5:$I$343,N$2)</f>
        <v>0</v>
      </c>
      <c r="O6" s="255">
        <f>countifs('연계대장'!$B$5:$B$343,$S$6,'연계대장'!$C$5:$C$343,$T7,'연계대장'!$I$5:$I$343,O$2)</f>
        <v>0</v>
      </c>
      <c r="P6" s="255">
        <f>countifs('연계대장'!$B$5:$B$343,$S$6,'연계대장'!$C$5:$C$343,$T7,'연계대장'!$I$5:$I$343,P$2)</f>
        <v>0</v>
      </c>
      <c r="Q6" s="255">
        <f>countifs('연계대장'!$B$5:$B$343,$S$6,'연계대장'!$C$5:$C$343,$T7,'연계대장'!$I$5:$I$343,Q$2)</f>
        <v>0</v>
      </c>
      <c r="S6" s="182">
        <v>1.0</v>
      </c>
      <c r="T6" s="182">
        <v>1.0</v>
      </c>
    </row>
    <row r="7">
      <c r="B7" s="21"/>
      <c r="C7" s="468">
        <v>3.0</v>
      </c>
      <c r="D7" s="255">
        <f>countifs('연계대장'!$B$5:$B$343,$S$6,'연계대장'!$C$5:$C$343,$T8,'연계대장'!$L$5:$L$343,D$2)</f>
        <v>1</v>
      </c>
      <c r="E7" s="255">
        <f>countifs('연계대장'!$B$5:$B$343,$S$6,'연계대장'!$C$5:$C$343,$T8,'연계대장'!$L$5:$L$343,E$2)</f>
        <v>0</v>
      </c>
      <c r="F7" s="255">
        <f>countifs('연계대장'!$B$5:$B$343,$S$6,'연계대장'!$C$5:$C$343,$T$8,'연계대장'!$E$5:$E$343,F$2)</f>
        <v>0</v>
      </c>
      <c r="G7" s="255">
        <f>countifs('연계대장'!$B$5:$B$343,$S$6,'연계대장'!$C$5:$C$343,$T$8,'연계대장'!$E$5:$E$343,G$2)</f>
        <v>0</v>
      </c>
      <c r="H7" s="255">
        <f>countifs('연계대장'!$B$5:$B$343,$S$6,'연계대장'!$C$5:$C$343,$T$8,'연계대장'!$E$5:$E$343,H$2)</f>
        <v>0</v>
      </c>
      <c r="I7" s="255">
        <f>countifs('연계대장'!$B$5:$B$343,$S$6,'연계대장'!$C$5:$C$343,$T$8,'연계대장'!$E$5:$E$343,I$2)</f>
        <v>1</v>
      </c>
      <c r="J7" s="255">
        <f>countifs('연계대장'!$B$5:$B$343,$S$6,'연계대장'!$C$5:$C$343,$T$8,'연계대장'!$E$5:$E$343,J$2)</f>
        <v>0</v>
      </c>
      <c r="K7" s="255">
        <f>countifs('연계대장'!$B$5:$B$343,$S$6,'연계대장'!$C$5:$C$343,$T$8,'연계대장'!$E$5:$E$343,K$2)</f>
        <v>0</v>
      </c>
      <c r="L7" s="255">
        <f>countifs('연계대장'!$B$5:$B$343,$S$6,'연계대장'!$C$5:$C$343,$T8,'연계대장'!$I$5:$I$343,L$2)</f>
        <v>1</v>
      </c>
      <c r="M7" s="255">
        <f>countifs('연계대장'!$B$5:$B$343,$S$6,'연계대장'!$C$5:$C$343,$T8,'연계대장'!$I$5:$I$343,M$2)</f>
        <v>0</v>
      </c>
      <c r="N7" s="255">
        <f>countifs('연계대장'!$B$5:$B$343,$S$6,'연계대장'!$C$5:$C$343,$T8,'연계대장'!$I$5:$I$343,N$2)</f>
        <v>0</v>
      </c>
      <c r="O7" s="255">
        <f>countifs('연계대장'!$B$5:$B$343,$S$6,'연계대장'!$C$5:$C$343,$T8,'연계대장'!$I$5:$I$343,O$2)</f>
        <v>0</v>
      </c>
      <c r="P7" s="255">
        <f>countifs('연계대장'!$B$5:$B$343,$S$6,'연계대장'!$C$5:$C$343,$T8,'연계대장'!$I$5:$I$343,P$2)</f>
        <v>0</v>
      </c>
      <c r="Q7" s="255">
        <f>countifs('연계대장'!$B$5:$B$343,$S$6,'연계대장'!$C$5:$C$343,$T8,'연계대장'!$I$5:$I$343,Q$2)</f>
        <v>0</v>
      </c>
      <c r="S7" s="182">
        <v>2.0</v>
      </c>
      <c r="T7" s="182">
        <v>2.0</v>
      </c>
    </row>
    <row r="8">
      <c r="B8" s="21"/>
      <c r="C8" s="468">
        <v>4.0</v>
      </c>
      <c r="D8" s="255">
        <f>countifs('연계대장'!$B$5:$B$343,$S$6,'연계대장'!$C$5:$C$343,$T9,'연계대장'!$L$5:$L$343,D$2)</f>
        <v>4</v>
      </c>
      <c r="E8" s="255">
        <f>countifs('연계대장'!$B$5:$B$343,$S$6,'연계대장'!$C$5:$C$343,$T9,'연계대장'!$L$5:$L$343,E$2)</f>
        <v>0</v>
      </c>
      <c r="F8" s="255">
        <f>countifs('연계대장'!$B$5:$B$343,$S$6,'연계대장'!$C$5:$C$343,$T$9,'연계대장'!$E$5:$E$343,F$2)</f>
        <v>0</v>
      </c>
      <c r="G8" s="255">
        <f>countifs('연계대장'!$B$5:$B$343,$S$6,'연계대장'!$C$5:$C$343,$T$9,'연계대장'!$E$5:$E$343,G$2)</f>
        <v>0</v>
      </c>
      <c r="H8" s="255">
        <f>countifs('연계대장'!$B$5:$B$343,$S$6,'연계대장'!$C$5:$C$343,$T$9,'연계대장'!$E$5:$E$343,H$2)</f>
        <v>1</v>
      </c>
      <c r="I8" s="255">
        <f>countifs('연계대장'!$B$5:$B$343,$S$6,'연계대장'!$C$5:$C$343,$T$9,'연계대장'!$E$5:$E$343,I$2)</f>
        <v>3</v>
      </c>
      <c r="J8" s="255">
        <f>countifs('연계대장'!$B$5:$B$343,$S$6,'연계대장'!$C$5:$C$343,$T$9,'연계대장'!$E$5:$E$343,J$2)</f>
        <v>0</v>
      </c>
      <c r="K8" s="255">
        <f>countifs('연계대장'!$B$5:$B$343,$S$6,'연계대장'!$C$5:$C$343,$T$9,'연계대장'!$E$5:$E$343,K$2)</f>
        <v>0</v>
      </c>
      <c r="L8" s="255">
        <f>countifs('연계대장'!$B$5:$B$343,$S$6,'연계대장'!$C$5:$C$343,$T9,'연계대장'!$I$5:$I$343,L$2)</f>
        <v>4</v>
      </c>
      <c r="M8" s="255">
        <f>countifs('연계대장'!$B$5:$B$343,$S$6,'연계대장'!$C$5:$C$343,$T9,'연계대장'!$I$5:$I$343,M$2)</f>
        <v>0</v>
      </c>
      <c r="N8" s="255">
        <f>countifs('연계대장'!$B$5:$B$343,$S$6,'연계대장'!$C$5:$C$343,$T9,'연계대장'!$I$5:$I$343,N$2)</f>
        <v>0</v>
      </c>
      <c r="O8" s="255">
        <f>countifs('연계대장'!$B$5:$B$343,$S$6,'연계대장'!$C$5:$C$343,$T9,'연계대장'!$I$5:$I$343,O$2)</f>
        <v>0</v>
      </c>
      <c r="P8" s="255">
        <f>countifs('연계대장'!$B$5:$B$343,$S$6,'연계대장'!$C$5:$C$343,$T9,'연계대장'!$I$5:$I$343,P$2)</f>
        <v>0</v>
      </c>
      <c r="Q8" s="255">
        <f>countifs('연계대장'!$B$5:$B$343,$S$6,'연계대장'!$C$5:$C$343,$T9,'연계대장'!$I$5:$I$343,Q$2)</f>
        <v>0</v>
      </c>
      <c r="S8" s="182">
        <v>3.0</v>
      </c>
      <c r="T8" s="182">
        <v>3.0</v>
      </c>
    </row>
    <row r="9">
      <c r="B9" s="31"/>
      <c r="C9" s="468">
        <v>5.0</v>
      </c>
      <c r="D9" s="255">
        <f>countifs('연계대장'!$B$5:$B$343,$S$6,'연계대장'!$C$5:$C$343,$T10,'연계대장'!$L$5:$L$343,D$2)</f>
        <v>0</v>
      </c>
      <c r="E9" s="255">
        <f>countifs('연계대장'!$B$5:$B$343,$S$6,'연계대장'!$C$5:$C$343,$T10,'연계대장'!$L$5:$L$343,E$2)</f>
        <v>0</v>
      </c>
      <c r="F9" s="255">
        <f>countifs('연계대장'!$B$5:$B$343,$S$6,'연계대장'!$C$5:$C$343,$T$10,'연계대장'!$E$5:$E$343,F$2)</f>
        <v>0</v>
      </c>
      <c r="G9" s="255">
        <f>countifs('연계대장'!$B$5:$B$343,$S$6,'연계대장'!$C$5:$C$343,$T$10,'연계대장'!$E$5:$E$343,G$2)</f>
        <v>0</v>
      </c>
      <c r="H9" s="255">
        <f>countifs('연계대장'!$B$5:$B$343,$S$6,'연계대장'!$C$5:$C$343,$T$10,'연계대장'!$E$5:$E$343,H$2)</f>
        <v>0</v>
      </c>
      <c r="I9" s="255">
        <f>countifs('연계대장'!$B$5:$B$343,$S$6,'연계대장'!$C$5:$C$343,$T$10,'연계대장'!$E$5:$E$343,I$2)</f>
        <v>0</v>
      </c>
      <c r="J9" s="255">
        <f>countifs('연계대장'!$B$5:$B$343,$S$6,'연계대장'!$C$5:$C$343,$T$10,'연계대장'!$E$5:$E$343,J$2)</f>
        <v>0</v>
      </c>
      <c r="K9" s="255">
        <f>countifs('연계대장'!$B$5:$B$343,$S$6,'연계대장'!$C$5:$C$343,$T$10,'연계대장'!$E$5:$E$343,K$2)</f>
        <v>0</v>
      </c>
      <c r="L9" s="255">
        <f>countifs('연계대장'!$B$5:$B$343,$S$6,'연계대장'!$C$5:$C$343,$T10,'연계대장'!$I$5:$I$343,L$2)</f>
        <v>0</v>
      </c>
      <c r="M9" s="255">
        <f>countifs('연계대장'!$B$5:$B$343,$S$6,'연계대장'!$C$5:$C$343,$T10,'연계대장'!$I$5:$I$343,M$2)</f>
        <v>0</v>
      </c>
      <c r="N9" s="255">
        <f>countifs('연계대장'!$B$5:$B$343,$S$6,'연계대장'!$C$5:$C$343,$T10,'연계대장'!$I$5:$I$343,N$2)</f>
        <v>0</v>
      </c>
      <c r="O9" s="255">
        <f>countifs('연계대장'!$B$5:$B$343,$S$6,'연계대장'!$C$5:$C$343,$T10,'연계대장'!$I$5:$I$343,O$2)</f>
        <v>0</v>
      </c>
      <c r="P9" s="255">
        <f>countifs('연계대장'!$B$5:$B$343,$S$6,'연계대장'!$C$5:$C$343,$T10,'연계대장'!$I$5:$I$343,P$2)</f>
        <v>0</v>
      </c>
      <c r="Q9" s="255">
        <f>countifs('연계대장'!$B$5:$B$343,$S$6,'연계대장'!$C$5:$C$343,$T10,'연계대장'!$I$5:$I$343,Q$2)</f>
        <v>0</v>
      </c>
      <c r="S9" s="182">
        <v>4.0</v>
      </c>
      <c r="T9" s="182">
        <v>4.0</v>
      </c>
    </row>
    <row r="10">
      <c r="B10" s="470" t="s">
        <v>1747</v>
      </c>
      <c r="C10" s="11"/>
      <c r="D10" s="471">
        <f t="shared" ref="D10:Q10" si="2">sum(D5:D9)</f>
        <v>11</v>
      </c>
      <c r="E10" s="471">
        <f t="shared" si="2"/>
        <v>2</v>
      </c>
      <c r="F10" s="471">
        <f t="shared" si="2"/>
        <v>0</v>
      </c>
      <c r="G10" s="471">
        <f t="shared" si="2"/>
        <v>0</v>
      </c>
      <c r="H10" s="471">
        <f t="shared" si="2"/>
        <v>2</v>
      </c>
      <c r="I10" s="471">
        <f t="shared" si="2"/>
        <v>11</v>
      </c>
      <c r="J10" s="471">
        <f t="shared" si="2"/>
        <v>0</v>
      </c>
      <c r="K10" s="471">
        <f t="shared" si="2"/>
        <v>0</v>
      </c>
      <c r="L10" s="471">
        <f t="shared" si="2"/>
        <v>5</v>
      </c>
      <c r="M10" s="471">
        <f t="shared" si="2"/>
        <v>8</v>
      </c>
      <c r="N10" s="471">
        <f t="shared" si="2"/>
        <v>0</v>
      </c>
      <c r="O10" s="471">
        <f t="shared" si="2"/>
        <v>0</v>
      </c>
      <c r="P10" s="471">
        <f t="shared" si="2"/>
        <v>0</v>
      </c>
      <c r="Q10" s="471">
        <f t="shared" si="2"/>
        <v>0</v>
      </c>
      <c r="S10" s="182">
        <v>5.0</v>
      </c>
      <c r="T10" s="182">
        <v>5.0</v>
      </c>
    </row>
    <row r="11">
      <c r="B11" s="472" t="s">
        <v>90</v>
      </c>
      <c r="C11" s="473">
        <v>1.0</v>
      </c>
      <c r="D11" s="255">
        <f>countifs('연계대장'!$B$5:$B$343,$S$7,'연계대장'!$C$5:$C$343,$T6,'연계대장'!$L$5:$L$343,"남")</f>
        <v>4</v>
      </c>
      <c r="E11" s="255">
        <f>countifs('연계대장'!$B$5:$B$343,$S$7,'연계대장'!$C$5:$C$343,$T6,'연계대장'!$L$5:$L$343,"여")</f>
        <v>1</v>
      </c>
      <c r="F11" s="255">
        <f>countifs('연계대장'!$B$5:$B$343,$S$7,'연계대장'!$C$5:$C$343,$T6,'연계대장'!$E$5:$E$343,F$2)</f>
        <v>0</v>
      </c>
      <c r="G11" s="255">
        <f>countifs('연계대장'!$B$5:$B$343,$S$7,'연계대장'!$C$5:$C$343,$T6,'연계대장'!$E$5:$E$343,G$2)</f>
        <v>0</v>
      </c>
      <c r="H11" s="255">
        <f>countifs('연계대장'!$B$5:$B$343,$S$7,'연계대장'!$C$5:$C$343,$T6,'연계대장'!$E$5:$E$343,H$2)</f>
        <v>0</v>
      </c>
      <c r="I11" s="255">
        <f>countifs('연계대장'!$B$5:$B$343,$S$7,'연계대장'!$C$5:$C$343,$T6,'연계대장'!$E$5:$E$343,I$2)</f>
        <v>5</v>
      </c>
      <c r="J11" s="255">
        <f>countifs('연계대장'!$B$5:$B$343,$S$7,'연계대장'!$C$5:$C$343,$T6,'연계대장'!$E$5:$E$343,J$2)</f>
        <v>0</v>
      </c>
      <c r="K11" s="255">
        <f>countifs('연계대장'!$B$5:$B$343,$S$7,'연계대장'!$C$5:$C$343,$T6,'연계대장'!$E$5:$E$343,K$2)</f>
        <v>0</v>
      </c>
      <c r="L11" s="255">
        <f>countifs('연계대장'!$B$5:$B$343,$S$7,'연계대장'!$C$5:$C$343,$T6,'연계대장'!$I$5:$I$343,L$2)</f>
        <v>0</v>
      </c>
      <c r="M11" s="255">
        <f>countifs('연계대장'!$B$5:$B$343,$S$7,'연계대장'!$C$5:$C$343,$T6,'연계대장'!$I$5:$I$343,M$2)</f>
        <v>5</v>
      </c>
      <c r="N11" s="255">
        <f>countifs('연계대장'!$B$5:$B$343,$S$7,'연계대장'!$C$5:$C$343,$T6,'연계대장'!$I$5:$I$343,N$2)</f>
        <v>0</v>
      </c>
      <c r="O11" s="255">
        <f>countifs('연계대장'!$B$5:$B$343,$S$7,'연계대장'!$C$5:$C$343,$T6,'연계대장'!$I$5:$I$343,O$2)</f>
        <v>0</v>
      </c>
      <c r="P11" s="255">
        <f>countifs('연계대장'!$B$5:$B$343,$S$7,'연계대장'!$C$5:$C$343,$T6,'연계대장'!$I$5:$I$343,P$2)</f>
        <v>0</v>
      </c>
      <c r="Q11" s="255">
        <f>countifs('연계대장'!$B$5:$B$343,$S$7,'연계대장'!$C$5:$C$343,$T6,'연계대장'!$I$5:$I$343,Q$2)</f>
        <v>0</v>
      </c>
      <c r="S11" s="182">
        <v>6.0</v>
      </c>
      <c r="T11" s="160"/>
    </row>
    <row r="12">
      <c r="B12" s="21"/>
      <c r="C12" s="473">
        <v>2.0</v>
      </c>
      <c r="D12" s="255">
        <f>countifs('연계대장'!$B$5:$B$343,$S$7,'연계대장'!$C$5:$C$343,$T7,'연계대장'!$L$5:$L$343,"남")</f>
        <v>3</v>
      </c>
      <c r="E12" s="255">
        <f>countifs('연계대장'!$B$5:$B$343,$S$7,'연계대장'!$C$5:$C$343,$T7,'연계대장'!$L$5:$L$343,"여")</f>
        <v>1</v>
      </c>
      <c r="F12" s="255">
        <f>countifs('연계대장'!$B$5:$B$343,$S$7,'연계대장'!$C$5:$C$343,$T7,'연계대장'!$E$5:$E$343,F$2)</f>
        <v>0</v>
      </c>
      <c r="G12" s="255">
        <f>countifs('연계대장'!$B$5:$B$343,$S$7,'연계대장'!$C$5:$C$343,$T7,'연계대장'!$E$5:$E$343,G$2)</f>
        <v>0</v>
      </c>
      <c r="H12" s="255">
        <f>countifs('연계대장'!$B$5:$B$343,$S$7,'연계대장'!$C$5:$C$343,$T7,'연계대장'!$E$5:$E$343,H$2)</f>
        <v>0</v>
      </c>
      <c r="I12" s="255">
        <f>countifs('연계대장'!$B$5:$B$343,$S$7,'연계대장'!$C$5:$C$343,$T7,'연계대장'!$E$5:$E$343,I$2)</f>
        <v>4</v>
      </c>
      <c r="J12" s="255">
        <f>countifs('연계대장'!$B$5:$B$343,$S$7,'연계대장'!$C$5:$C$343,$T7,'연계대장'!$E$5:$E$343,J$2)</f>
        <v>0</v>
      </c>
      <c r="K12" s="255">
        <f>countifs('연계대장'!$B$5:$B$343,$S$7,'연계대장'!$C$5:$C$343,$T7,'연계대장'!$E$5:$E$343,K$2)</f>
        <v>0</v>
      </c>
      <c r="L12" s="255">
        <f>countifs('연계대장'!$B$5:$B$343,$S$7,'연계대장'!$C$5:$C$343,$T7,'연계대장'!$I$5:$I$343,L$2)</f>
        <v>0</v>
      </c>
      <c r="M12" s="255">
        <f>countifs('연계대장'!$B$5:$B$343,$S$7,'연계대장'!$C$5:$C$343,$T7,'연계대장'!$I$5:$I$343,M$2)</f>
        <v>4</v>
      </c>
      <c r="N12" s="255">
        <f>countifs('연계대장'!$B$5:$B$343,$S$7,'연계대장'!$C$5:$C$343,$T7,'연계대장'!$I$5:$I$343,N$2)</f>
        <v>0</v>
      </c>
      <c r="O12" s="255">
        <f>countifs('연계대장'!$B$5:$B$343,$S$7,'연계대장'!$C$5:$C$343,$T7,'연계대장'!$I$5:$I$343,O$2)</f>
        <v>0</v>
      </c>
      <c r="P12" s="255">
        <f>countifs('연계대장'!$B$5:$B$343,$S$7,'연계대장'!$C$5:$C$343,$T7,'연계대장'!$I$5:$I$343,P$2)</f>
        <v>0</v>
      </c>
      <c r="Q12" s="255">
        <f>countifs('연계대장'!$B$5:$B$343,$S$7,'연계대장'!$C$5:$C$343,$T7,'연계대장'!$I$5:$I$343,Q$2)</f>
        <v>0</v>
      </c>
      <c r="S12" s="182">
        <v>7.0</v>
      </c>
      <c r="T12" s="160"/>
    </row>
    <row r="13">
      <c r="B13" s="21"/>
      <c r="C13" s="473">
        <v>3.0</v>
      </c>
      <c r="D13" s="255">
        <f>countifs('연계대장'!$B$5:$B$343,$S$7,'연계대장'!$C$5:$C$343,$T8,'연계대장'!$L$5:$L$343,"남")</f>
        <v>2</v>
      </c>
      <c r="E13" s="255">
        <f>countifs('연계대장'!$B$5:$B$343,$S$7,'연계대장'!$C$5:$C$343,$T8,'연계대장'!$L$5:$L$343,"여")</f>
        <v>0</v>
      </c>
      <c r="F13" s="255">
        <f>countifs('연계대장'!$B$5:$B$343,$S$7,'연계대장'!$C$5:$C$343,$T8,'연계대장'!$E$5:$E$343,F$2)</f>
        <v>0</v>
      </c>
      <c r="G13" s="255">
        <f>countifs('연계대장'!$B$5:$B$343,$S$7,'연계대장'!$C$5:$C$343,$T8,'연계대장'!$E$5:$E$343,G$2)</f>
        <v>0</v>
      </c>
      <c r="H13" s="255">
        <f>countifs('연계대장'!$B$5:$B$343,$S$7,'연계대장'!$C$5:$C$343,$T8,'연계대장'!$E$5:$E$343,H$2)</f>
        <v>0</v>
      </c>
      <c r="I13" s="255">
        <f>countifs('연계대장'!$B$5:$B$343,$S$7,'연계대장'!$C$5:$C$343,$T8,'연계대장'!$E$5:$E$343,I$2)</f>
        <v>2</v>
      </c>
      <c r="J13" s="255">
        <f>countifs('연계대장'!$B$5:$B$343,$S$7,'연계대장'!$C$5:$C$343,$T8,'연계대장'!$E$5:$E$343,J$2)</f>
        <v>0</v>
      </c>
      <c r="K13" s="255">
        <f>countifs('연계대장'!$B$5:$B$343,$S$7,'연계대장'!$C$5:$C$343,$T8,'연계대장'!$E$5:$E$343,K$2)</f>
        <v>0</v>
      </c>
      <c r="L13" s="255">
        <f>countifs('연계대장'!$B$5:$B$343,$S$7,'연계대장'!$C$5:$C$343,$T8,'연계대장'!$I$5:$I$343,L$2)</f>
        <v>0</v>
      </c>
      <c r="M13" s="255">
        <f>countifs('연계대장'!$B$5:$B$343,$S$7,'연계대장'!$C$5:$C$343,$T8,'연계대장'!$I$5:$I$343,M$2)</f>
        <v>2</v>
      </c>
      <c r="N13" s="255">
        <f>countifs('연계대장'!$B$5:$B$343,$S$7,'연계대장'!$C$5:$C$343,$T8,'연계대장'!$I$5:$I$343,N$2)</f>
        <v>0</v>
      </c>
      <c r="O13" s="255">
        <f>countifs('연계대장'!$B$5:$B$343,$S$7,'연계대장'!$C$5:$C$343,$T8,'연계대장'!$I$5:$I$343,O$2)</f>
        <v>0</v>
      </c>
      <c r="P13" s="255">
        <f>countifs('연계대장'!$B$5:$B$343,$S$7,'연계대장'!$C$5:$C$343,$T8,'연계대장'!$I$5:$I$343,P$2)</f>
        <v>0</v>
      </c>
      <c r="Q13" s="255">
        <f>countifs('연계대장'!$B$5:$B$343,$S$7,'연계대장'!$C$5:$C$343,$T8,'연계대장'!$I$5:$I$343,Q$2)</f>
        <v>0</v>
      </c>
      <c r="S13" s="182">
        <v>8.0</v>
      </c>
      <c r="T13" s="160"/>
    </row>
    <row r="14">
      <c r="B14" s="21"/>
      <c r="C14" s="473">
        <v>4.0</v>
      </c>
      <c r="D14" s="255">
        <f>countifs('연계대장'!$B$5:$B$343,$S$7,'연계대장'!$C$5:$C$343,$T9,'연계대장'!$L$5:$L$343,"남")</f>
        <v>6</v>
      </c>
      <c r="E14" s="255">
        <f>countifs('연계대장'!$B$5:$B$343,$S$7,'연계대장'!$C$5:$C$343,$T9,'연계대장'!$L$5:$L$343,"여")</f>
        <v>0</v>
      </c>
      <c r="F14" s="255">
        <f>countifs('연계대장'!$B$5:$B$343,$S$7,'연계대장'!$C$5:$C$343,$T9,'연계대장'!$E$5:$E$343,F$2)</f>
        <v>0</v>
      </c>
      <c r="G14" s="255">
        <f>countifs('연계대장'!$B$5:$B$343,$S$7,'연계대장'!$C$5:$C$343,$T9,'연계대장'!$E$5:$E$343,G$2)</f>
        <v>1</v>
      </c>
      <c r="H14" s="255">
        <f>countifs('연계대장'!$B$5:$B$343,$S$7,'연계대장'!$C$5:$C$343,$T9,'연계대장'!$E$5:$E$343,H$2)</f>
        <v>1</v>
      </c>
      <c r="I14" s="255">
        <f>countifs('연계대장'!$B$5:$B$343,$S$7,'연계대장'!$C$5:$C$343,$T9,'연계대장'!$E$5:$E$343,I$2)</f>
        <v>4</v>
      </c>
      <c r="J14" s="255">
        <f>countifs('연계대장'!$B$5:$B$343,$S$7,'연계대장'!$C$5:$C$343,$T9,'연계대장'!$E$5:$E$343,J$2)</f>
        <v>0</v>
      </c>
      <c r="K14" s="255">
        <f>countifs('연계대장'!$B$5:$B$343,$S$7,'연계대장'!$C$5:$C$343,$T9,'연계대장'!$E$5:$E$343,K$2)</f>
        <v>0</v>
      </c>
      <c r="L14" s="255">
        <f>countifs('연계대장'!$B$5:$B$343,$S$7,'연계대장'!$C$5:$C$343,$T9,'연계대장'!$I$5:$I$343,L$2)</f>
        <v>4</v>
      </c>
      <c r="M14" s="255">
        <f>countifs('연계대장'!$B$5:$B$343,$S$7,'연계대장'!$C$5:$C$343,$T9,'연계대장'!$I$5:$I$343,M$2)</f>
        <v>2</v>
      </c>
      <c r="N14" s="255">
        <f>countifs('연계대장'!$B$5:$B$343,$S$7,'연계대장'!$C$5:$C$343,$T9,'연계대장'!$I$5:$I$343,N$2)</f>
        <v>0</v>
      </c>
      <c r="O14" s="255">
        <f>countifs('연계대장'!$B$5:$B$343,$S$7,'연계대장'!$C$5:$C$343,$T9,'연계대장'!$I$5:$I$343,O$2)</f>
        <v>0</v>
      </c>
      <c r="P14" s="255">
        <f>countifs('연계대장'!$B$5:$B$343,$S$7,'연계대장'!$C$5:$C$343,$T9,'연계대장'!$I$5:$I$343,P$2)</f>
        <v>0</v>
      </c>
      <c r="Q14" s="255">
        <f>countifs('연계대장'!$B$5:$B$343,$S$7,'연계대장'!$C$5:$C$343,$T9,'연계대장'!$I$5:$I$343,Q$2)</f>
        <v>0</v>
      </c>
      <c r="S14" s="182">
        <v>9.0</v>
      </c>
      <c r="T14" s="160"/>
    </row>
    <row r="15">
      <c r="B15" s="31"/>
      <c r="C15" s="473">
        <v>5.0</v>
      </c>
      <c r="D15" s="255">
        <f>countifs('연계대장'!$B$5:$B$343,$S$7,'연계대장'!$C$5:$C$343,$T10,'연계대장'!$L$5:$L$343,"남")</f>
        <v>0</v>
      </c>
      <c r="E15" s="255">
        <f>countifs('연계대장'!$B$5:$B$343,$S$7,'연계대장'!$C$5:$C$343,$T10,'연계대장'!$L$5:$L$343,"여")</f>
        <v>0</v>
      </c>
      <c r="F15" s="255">
        <f>countifs('연계대장'!$B$5:$B$343,$S$7,'연계대장'!$C$5:$C$343,$T10,'연계대장'!$E$5:$E$343,F$2)</f>
        <v>0</v>
      </c>
      <c r="G15" s="255">
        <f>countifs('연계대장'!$B$5:$B$343,$S$7,'연계대장'!$C$5:$C$343,$T10,'연계대장'!$E$5:$E$343,G$2)</f>
        <v>0</v>
      </c>
      <c r="H15" s="255">
        <f>countifs('연계대장'!$B$5:$B$343,$S$7,'연계대장'!$C$5:$C$343,$T10,'연계대장'!$E$5:$E$343,H$2)</f>
        <v>0</v>
      </c>
      <c r="I15" s="255">
        <f>countifs('연계대장'!$B$5:$B$343,$S$7,'연계대장'!$C$5:$C$343,$T10,'연계대장'!$E$5:$E$343,I$2)</f>
        <v>0</v>
      </c>
      <c r="J15" s="255">
        <f>countifs('연계대장'!$B$5:$B$343,$S$7,'연계대장'!$C$5:$C$343,$T10,'연계대장'!$E$5:$E$343,J$2)</f>
        <v>0</v>
      </c>
      <c r="K15" s="255">
        <f>countifs('연계대장'!$B$5:$B$343,$S$7,'연계대장'!$C$5:$C$343,$T10,'연계대장'!$E$5:$E$343,K$2)</f>
        <v>0</v>
      </c>
      <c r="L15" s="255">
        <f>countifs('연계대장'!$B$5:$B$343,$S$7,'연계대장'!$C$5:$C$343,$T10,'연계대장'!$I$5:$I$343,L$2)</f>
        <v>0</v>
      </c>
      <c r="M15" s="255">
        <f>countifs('연계대장'!$B$5:$B$343,$S$7,'연계대장'!$C$5:$C$343,$T10,'연계대장'!$I$5:$I$343,M$2)</f>
        <v>0</v>
      </c>
      <c r="N15" s="255">
        <f>countifs('연계대장'!$B$5:$B$343,$S$7,'연계대장'!$C$5:$C$343,$T10,'연계대장'!$I$5:$I$343,N$2)</f>
        <v>0</v>
      </c>
      <c r="O15" s="255">
        <f>countifs('연계대장'!$B$5:$B$343,$S$7,'연계대장'!$C$5:$C$343,$T10,'연계대장'!$I$5:$I$343,O$2)</f>
        <v>0</v>
      </c>
      <c r="P15" s="255">
        <f>countifs('연계대장'!$B$5:$B$343,$S$7,'연계대장'!$C$5:$C$343,$T10,'연계대장'!$I$5:$I$343,P$2)</f>
        <v>0</v>
      </c>
      <c r="Q15" s="255">
        <f>countifs('연계대장'!$B$5:$B$343,$S$7,'연계대장'!$C$5:$C$343,$T10,'연계대장'!$I$5:$I$343,Q$2)</f>
        <v>0</v>
      </c>
      <c r="S15" s="182">
        <v>10.0</v>
      </c>
      <c r="T15" s="160"/>
    </row>
    <row r="16">
      <c r="B16" s="470" t="s">
        <v>1747</v>
      </c>
      <c r="C16" s="11"/>
      <c r="D16" s="471">
        <f t="shared" ref="D16:Q16" si="3">sum(D11:D15)</f>
        <v>15</v>
      </c>
      <c r="E16" s="471">
        <f t="shared" si="3"/>
        <v>2</v>
      </c>
      <c r="F16" s="471">
        <f t="shared" si="3"/>
        <v>0</v>
      </c>
      <c r="G16" s="471">
        <f t="shared" si="3"/>
        <v>1</v>
      </c>
      <c r="H16" s="471">
        <f t="shared" si="3"/>
        <v>1</v>
      </c>
      <c r="I16" s="471">
        <f t="shared" si="3"/>
        <v>15</v>
      </c>
      <c r="J16" s="471">
        <f t="shared" si="3"/>
        <v>0</v>
      </c>
      <c r="K16" s="471">
        <f t="shared" si="3"/>
        <v>0</v>
      </c>
      <c r="L16" s="471">
        <f t="shared" si="3"/>
        <v>4</v>
      </c>
      <c r="M16" s="471">
        <f t="shared" si="3"/>
        <v>13</v>
      </c>
      <c r="N16" s="471">
        <f t="shared" si="3"/>
        <v>0</v>
      </c>
      <c r="O16" s="471">
        <f t="shared" si="3"/>
        <v>0</v>
      </c>
      <c r="P16" s="471">
        <f t="shared" si="3"/>
        <v>0</v>
      </c>
      <c r="Q16" s="471">
        <f t="shared" si="3"/>
        <v>0</v>
      </c>
      <c r="S16" s="182">
        <v>11.0</v>
      </c>
      <c r="T16" s="160"/>
    </row>
    <row r="17">
      <c r="B17" s="467" t="s">
        <v>91</v>
      </c>
      <c r="C17" s="468">
        <v>1.0</v>
      </c>
      <c r="D17" s="255">
        <f>countifs('연계대장'!$B$5:$B$343,$S$8,'연계대장'!$C$5:$C$343,$T6,'연계대장'!$L$5:$L$343,"남")</f>
        <v>2</v>
      </c>
      <c r="E17" s="255">
        <f>countifs('연계대장'!$B$5:$B$343,$S$8,'연계대장'!$C$5:$C$343,$T6,'연계대장'!$L$5:$L$343,"여")</f>
        <v>0</v>
      </c>
      <c r="F17" s="255">
        <f>countifs('연계대장'!$B$5:$B$343,$S$8,'연계대장'!$C$5:$C$343,$T6,'연계대장'!$E$5:$E$343,F$2)</f>
        <v>0</v>
      </c>
      <c r="G17" s="255">
        <f>countifs('연계대장'!$B$5:$B$343,$S$8,'연계대장'!$C$5:$C$343,$T6,'연계대장'!$E$5:$E$343,G$2)</f>
        <v>0</v>
      </c>
      <c r="H17" s="255">
        <f>countifs('연계대장'!$B$5:$B$343,$S$8,'연계대장'!$C$5:$C$343,$T6,'연계대장'!$E$5:$E$343,H$2)</f>
        <v>0</v>
      </c>
      <c r="I17" s="255">
        <f>countifs('연계대장'!$B$5:$B$343,$S$8,'연계대장'!$C$5:$C$343,$T6,'연계대장'!$E$5:$E$343,I$2)</f>
        <v>2</v>
      </c>
      <c r="J17" s="255">
        <f>countifs('연계대장'!$B$5:$B$343,$S$8,'연계대장'!$C$5:$C$343,$T6,'연계대장'!$E$5:$E$343,J$2)</f>
        <v>0</v>
      </c>
      <c r="K17" s="255">
        <f>countifs('연계대장'!$B$5:$B$343,$S$8,'연계대장'!$C$5:$C$343,$T6,'연계대장'!$E$5:$E$343,K$2)</f>
        <v>0</v>
      </c>
      <c r="L17" s="255">
        <f>countifs('연계대장'!$B$5:$B$343,$S$8,'연계대장'!$C$5:$C$343,$T6,'연계대장'!$I$5:$I$343,L$2)</f>
        <v>0</v>
      </c>
      <c r="M17" s="255">
        <f>countifs('연계대장'!$B$5:$B$343,$S$8,'연계대장'!$C$5:$C$343,$T6,'연계대장'!$I$5:$I$343,M$2)</f>
        <v>2</v>
      </c>
      <c r="N17" s="255">
        <f>countifs('연계대장'!$B$5:$B$343,$S$8,'연계대장'!$C$5:$C$343,$T6,'연계대장'!$I$5:$I$343,N$2)</f>
        <v>0</v>
      </c>
      <c r="O17" s="255">
        <f>countifs('연계대장'!$B$5:$B$343,$S$8,'연계대장'!$C$5:$C$343,$T6,'연계대장'!$I$5:$I$343,O$2)</f>
        <v>0</v>
      </c>
      <c r="P17" s="255">
        <f>countifs('연계대장'!$B$5:$B$343,$S$8,'연계대장'!$C$5:$C$343,$T6,'연계대장'!$I$5:$I$343,P$2)</f>
        <v>0</v>
      </c>
      <c r="Q17" s="255">
        <f>countifs('연계대장'!$B$5:$B$343,$S$8,'연계대장'!$C$5:$C$343,$T6,'연계대장'!$I$5:$I$343,Q$2)</f>
        <v>0</v>
      </c>
      <c r="S17" s="182">
        <v>12.0</v>
      </c>
      <c r="T17" s="160"/>
    </row>
    <row r="18">
      <c r="B18" s="21"/>
      <c r="C18" s="468">
        <v>2.0</v>
      </c>
      <c r="D18" s="255">
        <f>countifs('연계대장'!$B$5:$B$343,$S$8,'연계대장'!$C$5:$C$343,$T7,'연계대장'!$L$5:$L$343,"남")</f>
        <v>3</v>
      </c>
      <c r="E18" s="255">
        <f>countifs('연계대장'!$B$5:$B$343,$S$8,'연계대장'!$C$5:$C$343,$T7,'연계대장'!$L$5:$L$343,"여")</f>
        <v>1</v>
      </c>
      <c r="F18" s="255">
        <f>countifs('연계대장'!$B$5:$B$343,$S$8,'연계대장'!$C$5:$C$343,$T7,'연계대장'!$E$5:$E$343,F$2)</f>
        <v>0</v>
      </c>
      <c r="G18" s="255">
        <f>countifs('연계대장'!$B$5:$B$343,$S$8,'연계대장'!$C$5:$C$343,$T7,'연계대장'!$E$5:$E$343,G$2)</f>
        <v>0</v>
      </c>
      <c r="H18" s="255">
        <f>countifs('연계대장'!$B$5:$B$343,$S$8,'연계대장'!$C$5:$C$343,$T7,'연계대장'!$E$5:$E$343,H$2)</f>
        <v>1</v>
      </c>
      <c r="I18" s="255">
        <f>countifs('연계대장'!$B$5:$B$343,$S$8,'연계대장'!$C$5:$C$343,$T7,'연계대장'!$E$5:$E$343,I$2)</f>
        <v>3</v>
      </c>
      <c r="J18" s="255">
        <f>countifs('연계대장'!$B$5:$B$343,$S$8,'연계대장'!$C$5:$C$343,$T7,'연계대장'!$E$5:$E$343,J$2)</f>
        <v>0</v>
      </c>
      <c r="K18" s="255">
        <f>countifs('연계대장'!$B$5:$B$343,$S$8,'연계대장'!$C$5:$C$343,$T7,'연계대장'!$E$5:$E$343,K$2)</f>
        <v>0</v>
      </c>
      <c r="L18" s="255">
        <f>countifs('연계대장'!$B$5:$B$343,$S$8,'연계대장'!$C$5:$C$343,$T7,'연계대장'!$I$5:$I$343,L$2)</f>
        <v>2</v>
      </c>
      <c r="M18" s="255">
        <f>countifs('연계대장'!$B$5:$B$343,$S$8,'연계대장'!$C$5:$C$343,$T7,'연계대장'!$I$5:$I$343,M$2)</f>
        <v>2</v>
      </c>
      <c r="N18" s="255">
        <f>countifs('연계대장'!$B$5:$B$343,$S$8,'연계대장'!$C$5:$C$343,$T7,'연계대장'!$I$5:$I$343,N$2)</f>
        <v>0</v>
      </c>
      <c r="O18" s="255">
        <f>countifs('연계대장'!$B$5:$B$343,$S$8,'연계대장'!$C$5:$C$343,$T7,'연계대장'!$I$5:$I$343,O$2)</f>
        <v>0</v>
      </c>
      <c r="P18" s="255">
        <f>countifs('연계대장'!$B$5:$B$343,$S$8,'연계대장'!$C$5:$C$343,$T7,'연계대장'!$I$5:$I$343,P$2)</f>
        <v>0</v>
      </c>
      <c r="Q18" s="255">
        <f>countifs('연계대장'!$B$5:$B$343,$S$8,'연계대장'!$C$5:$C$343,$T7,'연계대장'!$I$5:$I$343,Q$2)</f>
        <v>0</v>
      </c>
    </row>
    <row r="19">
      <c r="B19" s="21"/>
      <c r="C19" s="468">
        <v>3.0</v>
      </c>
      <c r="D19" s="255">
        <f>countifs('연계대장'!$B$5:$B$343,$S$8,'연계대장'!$C$5:$C$343,$T8,'연계대장'!$L$5:$L$343,"남")</f>
        <v>0</v>
      </c>
      <c r="E19" s="255">
        <f>countifs('연계대장'!$B$5:$B$343,$S$8,'연계대장'!$C$5:$C$343,$T8,'연계대장'!$L$5:$L$343,"여")</f>
        <v>0</v>
      </c>
      <c r="F19" s="255">
        <f>countifs('연계대장'!$B$5:$B$343,$S$8,'연계대장'!$C$5:$C$343,$T8,'연계대장'!$E$5:$E$343,F$2)</f>
        <v>0</v>
      </c>
      <c r="G19" s="255">
        <f>countifs('연계대장'!$B$5:$B$343,$S$8,'연계대장'!$C$5:$C$343,$T8,'연계대장'!$E$5:$E$343,G$2)</f>
        <v>0</v>
      </c>
      <c r="H19" s="255">
        <f>countifs('연계대장'!$B$5:$B$343,$S$8,'연계대장'!$C$5:$C$343,$T8,'연계대장'!$E$5:$E$343,H$2)</f>
        <v>0</v>
      </c>
      <c r="I19" s="255">
        <f>countifs('연계대장'!$B$5:$B$343,$S$8,'연계대장'!$C$5:$C$343,$T8,'연계대장'!$E$5:$E$343,I$2)</f>
        <v>0</v>
      </c>
      <c r="J19" s="255">
        <f>countifs('연계대장'!$B$5:$B$343,$S$8,'연계대장'!$C$5:$C$343,$T8,'연계대장'!$E$5:$E$343,J$2)</f>
        <v>0</v>
      </c>
      <c r="K19" s="255">
        <f>countifs('연계대장'!$B$5:$B$343,$S$8,'연계대장'!$C$5:$C$343,$T8,'연계대장'!$E$5:$E$343,K$2)</f>
        <v>0</v>
      </c>
      <c r="L19" s="255">
        <f>countifs('연계대장'!$B$5:$B$343,$S$8,'연계대장'!$C$5:$C$343,$T8,'연계대장'!$I$5:$I$343,L$2)</f>
        <v>0</v>
      </c>
      <c r="M19" s="255">
        <f>countifs('연계대장'!$B$5:$B$343,$S$8,'연계대장'!$C$5:$C$343,$T8,'연계대장'!$I$5:$I$343,M$2)</f>
        <v>0</v>
      </c>
      <c r="N19" s="255">
        <f>countifs('연계대장'!$B$5:$B$343,$S$8,'연계대장'!$C$5:$C$343,$T8,'연계대장'!$I$5:$I$343,N$2)</f>
        <v>0</v>
      </c>
      <c r="O19" s="255">
        <f>countifs('연계대장'!$B$5:$B$343,$S$8,'연계대장'!$C$5:$C$343,$T8,'연계대장'!$I$5:$I$343,O$2)</f>
        <v>0</v>
      </c>
      <c r="P19" s="255">
        <f>countifs('연계대장'!$B$5:$B$343,$S$8,'연계대장'!$C$5:$C$343,$T8,'연계대장'!$I$5:$I$343,P$2)</f>
        <v>0</v>
      </c>
      <c r="Q19" s="255">
        <f>countifs('연계대장'!$B$5:$B$343,$S$8,'연계대장'!$C$5:$C$343,$T8,'연계대장'!$I$5:$I$343,Q$2)</f>
        <v>0</v>
      </c>
    </row>
    <row r="20">
      <c r="B20" s="21"/>
      <c r="C20" s="468">
        <v>4.0</v>
      </c>
      <c r="D20" s="255">
        <f>countifs('연계대장'!$B$5:$B$343,$S$8,'연계대장'!$C$5:$C$343,$T9,'연계대장'!$L$5:$L$343,"남")</f>
        <v>0</v>
      </c>
      <c r="E20" s="255">
        <f>countifs('연계대장'!$B$5:$B$343,$S$8,'연계대장'!$C$5:$C$343,$T9,'연계대장'!$L$5:$L$343,"여")</f>
        <v>0</v>
      </c>
      <c r="F20" s="255">
        <f>countifs('연계대장'!$B$5:$B$343,$S$8,'연계대장'!$C$5:$C$343,$T9,'연계대장'!$E$5:$E$343,F$2)</f>
        <v>0</v>
      </c>
      <c r="G20" s="255">
        <f>countifs('연계대장'!$B$5:$B$343,$S$8,'연계대장'!$C$5:$C$343,$T9,'연계대장'!$E$5:$E$343,G$2)</f>
        <v>0</v>
      </c>
      <c r="H20" s="255">
        <f>countifs('연계대장'!$B$5:$B$343,$S$8,'연계대장'!$C$5:$C$343,$T9,'연계대장'!$E$5:$E$343,H$2)</f>
        <v>0</v>
      </c>
      <c r="I20" s="255">
        <f>countifs('연계대장'!$B$5:$B$343,$S$8,'연계대장'!$C$5:$C$343,$T9,'연계대장'!$E$5:$E$343,I$2)</f>
        <v>0</v>
      </c>
      <c r="J20" s="255">
        <f>countifs('연계대장'!$B$5:$B$343,$S$8,'연계대장'!$C$5:$C$343,$T9,'연계대장'!$E$5:$E$343,J$2)</f>
        <v>0</v>
      </c>
      <c r="K20" s="255">
        <f>countifs('연계대장'!$B$5:$B$343,$S$8,'연계대장'!$C$5:$C$343,$T9,'연계대장'!$E$5:$E$343,K$2)</f>
        <v>0</v>
      </c>
      <c r="L20" s="255">
        <f>countifs('연계대장'!$B$5:$B$343,$S$8,'연계대장'!$C$5:$C$343,$T9,'연계대장'!$I$5:$I$343,L$2)</f>
        <v>0</v>
      </c>
      <c r="M20" s="255">
        <f>countifs('연계대장'!$B$5:$B$343,$S$8,'연계대장'!$C$5:$C$343,$T9,'연계대장'!$I$5:$I$343,M$2)</f>
        <v>0</v>
      </c>
      <c r="N20" s="255">
        <f>countifs('연계대장'!$B$5:$B$343,$S$8,'연계대장'!$C$5:$C$343,$T9,'연계대장'!$I$5:$I$343,N$2)</f>
        <v>0</v>
      </c>
      <c r="O20" s="255">
        <f>countifs('연계대장'!$B$5:$B$343,$S$8,'연계대장'!$C$5:$C$343,$T9,'연계대장'!$I$5:$I$343,O$2)</f>
        <v>0</v>
      </c>
      <c r="P20" s="255">
        <f>countifs('연계대장'!$B$5:$B$343,$S$8,'연계대장'!$C$5:$C$343,$T9,'연계대장'!$I$5:$I$343,P$2)</f>
        <v>0</v>
      </c>
      <c r="Q20" s="255">
        <f>countifs('연계대장'!$B$5:$B$343,$S$8,'연계대장'!$C$5:$C$343,$T9,'연계대장'!$I$5:$I$343,Q$2)</f>
        <v>0</v>
      </c>
    </row>
    <row r="21">
      <c r="B21" s="31"/>
      <c r="C21" s="468">
        <v>5.0</v>
      </c>
      <c r="D21" s="255">
        <f>countifs('연계대장'!$B$5:$B$343,$S$8,'연계대장'!$C$5:$C$343,$T10,'연계대장'!$L$5:$L$343,"남")</f>
        <v>0</v>
      </c>
      <c r="E21" s="255">
        <f>countifs('연계대장'!$B$5:$B$343,$S$8,'연계대장'!$C$5:$C$343,$T10,'연계대장'!$L$5:$L$343,"여")</f>
        <v>0</v>
      </c>
      <c r="F21" s="255">
        <f>countifs('연계대장'!$B$5:$B$343,$S$8,'연계대장'!$C$5:$C$343,$T10,'연계대장'!$E$5:$E$343,F$2)</f>
        <v>0</v>
      </c>
      <c r="G21" s="255">
        <f>countifs('연계대장'!$B$5:$B$343,$S$8,'연계대장'!$C$5:$C$343,$T10,'연계대장'!$E$5:$E$343,G$2)</f>
        <v>0</v>
      </c>
      <c r="H21" s="255">
        <f>countifs('연계대장'!$B$5:$B$343,$S$8,'연계대장'!$C$5:$C$343,$T10,'연계대장'!$E$5:$E$343,H$2)</f>
        <v>0</v>
      </c>
      <c r="I21" s="255">
        <f>countifs('연계대장'!$B$5:$B$343,$S$8,'연계대장'!$C$5:$C$343,$T10,'연계대장'!$E$5:$E$343,I$2)</f>
        <v>0</v>
      </c>
      <c r="J21" s="255">
        <f>countifs('연계대장'!$B$5:$B$343,$S$8,'연계대장'!$C$5:$C$343,$T10,'연계대장'!$E$5:$E$343,J$2)</f>
        <v>0</v>
      </c>
      <c r="K21" s="255">
        <f>countifs('연계대장'!$B$5:$B$343,$S$8,'연계대장'!$C$5:$C$343,$T10,'연계대장'!$E$5:$E$343,K$2)</f>
        <v>0</v>
      </c>
      <c r="L21" s="255">
        <f>countifs('연계대장'!$B$5:$B$343,$S$8,'연계대장'!$C$5:$C$343,$T10,'연계대장'!$I$5:$I$343,L$2)</f>
        <v>0</v>
      </c>
      <c r="M21" s="255">
        <f>countifs('연계대장'!$B$5:$B$343,$S$8,'연계대장'!$C$5:$C$343,$T10,'연계대장'!$I$5:$I$343,M$2)</f>
        <v>0</v>
      </c>
      <c r="N21" s="255">
        <f>countifs('연계대장'!$B$5:$B$343,$S$8,'연계대장'!$C$5:$C$343,$T10,'연계대장'!$I$5:$I$343,N$2)</f>
        <v>0</v>
      </c>
      <c r="O21" s="255">
        <f>countifs('연계대장'!$B$5:$B$343,$S$8,'연계대장'!$C$5:$C$343,$T10,'연계대장'!$I$5:$I$343,O$2)</f>
        <v>0</v>
      </c>
      <c r="P21" s="255">
        <f>countifs('연계대장'!$B$5:$B$343,$S$8,'연계대장'!$C$5:$C$343,$T10,'연계대장'!$I$5:$I$343,P$2)</f>
        <v>0</v>
      </c>
      <c r="Q21" s="255">
        <f>countifs('연계대장'!$B$5:$B$343,$S$8,'연계대장'!$C$5:$C$343,$T10,'연계대장'!$I$5:$I$343,Q$2)</f>
        <v>0</v>
      </c>
    </row>
    <row r="22">
      <c r="B22" s="470" t="s">
        <v>1747</v>
      </c>
      <c r="C22" s="11"/>
      <c r="D22" s="471">
        <f t="shared" ref="D22:Q22" si="4">sum(D17:D21)</f>
        <v>5</v>
      </c>
      <c r="E22" s="471">
        <f t="shared" si="4"/>
        <v>1</v>
      </c>
      <c r="F22" s="471">
        <f t="shared" si="4"/>
        <v>0</v>
      </c>
      <c r="G22" s="471">
        <f t="shared" si="4"/>
        <v>0</v>
      </c>
      <c r="H22" s="471">
        <f t="shared" si="4"/>
        <v>1</v>
      </c>
      <c r="I22" s="471">
        <f t="shared" si="4"/>
        <v>5</v>
      </c>
      <c r="J22" s="471">
        <f t="shared" si="4"/>
        <v>0</v>
      </c>
      <c r="K22" s="471">
        <f t="shared" si="4"/>
        <v>0</v>
      </c>
      <c r="L22" s="471">
        <f t="shared" si="4"/>
        <v>2</v>
      </c>
      <c r="M22" s="471">
        <f t="shared" si="4"/>
        <v>4</v>
      </c>
      <c r="N22" s="471">
        <f t="shared" si="4"/>
        <v>0</v>
      </c>
      <c r="O22" s="471">
        <f t="shared" si="4"/>
        <v>0</v>
      </c>
      <c r="P22" s="471">
        <f t="shared" si="4"/>
        <v>0</v>
      </c>
      <c r="Q22" s="471">
        <f t="shared" si="4"/>
        <v>0</v>
      </c>
    </row>
    <row r="23">
      <c r="B23" s="472" t="s">
        <v>94</v>
      </c>
      <c r="C23" s="473">
        <v>1.0</v>
      </c>
      <c r="D23" s="255">
        <f>countifs('연계대장'!$B$5:$B$343,$S$9,'연계대장'!$C$5:$C$343,$T6,'연계대장'!$L$5:$L$343,"남")</f>
        <v>0</v>
      </c>
      <c r="E23" s="255">
        <f>countifs('연계대장'!$B$5:$B$343,$S$9,'연계대장'!$C$5:$C$343,$T6,'연계대장'!$L$5:$L$343,"여")</f>
        <v>0</v>
      </c>
      <c r="F23" s="255">
        <f>countifs('연계대장'!$B$5:$B$343,$S$9,'연계대장'!$C$5:$C$343,$T6,'연계대장'!$E$5:$E$343,F$2)</f>
        <v>0</v>
      </c>
      <c r="G23" s="255">
        <f>countifs('연계대장'!$B$5:$B$343,$S$9,'연계대장'!$C$5:$C$343,$T6,'연계대장'!$E$5:$E$343,G$2)</f>
        <v>0</v>
      </c>
      <c r="H23" s="255">
        <f>countifs('연계대장'!$B$5:$B$343,$S$9,'연계대장'!$C$5:$C$343,$T6,'연계대장'!$E$5:$E$343,H$2)</f>
        <v>0</v>
      </c>
      <c r="I23" s="255">
        <f>countifs('연계대장'!$B$5:$B$343,$S$9,'연계대장'!$C$5:$C$343,$T6,'연계대장'!$E$5:$E$343,I$2)</f>
        <v>0</v>
      </c>
      <c r="J23" s="255">
        <f>countifs('연계대장'!$B$5:$B$343,$S$9,'연계대장'!$C$5:$C$343,$T6,'연계대장'!$E$5:$E$343,J$2)</f>
        <v>0</v>
      </c>
      <c r="K23" s="255">
        <f>countifs('연계대장'!$B$5:$B$343,$S$9,'연계대장'!$C$5:$C$343,$T6,'연계대장'!$E$5:$E$343,K$2)</f>
        <v>0</v>
      </c>
      <c r="L23" s="255">
        <f>countifs('연계대장'!$B$5:$B$343,$S$9,'연계대장'!$C$5:$C$343,$T6,'연계대장'!$I$5:$I$343,L$2)</f>
        <v>0</v>
      </c>
      <c r="M23" s="255">
        <f>countifs('연계대장'!$B$5:$B$343,$S$9,'연계대장'!$C$5:$C$343,$T6,'연계대장'!$I$5:$I$343,M$2)</f>
        <v>0</v>
      </c>
      <c r="N23" s="255">
        <f>countifs('연계대장'!$B$5:$B$343,$S$9,'연계대장'!$C$5:$C$343,$T6,'연계대장'!$I$5:$I$343,N$2)</f>
        <v>0</v>
      </c>
      <c r="O23" s="255">
        <f>countifs('연계대장'!$B$5:$B$343,$S$9,'연계대장'!$C$5:$C$343,$T6,'연계대장'!$I$5:$I$343,O$2)</f>
        <v>0</v>
      </c>
      <c r="P23" s="255">
        <f>countifs('연계대장'!$B$5:$B$343,$S$9,'연계대장'!$C$5:$C$343,$T6,'연계대장'!$I$5:$I$343,P$2)</f>
        <v>0</v>
      </c>
      <c r="Q23" s="255">
        <f>countifs('연계대장'!$B$5:$B$343,$S$9,'연계대장'!$C$5:$C$343,$T6,'연계대장'!$I$5:$I$343,Q$2)</f>
        <v>0</v>
      </c>
    </row>
    <row r="24">
      <c r="B24" s="21"/>
      <c r="C24" s="473">
        <v>2.0</v>
      </c>
      <c r="D24" s="255">
        <f>countifs('연계대장'!$B$5:$B$343,$S$9,'연계대장'!$C$5:$C$343,$T7,'연계대장'!$L$5:$L$343,"남")</f>
        <v>0</v>
      </c>
      <c r="E24" s="255">
        <f>countifs('연계대장'!$B$5:$B$343,$S$9,'연계대장'!$C$5:$C$343,$T7,'연계대장'!$L$5:$L$343,"여")</f>
        <v>0</v>
      </c>
      <c r="F24" s="255">
        <f>countifs('연계대장'!$B$5:$B$343,$S$9,'연계대장'!$C$5:$C$343,$T7,'연계대장'!$E$5:$E$343,F$2)</f>
        <v>0</v>
      </c>
      <c r="G24" s="255">
        <f>countifs('연계대장'!$B$5:$B$343,$S$9,'연계대장'!$C$5:$C$343,$T7,'연계대장'!$E$5:$E$343,G$2)</f>
        <v>0</v>
      </c>
      <c r="H24" s="255">
        <f>countifs('연계대장'!$B$5:$B$343,$S$9,'연계대장'!$C$5:$C$343,$T7,'연계대장'!$E$5:$E$343,H$2)</f>
        <v>0</v>
      </c>
      <c r="I24" s="255">
        <f>countifs('연계대장'!$B$5:$B$343,$S$9,'연계대장'!$C$5:$C$343,$T7,'연계대장'!$E$5:$E$343,I$2)</f>
        <v>0</v>
      </c>
      <c r="J24" s="255">
        <f>countifs('연계대장'!$B$5:$B$343,$S$9,'연계대장'!$C$5:$C$343,$T7,'연계대장'!$E$5:$E$343,J$2)</f>
        <v>0</v>
      </c>
      <c r="K24" s="255">
        <f>countifs('연계대장'!$B$5:$B$343,$S$9,'연계대장'!$C$5:$C$343,$T7,'연계대장'!$E$5:$E$343,K$2)</f>
        <v>0</v>
      </c>
      <c r="L24" s="255">
        <f>countifs('연계대장'!$B$5:$B$343,$S$9,'연계대장'!$C$5:$C$343,$T7,'연계대장'!$I$5:$I$343,L$2)</f>
        <v>0</v>
      </c>
      <c r="M24" s="255">
        <f>countifs('연계대장'!$B$5:$B$343,$S$9,'연계대장'!$C$5:$C$343,$T7,'연계대장'!$I$5:$I$343,M$2)</f>
        <v>0</v>
      </c>
      <c r="N24" s="255">
        <f>countifs('연계대장'!$B$5:$B$343,$S$9,'연계대장'!$C$5:$C$343,$T7,'연계대장'!$I$5:$I$343,N$2)</f>
        <v>0</v>
      </c>
      <c r="O24" s="255">
        <f>countifs('연계대장'!$B$5:$B$343,$S$9,'연계대장'!$C$5:$C$343,$T7,'연계대장'!$I$5:$I$343,O$2)</f>
        <v>0</v>
      </c>
      <c r="P24" s="255">
        <f>countifs('연계대장'!$B$5:$B$343,$S$9,'연계대장'!$C$5:$C$343,$T7,'연계대장'!$I$5:$I$343,P$2)</f>
        <v>0</v>
      </c>
      <c r="Q24" s="255">
        <f>countifs('연계대장'!$B$5:$B$343,$S$9,'연계대장'!$C$5:$C$343,$T7,'연계대장'!$I$5:$I$343,Q$2)</f>
        <v>0</v>
      </c>
    </row>
    <row r="25">
      <c r="B25" s="21"/>
      <c r="C25" s="473">
        <v>3.0</v>
      </c>
      <c r="D25" s="255">
        <f>countifs('연계대장'!$B$5:$B$343,$S$9,'연계대장'!$C$5:$C$343,$T8,'연계대장'!$L$5:$L$343,"남")</f>
        <v>0</v>
      </c>
      <c r="E25" s="255">
        <f>countifs('연계대장'!$B$5:$B$343,$S$9,'연계대장'!$C$5:$C$343,$T8,'연계대장'!$L$5:$L$343,"여")</f>
        <v>0</v>
      </c>
      <c r="F25" s="255">
        <f>countifs('연계대장'!$B$5:$B$343,$S$9,'연계대장'!$C$5:$C$343,$T8,'연계대장'!$E$5:$E$343,F$2)</f>
        <v>0</v>
      </c>
      <c r="G25" s="255">
        <f>countifs('연계대장'!$B$5:$B$343,$S$9,'연계대장'!$C$5:$C$343,$T8,'연계대장'!$E$5:$E$343,G$2)</f>
        <v>0</v>
      </c>
      <c r="H25" s="255">
        <f>countifs('연계대장'!$B$5:$B$343,$S$9,'연계대장'!$C$5:$C$343,$T8,'연계대장'!$E$5:$E$343,H$2)</f>
        <v>0</v>
      </c>
      <c r="I25" s="255">
        <f>countifs('연계대장'!$B$5:$B$343,$S$9,'연계대장'!$C$5:$C$343,$T8,'연계대장'!$E$5:$E$343,I$2)</f>
        <v>0</v>
      </c>
      <c r="J25" s="255">
        <f>countifs('연계대장'!$B$5:$B$343,$S$9,'연계대장'!$C$5:$C$343,$T8,'연계대장'!$E$5:$E$343,J$2)</f>
        <v>0</v>
      </c>
      <c r="K25" s="255">
        <f>countifs('연계대장'!$B$5:$B$343,$S$9,'연계대장'!$C$5:$C$343,$T8,'연계대장'!$E$5:$E$343,K$2)</f>
        <v>0</v>
      </c>
      <c r="L25" s="255">
        <f>countifs('연계대장'!$B$5:$B$343,$S$9,'연계대장'!$C$5:$C$343,$T8,'연계대장'!$I$5:$I$343,L$2)</f>
        <v>0</v>
      </c>
      <c r="M25" s="255">
        <f>countifs('연계대장'!$B$5:$B$343,$S$9,'연계대장'!$C$5:$C$343,$T8,'연계대장'!$I$5:$I$343,M$2)</f>
        <v>0</v>
      </c>
      <c r="N25" s="255">
        <f>countifs('연계대장'!$B$5:$B$343,$S$9,'연계대장'!$C$5:$C$343,$T8,'연계대장'!$I$5:$I$343,N$2)</f>
        <v>0</v>
      </c>
      <c r="O25" s="255">
        <f>countifs('연계대장'!$B$5:$B$343,$S$9,'연계대장'!$C$5:$C$343,$T8,'연계대장'!$I$5:$I$343,O$2)</f>
        <v>0</v>
      </c>
      <c r="P25" s="255">
        <f>countifs('연계대장'!$B$5:$B$343,$S$9,'연계대장'!$C$5:$C$343,$T8,'연계대장'!$I$5:$I$343,P$2)</f>
        <v>0</v>
      </c>
      <c r="Q25" s="255">
        <f>countifs('연계대장'!$B$5:$B$343,$S$9,'연계대장'!$C$5:$C$343,$T8,'연계대장'!$I$5:$I$343,Q$2)</f>
        <v>0</v>
      </c>
    </row>
    <row r="26">
      <c r="B26" s="21"/>
      <c r="C26" s="473">
        <v>4.0</v>
      </c>
      <c r="D26" s="255">
        <f>countifs('연계대장'!$B$5:$B$343,$S$9,'연계대장'!$C$5:$C$343,$T9,'연계대장'!$L$5:$L$343,"남")</f>
        <v>0</v>
      </c>
      <c r="E26" s="255">
        <f>countifs('연계대장'!$B$5:$B$343,$S$9,'연계대장'!$C$5:$C$343,$T9,'연계대장'!$L$5:$L$343,"여")</f>
        <v>0</v>
      </c>
      <c r="F26" s="255">
        <f>countifs('연계대장'!$B$5:$B$343,$S$9,'연계대장'!$C$5:$C$343,$T9,'연계대장'!$E$5:$E$343,F$2)</f>
        <v>0</v>
      </c>
      <c r="G26" s="255">
        <f>countifs('연계대장'!$B$5:$B$343,$S$9,'연계대장'!$C$5:$C$343,$T9,'연계대장'!$E$5:$E$343,G$2)</f>
        <v>0</v>
      </c>
      <c r="H26" s="255">
        <f>countifs('연계대장'!$B$5:$B$343,$S$9,'연계대장'!$C$5:$C$343,$T9,'연계대장'!$E$5:$E$343,H$2)</f>
        <v>0</v>
      </c>
      <c r="I26" s="255">
        <f>countifs('연계대장'!$B$5:$B$343,$S$9,'연계대장'!$C$5:$C$343,$T9,'연계대장'!$E$5:$E$343,I$2)</f>
        <v>0</v>
      </c>
      <c r="J26" s="255">
        <f>countifs('연계대장'!$B$5:$B$343,$S$9,'연계대장'!$C$5:$C$343,$T9,'연계대장'!$E$5:$E$343,J$2)</f>
        <v>0</v>
      </c>
      <c r="K26" s="255">
        <f>countifs('연계대장'!$B$5:$B$343,$S$9,'연계대장'!$C$5:$C$343,$T9,'연계대장'!$E$5:$E$343,K$2)</f>
        <v>0</v>
      </c>
      <c r="L26" s="255">
        <f>countifs('연계대장'!$B$5:$B$343,$S$9,'연계대장'!$C$5:$C$343,$T9,'연계대장'!$I$5:$I$343,L$2)</f>
        <v>0</v>
      </c>
      <c r="M26" s="255">
        <f>countifs('연계대장'!$B$5:$B$343,$S$9,'연계대장'!$C$5:$C$343,$T9,'연계대장'!$I$5:$I$343,M$2)</f>
        <v>0</v>
      </c>
      <c r="N26" s="255">
        <f>countifs('연계대장'!$B$5:$B$343,$S$9,'연계대장'!$C$5:$C$343,$T9,'연계대장'!$I$5:$I$343,N$2)</f>
        <v>0</v>
      </c>
      <c r="O26" s="255">
        <f>countifs('연계대장'!$B$5:$B$343,$S$9,'연계대장'!$C$5:$C$343,$T9,'연계대장'!$I$5:$I$343,O$2)</f>
        <v>0</v>
      </c>
      <c r="P26" s="255">
        <f>countifs('연계대장'!$B$5:$B$343,$S$9,'연계대장'!$C$5:$C$343,$T9,'연계대장'!$I$5:$I$343,P$2)</f>
        <v>0</v>
      </c>
      <c r="Q26" s="255">
        <f>countifs('연계대장'!$B$5:$B$343,$S$9,'연계대장'!$C$5:$C$343,$T9,'연계대장'!$I$5:$I$343,Q$2)</f>
        <v>0</v>
      </c>
    </row>
    <row r="27">
      <c r="B27" s="31"/>
      <c r="C27" s="473">
        <v>5.0</v>
      </c>
      <c r="D27" s="255">
        <f>countifs('연계대장'!$B$5:$B$343,$S$9,'연계대장'!$C$5:$C$343,$T10,'연계대장'!$L$5:$L$343,"남")</f>
        <v>0</v>
      </c>
      <c r="E27" s="255">
        <f>countifs('연계대장'!$B$5:$B$343,$S$9,'연계대장'!$C$5:$C$343,$T10,'연계대장'!$L$5:$L$343,"여")</f>
        <v>0</v>
      </c>
      <c r="F27" s="255">
        <f>countifs('연계대장'!$B$5:$B$343,$S$9,'연계대장'!$C$5:$C$343,$T10,'연계대장'!$E$5:$E$343,F$2)</f>
        <v>0</v>
      </c>
      <c r="G27" s="255">
        <f>countifs('연계대장'!$B$5:$B$343,$S$9,'연계대장'!$C$5:$C$343,$T10,'연계대장'!$E$5:$E$343,G$2)</f>
        <v>0</v>
      </c>
      <c r="H27" s="255">
        <f>countifs('연계대장'!$B$5:$B$343,$S$9,'연계대장'!$C$5:$C$343,$T10,'연계대장'!$E$5:$E$343,H$2)</f>
        <v>0</v>
      </c>
      <c r="I27" s="255">
        <f>countifs('연계대장'!$B$5:$B$343,$S$9,'연계대장'!$C$5:$C$343,$T10,'연계대장'!$E$5:$E$343,I$2)</f>
        <v>0</v>
      </c>
      <c r="J27" s="255">
        <f>countifs('연계대장'!$B$5:$B$343,$S$9,'연계대장'!$C$5:$C$343,$T10,'연계대장'!$E$5:$E$343,J$2)</f>
        <v>0</v>
      </c>
      <c r="K27" s="255">
        <f>countifs('연계대장'!$B$5:$B$343,$S$9,'연계대장'!$C$5:$C$343,$T10,'연계대장'!$E$5:$E$343,K$2)</f>
        <v>0</v>
      </c>
      <c r="L27" s="255">
        <f>countifs('연계대장'!$B$5:$B$343,$S$9,'연계대장'!$C$5:$C$343,$T10,'연계대장'!$I$5:$I$343,L$2)</f>
        <v>0</v>
      </c>
      <c r="M27" s="255">
        <f>countifs('연계대장'!$B$5:$B$343,$S$9,'연계대장'!$C$5:$C$343,$T10,'연계대장'!$I$5:$I$343,M$2)</f>
        <v>0</v>
      </c>
      <c r="N27" s="255">
        <f>countifs('연계대장'!$B$5:$B$343,$S$9,'연계대장'!$C$5:$C$343,$T10,'연계대장'!$I$5:$I$343,N$2)</f>
        <v>0</v>
      </c>
      <c r="O27" s="255">
        <f>countifs('연계대장'!$B$5:$B$343,$S$9,'연계대장'!$C$5:$C$343,$T10,'연계대장'!$I$5:$I$343,O$2)</f>
        <v>0</v>
      </c>
      <c r="P27" s="255">
        <f>countifs('연계대장'!$B$5:$B$343,$S$9,'연계대장'!$C$5:$C$343,$T10,'연계대장'!$I$5:$I$343,P$2)</f>
        <v>0</v>
      </c>
      <c r="Q27" s="255">
        <f>countifs('연계대장'!$B$5:$B$343,$S$9,'연계대장'!$C$5:$C$343,$T10,'연계대장'!$I$5:$I$343,Q$2)</f>
        <v>0</v>
      </c>
    </row>
    <row r="28">
      <c r="B28" s="470" t="s">
        <v>1747</v>
      </c>
      <c r="C28" s="11"/>
      <c r="D28" s="471">
        <f t="shared" ref="D28:Q28" si="5">sum(D23:D27)</f>
        <v>0</v>
      </c>
      <c r="E28" s="471">
        <f t="shared" si="5"/>
        <v>0</v>
      </c>
      <c r="F28" s="471">
        <f t="shared" si="5"/>
        <v>0</v>
      </c>
      <c r="G28" s="471">
        <f t="shared" si="5"/>
        <v>0</v>
      </c>
      <c r="H28" s="471">
        <f t="shared" si="5"/>
        <v>0</v>
      </c>
      <c r="I28" s="471">
        <f t="shared" si="5"/>
        <v>0</v>
      </c>
      <c r="J28" s="471">
        <f t="shared" si="5"/>
        <v>0</v>
      </c>
      <c r="K28" s="471">
        <f t="shared" si="5"/>
        <v>0</v>
      </c>
      <c r="L28" s="471">
        <f t="shared" si="5"/>
        <v>0</v>
      </c>
      <c r="M28" s="471">
        <f t="shared" si="5"/>
        <v>0</v>
      </c>
      <c r="N28" s="471">
        <f t="shared" si="5"/>
        <v>0</v>
      </c>
      <c r="O28" s="471">
        <f t="shared" si="5"/>
        <v>0</v>
      </c>
      <c r="P28" s="471">
        <f t="shared" si="5"/>
        <v>0</v>
      </c>
      <c r="Q28" s="471">
        <f t="shared" si="5"/>
        <v>0</v>
      </c>
    </row>
    <row r="29">
      <c r="B29" s="467" t="s">
        <v>95</v>
      </c>
      <c r="C29" s="468">
        <v>1.0</v>
      </c>
      <c r="D29" s="255">
        <f>countifs('연계대장'!$B$5:$B$343,$S$10,'연계대장'!$C$5:$C$343,$T6,'연계대장'!$L$5:$L$343,"남")</f>
        <v>0</v>
      </c>
      <c r="E29" s="255">
        <f>countifs('연계대장'!$B$5:$B$343,$S$10,'연계대장'!$C$5:$C$343,$T6,'연계대장'!$L$5:$L$343,"여")</f>
        <v>0</v>
      </c>
      <c r="F29" s="255">
        <f>countifs('연계대장'!$B$5:$B$343,$S$10,'연계대장'!$C$5:$C$343,$T6,'연계대장'!$E$5:$E$343,F$2)</f>
        <v>0</v>
      </c>
      <c r="G29" s="255">
        <f>countifs('연계대장'!$B$5:$B$343,$S$10,'연계대장'!$C$5:$C$343,$T6,'연계대장'!$E$5:$E$343,G$2)</f>
        <v>0</v>
      </c>
      <c r="H29" s="255">
        <f>countifs('연계대장'!$B$5:$B$343,$S$10,'연계대장'!$C$5:$C$343,$T6,'연계대장'!$E$5:$E$343,H$2)</f>
        <v>0</v>
      </c>
      <c r="I29" s="255">
        <f>countifs('연계대장'!$B$5:$B$343,$S$10,'연계대장'!$C$5:$C$343,$T6,'연계대장'!$E$5:$E$343,I$2)</f>
        <v>0</v>
      </c>
      <c r="J29" s="255">
        <f>countifs('연계대장'!$B$5:$B$343,$S$10,'연계대장'!$C$5:$C$343,$T6,'연계대장'!$E$5:$E$343,J$2)</f>
        <v>0</v>
      </c>
      <c r="K29" s="255">
        <f>countifs('연계대장'!$B$5:$B$343,$S$10,'연계대장'!$C$5:$C$343,$T6,'연계대장'!$E$5:$E$343,K$2)</f>
        <v>0</v>
      </c>
      <c r="L29" s="255">
        <f>countifs('연계대장'!$B$5:$B$343,$S$10,'연계대장'!$C$5:$C$343,$T6,'연계대장'!$I$5:$I$343,L$2)</f>
        <v>0</v>
      </c>
      <c r="M29" s="255">
        <f>countifs('연계대장'!$B$5:$B$343,$S$10,'연계대장'!$C$5:$C$343,$T6,'연계대장'!$I$5:$I$343,M$2)</f>
        <v>0</v>
      </c>
      <c r="N29" s="255">
        <f>countifs('연계대장'!$B$5:$B$343,$S$10,'연계대장'!$C$5:$C$343,$T6,'연계대장'!$I$5:$I$343,N$2)</f>
        <v>0</v>
      </c>
      <c r="O29" s="255">
        <f>countifs('연계대장'!$B$5:$B$343,$S$10,'연계대장'!$C$5:$C$343,$T6,'연계대장'!$I$5:$I$343,O$2)</f>
        <v>0</v>
      </c>
      <c r="P29" s="255">
        <f>countifs('연계대장'!$B$5:$B$343,$S$10,'연계대장'!$C$5:$C$343,$T6,'연계대장'!$I$5:$I$343,P$2)</f>
        <v>0</v>
      </c>
      <c r="Q29" s="255">
        <f>countifs('연계대장'!$B$5:$B$343,$S$10,'연계대장'!$C$5:$C$343,$T6,'연계대장'!$I$5:$I$343,Q$2)</f>
        <v>0</v>
      </c>
    </row>
    <row r="30">
      <c r="B30" s="21"/>
      <c r="C30" s="468">
        <v>2.0</v>
      </c>
      <c r="D30" s="255">
        <f>countifs('연계대장'!$B$5:$B$343,$S$10,'연계대장'!$C$5:$C$343,$T7,'연계대장'!$L$5:$L$343,"남")</f>
        <v>0</v>
      </c>
      <c r="E30" s="255">
        <f>countifs('연계대장'!$B$5:$B$343,$S$10,'연계대장'!$C$5:$C$343,$T7,'연계대장'!$L$5:$L$343,"여")</f>
        <v>0</v>
      </c>
      <c r="F30" s="255">
        <f>countifs('연계대장'!$B$5:$B$343,$S$10,'연계대장'!$C$5:$C$343,$T7,'연계대장'!$E$5:$E$343,F$2)</f>
        <v>0</v>
      </c>
      <c r="G30" s="255">
        <f>countifs('연계대장'!$B$5:$B$343,$S$10,'연계대장'!$C$5:$C$343,$T7,'연계대장'!$E$5:$E$343,G$2)</f>
        <v>0</v>
      </c>
      <c r="H30" s="255">
        <f>countifs('연계대장'!$B$5:$B$343,$S$10,'연계대장'!$C$5:$C$343,$T7,'연계대장'!$E$5:$E$343,H$2)</f>
        <v>0</v>
      </c>
      <c r="I30" s="255">
        <f>countifs('연계대장'!$B$5:$B$343,$S$10,'연계대장'!$C$5:$C$343,$T7,'연계대장'!$E$5:$E$343,I$2)</f>
        <v>0</v>
      </c>
      <c r="J30" s="255">
        <f>countifs('연계대장'!$B$5:$B$343,$S$10,'연계대장'!$C$5:$C$343,$T7,'연계대장'!$E$5:$E$343,J$2)</f>
        <v>0</v>
      </c>
      <c r="K30" s="255">
        <f>countifs('연계대장'!$B$5:$B$343,$S$10,'연계대장'!$C$5:$C$343,$T7,'연계대장'!$E$5:$E$343,K$2)</f>
        <v>0</v>
      </c>
      <c r="L30" s="255">
        <f>countifs('연계대장'!$B$5:$B$343,$S$10,'연계대장'!$C$5:$C$343,$T7,'연계대장'!$I$5:$I$343,L$2)</f>
        <v>0</v>
      </c>
      <c r="M30" s="255">
        <f>countifs('연계대장'!$B$5:$B$343,$S$10,'연계대장'!$C$5:$C$343,$T7,'연계대장'!$I$5:$I$343,M$2)</f>
        <v>0</v>
      </c>
      <c r="N30" s="255">
        <f>countifs('연계대장'!$B$5:$B$343,$S$10,'연계대장'!$C$5:$C$343,$T7,'연계대장'!$I$5:$I$343,N$2)</f>
        <v>0</v>
      </c>
      <c r="O30" s="255">
        <f>countifs('연계대장'!$B$5:$B$343,$S$10,'연계대장'!$C$5:$C$343,$T7,'연계대장'!$I$5:$I$343,O$2)</f>
        <v>0</v>
      </c>
      <c r="P30" s="255">
        <f>countifs('연계대장'!$B$5:$B$343,$S$10,'연계대장'!$C$5:$C$343,$T7,'연계대장'!$I$5:$I$343,P$2)</f>
        <v>0</v>
      </c>
      <c r="Q30" s="255">
        <f>countifs('연계대장'!$B$5:$B$343,$S$10,'연계대장'!$C$5:$C$343,$T7,'연계대장'!$I$5:$I$343,Q$2)</f>
        <v>0</v>
      </c>
    </row>
    <row r="31">
      <c r="B31" s="21"/>
      <c r="C31" s="468">
        <v>3.0</v>
      </c>
      <c r="D31" s="255">
        <f>countifs('연계대장'!$B$5:$B$343,$S$10,'연계대장'!$C$5:$C$343,$T8,'연계대장'!$L$5:$L$343,"남")</f>
        <v>0</v>
      </c>
      <c r="E31" s="255">
        <f>countifs('연계대장'!$B$5:$B$343,$S$10,'연계대장'!$C$5:$C$343,$T8,'연계대장'!$L$5:$L$343,"여")</f>
        <v>0</v>
      </c>
      <c r="F31" s="255">
        <f>countifs('연계대장'!$B$5:$B$343,$S$10,'연계대장'!$C$5:$C$343,$T8,'연계대장'!$E$5:$E$343,F$2)</f>
        <v>0</v>
      </c>
      <c r="G31" s="255">
        <f>countifs('연계대장'!$B$5:$B$343,$S$10,'연계대장'!$C$5:$C$343,$T8,'연계대장'!$E$5:$E$343,G$2)</f>
        <v>0</v>
      </c>
      <c r="H31" s="255">
        <f>countifs('연계대장'!$B$5:$B$343,$S$10,'연계대장'!$C$5:$C$343,$T8,'연계대장'!$E$5:$E$343,H$2)</f>
        <v>0</v>
      </c>
      <c r="I31" s="255">
        <f>countifs('연계대장'!$B$5:$B$343,$S$10,'연계대장'!$C$5:$C$343,$T8,'연계대장'!$E$5:$E$343,I$2)</f>
        <v>0</v>
      </c>
      <c r="J31" s="255">
        <f>countifs('연계대장'!$B$5:$B$343,$S$10,'연계대장'!$C$5:$C$343,$T8,'연계대장'!$E$5:$E$343,J$2)</f>
        <v>0</v>
      </c>
      <c r="K31" s="255">
        <f>countifs('연계대장'!$B$5:$B$343,$S$10,'연계대장'!$C$5:$C$343,$T8,'연계대장'!$E$5:$E$343,K$2)</f>
        <v>0</v>
      </c>
      <c r="L31" s="255">
        <f>countifs('연계대장'!$B$5:$B$343,$S$10,'연계대장'!$C$5:$C$343,$T8,'연계대장'!$I$5:$I$343,L$2)</f>
        <v>0</v>
      </c>
      <c r="M31" s="255">
        <f>countifs('연계대장'!$B$5:$B$343,$S$10,'연계대장'!$C$5:$C$343,$T8,'연계대장'!$I$5:$I$343,M$2)</f>
        <v>0</v>
      </c>
      <c r="N31" s="255">
        <f>countifs('연계대장'!$B$5:$B$343,$S$10,'연계대장'!$C$5:$C$343,$T8,'연계대장'!$I$5:$I$343,N$2)</f>
        <v>0</v>
      </c>
      <c r="O31" s="255">
        <f>countifs('연계대장'!$B$5:$B$343,$S$10,'연계대장'!$C$5:$C$343,$T8,'연계대장'!$I$5:$I$343,O$2)</f>
        <v>0</v>
      </c>
      <c r="P31" s="255">
        <f>countifs('연계대장'!$B$5:$B$343,$S$10,'연계대장'!$C$5:$C$343,$T8,'연계대장'!$I$5:$I$343,P$2)</f>
        <v>0</v>
      </c>
      <c r="Q31" s="255">
        <f>countifs('연계대장'!$B$5:$B$343,$S$10,'연계대장'!$C$5:$C$343,$T8,'연계대장'!$I$5:$I$343,Q$2)</f>
        <v>0</v>
      </c>
    </row>
    <row r="32">
      <c r="B32" s="21"/>
      <c r="C32" s="468">
        <v>4.0</v>
      </c>
      <c r="D32" s="255">
        <f>countifs('연계대장'!$B$5:$B$343,$S$10,'연계대장'!$C$5:$C$343,$T9,'연계대장'!$L$5:$L$343,"남")</f>
        <v>0</v>
      </c>
      <c r="E32" s="255">
        <f>countifs('연계대장'!$B$5:$B$343,$S$10,'연계대장'!$C$5:$C$343,$T9,'연계대장'!$L$5:$L$343,"여")</f>
        <v>0</v>
      </c>
      <c r="F32" s="255">
        <f>countifs('연계대장'!$B$5:$B$343,$S$10,'연계대장'!$C$5:$C$343,$T9,'연계대장'!$E$5:$E$343,F$2)</f>
        <v>0</v>
      </c>
      <c r="G32" s="255">
        <f>countifs('연계대장'!$B$5:$B$343,$S$10,'연계대장'!$C$5:$C$343,$T9,'연계대장'!$E$5:$E$343,G$2)</f>
        <v>0</v>
      </c>
      <c r="H32" s="255">
        <f>countifs('연계대장'!$B$5:$B$343,$S$10,'연계대장'!$C$5:$C$343,$T9,'연계대장'!$E$5:$E$343,H$2)</f>
        <v>0</v>
      </c>
      <c r="I32" s="255">
        <f>countifs('연계대장'!$B$5:$B$343,$S$10,'연계대장'!$C$5:$C$343,$T9,'연계대장'!$E$5:$E$343,I$2)</f>
        <v>0</v>
      </c>
      <c r="J32" s="255">
        <f>countifs('연계대장'!$B$5:$B$343,$S$10,'연계대장'!$C$5:$C$343,$T9,'연계대장'!$E$5:$E$343,J$2)</f>
        <v>0</v>
      </c>
      <c r="K32" s="255">
        <f>countifs('연계대장'!$B$5:$B$343,$S$10,'연계대장'!$C$5:$C$343,$T9,'연계대장'!$E$5:$E$343,K$2)</f>
        <v>0</v>
      </c>
      <c r="L32" s="255">
        <f>countifs('연계대장'!$B$5:$B$343,$S$10,'연계대장'!$C$5:$C$343,$T9,'연계대장'!$I$5:$I$343,L$2)</f>
        <v>0</v>
      </c>
      <c r="M32" s="255">
        <f>countifs('연계대장'!$B$5:$B$343,$S$10,'연계대장'!$C$5:$C$343,$T9,'연계대장'!$I$5:$I$343,M$2)</f>
        <v>0</v>
      </c>
      <c r="N32" s="255">
        <f>countifs('연계대장'!$B$5:$B$343,$S$10,'연계대장'!$C$5:$C$343,$T9,'연계대장'!$I$5:$I$343,N$2)</f>
        <v>0</v>
      </c>
      <c r="O32" s="255">
        <f>countifs('연계대장'!$B$5:$B$343,$S$10,'연계대장'!$C$5:$C$343,$T9,'연계대장'!$I$5:$I$343,O$2)</f>
        <v>0</v>
      </c>
      <c r="P32" s="255">
        <f>countifs('연계대장'!$B$5:$B$343,$S$10,'연계대장'!$C$5:$C$343,$T9,'연계대장'!$I$5:$I$343,P$2)</f>
        <v>0</v>
      </c>
      <c r="Q32" s="255">
        <f>countifs('연계대장'!$B$5:$B$343,$S$10,'연계대장'!$C$5:$C$343,$T9,'연계대장'!$I$5:$I$343,Q$2)</f>
        <v>0</v>
      </c>
    </row>
    <row r="33">
      <c r="B33" s="31"/>
      <c r="C33" s="468">
        <v>5.0</v>
      </c>
      <c r="D33" s="255">
        <f>countifs('연계대장'!$B$5:$B$343,$S$10,'연계대장'!$C$5:$C$343,$T10,'연계대장'!$L$5:$L$343,"남")</f>
        <v>0</v>
      </c>
      <c r="E33" s="255">
        <f>countifs('연계대장'!$B$5:$B$343,$S$10,'연계대장'!$C$5:$C$343,$T10,'연계대장'!$L$5:$L$343,"여")</f>
        <v>0</v>
      </c>
      <c r="F33" s="255">
        <f>countifs('연계대장'!$B$5:$B$343,$S$10,'연계대장'!$C$5:$C$343,$T10,'연계대장'!$E$5:$E$343,F$2)</f>
        <v>0</v>
      </c>
      <c r="G33" s="255">
        <f>countifs('연계대장'!$B$5:$B$343,$S$10,'연계대장'!$C$5:$C$343,$T10,'연계대장'!$E$5:$E$343,G$2)</f>
        <v>0</v>
      </c>
      <c r="H33" s="255">
        <f>countifs('연계대장'!$B$5:$B$343,$S$10,'연계대장'!$C$5:$C$343,$T10,'연계대장'!$E$5:$E$343,H$2)</f>
        <v>0</v>
      </c>
      <c r="I33" s="255">
        <f>countifs('연계대장'!$B$5:$B$343,$S$10,'연계대장'!$C$5:$C$343,$T10,'연계대장'!$E$5:$E$343,I$2)</f>
        <v>0</v>
      </c>
      <c r="J33" s="255">
        <f>countifs('연계대장'!$B$5:$B$343,$S$10,'연계대장'!$C$5:$C$343,$T10,'연계대장'!$E$5:$E$343,J$2)</f>
        <v>0</v>
      </c>
      <c r="K33" s="255">
        <f>countifs('연계대장'!$B$5:$B$343,$S$10,'연계대장'!$C$5:$C$343,$T10,'연계대장'!$E$5:$E$343,K$2)</f>
        <v>0</v>
      </c>
      <c r="L33" s="255">
        <f>countifs('연계대장'!$B$5:$B$343,$S$10,'연계대장'!$C$5:$C$343,$T10,'연계대장'!$I$5:$I$343,L$2)</f>
        <v>0</v>
      </c>
      <c r="M33" s="255">
        <f>countifs('연계대장'!$B$5:$B$343,$S$10,'연계대장'!$C$5:$C$343,$T10,'연계대장'!$I$5:$I$343,M$2)</f>
        <v>0</v>
      </c>
      <c r="N33" s="255">
        <f>countifs('연계대장'!$B$5:$B$343,$S$10,'연계대장'!$C$5:$C$343,$T10,'연계대장'!$I$5:$I$343,N$2)</f>
        <v>0</v>
      </c>
      <c r="O33" s="255">
        <f>countifs('연계대장'!$B$5:$B$343,$S$10,'연계대장'!$C$5:$C$343,$T10,'연계대장'!$I$5:$I$343,O$2)</f>
        <v>0</v>
      </c>
      <c r="P33" s="255">
        <f>countifs('연계대장'!$B$5:$B$343,$S$10,'연계대장'!$C$5:$C$343,$T10,'연계대장'!$I$5:$I$343,P$2)</f>
        <v>0</v>
      </c>
      <c r="Q33" s="255">
        <f>countifs('연계대장'!$B$5:$B$343,$S$10,'연계대장'!$C$5:$C$343,$T10,'연계대장'!$I$5:$I$343,Q$2)</f>
        <v>0</v>
      </c>
    </row>
    <row r="34">
      <c r="B34" s="470" t="s">
        <v>1747</v>
      </c>
      <c r="C34" s="11"/>
      <c r="D34" s="471">
        <f t="shared" ref="D34:Q34" si="6">sum(D29:D33)</f>
        <v>0</v>
      </c>
      <c r="E34" s="471">
        <f t="shared" si="6"/>
        <v>0</v>
      </c>
      <c r="F34" s="471">
        <f t="shared" si="6"/>
        <v>0</v>
      </c>
      <c r="G34" s="471">
        <f t="shared" si="6"/>
        <v>0</v>
      </c>
      <c r="H34" s="471">
        <f t="shared" si="6"/>
        <v>0</v>
      </c>
      <c r="I34" s="471">
        <f t="shared" si="6"/>
        <v>0</v>
      </c>
      <c r="J34" s="471">
        <f t="shared" si="6"/>
        <v>0</v>
      </c>
      <c r="K34" s="471">
        <f t="shared" si="6"/>
        <v>0</v>
      </c>
      <c r="L34" s="471">
        <f t="shared" si="6"/>
        <v>0</v>
      </c>
      <c r="M34" s="471">
        <f t="shared" si="6"/>
        <v>0</v>
      </c>
      <c r="N34" s="471">
        <f t="shared" si="6"/>
        <v>0</v>
      </c>
      <c r="O34" s="471">
        <f t="shared" si="6"/>
        <v>0</v>
      </c>
      <c r="P34" s="471">
        <f t="shared" si="6"/>
        <v>0</v>
      </c>
      <c r="Q34" s="471">
        <f t="shared" si="6"/>
        <v>0</v>
      </c>
    </row>
    <row r="35">
      <c r="B35" s="472" t="s">
        <v>96</v>
      </c>
      <c r="C35" s="473">
        <v>1.0</v>
      </c>
      <c r="D35" s="255">
        <f>countifs('연계대장'!$B$5:$B$343,$S$11,'연계대장'!$C$5:$C$343,$T6,'연계대장'!$L$5:$L$343,"남")</f>
        <v>0</v>
      </c>
      <c r="E35" s="255">
        <f>countifs('연계대장'!$B$5:$B$343,$S$11,'연계대장'!$C$5:$C$343,$T6,'연계대장'!$L$5:$L$343,"여")</f>
        <v>0</v>
      </c>
      <c r="F35" s="255">
        <f>countifs('연계대장'!$B$5:$B$343,$S$11,'연계대장'!$C$5:$C$343,$T6,'연계대장'!$E$5:$E$343,F$2)</f>
        <v>0</v>
      </c>
      <c r="G35" s="255">
        <f>countifs('연계대장'!$B$5:$B$343,$S$11,'연계대장'!$C$5:$C$343,$T6,'연계대장'!$E$5:$E$343,G$2)</f>
        <v>0</v>
      </c>
      <c r="H35" s="255">
        <f>countifs('연계대장'!$B$5:$B$343,$S$11,'연계대장'!$C$5:$C$343,$T6,'연계대장'!$E$5:$E$343,H$2)</f>
        <v>0</v>
      </c>
      <c r="I35" s="255">
        <f>countifs('연계대장'!$B$5:$B$343,$S$11,'연계대장'!$C$5:$C$343,$T6,'연계대장'!$E$5:$E$343,I$2)</f>
        <v>0</v>
      </c>
      <c r="J35" s="255">
        <f>countifs('연계대장'!$B$5:$B$343,$S$11,'연계대장'!$C$5:$C$343,$T6,'연계대장'!$E$5:$E$343,J$2)</f>
        <v>0</v>
      </c>
      <c r="K35" s="255">
        <f>countifs('연계대장'!$B$5:$B$343,$S$11,'연계대장'!$C$5:$C$343,$T6,'연계대장'!$E$5:$E$343,K$2)</f>
        <v>0</v>
      </c>
      <c r="L35" s="255">
        <f>countifs('연계대장'!$B$5:$B$343,$S$11,'연계대장'!$C$5:$C$343,$T6,'연계대장'!$I$5:$I$343,L$2)</f>
        <v>0</v>
      </c>
      <c r="M35" s="255">
        <f>countifs('연계대장'!$B$5:$B$343,$S$11,'연계대장'!$C$5:$C$343,$T6,'연계대장'!$I$5:$I$343,M$2)</f>
        <v>0</v>
      </c>
      <c r="N35" s="255">
        <f>countifs('연계대장'!$B$5:$B$343,$S$11,'연계대장'!$C$5:$C$343,$T6,'연계대장'!$I$5:$I$343,N$2)</f>
        <v>0</v>
      </c>
      <c r="O35" s="255">
        <f>countifs('연계대장'!$B$5:$B$343,$S$11,'연계대장'!$C$5:$C$343,$T6,'연계대장'!$I$5:$I$343,O$2)</f>
        <v>0</v>
      </c>
      <c r="P35" s="255">
        <f>countifs('연계대장'!$B$5:$B$343,$S$11,'연계대장'!$C$5:$C$343,$T6,'연계대장'!$I$5:$I$343,P$2)</f>
        <v>0</v>
      </c>
      <c r="Q35" s="255">
        <f>countifs('연계대장'!$B$5:$B$343,$S$11,'연계대장'!$C$5:$C$343,$T6,'연계대장'!$I$5:$I$343,Q$2)</f>
        <v>0</v>
      </c>
    </row>
    <row r="36">
      <c r="B36" s="21"/>
      <c r="C36" s="473">
        <v>2.0</v>
      </c>
      <c r="D36" s="255">
        <f>countifs('연계대장'!$B$5:$B$343,$S$11,'연계대장'!$C$5:$C$343,$T7,'연계대장'!$L$5:$L$343,"남")</f>
        <v>0</v>
      </c>
      <c r="E36" s="255">
        <f>countifs('연계대장'!$B$5:$B$343,$S$11,'연계대장'!$C$5:$C$343,$T7,'연계대장'!$L$5:$L$343,"여")</f>
        <v>0</v>
      </c>
      <c r="F36" s="255">
        <f>countifs('연계대장'!$B$5:$B$343,$S$11,'연계대장'!$C$5:$C$343,$T7,'연계대장'!$E$5:$E$343,F$2)</f>
        <v>0</v>
      </c>
      <c r="G36" s="255">
        <f>countifs('연계대장'!$B$5:$B$343,$S$11,'연계대장'!$C$5:$C$343,$T7,'연계대장'!$E$5:$E$343,G$2)</f>
        <v>0</v>
      </c>
      <c r="H36" s="255">
        <f>countifs('연계대장'!$B$5:$B$343,$S$11,'연계대장'!$C$5:$C$343,$T7,'연계대장'!$E$5:$E$343,H$2)</f>
        <v>0</v>
      </c>
      <c r="I36" s="255">
        <f>countifs('연계대장'!$B$5:$B$343,$S$11,'연계대장'!$C$5:$C$343,$T7,'연계대장'!$E$5:$E$343,I$2)</f>
        <v>0</v>
      </c>
      <c r="J36" s="255">
        <f>countifs('연계대장'!$B$5:$B$343,$S$11,'연계대장'!$C$5:$C$343,$T7,'연계대장'!$E$5:$E$343,J$2)</f>
        <v>0</v>
      </c>
      <c r="K36" s="255">
        <f>countifs('연계대장'!$B$5:$B$343,$S$11,'연계대장'!$C$5:$C$343,$T7,'연계대장'!$E$5:$E$343,K$2)</f>
        <v>0</v>
      </c>
      <c r="L36" s="255">
        <f>countifs('연계대장'!$B$5:$B$343,$S$11,'연계대장'!$C$5:$C$343,$T7,'연계대장'!$I$5:$I$343,L$2)</f>
        <v>0</v>
      </c>
      <c r="M36" s="255">
        <f>countifs('연계대장'!$B$5:$B$343,$S$11,'연계대장'!$C$5:$C$343,$T7,'연계대장'!$I$5:$I$343,M$2)</f>
        <v>0</v>
      </c>
      <c r="N36" s="255">
        <f>countifs('연계대장'!$B$5:$B$343,$S$11,'연계대장'!$C$5:$C$343,$T7,'연계대장'!$I$5:$I$343,N$2)</f>
        <v>0</v>
      </c>
      <c r="O36" s="255">
        <f>countifs('연계대장'!$B$5:$B$343,$S$11,'연계대장'!$C$5:$C$343,$T7,'연계대장'!$I$5:$I$343,O$2)</f>
        <v>0</v>
      </c>
      <c r="P36" s="255">
        <f>countifs('연계대장'!$B$5:$B$343,$S$11,'연계대장'!$C$5:$C$343,$T7,'연계대장'!$I$5:$I$343,P$2)</f>
        <v>0</v>
      </c>
      <c r="Q36" s="255">
        <f>countifs('연계대장'!$B$5:$B$343,$S$11,'연계대장'!$C$5:$C$343,$T7,'연계대장'!$I$5:$I$343,Q$2)</f>
        <v>0</v>
      </c>
    </row>
    <row r="37">
      <c r="B37" s="21"/>
      <c r="C37" s="473">
        <v>3.0</v>
      </c>
      <c r="D37" s="255">
        <f>countifs('연계대장'!$B$5:$B$343,$S$11,'연계대장'!$C$5:$C$343,$T8,'연계대장'!$L$5:$L$343,"남")</f>
        <v>0</v>
      </c>
      <c r="E37" s="255">
        <f>countifs('연계대장'!$B$5:$B$343,$S$11,'연계대장'!$C$5:$C$343,$T8,'연계대장'!$L$5:$L$343,"여")</f>
        <v>0</v>
      </c>
      <c r="F37" s="255">
        <f>countifs('연계대장'!$B$5:$B$343,$S$11,'연계대장'!$C$5:$C$343,$T8,'연계대장'!$E$5:$E$343,F$2)</f>
        <v>0</v>
      </c>
      <c r="G37" s="255">
        <f>countifs('연계대장'!$B$5:$B$343,$S$11,'연계대장'!$C$5:$C$343,$T8,'연계대장'!$E$5:$E$343,G$2)</f>
        <v>0</v>
      </c>
      <c r="H37" s="255">
        <f>countifs('연계대장'!$B$5:$B$343,$S$11,'연계대장'!$C$5:$C$343,$T8,'연계대장'!$E$5:$E$343,H$2)</f>
        <v>0</v>
      </c>
      <c r="I37" s="255">
        <f>countifs('연계대장'!$B$5:$B$343,$S$11,'연계대장'!$C$5:$C$343,$T8,'연계대장'!$E$5:$E$343,I$2)</f>
        <v>0</v>
      </c>
      <c r="J37" s="255">
        <f>countifs('연계대장'!$B$5:$B$343,$S$11,'연계대장'!$C$5:$C$343,$T8,'연계대장'!$E$5:$E$343,J$2)</f>
        <v>0</v>
      </c>
      <c r="K37" s="255">
        <f>countifs('연계대장'!$B$5:$B$343,$S$11,'연계대장'!$C$5:$C$343,$T8,'연계대장'!$E$5:$E$343,K$2)</f>
        <v>0</v>
      </c>
      <c r="L37" s="255">
        <f>countifs('연계대장'!$B$5:$B$343,$S$11,'연계대장'!$C$5:$C$343,$T8,'연계대장'!$I$5:$I$343,L$2)</f>
        <v>0</v>
      </c>
      <c r="M37" s="255">
        <f>countifs('연계대장'!$B$5:$B$343,$S$11,'연계대장'!$C$5:$C$343,$T8,'연계대장'!$I$5:$I$343,M$2)</f>
        <v>0</v>
      </c>
      <c r="N37" s="255">
        <f>countifs('연계대장'!$B$5:$B$343,$S$11,'연계대장'!$C$5:$C$343,$T8,'연계대장'!$I$5:$I$343,N$2)</f>
        <v>0</v>
      </c>
      <c r="O37" s="255">
        <f>countifs('연계대장'!$B$5:$B$343,$S$11,'연계대장'!$C$5:$C$343,$T8,'연계대장'!$I$5:$I$343,O$2)</f>
        <v>0</v>
      </c>
      <c r="P37" s="255">
        <f>countifs('연계대장'!$B$5:$B$343,$S$11,'연계대장'!$C$5:$C$343,$T8,'연계대장'!$I$5:$I$343,P$2)</f>
        <v>0</v>
      </c>
      <c r="Q37" s="255">
        <f>countifs('연계대장'!$B$5:$B$343,$S$11,'연계대장'!$C$5:$C$343,$T8,'연계대장'!$I$5:$I$343,Q$2)</f>
        <v>0</v>
      </c>
    </row>
    <row r="38">
      <c r="B38" s="21"/>
      <c r="C38" s="473">
        <v>4.0</v>
      </c>
      <c r="D38" s="255">
        <f>countifs('연계대장'!$B$5:$B$343,$S$11,'연계대장'!$C$5:$C$343,$T9,'연계대장'!$L$5:$L$343,"남")</f>
        <v>0</v>
      </c>
      <c r="E38" s="255">
        <f>countifs('연계대장'!$B$5:$B$343,$S$11,'연계대장'!$C$5:$C$343,$T9,'연계대장'!$L$5:$L$343,"여")</f>
        <v>0</v>
      </c>
      <c r="F38" s="255">
        <f>countifs('연계대장'!$B$5:$B$343,$S$11,'연계대장'!$C$5:$C$343,$T9,'연계대장'!$E$5:$E$343,F$2)</f>
        <v>0</v>
      </c>
      <c r="G38" s="255">
        <f>countifs('연계대장'!$B$5:$B$343,$S$11,'연계대장'!$C$5:$C$343,$T9,'연계대장'!$E$5:$E$343,G$2)</f>
        <v>0</v>
      </c>
      <c r="H38" s="255">
        <f>countifs('연계대장'!$B$5:$B$343,$S$11,'연계대장'!$C$5:$C$343,$T9,'연계대장'!$E$5:$E$343,H$2)</f>
        <v>0</v>
      </c>
      <c r="I38" s="255">
        <f>countifs('연계대장'!$B$5:$B$343,$S$11,'연계대장'!$C$5:$C$343,$T9,'연계대장'!$E$5:$E$343,I$2)</f>
        <v>0</v>
      </c>
      <c r="J38" s="255">
        <f>countifs('연계대장'!$B$5:$B$343,$S$11,'연계대장'!$C$5:$C$343,$T9,'연계대장'!$E$5:$E$343,J$2)</f>
        <v>0</v>
      </c>
      <c r="K38" s="255">
        <f>countifs('연계대장'!$B$5:$B$343,$S$11,'연계대장'!$C$5:$C$343,$T9,'연계대장'!$E$5:$E$343,K$2)</f>
        <v>0</v>
      </c>
      <c r="L38" s="255">
        <f>countifs('연계대장'!$B$5:$B$343,$S$11,'연계대장'!$C$5:$C$343,$T9,'연계대장'!$I$5:$I$343,L$2)</f>
        <v>0</v>
      </c>
      <c r="M38" s="255">
        <f>countifs('연계대장'!$B$5:$B$343,$S$11,'연계대장'!$C$5:$C$343,$T9,'연계대장'!$I$5:$I$343,M$2)</f>
        <v>0</v>
      </c>
      <c r="N38" s="255">
        <f>countifs('연계대장'!$B$5:$B$343,$S$11,'연계대장'!$C$5:$C$343,$T9,'연계대장'!$I$5:$I$343,N$2)</f>
        <v>0</v>
      </c>
      <c r="O38" s="255">
        <f>countifs('연계대장'!$B$5:$B$343,$S$11,'연계대장'!$C$5:$C$343,$T9,'연계대장'!$I$5:$I$343,O$2)</f>
        <v>0</v>
      </c>
      <c r="P38" s="255">
        <f>countifs('연계대장'!$B$5:$B$343,$S$11,'연계대장'!$C$5:$C$343,$T9,'연계대장'!$I$5:$I$343,P$2)</f>
        <v>0</v>
      </c>
      <c r="Q38" s="255">
        <f>countifs('연계대장'!$B$5:$B$343,$S$11,'연계대장'!$C$5:$C$343,$T9,'연계대장'!$I$5:$I$343,Q$2)</f>
        <v>0</v>
      </c>
    </row>
    <row r="39">
      <c r="B39" s="31"/>
      <c r="C39" s="473">
        <v>5.0</v>
      </c>
      <c r="D39" s="255">
        <f>countifs('연계대장'!$B$5:$B$343,$S$11,'연계대장'!$C$5:$C$343,$T10,'연계대장'!$L$5:$L$343,"남")</f>
        <v>0</v>
      </c>
      <c r="E39" s="255">
        <f>countifs('연계대장'!$B$5:$B$343,$S$11,'연계대장'!$C$5:$C$343,$T10,'연계대장'!$L$5:$L$343,"여")</f>
        <v>0</v>
      </c>
      <c r="F39" s="255">
        <f>countifs('연계대장'!$B$5:$B$343,$S$11,'연계대장'!$C$5:$C$343,$T10,'연계대장'!$E$5:$E$343,F$2)</f>
        <v>0</v>
      </c>
      <c r="G39" s="255">
        <f>countifs('연계대장'!$B$5:$B$343,$S$11,'연계대장'!$C$5:$C$343,$T10,'연계대장'!$E$5:$E$343,G$2)</f>
        <v>0</v>
      </c>
      <c r="H39" s="255">
        <f>countifs('연계대장'!$B$5:$B$343,$S$11,'연계대장'!$C$5:$C$343,$T10,'연계대장'!$E$5:$E$343,H$2)</f>
        <v>0</v>
      </c>
      <c r="I39" s="255">
        <f>countifs('연계대장'!$B$5:$B$343,$S$11,'연계대장'!$C$5:$C$343,$T10,'연계대장'!$E$5:$E$343,I$2)</f>
        <v>0</v>
      </c>
      <c r="J39" s="255">
        <f>countifs('연계대장'!$B$5:$B$343,$S$11,'연계대장'!$C$5:$C$343,$T10,'연계대장'!$E$5:$E$343,J$2)</f>
        <v>0</v>
      </c>
      <c r="K39" s="255">
        <f>countifs('연계대장'!$B$5:$B$343,$S$11,'연계대장'!$C$5:$C$343,$T10,'연계대장'!$E$5:$E$343,K$2)</f>
        <v>0</v>
      </c>
      <c r="L39" s="255">
        <f>countifs('연계대장'!$B$5:$B$343,$S$11,'연계대장'!$C$5:$C$343,$T10,'연계대장'!$I$5:$I$343,L$2)</f>
        <v>0</v>
      </c>
      <c r="M39" s="255">
        <f>countifs('연계대장'!$B$5:$B$343,$S$11,'연계대장'!$C$5:$C$343,$T10,'연계대장'!$I$5:$I$343,M$2)</f>
        <v>0</v>
      </c>
      <c r="N39" s="255">
        <f>countifs('연계대장'!$B$5:$B$343,$S$11,'연계대장'!$C$5:$C$343,$T10,'연계대장'!$I$5:$I$343,N$2)</f>
        <v>0</v>
      </c>
      <c r="O39" s="255">
        <f>countifs('연계대장'!$B$5:$B$343,$S$11,'연계대장'!$C$5:$C$343,$T10,'연계대장'!$I$5:$I$343,O$2)</f>
        <v>0</v>
      </c>
      <c r="P39" s="255">
        <f>countifs('연계대장'!$B$5:$B$343,$S$11,'연계대장'!$C$5:$C$343,$T10,'연계대장'!$I$5:$I$343,P$2)</f>
        <v>0</v>
      </c>
      <c r="Q39" s="255">
        <f>countifs('연계대장'!$B$5:$B$343,$S$11,'연계대장'!$C$5:$C$343,$T10,'연계대장'!$I$5:$I$343,Q$2)</f>
        <v>0</v>
      </c>
    </row>
    <row r="40">
      <c r="B40" s="470" t="s">
        <v>1747</v>
      </c>
      <c r="C40" s="11"/>
      <c r="D40" s="471">
        <f t="shared" ref="D40:Q40" si="7">sum(D35:D39)</f>
        <v>0</v>
      </c>
      <c r="E40" s="471">
        <f t="shared" si="7"/>
        <v>0</v>
      </c>
      <c r="F40" s="471">
        <f t="shared" si="7"/>
        <v>0</v>
      </c>
      <c r="G40" s="471">
        <f t="shared" si="7"/>
        <v>0</v>
      </c>
      <c r="H40" s="471">
        <f t="shared" si="7"/>
        <v>0</v>
      </c>
      <c r="I40" s="471">
        <f t="shared" si="7"/>
        <v>0</v>
      </c>
      <c r="J40" s="471">
        <f t="shared" si="7"/>
        <v>0</v>
      </c>
      <c r="K40" s="471">
        <f t="shared" si="7"/>
        <v>0</v>
      </c>
      <c r="L40" s="471">
        <f t="shared" si="7"/>
        <v>0</v>
      </c>
      <c r="M40" s="471">
        <f t="shared" si="7"/>
        <v>0</v>
      </c>
      <c r="N40" s="471">
        <f t="shared" si="7"/>
        <v>0</v>
      </c>
      <c r="O40" s="471">
        <f t="shared" si="7"/>
        <v>0</v>
      </c>
      <c r="P40" s="471">
        <f t="shared" si="7"/>
        <v>0</v>
      </c>
      <c r="Q40" s="471">
        <f t="shared" si="7"/>
        <v>0</v>
      </c>
    </row>
    <row r="41">
      <c r="B41" s="474" t="s">
        <v>99</v>
      </c>
      <c r="C41" s="475">
        <v>1.0</v>
      </c>
      <c r="D41" s="255">
        <f>countifs('연계대장'!$B$5:$B$343,$S$12,'연계대장'!$C$5:$C$343,$T6,'연계대장'!$L$5:$L$343,"남")</f>
        <v>0</v>
      </c>
      <c r="E41" s="255">
        <f>countifs('연계대장'!$B$5:$B$343,$S$12,'연계대장'!$C$5:$C$343,$T6,'연계대장'!$L$5:$L$343,"여")</f>
        <v>0</v>
      </c>
      <c r="F41" s="255">
        <f>countifs('연계대장'!$B$5:$B$343,$S$12,'연계대장'!$C$5:$C$343,$T6,'연계대장'!$E$5:$E$343,F$2)</f>
        <v>0</v>
      </c>
      <c r="G41" s="255">
        <f>countifs('연계대장'!$B$5:$B$343,$S$12,'연계대장'!$C$5:$C$343,$T6,'연계대장'!$E$5:$E$343,G$2)</f>
        <v>0</v>
      </c>
      <c r="H41" s="255">
        <f>countifs('연계대장'!$B$5:$B$343,$S$12,'연계대장'!$C$5:$C$343,$T6,'연계대장'!$E$5:$E$343,H$2)</f>
        <v>0</v>
      </c>
      <c r="I41" s="255">
        <f>countifs('연계대장'!$B$5:$B$343,$S$12,'연계대장'!$C$5:$C$343,$T6,'연계대장'!$E$5:$E$343,I$2)</f>
        <v>0</v>
      </c>
      <c r="J41" s="255">
        <f>countifs('연계대장'!$B$5:$B$343,$S$12,'연계대장'!$C$5:$C$343,$T6,'연계대장'!$E$5:$E$343,J$2)</f>
        <v>0</v>
      </c>
      <c r="K41" s="255">
        <f>countifs('연계대장'!$B$5:$B$343,$S$12,'연계대장'!$C$5:$C$343,$T6,'연계대장'!$E$5:$E$343,K$2)</f>
        <v>0</v>
      </c>
      <c r="L41" s="255">
        <f>countifs('연계대장'!$B$5:$B$343,$S$12,'연계대장'!$C$5:$C$343,$T6,'연계대장'!$I$5:$I$343,L$2)</f>
        <v>0</v>
      </c>
      <c r="M41" s="255">
        <f>countifs('연계대장'!$B$5:$B$343,$S$12,'연계대장'!$C$5:$C$343,$T6,'연계대장'!$I$5:$I$343,M$2)</f>
        <v>0</v>
      </c>
      <c r="N41" s="255">
        <f>countifs('연계대장'!$B$5:$B$343,$S$12,'연계대장'!$C$5:$C$343,$T6,'연계대장'!$I$5:$I$343,N$2)</f>
        <v>0</v>
      </c>
      <c r="O41" s="255">
        <f>countifs('연계대장'!$B$5:$B$343,$S$12,'연계대장'!$C$5:$C$343,$T6,'연계대장'!$I$5:$I$343,O$2)</f>
        <v>0</v>
      </c>
      <c r="P41" s="255">
        <f>countifs('연계대장'!$B$5:$B$343,$S$12,'연계대장'!$C$5:$C$343,$T6,'연계대장'!$I$5:$I$343,P$2)</f>
        <v>0</v>
      </c>
      <c r="Q41" s="255">
        <f>countifs('연계대장'!$B$5:$B$343,$S$12,'연계대장'!$C$5:$C$343,$T6,'연계대장'!$I$5:$I$343,Q$2)</f>
        <v>0</v>
      </c>
    </row>
    <row r="42">
      <c r="B42" s="21"/>
      <c r="C42" s="475">
        <v>2.0</v>
      </c>
      <c r="D42" s="255">
        <f>countifs('연계대장'!$B$5:$B$343,$S$12,'연계대장'!$C$5:$C$343,$T7,'연계대장'!$L$5:$L$343,"남")</f>
        <v>0</v>
      </c>
      <c r="E42" s="255">
        <f>countifs('연계대장'!$B$5:$B$343,$S$12,'연계대장'!$C$5:$C$343,$T7,'연계대장'!$L$5:$L$343,"여")</f>
        <v>0</v>
      </c>
      <c r="F42" s="255">
        <f>countifs('연계대장'!$B$5:$B$343,$S$12,'연계대장'!$C$5:$C$343,$T7,'연계대장'!$E$5:$E$343,F$2)</f>
        <v>0</v>
      </c>
      <c r="G42" s="255">
        <f>countifs('연계대장'!$B$5:$B$343,$S$12,'연계대장'!$C$5:$C$343,$T7,'연계대장'!$E$5:$E$343,G$2)</f>
        <v>0</v>
      </c>
      <c r="H42" s="255">
        <f>countifs('연계대장'!$B$5:$B$343,$S$12,'연계대장'!$C$5:$C$343,$T7,'연계대장'!$E$5:$E$343,H$2)</f>
        <v>0</v>
      </c>
      <c r="I42" s="255">
        <f>countifs('연계대장'!$B$5:$B$343,$S$12,'연계대장'!$C$5:$C$343,$T7,'연계대장'!$E$5:$E$343,I$2)</f>
        <v>0</v>
      </c>
      <c r="J42" s="255">
        <f>countifs('연계대장'!$B$5:$B$343,$S$12,'연계대장'!$C$5:$C$343,$T7,'연계대장'!$E$5:$E$343,J$2)</f>
        <v>0</v>
      </c>
      <c r="K42" s="255">
        <f>countifs('연계대장'!$B$5:$B$343,$S$12,'연계대장'!$C$5:$C$343,$T7,'연계대장'!$E$5:$E$343,K$2)</f>
        <v>0</v>
      </c>
      <c r="L42" s="255">
        <f>countifs('연계대장'!$B$5:$B$343,$S$12,'연계대장'!$C$5:$C$343,$T7,'연계대장'!$I$5:$I$343,L$2)</f>
        <v>0</v>
      </c>
      <c r="M42" s="255">
        <f>countifs('연계대장'!$B$5:$B$343,$S$12,'연계대장'!$C$5:$C$343,$T7,'연계대장'!$I$5:$I$343,M$2)</f>
        <v>0</v>
      </c>
      <c r="N42" s="255">
        <f>countifs('연계대장'!$B$5:$B$343,$S$12,'연계대장'!$C$5:$C$343,$T7,'연계대장'!$I$5:$I$343,N$2)</f>
        <v>0</v>
      </c>
      <c r="O42" s="255">
        <f>countifs('연계대장'!$B$5:$B$343,$S$12,'연계대장'!$C$5:$C$343,$T7,'연계대장'!$I$5:$I$343,O$2)</f>
        <v>0</v>
      </c>
      <c r="P42" s="255">
        <f>countifs('연계대장'!$B$5:$B$343,$S$12,'연계대장'!$C$5:$C$343,$T7,'연계대장'!$I$5:$I$343,P$2)</f>
        <v>0</v>
      </c>
      <c r="Q42" s="255">
        <f>countifs('연계대장'!$B$5:$B$343,$S$12,'연계대장'!$C$5:$C$343,$T7,'연계대장'!$I$5:$I$343,Q$2)</f>
        <v>0</v>
      </c>
    </row>
    <row r="43">
      <c r="B43" s="21"/>
      <c r="C43" s="475">
        <v>3.0</v>
      </c>
      <c r="D43" s="255">
        <f>countifs('연계대장'!$B$5:$B$343,$S$12,'연계대장'!$C$5:$C$343,$T8,'연계대장'!$L$5:$L$343,"남")</f>
        <v>0</v>
      </c>
      <c r="E43" s="255">
        <f>countifs('연계대장'!$B$5:$B$343,$S$12,'연계대장'!$C$5:$C$343,$T8,'연계대장'!$L$5:$L$343,"여")</f>
        <v>0</v>
      </c>
      <c r="F43" s="255">
        <f>countifs('연계대장'!$B$5:$B$343,$S$12,'연계대장'!$C$5:$C$343,$T8,'연계대장'!$E$5:$E$343,F$2)</f>
        <v>0</v>
      </c>
      <c r="G43" s="255">
        <f>countifs('연계대장'!$B$5:$B$343,$S$12,'연계대장'!$C$5:$C$343,$T8,'연계대장'!$E$5:$E$343,G$2)</f>
        <v>0</v>
      </c>
      <c r="H43" s="255">
        <f>countifs('연계대장'!$B$5:$B$343,$S$12,'연계대장'!$C$5:$C$343,$T8,'연계대장'!$E$5:$E$343,H$2)</f>
        <v>0</v>
      </c>
      <c r="I43" s="255">
        <f>countifs('연계대장'!$B$5:$B$343,$S$12,'연계대장'!$C$5:$C$343,$T8,'연계대장'!$E$5:$E$343,I$2)</f>
        <v>0</v>
      </c>
      <c r="J43" s="255">
        <f>countifs('연계대장'!$B$5:$B$343,$S$12,'연계대장'!$C$5:$C$343,$T8,'연계대장'!$E$5:$E$343,J$2)</f>
        <v>0</v>
      </c>
      <c r="K43" s="255">
        <f>countifs('연계대장'!$B$5:$B$343,$S$12,'연계대장'!$C$5:$C$343,$T8,'연계대장'!$E$5:$E$343,K$2)</f>
        <v>0</v>
      </c>
      <c r="L43" s="255">
        <f>countifs('연계대장'!$B$5:$B$343,$S$12,'연계대장'!$C$5:$C$343,$T8,'연계대장'!$I$5:$I$343,L$2)</f>
        <v>0</v>
      </c>
      <c r="M43" s="255">
        <f>countifs('연계대장'!$B$5:$B$343,$S$12,'연계대장'!$C$5:$C$343,$T8,'연계대장'!$I$5:$I$343,M$2)</f>
        <v>0</v>
      </c>
      <c r="N43" s="255">
        <f>countifs('연계대장'!$B$5:$B$343,$S$12,'연계대장'!$C$5:$C$343,$T8,'연계대장'!$I$5:$I$343,N$2)</f>
        <v>0</v>
      </c>
      <c r="O43" s="255">
        <f>countifs('연계대장'!$B$5:$B$343,$S$12,'연계대장'!$C$5:$C$343,$T8,'연계대장'!$I$5:$I$343,O$2)</f>
        <v>0</v>
      </c>
      <c r="P43" s="255">
        <f>countifs('연계대장'!$B$5:$B$343,$S$12,'연계대장'!$C$5:$C$343,$T8,'연계대장'!$I$5:$I$343,P$2)</f>
        <v>0</v>
      </c>
      <c r="Q43" s="255">
        <f>countifs('연계대장'!$B$5:$B$343,$S$12,'연계대장'!$C$5:$C$343,$T8,'연계대장'!$I$5:$I$343,Q$2)</f>
        <v>0</v>
      </c>
    </row>
    <row r="44">
      <c r="B44" s="21"/>
      <c r="C44" s="475">
        <v>4.0</v>
      </c>
      <c r="D44" s="255">
        <f>countifs('연계대장'!$B$5:$B$343,$S$12,'연계대장'!$C$5:$C$343,$T9,'연계대장'!$L$5:$L$343,"남")</f>
        <v>0</v>
      </c>
      <c r="E44" s="255">
        <f>countifs('연계대장'!$B$5:$B$343,$S$12,'연계대장'!$C$5:$C$343,$T9,'연계대장'!$L$5:$L$343,"여")</f>
        <v>0</v>
      </c>
      <c r="F44" s="255">
        <f>countifs('연계대장'!$B$5:$B$343,$S$12,'연계대장'!$C$5:$C$343,$T9,'연계대장'!$E$5:$E$343,F$2)</f>
        <v>0</v>
      </c>
      <c r="G44" s="255">
        <f>countifs('연계대장'!$B$5:$B$343,$S$12,'연계대장'!$C$5:$C$343,$T9,'연계대장'!$E$5:$E$343,G$2)</f>
        <v>0</v>
      </c>
      <c r="H44" s="255">
        <f>countifs('연계대장'!$B$5:$B$343,$S$12,'연계대장'!$C$5:$C$343,$T9,'연계대장'!$E$5:$E$343,H$2)</f>
        <v>0</v>
      </c>
      <c r="I44" s="255">
        <f>countifs('연계대장'!$B$5:$B$343,$S$12,'연계대장'!$C$5:$C$343,$T9,'연계대장'!$E$5:$E$343,I$2)</f>
        <v>0</v>
      </c>
      <c r="J44" s="255">
        <f>countifs('연계대장'!$B$5:$B$343,$S$12,'연계대장'!$C$5:$C$343,$T9,'연계대장'!$E$5:$E$343,J$2)</f>
        <v>0</v>
      </c>
      <c r="K44" s="255">
        <f>countifs('연계대장'!$B$5:$B$343,$S$12,'연계대장'!$C$5:$C$343,$T9,'연계대장'!$E$5:$E$343,K$2)</f>
        <v>0</v>
      </c>
      <c r="L44" s="255">
        <f>countifs('연계대장'!$B$5:$B$343,$S$12,'연계대장'!$C$5:$C$343,$T9,'연계대장'!$I$5:$I$343,L$2)</f>
        <v>0</v>
      </c>
      <c r="M44" s="255">
        <f>countifs('연계대장'!$B$5:$B$343,$S$12,'연계대장'!$C$5:$C$343,$T9,'연계대장'!$I$5:$I$343,M$2)</f>
        <v>0</v>
      </c>
      <c r="N44" s="255">
        <f>countifs('연계대장'!$B$5:$B$343,$S$12,'연계대장'!$C$5:$C$343,$T9,'연계대장'!$I$5:$I$343,N$2)</f>
        <v>0</v>
      </c>
      <c r="O44" s="255">
        <f>countifs('연계대장'!$B$5:$B$343,$S$12,'연계대장'!$C$5:$C$343,$T9,'연계대장'!$I$5:$I$343,O$2)</f>
        <v>0</v>
      </c>
      <c r="P44" s="255">
        <f>countifs('연계대장'!$B$5:$B$343,$S$12,'연계대장'!$C$5:$C$343,$T9,'연계대장'!$I$5:$I$343,P$2)</f>
        <v>0</v>
      </c>
      <c r="Q44" s="255">
        <f>countifs('연계대장'!$B$5:$B$343,$S$12,'연계대장'!$C$5:$C$343,$T9,'연계대장'!$I$5:$I$343,Q$2)</f>
        <v>0</v>
      </c>
    </row>
    <row r="45">
      <c r="B45" s="31"/>
      <c r="C45" s="475">
        <v>5.0</v>
      </c>
      <c r="D45" s="255">
        <f>countifs('연계대장'!$B$5:$B$343,$S$12,'연계대장'!$C$5:$C$343,$T10,'연계대장'!$L$5:$L$343,"남")</f>
        <v>0</v>
      </c>
      <c r="E45" s="255">
        <f>countifs('연계대장'!$B$5:$B$343,$S$12,'연계대장'!$C$5:$C$343,$T10,'연계대장'!$L$5:$L$343,"여")</f>
        <v>0</v>
      </c>
      <c r="F45" s="255">
        <f>countifs('연계대장'!$B$5:$B$343,$S$12,'연계대장'!$C$5:$C$343,$T10,'연계대장'!$E$5:$E$343,F$2)</f>
        <v>0</v>
      </c>
      <c r="G45" s="255">
        <f>countifs('연계대장'!$B$5:$B$343,$S$12,'연계대장'!$C$5:$C$343,$T10,'연계대장'!$E$5:$E$343,G$2)</f>
        <v>0</v>
      </c>
      <c r="H45" s="255">
        <f>countifs('연계대장'!$B$5:$B$343,$S$12,'연계대장'!$C$5:$C$343,$T10,'연계대장'!$E$5:$E$343,H$2)</f>
        <v>0</v>
      </c>
      <c r="I45" s="255">
        <f>countifs('연계대장'!$B$5:$B$343,$S$12,'연계대장'!$C$5:$C$343,$T10,'연계대장'!$E$5:$E$343,I$2)</f>
        <v>0</v>
      </c>
      <c r="J45" s="255">
        <f>countifs('연계대장'!$B$5:$B$343,$S$12,'연계대장'!$C$5:$C$343,$T10,'연계대장'!$E$5:$E$343,J$2)</f>
        <v>0</v>
      </c>
      <c r="K45" s="255">
        <f>countifs('연계대장'!$B$5:$B$343,$S$12,'연계대장'!$C$5:$C$343,$T10,'연계대장'!$E$5:$E$343,K$2)</f>
        <v>0</v>
      </c>
      <c r="L45" s="255">
        <f>countifs('연계대장'!$B$5:$B$343,$S$12,'연계대장'!$C$5:$C$343,$T10,'연계대장'!$I$5:$I$343,L$2)</f>
        <v>0</v>
      </c>
      <c r="M45" s="255">
        <f>countifs('연계대장'!$B$5:$B$343,$S$12,'연계대장'!$C$5:$C$343,$T10,'연계대장'!$I$5:$I$343,M$2)</f>
        <v>0</v>
      </c>
      <c r="N45" s="255">
        <f>countifs('연계대장'!$B$5:$B$343,$S$12,'연계대장'!$C$5:$C$343,$T10,'연계대장'!$I$5:$I$343,N$2)</f>
        <v>0</v>
      </c>
      <c r="O45" s="255">
        <f>countifs('연계대장'!$B$5:$B$343,$S$12,'연계대장'!$C$5:$C$343,$T10,'연계대장'!$I$5:$I$343,O$2)</f>
        <v>0</v>
      </c>
      <c r="P45" s="255">
        <f>countifs('연계대장'!$B$5:$B$343,$S$12,'연계대장'!$C$5:$C$343,$T10,'연계대장'!$I$5:$I$343,P$2)</f>
        <v>0</v>
      </c>
      <c r="Q45" s="255">
        <f>countifs('연계대장'!$B$5:$B$343,$S$12,'연계대장'!$C$5:$C$343,$T10,'연계대장'!$I$5:$I$343,Q$2)</f>
        <v>0</v>
      </c>
    </row>
    <row r="46">
      <c r="B46" s="470" t="s">
        <v>1747</v>
      </c>
      <c r="C46" s="11"/>
      <c r="D46" s="471">
        <f t="shared" ref="D46:Q46" si="8">sum(D41:D45)</f>
        <v>0</v>
      </c>
      <c r="E46" s="471">
        <f t="shared" si="8"/>
        <v>0</v>
      </c>
      <c r="F46" s="471">
        <f t="shared" si="8"/>
        <v>0</v>
      </c>
      <c r="G46" s="471">
        <f t="shared" si="8"/>
        <v>0</v>
      </c>
      <c r="H46" s="471">
        <f t="shared" si="8"/>
        <v>0</v>
      </c>
      <c r="I46" s="471">
        <f t="shared" si="8"/>
        <v>0</v>
      </c>
      <c r="J46" s="471">
        <f t="shared" si="8"/>
        <v>0</v>
      </c>
      <c r="K46" s="471">
        <f t="shared" si="8"/>
        <v>0</v>
      </c>
      <c r="L46" s="471">
        <f t="shared" si="8"/>
        <v>0</v>
      </c>
      <c r="M46" s="471">
        <f t="shared" si="8"/>
        <v>0</v>
      </c>
      <c r="N46" s="471">
        <f t="shared" si="8"/>
        <v>0</v>
      </c>
      <c r="O46" s="471">
        <f t="shared" si="8"/>
        <v>0</v>
      </c>
      <c r="P46" s="471">
        <f t="shared" si="8"/>
        <v>0</v>
      </c>
      <c r="Q46" s="471">
        <f t="shared" si="8"/>
        <v>0</v>
      </c>
    </row>
    <row r="47">
      <c r="B47" s="472" t="s">
        <v>100</v>
      </c>
      <c r="C47" s="473">
        <v>1.0</v>
      </c>
      <c r="D47" s="255">
        <f>countifs('연계대장'!$B$5:$B$343,$S$13,'연계대장'!$C$5:$C$343,$T6,'연계대장'!$L$5:$L$343,"남")</f>
        <v>0</v>
      </c>
      <c r="E47" s="255">
        <f>countifs('연계대장'!$B$5:$B$343,$S$13,'연계대장'!$C$5:$C$343,$T6,'연계대장'!$L$5:$L$343,"여")</f>
        <v>0</v>
      </c>
      <c r="F47" s="255">
        <f>countifs('연계대장'!$B$5:$B$343,$S$13,'연계대장'!$C$5:$C$343,$T6,'연계대장'!$E$5:$E$343,F$2)</f>
        <v>0</v>
      </c>
      <c r="G47" s="255">
        <f>countifs('연계대장'!$B$5:$B$343,$S$13,'연계대장'!$C$5:$C$343,$T6,'연계대장'!$E$5:$E$343,G$2)</f>
        <v>0</v>
      </c>
      <c r="H47" s="255">
        <f>countifs('연계대장'!$B$5:$B$343,$S$13,'연계대장'!$C$5:$C$343,$T6,'연계대장'!$E$5:$E$343,H$2)</f>
        <v>0</v>
      </c>
      <c r="I47" s="255">
        <f>countifs('연계대장'!$B$5:$B$343,$S$13,'연계대장'!$C$5:$C$343,$T6,'연계대장'!$E$5:$E$343,I$2)</f>
        <v>0</v>
      </c>
      <c r="J47" s="255">
        <f>countifs('연계대장'!$B$5:$B$343,$S$13,'연계대장'!$C$5:$C$343,$T6,'연계대장'!$E$5:$E$343,J$2)</f>
        <v>0</v>
      </c>
      <c r="K47" s="255">
        <f>countifs('연계대장'!$B$5:$B$343,$S$13,'연계대장'!$C$5:$C$343,$T6,'연계대장'!$E$5:$E$343,K$2)</f>
        <v>0</v>
      </c>
      <c r="L47" s="255">
        <f>countifs('연계대장'!$B$5:$B$343,$S$13,'연계대장'!$C$5:$C$343,$T6,'연계대장'!$I$5:$I$343,L$2)</f>
        <v>0</v>
      </c>
      <c r="M47" s="255">
        <f>countifs('연계대장'!$B$5:$B$343,$S$13,'연계대장'!$C$5:$C$343,$T6,'연계대장'!$I$5:$I$343,M$2)</f>
        <v>0</v>
      </c>
      <c r="N47" s="255">
        <f>countifs('연계대장'!$B$5:$B$343,$S$13,'연계대장'!$C$5:$C$343,$T6,'연계대장'!$I$5:$I$343,N$2)</f>
        <v>0</v>
      </c>
      <c r="O47" s="255">
        <f>countifs('연계대장'!$B$5:$B$343,$S$13,'연계대장'!$C$5:$C$343,$T6,'연계대장'!$I$5:$I$343,O$2)</f>
        <v>0</v>
      </c>
      <c r="P47" s="255">
        <f>countifs('연계대장'!$B$5:$B$343,$S$13,'연계대장'!$C$5:$C$343,$T6,'연계대장'!$I$5:$I$343,P$2)</f>
        <v>0</v>
      </c>
      <c r="Q47" s="255">
        <f>countifs('연계대장'!$B$5:$B$343,$S$13,'연계대장'!$C$5:$C$343,$T6,'연계대장'!$I$5:$I$343,Q$2)</f>
        <v>0</v>
      </c>
    </row>
    <row r="48">
      <c r="B48" s="21"/>
      <c r="C48" s="473">
        <v>2.0</v>
      </c>
      <c r="D48" s="255">
        <f>countifs('연계대장'!$B$5:$B$343,$S$13,'연계대장'!$C$5:$C$343,$T7,'연계대장'!$L$5:$L$343,"남")</f>
        <v>0</v>
      </c>
      <c r="E48" s="255">
        <f>countifs('연계대장'!$B$5:$B$343,$S$13,'연계대장'!$C$5:$C$343,$T7,'연계대장'!$L$5:$L$343,"여")</f>
        <v>0</v>
      </c>
      <c r="F48" s="255">
        <f>countifs('연계대장'!$B$5:$B$343,$S$13,'연계대장'!$C$5:$C$343,$T7,'연계대장'!$E$5:$E$343,F$2)</f>
        <v>0</v>
      </c>
      <c r="G48" s="255">
        <f>countifs('연계대장'!$B$5:$B$343,$S$13,'연계대장'!$C$5:$C$343,$T7,'연계대장'!$E$5:$E$343,G$2)</f>
        <v>0</v>
      </c>
      <c r="H48" s="255">
        <f>countifs('연계대장'!$B$5:$B$343,$S$13,'연계대장'!$C$5:$C$343,$T7,'연계대장'!$E$5:$E$343,H$2)</f>
        <v>0</v>
      </c>
      <c r="I48" s="255">
        <f>countifs('연계대장'!$B$5:$B$343,$S$13,'연계대장'!$C$5:$C$343,$T7,'연계대장'!$E$5:$E$343,I$2)</f>
        <v>0</v>
      </c>
      <c r="J48" s="255">
        <f>countifs('연계대장'!$B$5:$B$343,$S$13,'연계대장'!$C$5:$C$343,$T7,'연계대장'!$E$5:$E$343,J$2)</f>
        <v>0</v>
      </c>
      <c r="K48" s="255">
        <f>countifs('연계대장'!$B$5:$B$343,$S$13,'연계대장'!$C$5:$C$343,$T7,'연계대장'!$E$5:$E$343,K$2)</f>
        <v>0</v>
      </c>
      <c r="L48" s="255">
        <f>countifs('연계대장'!$B$5:$B$343,$S$13,'연계대장'!$C$5:$C$343,$T7,'연계대장'!$I$5:$I$343,L$2)</f>
        <v>0</v>
      </c>
      <c r="M48" s="255">
        <f>countifs('연계대장'!$B$5:$B$343,$S$13,'연계대장'!$C$5:$C$343,$T7,'연계대장'!$I$5:$I$343,M$2)</f>
        <v>0</v>
      </c>
      <c r="N48" s="255">
        <f>countifs('연계대장'!$B$5:$B$343,$S$13,'연계대장'!$C$5:$C$343,$T7,'연계대장'!$I$5:$I$343,N$2)</f>
        <v>0</v>
      </c>
      <c r="O48" s="255">
        <f>countifs('연계대장'!$B$5:$B$343,$S$13,'연계대장'!$C$5:$C$343,$T7,'연계대장'!$I$5:$I$343,O$2)</f>
        <v>0</v>
      </c>
      <c r="P48" s="255">
        <f>countifs('연계대장'!$B$5:$B$343,$S$13,'연계대장'!$C$5:$C$343,$T7,'연계대장'!$I$5:$I$343,P$2)</f>
        <v>0</v>
      </c>
      <c r="Q48" s="255">
        <f>countifs('연계대장'!$B$5:$B$343,$S$13,'연계대장'!$C$5:$C$343,$T7,'연계대장'!$I$5:$I$343,Q$2)</f>
        <v>0</v>
      </c>
    </row>
    <row r="49">
      <c r="B49" s="21"/>
      <c r="C49" s="473">
        <v>3.0</v>
      </c>
      <c r="D49" s="255">
        <f>countifs('연계대장'!$B$5:$B$343,$S$13,'연계대장'!$C$5:$C$343,$T8,'연계대장'!$L$5:$L$343,"남")</f>
        <v>0</v>
      </c>
      <c r="E49" s="255">
        <f>countifs('연계대장'!$B$5:$B$343,$S$13,'연계대장'!$C$5:$C$343,$T8,'연계대장'!$L$5:$L$343,"여")</f>
        <v>0</v>
      </c>
      <c r="F49" s="255">
        <f>countifs('연계대장'!$B$5:$B$343,$S$13,'연계대장'!$C$5:$C$343,$T8,'연계대장'!$E$5:$E$343,F$2)</f>
        <v>0</v>
      </c>
      <c r="G49" s="255">
        <f>countifs('연계대장'!$B$5:$B$343,$S$13,'연계대장'!$C$5:$C$343,$T8,'연계대장'!$E$5:$E$343,G$2)</f>
        <v>0</v>
      </c>
      <c r="H49" s="255">
        <f>countifs('연계대장'!$B$5:$B$343,$S$13,'연계대장'!$C$5:$C$343,$T8,'연계대장'!$E$5:$E$343,H$2)</f>
        <v>0</v>
      </c>
      <c r="I49" s="255">
        <f>countifs('연계대장'!$B$5:$B$343,$S$13,'연계대장'!$C$5:$C$343,$T8,'연계대장'!$E$5:$E$343,I$2)</f>
        <v>0</v>
      </c>
      <c r="J49" s="255">
        <f>countifs('연계대장'!$B$5:$B$343,$S$13,'연계대장'!$C$5:$C$343,$T8,'연계대장'!$E$5:$E$343,J$2)</f>
        <v>0</v>
      </c>
      <c r="K49" s="255">
        <f>countifs('연계대장'!$B$5:$B$343,$S$13,'연계대장'!$C$5:$C$343,$T8,'연계대장'!$E$5:$E$343,K$2)</f>
        <v>0</v>
      </c>
      <c r="L49" s="255">
        <f>countifs('연계대장'!$B$5:$B$343,$S$13,'연계대장'!$C$5:$C$343,$T8,'연계대장'!$I$5:$I$343,L$2)</f>
        <v>0</v>
      </c>
      <c r="M49" s="255">
        <f>countifs('연계대장'!$B$5:$B$343,$S$13,'연계대장'!$C$5:$C$343,$T8,'연계대장'!$I$5:$I$343,M$2)</f>
        <v>0</v>
      </c>
      <c r="N49" s="255">
        <f>countifs('연계대장'!$B$5:$B$343,$S$13,'연계대장'!$C$5:$C$343,$T8,'연계대장'!$I$5:$I$343,N$2)</f>
        <v>0</v>
      </c>
      <c r="O49" s="255">
        <f>countifs('연계대장'!$B$5:$B$343,$S$13,'연계대장'!$C$5:$C$343,$T8,'연계대장'!$I$5:$I$343,O$2)</f>
        <v>0</v>
      </c>
      <c r="P49" s="255">
        <f>countifs('연계대장'!$B$5:$B$343,$S$13,'연계대장'!$C$5:$C$343,$T8,'연계대장'!$I$5:$I$343,P$2)</f>
        <v>0</v>
      </c>
      <c r="Q49" s="255">
        <f>countifs('연계대장'!$B$5:$B$343,$S$13,'연계대장'!$C$5:$C$343,$T8,'연계대장'!$I$5:$I$343,Q$2)</f>
        <v>0</v>
      </c>
    </row>
    <row r="50">
      <c r="B50" s="21"/>
      <c r="C50" s="473">
        <v>4.0</v>
      </c>
      <c r="D50" s="255">
        <f>countifs('연계대장'!$B$5:$B$343,$S$13,'연계대장'!$C$5:$C$343,$T9,'연계대장'!$L$5:$L$343,"남")</f>
        <v>0</v>
      </c>
      <c r="E50" s="255">
        <f>countifs('연계대장'!$B$5:$B$343,$S$13,'연계대장'!$C$5:$C$343,$T9,'연계대장'!$L$5:$L$343,"여")</f>
        <v>0</v>
      </c>
      <c r="F50" s="255">
        <f>countifs('연계대장'!$B$5:$B$343,$S$13,'연계대장'!$C$5:$C$343,$T9,'연계대장'!$E$5:$E$343,F$2)</f>
        <v>0</v>
      </c>
      <c r="G50" s="255">
        <f>countifs('연계대장'!$B$5:$B$343,$S$13,'연계대장'!$C$5:$C$343,$T9,'연계대장'!$E$5:$E$343,G$2)</f>
        <v>0</v>
      </c>
      <c r="H50" s="255">
        <f>countifs('연계대장'!$B$5:$B$343,$S$13,'연계대장'!$C$5:$C$343,$T9,'연계대장'!$E$5:$E$343,H$2)</f>
        <v>0</v>
      </c>
      <c r="I50" s="255">
        <f>countifs('연계대장'!$B$5:$B$343,$S$13,'연계대장'!$C$5:$C$343,$T9,'연계대장'!$E$5:$E$343,I$2)</f>
        <v>0</v>
      </c>
      <c r="J50" s="255">
        <f>countifs('연계대장'!$B$5:$B$343,$S$13,'연계대장'!$C$5:$C$343,$T9,'연계대장'!$E$5:$E$343,J$2)</f>
        <v>0</v>
      </c>
      <c r="K50" s="255">
        <f>countifs('연계대장'!$B$5:$B$343,$S$13,'연계대장'!$C$5:$C$343,$T9,'연계대장'!$E$5:$E$343,K$2)</f>
        <v>0</v>
      </c>
      <c r="L50" s="255">
        <f>countifs('연계대장'!$B$5:$B$343,$S$13,'연계대장'!$C$5:$C$343,$T9,'연계대장'!$I$5:$I$343,L$2)</f>
        <v>0</v>
      </c>
      <c r="M50" s="255">
        <f>countifs('연계대장'!$B$5:$B$343,$S$13,'연계대장'!$C$5:$C$343,$T9,'연계대장'!$I$5:$I$343,M$2)</f>
        <v>0</v>
      </c>
      <c r="N50" s="255">
        <f>countifs('연계대장'!$B$5:$B$343,$S$13,'연계대장'!$C$5:$C$343,$T9,'연계대장'!$I$5:$I$343,N$2)</f>
        <v>0</v>
      </c>
      <c r="O50" s="255">
        <f>countifs('연계대장'!$B$5:$B$343,$S$13,'연계대장'!$C$5:$C$343,$T9,'연계대장'!$I$5:$I$343,O$2)</f>
        <v>0</v>
      </c>
      <c r="P50" s="255">
        <f>countifs('연계대장'!$B$5:$B$343,$S$13,'연계대장'!$C$5:$C$343,$T9,'연계대장'!$I$5:$I$343,P$2)</f>
        <v>0</v>
      </c>
      <c r="Q50" s="255">
        <f>countifs('연계대장'!$B$5:$B$343,$S$13,'연계대장'!$C$5:$C$343,$T9,'연계대장'!$I$5:$I$343,Q$2)</f>
        <v>0</v>
      </c>
    </row>
    <row r="51">
      <c r="B51" s="31"/>
      <c r="C51" s="473">
        <v>5.0</v>
      </c>
      <c r="D51" s="255">
        <f>countifs('연계대장'!$B$5:$B$343,$S$13,'연계대장'!$C$5:$C$343,$T10,'연계대장'!$L$5:$L$343,"남")</f>
        <v>0</v>
      </c>
      <c r="E51" s="255">
        <f>countifs('연계대장'!$B$5:$B$343,$S$13,'연계대장'!$C$5:$C$343,$T10,'연계대장'!$L$5:$L$343,"여")</f>
        <v>0</v>
      </c>
      <c r="F51" s="255">
        <f>countifs('연계대장'!$B$5:$B$343,$S$13,'연계대장'!$C$5:$C$343,$T10,'연계대장'!$E$5:$E$343,F$2)</f>
        <v>0</v>
      </c>
      <c r="G51" s="255">
        <f>countifs('연계대장'!$B$5:$B$343,$S$13,'연계대장'!$C$5:$C$343,$T10,'연계대장'!$E$5:$E$343,G$2)</f>
        <v>0</v>
      </c>
      <c r="H51" s="255">
        <f>countifs('연계대장'!$B$5:$B$343,$S$13,'연계대장'!$C$5:$C$343,$T10,'연계대장'!$E$5:$E$343,H$2)</f>
        <v>0</v>
      </c>
      <c r="I51" s="255">
        <f>countifs('연계대장'!$B$5:$B$343,$S$13,'연계대장'!$C$5:$C$343,$T10,'연계대장'!$E$5:$E$343,I$2)</f>
        <v>0</v>
      </c>
      <c r="J51" s="255">
        <f>countifs('연계대장'!$B$5:$B$343,$S$13,'연계대장'!$C$5:$C$343,$T10,'연계대장'!$E$5:$E$343,J$2)</f>
        <v>0</v>
      </c>
      <c r="K51" s="255">
        <f>countifs('연계대장'!$B$5:$B$343,$S$13,'연계대장'!$C$5:$C$343,$T10,'연계대장'!$E$5:$E$343,K$2)</f>
        <v>0</v>
      </c>
      <c r="L51" s="255">
        <f>countifs('연계대장'!$B$5:$B$343,$S$13,'연계대장'!$C$5:$C$343,$T10,'연계대장'!$I$5:$I$343,L$2)</f>
        <v>0</v>
      </c>
      <c r="M51" s="255">
        <f>countifs('연계대장'!$B$5:$B$343,$S$13,'연계대장'!$C$5:$C$343,$T10,'연계대장'!$I$5:$I$343,M$2)</f>
        <v>0</v>
      </c>
      <c r="N51" s="255">
        <f>countifs('연계대장'!$B$5:$B$343,$S$13,'연계대장'!$C$5:$C$343,$T10,'연계대장'!$I$5:$I$343,N$2)</f>
        <v>0</v>
      </c>
      <c r="O51" s="255">
        <f>countifs('연계대장'!$B$5:$B$343,$S$13,'연계대장'!$C$5:$C$343,$T10,'연계대장'!$I$5:$I$343,O$2)</f>
        <v>0</v>
      </c>
      <c r="P51" s="255">
        <f>countifs('연계대장'!$B$5:$B$343,$S$13,'연계대장'!$C$5:$C$343,$T10,'연계대장'!$I$5:$I$343,P$2)</f>
        <v>0</v>
      </c>
      <c r="Q51" s="255">
        <f>countifs('연계대장'!$B$5:$B$343,$S$13,'연계대장'!$C$5:$C$343,$T10,'연계대장'!$I$5:$I$343,Q$2)</f>
        <v>0</v>
      </c>
    </row>
    <row r="52">
      <c r="B52" s="470" t="s">
        <v>1747</v>
      </c>
      <c r="C52" s="11"/>
      <c r="D52" s="471">
        <f t="shared" ref="D52:Q52" si="9">sum(D47:D51)</f>
        <v>0</v>
      </c>
      <c r="E52" s="471">
        <f t="shared" si="9"/>
        <v>0</v>
      </c>
      <c r="F52" s="471">
        <f t="shared" si="9"/>
        <v>0</v>
      </c>
      <c r="G52" s="471">
        <f t="shared" si="9"/>
        <v>0</v>
      </c>
      <c r="H52" s="471">
        <f t="shared" si="9"/>
        <v>0</v>
      </c>
      <c r="I52" s="471">
        <f t="shared" si="9"/>
        <v>0</v>
      </c>
      <c r="J52" s="471">
        <f t="shared" si="9"/>
        <v>0</v>
      </c>
      <c r="K52" s="471">
        <f t="shared" si="9"/>
        <v>0</v>
      </c>
      <c r="L52" s="471">
        <f t="shared" si="9"/>
        <v>0</v>
      </c>
      <c r="M52" s="471">
        <f t="shared" si="9"/>
        <v>0</v>
      </c>
      <c r="N52" s="471">
        <f t="shared" si="9"/>
        <v>0</v>
      </c>
      <c r="O52" s="471">
        <f t="shared" si="9"/>
        <v>0</v>
      </c>
      <c r="P52" s="471">
        <f t="shared" si="9"/>
        <v>0</v>
      </c>
      <c r="Q52" s="471">
        <f t="shared" si="9"/>
        <v>0</v>
      </c>
    </row>
    <row r="53">
      <c r="B53" s="474" t="s">
        <v>101</v>
      </c>
      <c r="C53" s="475">
        <v>1.0</v>
      </c>
      <c r="D53" s="255">
        <f>countifs('연계대장'!$B$5:$B$343,$S$14,'연계대장'!$C$5:$C$343,$T6,'연계대장'!$L$5:$L$343,"남")</f>
        <v>0</v>
      </c>
      <c r="E53" s="255">
        <f>countifs('연계대장'!$B$5:$B$343,$S$14,'연계대장'!$C$5:$C$343,$T6,'연계대장'!$L$5:$L$343,"여")</f>
        <v>0</v>
      </c>
      <c r="F53" s="255">
        <f>countifs('연계대장'!$B$5:$B$343,$S$14,'연계대장'!$C$5:$C$343,$T6,'연계대장'!$E$5:$E$343,F$2)</f>
        <v>0</v>
      </c>
      <c r="G53" s="255">
        <f>countifs('연계대장'!$B$5:$B$343,$S$14,'연계대장'!$C$5:$C$343,$T6,'연계대장'!$E$5:$E$343,G$2)</f>
        <v>0</v>
      </c>
      <c r="H53" s="255">
        <f>countifs('연계대장'!$B$5:$B$343,$S$14,'연계대장'!$C$5:$C$343,$T6,'연계대장'!$E$5:$E$343,H$2)</f>
        <v>0</v>
      </c>
      <c r="I53" s="255">
        <f>countifs('연계대장'!$B$5:$B$343,$S$14,'연계대장'!$C$5:$C$343,$T6,'연계대장'!$E$5:$E$343,I$2)</f>
        <v>0</v>
      </c>
      <c r="J53" s="255">
        <f>countifs('연계대장'!$B$5:$B$343,$S$14,'연계대장'!$C$5:$C$343,$T6,'연계대장'!$E$5:$E$343,J$2)</f>
        <v>0</v>
      </c>
      <c r="K53" s="255">
        <f>countifs('연계대장'!$B$5:$B$343,$S$14,'연계대장'!$C$5:$C$343,$T6,'연계대장'!$E$5:$E$343,K$2)</f>
        <v>0</v>
      </c>
      <c r="L53" s="255">
        <f>countifs('연계대장'!$B$5:$B$343,$S$14,'연계대장'!$C$5:$C$343,$T6,'연계대장'!$I$5:$I$343,L$2)</f>
        <v>0</v>
      </c>
      <c r="M53" s="255">
        <f>countifs('연계대장'!$B$5:$B$343,$S$14,'연계대장'!$C$5:$C$343,$T6,'연계대장'!$I$5:$I$343,M$2)</f>
        <v>0</v>
      </c>
      <c r="N53" s="255">
        <f>countifs('연계대장'!$B$5:$B$343,$S$14,'연계대장'!$C$5:$C$343,$T6,'연계대장'!$I$5:$I$343,N$2)</f>
        <v>0</v>
      </c>
      <c r="O53" s="255">
        <f>countifs('연계대장'!$B$5:$B$343,$S$14,'연계대장'!$C$5:$C$343,$T6,'연계대장'!$I$5:$I$343,O$2)</f>
        <v>0</v>
      </c>
      <c r="P53" s="255">
        <f>countifs('연계대장'!$B$5:$B$343,$S$14,'연계대장'!$C$5:$C$343,$T6,'연계대장'!$I$5:$I$343,P$2)</f>
        <v>0</v>
      </c>
      <c r="Q53" s="255">
        <f>countifs('연계대장'!$B$5:$B$343,$S$14,'연계대장'!$C$5:$C$343,$T6,'연계대장'!$I$5:$I$343,Q$2)</f>
        <v>0</v>
      </c>
    </row>
    <row r="54">
      <c r="B54" s="21"/>
      <c r="C54" s="475">
        <v>2.0</v>
      </c>
      <c r="D54" s="255">
        <f>countifs('연계대장'!$B$5:$B$343,$S$14,'연계대장'!$C$5:$C$343,$T7,'연계대장'!$L$5:$L$343,"남")</f>
        <v>0</v>
      </c>
      <c r="E54" s="255">
        <f>countifs('연계대장'!$B$5:$B$343,$S$14,'연계대장'!$C$5:$C$343,$T7,'연계대장'!$L$5:$L$343,"여")</f>
        <v>0</v>
      </c>
      <c r="F54" s="255">
        <f>countifs('연계대장'!$B$5:$B$343,$S$14,'연계대장'!$C$5:$C$343,$T7,'연계대장'!$E$5:$E$343,F$2)</f>
        <v>0</v>
      </c>
      <c r="G54" s="255">
        <f>countifs('연계대장'!$B$5:$B$343,$S$14,'연계대장'!$C$5:$C$343,$T7,'연계대장'!$E$5:$E$343,G$2)</f>
        <v>0</v>
      </c>
      <c r="H54" s="255">
        <f>countifs('연계대장'!$B$5:$B$343,$S$14,'연계대장'!$C$5:$C$343,$T7,'연계대장'!$E$5:$E$343,H$2)</f>
        <v>0</v>
      </c>
      <c r="I54" s="255">
        <f>countifs('연계대장'!$B$5:$B$343,$S$14,'연계대장'!$C$5:$C$343,$T7,'연계대장'!$E$5:$E$343,I$2)</f>
        <v>0</v>
      </c>
      <c r="J54" s="255">
        <f>countifs('연계대장'!$B$5:$B$343,$S$14,'연계대장'!$C$5:$C$343,$T7,'연계대장'!$E$5:$E$343,J$2)</f>
        <v>0</v>
      </c>
      <c r="K54" s="255">
        <f>countifs('연계대장'!$B$5:$B$343,$S$14,'연계대장'!$C$5:$C$343,$T7,'연계대장'!$E$5:$E$343,K$2)</f>
        <v>0</v>
      </c>
      <c r="L54" s="255">
        <f>countifs('연계대장'!$B$5:$B$343,$S$14,'연계대장'!$C$5:$C$343,$T7,'연계대장'!$I$5:$I$343,L$2)</f>
        <v>0</v>
      </c>
      <c r="M54" s="255">
        <f>countifs('연계대장'!$B$5:$B$343,$S$14,'연계대장'!$C$5:$C$343,$T7,'연계대장'!$I$5:$I$343,M$2)</f>
        <v>0</v>
      </c>
      <c r="N54" s="255">
        <f>countifs('연계대장'!$B$5:$B$343,$S$14,'연계대장'!$C$5:$C$343,$T7,'연계대장'!$I$5:$I$343,N$2)</f>
        <v>0</v>
      </c>
      <c r="O54" s="255">
        <f>countifs('연계대장'!$B$5:$B$343,$S$14,'연계대장'!$C$5:$C$343,$T7,'연계대장'!$I$5:$I$343,O$2)</f>
        <v>0</v>
      </c>
      <c r="P54" s="255">
        <f>countifs('연계대장'!$B$5:$B$343,$S$14,'연계대장'!$C$5:$C$343,$T7,'연계대장'!$I$5:$I$343,P$2)</f>
        <v>0</v>
      </c>
      <c r="Q54" s="255">
        <f>countifs('연계대장'!$B$5:$B$343,$S$14,'연계대장'!$C$5:$C$343,$T7,'연계대장'!$I$5:$I$343,Q$2)</f>
        <v>0</v>
      </c>
    </row>
    <row r="55">
      <c r="B55" s="21"/>
      <c r="C55" s="475">
        <v>3.0</v>
      </c>
      <c r="D55" s="255">
        <f>countifs('연계대장'!$B$5:$B$343,$S$14,'연계대장'!$C$5:$C$343,$T8,'연계대장'!$L$5:$L$343,"남")</f>
        <v>0</v>
      </c>
      <c r="E55" s="255">
        <f>countifs('연계대장'!$B$5:$B$343,$S$14,'연계대장'!$C$5:$C$343,$T8,'연계대장'!$L$5:$L$343,"여")</f>
        <v>0</v>
      </c>
      <c r="F55" s="255">
        <f>countifs('연계대장'!$B$5:$B$343,$S$14,'연계대장'!$C$5:$C$343,$T8,'연계대장'!$E$5:$E$343,F$2)</f>
        <v>0</v>
      </c>
      <c r="G55" s="255">
        <f>countifs('연계대장'!$B$5:$B$343,$S$14,'연계대장'!$C$5:$C$343,$T8,'연계대장'!$E$5:$E$343,G$2)</f>
        <v>0</v>
      </c>
      <c r="H55" s="255">
        <f>countifs('연계대장'!$B$5:$B$343,$S$14,'연계대장'!$C$5:$C$343,$T8,'연계대장'!$E$5:$E$343,H$2)</f>
        <v>0</v>
      </c>
      <c r="I55" s="255">
        <f>countifs('연계대장'!$B$5:$B$343,$S$14,'연계대장'!$C$5:$C$343,$T8,'연계대장'!$E$5:$E$343,I$2)</f>
        <v>0</v>
      </c>
      <c r="J55" s="255">
        <f>countifs('연계대장'!$B$5:$B$343,$S$14,'연계대장'!$C$5:$C$343,$T8,'연계대장'!$E$5:$E$343,J$2)</f>
        <v>0</v>
      </c>
      <c r="K55" s="255">
        <f>countifs('연계대장'!$B$5:$B$343,$S$14,'연계대장'!$C$5:$C$343,$T8,'연계대장'!$E$5:$E$343,K$2)</f>
        <v>0</v>
      </c>
      <c r="L55" s="255">
        <f>countifs('연계대장'!$B$5:$B$343,$S$14,'연계대장'!$C$5:$C$343,$T8,'연계대장'!$I$5:$I$343,L$2)</f>
        <v>0</v>
      </c>
      <c r="M55" s="255">
        <f>countifs('연계대장'!$B$5:$B$343,$S$14,'연계대장'!$C$5:$C$343,$T8,'연계대장'!$I$5:$I$343,M$2)</f>
        <v>0</v>
      </c>
      <c r="N55" s="255">
        <f>countifs('연계대장'!$B$5:$B$343,$S$14,'연계대장'!$C$5:$C$343,$T8,'연계대장'!$I$5:$I$343,N$2)</f>
        <v>0</v>
      </c>
      <c r="O55" s="255">
        <f>countifs('연계대장'!$B$5:$B$343,$S$14,'연계대장'!$C$5:$C$343,$T8,'연계대장'!$I$5:$I$343,O$2)</f>
        <v>0</v>
      </c>
      <c r="P55" s="255">
        <f>countifs('연계대장'!$B$5:$B$343,$S$14,'연계대장'!$C$5:$C$343,$T8,'연계대장'!$I$5:$I$343,P$2)</f>
        <v>0</v>
      </c>
      <c r="Q55" s="255">
        <f>countifs('연계대장'!$B$5:$B$343,$S$14,'연계대장'!$C$5:$C$343,$T8,'연계대장'!$I$5:$I$343,Q$2)</f>
        <v>0</v>
      </c>
    </row>
    <row r="56">
      <c r="B56" s="21"/>
      <c r="C56" s="475">
        <v>4.0</v>
      </c>
      <c r="D56" s="255">
        <f>countifs('연계대장'!$B$5:$B$343,$S$14,'연계대장'!$C$5:$C$343,$T9,'연계대장'!$L$5:$L$343,"남")</f>
        <v>0</v>
      </c>
      <c r="E56" s="255">
        <f>countifs('연계대장'!$B$5:$B$343,$S$14,'연계대장'!$C$5:$C$343,$T9,'연계대장'!$L$5:$L$343,"여")</f>
        <v>0</v>
      </c>
      <c r="F56" s="255">
        <f>countifs('연계대장'!$B$5:$B$343,$S$14,'연계대장'!$C$5:$C$343,$T9,'연계대장'!$E$5:$E$343,F$2)</f>
        <v>0</v>
      </c>
      <c r="G56" s="255">
        <f>countifs('연계대장'!$B$5:$B$343,$S$14,'연계대장'!$C$5:$C$343,$T9,'연계대장'!$E$5:$E$343,G$2)</f>
        <v>0</v>
      </c>
      <c r="H56" s="255">
        <f>countifs('연계대장'!$B$5:$B$343,$S$14,'연계대장'!$C$5:$C$343,$T9,'연계대장'!$E$5:$E$343,H$2)</f>
        <v>0</v>
      </c>
      <c r="I56" s="255">
        <f>countifs('연계대장'!$B$5:$B$343,$S$14,'연계대장'!$C$5:$C$343,$T9,'연계대장'!$E$5:$E$343,I$2)</f>
        <v>0</v>
      </c>
      <c r="J56" s="255">
        <f>countifs('연계대장'!$B$5:$B$343,$S$14,'연계대장'!$C$5:$C$343,$T9,'연계대장'!$E$5:$E$343,J$2)</f>
        <v>0</v>
      </c>
      <c r="K56" s="255">
        <f>countifs('연계대장'!$B$5:$B$343,$S$14,'연계대장'!$C$5:$C$343,$T9,'연계대장'!$E$5:$E$343,K$2)</f>
        <v>0</v>
      </c>
      <c r="L56" s="255">
        <f>countifs('연계대장'!$B$5:$B$343,$S$14,'연계대장'!$C$5:$C$343,$T9,'연계대장'!$I$5:$I$343,L$2)</f>
        <v>0</v>
      </c>
      <c r="M56" s="255">
        <f>countifs('연계대장'!$B$5:$B$343,$S$14,'연계대장'!$C$5:$C$343,$T9,'연계대장'!$I$5:$I$343,M$2)</f>
        <v>0</v>
      </c>
      <c r="N56" s="255">
        <f>countifs('연계대장'!$B$5:$B$343,$S$14,'연계대장'!$C$5:$C$343,$T9,'연계대장'!$I$5:$I$343,N$2)</f>
        <v>0</v>
      </c>
      <c r="O56" s="255">
        <f>countifs('연계대장'!$B$5:$B$343,$S$14,'연계대장'!$C$5:$C$343,$T9,'연계대장'!$I$5:$I$343,O$2)</f>
        <v>0</v>
      </c>
      <c r="P56" s="255">
        <f>countifs('연계대장'!$B$5:$B$343,$S$14,'연계대장'!$C$5:$C$343,$T9,'연계대장'!$I$5:$I$343,P$2)</f>
        <v>0</v>
      </c>
      <c r="Q56" s="255">
        <f>countifs('연계대장'!$B$5:$B$343,$S$14,'연계대장'!$C$5:$C$343,$T9,'연계대장'!$I$5:$I$343,Q$2)</f>
        <v>0</v>
      </c>
    </row>
    <row r="57">
      <c r="B57" s="31"/>
      <c r="C57" s="475">
        <v>5.0</v>
      </c>
      <c r="D57" s="255">
        <f>countifs('연계대장'!$B$5:$B$343,$S$14,'연계대장'!$C$5:$C$343,$T10,'연계대장'!$L$5:$L$343,"남")</f>
        <v>0</v>
      </c>
      <c r="E57" s="255">
        <f>countifs('연계대장'!$B$5:$B$343,$S$14,'연계대장'!$C$5:$C$343,$T10,'연계대장'!$L$5:$L$343,"여")</f>
        <v>0</v>
      </c>
      <c r="F57" s="255">
        <f>countifs('연계대장'!$B$5:$B$343,$S$14,'연계대장'!$C$5:$C$343,$T10,'연계대장'!$E$5:$E$343,F$2)</f>
        <v>0</v>
      </c>
      <c r="G57" s="255">
        <f>countifs('연계대장'!$B$5:$B$343,$S$14,'연계대장'!$C$5:$C$343,$T10,'연계대장'!$E$5:$E$343,G$2)</f>
        <v>0</v>
      </c>
      <c r="H57" s="255">
        <f>countifs('연계대장'!$B$5:$B$343,$S$14,'연계대장'!$C$5:$C$343,$T10,'연계대장'!$E$5:$E$343,H$2)</f>
        <v>0</v>
      </c>
      <c r="I57" s="255">
        <f>countifs('연계대장'!$B$5:$B$343,$S$14,'연계대장'!$C$5:$C$343,$T10,'연계대장'!$E$5:$E$343,I$2)</f>
        <v>0</v>
      </c>
      <c r="J57" s="255">
        <f>countifs('연계대장'!$B$5:$B$343,$S$14,'연계대장'!$C$5:$C$343,$T10,'연계대장'!$E$5:$E$343,J$2)</f>
        <v>0</v>
      </c>
      <c r="K57" s="255">
        <f>countifs('연계대장'!$B$5:$B$343,$S$14,'연계대장'!$C$5:$C$343,$T10,'연계대장'!$E$5:$E$343,K$2)</f>
        <v>0</v>
      </c>
      <c r="L57" s="255">
        <f>countifs('연계대장'!$B$5:$B$343,$S$14,'연계대장'!$C$5:$C$343,$T10,'연계대장'!$I$5:$I$343,L$2)</f>
        <v>0</v>
      </c>
      <c r="M57" s="255">
        <f>countifs('연계대장'!$B$5:$B$343,$S$14,'연계대장'!$C$5:$C$343,$T10,'연계대장'!$I$5:$I$343,M$2)</f>
        <v>0</v>
      </c>
      <c r="N57" s="255">
        <f>countifs('연계대장'!$B$5:$B$343,$S$14,'연계대장'!$C$5:$C$343,$T10,'연계대장'!$I$5:$I$343,N$2)</f>
        <v>0</v>
      </c>
      <c r="O57" s="255">
        <f>countifs('연계대장'!$B$5:$B$343,$S$14,'연계대장'!$C$5:$C$343,$T10,'연계대장'!$I$5:$I$343,O$2)</f>
        <v>0</v>
      </c>
      <c r="P57" s="255">
        <f>countifs('연계대장'!$B$5:$B$343,$S$14,'연계대장'!$C$5:$C$343,$T10,'연계대장'!$I$5:$I$343,P$2)</f>
        <v>0</v>
      </c>
      <c r="Q57" s="255">
        <f>countifs('연계대장'!$B$5:$B$343,$S$14,'연계대장'!$C$5:$C$343,$T10,'연계대장'!$I$5:$I$343,Q$2)</f>
        <v>0</v>
      </c>
    </row>
    <row r="58">
      <c r="B58" s="470" t="s">
        <v>1747</v>
      </c>
      <c r="C58" s="11"/>
      <c r="D58" s="471">
        <f t="shared" ref="D58:Q58" si="10">sum(D53:D57)</f>
        <v>0</v>
      </c>
      <c r="E58" s="471">
        <f t="shared" si="10"/>
        <v>0</v>
      </c>
      <c r="F58" s="471">
        <f t="shared" si="10"/>
        <v>0</v>
      </c>
      <c r="G58" s="471">
        <f t="shared" si="10"/>
        <v>0</v>
      </c>
      <c r="H58" s="471">
        <f t="shared" si="10"/>
        <v>0</v>
      </c>
      <c r="I58" s="471">
        <f t="shared" si="10"/>
        <v>0</v>
      </c>
      <c r="J58" s="471">
        <f t="shared" si="10"/>
        <v>0</v>
      </c>
      <c r="K58" s="471">
        <f t="shared" si="10"/>
        <v>0</v>
      </c>
      <c r="L58" s="471">
        <f t="shared" si="10"/>
        <v>0</v>
      </c>
      <c r="M58" s="471">
        <f t="shared" si="10"/>
        <v>0</v>
      </c>
      <c r="N58" s="471">
        <f t="shared" si="10"/>
        <v>0</v>
      </c>
      <c r="O58" s="471">
        <f t="shared" si="10"/>
        <v>0</v>
      </c>
      <c r="P58" s="471">
        <f t="shared" si="10"/>
        <v>0</v>
      </c>
      <c r="Q58" s="471">
        <f t="shared" si="10"/>
        <v>0</v>
      </c>
    </row>
    <row r="59">
      <c r="B59" s="472" t="s">
        <v>103</v>
      </c>
      <c r="C59" s="473">
        <v>1.0</v>
      </c>
      <c r="D59" s="255">
        <f>countifs('연계대장'!$B$5:$B$343,$S$15,'연계대장'!$C$5:$C$343,$T6,'연계대장'!$L$5:$L$343,"남")</f>
        <v>0</v>
      </c>
      <c r="E59" s="255">
        <f>countifs('연계대장'!$B$5:$B$343,$S$15,'연계대장'!$C$5:$C$343,$T6,'연계대장'!$L$5:$L$343,"여")</f>
        <v>0</v>
      </c>
      <c r="F59" s="255">
        <f>countifs('연계대장'!$B$5:$B$343,$S$15,'연계대장'!$C$5:$C$343,$T6,'연계대장'!$E$5:$E$343,F$2)</f>
        <v>0</v>
      </c>
      <c r="G59" s="255">
        <f>countifs('연계대장'!$B$5:$B$343,$S$15,'연계대장'!$C$5:$C$343,$T6,'연계대장'!$E$5:$E$343,G$2)</f>
        <v>0</v>
      </c>
      <c r="H59" s="255">
        <f>countifs('연계대장'!$B$5:$B$343,$S$15,'연계대장'!$C$5:$C$343,$T6,'연계대장'!$E$5:$E$343,H$2)</f>
        <v>0</v>
      </c>
      <c r="I59" s="255">
        <f>countifs('연계대장'!$B$5:$B$343,$S$15,'연계대장'!$C$5:$C$343,$T6,'연계대장'!$E$5:$E$343,I$2)</f>
        <v>0</v>
      </c>
      <c r="J59" s="255">
        <f>countifs('연계대장'!$B$5:$B$343,$S$15,'연계대장'!$C$5:$C$343,$T6,'연계대장'!$E$5:$E$343,J$2)</f>
        <v>0</v>
      </c>
      <c r="K59" s="255">
        <f>countifs('연계대장'!$B$5:$B$343,$S$15,'연계대장'!$C$5:$C$343,$T6,'연계대장'!$E$5:$E$343,K$2)</f>
        <v>0</v>
      </c>
      <c r="L59" s="255">
        <f>countifs('연계대장'!$B$5:$B$343,$S$15,'연계대장'!$C$5:$C$343,$T6,'연계대장'!$I$5:$I$343,L$2)</f>
        <v>0</v>
      </c>
      <c r="M59" s="255">
        <f>countifs('연계대장'!$B$5:$B$343,$S$15,'연계대장'!$C$5:$C$343,$T6,'연계대장'!$I$5:$I$343,M$2)</f>
        <v>0</v>
      </c>
      <c r="N59" s="255">
        <f>countifs('연계대장'!$B$5:$B$343,$S$15,'연계대장'!$C$5:$C$343,$T6,'연계대장'!$I$5:$I$343,N$2)</f>
        <v>0</v>
      </c>
      <c r="O59" s="255">
        <f>countifs('연계대장'!$B$5:$B$343,$S$15,'연계대장'!$C$5:$C$343,$T6,'연계대장'!$I$5:$I$343,O$2)</f>
        <v>0</v>
      </c>
      <c r="P59" s="255">
        <f>countifs('연계대장'!$B$5:$B$343,$S$15,'연계대장'!$C$5:$C$343,$T6,'연계대장'!$I$5:$I$343,P$2)</f>
        <v>0</v>
      </c>
      <c r="Q59" s="255">
        <f>countifs('연계대장'!$B$5:$B$343,$S$15,'연계대장'!$C$5:$C$343,$T6,'연계대장'!$I$5:$I$343,Q$2)</f>
        <v>0</v>
      </c>
    </row>
    <row r="60">
      <c r="B60" s="21"/>
      <c r="C60" s="473">
        <v>2.0</v>
      </c>
      <c r="D60" s="255">
        <f>countifs('연계대장'!$B$5:$B$343,$S$15,'연계대장'!$C$5:$C$343,$T7,'연계대장'!$L$5:$L$343,"남")</f>
        <v>0</v>
      </c>
      <c r="E60" s="255">
        <f>countifs('연계대장'!$B$5:$B$343,$S$15,'연계대장'!$C$5:$C$343,$T7,'연계대장'!$L$5:$L$343,"여")</f>
        <v>0</v>
      </c>
      <c r="F60" s="255">
        <f>countifs('연계대장'!$B$5:$B$343,$S$15,'연계대장'!$C$5:$C$343,$T7,'연계대장'!$E$5:$E$343,F$2)</f>
        <v>0</v>
      </c>
      <c r="G60" s="255">
        <f>countifs('연계대장'!$B$5:$B$343,$S$15,'연계대장'!$C$5:$C$343,$T7,'연계대장'!$E$5:$E$343,G$2)</f>
        <v>0</v>
      </c>
      <c r="H60" s="255">
        <f>countifs('연계대장'!$B$5:$B$343,$S$15,'연계대장'!$C$5:$C$343,$T7,'연계대장'!$E$5:$E$343,H$2)</f>
        <v>0</v>
      </c>
      <c r="I60" s="255">
        <f>countifs('연계대장'!$B$5:$B$343,$S$15,'연계대장'!$C$5:$C$343,$T7,'연계대장'!$E$5:$E$343,I$2)</f>
        <v>0</v>
      </c>
      <c r="J60" s="255">
        <f>countifs('연계대장'!$B$5:$B$343,$S$15,'연계대장'!$C$5:$C$343,$T7,'연계대장'!$E$5:$E$343,J$2)</f>
        <v>0</v>
      </c>
      <c r="K60" s="255">
        <f>countifs('연계대장'!$B$5:$B$343,$S$15,'연계대장'!$C$5:$C$343,$T7,'연계대장'!$E$5:$E$343,K$2)</f>
        <v>0</v>
      </c>
      <c r="L60" s="255">
        <f>countifs('연계대장'!$B$5:$B$343,$S$15,'연계대장'!$C$5:$C$343,$T7,'연계대장'!$I$5:$I$343,L$2)</f>
        <v>0</v>
      </c>
      <c r="M60" s="255">
        <f>countifs('연계대장'!$B$5:$B$343,$S$15,'연계대장'!$C$5:$C$343,$T7,'연계대장'!$I$5:$I$343,M$2)</f>
        <v>0</v>
      </c>
      <c r="N60" s="255">
        <f>countifs('연계대장'!$B$5:$B$343,$S$15,'연계대장'!$C$5:$C$343,$T7,'연계대장'!$I$5:$I$343,N$2)</f>
        <v>0</v>
      </c>
      <c r="O60" s="255">
        <f>countifs('연계대장'!$B$5:$B$343,$S$15,'연계대장'!$C$5:$C$343,$T7,'연계대장'!$I$5:$I$343,O$2)</f>
        <v>0</v>
      </c>
      <c r="P60" s="255">
        <f>countifs('연계대장'!$B$5:$B$343,$S$15,'연계대장'!$C$5:$C$343,$T7,'연계대장'!$I$5:$I$343,P$2)</f>
        <v>0</v>
      </c>
      <c r="Q60" s="255">
        <f>countifs('연계대장'!$B$5:$B$343,$S$15,'연계대장'!$C$5:$C$343,$T7,'연계대장'!$I$5:$I$343,Q$2)</f>
        <v>0</v>
      </c>
    </row>
    <row r="61">
      <c r="B61" s="21"/>
      <c r="C61" s="473">
        <v>3.0</v>
      </c>
      <c r="D61" s="255">
        <f>countifs('연계대장'!$B$5:$B$343,$S$15,'연계대장'!$C$5:$C$343,$T8,'연계대장'!$L$5:$L$343,"남")</f>
        <v>0</v>
      </c>
      <c r="E61" s="255">
        <f>countifs('연계대장'!$B$5:$B$343,$S$15,'연계대장'!$C$5:$C$343,$T8,'연계대장'!$L$5:$L$343,"여")</f>
        <v>0</v>
      </c>
      <c r="F61" s="255">
        <f>countifs('연계대장'!$B$5:$B$343,$S$15,'연계대장'!$C$5:$C$343,$T8,'연계대장'!$E$5:$E$343,F$2)</f>
        <v>0</v>
      </c>
      <c r="G61" s="255">
        <f>countifs('연계대장'!$B$5:$B$343,$S$15,'연계대장'!$C$5:$C$343,$T8,'연계대장'!$E$5:$E$343,G$2)</f>
        <v>0</v>
      </c>
      <c r="H61" s="255">
        <f>countifs('연계대장'!$B$5:$B$343,$S$15,'연계대장'!$C$5:$C$343,$T8,'연계대장'!$E$5:$E$343,H$2)</f>
        <v>0</v>
      </c>
      <c r="I61" s="255">
        <f>countifs('연계대장'!$B$5:$B$343,$S$15,'연계대장'!$C$5:$C$343,$T8,'연계대장'!$E$5:$E$343,I$2)</f>
        <v>0</v>
      </c>
      <c r="J61" s="255">
        <f>countifs('연계대장'!$B$5:$B$343,$S$15,'연계대장'!$C$5:$C$343,$T8,'연계대장'!$E$5:$E$343,J$2)</f>
        <v>0</v>
      </c>
      <c r="K61" s="255">
        <f>countifs('연계대장'!$B$5:$B$343,$S$15,'연계대장'!$C$5:$C$343,$T8,'연계대장'!$E$5:$E$343,K$2)</f>
        <v>0</v>
      </c>
      <c r="L61" s="255">
        <f>countifs('연계대장'!$B$5:$B$343,$S$15,'연계대장'!$C$5:$C$343,$T8,'연계대장'!$I$5:$I$343,L$2)</f>
        <v>0</v>
      </c>
      <c r="M61" s="255">
        <f>countifs('연계대장'!$B$5:$B$343,$S$15,'연계대장'!$C$5:$C$343,$T8,'연계대장'!$I$5:$I$343,M$2)</f>
        <v>0</v>
      </c>
      <c r="N61" s="255">
        <f>countifs('연계대장'!$B$5:$B$343,$S$15,'연계대장'!$C$5:$C$343,$T8,'연계대장'!$I$5:$I$343,N$2)</f>
        <v>0</v>
      </c>
      <c r="O61" s="255">
        <f>countifs('연계대장'!$B$5:$B$343,$S$15,'연계대장'!$C$5:$C$343,$T8,'연계대장'!$I$5:$I$343,O$2)</f>
        <v>0</v>
      </c>
      <c r="P61" s="255">
        <f>countifs('연계대장'!$B$5:$B$343,$S$15,'연계대장'!$C$5:$C$343,$T8,'연계대장'!$I$5:$I$343,P$2)</f>
        <v>0</v>
      </c>
      <c r="Q61" s="255">
        <f>countifs('연계대장'!$B$5:$B$343,$S$15,'연계대장'!$C$5:$C$343,$T8,'연계대장'!$I$5:$I$343,Q$2)</f>
        <v>0</v>
      </c>
    </row>
    <row r="62">
      <c r="B62" s="21"/>
      <c r="C62" s="473">
        <v>4.0</v>
      </c>
      <c r="D62" s="255">
        <f>countifs('연계대장'!$B$5:$B$343,$S$15,'연계대장'!$C$5:$C$343,$T9,'연계대장'!$L$5:$L$343,"남")</f>
        <v>0</v>
      </c>
      <c r="E62" s="255">
        <f>countifs('연계대장'!$B$5:$B$343,$S$15,'연계대장'!$C$5:$C$343,$T9,'연계대장'!$L$5:$L$343,"여")</f>
        <v>0</v>
      </c>
      <c r="F62" s="255">
        <f>countifs('연계대장'!$B$5:$B$343,$S$15,'연계대장'!$C$5:$C$343,$T9,'연계대장'!$E$5:$E$343,F$2)</f>
        <v>0</v>
      </c>
      <c r="G62" s="255">
        <f>countifs('연계대장'!$B$5:$B$343,$S$15,'연계대장'!$C$5:$C$343,$T9,'연계대장'!$E$5:$E$343,G$2)</f>
        <v>0</v>
      </c>
      <c r="H62" s="255">
        <f>countifs('연계대장'!$B$5:$B$343,$S$15,'연계대장'!$C$5:$C$343,$T9,'연계대장'!$E$5:$E$343,H$2)</f>
        <v>0</v>
      </c>
      <c r="I62" s="255">
        <f>countifs('연계대장'!$B$5:$B$343,$S$15,'연계대장'!$C$5:$C$343,$T9,'연계대장'!$E$5:$E$343,I$2)</f>
        <v>0</v>
      </c>
      <c r="J62" s="255">
        <f>countifs('연계대장'!$B$5:$B$343,$S$15,'연계대장'!$C$5:$C$343,$T9,'연계대장'!$E$5:$E$343,J$2)</f>
        <v>0</v>
      </c>
      <c r="K62" s="255">
        <f>countifs('연계대장'!$B$5:$B$343,$S$15,'연계대장'!$C$5:$C$343,$T9,'연계대장'!$E$5:$E$343,K$2)</f>
        <v>0</v>
      </c>
      <c r="L62" s="255">
        <f>countifs('연계대장'!$B$5:$B$343,$S$15,'연계대장'!$C$5:$C$343,$T9,'연계대장'!$I$5:$I$343,L$2)</f>
        <v>0</v>
      </c>
      <c r="M62" s="255">
        <f>countifs('연계대장'!$B$5:$B$343,$S$15,'연계대장'!$C$5:$C$343,$T9,'연계대장'!$I$5:$I$343,M$2)</f>
        <v>0</v>
      </c>
      <c r="N62" s="255">
        <f>countifs('연계대장'!$B$5:$B$343,$S$15,'연계대장'!$C$5:$C$343,$T9,'연계대장'!$I$5:$I$343,N$2)</f>
        <v>0</v>
      </c>
      <c r="O62" s="255">
        <f>countifs('연계대장'!$B$5:$B$343,$S$15,'연계대장'!$C$5:$C$343,$T9,'연계대장'!$I$5:$I$343,O$2)</f>
        <v>0</v>
      </c>
      <c r="P62" s="255">
        <f>countifs('연계대장'!$B$5:$B$343,$S$15,'연계대장'!$C$5:$C$343,$T9,'연계대장'!$I$5:$I$343,P$2)</f>
        <v>0</v>
      </c>
      <c r="Q62" s="255">
        <f>countifs('연계대장'!$B$5:$B$343,$S$15,'연계대장'!$C$5:$C$343,$T9,'연계대장'!$I$5:$I$343,Q$2)</f>
        <v>0</v>
      </c>
    </row>
    <row r="63">
      <c r="B63" s="31"/>
      <c r="C63" s="473">
        <v>5.0</v>
      </c>
      <c r="D63" s="255">
        <f>countifs('연계대장'!$B$5:$B$343,$S$15,'연계대장'!$C$5:$C$343,$T10,'연계대장'!$L$5:$L$343,"남")</f>
        <v>0</v>
      </c>
      <c r="E63" s="255">
        <f>countifs('연계대장'!$B$5:$B$343,$S$15,'연계대장'!$C$5:$C$343,$T10,'연계대장'!$L$5:$L$343,"여")</f>
        <v>0</v>
      </c>
      <c r="F63" s="255">
        <f>countifs('연계대장'!$B$5:$B$343,$S$15,'연계대장'!$C$5:$C$343,$T10,'연계대장'!$E$5:$E$343,F$2)</f>
        <v>0</v>
      </c>
      <c r="G63" s="255">
        <f>countifs('연계대장'!$B$5:$B$343,$S$15,'연계대장'!$C$5:$C$343,$T10,'연계대장'!$E$5:$E$343,G$2)</f>
        <v>0</v>
      </c>
      <c r="H63" s="255">
        <f>countifs('연계대장'!$B$5:$B$343,$S$15,'연계대장'!$C$5:$C$343,$T10,'연계대장'!$E$5:$E$343,H$2)</f>
        <v>0</v>
      </c>
      <c r="I63" s="255">
        <f>countifs('연계대장'!$B$5:$B$343,$S$15,'연계대장'!$C$5:$C$343,$T10,'연계대장'!$E$5:$E$343,I$2)</f>
        <v>0</v>
      </c>
      <c r="J63" s="255">
        <f>countifs('연계대장'!$B$5:$B$343,$S$15,'연계대장'!$C$5:$C$343,$T10,'연계대장'!$E$5:$E$343,J$2)</f>
        <v>0</v>
      </c>
      <c r="K63" s="255">
        <f>countifs('연계대장'!$B$5:$B$343,$S$15,'연계대장'!$C$5:$C$343,$T10,'연계대장'!$E$5:$E$343,K$2)</f>
        <v>0</v>
      </c>
      <c r="L63" s="255">
        <f>countifs('연계대장'!$B$5:$B$343,$S$15,'연계대장'!$C$5:$C$343,$T10,'연계대장'!$I$5:$I$343,L$2)</f>
        <v>0</v>
      </c>
      <c r="M63" s="255">
        <f>countifs('연계대장'!$B$5:$B$343,$S$15,'연계대장'!$C$5:$C$343,$T10,'연계대장'!$I$5:$I$343,M$2)</f>
        <v>0</v>
      </c>
      <c r="N63" s="255">
        <f>countifs('연계대장'!$B$5:$B$343,$S$15,'연계대장'!$C$5:$C$343,$T10,'연계대장'!$I$5:$I$343,N$2)</f>
        <v>0</v>
      </c>
      <c r="O63" s="255">
        <f>countifs('연계대장'!$B$5:$B$343,$S$15,'연계대장'!$C$5:$C$343,$T10,'연계대장'!$I$5:$I$343,O$2)</f>
        <v>0</v>
      </c>
      <c r="P63" s="255">
        <f>countifs('연계대장'!$B$5:$B$343,$S$15,'연계대장'!$C$5:$C$343,$T10,'연계대장'!$I$5:$I$343,P$2)</f>
        <v>0</v>
      </c>
      <c r="Q63" s="255">
        <f>countifs('연계대장'!$B$5:$B$343,$S$15,'연계대장'!$C$5:$C$343,$T10,'연계대장'!$I$5:$I$343,Q$2)</f>
        <v>0</v>
      </c>
    </row>
    <row r="64">
      <c r="B64" s="470" t="s">
        <v>1747</v>
      </c>
      <c r="C64" s="11"/>
      <c r="D64" s="471">
        <f t="shared" ref="D64:Q64" si="11">sum(D59:D63)</f>
        <v>0</v>
      </c>
      <c r="E64" s="471">
        <f t="shared" si="11"/>
        <v>0</v>
      </c>
      <c r="F64" s="471">
        <f t="shared" si="11"/>
        <v>0</v>
      </c>
      <c r="G64" s="471">
        <f t="shared" si="11"/>
        <v>0</v>
      </c>
      <c r="H64" s="471">
        <f t="shared" si="11"/>
        <v>0</v>
      </c>
      <c r="I64" s="471">
        <f t="shared" si="11"/>
        <v>0</v>
      </c>
      <c r="J64" s="471">
        <f t="shared" si="11"/>
        <v>0</v>
      </c>
      <c r="K64" s="471">
        <f t="shared" si="11"/>
        <v>0</v>
      </c>
      <c r="L64" s="471">
        <f t="shared" si="11"/>
        <v>0</v>
      </c>
      <c r="M64" s="471">
        <f t="shared" si="11"/>
        <v>0</v>
      </c>
      <c r="N64" s="471">
        <f t="shared" si="11"/>
        <v>0</v>
      </c>
      <c r="O64" s="471">
        <f t="shared" si="11"/>
        <v>0</v>
      </c>
      <c r="P64" s="471">
        <f t="shared" si="11"/>
        <v>0</v>
      </c>
      <c r="Q64" s="471">
        <f t="shared" si="11"/>
        <v>0</v>
      </c>
    </row>
    <row r="65">
      <c r="B65" s="474" t="s">
        <v>104</v>
      </c>
      <c r="C65" s="475">
        <v>1.0</v>
      </c>
      <c r="D65" s="255">
        <f>countifs('연계대장'!$B$5:$B$343,$S$16,'연계대장'!$C$5:$C$343,$T6,'연계대장'!$L$5:$L$343,"남")</f>
        <v>0</v>
      </c>
      <c r="E65" s="255">
        <f>countifs('연계대장'!$B$5:$B$343,$S$16,'연계대장'!$C$5:$C$343,$T6,'연계대장'!$L$5:$L$343,"여")</f>
        <v>0</v>
      </c>
      <c r="F65" s="255">
        <f>countifs('연계대장'!$B$5:$B$343,$S$16,'연계대장'!$C$5:$C$343,$T6,'연계대장'!$E$5:$E$343,F$2)</f>
        <v>0</v>
      </c>
      <c r="G65" s="255">
        <f>countifs('연계대장'!$B$5:$B$343,$S$16,'연계대장'!$C$5:$C$343,$T6,'연계대장'!$E$5:$E$343,G$2)</f>
        <v>0</v>
      </c>
      <c r="H65" s="255">
        <f>countifs('연계대장'!$B$5:$B$343,$S$16,'연계대장'!$C$5:$C$343,$T6,'연계대장'!$E$5:$E$343,H$2)</f>
        <v>0</v>
      </c>
      <c r="I65" s="255">
        <f>countifs('연계대장'!$B$5:$B$343,$S$16,'연계대장'!$C$5:$C$343,$T6,'연계대장'!$E$5:$E$343,I$2)</f>
        <v>0</v>
      </c>
      <c r="J65" s="255">
        <f>countifs('연계대장'!$B$5:$B$343,$S$16,'연계대장'!$C$5:$C$343,$T6,'연계대장'!$E$5:$E$343,J$2)</f>
        <v>0</v>
      </c>
      <c r="K65" s="255">
        <f>countifs('연계대장'!$B$5:$B$343,$S$16,'연계대장'!$C$5:$C$343,$T6,'연계대장'!$E$5:$E$343,K$2)</f>
        <v>0</v>
      </c>
      <c r="L65" s="255">
        <f>countifs('연계대장'!$B$5:$B$343,$S$16,'연계대장'!$C$5:$C$343,$T6,'연계대장'!$I$5:$I$343,L$2)</f>
        <v>0</v>
      </c>
      <c r="M65" s="255">
        <f>countifs('연계대장'!$B$5:$B$343,$S$16,'연계대장'!$C$5:$C$343,$T6,'연계대장'!$I$5:$I$343,M$2)</f>
        <v>0</v>
      </c>
      <c r="N65" s="255">
        <f>countifs('연계대장'!$B$5:$B$343,$S$16,'연계대장'!$C$5:$C$343,$T6,'연계대장'!$I$5:$I$343,N$2)</f>
        <v>0</v>
      </c>
      <c r="O65" s="255">
        <f>countifs('연계대장'!$B$5:$B$343,$S$16,'연계대장'!$C$5:$C$343,$T6,'연계대장'!$I$5:$I$343,O$2)</f>
        <v>0</v>
      </c>
      <c r="P65" s="255">
        <f>countifs('연계대장'!$B$5:$B$343,$S$16,'연계대장'!$C$5:$C$343,$T6,'연계대장'!$I$5:$I$343,P$2)</f>
        <v>0</v>
      </c>
      <c r="Q65" s="255">
        <f>countifs('연계대장'!$B$5:$B$343,$S$16,'연계대장'!$C$5:$C$343,$T6,'연계대장'!$I$5:$I$343,Q$2)</f>
        <v>0</v>
      </c>
    </row>
    <row r="66">
      <c r="B66" s="21"/>
      <c r="C66" s="475">
        <v>2.0</v>
      </c>
      <c r="D66" s="255">
        <f>countifs('연계대장'!$B$5:$B$343,$S$16,'연계대장'!$C$5:$C$343,$T7,'연계대장'!$L$5:$L$343,"남")</f>
        <v>0</v>
      </c>
      <c r="E66" s="255">
        <f>countifs('연계대장'!$B$5:$B$343,$S$16,'연계대장'!$C$5:$C$343,$T7,'연계대장'!$L$5:$L$343,"여")</f>
        <v>0</v>
      </c>
      <c r="F66" s="255">
        <f>countifs('연계대장'!$B$5:$B$343,$S$16,'연계대장'!$C$5:$C$343,$T7,'연계대장'!$E$5:$E$343,F$2)</f>
        <v>0</v>
      </c>
      <c r="G66" s="255">
        <f>countifs('연계대장'!$B$5:$B$343,$S$16,'연계대장'!$C$5:$C$343,$T7,'연계대장'!$E$5:$E$343,G$2)</f>
        <v>0</v>
      </c>
      <c r="H66" s="255">
        <f>countifs('연계대장'!$B$5:$B$343,$S$16,'연계대장'!$C$5:$C$343,$T7,'연계대장'!$E$5:$E$343,H$2)</f>
        <v>0</v>
      </c>
      <c r="I66" s="255">
        <f>countifs('연계대장'!$B$5:$B$343,$S$16,'연계대장'!$C$5:$C$343,$T7,'연계대장'!$E$5:$E$343,I$2)</f>
        <v>0</v>
      </c>
      <c r="J66" s="255">
        <f>countifs('연계대장'!$B$5:$B$343,$S$16,'연계대장'!$C$5:$C$343,$T7,'연계대장'!$E$5:$E$343,J$2)</f>
        <v>0</v>
      </c>
      <c r="K66" s="255">
        <f>countifs('연계대장'!$B$5:$B$343,$S$16,'연계대장'!$C$5:$C$343,$T7,'연계대장'!$E$5:$E$343,K$2)</f>
        <v>0</v>
      </c>
      <c r="L66" s="255">
        <f>countifs('연계대장'!$B$5:$B$343,$S$16,'연계대장'!$C$5:$C$343,$T7,'연계대장'!$I$5:$I$343,L$2)</f>
        <v>0</v>
      </c>
      <c r="M66" s="255">
        <f>countifs('연계대장'!$B$5:$B$343,$S$16,'연계대장'!$C$5:$C$343,$T7,'연계대장'!$I$5:$I$343,M$2)</f>
        <v>0</v>
      </c>
      <c r="N66" s="255">
        <f>countifs('연계대장'!$B$5:$B$343,$S$16,'연계대장'!$C$5:$C$343,$T7,'연계대장'!$I$5:$I$343,N$2)</f>
        <v>0</v>
      </c>
      <c r="O66" s="255">
        <f>countifs('연계대장'!$B$5:$B$343,$S$16,'연계대장'!$C$5:$C$343,$T7,'연계대장'!$I$5:$I$343,O$2)</f>
        <v>0</v>
      </c>
      <c r="P66" s="255">
        <f>countifs('연계대장'!$B$5:$B$343,$S$16,'연계대장'!$C$5:$C$343,$T7,'연계대장'!$I$5:$I$343,P$2)</f>
        <v>0</v>
      </c>
      <c r="Q66" s="255">
        <f>countifs('연계대장'!$B$5:$B$343,$S$16,'연계대장'!$C$5:$C$343,$T7,'연계대장'!$I$5:$I$343,Q$2)</f>
        <v>0</v>
      </c>
    </row>
    <row r="67">
      <c r="B67" s="21"/>
      <c r="C67" s="475">
        <v>3.0</v>
      </c>
      <c r="D67" s="255">
        <f>countifs('연계대장'!$B$5:$B$343,$S$16,'연계대장'!$C$5:$C$343,$T8,'연계대장'!$L$5:$L$343,"남")</f>
        <v>0</v>
      </c>
      <c r="E67" s="255">
        <f>countifs('연계대장'!$B$5:$B$343,$S$16,'연계대장'!$C$5:$C$343,$T8,'연계대장'!$L$5:$L$343,"여")</f>
        <v>0</v>
      </c>
      <c r="F67" s="255">
        <f>countifs('연계대장'!$B$5:$B$343,$S$16,'연계대장'!$C$5:$C$343,$T8,'연계대장'!$E$5:$E$343,F$2)</f>
        <v>0</v>
      </c>
      <c r="G67" s="255">
        <f>countifs('연계대장'!$B$5:$B$343,$S$16,'연계대장'!$C$5:$C$343,$T8,'연계대장'!$E$5:$E$343,G$2)</f>
        <v>0</v>
      </c>
      <c r="H67" s="255">
        <f>countifs('연계대장'!$B$5:$B$343,$S$16,'연계대장'!$C$5:$C$343,$T8,'연계대장'!$E$5:$E$343,H$2)</f>
        <v>0</v>
      </c>
      <c r="I67" s="255">
        <f>countifs('연계대장'!$B$5:$B$343,$S$16,'연계대장'!$C$5:$C$343,$T8,'연계대장'!$E$5:$E$343,I$2)</f>
        <v>0</v>
      </c>
      <c r="J67" s="255">
        <f>countifs('연계대장'!$B$5:$B$343,$S$16,'연계대장'!$C$5:$C$343,$T8,'연계대장'!$E$5:$E$343,J$2)</f>
        <v>0</v>
      </c>
      <c r="K67" s="255">
        <f>countifs('연계대장'!$B$5:$B$343,$S$16,'연계대장'!$C$5:$C$343,$T8,'연계대장'!$E$5:$E$343,K$2)</f>
        <v>0</v>
      </c>
      <c r="L67" s="255">
        <f>countifs('연계대장'!$B$5:$B$343,$S$16,'연계대장'!$C$5:$C$343,$T8,'연계대장'!$I$5:$I$343,L$2)</f>
        <v>0</v>
      </c>
      <c r="M67" s="255">
        <f>countifs('연계대장'!$B$5:$B$343,$S$16,'연계대장'!$C$5:$C$343,$T8,'연계대장'!$I$5:$I$343,M$2)</f>
        <v>0</v>
      </c>
      <c r="N67" s="255">
        <f>countifs('연계대장'!$B$5:$B$343,$S$16,'연계대장'!$C$5:$C$343,$T8,'연계대장'!$I$5:$I$343,N$2)</f>
        <v>0</v>
      </c>
      <c r="O67" s="255">
        <f>countifs('연계대장'!$B$5:$B$343,$S$16,'연계대장'!$C$5:$C$343,$T8,'연계대장'!$I$5:$I$343,O$2)</f>
        <v>0</v>
      </c>
      <c r="P67" s="255">
        <f>countifs('연계대장'!$B$5:$B$343,$S$16,'연계대장'!$C$5:$C$343,$T8,'연계대장'!$I$5:$I$343,P$2)</f>
        <v>0</v>
      </c>
      <c r="Q67" s="255">
        <f>countifs('연계대장'!$B$5:$B$343,$S$16,'연계대장'!$C$5:$C$343,$T8,'연계대장'!$I$5:$I$343,Q$2)</f>
        <v>0</v>
      </c>
    </row>
    <row r="68">
      <c r="B68" s="21"/>
      <c r="C68" s="475">
        <v>4.0</v>
      </c>
      <c r="D68" s="255">
        <f>countifs('연계대장'!$B$5:$B$343,$S$16,'연계대장'!$C$5:$C$343,$T9,'연계대장'!$L$5:$L$343,"남")</f>
        <v>0</v>
      </c>
      <c r="E68" s="255">
        <f>countifs('연계대장'!$B$5:$B$343,$S$16,'연계대장'!$C$5:$C$343,$T9,'연계대장'!$L$5:$L$343,"여")</f>
        <v>0</v>
      </c>
      <c r="F68" s="255">
        <f>countifs('연계대장'!$B$5:$B$343,$S$16,'연계대장'!$C$5:$C$343,$T9,'연계대장'!$E$5:$E$343,F$2)</f>
        <v>0</v>
      </c>
      <c r="G68" s="255">
        <f>countifs('연계대장'!$B$5:$B$343,$S$16,'연계대장'!$C$5:$C$343,$T9,'연계대장'!$E$5:$E$343,G$2)</f>
        <v>0</v>
      </c>
      <c r="H68" s="255">
        <f>countifs('연계대장'!$B$5:$B$343,$S$16,'연계대장'!$C$5:$C$343,$T9,'연계대장'!$E$5:$E$343,H$2)</f>
        <v>0</v>
      </c>
      <c r="I68" s="255">
        <f>countifs('연계대장'!$B$5:$B$343,$S$16,'연계대장'!$C$5:$C$343,$T9,'연계대장'!$E$5:$E$343,I$2)</f>
        <v>0</v>
      </c>
      <c r="J68" s="255">
        <f>countifs('연계대장'!$B$5:$B$343,$S$16,'연계대장'!$C$5:$C$343,$T9,'연계대장'!$E$5:$E$343,J$2)</f>
        <v>0</v>
      </c>
      <c r="K68" s="255">
        <f>countifs('연계대장'!$B$5:$B$343,$S$16,'연계대장'!$C$5:$C$343,$T9,'연계대장'!$E$5:$E$343,K$2)</f>
        <v>0</v>
      </c>
      <c r="L68" s="255">
        <f>countifs('연계대장'!$B$5:$B$343,$S$16,'연계대장'!$C$5:$C$343,$T9,'연계대장'!$I$5:$I$343,L$2)</f>
        <v>0</v>
      </c>
      <c r="M68" s="255">
        <f>countifs('연계대장'!$B$5:$B$343,$S$16,'연계대장'!$C$5:$C$343,$T9,'연계대장'!$I$5:$I$343,M$2)</f>
        <v>0</v>
      </c>
      <c r="N68" s="255">
        <f>countifs('연계대장'!$B$5:$B$343,$S$16,'연계대장'!$C$5:$C$343,$T9,'연계대장'!$I$5:$I$343,N$2)</f>
        <v>0</v>
      </c>
      <c r="O68" s="255">
        <f>countifs('연계대장'!$B$5:$B$343,$S$16,'연계대장'!$C$5:$C$343,$T9,'연계대장'!$I$5:$I$343,O$2)</f>
        <v>0</v>
      </c>
      <c r="P68" s="255">
        <f>countifs('연계대장'!$B$5:$B$343,$S$16,'연계대장'!$C$5:$C$343,$T9,'연계대장'!$I$5:$I$343,P$2)</f>
        <v>0</v>
      </c>
      <c r="Q68" s="255">
        <f>countifs('연계대장'!$B$5:$B$343,$S$16,'연계대장'!$C$5:$C$343,$T9,'연계대장'!$I$5:$I$343,Q$2)</f>
        <v>0</v>
      </c>
    </row>
    <row r="69">
      <c r="B69" s="31"/>
      <c r="C69" s="475">
        <v>5.0</v>
      </c>
      <c r="D69" s="255">
        <f>countifs('연계대장'!$B$5:$B$343,$S$16,'연계대장'!$C$5:$C$343,$T10,'연계대장'!$L$5:$L$343,"남")</f>
        <v>0</v>
      </c>
      <c r="E69" s="255">
        <f>countifs('연계대장'!$B$5:$B$343,$S$16,'연계대장'!$C$5:$C$343,$T10,'연계대장'!$L$5:$L$343,"여")</f>
        <v>0</v>
      </c>
      <c r="F69" s="255">
        <f>countifs('연계대장'!$B$5:$B$343,$S$16,'연계대장'!$C$5:$C$343,$T10,'연계대장'!$E$5:$E$343,F$2)</f>
        <v>0</v>
      </c>
      <c r="G69" s="255">
        <f>countifs('연계대장'!$B$5:$B$343,$S$16,'연계대장'!$C$5:$C$343,$T10,'연계대장'!$E$5:$E$343,G$2)</f>
        <v>0</v>
      </c>
      <c r="H69" s="255">
        <f>countifs('연계대장'!$B$5:$B$343,$S$16,'연계대장'!$C$5:$C$343,$T10,'연계대장'!$E$5:$E$343,H$2)</f>
        <v>0</v>
      </c>
      <c r="I69" s="255">
        <f>countifs('연계대장'!$B$5:$B$343,$S$16,'연계대장'!$C$5:$C$343,$T10,'연계대장'!$E$5:$E$343,I$2)</f>
        <v>0</v>
      </c>
      <c r="J69" s="255">
        <f>countifs('연계대장'!$B$5:$B$343,$S$16,'연계대장'!$C$5:$C$343,$T10,'연계대장'!$E$5:$E$343,J$2)</f>
        <v>0</v>
      </c>
      <c r="K69" s="255">
        <f>countifs('연계대장'!$B$5:$B$343,$S$16,'연계대장'!$C$5:$C$343,$T10,'연계대장'!$E$5:$E$343,K$2)</f>
        <v>0</v>
      </c>
      <c r="L69" s="255">
        <f>countifs('연계대장'!$B$5:$B$343,$S$16,'연계대장'!$C$5:$C$343,$T10,'연계대장'!$I$5:$I$343,L$2)</f>
        <v>0</v>
      </c>
      <c r="M69" s="255">
        <f>countifs('연계대장'!$B$5:$B$343,$S$16,'연계대장'!$C$5:$C$343,$T10,'연계대장'!$I$5:$I$343,M$2)</f>
        <v>0</v>
      </c>
      <c r="N69" s="255">
        <f>countifs('연계대장'!$B$5:$B$343,$S$16,'연계대장'!$C$5:$C$343,$T10,'연계대장'!$I$5:$I$343,N$2)</f>
        <v>0</v>
      </c>
      <c r="O69" s="255">
        <f>countifs('연계대장'!$B$5:$B$343,$S$16,'연계대장'!$C$5:$C$343,$T10,'연계대장'!$I$5:$I$343,O$2)</f>
        <v>0</v>
      </c>
      <c r="P69" s="255">
        <f>countifs('연계대장'!$B$5:$B$343,$S$16,'연계대장'!$C$5:$C$343,$T10,'연계대장'!$I$5:$I$343,P$2)</f>
        <v>0</v>
      </c>
      <c r="Q69" s="255">
        <f>countifs('연계대장'!$B$5:$B$343,$S$16,'연계대장'!$C$5:$C$343,$T10,'연계대장'!$I$5:$I$343,Q$2)</f>
        <v>0</v>
      </c>
    </row>
    <row r="70">
      <c r="B70" s="470" t="s">
        <v>1747</v>
      </c>
      <c r="C70" s="11"/>
      <c r="D70" s="471">
        <f t="shared" ref="D70:Q70" si="12">sum(D65:D69)</f>
        <v>0</v>
      </c>
      <c r="E70" s="471">
        <f t="shared" si="12"/>
        <v>0</v>
      </c>
      <c r="F70" s="471">
        <f t="shared" si="12"/>
        <v>0</v>
      </c>
      <c r="G70" s="471">
        <f t="shared" si="12"/>
        <v>0</v>
      </c>
      <c r="H70" s="471">
        <f t="shared" si="12"/>
        <v>0</v>
      </c>
      <c r="I70" s="471">
        <f t="shared" si="12"/>
        <v>0</v>
      </c>
      <c r="J70" s="471">
        <f t="shared" si="12"/>
        <v>0</v>
      </c>
      <c r="K70" s="471">
        <f t="shared" si="12"/>
        <v>0</v>
      </c>
      <c r="L70" s="471">
        <f t="shared" si="12"/>
        <v>0</v>
      </c>
      <c r="M70" s="471">
        <f t="shared" si="12"/>
        <v>0</v>
      </c>
      <c r="N70" s="471">
        <f t="shared" si="12"/>
        <v>0</v>
      </c>
      <c r="O70" s="471">
        <f t="shared" si="12"/>
        <v>0</v>
      </c>
      <c r="P70" s="471">
        <f t="shared" si="12"/>
        <v>0</v>
      </c>
      <c r="Q70" s="471">
        <f t="shared" si="12"/>
        <v>0</v>
      </c>
    </row>
    <row r="71">
      <c r="B71" s="472" t="s">
        <v>105</v>
      </c>
      <c r="C71" s="473">
        <v>1.0</v>
      </c>
      <c r="D71" s="255">
        <f>countifs('연계대장'!$B$5:$B$343,$S$17,'연계대장'!$C$5:$C$343,$T6,'연계대장'!$L$5:$L$343,"남")</f>
        <v>0</v>
      </c>
      <c r="E71" s="255">
        <f>countifs('연계대장'!$B$5:$B$343,$S$17,'연계대장'!$C$5:$C$343,$T6,'연계대장'!$L$5:$L$343,"여")</f>
        <v>0</v>
      </c>
      <c r="F71" s="255">
        <f>countifs('연계대장'!$B$5:$B$343,$S$17,'연계대장'!$C$5:$C$343,$T6,'연계대장'!$E$5:$E$343,F$2)</f>
        <v>0</v>
      </c>
      <c r="G71" s="255">
        <f>countifs('연계대장'!$B$5:$B$343,$S$17,'연계대장'!$C$5:$C$343,$T6,'연계대장'!$E$5:$E$343,G$2)</f>
        <v>0</v>
      </c>
      <c r="H71" s="255">
        <f>countifs('연계대장'!$B$5:$B$343,$S$17,'연계대장'!$C$5:$C$343,$T6,'연계대장'!$E$5:$E$343,H$2)</f>
        <v>0</v>
      </c>
      <c r="I71" s="255">
        <f>countifs('연계대장'!$B$5:$B$343,$S$17,'연계대장'!$C$5:$C$343,$T6,'연계대장'!$E$5:$E$343,I$2)</f>
        <v>0</v>
      </c>
      <c r="J71" s="255">
        <f>countifs('연계대장'!$B$5:$B$343,$S$17,'연계대장'!$C$5:$C$343,$T6,'연계대장'!$E$5:$E$343,J$2)</f>
        <v>0</v>
      </c>
      <c r="K71" s="255">
        <f>countifs('연계대장'!$B$5:$B$343,$S$17,'연계대장'!$C$5:$C$343,$T6,'연계대장'!$E$5:$E$343,K$2)</f>
        <v>0</v>
      </c>
      <c r="L71" s="255">
        <f>countifs('연계대장'!$B$5:$B$343,$S$17,'연계대장'!$C$5:$C$343,$T6,'연계대장'!$I$5:$I$343,L$2)</f>
        <v>0</v>
      </c>
      <c r="M71" s="255">
        <f>countifs('연계대장'!$B$5:$B$343,$S$17,'연계대장'!$C$5:$C$343,$T6,'연계대장'!$I$5:$I$343,M$2)</f>
        <v>0</v>
      </c>
      <c r="N71" s="255">
        <f>countifs('연계대장'!$B$5:$B$343,$S$17,'연계대장'!$C$5:$C$343,$T6,'연계대장'!$I$5:$I$343,N$2)</f>
        <v>0</v>
      </c>
      <c r="O71" s="255">
        <f>countifs('연계대장'!$B$5:$B$343,$S$17,'연계대장'!$C$5:$C$343,$T6,'연계대장'!$I$5:$I$343,O$2)</f>
        <v>0</v>
      </c>
      <c r="P71" s="255">
        <f>countifs('연계대장'!$B$5:$B$343,$S$17,'연계대장'!$C$5:$C$343,$T6,'연계대장'!$I$5:$I$343,P$2)</f>
        <v>0</v>
      </c>
      <c r="Q71" s="255">
        <f>countifs('연계대장'!$B$5:$B$343,$S$17,'연계대장'!$C$5:$C$343,$T6,'연계대장'!$I$5:$I$343,Q$2)</f>
        <v>0</v>
      </c>
    </row>
    <row r="72">
      <c r="B72" s="21"/>
      <c r="C72" s="473">
        <v>2.0</v>
      </c>
      <c r="D72" s="255">
        <f>countifs('연계대장'!$B$5:$B$343,$S$17,'연계대장'!$C$5:$C$343,$T7,'연계대장'!$L$5:$L$343,"남")</f>
        <v>0</v>
      </c>
      <c r="E72" s="255">
        <f>countifs('연계대장'!$B$5:$B$343,$S$17,'연계대장'!$C$5:$C$343,$T7,'연계대장'!$L$5:$L$343,"여")</f>
        <v>0</v>
      </c>
      <c r="F72" s="255">
        <f>countifs('연계대장'!$B$5:$B$343,$S$17,'연계대장'!$C$5:$C$343,$T7,'연계대장'!$E$5:$E$343,F$2)</f>
        <v>0</v>
      </c>
      <c r="G72" s="255">
        <f>countifs('연계대장'!$B$5:$B$343,$S$17,'연계대장'!$C$5:$C$343,$T7,'연계대장'!$E$5:$E$343,G$2)</f>
        <v>0</v>
      </c>
      <c r="H72" s="255">
        <f>countifs('연계대장'!$B$5:$B$343,$S$17,'연계대장'!$C$5:$C$343,$T7,'연계대장'!$E$5:$E$343,H$2)</f>
        <v>0</v>
      </c>
      <c r="I72" s="255">
        <f>countifs('연계대장'!$B$5:$B$343,$S$17,'연계대장'!$C$5:$C$343,$T7,'연계대장'!$E$5:$E$343,I$2)</f>
        <v>0</v>
      </c>
      <c r="J72" s="255">
        <f>countifs('연계대장'!$B$5:$B$343,$S$17,'연계대장'!$C$5:$C$343,$T7,'연계대장'!$E$5:$E$343,J$2)</f>
        <v>0</v>
      </c>
      <c r="K72" s="255">
        <f>countifs('연계대장'!$B$5:$B$343,$S$17,'연계대장'!$C$5:$C$343,$T7,'연계대장'!$E$5:$E$343,K$2)</f>
        <v>0</v>
      </c>
      <c r="L72" s="255">
        <f>countifs('연계대장'!$B$5:$B$343,$S$17,'연계대장'!$C$5:$C$343,$T7,'연계대장'!$I$5:$I$343,L$2)</f>
        <v>0</v>
      </c>
      <c r="M72" s="255">
        <f>countifs('연계대장'!$B$5:$B$343,$S$17,'연계대장'!$C$5:$C$343,$T7,'연계대장'!$I$5:$I$343,M$2)</f>
        <v>0</v>
      </c>
      <c r="N72" s="255">
        <f>countifs('연계대장'!$B$5:$B$343,$S$17,'연계대장'!$C$5:$C$343,$T7,'연계대장'!$I$5:$I$343,N$2)</f>
        <v>0</v>
      </c>
      <c r="O72" s="255">
        <f>countifs('연계대장'!$B$5:$B$343,$S$17,'연계대장'!$C$5:$C$343,$T7,'연계대장'!$I$5:$I$343,O$2)</f>
        <v>0</v>
      </c>
      <c r="P72" s="255">
        <f>countifs('연계대장'!$B$5:$B$343,$S$17,'연계대장'!$C$5:$C$343,$T7,'연계대장'!$I$5:$I$343,P$2)</f>
        <v>0</v>
      </c>
      <c r="Q72" s="255">
        <f>countifs('연계대장'!$B$5:$B$343,$S$17,'연계대장'!$C$5:$C$343,$T7,'연계대장'!$I$5:$I$343,Q$2)</f>
        <v>0</v>
      </c>
    </row>
    <row r="73">
      <c r="B73" s="21"/>
      <c r="C73" s="473">
        <v>3.0</v>
      </c>
      <c r="D73" s="255">
        <f>countifs('연계대장'!$B$5:$B$343,$S$17,'연계대장'!$C$5:$C$343,$T8,'연계대장'!$L$5:$L$343,"남")</f>
        <v>0</v>
      </c>
      <c r="E73" s="255">
        <f>countifs('연계대장'!$B$5:$B$343,$S$17,'연계대장'!$C$5:$C$343,$T8,'연계대장'!$L$5:$L$343,"여")</f>
        <v>0</v>
      </c>
      <c r="F73" s="255">
        <f>countifs('연계대장'!$B$5:$B$343,$S$17,'연계대장'!$C$5:$C$343,$T8,'연계대장'!$E$5:$E$343,F$2)</f>
        <v>0</v>
      </c>
      <c r="G73" s="255">
        <f>countifs('연계대장'!$B$5:$B$343,$S$17,'연계대장'!$C$5:$C$343,$T8,'연계대장'!$E$5:$E$343,G$2)</f>
        <v>0</v>
      </c>
      <c r="H73" s="255">
        <f>countifs('연계대장'!$B$5:$B$343,$S$17,'연계대장'!$C$5:$C$343,$T8,'연계대장'!$E$5:$E$343,H$2)</f>
        <v>0</v>
      </c>
      <c r="I73" s="255">
        <f>countifs('연계대장'!$B$5:$B$343,$S$17,'연계대장'!$C$5:$C$343,$T8,'연계대장'!$E$5:$E$343,I$2)</f>
        <v>0</v>
      </c>
      <c r="J73" s="255">
        <f>countifs('연계대장'!$B$5:$B$343,$S$17,'연계대장'!$C$5:$C$343,$T8,'연계대장'!$E$5:$E$343,J$2)</f>
        <v>0</v>
      </c>
      <c r="K73" s="255">
        <f>countifs('연계대장'!$B$5:$B$343,$S$17,'연계대장'!$C$5:$C$343,$T8,'연계대장'!$E$5:$E$343,K$2)</f>
        <v>0</v>
      </c>
      <c r="L73" s="255">
        <f>countifs('연계대장'!$B$5:$B$343,$S$17,'연계대장'!$C$5:$C$343,$T8,'연계대장'!$I$5:$I$343,L$2)</f>
        <v>0</v>
      </c>
      <c r="M73" s="255">
        <f>countifs('연계대장'!$B$5:$B$343,$S$17,'연계대장'!$C$5:$C$343,$T8,'연계대장'!$I$5:$I$343,M$2)</f>
        <v>0</v>
      </c>
      <c r="N73" s="255">
        <f>countifs('연계대장'!$B$5:$B$343,$S$17,'연계대장'!$C$5:$C$343,$T8,'연계대장'!$I$5:$I$343,N$2)</f>
        <v>0</v>
      </c>
      <c r="O73" s="255">
        <f>countifs('연계대장'!$B$5:$B$343,$S$17,'연계대장'!$C$5:$C$343,$T8,'연계대장'!$I$5:$I$343,O$2)</f>
        <v>0</v>
      </c>
      <c r="P73" s="255">
        <f>countifs('연계대장'!$B$5:$B$343,$S$17,'연계대장'!$C$5:$C$343,$T8,'연계대장'!$I$5:$I$343,P$2)</f>
        <v>0</v>
      </c>
      <c r="Q73" s="255">
        <f>countifs('연계대장'!$B$5:$B$343,$S$17,'연계대장'!$C$5:$C$343,$T8,'연계대장'!$I$5:$I$343,Q$2)</f>
        <v>0</v>
      </c>
    </row>
    <row r="74">
      <c r="B74" s="21"/>
      <c r="C74" s="473">
        <v>4.0</v>
      </c>
      <c r="D74" s="255">
        <f>countifs('연계대장'!$B$5:$B$343,$S$17,'연계대장'!$C$5:$C$343,$T9,'연계대장'!$L$5:$L$343,"남")</f>
        <v>0</v>
      </c>
      <c r="E74" s="255">
        <f>countifs('연계대장'!$B$5:$B$343,$S$17,'연계대장'!$C$5:$C$343,$T9,'연계대장'!$L$5:$L$343,"여")</f>
        <v>0</v>
      </c>
      <c r="F74" s="255">
        <f>countifs('연계대장'!$B$5:$B$343,$S$17,'연계대장'!$C$5:$C$343,$T9,'연계대장'!$E$5:$E$343,F$2)</f>
        <v>0</v>
      </c>
      <c r="G74" s="255">
        <f>countifs('연계대장'!$B$5:$B$343,$S$17,'연계대장'!$C$5:$C$343,$T9,'연계대장'!$E$5:$E$343,G$2)</f>
        <v>0</v>
      </c>
      <c r="H74" s="255">
        <f>countifs('연계대장'!$B$5:$B$343,$S$17,'연계대장'!$C$5:$C$343,$T9,'연계대장'!$E$5:$E$343,H$2)</f>
        <v>0</v>
      </c>
      <c r="I74" s="255">
        <f>countifs('연계대장'!$B$5:$B$343,$S$17,'연계대장'!$C$5:$C$343,$T9,'연계대장'!$E$5:$E$343,I$2)</f>
        <v>0</v>
      </c>
      <c r="J74" s="255">
        <f>countifs('연계대장'!$B$5:$B$343,$S$17,'연계대장'!$C$5:$C$343,$T9,'연계대장'!$E$5:$E$343,J$2)</f>
        <v>0</v>
      </c>
      <c r="K74" s="255">
        <f>countifs('연계대장'!$B$5:$B$343,$S$17,'연계대장'!$C$5:$C$343,$T9,'연계대장'!$E$5:$E$343,K$2)</f>
        <v>0</v>
      </c>
      <c r="L74" s="255">
        <f>countifs('연계대장'!$B$5:$B$343,$S$17,'연계대장'!$C$5:$C$343,$T9,'연계대장'!$I$5:$I$343,L$2)</f>
        <v>0</v>
      </c>
      <c r="M74" s="255">
        <f>countifs('연계대장'!$B$5:$B$343,$S$17,'연계대장'!$C$5:$C$343,$T9,'연계대장'!$I$5:$I$343,M$2)</f>
        <v>0</v>
      </c>
      <c r="N74" s="255">
        <f>countifs('연계대장'!$B$5:$B$343,$S$17,'연계대장'!$C$5:$C$343,$T9,'연계대장'!$I$5:$I$343,N$2)</f>
        <v>0</v>
      </c>
      <c r="O74" s="255">
        <f>countifs('연계대장'!$B$5:$B$343,$S$17,'연계대장'!$C$5:$C$343,$T9,'연계대장'!$I$5:$I$343,O$2)</f>
        <v>0</v>
      </c>
      <c r="P74" s="255">
        <f>countifs('연계대장'!$B$5:$B$343,$S$17,'연계대장'!$C$5:$C$343,$T9,'연계대장'!$I$5:$I$343,P$2)</f>
        <v>0</v>
      </c>
      <c r="Q74" s="255">
        <f>countifs('연계대장'!$B$5:$B$343,$S$17,'연계대장'!$C$5:$C$343,$T9,'연계대장'!$I$5:$I$343,Q$2)</f>
        <v>0</v>
      </c>
    </row>
    <row r="75">
      <c r="B75" s="31"/>
      <c r="C75" s="473">
        <v>5.0</v>
      </c>
      <c r="D75" s="255">
        <f>countifs('연계대장'!$B$5:$B$343,$S$17,'연계대장'!$C$5:$C$343,$T10,'연계대장'!$L$5:$L$343,"남")</f>
        <v>0</v>
      </c>
      <c r="E75" s="255">
        <f>countifs('연계대장'!$B$5:$B$343,$S$17,'연계대장'!$C$5:$C$343,$T10,'연계대장'!$L$5:$L$343,"여")</f>
        <v>0</v>
      </c>
      <c r="F75" s="255">
        <f>countifs('연계대장'!$B$5:$B$343,$S$17,'연계대장'!$C$5:$C$343,$T10,'연계대장'!$E$5:$E$343,F$2)</f>
        <v>0</v>
      </c>
      <c r="G75" s="255">
        <f>countifs('연계대장'!$B$5:$B$343,$S$17,'연계대장'!$C$5:$C$343,$T10,'연계대장'!$E$5:$E$343,G$2)</f>
        <v>0</v>
      </c>
      <c r="H75" s="255">
        <f>countifs('연계대장'!$B$5:$B$343,$S$17,'연계대장'!$C$5:$C$343,$T10,'연계대장'!$E$5:$E$343,H$2)</f>
        <v>0</v>
      </c>
      <c r="I75" s="255">
        <f>countifs('연계대장'!$B$5:$B$343,$S$17,'연계대장'!$C$5:$C$343,$T10,'연계대장'!$E$5:$E$343,I$2)</f>
        <v>0</v>
      </c>
      <c r="J75" s="255">
        <f>countifs('연계대장'!$B$5:$B$343,$S$17,'연계대장'!$C$5:$C$343,$T10,'연계대장'!$E$5:$E$343,J$2)</f>
        <v>0</v>
      </c>
      <c r="K75" s="255">
        <f>countifs('연계대장'!$B$5:$B$343,$S$17,'연계대장'!$C$5:$C$343,$T10,'연계대장'!$E$5:$E$343,K$2)</f>
        <v>0</v>
      </c>
      <c r="L75" s="255">
        <f>countifs('연계대장'!$B$5:$B$343,$S$17,'연계대장'!$C$5:$C$343,$T10,'연계대장'!$I$5:$I$343,L$2)</f>
        <v>0</v>
      </c>
      <c r="M75" s="255">
        <f>countifs('연계대장'!$B$5:$B$343,$S$17,'연계대장'!$C$5:$C$343,$T10,'연계대장'!$I$5:$I$343,M$2)</f>
        <v>0</v>
      </c>
      <c r="N75" s="255">
        <f>countifs('연계대장'!$B$5:$B$343,$S$17,'연계대장'!$C$5:$C$343,$T10,'연계대장'!$I$5:$I$343,N$2)</f>
        <v>0</v>
      </c>
      <c r="O75" s="255">
        <f>countifs('연계대장'!$B$5:$B$343,$S$17,'연계대장'!$C$5:$C$343,$T10,'연계대장'!$I$5:$I$343,O$2)</f>
        <v>0</v>
      </c>
      <c r="P75" s="255">
        <f>countifs('연계대장'!$B$5:$B$343,$S$17,'연계대장'!$C$5:$C$343,$T10,'연계대장'!$I$5:$I$343,P$2)</f>
        <v>0</v>
      </c>
      <c r="Q75" s="255">
        <f>countifs('연계대장'!$B$5:$B$343,$S$17,'연계대장'!$C$5:$C$343,$T10,'연계대장'!$I$5:$I$343,Q$2)</f>
        <v>0</v>
      </c>
    </row>
    <row r="76">
      <c r="B76" s="470" t="s">
        <v>1747</v>
      </c>
      <c r="C76" s="11"/>
      <c r="D76" s="471">
        <f t="shared" ref="D76:Q76" si="13">sum(D71:D75)</f>
        <v>0</v>
      </c>
      <c r="E76" s="471">
        <f t="shared" si="13"/>
        <v>0</v>
      </c>
      <c r="F76" s="471">
        <f t="shared" si="13"/>
        <v>0</v>
      </c>
      <c r="G76" s="471">
        <f t="shared" si="13"/>
        <v>0</v>
      </c>
      <c r="H76" s="471">
        <f t="shared" si="13"/>
        <v>0</v>
      </c>
      <c r="I76" s="471">
        <f t="shared" si="13"/>
        <v>0</v>
      </c>
      <c r="J76" s="471">
        <f t="shared" si="13"/>
        <v>0</v>
      </c>
      <c r="K76" s="471">
        <f t="shared" si="13"/>
        <v>0</v>
      </c>
      <c r="L76" s="471">
        <f t="shared" si="13"/>
        <v>0</v>
      </c>
      <c r="M76" s="471">
        <f t="shared" si="13"/>
        <v>0</v>
      </c>
      <c r="N76" s="471">
        <f t="shared" si="13"/>
        <v>0</v>
      </c>
      <c r="O76" s="471">
        <f t="shared" si="13"/>
        <v>0</v>
      </c>
      <c r="P76" s="471">
        <f t="shared" si="13"/>
        <v>0</v>
      </c>
      <c r="Q76" s="471">
        <f t="shared" si="13"/>
        <v>0</v>
      </c>
    </row>
  </sheetData>
  <mergeCells count="45">
    <mergeCell ref="D3:D4"/>
    <mergeCell ref="E3:E4"/>
    <mergeCell ref="B5:B9"/>
    <mergeCell ref="B10:C10"/>
    <mergeCell ref="B11:B15"/>
    <mergeCell ref="B16:C16"/>
    <mergeCell ref="B22:C22"/>
    <mergeCell ref="B17:B21"/>
    <mergeCell ref="B23:B27"/>
    <mergeCell ref="B28:C28"/>
    <mergeCell ref="B29:B33"/>
    <mergeCell ref="B34:C34"/>
    <mergeCell ref="B35:B39"/>
    <mergeCell ref="B40:C40"/>
    <mergeCell ref="B59:B63"/>
    <mergeCell ref="B65:B69"/>
    <mergeCell ref="B71:B75"/>
    <mergeCell ref="B70:C70"/>
    <mergeCell ref="B76:C76"/>
    <mergeCell ref="B41:B45"/>
    <mergeCell ref="B46:C46"/>
    <mergeCell ref="B47:B51"/>
    <mergeCell ref="B52:C52"/>
    <mergeCell ref="B53:B57"/>
    <mergeCell ref="B58:C58"/>
    <mergeCell ref="B64:C6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B1:B2"/>
    <mergeCell ref="C1:C2"/>
    <mergeCell ref="D1:E1"/>
    <mergeCell ref="F1:K1"/>
    <mergeCell ref="L1:Q1"/>
    <mergeCell ref="B3:B4"/>
    <mergeCell ref="C3:C4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3" max="3" width="16.38"/>
    <col customWidth="1" min="5" max="5" width="18.13"/>
    <col customWidth="1" min="9" max="9" width="18.63"/>
  </cols>
  <sheetData>
    <row r="1">
      <c r="A1" s="476" t="s">
        <v>1898</v>
      </c>
      <c r="B1" s="477" t="s">
        <v>1574</v>
      </c>
      <c r="C1" s="478" t="s">
        <v>188</v>
      </c>
      <c r="D1" s="479" t="s">
        <v>186</v>
      </c>
      <c r="E1" s="479" t="s">
        <v>1729</v>
      </c>
      <c r="F1" s="479" t="s">
        <v>1899</v>
      </c>
      <c r="G1" s="479" t="s">
        <v>1900</v>
      </c>
      <c r="H1" s="479" t="s">
        <v>192</v>
      </c>
      <c r="I1" s="479" t="s">
        <v>135</v>
      </c>
      <c r="J1" s="480"/>
      <c r="K1" s="481" t="s">
        <v>186</v>
      </c>
      <c r="L1" s="482" t="s">
        <v>1901</v>
      </c>
      <c r="M1" s="482" t="s">
        <v>1902</v>
      </c>
      <c r="N1" s="482" t="s">
        <v>1903</v>
      </c>
      <c r="O1" s="194"/>
      <c r="P1" s="194"/>
      <c r="Q1" s="244"/>
      <c r="R1" s="244"/>
      <c r="S1" s="244"/>
      <c r="T1" s="194"/>
      <c r="U1" s="194"/>
      <c r="V1" s="194"/>
      <c r="W1" s="194"/>
      <c r="X1" s="194"/>
      <c r="Y1" s="194"/>
    </row>
    <row r="2">
      <c r="A2" s="483">
        <v>1.0</v>
      </c>
      <c r="B2" s="199" t="s">
        <v>1277</v>
      </c>
      <c r="C2" s="484">
        <v>28629.0</v>
      </c>
      <c r="D2" s="200" t="s">
        <v>1904</v>
      </c>
      <c r="E2" s="485">
        <v>45659.0</v>
      </c>
      <c r="F2" s="486" t="s">
        <v>9</v>
      </c>
      <c r="G2" s="486" t="s">
        <v>1905</v>
      </c>
      <c r="H2" s="200" t="s">
        <v>33</v>
      </c>
      <c r="I2" s="487" t="s">
        <v>144</v>
      </c>
      <c r="J2" s="480"/>
      <c r="K2" s="488" t="str">
        <f t="shared" ref="K2:K1742" si="1">B2</f>
        <v>김혜경</v>
      </c>
      <c r="L2" s="489">
        <f t="shared" ref="L2:L550" si="2">2025-YEAR(C2)</f>
        <v>47</v>
      </c>
      <c r="M2" s="489">
        <f t="shared" ref="M2:M1742" si="3">LEFT(L2,1)*10</f>
        <v>40</v>
      </c>
      <c r="N2" s="489" t="str">
        <f t="shared" ref="N2:N1742" si="4">MID(E2,6,2)</f>
        <v>01</v>
      </c>
      <c r="O2" s="244"/>
      <c r="P2" s="244"/>
      <c r="Q2" s="194"/>
      <c r="R2" s="194"/>
      <c r="S2" s="194"/>
      <c r="T2" s="194"/>
      <c r="U2" s="194"/>
      <c r="V2" s="194"/>
      <c r="W2" s="194"/>
      <c r="X2" s="194"/>
      <c r="Y2" s="194"/>
    </row>
    <row r="3">
      <c r="A3" s="483">
        <v>2.0</v>
      </c>
      <c r="B3" s="143" t="s">
        <v>717</v>
      </c>
      <c r="C3" s="490">
        <v>33651.0</v>
      </c>
      <c r="D3" s="144" t="s">
        <v>1906</v>
      </c>
      <c r="E3" s="491">
        <v>45659.0</v>
      </c>
      <c r="F3" s="492" t="s">
        <v>9</v>
      </c>
      <c r="G3" s="492" t="s">
        <v>1905</v>
      </c>
      <c r="H3" s="144" t="s">
        <v>33</v>
      </c>
      <c r="I3" s="487" t="s">
        <v>127</v>
      </c>
      <c r="J3" s="480"/>
      <c r="K3" s="488" t="str">
        <f t="shared" si="1"/>
        <v>온경훈</v>
      </c>
      <c r="L3" s="489">
        <f t="shared" si="2"/>
        <v>33</v>
      </c>
      <c r="M3" s="489">
        <f t="shared" si="3"/>
        <v>30</v>
      </c>
      <c r="N3" s="489" t="str">
        <f t="shared" si="4"/>
        <v>01</v>
      </c>
      <c r="O3" s="194"/>
      <c r="P3" s="244"/>
      <c r="Q3" s="194"/>
      <c r="R3" s="194"/>
      <c r="S3" s="194"/>
      <c r="T3" s="194"/>
      <c r="U3" s="194"/>
      <c r="V3" s="194"/>
      <c r="W3" s="194"/>
      <c r="X3" s="194"/>
      <c r="Y3" s="194"/>
    </row>
    <row r="4">
      <c r="A4" s="483">
        <v>3.0</v>
      </c>
      <c r="B4" s="143" t="s">
        <v>1907</v>
      </c>
      <c r="C4" s="490">
        <v>16536.0</v>
      </c>
      <c r="D4" s="144" t="s">
        <v>1906</v>
      </c>
      <c r="E4" s="491">
        <v>45659.0</v>
      </c>
      <c r="F4" s="492" t="s">
        <v>9</v>
      </c>
      <c r="G4" s="492" t="s">
        <v>1908</v>
      </c>
      <c r="H4" s="144" t="s">
        <v>33</v>
      </c>
      <c r="I4" s="487" t="s">
        <v>144</v>
      </c>
      <c r="J4" s="480"/>
      <c r="K4" s="488" t="str">
        <f t="shared" si="1"/>
        <v>박민(고터)</v>
      </c>
      <c r="L4" s="489">
        <f t="shared" si="2"/>
        <v>80</v>
      </c>
      <c r="M4" s="489">
        <f t="shared" si="3"/>
        <v>80</v>
      </c>
      <c r="N4" s="489" t="str">
        <f t="shared" si="4"/>
        <v>01</v>
      </c>
      <c r="O4" s="194"/>
      <c r="P4" s="244"/>
      <c r="Q4" s="194"/>
      <c r="R4" s="194"/>
      <c r="S4" s="194"/>
      <c r="T4" s="194"/>
      <c r="U4" s="194"/>
      <c r="V4" s="194"/>
      <c r="W4" s="194"/>
      <c r="X4" s="194"/>
      <c r="Y4" s="194"/>
    </row>
    <row r="5">
      <c r="A5" s="483">
        <v>4.0</v>
      </c>
      <c r="B5" s="143" t="s">
        <v>1909</v>
      </c>
      <c r="C5" s="490">
        <v>25033.0</v>
      </c>
      <c r="D5" s="144" t="s">
        <v>1906</v>
      </c>
      <c r="E5" s="491">
        <v>45660.0</v>
      </c>
      <c r="F5" s="492" t="s">
        <v>1910</v>
      </c>
      <c r="G5" s="492" t="s">
        <v>1908</v>
      </c>
      <c r="H5" s="144" t="s">
        <v>33</v>
      </c>
      <c r="I5" s="487" t="s">
        <v>144</v>
      </c>
      <c r="J5" s="480"/>
      <c r="K5" s="488" t="str">
        <f t="shared" si="1"/>
        <v>이정열*</v>
      </c>
      <c r="L5" s="489">
        <f t="shared" si="2"/>
        <v>57</v>
      </c>
      <c r="M5" s="489">
        <f t="shared" si="3"/>
        <v>50</v>
      </c>
      <c r="N5" s="489" t="str">
        <f t="shared" si="4"/>
        <v>01</v>
      </c>
      <c r="O5" s="194"/>
      <c r="P5" s="244"/>
      <c r="Q5" s="194"/>
      <c r="R5" s="194"/>
      <c r="S5" s="194"/>
      <c r="T5" s="194"/>
      <c r="U5" s="194"/>
      <c r="V5" s="194"/>
      <c r="W5" s="194"/>
      <c r="X5" s="194"/>
      <c r="Y5" s="194"/>
    </row>
    <row r="6">
      <c r="A6" s="483">
        <v>5.0</v>
      </c>
      <c r="B6" s="143" t="s">
        <v>848</v>
      </c>
      <c r="C6" s="490">
        <v>33377.0</v>
      </c>
      <c r="D6" s="144" t="s">
        <v>1904</v>
      </c>
      <c r="E6" s="491">
        <v>45663.0</v>
      </c>
      <c r="F6" s="492" t="s">
        <v>9</v>
      </c>
      <c r="G6" s="492" t="s">
        <v>1908</v>
      </c>
      <c r="H6" s="144" t="s">
        <v>33</v>
      </c>
      <c r="I6" s="487" t="s">
        <v>135</v>
      </c>
      <c r="J6" s="480"/>
      <c r="K6" s="488" t="str">
        <f t="shared" si="1"/>
        <v>윤보훈</v>
      </c>
      <c r="L6" s="489">
        <f t="shared" si="2"/>
        <v>34</v>
      </c>
      <c r="M6" s="489">
        <f t="shared" si="3"/>
        <v>30</v>
      </c>
      <c r="N6" s="489" t="str">
        <f t="shared" si="4"/>
        <v>01</v>
      </c>
      <c r="O6" s="194"/>
      <c r="P6" s="244"/>
      <c r="Q6" s="194"/>
      <c r="R6" s="194"/>
      <c r="S6" s="194"/>
      <c r="T6" s="194"/>
      <c r="U6" s="194"/>
      <c r="V6" s="194"/>
      <c r="W6" s="194"/>
      <c r="X6" s="194"/>
      <c r="Y6" s="194"/>
    </row>
    <row r="7">
      <c r="A7" s="483">
        <v>6.0</v>
      </c>
      <c r="B7" s="143" t="s">
        <v>1911</v>
      </c>
      <c r="C7" s="490">
        <v>22073.0</v>
      </c>
      <c r="D7" s="144" t="s">
        <v>1906</v>
      </c>
      <c r="E7" s="491">
        <v>45663.0</v>
      </c>
      <c r="F7" s="492" t="s">
        <v>1910</v>
      </c>
      <c r="G7" s="492" t="s">
        <v>1908</v>
      </c>
      <c r="H7" s="144" t="s">
        <v>33</v>
      </c>
      <c r="I7" s="487" t="s">
        <v>135</v>
      </c>
      <c r="J7" s="480"/>
      <c r="K7" s="488" t="str">
        <f t="shared" si="1"/>
        <v>신치호</v>
      </c>
      <c r="L7" s="489">
        <f t="shared" si="2"/>
        <v>65</v>
      </c>
      <c r="M7" s="489">
        <f t="shared" si="3"/>
        <v>60</v>
      </c>
      <c r="N7" s="489" t="str">
        <f t="shared" si="4"/>
        <v>01</v>
      </c>
      <c r="O7" s="194"/>
      <c r="P7" s="244"/>
      <c r="Q7" s="194"/>
      <c r="R7" s="194"/>
      <c r="S7" s="194"/>
      <c r="T7" s="194"/>
      <c r="U7" s="194"/>
      <c r="V7" s="194"/>
      <c r="W7" s="194"/>
      <c r="X7" s="194"/>
      <c r="Y7" s="194"/>
    </row>
    <row r="8">
      <c r="A8" s="483">
        <v>7.0</v>
      </c>
      <c r="B8" s="143" t="s">
        <v>1912</v>
      </c>
      <c r="C8" s="490">
        <v>30171.0</v>
      </c>
      <c r="D8" s="144" t="s">
        <v>1906</v>
      </c>
      <c r="E8" s="491">
        <v>45663.0</v>
      </c>
      <c r="F8" s="492" t="s">
        <v>1910</v>
      </c>
      <c r="G8" s="492" t="s">
        <v>1908</v>
      </c>
      <c r="H8" s="144" t="s">
        <v>33</v>
      </c>
      <c r="I8" s="487" t="s">
        <v>135</v>
      </c>
      <c r="J8" s="480"/>
      <c r="K8" s="488" t="str">
        <f t="shared" si="1"/>
        <v>김현정</v>
      </c>
      <c r="L8" s="489">
        <f t="shared" si="2"/>
        <v>43</v>
      </c>
      <c r="M8" s="489">
        <f t="shared" si="3"/>
        <v>40</v>
      </c>
      <c r="N8" s="489" t="str">
        <f t="shared" si="4"/>
        <v>01</v>
      </c>
      <c r="O8" s="194"/>
      <c r="P8" s="244"/>
      <c r="Q8" s="194"/>
      <c r="R8" s="194"/>
      <c r="S8" s="194"/>
      <c r="T8" s="194"/>
      <c r="U8" s="194"/>
      <c r="V8" s="194"/>
      <c r="W8" s="194"/>
      <c r="X8" s="194"/>
      <c r="Y8" s="194"/>
    </row>
    <row r="9">
      <c r="A9" s="483">
        <v>8.0</v>
      </c>
      <c r="B9" s="143" t="s">
        <v>794</v>
      </c>
      <c r="C9" s="490">
        <v>27335.0</v>
      </c>
      <c r="D9" s="144" t="s">
        <v>1906</v>
      </c>
      <c r="E9" s="491">
        <v>45666.0</v>
      </c>
      <c r="F9" s="492" t="s">
        <v>1910</v>
      </c>
      <c r="G9" s="492" t="s">
        <v>1908</v>
      </c>
      <c r="H9" s="144" t="s">
        <v>33</v>
      </c>
      <c r="I9" s="487" t="s">
        <v>135</v>
      </c>
      <c r="J9" s="480"/>
      <c r="K9" s="488" t="str">
        <f t="shared" si="1"/>
        <v>박병정</v>
      </c>
      <c r="L9" s="489">
        <f t="shared" si="2"/>
        <v>51</v>
      </c>
      <c r="M9" s="489">
        <f t="shared" si="3"/>
        <v>50</v>
      </c>
      <c r="N9" s="489" t="str">
        <f t="shared" si="4"/>
        <v>01</v>
      </c>
      <c r="O9" s="194"/>
      <c r="P9" s="244"/>
      <c r="Q9" s="194"/>
      <c r="R9" s="194"/>
      <c r="S9" s="194"/>
      <c r="T9" s="194"/>
      <c r="U9" s="194"/>
      <c r="V9" s="194"/>
      <c r="W9" s="194"/>
      <c r="X9" s="194"/>
      <c r="Y9" s="194"/>
    </row>
    <row r="10">
      <c r="A10" s="483">
        <v>9.0</v>
      </c>
      <c r="B10" s="143" t="s">
        <v>1291</v>
      </c>
      <c r="C10" s="490">
        <v>24481.0</v>
      </c>
      <c r="D10" s="144" t="s">
        <v>1906</v>
      </c>
      <c r="E10" s="491">
        <v>45666.0</v>
      </c>
      <c r="F10" s="492" t="s">
        <v>9</v>
      </c>
      <c r="G10" s="492" t="s">
        <v>1908</v>
      </c>
      <c r="H10" s="144" t="s">
        <v>33</v>
      </c>
      <c r="I10" s="487" t="s">
        <v>1913</v>
      </c>
      <c r="J10" s="480"/>
      <c r="K10" s="488" t="str">
        <f t="shared" si="1"/>
        <v>정기성</v>
      </c>
      <c r="L10" s="489">
        <f t="shared" si="2"/>
        <v>58</v>
      </c>
      <c r="M10" s="489">
        <f t="shared" si="3"/>
        <v>50</v>
      </c>
      <c r="N10" s="489" t="str">
        <f t="shared" si="4"/>
        <v>01</v>
      </c>
      <c r="O10" s="194"/>
      <c r="P10" s="244"/>
      <c r="Q10" s="194"/>
      <c r="R10" s="194"/>
      <c r="S10" s="194"/>
      <c r="T10" s="194"/>
      <c r="U10" s="194"/>
      <c r="V10" s="194"/>
      <c r="W10" s="194"/>
      <c r="X10" s="194"/>
      <c r="Y10" s="194"/>
    </row>
    <row r="11">
      <c r="A11" s="483">
        <v>10.0</v>
      </c>
      <c r="B11" s="143" t="s">
        <v>1914</v>
      </c>
      <c r="C11" s="490">
        <v>29356.0</v>
      </c>
      <c r="D11" s="144" t="s">
        <v>1906</v>
      </c>
      <c r="E11" s="491">
        <v>45667.0</v>
      </c>
      <c r="F11" s="492" t="s">
        <v>1910</v>
      </c>
      <c r="G11" s="492" t="s">
        <v>1908</v>
      </c>
      <c r="H11" s="144" t="s">
        <v>33</v>
      </c>
      <c r="I11" s="487" t="s">
        <v>135</v>
      </c>
      <c r="J11" s="480"/>
      <c r="K11" s="488" t="str">
        <f t="shared" si="1"/>
        <v>박준호</v>
      </c>
      <c r="L11" s="489">
        <f t="shared" si="2"/>
        <v>45</v>
      </c>
      <c r="M11" s="489">
        <f t="shared" si="3"/>
        <v>40</v>
      </c>
      <c r="N11" s="489" t="str">
        <f t="shared" si="4"/>
        <v>01</v>
      </c>
      <c r="O11" s="194"/>
      <c r="P11" s="244"/>
      <c r="Q11" s="194"/>
      <c r="R11" s="194"/>
      <c r="S11" s="194"/>
      <c r="T11" s="194"/>
      <c r="U11" s="194"/>
      <c r="V11" s="194"/>
      <c r="W11" s="194"/>
      <c r="X11" s="194"/>
      <c r="Y11" s="194"/>
    </row>
    <row r="12">
      <c r="A12" s="483">
        <v>11.0</v>
      </c>
      <c r="B12" s="143" t="s">
        <v>1915</v>
      </c>
      <c r="C12" s="490">
        <v>16643.0</v>
      </c>
      <c r="D12" s="144" t="s">
        <v>1906</v>
      </c>
      <c r="E12" s="491">
        <v>45667.0</v>
      </c>
      <c r="F12" s="492" t="s">
        <v>9</v>
      </c>
      <c r="G12" s="492" t="s">
        <v>1908</v>
      </c>
      <c r="H12" s="144" t="s">
        <v>33</v>
      </c>
      <c r="I12" s="487" t="s">
        <v>135</v>
      </c>
      <c r="J12" s="480"/>
      <c r="K12" s="488" t="str">
        <f t="shared" si="1"/>
        <v>조응택</v>
      </c>
      <c r="L12" s="489">
        <f t="shared" si="2"/>
        <v>80</v>
      </c>
      <c r="M12" s="489">
        <f t="shared" si="3"/>
        <v>80</v>
      </c>
      <c r="N12" s="489" t="str">
        <f t="shared" si="4"/>
        <v>01</v>
      </c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</row>
    <row r="13">
      <c r="A13" s="483">
        <v>12.0</v>
      </c>
      <c r="B13" s="143" t="s">
        <v>1916</v>
      </c>
      <c r="C13" s="490">
        <v>25330.0</v>
      </c>
      <c r="D13" s="144" t="s">
        <v>1906</v>
      </c>
      <c r="E13" s="491">
        <v>45670.0</v>
      </c>
      <c r="F13" s="492" t="s">
        <v>9</v>
      </c>
      <c r="G13" s="492" t="s">
        <v>1908</v>
      </c>
      <c r="H13" s="144" t="s">
        <v>33</v>
      </c>
      <c r="I13" s="487" t="s">
        <v>135</v>
      </c>
      <c r="J13" s="480"/>
      <c r="K13" s="488" t="str">
        <f t="shared" si="1"/>
        <v>홍성식</v>
      </c>
      <c r="L13" s="489">
        <f t="shared" si="2"/>
        <v>56</v>
      </c>
      <c r="M13" s="489">
        <f t="shared" si="3"/>
        <v>50</v>
      </c>
      <c r="N13" s="489" t="str">
        <f t="shared" si="4"/>
        <v>01</v>
      </c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</row>
    <row r="14">
      <c r="A14" s="483">
        <v>13.0</v>
      </c>
      <c r="B14" s="143" t="s">
        <v>1917</v>
      </c>
      <c r="C14" s="490">
        <v>23963.0</v>
      </c>
      <c r="D14" s="144" t="s">
        <v>1906</v>
      </c>
      <c r="E14" s="491">
        <v>45670.0</v>
      </c>
      <c r="F14" s="492" t="s">
        <v>9</v>
      </c>
      <c r="G14" s="492" t="s">
        <v>1908</v>
      </c>
      <c r="H14" s="144" t="s">
        <v>33</v>
      </c>
      <c r="I14" s="487" t="s">
        <v>135</v>
      </c>
      <c r="J14" s="480"/>
      <c r="K14" s="488" t="str">
        <f t="shared" si="1"/>
        <v>박경민*</v>
      </c>
      <c r="L14" s="489">
        <f t="shared" si="2"/>
        <v>60</v>
      </c>
      <c r="M14" s="489">
        <f t="shared" si="3"/>
        <v>60</v>
      </c>
      <c r="N14" s="489" t="str">
        <f t="shared" si="4"/>
        <v>01</v>
      </c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</row>
    <row r="15">
      <c r="A15" s="483">
        <v>14.0</v>
      </c>
      <c r="B15" s="143" t="s">
        <v>1918</v>
      </c>
      <c r="C15" s="490">
        <v>28369.0</v>
      </c>
      <c r="D15" s="144" t="s">
        <v>1906</v>
      </c>
      <c r="E15" s="491">
        <v>45671.0</v>
      </c>
      <c r="F15" s="492" t="s">
        <v>1910</v>
      </c>
      <c r="G15" s="492" t="s">
        <v>1905</v>
      </c>
      <c r="H15" s="144" t="s">
        <v>33</v>
      </c>
      <c r="I15" s="487" t="s">
        <v>127</v>
      </c>
      <c r="J15" s="480"/>
      <c r="K15" s="488" t="str">
        <f t="shared" si="1"/>
        <v>신정균</v>
      </c>
      <c r="L15" s="489">
        <f t="shared" si="2"/>
        <v>48</v>
      </c>
      <c r="M15" s="489">
        <f t="shared" si="3"/>
        <v>40</v>
      </c>
      <c r="N15" s="489" t="str">
        <f t="shared" si="4"/>
        <v>01</v>
      </c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</row>
    <row r="16">
      <c r="A16" s="483">
        <v>15.0</v>
      </c>
      <c r="B16" s="143" t="s">
        <v>1919</v>
      </c>
      <c r="C16" s="490">
        <v>22472.0</v>
      </c>
      <c r="D16" s="144" t="s">
        <v>1906</v>
      </c>
      <c r="E16" s="491">
        <v>45671.0</v>
      </c>
      <c r="F16" s="492" t="s">
        <v>9</v>
      </c>
      <c r="G16" s="492" t="s">
        <v>1908</v>
      </c>
      <c r="H16" s="144" t="s">
        <v>33</v>
      </c>
      <c r="I16" s="487" t="s">
        <v>135</v>
      </c>
      <c r="J16" s="480"/>
      <c r="K16" s="488" t="str">
        <f t="shared" si="1"/>
        <v>정민화</v>
      </c>
      <c r="L16" s="489">
        <f t="shared" si="2"/>
        <v>64</v>
      </c>
      <c r="M16" s="489">
        <f t="shared" si="3"/>
        <v>60</v>
      </c>
      <c r="N16" s="489" t="str">
        <f t="shared" si="4"/>
        <v>01</v>
      </c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</row>
    <row r="17">
      <c r="A17" s="483">
        <v>16.0</v>
      </c>
      <c r="B17" s="143" t="s">
        <v>922</v>
      </c>
      <c r="C17" s="490">
        <v>30734.0</v>
      </c>
      <c r="D17" s="144" t="s">
        <v>1906</v>
      </c>
      <c r="E17" s="491">
        <v>45672.0</v>
      </c>
      <c r="F17" s="492" t="s">
        <v>9</v>
      </c>
      <c r="G17" s="492" t="s">
        <v>1905</v>
      </c>
      <c r="H17" s="144" t="s">
        <v>33</v>
      </c>
      <c r="I17" s="487" t="s">
        <v>127</v>
      </c>
      <c r="J17" s="480"/>
      <c r="K17" s="488" t="str">
        <f t="shared" si="1"/>
        <v>박수남</v>
      </c>
      <c r="L17" s="489">
        <f t="shared" si="2"/>
        <v>41</v>
      </c>
      <c r="M17" s="489">
        <f t="shared" si="3"/>
        <v>40</v>
      </c>
      <c r="N17" s="489" t="str">
        <f t="shared" si="4"/>
        <v>01</v>
      </c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</row>
    <row r="18">
      <c r="A18" s="483">
        <v>17.0</v>
      </c>
      <c r="B18" s="143" t="s">
        <v>1920</v>
      </c>
      <c r="C18" s="490">
        <v>29101.0</v>
      </c>
      <c r="D18" s="144" t="s">
        <v>1906</v>
      </c>
      <c r="E18" s="491">
        <v>45672.0</v>
      </c>
      <c r="F18" s="492" t="s">
        <v>1910</v>
      </c>
      <c r="G18" s="492" t="s">
        <v>1908</v>
      </c>
      <c r="H18" s="144" t="s">
        <v>33</v>
      </c>
      <c r="I18" s="487" t="s">
        <v>135</v>
      </c>
      <c r="J18" s="480"/>
      <c r="K18" s="488" t="str">
        <f t="shared" si="1"/>
        <v>박종은</v>
      </c>
      <c r="L18" s="489">
        <f t="shared" si="2"/>
        <v>46</v>
      </c>
      <c r="M18" s="489">
        <f t="shared" si="3"/>
        <v>40</v>
      </c>
      <c r="N18" s="489" t="str">
        <f t="shared" si="4"/>
        <v>01</v>
      </c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</row>
    <row r="19">
      <c r="A19" s="483">
        <v>18.0</v>
      </c>
      <c r="B19" s="143" t="s">
        <v>1921</v>
      </c>
      <c r="C19" s="490">
        <v>20329.0</v>
      </c>
      <c r="D19" s="144" t="s">
        <v>1904</v>
      </c>
      <c r="E19" s="491">
        <v>45673.0</v>
      </c>
      <c r="F19" s="492" t="s">
        <v>9</v>
      </c>
      <c r="G19" s="492" t="s">
        <v>1908</v>
      </c>
      <c r="H19" s="144" t="s">
        <v>33</v>
      </c>
      <c r="I19" s="487" t="s">
        <v>135</v>
      </c>
      <c r="J19" s="480"/>
      <c r="K19" s="488" t="str">
        <f t="shared" si="1"/>
        <v>차민영</v>
      </c>
      <c r="L19" s="489">
        <f t="shared" si="2"/>
        <v>70</v>
      </c>
      <c r="M19" s="489">
        <f t="shared" si="3"/>
        <v>70</v>
      </c>
      <c r="N19" s="489" t="str">
        <f t="shared" si="4"/>
        <v>01</v>
      </c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</row>
    <row r="20">
      <c r="A20" s="483">
        <v>19.0</v>
      </c>
      <c r="B20" s="143" t="s">
        <v>1265</v>
      </c>
      <c r="C20" s="490">
        <v>25240.0</v>
      </c>
      <c r="D20" s="144" t="s">
        <v>1904</v>
      </c>
      <c r="E20" s="491">
        <v>45673.0</v>
      </c>
      <c r="F20" s="492" t="s">
        <v>9</v>
      </c>
      <c r="G20" s="492" t="s">
        <v>1905</v>
      </c>
      <c r="H20" s="144" t="s">
        <v>33</v>
      </c>
      <c r="I20" s="487" t="s">
        <v>127</v>
      </c>
      <c r="J20" s="480"/>
      <c r="K20" s="488" t="str">
        <f t="shared" si="1"/>
        <v>이은영</v>
      </c>
      <c r="L20" s="489">
        <f t="shared" si="2"/>
        <v>56</v>
      </c>
      <c r="M20" s="489">
        <f t="shared" si="3"/>
        <v>50</v>
      </c>
      <c r="N20" s="489" t="str">
        <f t="shared" si="4"/>
        <v>01</v>
      </c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</row>
    <row r="21">
      <c r="A21" s="483">
        <v>20.0</v>
      </c>
      <c r="B21" s="143" t="s">
        <v>1922</v>
      </c>
      <c r="C21" s="490">
        <v>21870.0</v>
      </c>
      <c r="D21" s="144" t="s">
        <v>1906</v>
      </c>
      <c r="E21" s="491">
        <v>45673.0</v>
      </c>
      <c r="F21" s="492" t="s">
        <v>1910</v>
      </c>
      <c r="G21" s="492" t="s">
        <v>1908</v>
      </c>
      <c r="H21" s="144" t="s">
        <v>33</v>
      </c>
      <c r="I21" s="487" t="s">
        <v>135</v>
      </c>
      <c r="J21" s="480"/>
      <c r="K21" s="488" t="str">
        <f t="shared" si="1"/>
        <v>윤석중</v>
      </c>
      <c r="L21" s="489">
        <f t="shared" si="2"/>
        <v>66</v>
      </c>
      <c r="M21" s="489">
        <f t="shared" si="3"/>
        <v>60</v>
      </c>
      <c r="N21" s="489" t="str">
        <f t="shared" si="4"/>
        <v>01</v>
      </c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</row>
    <row r="22">
      <c r="A22" s="483">
        <v>21.0</v>
      </c>
      <c r="B22" s="143" t="s">
        <v>1923</v>
      </c>
      <c r="C22" s="490">
        <v>21806.0</v>
      </c>
      <c r="D22" s="144" t="s">
        <v>1906</v>
      </c>
      <c r="E22" s="491">
        <v>45674.0</v>
      </c>
      <c r="F22" s="492" t="s">
        <v>9</v>
      </c>
      <c r="G22" s="492" t="s">
        <v>1908</v>
      </c>
      <c r="H22" s="144" t="s">
        <v>33</v>
      </c>
      <c r="I22" s="487" t="s">
        <v>1913</v>
      </c>
      <c r="J22" s="480"/>
      <c r="K22" s="488" t="str">
        <f t="shared" si="1"/>
        <v>이철호</v>
      </c>
      <c r="L22" s="489">
        <f t="shared" si="2"/>
        <v>66</v>
      </c>
      <c r="M22" s="489">
        <f t="shared" si="3"/>
        <v>60</v>
      </c>
      <c r="N22" s="489" t="str">
        <f t="shared" si="4"/>
        <v>01</v>
      </c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</row>
    <row r="23">
      <c r="A23" s="483">
        <v>22.0</v>
      </c>
      <c r="B23" s="143" t="s">
        <v>1924</v>
      </c>
      <c r="C23" s="490">
        <v>29099.0</v>
      </c>
      <c r="D23" s="144" t="s">
        <v>1906</v>
      </c>
      <c r="E23" s="491">
        <v>45679.0</v>
      </c>
      <c r="F23" s="492" t="s">
        <v>9</v>
      </c>
      <c r="G23" s="492" t="s">
        <v>1908</v>
      </c>
      <c r="H23" s="144" t="s">
        <v>33</v>
      </c>
      <c r="I23" s="487" t="s">
        <v>135</v>
      </c>
      <c r="J23" s="480"/>
      <c r="K23" s="488" t="str">
        <f t="shared" si="1"/>
        <v>진정현</v>
      </c>
      <c r="L23" s="489">
        <f t="shared" si="2"/>
        <v>46</v>
      </c>
      <c r="M23" s="489">
        <f t="shared" si="3"/>
        <v>40</v>
      </c>
      <c r="N23" s="489" t="str">
        <f t="shared" si="4"/>
        <v>01</v>
      </c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</row>
    <row r="24">
      <c r="A24" s="483">
        <v>23.0</v>
      </c>
      <c r="B24" s="143" t="s">
        <v>1925</v>
      </c>
      <c r="C24" s="490">
        <v>33442.0</v>
      </c>
      <c r="D24" s="144" t="s">
        <v>1906</v>
      </c>
      <c r="E24" s="491">
        <v>45681.0</v>
      </c>
      <c r="F24" s="492" t="s">
        <v>9</v>
      </c>
      <c r="G24" s="492" t="s">
        <v>1908</v>
      </c>
      <c r="H24" s="144" t="s">
        <v>33</v>
      </c>
      <c r="I24" s="487" t="s">
        <v>135</v>
      </c>
      <c r="J24" s="480"/>
      <c r="K24" s="488" t="str">
        <f t="shared" si="1"/>
        <v>성대성</v>
      </c>
      <c r="L24" s="489">
        <f t="shared" si="2"/>
        <v>34</v>
      </c>
      <c r="M24" s="489">
        <f t="shared" si="3"/>
        <v>30</v>
      </c>
      <c r="N24" s="489" t="str">
        <f t="shared" si="4"/>
        <v>01</v>
      </c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</row>
    <row r="25">
      <c r="A25" s="483">
        <v>24.0</v>
      </c>
      <c r="B25" s="143" t="s">
        <v>1926</v>
      </c>
      <c r="C25" s="490">
        <v>32279.0</v>
      </c>
      <c r="D25" s="144" t="s">
        <v>1906</v>
      </c>
      <c r="E25" s="491">
        <v>45681.0</v>
      </c>
      <c r="F25" s="492" t="s">
        <v>9</v>
      </c>
      <c r="G25" s="492" t="s">
        <v>1908</v>
      </c>
      <c r="H25" s="144" t="s">
        <v>33</v>
      </c>
      <c r="I25" s="487" t="s">
        <v>135</v>
      </c>
      <c r="J25" s="480"/>
      <c r="K25" s="488" t="str">
        <f t="shared" si="1"/>
        <v>송민규</v>
      </c>
      <c r="L25" s="489">
        <f t="shared" si="2"/>
        <v>37</v>
      </c>
      <c r="M25" s="489">
        <f t="shared" si="3"/>
        <v>30</v>
      </c>
      <c r="N25" s="489" t="str">
        <f t="shared" si="4"/>
        <v>01</v>
      </c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</row>
    <row r="26">
      <c r="A26" s="483">
        <v>25.0</v>
      </c>
      <c r="B26" s="143" t="s">
        <v>1876</v>
      </c>
      <c r="C26" s="490">
        <v>20931.0</v>
      </c>
      <c r="D26" s="144" t="s">
        <v>1904</v>
      </c>
      <c r="E26" s="491">
        <v>45684.0</v>
      </c>
      <c r="F26" s="492" t="s">
        <v>9</v>
      </c>
      <c r="G26" s="492" t="s">
        <v>1908</v>
      </c>
      <c r="H26" s="144" t="s">
        <v>33</v>
      </c>
      <c r="I26" s="487" t="s">
        <v>135</v>
      </c>
      <c r="J26" s="480"/>
      <c r="K26" s="488" t="str">
        <f t="shared" si="1"/>
        <v>김정희</v>
      </c>
      <c r="L26" s="489">
        <f t="shared" si="2"/>
        <v>68</v>
      </c>
      <c r="M26" s="489">
        <f t="shared" si="3"/>
        <v>60</v>
      </c>
      <c r="N26" s="489" t="str">
        <f t="shared" si="4"/>
        <v>01</v>
      </c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</row>
    <row r="27">
      <c r="A27" s="483">
        <v>26.0</v>
      </c>
      <c r="B27" s="143" t="s">
        <v>1927</v>
      </c>
      <c r="C27" s="490">
        <v>24635.0</v>
      </c>
      <c r="D27" s="144" t="s">
        <v>1906</v>
      </c>
      <c r="E27" s="491">
        <v>45691.0</v>
      </c>
      <c r="F27" s="492" t="s">
        <v>9</v>
      </c>
      <c r="G27" s="492" t="s">
        <v>1908</v>
      </c>
      <c r="H27" s="144" t="s">
        <v>33</v>
      </c>
      <c r="I27" s="487" t="s">
        <v>135</v>
      </c>
      <c r="J27" s="480"/>
      <c r="K27" s="488" t="str">
        <f t="shared" si="1"/>
        <v>조성원</v>
      </c>
      <c r="L27" s="489">
        <f t="shared" si="2"/>
        <v>58</v>
      </c>
      <c r="M27" s="489">
        <f t="shared" si="3"/>
        <v>50</v>
      </c>
      <c r="N27" s="489" t="str">
        <f t="shared" si="4"/>
        <v>02</v>
      </c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</row>
    <row r="28">
      <c r="A28" s="483">
        <v>27.0</v>
      </c>
      <c r="B28" s="143" t="s">
        <v>719</v>
      </c>
      <c r="C28" s="490">
        <v>26341.0</v>
      </c>
      <c r="D28" s="144" t="s">
        <v>1906</v>
      </c>
      <c r="E28" s="491">
        <v>45693.0</v>
      </c>
      <c r="F28" s="492" t="s">
        <v>1910</v>
      </c>
      <c r="G28" s="492" t="s">
        <v>1908</v>
      </c>
      <c r="H28" s="144" t="s">
        <v>33</v>
      </c>
      <c r="I28" s="487" t="s">
        <v>135</v>
      </c>
      <c r="J28" s="480"/>
      <c r="K28" s="488" t="str">
        <f t="shared" si="1"/>
        <v>김필종</v>
      </c>
      <c r="L28" s="489">
        <f t="shared" si="2"/>
        <v>53</v>
      </c>
      <c r="M28" s="489">
        <f t="shared" si="3"/>
        <v>50</v>
      </c>
      <c r="N28" s="489" t="str">
        <f t="shared" si="4"/>
        <v>02</v>
      </c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</row>
    <row r="29">
      <c r="A29" s="483">
        <v>28.0</v>
      </c>
      <c r="B29" s="143" t="s">
        <v>638</v>
      </c>
      <c r="C29" s="490">
        <v>25227.0</v>
      </c>
      <c r="D29" s="144" t="s">
        <v>1906</v>
      </c>
      <c r="E29" s="491">
        <v>45694.0</v>
      </c>
      <c r="F29" s="492" t="s">
        <v>1910</v>
      </c>
      <c r="G29" s="492" t="s">
        <v>1908</v>
      </c>
      <c r="H29" s="144" t="s">
        <v>33</v>
      </c>
      <c r="I29" s="487" t="s">
        <v>135</v>
      </c>
      <c r="J29" s="480"/>
      <c r="K29" s="488" t="str">
        <f t="shared" si="1"/>
        <v>김정수</v>
      </c>
      <c r="L29" s="489">
        <f t="shared" si="2"/>
        <v>56</v>
      </c>
      <c r="M29" s="489">
        <f t="shared" si="3"/>
        <v>50</v>
      </c>
      <c r="N29" s="489" t="str">
        <f t="shared" si="4"/>
        <v>02</v>
      </c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</row>
    <row r="30">
      <c r="A30" s="483">
        <v>29.0</v>
      </c>
      <c r="B30" s="143" t="s">
        <v>1928</v>
      </c>
      <c r="C30" s="490">
        <v>22957.0</v>
      </c>
      <c r="D30" s="144" t="s">
        <v>1906</v>
      </c>
      <c r="E30" s="491">
        <v>45695.0</v>
      </c>
      <c r="F30" s="492" t="s">
        <v>1910</v>
      </c>
      <c r="G30" s="492" t="s">
        <v>1908</v>
      </c>
      <c r="H30" s="144" t="s">
        <v>33</v>
      </c>
      <c r="I30" s="487" t="s">
        <v>1929</v>
      </c>
      <c r="J30" s="480"/>
      <c r="K30" s="488" t="str">
        <f t="shared" si="1"/>
        <v>박승덕</v>
      </c>
      <c r="L30" s="489">
        <f t="shared" si="2"/>
        <v>63</v>
      </c>
      <c r="M30" s="489">
        <f t="shared" si="3"/>
        <v>60</v>
      </c>
      <c r="N30" s="489" t="str">
        <f t="shared" si="4"/>
        <v>02</v>
      </c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</row>
    <row r="31">
      <c r="A31" s="483">
        <v>30.0</v>
      </c>
      <c r="B31" s="143" t="s">
        <v>574</v>
      </c>
      <c r="C31" s="490">
        <v>23852.0</v>
      </c>
      <c r="D31" s="144" t="s">
        <v>1906</v>
      </c>
      <c r="E31" s="491">
        <v>45698.0</v>
      </c>
      <c r="F31" s="492" t="s">
        <v>1910</v>
      </c>
      <c r="G31" s="492" t="s">
        <v>1908</v>
      </c>
      <c r="H31" s="144" t="s">
        <v>33</v>
      </c>
      <c r="I31" s="487" t="s">
        <v>135</v>
      </c>
      <c r="J31" s="480"/>
      <c r="K31" s="488" t="str">
        <f t="shared" si="1"/>
        <v>임윤혁</v>
      </c>
      <c r="L31" s="489">
        <f t="shared" si="2"/>
        <v>60</v>
      </c>
      <c r="M31" s="489">
        <f t="shared" si="3"/>
        <v>60</v>
      </c>
      <c r="N31" s="489" t="str">
        <f t="shared" si="4"/>
        <v>02</v>
      </c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</row>
    <row r="32">
      <c r="A32" s="483">
        <v>31.0</v>
      </c>
      <c r="B32" s="143" t="s">
        <v>1930</v>
      </c>
      <c r="C32" s="490">
        <v>22872.0</v>
      </c>
      <c r="D32" s="144" t="s">
        <v>1906</v>
      </c>
      <c r="E32" s="491">
        <v>45698.0</v>
      </c>
      <c r="F32" s="492" t="s">
        <v>9</v>
      </c>
      <c r="G32" s="492" t="s">
        <v>1908</v>
      </c>
      <c r="H32" s="144" t="s">
        <v>33</v>
      </c>
      <c r="I32" s="487" t="s">
        <v>1929</v>
      </c>
      <c r="J32" s="480"/>
      <c r="K32" s="488" t="str">
        <f t="shared" si="1"/>
        <v>황천응</v>
      </c>
      <c r="L32" s="489">
        <f t="shared" si="2"/>
        <v>63</v>
      </c>
      <c r="M32" s="489">
        <f t="shared" si="3"/>
        <v>60</v>
      </c>
      <c r="N32" s="489" t="str">
        <f t="shared" si="4"/>
        <v>02</v>
      </c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</row>
    <row r="33">
      <c r="A33" s="483">
        <v>32.0</v>
      </c>
      <c r="B33" s="143" t="s">
        <v>1931</v>
      </c>
      <c r="C33" s="490">
        <v>27021.0</v>
      </c>
      <c r="D33" s="144" t="s">
        <v>1906</v>
      </c>
      <c r="E33" s="491">
        <v>45699.0</v>
      </c>
      <c r="F33" s="492" t="s">
        <v>9</v>
      </c>
      <c r="G33" s="492" t="s">
        <v>1908</v>
      </c>
      <c r="H33" s="144" t="s">
        <v>33</v>
      </c>
      <c r="I33" s="487" t="s">
        <v>135</v>
      </c>
      <c r="J33" s="480"/>
      <c r="K33" s="488" t="str">
        <f t="shared" si="1"/>
        <v>김정호</v>
      </c>
      <c r="L33" s="489">
        <f t="shared" si="2"/>
        <v>52</v>
      </c>
      <c r="M33" s="489">
        <f t="shared" si="3"/>
        <v>50</v>
      </c>
      <c r="N33" s="489" t="str">
        <f t="shared" si="4"/>
        <v>02</v>
      </c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</row>
    <row r="34">
      <c r="A34" s="483">
        <v>33.0</v>
      </c>
      <c r="B34" s="143" t="s">
        <v>1519</v>
      </c>
      <c r="C34" s="490">
        <v>26556.0</v>
      </c>
      <c r="D34" s="144" t="s">
        <v>1906</v>
      </c>
      <c r="E34" s="491">
        <v>45702.0</v>
      </c>
      <c r="F34" s="492" t="s">
        <v>9</v>
      </c>
      <c r="G34" s="492" t="s">
        <v>1908</v>
      </c>
      <c r="H34" s="144" t="s">
        <v>33</v>
      </c>
      <c r="I34" s="487" t="s">
        <v>135</v>
      </c>
      <c r="J34" s="480"/>
      <c r="K34" s="488" t="str">
        <f t="shared" si="1"/>
        <v>김성철</v>
      </c>
      <c r="L34" s="489">
        <f t="shared" si="2"/>
        <v>53</v>
      </c>
      <c r="M34" s="489">
        <f t="shared" si="3"/>
        <v>50</v>
      </c>
      <c r="N34" s="489" t="str">
        <f t="shared" si="4"/>
        <v>02</v>
      </c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</row>
    <row r="35">
      <c r="A35" s="483">
        <v>34.0</v>
      </c>
      <c r="B35" s="143" t="s">
        <v>1932</v>
      </c>
      <c r="C35" s="490">
        <v>36292.0</v>
      </c>
      <c r="D35" s="144" t="s">
        <v>1906</v>
      </c>
      <c r="E35" s="491">
        <v>45702.0</v>
      </c>
      <c r="F35" s="492" t="s">
        <v>9</v>
      </c>
      <c r="G35" s="492" t="s">
        <v>1908</v>
      </c>
      <c r="H35" s="144" t="s">
        <v>33</v>
      </c>
      <c r="I35" s="487" t="s">
        <v>135</v>
      </c>
      <c r="J35" s="480"/>
      <c r="K35" s="488" t="str">
        <f t="shared" si="1"/>
        <v>현성준</v>
      </c>
      <c r="L35" s="489">
        <f t="shared" si="2"/>
        <v>26</v>
      </c>
      <c r="M35" s="489">
        <f t="shared" si="3"/>
        <v>20</v>
      </c>
      <c r="N35" s="489" t="str">
        <f t="shared" si="4"/>
        <v>02</v>
      </c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</row>
    <row r="36">
      <c r="A36" s="483">
        <v>35.0</v>
      </c>
      <c r="B36" s="143" t="s">
        <v>1933</v>
      </c>
      <c r="C36" s="490">
        <v>25231.0</v>
      </c>
      <c r="D36" s="144" t="s">
        <v>1906</v>
      </c>
      <c r="E36" s="491">
        <v>45704.0</v>
      </c>
      <c r="F36" s="492" t="s">
        <v>9</v>
      </c>
      <c r="G36" s="492" t="s">
        <v>1908</v>
      </c>
      <c r="H36" s="144" t="s">
        <v>33</v>
      </c>
      <c r="I36" s="487" t="s">
        <v>135</v>
      </c>
      <c r="J36" s="480"/>
      <c r="K36" s="488" t="str">
        <f t="shared" si="1"/>
        <v>장민수</v>
      </c>
      <c r="L36" s="489">
        <f t="shared" si="2"/>
        <v>56</v>
      </c>
      <c r="M36" s="489">
        <f t="shared" si="3"/>
        <v>50</v>
      </c>
      <c r="N36" s="489" t="str">
        <f t="shared" si="4"/>
        <v>02</v>
      </c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</row>
    <row r="37">
      <c r="A37" s="483">
        <v>36.0</v>
      </c>
      <c r="B37" s="143" t="s">
        <v>1333</v>
      </c>
      <c r="C37" s="490">
        <v>24037.0</v>
      </c>
      <c r="D37" s="144" t="s">
        <v>1906</v>
      </c>
      <c r="E37" s="491">
        <v>45707.0</v>
      </c>
      <c r="F37" s="492" t="s">
        <v>1910</v>
      </c>
      <c r="G37" s="492" t="s">
        <v>1908</v>
      </c>
      <c r="H37" s="144" t="s">
        <v>33</v>
      </c>
      <c r="I37" s="487" t="s">
        <v>135</v>
      </c>
      <c r="J37" s="480"/>
      <c r="K37" s="488" t="str">
        <f t="shared" si="1"/>
        <v>태진욱</v>
      </c>
      <c r="L37" s="489">
        <f t="shared" si="2"/>
        <v>60</v>
      </c>
      <c r="M37" s="489">
        <f t="shared" si="3"/>
        <v>60</v>
      </c>
      <c r="N37" s="489" t="str">
        <f t="shared" si="4"/>
        <v>02</v>
      </c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</row>
    <row r="38">
      <c r="A38" s="483">
        <v>37.0</v>
      </c>
      <c r="B38" s="143" t="s">
        <v>1934</v>
      </c>
      <c r="C38" s="490">
        <v>23869.0</v>
      </c>
      <c r="D38" s="144" t="s">
        <v>1906</v>
      </c>
      <c r="E38" s="491">
        <v>45707.0</v>
      </c>
      <c r="F38" s="492" t="s">
        <v>1910</v>
      </c>
      <c r="G38" s="492" t="s">
        <v>1908</v>
      </c>
      <c r="H38" s="144" t="s">
        <v>33</v>
      </c>
      <c r="I38" s="487" t="s">
        <v>135</v>
      </c>
      <c r="J38" s="480"/>
      <c r="K38" s="488" t="str">
        <f t="shared" si="1"/>
        <v>최문철</v>
      </c>
      <c r="L38" s="489">
        <f t="shared" si="2"/>
        <v>60</v>
      </c>
      <c r="M38" s="489">
        <f t="shared" si="3"/>
        <v>60</v>
      </c>
      <c r="N38" s="489" t="str">
        <f t="shared" si="4"/>
        <v>02</v>
      </c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</row>
    <row r="39">
      <c r="A39" s="483">
        <v>38.0</v>
      </c>
      <c r="B39" s="143" t="s">
        <v>588</v>
      </c>
      <c r="C39" s="490">
        <v>27529.0</v>
      </c>
      <c r="D39" s="144" t="s">
        <v>1906</v>
      </c>
      <c r="E39" s="491">
        <v>45707.0</v>
      </c>
      <c r="F39" s="492" t="s">
        <v>9</v>
      </c>
      <c r="G39" s="492" t="s">
        <v>1908</v>
      </c>
      <c r="H39" s="144" t="s">
        <v>33</v>
      </c>
      <c r="I39" s="487" t="s">
        <v>135</v>
      </c>
      <c r="J39" s="480"/>
      <c r="K39" s="488" t="str">
        <f t="shared" si="1"/>
        <v>김재성</v>
      </c>
      <c r="L39" s="489">
        <f t="shared" si="2"/>
        <v>50</v>
      </c>
      <c r="M39" s="489">
        <f t="shared" si="3"/>
        <v>50</v>
      </c>
      <c r="N39" s="489" t="str">
        <f t="shared" si="4"/>
        <v>02</v>
      </c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</row>
    <row r="40">
      <c r="A40" s="483">
        <v>39.0</v>
      </c>
      <c r="B40" s="143" t="s">
        <v>1935</v>
      </c>
      <c r="C40" s="490">
        <v>22627.0</v>
      </c>
      <c r="D40" s="144" t="s">
        <v>1906</v>
      </c>
      <c r="E40" s="491">
        <v>45709.0</v>
      </c>
      <c r="F40" s="492" t="s">
        <v>1910</v>
      </c>
      <c r="G40" s="492" t="s">
        <v>1908</v>
      </c>
      <c r="H40" s="144" t="s">
        <v>33</v>
      </c>
      <c r="I40" s="487" t="s">
        <v>135</v>
      </c>
      <c r="J40" s="480"/>
      <c r="K40" s="488" t="str">
        <f t="shared" si="1"/>
        <v>유정희</v>
      </c>
      <c r="L40" s="489">
        <f t="shared" si="2"/>
        <v>64</v>
      </c>
      <c r="M40" s="489">
        <f t="shared" si="3"/>
        <v>60</v>
      </c>
      <c r="N40" s="489" t="str">
        <f t="shared" si="4"/>
        <v>02</v>
      </c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</row>
    <row r="41">
      <c r="A41" s="483">
        <v>40.0</v>
      </c>
      <c r="B41" s="143" t="s">
        <v>712</v>
      </c>
      <c r="C41" s="490">
        <v>26774.0</v>
      </c>
      <c r="D41" s="144" t="s">
        <v>1906</v>
      </c>
      <c r="E41" s="491">
        <v>45712.0</v>
      </c>
      <c r="F41" s="492" t="s">
        <v>9</v>
      </c>
      <c r="G41" s="492" t="s">
        <v>1908</v>
      </c>
      <c r="H41" s="144" t="s">
        <v>33</v>
      </c>
      <c r="I41" s="487" t="s">
        <v>135</v>
      </c>
      <c r="J41" s="480"/>
      <c r="K41" s="488" t="str">
        <f t="shared" si="1"/>
        <v>유환상</v>
      </c>
      <c r="L41" s="489">
        <f t="shared" si="2"/>
        <v>52</v>
      </c>
      <c r="M41" s="489">
        <f t="shared" si="3"/>
        <v>50</v>
      </c>
      <c r="N41" s="489" t="str">
        <f t="shared" si="4"/>
        <v>02</v>
      </c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</row>
    <row r="42">
      <c r="A42" s="483">
        <v>41.0</v>
      </c>
      <c r="B42" s="143" t="s">
        <v>1936</v>
      </c>
      <c r="C42" s="490">
        <v>26701.0</v>
      </c>
      <c r="D42" s="144" t="s">
        <v>1906</v>
      </c>
      <c r="E42" s="491">
        <v>45713.0</v>
      </c>
      <c r="F42" s="492" t="s">
        <v>1910</v>
      </c>
      <c r="G42" s="492" t="s">
        <v>1908</v>
      </c>
      <c r="H42" s="144" t="s">
        <v>33</v>
      </c>
      <c r="I42" s="487" t="s">
        <v>135</v>
      </c>
      <c r="J42" s="480"/>
      <c r="K42" s="488" t="str">
        <f t="shared" si="1"/>
        <v>김상진</v>
      </c>
      <c r="L42" s="489">
        <f t="shared" si="2"/>
        <v>52</v>
      </c>
      <c r="M42" s="489">
        <f t="shared" si="3"/>
        <v>50</v>
      </c>
      <c r="N42" s="489" t="str">
        <f t="shared" si="4"/>
        <v>02</v>
      </c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</row>
    <row r="43">
      <c r="A43" s="483">
        <v>42.0</v>
      </c>
      <c r="B43" s="143" t="s">
        <v>1937</v>
      </c>
      <c r="C43" s="490">
        <v>25943.0</v>
      </c>
      <c r="D43" s="144" t="s">
        <v>1906</v>
      </c>
      <c r="E43" s="491">
        <v>45713.0</v>
      </c>
      <c r="F43" s="492" t="s">
        <v>1910</v>
      </c>
      <c r="G43" s="492" t="s">
        <v>1908</v>
      </c>
      <c r="H43" s="144" t="s">
        <v>33</v>
      </c>
      <c r="I43" s="487" t="s">
        <v>135</v>
      </c>
      <c r="J43" s="480"/>
      <c r="K43" s="488" t="str">
        <f t="shared" si="1"/>
        <v>이만식</v>
      </c>
      <c r="L43" s="489">
        <f t="shared" si="2"/>
        <v>54</v>
      </c>
      <c r="M43" s="489">
        <f t="shared" si="3"/>
        <v>50</v>
      </c>
      <c r="N43" s="489" t="str">
        <f t="shared" si="4"/>
        <v>02</v>
      </c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</row>
    <row r="44">
      <c r="A44" s="483">
        <v>43.0</v>
      </c>
      <c r="B44" s="143" t="s">
        <v>1938</v>
      </c>
      <c r="C44" s="490">
        <v>24762.0</v>
      </c>
      <c r="D44" s="144" t="s">
        <v>1906</v>
      </c>
      <c r="E44" s="491">
        <v>45714.0</v>
      </c>
      <c r="F44" s="492" t="s">
        <v>9</v>
      </c>
      <c r="G44" s="492" t="s">
        <v>1908</v>
      </c>
      <c r="H44" s="144" t="s">
        <v>33</v>
      </c>
      <c r="I44" s="487" t="s">
        <v>135</v>
      </c>
      <c r="J44" s="480"/>
      <c r="K44" s="488" t="str">
        <f t="shared" si="1"/>
        <v>조현인</v>
      </c>
      <c r="L44" s="489">
        <f t="shared" si="2"/>
        <v>58</v>
      </c>
      <c r="M44" s="489">
        <f t="shared" si="3"/>
        <v>50</v>
      </c>
      <c r="N44" s="489" t="str">
        <f t="shared" si="4"/>
        <v>02</v>
      </c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</row>
    <row r="45">
      <c r="A45" s="483">
        <v>44.0</v>
      </c>
      <c r="B45" s="143" t="s">
        <v>1939</v>
      </c>
      <c r="C45" s="490">
        <v>25941.0</v>
      </c>
      <c r="D45" s="144" t="s">
        <v>1904</v>
      </c>
      <c r="E45" s="491">
        <v>45721.0</v>
      </c>
      <c r="F45" s="492" t="s">
        <v>9</v>
      </c>
      <c r="G45" s="492" t="s">
        <v>1908</v>
      </c>
      <c r="H45" s="144" t="s">
        <v>33</v>
      </c>
      <c r="I45" s="487" t="s">
        <v>135</v>
      </c>
      <c r="J45" s="480"/>
      <c r="K45" s="488" t="str">
        <f t="shared" si="1"/>
        <v>이지순</v>
      </c>
      <c r="L45" s="489">
        <f t="shared" si="2"/>
        <v>54</v>
      </c>
      <c r="M45" s="489">
        <f t="shared" si="3"/>
        <v>50</v>
      </c>
      <c r="N45" s="489" t="str">
        <f t="shared" si="4"/>
        <v>03</v>
      </c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</row>
    <row r="46">
      <c r="A46" s="483">
        <v>45.0</v>
      </c>
      <c r="B46" s="143" t="s">
        <v>1940</v>
      </c>
      <c r="C46" s="490">
        <v>22298.0</v>
      </c>
      <c r="D46" s="144" t="s">
        <v>1906</v>
      </c>
      <c r="E46" s="491">
        <v>45722.0</v>
      </c>
      <c r="F46" s="492" t="s">
        <v>9</v>
      </c>
      <c r="G46" s="492" t="s">
        <v>1908</v>
      </c>
      <c r="H46" s="144" t="s">
        <v>33</v>
      </c>
      <c r="I46" s="487" t="s">
        <v>135</v>
      </c>
      <c r="J46" s="480"/>
      <c r="K46" s="488" t="str">
        <f t="shared" si="1"/>
        <v>김성배</v>
      </c>
      <c r="L46" s="489">
        <f t="shared" si="2"/>
        <v>64</v>
      </c>
      <c r="M46" s="489">
        <f t="shared" si="3"/>
        <v>60</v>
      </c>
      <c r="N46" s="489" t="str">
        <f t="shared" si="4"/>
        <v>03</v>
      </c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</row>
    <row r="47">
      <c r="A47" s="483">
        <v>46.0</v>
      </c>
      <c r="B47" s="143" t="s">
        <v>707</v>
      </c>
      <c r="C47" s="490">
        <v>27202.0</v>
      </c>
      <c r="D47" s="144" t="s">
        <v>1906</v>
      </c>
      <c r="E47" s="491">
        <v>45723.0</v>
      </c>
      <c r="F47" s="492" t="s">
        <v>1910</v>
      </c>
      <c r="G47" s="492" t="s">
        <v>1908</v>
      </c>
      <c r="H47" s="144" t="s">
        <v>33</v>
      </c>
      <c r="I47" s="487" t="s">
        <v>135</v>
      </c>
      <c r="J47" s="480"/>
      <c r="K47" s="488" t="str">
        <f t="shared" si="1"/>
        <v>최정수</v>
      </c>
      <c r="L47" s="489">
        <f t="shared" si="2"/>
        <v>51</v>
      </c>
      <c r="M47" s="489">
        <f t="shared" si="3"/>
        <v>50</v>
      </c>
      <c r="N47" s="489" t="str">
        <f t="shared" si="4"/>
        <v>03</v>
      </c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</row>
    <row r="48">
      <c r="A48" s="483">
        <v>47.0</v>
      </c>
      <c r="B48" s="143" t="s">
        <v>1941</v>
      </c>
      <c r="C48" s="490">
        <v>23546.0</v>
      </c>
      <c r="D48" s="144" t="s">
        <v>1904</v>
      </c>
      <c r="E48" s="491">
        <v>45727.0</v>
      </c>
      <c r="F48" s="492" t="s">
        <v>9</v>
      </c>
      <c r="G48" s="492" t="s">
        <v>1908</v>
      </c>
      <c r="H48" s="144" t="s">
        <v>33</v>
      </c>
      <c r="I48" s="487" t="s">
        <v>135</v>
      </c>
      <c r="J48" s="480"/>
      <c r="K48" s="488" t="str">
        <f t="shared" si="1"/>
        <v>윤성영</v>
      </c>
      <c r="L48" s="489">
        <f t="shared" si="2"/>
        <v>61</v>
      </c>
      <c r="M48" s="489">
        <f t="shared" si="3"/>
        <v>60</v>
      </c>
      <c r="N48" s="489" t="str">
        <f t="shared" si="4"/>
        <v>03</v>
      </c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</row>
    <row r="49">
      <c r="A49" s="483">
        <v>48.0</v>
      </c>
      <c r="B49" s="143" t="s">
        <v>810</v>
      </c>
      <c r="C49" s="490">
        <v>21577.0</v>
      </c>
      <c r="D49" s="144" t="s">
        <v>1906</v>
      </c>
      <c r="E49" s="491">
        <v>45727.0</v>
      </c>
      <c r="F49" s="492" t="s">
        <v>9</v>
      </c>
      <c r="G49" s="492" t="s">
        <v>1908</v>
      </c>
      <c r="H49" s="144" t="s">
        <v>33</v>
      </c>
      <c r="I49" s="487" t="s">
        <v>135</v>
      </c>
      <c r="J49" s="480"/>
      <c r="K49" s="488" t="str">
        <f t="shared" si="1"/>
        <v>민석현</v>
      </c>
      <c r="L49" s="489">
        <f t="shared" si="2"/>
        <v>66</v>
      </c>
      <c r="M49" s="489">
        <f t="shared" si="3"/>
        <v>60</v>
      </c>
      <c r="N49" s="489" t="str">
        <f t="shared" si="4"/>
        <v>03</v>
      </c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</row>
    <row r="50">
      <c r="A50" s="483">
        <v>49.0</v>
      </c>
      <c r="B50" s="143" t="s">
        <v>1521</v>
      </c>
      <c r="C50" s="490">
        <v>33809.0</v>
      </c>
      <c r="D50" s="144" t="s">
        <v>1906</v>
      </c>
      <c r="E50" s="491">
        <v>45727.0</v>
      </c>
      <c r="F50" s="492" t="s">
        <v>9</v>
      </c>
      <c r="G50" s="492" t="s">
        <v>1908</v>
      </c>
      <c r="H50" s="144" t="s">
        <v>33</v>
      </c>
      <c r="I50" s="487" t="s">
        <v>135</v>
      </c>
      <c r="J50" s="480"/>
      <c r="K50" s="488" t="str">
        <f t="shared" si="1"/>
        <v>오민규</v>
      </c>
      <c r="L50" s="489">
        <f t="shared" si="2"/>
        <v>33</v>
      </c>
      <c r="M50" s="489">
        <f t="shared" si="3"/>
        <v>30</v>
      </c>
      <c r="N50" s="489" t="str">
        <f t="shared" si="4"/>
        <v>03</v>
      </c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</row>
    <row r="51">
      <c r="A51" s="483">
        <v>50.0</v>
      </c>
      <c r="B51" s="143" t="s">
        <v>1942</v>
      </c>
      <c r="C51" s="490">
        <v>21904.0</v>
      </c>
      <c r="D51" s="144" t="s">
        <v>1906</v>
      </c>
      <c r="E51" s="491">
        <v>45734.0</v>
      </c>
      <c r="F51" s="492" t="s">
        <v>1910</v>
      </c>
      <c r="G51" s="492" t="s">
        <v>1905</v>
      </c>
      <c r="H51" s="144" t="s">
        <v>33</v>
      </c>
      <c r="I51" s="487" t="s">
        <v>135</v>
      </c>
      <c r="J51" s="480"/>
      <c r="K51" s="488" t="str">
        <f t="shared" si="1"/>
        <v>송창은</v>
      </c>
      <c r="L51" s="489">
        <f t="shared" si="2"/>
        <v>66</v>
      </c>
      <c r="M51" s="489">
        <f t="shared" si="3"/>
        <v>60</v>
      </c>
      <c r="N51" s="489" t="str">
        <f t="shared" si="4"/>
        <v>03</v>
      </c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</row>
    <row r="52">
      <c r="A52" s="483">
        <v>51.0</v>
      </c>
      <c r="B52" s="143" t="s">
        <v>1943</v>
      </c>
      <c r="C52" s="490">
        <v>27385.0</v>
      </c>
      <c r="D52" s="144" t="s">
        <v>1906</v>
      </c>
      <c r="E52" s="491">
        <v>45734.0</v>
      </c>
      <c r="F52" s="492" t="s">
        <v>9</v>
      </c>
      <c r="G52" s="492" t="s">
        <v>1908</v>
      </c>
      <c r="H52" s="144" t="s">
        <v>33</v>
      </c>
      <c r="I52" s="487" t="s">
        <v>135</v>
      </c>
      <c r="J52" s="480"/>
      <c r="K52" s="488" t="str">
        <f t="shared" si="1"/>
        <v>임석만</v>
      </c>
      <c r="L52" s="489">
        <f t="shared" si="2"/>
        <v>51</v>
      </c>
      <c r="M52" s="489">
        <f t="shared" si="3"/>
        <v>50</v>
      </c>
      <c r="N52" s="489" t="str">
        <f t="shared" si="4"/>
        <v>03</v>
      </c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</row>
    <row r="53">
      <c r="A53" s="483">
        <v>52.0</v>
      </c>
      <c r="B53" s="143" t="s">
        <v>1944</v>
      </c>
      <c r="C53" s="490">
        <v>24813.0</v>
      </c>
      <c r="D53" s="144" t="s">
        <v>1906</v>
      </c>
      <c r="E53" s="491">
        <v>45736.0</v>
      </c>
      <c r="F53" s="492" t="s">
        <v>9</v>
      </c>
      <c r="G53" s="492" t="s">
        <v>1908</v>
      </c>
      <c r="H53" s="144" t="s">
        <v>33</v>
      </c>
      <c r="I53" s="487" t="s">
        <v>135</v>
      </c>
      <c r="J53" s="480"/>
      <c r="K53" s="488" t="str">
        <f t="shared" si="1"/>
        <v>허춘회</v>
      </c>
      <c r="L53" s="489">
        <f t="shared" si="2"/>
        <v>58</v>
      </c>
      <c r="M53" s="489">
        <f t="shared" si="3"/>
        <v>50</v>
      </c>
      <c r="N53" s="489" t="str">
        <f t="shared" si="4"/>
        <v>03</v>
      </c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</row>
    <row r="54">
      <c r="A54" s="483">
        <v>53.0</v>
      </c>
      <c r="B54" s="143" t="s">
        <v>1782</v>
      </c>
      <c r="C54" s="490">
        <v>28007.0</v>
      </c>
      <c r="D54" s="144" t="s">
        <v>1906</v>
      </c>
      <c r="E54" s="491">
        <v>45736.0</v>
      </c>
      <c r="F54" s="492" t="s">
        <v>9</v>
      </c>
      <c r="G54" s="492" t="s">
        <v>1908</v>
      </c>
      <c r="H54" s="144" t="s">
        <v>33</v>
      </c>
      <c r="I54" s="487" t="s">
        <v>135</v>
      </c>
      <c r="J54" s="480"/>
      <c r="K54" s="488" t="str">
        <f t="shared" si="1"/>
        <v>전원표</v>
      </c>
      <c r="L54" s="489">
        <f t="shared" si="2"/>
        <v>49</v>
      </c>
      <c r="M54" s="489">
        <f t="shared" si="3"/>
        <v>40</v>
      </c>
      <c r="N54" s="489" t="str">
        <f t="shared" si="4"/>
        <v>03</v>
      </c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</row>
    <row r="55">
      <c r="A55" s="483">
        <v>54.0</v>
      </c>
      <c r="B55" s="143" t="s">
        <v>766</v>
      </c>
      <c r="C55" s="490">
        <v>24636.0</v>
      </c>
      <c r="D55" s="144" t="s">
        <v>1906</v>
      </c>
      <c r="E55" s="491">
        <v>45743.0</v>
      </c>
      <c r="F55" s="492" t="s">
        <v>1910</v>
      </c>
      <c r="G55" s="492" t="s">
        <v>1908</v>
      </c>
      <c r="H55" s="144" t="s">
        <v>33</v>
      </c>
      <c r="I55" s="487" t="s">
        <v>135</v>
      </c>
      <c r="J55" s="480"/>
      <c r="K55" s="488" t="str">
        <f t="shared" si="1"/>
        <v>고인식</v>
      </c>
      <c r="L55" s="489">
        <f t="shared" si="2"/>
        <v>58</v>
      </c>
      <c r="M55" s="489">
        <f t="shared" si="3"/>
        <v>50</v>
      </c>
      <c r="N55" s="489" t="str">
        <f t="shared" si="4"/>
        <v>03</v>
      </c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</row>
    <row r="56">
      <c r="A56" s="483">
        <v>55.0</v>
      </c>
      <c r="B56" s="143" t="s">
        <v>569</v>
      </c>
      <c r="C56" s="490">
        <v>28910.0</v>
      </c>
      <c r="D56" s="144" t="s">
        <v>1906</v>
      </c>
      <c r="E56" s="491">
        <v>45744.0</v>
      </c>
      <c r="F56" s="492" t="s">
        <v>1910</v>
      </c>
      <c r="G56" s="492" t="s">
        <v>1908</v>
      </c>
      <c r="H56" s="144" t="s">
        <v>33</v>
      </c>
      <c r="I56" s="487" t="s">
        <v>135</v>
      </c>
      <c r="J56" s="480"/>
      <c r="K56" s="488" t="str">
        <f t="shared" si="1"/>
        <v>김태승</v>
      </c>
      <c r="L56" s="489">
        <f t="shared" si="2"/>
        <v>46</v>
      </c>
      <c r="M56" s="489">
        <f t="shared" si="3"/>
        <v>40</v>
      </c>
      <c r="N56" s="489" t="str">
        <f t="shared" si="4"/>
        <v>03</v>
      </c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</row>
    <row r="57">
      <c r="A57" s="483">
        <v>56.0</v>
      </c>
      <c r="B57" s="143" t="s">
        <v>350</v>
      </c>
      <c r="C57" s="490">
        <v>33203.0</v>
      </c>
      <c r="D57" s="144" t="s">
        <v>1906</v>
      </c>
      <c r="E57" s="491">
        <v>45748.0</v>
      </c>
      <c r="F57" s="492" t="s">
        <v>9</v>
      </c>
      <c r="G57" s="492" t="s">
        <v>1908</v>
      </c>
      <c r="H57" s="144" t="s">
        <v>33</v>
      </c>
      <c r="I57" s="487" t="s">
        <v>135</v>
      </c>
      <c r="J57" s="480"/>
      <c r="K57" s="488" t="str">
        <f t="shared" si="1"/>
        <v>김수완</v>
      </c>
      <c r="L57" s="489">
        <f t="shared" si="2"/>
        <v>35</v>
      </c>
      <c r="M57" s="489">
        <f t="shared" si="3"/>
        <v>30</v>
      </c>
      <c r="N57" s="489" t="str">
        <f t="shared" si="4"/>
        <v>04</v>
      </c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</row>
    <row r="58">
      <c r="A58" s="483">
        <v>57.0</v>
      </c>
      <c r="B58" s="143" t="s">
        <v>945</v>
      </c>
      <c r="C58" s="490">
        <v>25259.0</v>
      </c>
      <c r="D58" s="144" t="s">
        <v>1906</v>
      </c>
      <c r="E58" s="491">
        <v>45748.0</v>
      </c>
      <c r="F58" s="492" t="s">
        <v>1910</v>
      </c>
      <c r="G58" s="492" t="s">
        <v>1945</v>
      </c>
      <c r="H58" s="144" t="s">
        <v>33</v>
      </c>
      <c r="I58" s="487" t="s">
        <v>135</v>
      </c>
      <c r="J58" s="480"/>
      <c r="K58" s="488" t="str">
        <f t="shared" si="1"/>
        <v>황태웅</v>
      </c>
      <c r="L58" s="489">
        <f t="shared" si="2"/>
        <v>56</v>
      </c>
      <c r="M58" s="489">
        <f t="shared" si="3"/>
        <v>50</v>
      </c>
      <c r="N58" s="489" t="str">
        <f t="shared" si="4"/>
        <v>04</v>
      </c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</row>
    <row r="59">
      <c r="A59" s="483">
        <v>58.0</v>
      </c>
      <c r="B59" s="143" t="s">
        <v>1946</v>
      </c>
      <c r="C59" s="490">
        <v>25884.0</v>
      </c>
      <c r="D59" s="144" t="s">
        <v>1906</v>
      </c>
      <c r="E59" s="491">
        <v>45751.0</v>
      </c>
      <c r="F59" s="492" t="s">
        <v>9</v>
      </c>
      <c r="G59" s="492" t="s">
        <v>1908</v>
      </c>
      <c r="H59" s="144" t="s">
        <v>33</v>
      </c>
      <c r="I59" s="487" t="s">
        <v>135</v>
      </c>
      <c r="J59" s="480"/>
      <c r="K59" s="488" t="str">
        <f t="shared" si="1"/>
        <v>안효민</v>
      </c>
      <c r="L59" s="489">
        <f t="shared" si="2"/>
        <v>55</v>
      </c>
      <c r="M59" s="489">
        <f t="shared" si="3"/>
        <v>50</v>
      </c>
      <c r="N59" s="489" t="str">
        <f t="shared" si="4"/>
        <v>04</v>
      </c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</row>
    <row r="60">
      <c r="A60" s="483">
        <v>59.0</v>
      </c>
      <c r="B60" s="143" t="s">
        <v>955</v>
      </c>
      <c r="C60" s="490">
        <v>23796.0</v>
      </c>
      <c r="D60" s="144" t="s">
        <v>1906</v>
      </c>
      <c r="E60" s="491">
        <v>45762.0</v>
      </c>
      <c r="F60" s="492" t="s">
        <v>9</v>
      </c>
      <c r="G60" s="492" t="s">
        <v>1947</v>
      </c>
      <c r="H60" s="144" t="s">
        <v>33</v>
      </c>
      <c r="I60" s="487" t="s">
        <v>135</v>
      </c>
      <c r="J60" s="480"/>
      <c r="K60" s="488" t="str">
        <f t="shared" si="1"/>
        <v>표성용</v>
      </c>
      <c r="L60" s="489">
        <f t="shared" si="2"/>
        <v>60</v>
      </c>
      <c r="M60" s="489">
        <f t="shared" si="3"/>
        <v>60</v>
      </c>
      <c r="N60" s="489" t="str">
        <f t="shared" si="4"/>
        <v>04</v>
      </c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</row>
    <row r="61">
      <c r="A61" s="483">
        <v>60.0</v>
      </c>
      <c r="B61" s="143" t="s">
        <v>1948</v>
      </c>
      <c r="C61" s="490">
        <v>25641.0</v>
      </c>
      <c r="D61" s="144" t="s">
        <v>1906</v>
      </c>
      <c r="E61" s="491">
        <v>45763.0</v>
      </c>
      <c r="F61" s="492" t="s">
        <v>9</v>
      </c>
      <c r="G61" s="492" t="s">
        <v>1908</v>
      </c>
      <c r="H61" s="144" t="s">
        <v>33</v>
      </c>
      <c r="I61" s="487" t="s">
        <v>135</v>
      </c>
      <c r="J61" s="480"/>
      <c r="K61" s="488" t="str">
        <f t="shared" si="1"/>
        <v>박종호</v>
      </c>
      <c r="L61" s="489">
        <f t="shared" si="2"/>
        <v>55</v>
      </c>
      <c r="M61" s="489">
        <f t="shared" si="3"/>
        <v>50</v>
      </c>
      <c r="N61" s="489" t="str">
        <f t="shared" si="4"/>
        <v>04</v>
      </c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</row>
    <row r="62">
      <c r="A62" s="483">
        <v>61.0</v>
      </c>
      <c r="B62" s="143" t="s">
        <v>1949</v>
      </c>
      <c r="C62" s="490">
        <v>29356.0</v>
      </c>
      <c r="D62" s="144" t="s">
        <v>1906</v>
      </c>
      <c r="E62" s="491">
        <v>45770.0</v>
      </c>
      <c r="F62" s="492" t="s">
        <v>9</v>
      </c>
      <c r="G62" s="492" t="s">
        <v>1908</v>
      </c>
      <c r="H62" s="144" t="s">
        <v>33</v>
      </c>
      <c r="I62" s="487" t="s">
        <v>135</v>
      </c>
      <c r="J62" s="480"/>
      <c r="K62" s="488" t="str">
        <f t="shared" si="1"/>
        <v>이대훈*</v>
      </c>
      <c r="L62" s="489">
        <f t="shared" si="2"/>
        <v>45</v>
      </c>
      <c r="M62" s="489">
        <f t="shared" si="3"/>
        <v>40</v>
      </c>
      <c r="N62" s="489" t="str">
        <f t="shared" si="4"/>
        <v>04</v>
      </c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</row>
    <row r="63">
      <c r="A63" s="483">
        <v>62.0</v>
      </c>
      <c r="B63" s="143" t="s">
        <v>1950</v>
      </c>
      <c r="C63" s="490">
        <v>24529.0</v>
      </c>
      <c r="D63" s="144" t="s">
        <v>1906</v>
      </c>
      <c r="E63" s="491">
        <v>45775.0</v>
      </c>
      <c r="F63" s="492" t="s">
        <v>1910</v>
      </c>
      <c r="G63" s="492" t="s">
        <v>1908</v>
      </c>
      <c r="H63" s="144" t="s">
        <v>33</v>
      </c>
      <c r="I63" s="487" t="s">
        <v>135</v>
      </c>
      <c r="J63" s="480"/>
      <c r="K63" s="488" t="str">
        <f t="shared" si="1"/>
        <v>변승재</v>
      </c>
      <c r="L63" s="489">
        <f t="shared" si="2"/>
        <v>58</v>
      </c>
      <c r="M63" s="489">
        <f t="shared" si="3"/>
        <v>50</v>
      </c>
      <c r="N63" s="489" t="str">
        <f t="shared" si="4"/>
        <v>04</v>
      </c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</row>
    <row r="64">
      <c r="A64" s="483">
        <v>63.0</v>
      </c>
      <c r="B64" s="143" t="s">
        <v>1951</v>
      </c>
      <c r="C64" s="490">
        <v>22945.0</v>
      </c>
      <c r="D64" s="144" t="s">
        <v>1906</v>
      </c>
      <c r="E64" s="491">
        <v>45776.0</v>
      </c>
      <c r="F64" s="492" t="s">
        <v>9</v>
      </c>
      <c r="G64" s="492" t="s">
        <v>1947</v>
      </c>
      <c r="H64" s="144" t="s">
        <v>33</v>
      </c>
      <c r="I64" s="487" t="s">
        <v>135</v>
      </c>
      <c r="J64" s="480"/>
      <c r="K64" s="488" t="str">
        <f t="shared" si="1"/>
        <v>강성권</v>
      </c>
      <c r="L64" s="489">
        <f t="shared" si="2"/>
        <v>63</v>
      </c>
      <c r="M64" s="489">
        <f t="shared" si="3"/>
        <v>60</v>
      </c>
      <c r="N64" s="489" t="str">
        <f t="shared" si="4"/>
        <v>04</v>
      </c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</row>
    <row r="65">
      <c r="A65" s="483">
        <v>64.0</v>
      </c>
      <c r="B65" s="143" t="s">
        <v>1952</v>
      </c>
      <c r="C65" s="490">
        <v>27793.0</v>
      </c>
      <c r="D65" s="144" t="s">
        <v>1906</v>
      </c>
      <c r="E65" s="491">
        <v>45776.0</v>
      </c>
      <c r="F65" s="492" t="s">
        <v>9</v>
      </c>
      <c r="G65" s="492" t="s">
        <v>1908</v>
      </c>
      <c r="H65" s="144" t="s">
        <v>33</v>
      </c>
      <c r="I65" s="487" t="s">
        <v>135</v>
      </c>
      <c r="J65" s="480"/>
      <c r="K65" s="488" t="str">
        <f t="shared" si="1"/>
        <v>권영학</v>
      </c>
      <c r="L65" s="489">
        <f t="shared" si="2"/>
        <v>49</v>
      </c>
      <c r="M65" s="489">
        <f t="shared" si="3"/>
        <v>40</v>
      </c>
      <c r="N65" s="489" t="str">
        <f t="shared" si="4"/>
        <v>04</v>
      </c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</row>
    <row r="66">
      <c r="A66" s="483">
        <v>65.0</v>
      </c>
      <c r="B66" s="143" t="s">
        <v>1325</v>
      </c>
      <c r="C66" s="490">
        <v>27668.0</v>
      </c>
      <c r="D66" s="144" t="s">
        <v>1906</v>
      </c>
      <c r="E66" s="491">
        <v>45784.0</v>
      </c>
      <c r="F66" s="492" t="s">
        <v>1910</v>
      </c>
      <c r="G66" s="492" t="s">
        <v>1908</v>
      </c>
      <c r="H66" s="144" t="s">
        <v>33</v>
      </c>
      <c r="I66" s="487" t="s">
        <v>135</v>
      </c>
      <c r="J66" s="480"/>
      <c r="K66" s="488" t="str">
        <f t="shared" si="1"/>
        <v>김선학</v>
      </c>
      <c r="L66" s="489">
        <f t="shared" si="2"/>
        <v>50</v>
      </c>
      <c r="M66" s="489">
        <f t="shared" si="3"/>
        <v>50</v>
      </c>
      <c r="N66" s="489" t="str">
        <f t="shared" si="4"/>
        <v>05</v>
      </c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</row>
    <row r="67">
      <c r="A67" s="483">
        <v>66.0</v>
      </c>
      <c r="B67" s="143" t="s">
        <v>860</v>
      </c>
      <c r="C67" s="490">
        <v>27436.0</v>
      </c>
      <c r="D67" s="144" t="s">
        <v>1906</v>
      </c>
      <c r="E67" s="491">
        <v>45784.0</v>
      </c>
      <c r="F67" s="492" t="s">
        <v>9</v>
      </c>
      <c r="G67" s="492" t="s">
        <v>1953</v>
      </c>
      <c r="H67" s="144" t="s">
        <v>33</v>
      </c>
      <c r="I67" s="487" t="s">
        <v>144</v>
      </c>
      <c r="J67" s="480"/>
      <c r="K67" s="488" t="str">
        <f t="shared" si="1"/>
        <v>엄성기</v>
      </c>
      <c r="L67" s="489">
        <f t="shared" si="2"/>
        <v>50</v>
      </c>
      <c r="M67" s="489">
        <f t="shared" si="3"/>
        <v>50</v>
      </c>
      <c r="N67" s="489" t="str">
        <f t="shared" si="4"/>
        <v>05</v>
      </c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</row>
    <row r="68">
      <c r="A68" s="483">
        <v>67.0</v>
      </c>
      <c r="B68" s="143" t="s">
        <v>1954</v>
      </c>
      <c r="C68" s="490">
        <v>25949.0</v>
      </c>
      <c r="D68" s="144" t="s">
        <v>1906</v>
      </c>
      <c r="E68" s="491">
        <v>45785.0</v>
      </c>
      <c r="F68" s="492" t="s">
        <v>1910</v>
      </c>
      <c r="G68" s="492" t="s">
        <v>1908</v>
      </c>
      <c r="H68" s="144" t="s">
        <v>33</v>
      </c>
      <c r="I68" s="487" t="s">
        <v>135</v>
      </c>
      <c r="J68" s="480"/>
      <c r="K68" s="488" t="str">
        <f t="shared" si="1"/>
        <v>윤관희</v>
      </c>
      <c r="L68" s="489">
        <f t="shared" si="2"/>
        <v>54</v>
      </c>
      <c r="M68" s="489">
        <f t="shared" si="3"/>
        <v>50</v>
      </c>
      <c r="N68" s="489" t="str">
        <f t="shared" si="4"/>
        <v>05</v>
      </c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</row>
    <row r="69">
      <c r="A69" s="483">
        <v>68.0</v>
      </c>
      <c r="B69" s="143" t="s">
        <v>943</v>
      </c>
      <c r="C69" s="490">
        <v>28534.0</v>
      </c>
      <c r="D69" s="144" t="s">
        <v>1906</v>
      </c>
      <c r="E69" s="491">
        <v>45787.0</v>
      </c>
      <c r="F69" s="492" t="s">
        <v>1910</v>
      </c>
      <c r="G69" s="492" t="s">
        <v>1908</v>
      </c>
      <c r="H69" s="144" t="s">
        <v>33</v>
      </c>
      <c r="I69" s="487" t="s">
        <v>135</v>
      </c>
      <c r="J69" s="480"/>
      <c r="K69" s="488" t="str">
        <f t="shared" si="1"/>
        <v>박상유</v>
      </c>
      <c r="L69" s="489">
        <f t="shared" si="2"/>
        <v>47</v>
      </c>
      <c r="M69" s="489">
        <f t="shared" si="3"/>
        <v>40</v>
      </c>
      <c r="N69" s="489" t="str">
        <f t="shared" si="4"/>
        <v>05</v>
      </c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</row>
    <row r="70">
      <c r="A70" s="483">
        <v>69.0</v>
      </c>
      <c r="B70" s="143" t="s">
        <v>777</v>
      </c>
      <c r="C70" s="490">
        <v>27320.0</v>
      </c>
      <c r="D70" s="144" t="s">
        <v>1906</v>
      </c>
      <c r="E70" s="491">
        <v>45787.0</v>
      </c>
      <c r="F70" s="492" t="s">
        <v>11</v>
      </c>
      <c r="G70" s="492" t="s">
        <v>1908</v>
      </c>
      <c r="H70" s="144" t="s">
        <v>33</v>
      </c>
      <c r="I70" s="487" t="s">
        <v>135</v>
      </c>
      <c r="J70" s="480"/>
      <c r="K70" s="488" t="str">
        <f t="shared" si="1"/>
        <v>이언희</v>
      </c>
      <c r="L70" s="489">
        <f t="shared" si="2"/>
        <v>51</v>
      </c>
      <c r="M70" s="489">
        <f t="shared" si="3"/>
        <v>50</v>
      </c>
      <c r="N70" s="489" t="str">
        <f t="shared" si="4"/>
        <v>05</v>
      </c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</row>
    <row r="71">
      <c r="A71" s="483">
        <v>70.0</v>
      </c>
      <c r="B71" s="143" t="s">
        <v>1955</v>
      </c>
      <c r="C71" s="490">
        <v>25695.0</v>
      </c>
      <c r="D71" s="144" t="s">
        <v>1906</v>
      </c>
      <c r="E71" s="491">
        <v>45787.0</v>
      </c>
      <c r="F71" s="492" t="s">
        <v>9</v>
      </c>
      <c r="G71" s="492" t="s">
        <v>1908</v>
      </c>
      <c r="H71" s="144" t="s">
        <v>33</v>
      </c>
      <c r="I71" s="487" t="s">
        <v>135</v>
      </c>
      <c r="J71" s="480"/>
      <c r="K71" s="488" t="str">
        <f t="shared" si="1"/>
        <v>주용정</v>
      </c>
      <c r="L71" s="489">
        <f t="shared" si="2"/>
        <v>55</v>
      </c>
      <c r="M71" s="489">
        <f t="shared" si="3"/>
        <v>50</v>
      </c>
      <c r="N71" s="489" t="str">
        <f t="shared" si="4"/>
        <v>05</v>
      </c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</row>
    <row r="72">
      <c r="A72" s="483">
        <v>71.0</v>
      </c>
      <c r="B72" s="143" t="s">
        <v>760</v>
      </c>
      <c r="C72" s="490">
        <v>24630.0</v>
      </c>
      <c r="D72" s="144" t="s">
        <v>1906</v>
      </c>
      <c r="E72" s="491">
        <v>45790.0</v>
      </c>
      <c r="F72" s="492" t="s">
        <v>1910</v>
      </c>
      <c r="G72" s="492" t="s">
        <v>1908</v>
      </c>
      <c r="H72" s="144" t="s">
        <v>33</v>
      </c>
      <c r="I72" s="487" t="s">
        <v>135</v>
      </c>
      <c r="J72" s="480"/>
      <c r="K72" s="488" t="str">
        <f t="shared" si="1"/>
        <v>박경식</v>
      </c>
      <c r="L72" s="489">
        <f t="shared" si="2"/>
        <v>58</v>
      </c>
      <c r="M72" s="489">
        <f t="shared" si="3"/>
        <v>50</v>
      </c>
      <c r="N72" s="489" t="str">
        <f t="shared" si="4"/>
        <v>05</v>
      </c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</row>
    <row r="73">
      <c r="A73" s="483">
        <v>72.0</v>
      </c>
      <c r="B73" s="143" t="s">
        <v>537</v>
      </c>
      <c r="C73" s="490">
        <v>29628.0</v>
      </c>
      <c r="D73" s="144" t="s">
        <v>1906</v>
      </c>
      <c r="E73" s="491">
        <v>45790.0</v>
      </c>
      <c r="F73" s="492" t="s">
        <v>9</v>
      </c>
      <c r="G73" s="492" t="s">
        <v>1947</v>
      </c>
      <c r="H73" s="144" t="s">
        <v>33</v>
      </c>
      <c r="I73" s="487" t="s">
        <v>135</v>
      </c>
      <c r="J73" s="480"/>
      <c r="K73" s="488" t="str">
        <f t="shared" si="1"/>
        <v>박준영</v>
      </c>
      <c r="L73" s="489">
        <f t="shared" si="2"/>
        <v>44</v>
      </c>
      <c r="M73" s="489">
        <f t="shared" si="3"/>
        <v>40</v>
      </c>
      <c r="N73" s="489" t="str">
        <f t="shared" si="4"/>
        <v>05</v>
      </c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</row>
    <row r="74">
      <c r="A74" s="483">
        <v>73.0</v>
      </c>
      <c r="B74" s="143" t="s">
        <v>1956</v>
      </c>
      <c r="C74" s="490">
        <v>31496.0</v>
      </c>
      <c r="D74" s="144" t="s">
        <v>1906</v>
      </c>
      <c r="E74" s="491">
        <v>45796.0</v>
      </c>
      <c r="F74" s="492" t="s">
        <v>9</v>
      </c>
      <c r="G74" s="492" t="s">
        <v>1908</v>
      </c>
      <c r="H74" s="144" t="s">
        <v>33</v>
      </c>
      <c r="I74" s="487" t="s">
        <v>135</v>
      </c>
      <c r="J74" s="480"/>
      <c r="K74" s="488" t="str">
        <f t="shared" si="1"/>
        <v>한만석</v>
      </c>
      <c r="L74" s="489">
        <f t="shared" si="2"/>
        <v>39</v>
      </c>
      <c r="M74" s="489">
        <f t="shared" si="3"/>
        <v>30</v>
      </c>
      <c r="N74" s="489" t="str">
        <f t="shared" si="4"/>
        <v>05</v>
      </c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</row>
    <row r="75">
      <c r="A75" s="483">
        <v>74.0</v>
      </c>
      <c r="B75" s="143" t="s">
        <v>418</v>
      </c>
      <c r="C75" s="490">
        <v>28870.0</v>
      </c>
      <c r="D75" s="144" t="s">
        <v>1906</v>
      </c>
      <c r="E75" s="491">
        <v>45796.0</v>
      </c>
      <c r="F75" s="492" t="s">
        <v>1910</v>
      </c>
      <c r="G75" s="492" t="s">
        <v>1908</v>
      </c>
      <c r="H75" s="144" t="s">
        <v>33</v>
      </c>
      <c r="I75" s="487" t="s">
        <v>135</v>
      </c>
      <c r="J75" s="480"/>
      <c r="K75" s="488" t="str">
        <f t="shared" si="1"/>
        <v>노일복</v>
      </c>
      <c r="L75" s="489">
        <f t="shared" si="2"/>
        <v>46</v>
      </c>
      <c r="M75" s="489">
        <f t="shared" si="3"/>
        <v>40</v>
      </c>
      <c r="N75" s="489" t="str">
        <f t="shared" si="4"/>
        <v>05</v>
      </c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</row>
    <row r="76">
      <c r="A76" s="483">
        <v>75.0</v>
      </c>
      <c r="B76" s="143" t="s">
        <v>1957</v>
      </c>
      <c r="C76" s="490">
        <v>26821.0</v>
      </c>
      <c r="D76" s="144" t="s">
        <v>1906</v>
      </c>
      <c r="E76" s="491">
        <v>45798.0</v>
      </c>
      <c r="F76" s="492" t="s">
        <v>9</v>
      </c>
      <c r="G76" s="492" t="s">
        <v>1908</v>
      </c>
      <c r="H76" s="144" t="s">
        <v>33</v>
      </c>
      <c r="I76" s="487" t="s">
        <v>135</v>
      </c>
      <c r="J76" s="480"/>
      <c r="K76" s="488" t="str">
        <f t="shared" si="1"/>
        <v>유승각</v>
      </c>
      <c r="L76" s="489">
        <f t="shared" si="2"/>
        <v>52</v>
      </c>
      <c r="M76" s="489">
        <f t="shared" si="3"/>
        <v>50</v>
      </c>
      <c r="N76" s="489" t="str">
        <f t="shared" si="4"/>
        <v>05</v>
      </c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</row>
    <row r="77">
      <c r="A77" s="483">
        <v>76.0</v>
      </c>
      <c r="B77" s="143" t="s">
        <v>1958</v>
      </c>
      <c r="C77" s="490">
        <v>28807.0</v>
      </c>
      <c r="D77" s="144" t="s">
        <v>1904</v>
      </c>
      <c r="E77" s="491">
        <v>45799.0</v>
      </c>
      <c r="F77" s="492" t="s">
        <v>9</v>
      </c>
      <c r="G77" s="492" t="s">
        <v>1908</v>
      </c>
      <c r="H77" s="144" t="s">
        <v>33</v>
      </c>
      <c r="I77" s="487" t="s">
        <v>135</v>
      </c>
      <c r="J77" s="480"/>
      <c r="K77" s="488" t="str">
        <f t="shared" si="1"/>
        <v>손영랑</v>
      </c>
      <c r="L77" s="489">
        <f t="shared" si="2"/>
        <v>47</v>
      </c>
      <c r="M77" s="489">
        <f t="shared" si="3"/>
        <v>40</v>
      </c>
      <c r="N77" s="489" t="str">
        <f t="shared" si="4"/>
        <v>05</v>
      </c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</row>
    <row r="78">
      <c r="A78" s="483">
        <v>77.0</v>
      </c>
      <c r="B78" s="143" t="s">
        <v>812</v>
      </c>
      <c r="C78" s="490">
        <v>34242.0</v>
      </c>
      <c r="D78" s="144" t="s">
        <v>1904</v>
      </c>
      <c r="E78" s="491">
        <v>45806.0</v>
      </c>
      <c r="F78" s="492" t="s">
        <v>9</v>
      </c>
      <c r="G78" s="492" t="s">
        <v>1908</v>
      </c>
      <c r="H78" s="144" t="s">
        <v>33</v>
      </c>
      <c r="I78" s="487" t="s">
        <v>135</v>
      </c>
      <c r="J78" s="480"/>
      <c r="K78" s="488" t="str">
        <f t="shared" si="1"/>
        <v>황선경</v>
      </c>
      <c r="L78" s="489">
        <f t="shared" si="2"/>
        <v>32</v>
      </c>
      <c r="M78" s="489">
        <f t="shared" si="3"/>
        <v>30</v>
      </c>
      <c r="N78" s="489" t="str">
        <f t="shared" si="4"/>
        <v>05</v>
      </c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</row>
    <row r="79">
      <c r="A79" s="483">
        <v>78.0</v>
      </c>
      <c r="B79" s="143" t="s">
        <v>1959</v>
      </c>
      <c r="C79" s="490">
        <v>23531.0</v>
      </c>
      <c r="D79" s="144" t="s">
        <v>1906</v>
      </c>
      <c r="E79" s="491">
        <v>45808.0</v>
      </c>
      <c r="F79" s="492" t="s">
        <v>11</v>
      </c>
      <c r="G79" s="492" t="s">
        <v>1908</v>
      </c>
      <c r="H79" s="144" t="s">
        <v>33</v>
      </c>
      <c r="I79" s="487" t="s">
        <v>135</v>
      </c>
      <c r="J79" s="480"/>
      <c r="K79" s="488" t="str">
        <f t="shared" si="1"/>
        <v>도한철</v>
      </c>
      <c r="L79" s="489">
        <f t="shared" si="2"/>
        <v>61</v>
      </c>
      <c r="M79" s="489">
        <f t="shared" si="3"/>
        <v>60</v>
      </c>
      <c r="N79" s="489" t="str">
        <f t="shared" si="4"/>
        <v>05</v>
      </c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</row>
    <row r="80">
      <c r="A80" s="483">
        <v>79.0</v>
      </c>
      <c r="B80" s="143" t="s">
        <v>1960</v>
      </c>
      <c r="C80" s="490">
        <v>22649.0</v>
      </c>
      <c r="D80" s="144" t="s">
        <v>1906</v>
      </c>
      <c r="E80" s="491">
        <v>45808.0</v>
      </c>
      <c r="F80" s="492" t="s">
        <v>11</v>
      </c>
      <c r="G80" s="492" t="s">
        <v>1908</v>
      </c>
      <c r="H80" s="144" t="s">
        <v>33</v>
      </c>
      <c r="I80" s="487" t="s">
        <v>135</v>
      </c>
      <c r="J80" s="480"/>
      <c r="K80" s="488" t="str">
        <f t="shared" si="1"/>
        <v>이만규</v>
      </c>
      <c r="L80" s="489">
        <f t="shared" si="2"/>
        <v>63</v>
      </c>
      <c r="M80" s="489">
        <f t="shared" si="3"/>
        <v>60</v>
      </c>
      <c r="N80" s="489" t="str">
        <f t="shared" si="4"/>
        <v>05</v>
      </c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</row>
    <row r="81">
      <c r="A81" s="483">
        <v>80.0</v>
      </c>
      <c r="B81" s="143" t="s">
        <v>554</v>
      </c>
      <c r="C81" s="490">
        <v>23432.0</v>
      </c>
      <c r="D81" s="144" t="s">
        <v>1906</v>
      </c>
      <c r="E81" s="491">
        <v>45817.0</v>
      </c>
      <c r="F81" s="492" t="s">
        <v>9</v>
      </c>
      <c r="G81" s="492" t="s">
        <v>1908</v>
      </c>
      <c r="H81" s="144" t="s">
        <v>33</v>
      </c>
      <c r="I81" s="487" t="s">
        <v>135</v>
      </c>
      <c r="J81" s="480"/>
      <c r="K81" s="488" t="str">
        <f t="shared" si="1"/>
        <v>조남선</v>
      </c>
      <c r="L81" s="489">
        <f t="shared" si="2"/>
        <v>61</v>
      </c>
      <c r="M81" s="489">
        <f t="shared" si="3"/>
        <v>60</v>
      </c>
      <c r="N81" s="489" t="str">
        <f t="shared" si="4"/>
        <v>06</v>
      </c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</row>
    <row r="82">
      <c r="A82" s="483">
        <v>81.0</v>
      </c>
      <c r="B82" s="143" t="s">
        <v>1961</v>
      </c>
      <c r="C82" s="490">
        <v>22626.0</v>
      </c>
      <c r="D82" s="144" t="s">
        <v>1906</v>
      </c>
      <c r="E82" s="491">
        <v>45817.0</v>
      </c>
      <c r="F82" s="492" t="s">
        <v>9</v>
      </c>
      <c r="G82" s="492" t="s">
        <v>1905</v>
      </c>
      <c r="H82" s="144" t="s">
        <v>33</v>
      </c>
      <c r="I82" s="487" t="s">
        <v>135</v>
      </c>
      <c r="J82" s="480"/>
      <c r="K82" s="488" t="str">
        <f t="shared" si="1"/>
        <v>임호범</v>
      </c>
      <c r="L82" s="489">
        <f t="shared" si="2"/>
        <v>64</v>
      </c>
      <c r="M82" s="489">
        <f t="shared" si="3"/>
        <v>60</v>
      </c>
      <c r="N82" s="489" t="str">
        <f t="shared" si="4"/>
        <v>06</v>
      </c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</row>
    <row r="83">
      <c r="A83" s="483">
        <v>82.0</v>
      </c>
      <c r="B83" s="143" t="s">
        <v>1271</v>
      </c>
      <c r="C83" s="490">
        <v>23248.0</v>
      </c>
      <c r="D83" s="144" t="s">
        <v>1906</v>
      </c>
      <c r="E83" s="491">
        <v>45832.0</v>
      </c>
      <c r="F83" s="492" t="s">
        <v>9</v>
      </c>
      <c r="G83" s="492" t="s">
        <v>1962</v>
      </c>
      <c r="H83" s="144" t="s">
        <v>33</v>
      </c>
      <c r="I83" s="487" t="s">
        <v>135</v>
      </c>
      <c r="J83" s="480"/>
      <c r="K83" s="488" t="str">
        <f t="shared" si="1"/>
        <v>이용주</v>
      </c>
      <c r="L83" s="489">
        <f t="shared" si="2"/>
        <v>62</v>
      </c>
      <c r="M83" s="489">
        <f t="shared" si="3"/>
        <v>60</v>
      </c>
      <c r="N83" s="489" t="str">
        <f t="shared" si="4"/>
        <v>06</v>
      </c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</row>
    <row r="84">
      <c r="A84" s="483">
        <v>83.0</v>
      </c>
      <c r="B84" s="143" t="s">
        <v>1963</v>
      </c>
      <c r="C84" s="490">
        <v>25713.0</v>
      </c>
      <c r="D84" s="144" t="s">
        <v>1906</v>
      </c>
      <c r="E84" s="491">
        <v>45832.0</v>
      </c>
      <c r="F84" s="492" t="s">
        <v>1910</v>
      </c>
      <c r="G84" s="492" t="s">
        <v>1962</v>
      </c>
      <c r="H84" s="144" t="s">
        <v>33</v>
      </c>
      <c r="I84" s="487" t="s">
        <v>135</v>
      </c>
      <c r="J84" s="480"/>
      <c r="K84" s="488" t="str">
        <f t="shared" si="1"/>
        <v>인수용*</v>
      </c>
      <c r="L84" s="489">
        <f t="shared" si="2"/>
        <v>55</v>
      </c>
      <c r="M84" s="489">
        <f t="shared" si="3"/>
        <v>50</v>
      </c>
      <c r="N84" s="489" t="str">
        <f t="shared" si="4"/>
        <v>06</v>
      </c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</row>
    <row r="85">
      <c r="A85" s="483">
        <v>84.0</v>
      </c>
      <c r="B85" s="143" t="s">
        <v>1074</v>
      </c>
      <c r="C85" s="490">
        <v>24945.0</v>
      </c>
      <c r="D85" s="144" t="s">
        <v>1906</v>
      </c>
      <c r="E85" s="491">
        <v>45832.0</v>
      </c>
      <c r="F85" s="492" t="s">
        <v>9</v>
      </c>
      <c r="G85" s="492" t="s">
        <v>1962</v>
      </c>
      <c r="H85" s="144" t="s">
        <v>33</v>
      </c>
      <c r="I85" s="487" t="s">
        <v>135</v>
      </c>
      <c r="J85" s="480"/>
      <c r="K85" s="488" t="str">
        <f t="shared" si="1"/>
        <v>김영권</v>
      </c>
      <c r="L85" s="489">
        <f t="shared" si="2"/>
        <v>57</v>
      </c>
      <c r="M85" s="489">
        <f t="shared" si="3"/>
        <v>50</v>
      </c>
      <c r="N85" s="489" t="str">
        <f t="shared" si="4"/>
        <v>06</v>
      </c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</row>
    <row r="86">
      <c r="A86" s="483">
        <v>85.0</v>
      </c>
      <c r="B86" s="143" t="s">
        <v>1268</v>
      </c>
      <c r="C86" s="490">
        <v>21427.0</v>
      </c>
      <c r="D86" s="144" t="s">
        <v>1906</v>
      </c>
      <c r="E86" s="491">
        <v>45832.0</v>
      </c>
      <c r="F86" s="492" t="s">
        <v>9</v>
      </c>
      <c r="G86" s="492" t="s">
        <v>1962</v>
      </c>
      <c r="H86" s="144" t="s">
        <v>33</v>
      </c>
      <c r="I86" s="487" t="s">
        <v>135</v>
      </c>
      <c r="J86" s="480"/>
      <c r="K86" s="488" t="str">
        <f t="shared" si="1"/>
        <v>임병규</v>
      </c>
      <c r="L86" s="489">
        <f t="shared" si="2"/>
        <v>67</v>
      </c>
      <c r="M86" s="489">
        <f t="shared" si="3"/>
        <v>60</v>
      </c>
      <c r="N86" s="489" t="str">
        <f t="shared" si="4"/>
        <v>06</v>
      </c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</row>
    <row r="87">
      <c r="A87" s="483">
        <v>86.0</v>
      </c>
      <c r="B87" s="143" t="s">
        <v>1283</v>
      </c>
      <c r="C87" s="490">
        <v>25693.0</v>
      </c>
      <c r="D87" s="144" t="s">
        <v>1906</v>
      </c>
      <c r="E87" s="491">
        <v>45832.0</v>
      </c>
      <c r="F87" s="492" t="s">
        <v>9</v>
      </c>
      <c r="G87" s="492" t="s">
        <v>1962</v>
      </c>
      <c r="H87" s="144" t="s">
        <v>33</v>
      </c>
      <c r="I87" s="487" t="s">
        <v>135</v>
      </c>
      <c r="J87" s="480"/>
      <c r="K87" s="488" t="str">
        <f t="shared" si="1"/>
        <v>김창석</v>
      </c>
      <c r="L87" s="489">
        <f t="shared" si="2"/>
        <v>55</v>
      </c>
      <c r="M87" s="489">
        <f t="shared" si="3"/>
        <v>50</v>
      </c>
      <c r="N87" s="489" t="str">
        <f t="shared" si="4"/>
        <v>06</v>
      </c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</row>
    <row r="88">
      <c r="A88" s="483">
        <v>87.0</v>
      </c>
      <c r="B88" s="143" t="s">
        <v>1159</v>
      </c>
      <c r="C88" s="490">
        <v>24418.0</v>
      </c>
      <c r="D88" s="144" t="s">
        <v>1906</v>
      </c>
      <c r="E88" s="491">
        <v>45832.0</v>
      </c>
      <c r="F88" s="492" t="s">
        <v>9</v>
      </c>
      <c r="G88" s="492" t="s">
        <v>1962</v>
      </c>
      <c r="H88" s="144" t="s">
        <v>33</v>
      </c>
      <c r="I88" s="487" t="s">
        <v>135</v>
      </c>
      <c r="J88" s="480"/>
      <c r="K88" s="488" t="str">
        <f t="shared" si="1"/>
        <v>난용민</v>
      </c>
      <c r="L88" s="489">
        <f t="shared" si="2"/>
        <v>59</v>
      </c>
      <c r="M88" s="489">
        <f t="shared" si="3"/>
        <v>50</v>
      </c>
      <c r="N88" s="489" t="str">
        <f t="shared" si="4"/>
        <v>06</v>
      </c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</row>
    <row r="89">
      <c r="A89" s="483">
        <v>88.0</v>
      </c>
      <c r="B89" s="143" t="s">
        <v>1155</v>
      </c>
      <c r="C89" s="490">
        <v>21959.0</v>
      </c>
      <c r="D89" s="144" t="s">
        <v>1906</v>
      </c>
      <c r="E89" s="491">
        <v>45832.0</v>
      </c>
      <c r="F89" s="492" t="s">
        <v>9</v>
      </c>
      <c r="G89" s="492" t="s">
        <v>1962</v>
      </c>
      <c r="H89" s="144" t="s">
        <v>33</v>
      </c>
      <c r="I89" s="487" t="s">
        <v>135</v>
      </c>
      <c r="J89" s="480"/>
      <c r="K89" s="488" t="str">
        <f t="shared" si="1"/>
        <v>김종설</v>
      </c>
      <c r="L89" s="489">
        <f t="shared" si="2"/>
        <v>65</v>
      </c>
      <c r="M89" s="489">
        <f t="shared" si="3"/>
        <v>60</v>
      </c>
      <c r="N89" s="489" t="str">
        <f t="shared" si="4"/>
        <v>06</v>
      </c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</row>
    <row r="90">
      <c r="A90" s="483">
        <v>89.0</v>
      </c>
      <c r="B90" s="143" t="s">
        <v>1244</v>
      </c>
      <c r="C90" s="490">
        <v>28605.0</v>
      </c>
      <c r="D90" s="144" t="s">
        <v>1906</v>
      </c>
      <c r="E90" s="491">
        <v>45832.0</v>
      </c>
      <c r="F90" s="492" t="s">
        <v>1910</v>
      </c>
      <c r="G90" s="492" t="s">
        <v>1962</v>
      </c>
      <c r="H90" s="144" t="s">
        <v>33</v>
      </c>
      <c r="I90" s="487" t="s">
        <v>135</v>
      </c>
      <c r="J90" s="480"/>
      <c r="K90" s="488" t="str">
        <f t="shared" si="1"/>
        <v>김효진</v>
      </c>
      <c r="L90" s="489">
        <f t="shared" si="2"/>
        <v>47</v>
      </c>
      <c r="M90" s="489">
        <f t="shared" si="3"/>
        <v>40</v>
      </c>
      <c r="N90" s="489" t="str">
        <f t="shared" si="4"/>
        <v>06</v>
      </c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</row>
    <row r="91">
      <c r="A91" s="483">
        <v>90.0</v>
      </c>
      <c r="B91" s="143" t="s">
        <v>1279</v>
      </c>
      <c r="C91" s="490">
        <v>24037.0</v>
      </c>
      <c r="D91" s="144" t="s">
        <v>1906</v>
      </c>
      <c r="E91" s="491">
        <v>45832.0</v>
      </c>
      <c r="F91" s="492" t="s">
        <v>9</v>
      </c>
      <c r="G91" s="492" t="s">
        <v>1962</v>
      </c>
      <c r="H91" s="144" t="s">
        <v>33</v>
      </c>
      <c r="I91" s="487" t="s">
        <v>135</v>
      </c>
      <c r="J91" s="480"/>
      <c r="K91" s="488" t="str">
        <f t="shared" si="1"/>
        <v>윤진희</v>
      </c>
      <c r="L91" s="489">
        <f t="shared" si="2"/>
        <v>60</v>
      </c>
      <c r="M91" s="489">
        <f t="shared" si="3"/>
        <v>60</v>
      </c>
      <c r="N91" s="489" t="str">
        <f t="shared" si="4"/>
        <v>06</v>
      </c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</row>
    <row r="92">
      <c r="A92" s="483">
        <v>91.0</v>
      </c>
      <c r="B92" s="143" t="s">
        <v>1143</v>
      </c>
      <c r="C92" s="490">
        <v>24393.0</v>
      </c>
      <c r="D92" s="144" t="s">
        <v>1906</v>
      </c>
      <c r="E92" s="491">
        <v>45832.0</v>
      </c>
      <c r="F92" s="492" t="s">
        <v>9</v>
      </c>
      <c r="G92" s="492" t="s">
        <v>1962</v>
      </c>
      <c r="H92" s="144" t="s">
        <v>33</v>
      </c>
      <c r="I92" s="487" t="s">
        <v>135</v>
      </c>
      <c r="J92" s="480"/>
      <c r="K92" s="488" t="str">
        <f t="shared" si="1"/>
        <v>윤민호</v>
      </c>
      <c r="L92" s="489">
        <f t="shared" si="2"/>
        <v>59</v>
      </c>
      <c r="M92" s="489">
        <f t="shared" si="3"/>
        <v>50</v>
      </c>
      <c r="N92" s="489" t="str">
        <f t="shared" si="4"/>
        <v>06</v>
      </c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</row>
    <row r="93">
      <c r="A93" s="493">
        <v>92.0</v>
      </c>
      <c r="B93" s="494" t="s">
        <v>815</v>
      </c>
      <c r="C93" s="495">
        <v>31406.0</v>
      </c>
      <c r="D93" s="496" t="s">
        <v>1906</v>
      </c>
      <c r="E93" s="497">
        <v>45663.0</v>
      </c>
      <c r="F93" s="498" t="s">
        <v>9</v>
      </c>
      <c r="G93" s="498" t="s">
        <v>1908</v>
      </c>
      <c r="H93" s="496" t="s">
        <v>35</v>
      </c>
      <c r="I93" s="499"/>
      <c r="J93" s="480"/>
      <c r="K93" s="488" t="str">
        <f t="shared" si="1"/>
        <v>강유진</v>
      </c>
      <c r="L93" s="489">
        <f t="shared" si="2"/>
        <v>40</v>
      </c>
      <c r="M93" s="489">
        <f t="shared" si="3"/>
        <v>40</v>
      </c>
      <c r="N93" s="489" t="str">
        <f t="shared" si="4"/>
        <v>01</v>
      </c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</row>
    <row r="94">
      <c r="A94" s="493">
        <v>93.0</v>
      </c>
      <c r="B94" s="494" t="s">
        <v>1964</v>
      </c>
      <c r="C94" s="495">
        <v>30767.0</v>
      </c>
      <c r="D94" s="496" t="s">
        <v>1906</v>
      </c>
      <c r="E94" s="497">
        <v>45670.0</v>
      </c>
      <c r="F94" s="498" t="s">
        <v>9</v>
      </c>
      <c r="G94" s="498" t="s">
        <v>1908</v>
      </c>
      <c r="H94" s="496" t="s">
        <v>35</v>
      </c>
      <c r="I94" s="499"/>
      <c r="J94" s="480"/>
      <c r="K94" s="488" t="str">
        <f t="shared" si="1"/>
        <v>정상배</v>
      </c>
      <c r="L94" s="489">
        <f t="shared" si="2"/>
        <v>41</v>
      </c>
      <c r="M94" s="489">
        <f t="shared" si="3"/>
        <v>40</v>
      </c>
      <c r="N94" s="489" t="str">
        <f t="shared" si="4"/>
        <v>01</v>
      </c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</row>
    <row r="95">
      <c r="A95" s="493">
        <v>94.0</v>
      </c>
      <c r="B95" s="494" t="s">
        <v>668</v>
      </c>
      <c r="C95" s="495">
        <v>24870.0</v>
      </c>
      <c r="D95" s="496" t="s">
        <v>1906</v>
      </c>
      <c r="E95" s="497">
        <v>45677.0</v>
      </c>
      <c r="F95" s="498" t="s">
        <v>9</v>
      </c>
      <c r="G95" s="498" t="s">
        <v>1908</v>
      </c>
      <c r="H95" s="496" t="s">
        <v>35</v>
      </c>
      <c r="I95" s="499"/>
      <c r="J95" s="480"/>
      <c r="K95" s="488" t="str">
        <f t="shared" si="1"/>
        <v>송정규</v>
      </c>
      <c r="L95" s="489">
        <f t="shared" si="2"/>
        <v>57</v>
      </c>
      <c r="M95" s="489">
        <f t="shared" si="3"/>
        <v>50</v>
      </c>
      <c r="N95" s="489" t="str">
        <f t="shared" si="4"/>
        <v>01</v>
      </c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</row>
    <row r="96">
      <c r="A96" s="493">
        <v>95.0</v>
      </c>
      <c r="B96" s="494" t="s">
        <v>688</v>
      </c>
      <c r="C96" s="495">
        <v>21195.0</v>
      </c>
      <c r="D96" s="496" t="s">
        <v>1906</v>
      </c>
      <c r="E96" s="497">
        <v>45699.0</v>
      </c>
      <c r="F96" s="498" t="s">
        <v>1910</v>
      </c>
      <c r="G96" s="498" t="s">
        <v>1908</v>
      </c>
      <c r="H96" s="496" t="s">
        <v>35</v>
      </c>
      <c r="I96" s="499"/>
      <c r="J96" s="480"/>
      <c r="K96" s="488" t="str">
        <f t="shared" si="1"/>
        <v>황정순</v>
      </c>
      <c r="L96" s="489">
        <f t="shared" si="2"/>
        <v>67</v>
      </c>
      <c r="M96" s="489">
        <f t="shared" si="3"/>
        <v>60</v>
      </c>
      <c r="N96" s="489" t="str">
        <f t="shared" si="4"/>
        <v>02</v>
      </c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</row>
    <row r="97">
      <c r="A97" s="493">
        <v>96.0</v>
      </c>
      <c r="B97" s="494" t="s">
        <v>1965</v>
      </c>
      <c r="C97" s="495">
        <v>26871.0</v>
      </c>
      <c r="D97" s="496" t="s">
        <v>1906</v>
      </c>
      <c r="E97" s="497">
        <v>45707.0</v>
      </c>
      <c r="F97" s="498" t="s">
        <v>1910</v>
      </c>
      <c r="G97" s="498" t="s">
        <v>1908</v>
      </c>
      <c r="H97" s="496" t="s">
        <v>35</v>
      </c>
      <c r="I97" s="499"/>
      <c r="J97" s="480"/>
      <c r="K97" s="488" t="str">
        <f t="shared" si="1"/>
        <v>박성</v>
      </c>
      <c r="L97" s="489">
        <f t="shared" si="2"/>
        <v>52</v>
      </c>
      <c r="M97" s="489">
        <f t="shared" si="3"/>
        <v>50</v>
      </c>
      <c r="N97" s="489" t="str">
        <f t="shared" si="4"/>
        <v>02</v>
      </c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</row>
    <row r="98">
      <c r="A98" s="493">
        <v>97.0</v>
      </c>
      <c r="B98" s="494" t="s">
        <v>924</v>
      </c>
      <c r="C98" s="495">
        <v>26557.0</v>
      </c>
      <c r="D98" s="496" t="s">
        <v>1906</v>
      </c>
      <c r="E98" s="497">
        <v>45707.0</v>
      </c>
      <c r="F98" s="498" t="s">
        <v>1910</v>
      </c>
      <c r="G98" s="498" t="s">
        <v>1905</v>
      </c>
      <c r="H98" s="496" t="s">
        <v>35</v>
      </c>
      <c r="I98" s="499"/>
      <c r="J98" s="480"/>
      <c r="K98" s="488" t="str">
        <f t="shared" si="1"/>
        <v>장택수</v>
      </c>
      <c r="L98" s="489">
        <f t="shared" si="2"/>
        <v>53</v>
      </c>
      <c r="M98" s="489">
        <f t="shared" si="3"/>
        <v>50</v>
      </c>
      <c r="N98" s="489" t="str">
        <f t="shared" si="4"/>
        <v>02</v>
      </c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</row>
    <row r="99">
      <c r="A99" s="493">
        <v>98.0</v>
      </c>
      <c r="B99" s="494" t="s">
        <v>797</v>
      </c>
      <c r="C99" s="495">
        <v>24904.0</v>
      </c>
      <c r="D99" s="496" t="s">
        <v>1906</v>
      </c>
      <c r="E99" s="497">
        <v>45713.0</v>
      </c>
      <c r="F99" s="498" t="s">
        <v>9</v>
      </c>
      <c r="G99" s="498" t="s">
        <v>1908</v>
      </c>
      <c r="H99" s="496" t="s">
        <v>35</v>
      </c>
      <c r="I99" s="499"/>
      <c r="J99" s="480"/>
      <c r="K99" s="488" t="str">
        <f t="shared" si="1"/>
        <v>김동영</v>
      </c>
      <c r="L99" s="489">
        <f t="shared" si="2"/>
        <v>57</v>
      </c>
      <c r="M99" s="489">
        <f t="shared" si="3"/>
        <v>50</v>
      </c>
      <c r="N99" s="489" t="str">
        <f t="shared" si="4"/>
        <v>02</v>
      </c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</row>
    <row r="100">
      <c r="A100" s="493">
        <v>99.0</v>
      </c>
      <c r="B100" s="494" t="s">
        <v>969</v>
      </c>
      <c r="C100" s="495">
        <v>23406.0</v>
      </c>
      <c r="D100" s="496" t="s">
        <v>1906</v>
      </c>
      <c r="E100" s="497">
        <v>45717.0</v>
      </c>
      <c r="F100" s="498" t="s">
        <v>9</v>
      </c>
      <c r="G100" s="498" t="s">
        <v>1908</v>
      </c>
      <c r="H100" s="496" t="s">
        <v>35</v>
      </c>
      <c r="I100" s="499"/>
      <c r="J100" s="480"/>
      <c r="K100" s="488" t="str">
        <f t="shared" si="1"/>
        <v>강호균</v>
      </c>
      <c r="L100" s="489">
        <f t="shared" si="2"/>
        <v>61</v>
      </c>
      <c r="M100" s="489">
        <f t="shared" si="3"/>
        <v>60</v>
      </c>
      <c r="N100" s="489" t="str">
        <f t="shared" si="4"/>
        <v>03</v>
      </c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</row>
    <row r="101">
      <c r="A101" s="493">
        <v>100.0</v>
      </c>
      <c r="B101" s="494" t="s">
        <v>1966</v>
      </c>
      <c r="C101" s="495">
        <v>22555.0</v>
      </c>
      <c r="D101" s="496" t="s">
        <v>1906</v>
      </c>
      <c r="E101" s="497">
        <v>45720.0</v>
      </c>
      <c r="F101" s="498" t="s">
        <v>1967</v>
      </c>
      <c r="G101" s="498" t="s">
        <v>1905</v>
      </c>
      <c r="H101" s="496" t="s">
        <v>35</v>
      </c>
      <c r="I101" s="499"/>
      <c r="J101" s="480"/>
      <c r="K101" s="488" t="str">
        <f t="shared" si="1"/>
        <v>김경환</v>
      </c>
      <c r="L101" s="489">
        <f t="shared" si="2"/>
        <v>64</v>
      </c>
      <c r="M101" s="489">
        <f t="shared" si="3"/>
        <v>60</v>
      </c>
      <c r="N101" s="489" t="str">
        <f t="shared" si="4"/>
        <v>03</v>
      </c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</row>
    <row r="102">
      <c r="A102" s="493">
        <v>101.0</v>
      </c>
      <c r="B102" s="494" t="s">
        <v>1968</v>
      </c>
      <c r="C102" s="495">
        <v>27058.0</v>
      </c>
      <c r="D102" s="496" t="s">
        <v>1906</v>
      </c>
      <c r="E102" s="497">
        <v>45722.0</v>
      </c>
      <c r="F102" s="498" t="s">
        <v>9</v>
      </c>
      <c r="G102" s="498" t="s">
        <v>1908</v>
      </c>
      <c r="H102" s="496" t="s">
        <v>35</v>
      </c>
      <c r="I102" s="499"/>
      <c r="J102" s="480"/>
      <c r="K102" s="488" t="str">
        <f t="shared" si="1"/>
        <v>손병곤</v>
      </c>
      <c r="L102" s="489">
        <f t="shared" si="2"/>
        <v>51</v>
      </c>
      <c r="M102" s="489">
        <f t="shared" si="3"/>
        <v>50</v>
      </c>
      <c r="N102" s="489" t="str">
        <f t="shared" si="4"/>
        <v>03</v>
      </c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</row>
    <row r="103">
      <c r="A103" s="493">
        <v>102.0</v>
      </c>
      <c r="B103" s="494" t="s">
        <v>1969</v>
      </c>
      <c r="C103" s="495">
        <v>26681.0</v>
      </c>
      <c r="D103" s="496" t="s">
        <v>1906</v>
      </c>
      <c r="E103" s="497">
        <v>45730.0</v>
      </c>
      <c r="F103" s="498" t="s">
        <v>9</v>
      </c>
      <c r="G103" s="498" t="s">
        <v>1908</v>
      </c>
      <c r="H103" s="496" t="s">
        <v>35</v>
      </c>
      <c r="I103" s="499"/>
      <c r="J103" s="480"/>
      <c r="K103" s="488" t="str">
        <f t="shared" si="1"/>
        <v>김재만</v>
      </c>
      <c r="L103" s="489">
        <f t="shared" si="2"/>
        <v>52</v>
      </c>
      <c r="M103" s="489">
        <f t="shared" si="3"/>
        <v>50</v>
      </c>
      <c r="N103" s="489" t="str">
        <f t="shared" si="4"/>
        <v>03</v>
      </c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</row>
    <row r="104">
      <c r="A104" s="493">
        <v>103.0</v>
      </c>
      <c r="B104" s="494" t="s">
        <v>1970</v>
      </c>
      <c r="C104" s="495">
        <v>27184.0</v>
      </c>
      <c r="D104" s="496" t="s">
        <v>1906</v>
      </c>
      <c r="E104" s="497">
        <v>45737.0</v>
      </c>
      <c r="F104" s="498" t="s">
        <v>9</v>
      </c>
      <c r="G104" s="498" t="s">
        <v>1908</v>
      </c>
      <c r="H104" s="496" t="s">
        <v>35</v>
      </c>
      <c r="I104" s="499"/>
      <c r="J104" s="480"/>
      <c r="K104" s="488" t="str">
        <f t="shared" si="1"/>
        <v>구태용</v>
      </c>
      <c r="L104" s="489">
        <f t="shared" si="2"/>
        <v>51</v>
      </c>
      <c r="M104" s="489">
        <f t="shared" si="3"/>
        <v>50</v>
      </c>
      <c r="N104" s="489" t="str">
        <f t="shared" si="4"/>
        <v>03</v>
      </c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</row>
    <row r="105">
      <c r="A105" s="493">
        <v>104.0</v>
      </c>
      <c r="B105" s="494" t="s">
        <v>748</v>
      </c>
      <c r="C105" s="495">
        <v>30489.0</v>
      </c>
      <c r="D105" s="496" t="s">
        <v>1906</v>
      </c>
      <c r="E105" s="497">
        <v>45755.0</v>
      </c>
      <c r="F105" s="498" t="s">
        <v>9</v>
      </c>
      <c r="G105" s="498" t="s">
        <v>1908</v>
      </c>
      <c r="H105" s="496" t="s">
        <v>35</v>
      </c>
      <c r="I105" s="499"/>
      <c r="J105" s="480"/>
      <c r="K105" s="488" t="str">
        <f t="shared" si="1"/>
        <v>조익중</v>
      </c>
      <c r="L105" s="489">
        <f t="shared" si="2"/>
        <v>42</v>
      </c>
      <c r="M105" s="489">
        <f t="shared" si="3"/>
        <v>40</v>
      </c>
      <c r="N105" s="489" t="str">
        <f t="shared" si="4"/>
        <v>04</v>
      </c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</row>
    <row r="106">
      <c r="A106" s="493">
        <v>105.0</v>
      </c>
      <c r="B106" s="494" t="s">
        <v>1971</v>
      </c>
      <c r="C106" s="495">
        <v>26014.0</v>
      </c>
      <c r="D106" s="496" t="s">
        <v>1906</v>
      </c>
      <c r="E106" s="497">
        <v>45776.0</v>
      </c>
      <c r="F106" s="498" t="s">
        <v>9</v>
      </c>
      <c r="G106" s="498" t="s">
        <v>1908</v>
      </c>
      <c r="H106" s="496" t="s">
        <v>35</v>
      </c>
      <c r="I106" s="499"/>
      <c r="J106" s="480"/>
      <c r="K106" s="488" t="str">
        <f t="shared" si="1"/>
        <v>손문기</v>
      </c>
      <c r="L106" s="489">
        <f t="shared" si="2"/>
        <v>54</v>
      </c>
      <c r="M106" s="489">
        <f t="shared" si="3"/>
        <v>50</v>
      </c>
      <c r="N106" s="489" t="str">
        <f t="shared" si="4"/>
        <v>04</v>
      </c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</row>
    <row r="107">
      <c r="A107" s="493">
        <v>106.0</v>
      </c>
      <c r="B107" s="494" t="s">
        <v>762</v>
      </c>
      <c r="C107" s="495">
        <v>25809.0</v>
      </c>
      <c r="D107" s="496" t="s">
        <v>1906</v>
      </c>
      <c r="E107" s="497">
        <v>45776.0</v>
      </c>
      <c r="F107" s="498" t="s">
        <v>1910</v>
      </c>
      <c r="G107" s="498" t="s">
        <v>1908</v>
      </c>
      <c r="H107" s="496" t="s">
        <v>35</v>
      </c>
      <c r="I107" s="499"/>
      <c r="J107" s="480"/>
      <c r="K107" s="488" t="str">
        <f t="shared" si="1"/>
        <v>박승영</v>
      </c>
      <c r="L107" s="489">
        <f t="shared" si="2"/>
        <v>55</v>
      </c>
      <c r="M107" s="489">
        <f t="shared" si="3"/>
        <v>50</v>
      </c>
      <c r="N107" s="489" t="str">
        <f t="shared" si="4"/>
        <v>04</v>
      </c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</row>
    <row r="108">
      <c r="A108" s="493">
        <v>107.0</v>
      </c>
      <c r="B108" s="494" t="s">
        <v>1972</v>
      </c>
      <c r="C108" s="495">
        <v>35670.0</v>
      </c>
      <c r="D108" s="496" t="s">
        <v>1904</v>
      </c>
      <c r="E108" s="497">
        <v>45784.0</v>
      </c>
      <c r="F108" s="498" t="s">
        <v>9</v>
      </c>
      <c r="G108" s="498" t="s">
        <v>1908</v>
      </c>
      <c r="H108" s="496" t="s">
        <v>35</v>
      </c>
      <c r="I108" s="499"/>
      <c r="J108" s="480"/>
      <c r="K108" s="488" t="str">
        <f t="shared" si="1"/>
        <v>노이슬</v>
      </c>
      <c r="L108" s="489">
        <f t="shared" si="2"/>
        <v>28</v>
      </c>
      <c r="M108" s="489">
        <f t="shared" si="3"/>
        <v>20</v>
      </c>
      <c r="N108" s="489" t="str">
        <f t="shared" si="4"/>
        <v>05</v>
      </c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</row>
    <row r="109">
      <c r="A109" s="493">
        <v>108.0</v>
      </c>
      <c r="B109" s="494" t="s">
        <v>1973</v>
      </c>
      <c r="C109" s="495">
        <v>26299.0</v>
      </c>
      <c r="D109" s="496" t="s">
        <v>1906</v>
      </c>
      <c r="E109" s="497">
        <v>45799.0</v>
      </c>
      <c r="F109" s="498" t="s">
        <v>9</v>
      </c>
      <c r="G109" s="498" t="s">
        <v>1908</v>
      </c>
      <c r="H109" s="496" t="s">
        <v>35</v>
      </c>
      <c r="I109" s="499"/>
      <c r="J109" s="480"/>
      <c r="K109" s="488" t="str">
        <f t="shared" si="1"/>
        <v>유광한</v>
      </c>
      <c r="L109" s="489">
        <f t="shared" si="2"/>
        <v>53</v>
      </c>
      <c r="M109" s="489">
        <f t="shared" si="3"/>
        <v>50</v>
      </c>
      <c r="N109" s="489" t="str">
        <f t="shared" si="4"/>
        <v>05</v>
      </c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</row>
    <row r="110">
      <c r="A110" s="500">
        <v>109.0</v>
      </c>
      <c r="B110" s="501" t="s">
        <v>1974</v>
      </c>
      <c r="C110" s="502">
        <v>31274.0</v>
      </c>
      <c r="D110" s="503" t="s">
        <v>1906</v>
      </c>
      <c r="E110" s="504">
        <v>45658.0</v>
      </c>
      <c r="F110" s="505" t="s">
        <v>9</v>
      </c>
      <c r="G110" s="505" t="s">
        <v>1962</v>
      </c>
      <c r="H110" s="503" t="s">
        <v>31</v>
      </c>
      <c r="I110" s="506" t="s">
        <v>135</v>
      </c>
      <c r="J110" s="480"/>
      <c r="K110" s="488" t="str">
        <f t="shared" si="1"/>
        <v>김동복*</v>
      </c>
      <c r="L110" s="489">
        <f t="shared" si="2"/>
        <v>40</v>
      </c>
      <c r="M110" s="489">
        <f t="shared" si="3"/>
        <v>40</v>
      </c>
      <c r="N110" s="489" t="str">
        <f t="shared" si="4"/>
        <v>01</v>
      </c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</row>
    <row r="111">
      <c r="A111" s="500">
        <v>110.0</v>
      </c>
      <c r="B111" s="501" t="s">
        <v>630</v>
      </c>
      <c r="C111" s="502">
        <v>26971.0</v>
      </c>
      <c r="D111" s="503" t="s">
        <v>1906</v>
      </c>
      <c r="E111" s="504">
        <v>45658.0</v>
      </c>
      <c r="F111" s="505" t="s">
        <v>1910</v>
      </c>
      <c r="G111" s="505" t="s">
        <v>1962</v>
      </c>
      <c r="H111" s="503" t="s">
        <v>31</v>
      </c>
      <c r="I111" s="506" t="s">
        <v>135</v>
      </c>
      <c r="J111" s="480"/>
      <c r="K111" s="488" t="str">
        <f t="shared" si="1"/>
        <v>함남규</v>
      </c>
      <c r="L111" s="489">
        <f t="shared" si="2"/>
        <v>52</v>
      </c>
      <c r="M111" s="489">
        <f t="shared" si="3"/>
        <v>50</v>
      </c>
      <c r="N111" s="489" t="str">
        <f t="shared" si="4"/>
        <v>01</v>
      </c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</row>
    <row r="112">
      <c r="A112" s="500">
        <v>111.0</v>
      </c>
      <c r="B112" s="501" t="s">
        <v>1975</v>
      </c>
      <c r="C112" s="502">
        <v>30687.0</v>
      </c>
      <c r="D112" s="503" t="s">
        <v>1906</v>
      </c>
      <c r="E112" s="504">
        <v>45658.0</v>
      </c>
      <c r="F112" s="505" t="s">
        <v>9</v>
      </c>
      <c r="G112" s="505" t="s">
        <v>1962</v>
      </c>
      <c r="H112" s="503" t="s">
        <v>31</v>
      </c>
      <c r="I112" s="506" t="s">
        <v>135</v>
      </c>
      <c r="J112" s="480"/>
      <c r="K112" s="488" t="str">
        <f t="shared" si="1"/>
        <v>최석호</v>
      </c>
      <c r="L112" s="489">
        <f t="shared" si="2"/>
        <v>41</v>
      </c>
      <c r="M112" s="489">
        <f t="shared" si="3"/>
        <v>40</v>
      </c>
      <c r="N112" s="489" t="str">
        <f t="shared" si="4"/>
        <v>01</v>
      </c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</row>
    <row r="113">
      <c r="A113" s="500">
        <v>112.0</v>
      </c>
      <c r="B113" s="501" t="s">
        <v>1976</v>
      </c>
      <c r="C113" s="502">
        <v>25724.0</v>
      </c>
      <c r="D113" s="503" t="s">
        <v>1906</v>
      </c>
      <c r="E113" s="504">
        <v>45659.0</v>
      </c>
      <c r="F113" s="505" t="s">
        <v>9</v>
      </c>
      <c r="G113" s="505" t="s">
        <v>1908</v>
      </c>
      <c r="H113" s="503" t="s">
        <v>31</v>
      </c>
      <c r="I113" s="506" t="s">
        <v>135</v>
      </c>
      <c r="J113" s="480"/>
      <c r="K113" s="488" t="str">
        <f t="shared" si="1"/>
        <v>사상철</v>
      </c>
      <c r="L113" s="489">
        <f t="shared" si="2"/>
        <v>55</v>
      </c>
      <c r="M113" s="489">
        <f t="shared" si="3"/>
        <v>50</v>
      </c>
      <c r="N113" s="489" t="str">
        <f t="shared" si="4"/>
        <v>01</v>
      </c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</row>
    <row r="114">
      <c r="A114" s="500">
        <v>113.0</v>
      </c>
      <c r="B114" s="501" t="s">
        <v>1977</v>
      </c>
      <c r="C114" s="502">
        <v>32171.0</v>
      </c>
      <c r="D114" s="503" t="s">
        <v>1904</v>
      </c>
      <c r="E114" s="504">
        <v>45659.0</v>
      </c>
      <c r="F114" s="505" t="s">
        <v>9</v>
      </c>
      <c r="G114" s="505" t="s">
        <v>1962</v>
      </c>
      <c r="H114" s="503" t="s">
        <v>31</v>
      </c>
      <c r="I114" s="506" t="s">
        <v>135</v>
      </c>
      <c r="J114" s="480"/>
      <c r="K114" s="488" t="str">
        <f t="shared" si="1"/>
        <v>이정민*</v>
      </c>
      <c r="L114" s="489">
        <f t="shared" si="2"/>
        <v>37</v>
      </c>
      <c r="M114" s="489">
        <f t="shared" si="3"/>
        <v>30</v>
      </c>
      <c r="N114" s="489" t="str">
        <f t="shared" si="4"/>
        <v>01</v>
      </c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</row>
    <row r="115">
      <c r="A115" s="500">
        <v>114.0</v>
      </c>
      <c r="B115" s="501" t="s">
        <v>1978</v>
      </c>
      <c r="C115" s="502">
        <v>22499.0</v>
      </c>
      <c r="D115" s="503" t="s">
        <v>1904</v>
      </c>
      <c r="E115" s="504">
        <v>45661.0</v>
      </c>
      <c r="F115" s="505" t="s">
        <v>9</v>
      </c>
      <c r="G115" s="505" t="s">
        <v>1908</v>
      </c>
      <c r="H115" s="503" t="s">
        <v>31</v>
      </c>
      <c r="I115" s="506" t="s">
        <v>135</v>
      </c>
      <c r="J115" s="480"/>
      <c r="K115" s="488" t="str">
        <f t="shared" si="1"/>
        <v>이순자*</v>
      </c>
      <c r="L115" s="489">
        <f t="shared" si="2"/>
        <v>64</v>
      </c>
      <c r="M115" s="489">
        <f t="shared" si="3"/>
        <v>60</v>
      </c>
      <c r="N115" s="489" t="str">
        <f t="shared" si="4"/>
        <v>01</v>
      </c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</row>
    <row r="116">
      <c r="A116" s="500">
        <v>114.0</v>
      </c>
      <c r="B116" s="501" t="s">
        <v>1979</v>
      </c>
      <c r="C116" s="502">
        <v>30027.0</v>
      </c>
      <c r="D116" s="503" t="s">
        <v>1906</v>
      </c>
      <c r="E116" s="504">
        <v>45663.0</v>
      </c>
      <c r="F116" s="505" t="s">
        <v>1910</v>
      </c>
      <c r="G116" s="505" t="s">
        <v>1908</v>
      </c>
      <c r="H116" s="503" t="s">
        <v>31</v>
      </c>
      <c r="I116" s="506" t="s">
        <v>135</v>
      </c>
      <c r="J116" s="480"/>
      <c r="K116" s="488" t="str">
        <f t="shared" si="1"/>
        <v>이준석*</v>
      </c>
      <c r="L116" s="489">
        <f t="shared" si="2"/>
        <v>43</v>
      </c>
      <c r="M116" s="489">
        <f t="shared" si="3"/>
        <v>40</v>
      </c>
      <c r="N116" s="489" t="str">
        <f t="shared" si="4"/>
        <v>01</v>
      </c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</row>
    <row r="117">
      <c r="A117" s="500">
        <v>115.0</v>
      </c>
      <c r="B117" s="501" t="s">
        <v>1980</v>
      </c>
      <c r="C117" s="502">
        <v>22492.0</v>
      </c>
      <c r="D117" s="503" t="s">
        <v>1906</v>
      </c>
      <c r="E117" s="504">
        <v>45663.0</v>
      </c>
      <c r="F117" s="505" t="s">
        <v>9</v>
      </c>
      <c r="G117" s="505" t="s">
        <v>1905</v>
      </c>
      <c r="H117" s="503" t="s">
        <v>31</v>
      </c>
      <c r="I117" s="506" t="s">
        <v>135</v>
      </c>
      <c r="J117" s="480"/>
      <c r="K117" s="488" t="str">
        <f t="shared" si="1"/>
        <v>류양현</v>
      </c>
      <c r="L117" s="489">
        <f t="shared" si="2"/>
        <v>64</v>
      </c>
      <c r="M117" s="489">
        <f t="shared" si="3"/>
        <v>60</v>
      </c>
      <c r="N117" s="489" t="str">
        <f t="shared" si="4"/>
        <v>01</v>
      </c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</row>
    <row r="118">
      <c r="A118" s="500">
        <v>116.0</v>
      </c>
      <c r="B118" s="501" t="s">
        <v>1981</v>
      </c>
      <c r="C118" s="502">
        <v>22122.0</v>
      </c>
      <c r="D118" s="503" t="s">
        <v>1904</v>
      </c>
      <c r="E118" s="504">
        <v>45664.0</v>
      </c>
      <c r="F118" s="505" t="s">
        <v>9</v>
      </c>
      <c r="G118" s="505" t="s">
        <v>1908</v>
      </c>
      <c r="H118" s="503" t="s">
        <v>31</v>
      </c>
      <c r="I118" s="506" t="s">
        <v>135</v>
      </c>
      <c r="J118" s="480"/>
      <c r="K118" s="488" t="str">
        <f t="shared" si="1"/>
        <v>이현자</v>
      </c>
      <c r="L118" s="489">
        <f t="shared" si="2"/>
        <v>65</v>
      </c>
      <c r="M118" s="489">
        <f t="shared" si="3"/>
        <v>60</v>
      </c>
      <c r="N118" s="489" t="str">
        <f t="shared" si="4"/>
        <v>01</v>
      </c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</row>
    <row r="119">
      <c r="A119" s="500">
        <v>117.0</v>
      </c>
      <c r="B119" s="501" t="s">
        <v>1148</v>
      </c>
      <c r="C119" s="502">
        <v>26554.0</v>
      </c>
      <c r="D119" s="503" t="s">
        <v>1904</v>
      </c>
      <c r="E119" s="504">
        <v>45664.0</v>
      </c>
      <c r="F119" s="505" t="s">
        <v>9</v>
      </c>
      <c r="G119" s="505" t="s">
        <v>1962</v>
      </c>
      <c r="H119" s="503" t="s">
        <v>31</v>
      </c>
      <c r="I119" s="506" t="s">
        <v>135</v>
      </c>
      <c r="J119" s="480"/>
      <c r="K119" s="488" t="str">
        <f t="shared" si="1"/>
        <v>주성희</v>
      </c>
      <c r="L119" s="489">
        <f t="shared" si="2"/>
        <v>53</v>
      </c>
      <c r="M119" s="489">
        <f t="shared" si="3"/>
        <v>50</v>
      </c>
      <c r="N119" s="489" t="str">
        <f t="shared" si="4"/>
        <v>01</v>
      </c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</row>
    <row r="120">
      <c r="A120" s="500">
        <v>118.0</v>
      </c>
      <c r="B120" s="501" t="s">
        <v>365</v>
      </c>
      <c r="C120" s="502">
        <v>23034.0</v>
      </c>
      <c r="D120" s="503" t="s">
        <v>1906</v>
      </c>
      <c r="E120" s="504">
        <v>45665.0</v>
      </c>
      <c r="F120" s="505" t="s">
        <v>1910</v>
      </c>
      <c r="G120" s="505" t="s">
        <v>1962</v>
      </c>
      <c r="H120" s="503" t="s">
        <v>31</v>
      </c>
      <c r="I120" s="506" t="s">
        <v>135</v>
      </c>
      <c r="J120" s="480"/>
      <c r="K120" s="488" t="str">
        <f t="shared" si="1"/>
        <v>방종배</v>
      </c>
      <c r="L120" s="489">
        <f t="shared" si="2"/>
        <v>62</v>
      </c>
      <c r="M120" s="489">
        <f t="shared" si="3"/>
        <v>60</v>
      </c>
      <c r="N120" s="489" t="str">
        <f t="shared" si="4"/>
        <v>01</v>
      </c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</row>
    <row r="121">
      <c r="A121" s="500">
        <v>119.0</v>
      </c>
      <c r="B121" s="501" t="s">
        <v>1982</v>
      </c>
      <c r="C121" s="502">
        <v>25440.0</v>
      </c>
      <c r="D121" s="503" t="s">
        <v>1906</v>
      </c>
      <c r="E121" s="504">
        <v>45665.0</v>
      </c>
      <c r="F121" s="505" t="s">
        <v>1910</v>
      </c>
      <c r="G121" s="505" t="s">
        <v>1962</v>
      </c>
      <c r="H121" s="503" t="s">
        <v>31</v>
      </c>
      <c r="I121" s="506" t="s">
        <v>135</v>
      </c>
      <c r="J121" s="480"/>
      <c r="K121" s="488" t="str">
        <f t="shared" si="1"/>
        <v>심신종</v>
      </c>
      <c r="L121" s="489">
        <f t="shared" si="2"/>
        <v>56</v>
      </c>
      <c r="M121" s="489">
        <f t="shared" si="3"/>
        <v>50</v>
      </c>
      <c r="N121" s="489" t="str">
        <f t="shared" si="4"/>
        <v>01</v>
      </c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</row>
    <row r="122">
      <c r="A122" s="500">
        <v>120.0</v>
      </c>
      <c r="B122" s="501" t="s">
        <v>481</v>
      </c>
      <c r="C122" s="502">
        <v>32435.0</v>
      </c>
      <c r="D122" s="503" t="s">
        <v>1906</v>
      </c>
      <c r="E122" s="504">
        <v>45665.0</v>
      </c>
      <c r="F122" s="505" t="s">
        <v>1910</v>
      </c>
      <c r="G122" s="505" t="s">
        <v>1962</v>
      </c>
      <c r="H122" s="503" t="s">
        <v>31</v>
      </c>
      <c r="I122" s="506" t="s">
        <v>135</v>
      </c>
      <c r="J122" s="480"/>
      <c r="K122" s="488" t="str">
        <f t="shared" si="1"/>
        <v>황성운</v>
      </c>
      <c r="L122" s="489">
        <f t="shared" si="2"/>
        <v>37</v>
      </c>
      <c r="M122" s="489">
        <f t="shared" si="3"/>
        <v>30</v>
      </c>
      <c r="N122" s="489" t="str">
        <f t="shared" si="4"/>
        <v>01</v>
      </c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</row>
    <row r="123">
      <c r="A123" s="500">
        <v>121.0</v>
      </c>
      <c r="B123" s="501" t="s">
        <v>882</v>
      </c>
      <c r="C123" s="502">
        <v>23075.0</v>
      </c>
      <c r="D123" s="503" t="s">
        <v>1906</v>
      </c>
      <c r="E123" s="504">
        <v>45665.0</v>
      </c>
      <c r="F123" s="505" t="s">
        <v>1910</v>
      </c>
      <c r="G123" s="505" t="s">
        <v>1962</v>
      </c>
      <c r="H123" s="503" t="s">
        <v>31</v>
      </c>
      <c r="I123" s="506" t="s">
        <v>135</v>
      </c>
      <c r="J123" s="480"/>
      <c r="K123" s="488" t="str">
        <f t="shared" si="1"/>
        <v>정대경</v>
      </c>
      <c r="L123" s="489">
        <f t="shared" si="2"/>
        <v>62</v>
      </c>
      <c r="M123" s="489">
        <f t="shared" si="3"/>
        <v>60</v>
      </c>
      <c r="N123" s="489" t="str">
        <f t="shared" si="4"/>
        <v>01</v>
      </c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</row>
    <row r="124">
      <c r="A124" s="500">
        <v>122.0</v>
      </c>
      <c r="B124" s="501" t="s">
        <v>290</v>
      </c>
      <c r="C124" s="502">
        <v>24896.0</v>
      </c>
      <c r="D124" s="503" t="s">
        <v>1906</v>
      </c>
      <c r="E124" s="504">
        <v>45665.0</v>
      </c>
      <c r="F124" s="505" t="s">
        <v>9</v>
      </c>
      <c r="G124" s="505" t="s">
        <v>1962</v>
      </c>
      <c r="H124" s="503" t="s">
        <v>31</v>
      </c>
      <c r="I124" s="506" t="s">
        <v>135</v>
      </c>
      <c r="J124" s="480"/>
      <c r="K124" s="488" t="str">
        <f t="shared" si="1"/>
        <v>권금호</v>
      </c>
      <c r="L124" s="489">
        <f t="shared" si="2"/>
        <v>57</v>
      </c>
      <c r="M124" s="489">
        <f t="shared" si="3"/>
        <v>50</v>
      </c>
      <c r="N124" s="489" t="str">
        <f t="shared" si="4"/>
        <v>01</v>
      </c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</row>
    <row r="125">
      <c r="A125" s="500">
        <v>123.0</v>
      </c>
      <c r="B125" s="501" t="s">
        <v>1983</v>
      </c>
      <c r="C125" s="502">
        <v>21894.0</v>
      </c>
      <c r="D125" s="503" t="s">
        <v>1906</v>
      </c>
      <c r="E125" s="504">
        <v>45665.0</v>
      </c>
      <c r="F125" s="505" t="s">
        <v>9</v>
      </c>
      <c r="G125" s="505" t="s">
        <v>1962</v>
      </c>
      <c r="H125" s="503" t="s">
        <v>31</v>
      </c>
      <c r="I125" s="506" t="s">
        <v>135</v>
      </c>
      <c r="J125" s="480"/>
      <c r="K125" s="488" t="str">
        <f t="shared" si="1"/>
        <v>김동기*</v>
      </c>
      <c r="L125" s="489">
        <f t="shared" si="2"/>
        <v>66</v>
      </c>
      <c r="M125" s="489">
        <f t="shared" si="3"/>
        <v>60</v>
      </c>
      <c r="N125" s="489" t="str">
        <f t="shared" si="4"/>
        <v>01</v>
      </c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</row>
    <row r="126">
      <c r="A126" s="500">
        <v>124.0</v>
      </c>
      <c r="B126" s="501" t="s">
        <v>1984</v>
      </c>
      <c r="C126" s="502">
        <v>26678.0</v>
      </c>
      <c r="D126" s="503" t="s">
        <v>1906</v>
      </c>
      <c r="E126" s="504">
        <v>45665.0</v>
      </c>
      <c r="F126" s="505" t="s">
        <v>1910</v>
      </c>
      <c r="G126" s="505" t="s">
        <v>1962</v>
      </c>
      <c r="H126" s="503" t="s">
        <v>31</v>
      </c>
      <c r="I126" s="506" t="s">
        <v>135</v>
      </c>
      <c r="J126" s="480"/>
      <c r="K126" s="488" t="str">
        <f t="shared" si="1"/>
        <v>박영철</v>
      </c>
      <c r="L126" s="489">
        <f t="shared" si="2"/>
        <v>52</v>
      </c>
      <c r="M126" s="489">
        <f t="shared" si="3"/>
        <v>50</v>
      </c>
      <c r="N126" s="489" t="str">
        <f t="shared" si="4"/>
        <v>01</v>
      </c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</row>
    <row r="127">
      <c r="A127" s="500">
        <v>125.0</v>
      </c>
      <c r="B127" s="501" t="s">
        <v>745</v>
      </c>
      <c r="C127" s="502">
        <v>32341.0</v>
      </c>
      <c r="D127" s="503" t="s">
        <v>1906</v>
      </c>
      <c r="E127" s="504">
        <v>45665.0</v>
      </c>
      <c r="F127" s="505" t="s">
        <v>9</v>
      </c>
      <c r="G127" s="505" t="s">
        <v>1962</v>
      </c>
      <c r="H127" s="503" t="s">
        <v>31</v>
      </c>
      <c r="I127" s="506" t="s">
        <v>135</v>
      </c>
      <c r="J127" s="480"/>
      <c r="K127" s="488" t="str">
        <f t="shared" si="1"/>
        <v>이근택</v>
      </c>
      <c r="L127" s="489">
        <f t="shared" si="2"/>
        <v>37</v>
      </c>
      <c r="M127" s="489">
        <f t="shared" si="3"/>
        <v>30</v>
      </c>
      <c r="N127" s="489" t="str">
        <f t="shared" si="4"/>
        <v>01</v>
      </c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</row>
    <row r="128">
      <c r="A128" s="500">
        <v>126.0</v>
      </c>
      <c r="B128" s="501" t="s">
        <v>1985</v>
      </c>
      <c r="C128" s="502">
        <v>27764.0</v>
      </c>
      <c r="D128" s="503" t="s">
        <v>1906</v>
      </c>
      <c r="E128" s="504">
        <v>45665.0</v>
      </c>
      <c r="F128" s="505" t="s">
        <v>1910</v>
      </c>
      <c r="G128" s="505" t="s">
        <v>1962</v>
      </c>
      <c r="H128" s="503" t="s">
        <v>31</v>
      </c>
      <c r="I128" s="506" t="s">
        <v>135</v>
      </c>
      <c r="J128" s="480"/>
      <c r="K128" s="488" t="str">
        <f t="shared" si="1"/>
        <v>김현수*</v>
      </c>
      <c r="L128" s="489">
        <f t="shared" si="2"/>
        <v>49</v>
      </c>
      <c r="M128" s="489">
        <f t="shared" si="3"/>
        <v>40</v>
      </c>
      <c r="N128" s="489" t="str">
        <f t="shared" si="4"/>
        <v>01</v>
      </c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</row>
    <row r="129">
      <c r="A129" s="500">
        <v>127.0</v>
      </c>
      <c r="B129" s="501" t="s">
        <v>1986</v>
      </c>
      <c r="C129" s="502">
        <v>24709.0</v>
      </c>
      <c r="D129" s="503" t="s">
        <v>1906</v>
      </c>
      <c r="E129" s="504">
        <v>45665.0</v>
      </c>
      <c r="F129" s="505" t="s">
        <v>9</v>
      </c>
      <c r="G129" s="505" t="s">
        <v>1908</v>
      </c>
      <c r="H129" s="503" t="s">
        <v>31</v>
      </c>
      <c r="I129" s="506" t="s">
        <v>135</v>
      </c>
      <c r="J129" s="480"/>
      <c r="K129" s="488" t="str">
        <f t="shared" si="1"/>
        <v>우건웅</v>
      </c>
      <c r="L129" s="489">
        <f t="shared" si="2"/>
        <v>58</v>
      </c>
      <c r="M129" s="489">
        <f t="shared" si="3"/>
        <v>50</v>
      </c>
      <c r="N129" s="489" t="str">
        <f t="shared" si="4"/>
        <v>01</v>
      </c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</row>
    <row r="130">
      <c r="A130" s="500">
        <v>128.0</v>
      </c>
      <c r="B130" s="501" t="s">
        <v>1987</v>
      </c>
      <c r="C130" s="502">
        <v>25575.0</v>
      </c>
      <c r="D130" s="503" t="s">
        <v>1906</v>
      </c>
      <c r="E130" s="504">
        <v>45665.0</v>
      </c>
      <c r="F130" s="505" t="s">
        <v>1910</v>
      </c>
      <c r="G130" s="505" t="s">
        <v>1962</v>
      </c>
      <c r="H130" s="503" t="s">
        <v>31</v>
      </c>
      <c r="I130" s="506" t="s">
        <v>135</v>
      </c>
      <c r="J130" s="480"/>
      <c r="K130" s="488" t="str">
        <f t="shared" si="1"/>
        <v>김태진</v>
      </c>
      <c r="L130" s="489">
        <f t="shared" si="2"/>
        <v>55</v>
      </c>
      <c r="M130" s="489">
        <f t="shared" si="3"/>
        <v>50</v>
      </c>
      <c r="N130" s="489" t="str">
        <f t="shared" si="4"/>
        <v>01</v>
      </c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</row>
    <row r="131">
      <c r="A131" s="500">
        <v>129.0</v>
      </c>
      <c r="B131" s="501" t="s">
        <v>1988</v>
      </c>
      <c r="C131" s="502">
        <v>20539.0</v>
      </c>
      <c r="D131" s="503" t="s">
        <v>1904</v>
      </c>
      <c r="E131" s="504">
        <v>45665.0</v>
      </c>
      <c r="F131" s="505" t="s">
        <v>9</v>
      </c>
      <c r="G131" s="505" t="s">
        <v>1962</v>
      </c>
      <c r="H131" s="503" t="s">
        <v>31</v>
      </c>
      <c r="I131" s="506" t="s">
        <v>135</v>
      </c>
      <c r="J131" s="480"/>
      <c r="K131" s="488" t="str">
        <f t="shared" si="1"/>
        <v>김영숙(정신)</v>
      </c>
      <c r="L131" s="489">
        <f t="shared" si="2"/>
        <v>69</v>
      </c>
      <c r="M131" s="489">
        <f t="shared" si="3"/>
        <v>60</v>
      </c>
      <c r="N131" s="489" t="str">
        <f t="shared" si="4"/>
        <v>01</v>
      </c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</row>
    <row r="132">
      <c r="A132" s="500">
        <v>130.0</v>
      </c>
      <c r="B132" s="501" t="s">
        <v>1380</v>
      </c>
      <c r="C132" s="502">
        <v>26355.0</v>
      </c>
      <c r="D132" s="503" t="s">
        <v>1906</v>
      </c>
      <c r="E132" s="504">
        <v>45665.0</v>
      </c>
      <c r="F132" s="505" t="s">
        <v>9</v>
      </c>
      <c r="G132" s="505" t="s">
        <v>1962</v>
      </c>
      <c r="H132" s="503" t="s">
        <v>31</v>
      </c>
      <c r="I132" s="506" t="s">
        <v>135</v>
      </c>
      <c r="J132" s="480"/>
      <c r="K132" s="488" t="str">
        <f t="shared" si="1"/>
        <v>서형구</v>
      </c>
      <c r="L132" s="489">
        <f t="shared" si="2"/>
        <v>53</v>
      </c>
      <c r="M132" s="489">
        <f t="shared" si="3"/>
        <v>50</v>
      </c>
      <c r="N132" s="489" t="str">
        <f t="shared" si="4"/>
        <v>01</v>
      </c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</row>
    <row r="133">
      <c r="A133" s="500">
        <v>131.0</v>
      </c>
      <c r="B133" s="501" t="s">
        <v>1989</v>
      </c>
      <c r="C133" s="502">
        <v>34475.0</v>
      </c>
      <c r="D133" s="503" t="s">
        <v>1906</v>
      </c>
      <c r="E133" s="504">
        <v>45665.0</v>
      </c>
      <c r="F133" s="505" t="s">
        <v>1910</v>
      </c>
      <c r="G133" s="505" t="s">
        <v>1962</v>
      </c>
      <c r="H133" s="503" t="s">
        <v>31</v>
      </c>
      <c r="I133" s="506" t="s">
        <v>135</v>
      </c>
      <c r="J133" s="480"/>
      <c r="K133" s="488" t="str">
        <f t="shared" si="1"/>
        <v>김태성</v>
      </c>
      <c r="L133" s="489">
        <f t="shared" si="2"/>
        <v>31</v>
      </c>
      <c r="M133" s="489">
        <f t="shared" si="3"/>
        <v>30</v>
      </c>
      <c r="N133" s="489" t="str">
        <f t="shared" si="4"/>
        <v>01</v>
      </c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</row>
    <row r="134">
      <c r="A134" s="500">
        <v>132.0</v>
      </c>
      <c r="B134" s="501" t="s">
        <v>1990</v>
      </c>
      <c r="C134" s="502">
        <v>26724.0</v>
      </c>
      <c r="D134" s="503" t="s">
        <v>1906</v>
      </c>
      <c r="E134" s="504">
        <v>45665.0</v>
      </c>
      <c r="F134" s="505" t="s">
        <v>9</v>
      </c>
      <c r="G134" s="505" t="s">
        <v>1908</v>
      </c>
      <c r="H134" s="503" t="s">
        <v>31</v>
      </c>
      <c r="I134" s="506" t="s">
        <v>135</v>
      </c>
      <c r="J134" s="480"/>
      <c r="K134" s="488" t="str">
        <f t="shared" si="1"/>
        <v>김태훈</v>
      </c>
      <c r="L134" s="489">
        <f t="shared" si="2"/>
        <v>52</v>
      </c>
      <c r="M134" s="489">
        <f t="shared" si="3"/>
        <v>50</v>
      </c>
      <c r="N134" s="489" t="str">
        <f t="shared" si="4"/>
        <v>01</v>
      </c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</row>
    <row r="135">
      <c r="A135" s="500">
        <v>133.0</v>
      </c>
      <c r="B135" s="501" t="s">
        <v>1991</v>
      </c>
      <c r="C135" s="502">
        <v>23289.0</v>
      </c>
      <c r="D135" s="503" t="s">
        <v>1906</v>
      </c>
      <c r="E135" s="504">
        <v>45665.0</v>
      </c>
      <c r="F135" s="505" t="s">
        <v>9</v>
      </c>
      <c r="G135" s="505" t="s">
        <v>1962</v>
      </c>
      <c r="H135" s="503" t="s">
        <v>31</v>
      </c>
      <c r="I135" s="506" t="s">
        <v>135</v>
      </c>
      <c r="J135" s="480"/>
      <c r="K135" s="488" t="str">
        <f t="shared" si="1"/>
        <v>강상모</v>
      </c>
      <c r="L135" s="489">
        <f t="shared" si="2"/>
        <v>62</v>
      </c>
      <c r="M135" s="489">
        <f t="shared" si="3"/>
        <v>60</v>
      </c>
      <c r="N135" s="489" t="str">
        <f t="shared" si="4"/>
        <v>01</v>
      </c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</row>
    <row r="136">
      <c r="A136" s="500">
        <v>134.0</v>
      </c>
      <c r="B136" s="501" t="s">
        <v>1992</v>
      </c>
      <c r="C136" s="502">
        <v>24941.0</v>
      </c>
      <c r="D136" s="503" t="s">
        <v>1906</v>
      </c>
      <c r="E136" s="504">
        <v>45665.0</v>
      </c>
      <c r="F136" s="505" t="s">
        <v>9</v>
      </c>
      <c r="G136" s="505" t="s">
        <v>1962</v>
      </c>
      <c r="H136" s="503" t="s">
        <v>31</v>
      </c>
      <c r="I136" s="506" t="s">
        <v>135</v>
      </c>
      <c r="J136" s="480"/>
      <c r="K136" s="488" t="str">
        <f t="shared" si="1"/>
        <v>조승하</v>
      </c>
      <c r="L136" s="489">
        <f t="shared" si="2"/>
        <v>57</v>
      </c>
      <c r="M136" s="489">
        <f t="shared" si="3"/>
        <v>50</v>
      </c>
      <c r="N136" s="489" t="str">
        <f t="shared" si="4"/>
        <v>01</v>
      </c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</row>
    <row r="137">
      <c r="A137" s="500">
        <v>135.0</v>
      </c>
      <c r="B137" s="501" t="s">
        <v>1993</v>
      </c>
      <c r="C137" s="502">
        <v>22099.0</v>
      </c>
      <c r="D137" s="503" t="s">
        <v>1906</v>
      </c>
      <c r="E137" s="504">
        <v>45665.0</v>
      </c>
      <c r="F137" s="505" t="s">
        <v>9</v>
      </c>
      <c r="G137" s="505" t="s">
        <v>1962</v>
      </c>
      <c r="H137" s="503" t="s">
        <v>31</v>
      </c>
      <c r="I137" s="506" t="s">
        <v>135</v>
      </c>
      <c r="J137" s="480"/>
      <c r="K137" s="488" t="str">
        <f t="shared" si="1"/>
        <v>정규청</v>
      </c>
      <c r="L137" s="489">
        <f t="shared" si="2"/>
        <v>65</v>
      </c>
      <c r="M137" s="489">
        <f t="shared" si="3"/>
        <v>60</v>
      </c>
      <c r="N137" s="489" t="str">
        <f t="shared" si="4"/>
        <v>01</v>
      </c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</row>
    <row r="138">
      <c r="A138" s="500">
        <v>136.0</v>
      </c>
      <c r="B138" s="501" t="s">
        <v>315</v>
      </c>
      <c r="C138" s="502">
        <v>30601.0</v>
      </c>
      <c r="D138" s="503" t="s">
        <v>1906</v>
      </c>
      <c r="E138" s="504">
        <v>45665.0</v>
      </c>
      <c r="F138" s="505" t="s">
        <v>9</v>
      </c>
      <c r="G138" s="505" t="s">
        <v>1962</v>
      </c>
      <c r="H138" s="503" t="s">
        <v>31</v>
      </c>
      <c r="I138" s="506" t="s">
        <v>135</v>
      </c>
      <c r="J138" s="480"/>
      <c r="K138" s="488" t="str">
        <f t="shared" si="1"/>
        <v>신동래</v>
      </c>
      <c r="L138" s="489">
        <f t="shared" si="2"/>
        <v>42</v>
      </c>
      <c r="M138" s="489">
        <f t="shared" si="3"/>
        <v>40</v>
      </c>
      <c r="N138" s="489" t="str">
        <f t="shared" si="4"/>
        <v>01</v>
      </c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</row>
    <row r="139">
      <c r="A139" s="500">
        <v>137.0</v>
      </c>
      <c r="B139" s="501" t="s">
        <v>1994</v>
      </c>
      <c r="C139" s="502">
        <v>32520.0</v>
      </c>
      <c r="D139" s="503" t="s">
        <v>1906</v>
      </c>
      <c r="E139" s="504">
        <v>45665.0</v>
      </c>
      <c r="F139" s="505" t="s">
        <v>9</v>
      </c>
      <c r="G139" s="505" t="s">
        <v>1962</v>
      </c>
      <c r="H139" s="503" t="s">
        <v>31</v>
      </c>
      <c r="I139" s="506" t="s">
        <v>135</v>
      </c>
      <c r="J139" s="480"/>
      <c r="K139" s="488" t="str">
        <f t="shared" si="1"/>
        <v>여운원</v>
      </c>
      <c r="L139" s="489">
        <f t="shared" si="2"/>
        <v>36</v>
      </c>
      <c r="M139" s="489">
        <f t="shared" si="3"/>
        <v>30</v>
      </c>
      <c r="N139" s="489" t="str">
        <f t="shared" si="4"/>
        <v>01</v>
      </c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</row>
    <row r="140">
      <c r="A140" s="500">
        <v>138.0</v>
      </c>
      <c r="B140" s="501" t="s">
        <v>1995</v>
      </c>
      <c r="C140" s="502">
        <v>25240.0</v>
      </c>
      <c r="D140" s="503" t="s">
        <v>1906</v>
      </c>
      <c r="E140" s="504">
        <v>45665.0</v>
      </c>
      <c r="F140" s="505" t="s">
        <v>9</v>
      </c>
      <c r="G140" s="505" t="s">
        <v>1962</v>
      </c>
      <c r="H140" s="503" t="s">
        <v>31</v>
      </c>
      <c r="I140" s="506" t="s">
        <v>135</v>
      </c>
      <c r="J140" s="480"/>
      <c r="K140" s="488" t="str">
        <f t="shared" si="1"/>
        <v>이철규</v>
      </c>
      <c r="L140" s="489">
        <f t="shared" si="2"/>
        <v>56</v>
      </c>
      <c r="M140" s="489">
        <f t="shared" si="3"/>
        <v>50</v>
      </c>
      <c r="N140" s="489" t="str">
        <f t="shared" si="4"/>
        <v>01</v>
      </c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</row>
    <row r="141">
      <c r="A141" s="500">
        <v>139.0</v>
      </c>
      <c r="B141" s="501" t="s">
        <v>1996</v>
      </c>
      <c r="C141" s="502">
        <v>32281.0</v>
      </c>
      <c r="D141" s="503" t="s">
        <v>1906</v>
      </c>
      <c r="E141" s="504">
        <v>45666.0</v>
      </c>
      <c r="F141" s="505" t="s">
        <v>9</v>
      </c>
      <c r="G141" s="505" t="s">
        <v>1908</v>
      </c>
      <c r="H141" s="503" t="s">
        <v>31</v>
      </c>
      <c r="I141" s="506" t="s">
        <v>135</v>
      </c>
      <c r="J141" s="480"/>
      <c r="K141" s="488" t="str">
        <f t="shared" si="1"/>
        <v>허경호</v>
      </c>
      <c r="L141" s="489">
        <f t="shared" si="2"/>
        <v>37</v>
      </c>
      <c r="M141" s="489">
        <f t="shared" si="3"/>
        <v>30</v>
      </c>
      <c r="N141" s="489" t="str">
        <f t="shared" si="4"/>
        <v>01</v>
      </c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</row>
    <row r="142">
      <c r="A142" s="500">
        <v>140.0</v>
      </c>
      <c r="B142" s="501" t="s">
        <v>1997</v>
      </c>
      <c r="C142" s="502">
        <v>28475.0</v>
      </c>
      <c r="D142" s="503" t="s">
        <v>1906</v>
      </c>
      <c r="E142" s="504">
        <v>45670.0</v>
      </c>
      <c r="F142" s="505" t="s">
        <v>9</v>
      </c>
      <c r="G142" s="505" t="s">
        <v>1908</v>
      </c>
      <c r="H142" s="503" t="s">
        <v>31</v>
      </c>
      <c r="I142" s="506" t="s">
        <v>135</v>
      </c>
      <c r="J142" s="480"/>
      <c r="K142" s="488" t="str">
        <f t="shared" si="1"/>
        <v>김해성</v>
      </c>
      <c r="L142" s="489">
        <f t="shared" si="2"/>
        <v>48</v>
      </c>
      <c r="M142" s="489">
        <f t="shared" si="3"/>
        <v>40</v>
      </c>
      <c r="N142" s="489" t="str">
        <f t="shared" si="4"/>
        <v>01</v>
      </c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</row>
    <row r="143">
      <c r="A143" s="500">
        <v>141.0</v>
      </c>
      <c r="B143" s="501" t="s">
        <v>640</v>
      </c>
      <c r="C143" s="502">
        <v>32679.0</v>
      </c>
      <c r="D143" s="503" t="s">
        <v>1904</v>
      </c>
      <c r="E143" s="504">
        <v>45670.0</v>
      </c>
      <c r="F143" s="505" t="s">
        <v>9</v>
      </c>
      <c r="G143" s="505" t="s">
        <v>1908</v>
      </c>
      <c r="H143" s="503" t="s">
        <v>31</v>
      </c>
      <c r="I143" s="506" t="s">
        <v>135</v>
      </c>
      <c r="J143" s="480"/>
      <c r="K143" s="488" t="str">
        <f t="shared" si="1"/>
        <v>민총기</v>
      </c>
      <c r="L143" s="489">
        <f t="shared" si="2"/>
        <v>36</v>
      </c>
      <c r="M143" s="489">
        <f t="shared" si="3"/>
        <v>30</v>
      </c>
      <c r="N143" s="489" t="str">
        <f t="shared" si="4"/>
        <v>01</v>
      </c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</row>
    <row r="144">
      <c r="A144" s="500">
        <v>142.0</v>
      </c>
      <c r="B144" s="501" t="s">
        <v>395</v>
      </c>
      <c r="C144" s="502">
        <v>25074.0</v>
      </c>
      <c r="D144" s="503" t="s">
        <v>1906</v>
      </c>
      <c r="E144" s="504">
        <v>45672.0</v>
      </c>
      <c r="F144" s="505" t="s">
        <v>1910</v>
      </c>
      <c r="G144" s="505" t="s">
        <v>1908</v>
      </c>
      <c r="H144" s="503" t="s">
        <v>31</v>
      </c>
      <c r="I144" s="506" t="s">
        <v>135</v>
      </c>
      <c r="J144" s="480"/>
      <c r="K144" s="488" t="str">
        <f t="shared" si="1"/>
        <v>홍순창</v>
      </c>
      <c r="L144" s="489">
        <f t="shared" si="2"/>
        <v>57</v>
      </c>
      <c r="M144" s="489">
        <f t="shared" si="3"/>
        <v>50</v>
      </c>
      <c r="N144" s="489" t="str">
        <f t="shared" si="4"/>
        <v>01</v>
      </c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</row>
    <row r="145">
      <c r="A145" s="500">
        <v>143.0</v>
      </c>
      <c r="B145" s="501" t="s">
        <v>1778</v>
      </c>
      <c r="C145" s="502">
        <v>22701.0</v>
      </c>
      <c r="D145" s="503" t="s">
        <v>1906</v>
      </c>
      <c r="E145" s="504">
        <v>45673.0</v>
      </c>
      <c r="F145" s="505" t="s">
        <v>1998</v>
      </c>
      <c r="G145" s="505" t="s">
        <v>1908</v>
      </c>
      <c r="H145" s="503" t="s">
        <v>31</v>
      </c>
      <c r="I145" s="506" t="s">
        <v>1929</v>
      </c>
      <c r="J145" s="480"/>
      <c r="K145" s="488" t="str">
        <f t="shared" si="1"/>
        <v>박정식</v>
      </c>
      <c r="L145" s="489">
        <f t="shared" si="2"/>
        <v>63</v>
      </c>
      <c r="M145" s="489">
        <f t="shared" si="3"/>
        <v>60</v>
      </c>
      <c r="N145" s="489" t="str">
        <f t="shared" si="4"/>
        <v>01</v>
      </c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</row>
    <row r="146">
      <c r="A146" s="500">
        <v>144.0</v>
      </c>
      <c r="B146" s="501" t="s">
        <v>1999</v>
      </c>
      <c r="C146" s="502">
        <v>27596.0</v>
      </c>
      <c r="D146" s="503" t="s">
        <v>1906</v>
      </c>
      <c r="E146" s="504">
        <v>45673.0</v>
      </c>
      <c r="F146" s="505" t="s">
        <v>9</v>
      </c>
      <c r="G146" s="505" t="s">
        <v>1908</v>
      </c>
      <c r="H146" s="503" t="s">
        <v>31</v>
      </c>
      <c r="I146" s="506" t="s">
        <v>135</v>
      </c>
      <c r="J146" s="480"/>
      <c r="K146" s="488" t="str">
        <f t="shared" si="1"/>
        <v>박성식</v>
      </c>
      <c r="L146" s="489">
        <f t="shared" si="2"/>
        <v>50</v>
      </c>
      <c r="M146" s="489">
        <f t="shared" si="3"/>
        <v>50</v>
      </c>
      <c r="N146" s="489" t="str">
        <f t="shared" si="4"/>
        <v>01</v>
      </c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</row>
    <row r="147">
      <c r="A147" s="500">
        <v>145.0</v>
      </c>
      <c r="B147" s="501" t="s">
        <v>2000</v>
      </c>
      <c r="C147" s="502">
        <v>28915.0</v>
      </c>
      <c r="D147" s="503" t="s">
        <v>1906</v>
      </c>
      <c r="E147" s="504">
        <v>45678.0</v>
      </c>
      <c r="F147" s="505" t="s">
        <v>9</v>
      </c>
      <c r="G147" s="505" t="s">
        <v>1908</v>
      </c>
      <c r="H147" s="503" t="s">
        <v>31</v>
      </c>
      <c r="I147" s="506" t="s">
        <v>135</v>
      </c>
      <c r="J147" s="480"/>
      <c r="K147" s="488" t="str">
        <f t="shared" si="1"/>
        <v>조현준</v>
      </c>
      <c r="L147" s="489">
        <f t="shared" si="2"/>
        <v>46</v>
      </c>
      <c r="M147" s="489">
        <f t="shared" si="3"/>
        <v>40</v>
      </c>
      <c r="N147" s="489" t="str">
        <f t="shared" si="4"/>
        <v>01</v>
      </c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</row>
    <row r="148">
      <c r="A148" s="500">
        <v>146.0</v>
      </c>
      <c r="B148" s="501" t="s">
        <v>2001</v>
      </c>
      <c r="C148" s="502">
        <v>31437.0</v>
      </c>
      <c r="D148" s="503" t="s">
        <v>1906</v>
      </c>
      <c r="E148" s="504">
        <v>45678.0</v>
      </c>
      <c r="F148" s="505" t="s">
        <v>9</v>
      </c>
      <c r="G148" s="505" t="s">
        <v>1908</v>
      </c>
      <c r="H148" s="503" t="s">
        <v>31</v>
      </c>
      <c r="I148" s="506" t="s">
        <v>135</v>
      </c>
      <c r="J148" s="480"/>
      <c r="K148" s="488" t="str">
        <f t="shared" si="1"/>
        <v>이동균</v>
      </c>
      <c r="L148" s="489">
        <f t="shared" si="2"/>
        <v>39</v>
      </c>
      <c r="M148" s="489">
        <f t="shared" si="3"/>
        <v>30</v>
      </c>
      <c r="N148" s="489" t="str">
        <f t="shared" si="4"/>
        <v>01</v>
      </c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</row>
    <row r="149">
      <c r="A149" s="500">
        <v>147.0</v>
      </c>
      <c r="B149" s="501" t="s">
        <v>2002</v>
      </c>
      <c r="C149" s="502">
        <v>20849.0</v>
      </c>
      <c r="D149" s="503" t="s">
        <v>1906</v>
      </c>
      <c r="E149" s="504">
        <v>45679.0</v>
      </c>
      <c r="F149" s="505" t="s">
        <v>9</v>
      </c>
      <c r="G149" s="505" t="s">
        <v>1905</v>
      </c>
      <c r="H149" s="503" t="s">
        <v>31</v>
      </c>
      <c r="I149" s="506" t="s">
        <v>135</v>
      </c>
      <c r="J149" s="480"/>
      <c r="K149" s="488" t="str">
        <f t="shared" si="1"/>
        <v>박준철</v>
      </c>
      <c r="L149" s="489">
        <f t="shared" si="2"/>
        <v>68</v>
      </c>
      <c r="M149" s="489">
        <f t="shared" si="3"/>
        <v>60</v>
      </c>
      <c r="N149" s="489" t="str">
        <f t="shared" si="4"/>
        <v>01</v>
      </c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</row>
    <row r="150">
      <c r="A150" s="500">
        <v>148.0</v>
      </c>
      <c r="B150" s="501" t="s">
        <v>2003</v>
      </c>
      <c r="C150" s="502">
        <v>28686.0</v>
      </c>
      <c r="D150" s="503" t="s">
        <v>1906</v>
      </c>
      <c r="E150" s="504">
        <v>45680.0</v>
      </c>
      <c r="F150" s="505" t="s">
        <v>1910</v>
      </c>
      <c r="G150" s="505" t="s">
        <v>1962</v>
      </c>
      <c r="H150" s="503" t="s">
        <v>31</v>
      </c>
      <c r="I150" s="506" t="s">
        <v>135</v>
      </c>
      <c r="J150" s="480"/>
      <c r="K150" s="488" t="str">
        <f t="shared" si="1"/>
        <v>이강희</v>
      </c>
      <c r="L150" s="489">
        <f t="shared" si="2"/>
        <v>47</v>
      </c>
      <c r="M150" s="489">
        <f t="shared" si="3"/>
        <v>40</v>
      </c>
      <c r="N150" s="489" t="str">
        <f t="shared" si="4"/>
        <v>01</v>
      </c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</row>
    <row r="151">
      <c r="A151" s="500">
        <v>149.0</v>
      </c>
      <c r="B151" s="501" t="s">
        <v>2004</v>
      </c>
      <c r="C151" s="502">
        <v>23840.0</v>
      </c>
      <c r="D151" s="503" t="s">
        <v>1906</v>
      </c>
      <c r="E151" s="504">
        <v>45681.0</v>
      </c>
      <c r="F151" s="505" t="s">
        <v>1910</v>
      </c>
      <c r="G151" s="505" t="s">
        <v>1962</v>
      </c>
      <c r="H151" s="503" t="s">
        <v>31</v>
      </c>
      <c r="I151" s="506" t="s">
        <v>135</v>
      </c>
      <c r="J151" s="480"/>
      <c r="K151" s="488" t="str">
        <f t="shared" si="1"/>
        <v>박종춘</v>
      </c>
      <c r="L151" s="489">
        <f t="shared" si="2"/>
        <v>60</v>
      </c>
      <c r="M151" s="489">
        <f t="shared" si="3"/>
        <v>60</v>
      </c>
      <c r="N151" s="489" t="str">
        <f t="shared" si="4"/>
        <v>01</v>
      </c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</row>
    <row r="152">
      <c r="A152" s="500">
        <v>150.0</v>
      </c>
      <c r="B152" s="501" t="s">
        <v>2005</v>
      </c>
      <c r="C152" s="502">
        <v>23386.0</v>
      </c>
      <c r="D152" s="503" t="s">
        <v>1906</v>
      </c>
      <c r="E152" s="504">
        <v>45681.0</v>
      </c>
      <c r="F152" s="505" t="s">
        <v>1910</v>
      </c>
      <c r="G152" s="505" t="s">
        <v>1908</v>
      </c>
      <c r="H152" s="503" t="s">
        <v>31</v>
      </c>
      <c r="I152" s="506" t="s">
        <v>135</v>
      </c>
      <c r="J152" s="480"/>
      <c r="K152" s="488" t="str">
        <f t="shared" si="1"/>
        <v>강성학*</v>
      </c>
      <c r="L152" s="489">
        <f t="shared" si="2"/>
        <v>61</v>
      </c>
      <c r="M152" s="489">
        <f t="shared" si="3"/>
        <v>60</v>
      </c>
      <c r="N152" s="489" t="str">
        <f t="shared" si="4"/>
        <v>01</v>
      </c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</row>
    <row r="153">
      <c r="A153" s="500">
        <v>151.0</v>
      </c>
      <c r="B153" s="501" t="s">
        <v>2006</v>
      </c>
      <c r="C153" s="502">
        <v>25013.0</v>
      </c>
      <c r="D153" s="503" t="s">
        <v>1906</v>
      </c>
      <c r="E153" s="504">
        <v>45681.0</v>
      </c>
      <c r="F153" s="505" t="s">
        <v>9</v>
      </c>
      <c r="G153" s="505" t="s">
        <v>1905</v>
      </c>
      <c r="H153" s="503" t="s">
        <v>31</v>
      </c>
      <c r="I153" s="506" t="s">
        <v>135</v>
      </c>
      <c r="J153" s="480"/>
      <c r="K153" s="488" t="str">
        <f t="shared" si="1"/>
        <v>김덕영</v>
      </c>
      <c r="L153" s="489">
        <f t="shared" si="2"/>
        <v>57</v>
      </c>
      <c r="M153" s="489">
        <f t="shared" si="3"/>
        <v>50</v>
      </c>
      <c r="N153" s="489" t="str">
        <f t="shared" si="4"/>
        <v>01</v>
      </c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</row>
    <row r="154">
      <c r="A154" s="500">
        <v>152.0</v>
      </c>
      <c r="B154" s="501" t="s">
        <v>324</v>
      </c>
      <c r="C154" s="502">
        <v>28922.0</v>
      </c>
      <c r="D154" s="503" t="s">
        <v>1906</v>
      </c>
      <c r="E154" s="504">
        <v>45687.0</v>
      </c>
      <c r="F154" s="505" t="s">
        <v>1910</v>
      </c>
      <c r="G154" s="505" t="s">
        <v>1908</v>
      </c>
      <c r="H154" s="503" t="s">
        <v>31</v>
      </c>
      <c r="I154" s="506" t="s">
        <v>135</v>
      </c>
      <c r="J154" s="480"/>
      <c r="K154" s="488" t="str">
        <f t="shared" si="1"/>
        <v>강신열</v>
      </c>
      <c r="L154" s="489">
        <f t="shared" si="2"/>
        <v>46</v>
      </c>
      <c r="M154" s="489">
        <f t="shared" si="3"/>
        <v>40</v>
      </c>
      <c r="N154" s="489" t="str">
        <f t="shared" si="4"/>
        <v>01</v>
      </c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</row>
    <row r="155">
      <c r="A155" s="500">
        <v>153.0</v>
      </c>
      <c r="B155" s="501" t="s">
        <v>758</v>
      </c>
      <c r="C155" s="502">
        <v>37126.0</v>
      </c>
      <c r="D155" s="503" t="s">
        <v>1906</v>
      </c>
      <c r="E155" s="504">
        <v>45691.0</v>
      </c>
      <c r="F155" s="505" t="s">
        <v>1910</v>
      </c>
      <c r="G155" s="505" t="s">
        <v>1908</v>
      </c>
      <c r="H155" s="503" t="s">
        <v>31</v>
      </c>
      <c r="I155" s="506" t="s">
        <v>1929</v>
      </c>
      <c r="J155" s="480"/>
      <c r="K155" s="488" t="str">
        <f t="shared" si="1"/>
        <v>권창희</v>
      </c>
      <c r="L155" s="489">
        <f t="shared" si="2"/>
        <v>24</v>
      </c>
      <c r="M155" s="489">
        <f t="shared" si="3"/>
        <v>20</v>
      </c>
      <c r="N155" s="489" t="str">
        <f t="shared" si="4"/>
        <v>02</v>
      </c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</row>
    <row r="156">
      <c r="A156" s="500">
        <v>154.0</v>
      </c>
      <c r="B156" s="501" t="s">
        <v>2007</v>
      </c>
      <c r="C156" s="502">
        <v>31390.0</v>
      </c>
      <c r="D156" s="503" t="s">
        <v>1904</v>
      </c>
      <c r="E156" s="504">
        <v>45701.0</v>
      </c>
      <c r="F156" s="505" t="s">
        <v>9</v>
      </c>
      <c r="G156" s="505" t="s">
        <v>1908</v>
      </c>
      <c r="H156" s="503" t="s">
        <v>31</v>
      </c>
      <c r="I156" s="506" t="s">
        <v>135</v>
      </c>
      <c r="J156" s="480"/>
      <c r="K156" s="488" t="str">
        <f t="shared" si="1"/>
        <v>고성안</v>
      </c>
      <c r="L156" s="489">
        <f t="shared" si="2"/>
        <v>40</v>
      </c>
      <c r="M156" s="489">
        <f t="shared" si="3"/>
        <v>40</v>
      </c>
      <c r="N156" s="489" t="str">
        <f t="shared" si="4"/>
        <v>02</v>
      </c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</row>
    <row r="157">
      <c r="A157" s="500">
        <v>155.0</v>
      </c>
      <c r="B157" s="501" t="s">
        <v>2008</v>
      </c>
      <c r="C157" s="502">
        <v>31970.0</v>
      </c>
      <c r="D157" s="503" t="s">
        <v>1904</v>
      </c>
      <c r="E157" s="504">
        <v>45706.0</v>
      </c>
      <c r="F157" s="505" t="s">
        <v>1910</v>
      </c>
      <c r="G157" s="505" t="s">
        <v>1908</v>
      </c>
      <c r="H157" s="503" t="s">
        <v>31</v>
      </c>
      <c r="I157" s="506" t="s">
        <v>135</v>
      </c>
      <c r="J157" s="480"/>
      <c r="K157" s="488" t="str">
        <f t="shared" si="1"/>
        <v>이난희</v>
      </c>
      <c r="L157" s="489">
        <f t="shared" si="2"/>
        <v>38</v>
      </c>
      <c r="M157" s="489">
        <f t="shared" si="3"/>
        <v>30</v>
      </c>
      <c r="N157" s="489" t="str">
        <f t="shared" si="4"/>
        <v>02</v>
      </c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</row>
    <row r="158">
      <c r="A158" s="500">
        <v>156.0</v>
      </c>
      <c r="B158" s="501" t="s">
        <v>2009</v>
      </c>
      <c r="C158" s="502">
        <v>23647.0</v>
      </c>
      <c r="D158" s="503" t="s">
        <v>1906</v>
      </c>
      <c r="E158" s="504">
        <v>45709.0</v>
      </c>
      <c r="F158" s="505" t="s">
        <v>1910</v>
      </c>
      <c r="G158" s="505" t="s">
        <v>1908</v>
      </c>
      <c r="H158" s="503" t="s">
        <v>31</v>
      </c>
      <c r="I158" s="506" t="s">
        <v>135</v>
      </c>
      <c r="J158" s="480"/>
      <c r="K158" s="488" t="str">
        <f t="shared" si="1"/>
        <v>박천석</v>
      </c>
      <c r="L158" s="489">
        <f t="shared" si="2"/>
        <v>61</v>
      </c>
      <c r="M158" s="489">
        <f t="shared" si="3"/>
        <v>60</v>
      </c>
      <c r="N158" s="489" t="str">
        <f t="shared" si="4"/>
        <v>02</v>
      </c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</row>
    <row r="159">
      <c r="A159" s="500">
        <v>157.0</v>
      </c>
      <c r="B159" s="501" t="s">
        <v>829</v>
      </c>
      <c r="C159" s="502">
        <v>32771.0</v>
      </c>
      <c r="D159" s="503" t="s">
        <v>1906</v>
      </c>
      <c r="E159" s="504">
        <v>45709.0</v>
      </c>
      <c r="F159" s="505" t="s">
        <v>9</v>
      </c>
      <c r="G159" s="505" t="s">
        <v>1962</v>
      </c>
      <c r="H159" s="503" t="s">
        <v>31</v>
      </c>
      <c r="I159" s="506" t="s">
        <v>135</v>
      </c>
      <c r="J159" s="480"/>
      <c r="K159" s="488" t="str">
        <f t="shared" si="1"/>
        <v>박우정</v>
      </c>
      <c r="L159" s="489">
        <f t="shared" si="2"/>
        <v>36</v>
      </c>
      <c r="M159" s="489">
        <f t="shared" si="3"/>
        <v>30</v>
      </c>
      <c r="N159" s="489" t="str">
        <f t="shared" si="4"/>
        <v>02</v>
      </c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</row>
    <row r="160">
      <c r="A160" s="500">
        <v>158.0</v>
      </c>
      <c r="B160" s="501" t="s">
        <v>1249</v>
      </c>
      <c r="C160" s="502">
        <v>27634.0</v>
      </c>
      <c r="D160" s="503" t="s">
        <v>1906</v>
      </c>
      <c r="E160" s="504">
        <v>45723.0</v>
      </c>
      <c r="F160" s="505" t="s">
        <v>9</v>
      </c>
      <c r="G160" s="505" t="s">
        <v>1962</v>
      </c>
      <c r="H160" s="503" t="s">
        <v>31</v>
      </c>
      <c r="I160" s="506" t="s">
        <v>135</v>
      </c>
      <c r="J160" s="480"/>
      <c r="K160" s="488" t="str">
        <f t="shared" si="1"/>
        <v>신용균</v>
      </c>
      <c r="L160" s="489">
        <f t="shared" si="2"/>
        <v>50</v>
      </c>
      <c r="M160" s="489">
        <f t="shared" si="3"/>
        <v>50</v>
      </c>
      <c r="N160" s="489" t="str">
        <f t="shared" si="4"/>
        <v>03</v>
      </c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</row>
    <row r="161">
      <c r="A161" s="500">
        <v>159.0</v>
      </c>
      <c r="B161" s="501" t="s">
        <v>2010</v>
      </c>
      <c r="C161" s="502">
        <v>21525.0</v>
      </c>
      <c r="D161" s="503" t="s">
        <v>1906</v>
      </c>
      <c r="E161" s="504">
        <v>45725.0</v>
      </c>
      <c r="F161" s="505" t="s">
        <v>1967</v>
      </c>
      <c r="G161" s="505" t="s">
        <v>1908</v>
      </c>
      <c r="H161" s="503" t="s">
        <v>31</v>
      </c>
      <c r="I161" s="506" t="s">
        <v>135</v>
      </c>
      <c r="J161" s="480"/>
      <c r="K161" s="488" t="str">
        <f t="shared" si="1"/>
        <v>권영일</v>
      </c>
      <c r="L161" s="489">
        <f t="shared" si="2"/>
        <v>67</v>
      </c>
      <c r="M161" s="489">
        <f t="shared" si="3"/>
        <v>60</v>
      </c>
      <c r="N161" s="489" t="str">
        <f t="shared" si="4"/>
        <v>03</v>
      </c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</row>
    <row r="162">
      <c r="A162" s="500">
        <v>160.0</v>
      </c>
      <c r="B162" s="501" t="s">
        <v>2011</v>
      </c>
      <c r="C162" s="502">
        <v>26207.0</v>
      </c>
      <c r="D162" s="503" t="s">
        <v>1906</v>
      </c>
      <c r="E162" s="504">
        <v>45726.0</v>
      </c>
      <c r="F162" s="505" t="s">
        <v>9</v>
      </c>
      <c r="G162" s="505" t="s">
        <v>1908</v>
      </c>
      <c r="H162" s="503" t="s">
        <v>31</v>
      </c>
      <c r="I162" s="506" t="s">
        <v>135</v>
      </c>
      <c r="J162" s="480"/>
      <c r="K162" s="488" t="str">
        <f t="shared" si="1"/>
        <v>박석진</v>
      </c>
      <c r="L162" s="489">
        <f t="shared" si="2"/>
        <v>54</v>
      </c>
      <c r="M162" s="489">
        <f t="shared" si="3"/>
        <v>50</v>
      </c>
      <c r="N162" s="489" t="str">
        <f t="shared" si="4"/>
        <v>03</v>
      </c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</row>
    <row r="163">
      <c r="A163" s="500">
        <v>161.0</v>
      </c>
      <c r="B163" s="501" t="s">
        <v>2012</v>
      </c>
      <c r="C163" s="502">
        <v>30176.0</v>
      </c>
      <c r="D163" s="503" t="s">
        <v>1904</v>
      </c>
      <c r="E163" s="504">
        <v>45732.0</v>
      </c>
      <c r="F163" s="505" t="s">
        <v>9</v>
      </c>
      <c r="G163" s="505" t="s">
        <v>1908</v>
      </c>
      <c r="H163" s="503" t="s">
        <v>31</v>
      </c>
      <c r="I163" s="506" t="s">
        <v>135</v>
      </c>
      <c r="J163" s="480"/>
      <c r="K163" s="488" t="str">
        <f t="shared" si="1"/>
        <v>박주영</v>
      </c>
      <c r="L163" s="489">
        <f t="shared" si="2"/>
        <v>43</v>
      </c>
      <c r="M163" s="489">
        <f t="shared" si="3"/>
        <v>40</v>
      </c>
      <c r="N163" s="489" t="str">
        <f t="shared" si="4"/>
        <v>03</v>
      </c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</row>
    <row r="164">
      <c r="A164" s="500">
        <v>162.0</v>
      </c>
      <c r="B164" s="501" t="s">
        <v>1406</v>
      </c>
      <c r="C164" s="502">
        <v>21404.0</v>
      </c>
      <c r="D164" s="503" t="s">
        <v>1904</v>
      </c>
      <c r="E164" s="504">
        <v>45733.0</v>
      </c>
      <c r="F164" s="505" t="s">
        <v>9</v>
      </c>
      <c r="G164" s="505" t="s">
        <v>1908</v>
      </c>
      <c r="H164" s="503" t="s">
        <v>31</v>
      </c>
      <c r="I164" s="506" t="s">
        <v>135</v>
      </c>
      <c r="J164" s="480"/>
      <c r="K164" s="488" t="str">
        <f t="shared" si="1"/>
        <v>이경희</v>
      </c>
      <c r="L164" s="489">
        <f t="shared" si="2"/>
        <v>67</v>
      </c>
      <c r="M164" s="489">
        <f t="shared" si="3"/>
        <v>60</v>
      </c>
      <c r="N164" s="489" t="str">
        <f t="shared" si="4"/>
        <v>03</v>
      </c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</row>
    <row r="165">
      <c r="A165" s="500">
        <v>163.0</v>
      </c>
      <c r="B165" s="501" t="s">
        <v>2013</v>
      </c>
      <c r="C165" s="502">
        <v>24473.0</v>
      </c>
      <c r="D165" s="503" t="s">
        <v>1906</v>
      </c>
      <c r="E165" s="504">
        <v>45734.0</v>
      </c>
      <c r="F165" s="505" t="s">
        <v>9</v>
      </c>
      <c r="G165" s="505" t="s">
        <v>1908</v>
      </c>
      <c r="H165" s="503" t="s">
        <v>31</v>
      </c>
      <c r="I165" s="506" t="s">
        <v>135</v>
      </c>
      <c r="J165" s="480"/>
      <c r="K165" s="488" t="str">
        <f t="shared" si="1"/>
        <v>송원균</v>
      </c>
      <c r="L165" s="489">
        <f t="shared" si="2"/>
        <v>58</v>
      </c>
      <c r="M165" s="489">
        <f t="shared" si="3"/>
        <v>50</v>
      </c>
      <c r="N165" s="489" t="str">
        <f t="shared" si="4"/>
        <v>03</v>
      </c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</row>
    <row r="166">
      <c r="A166" s="500">
        <v>164.0</v>
      </c>
      <c r="B166" s="501" t="s">
        <v>2014</v>
      </c>
      <c r="C166" s="502">
        <v>23014.0</v>
      </c>
      <c r="D166" s="503" t="s">
        <v>1906</v>
      </c>
      <c r="E166" s="504">
        <v>45741.0</v>
      </c>
      <c r="F166" s="505" t="s">
        <v>1910</v>
      </c>
      <c r="G166" s="505" t="s">
        <v>1908</v>
      </c>
      <c r="H166" s="503" t="s">
        <v>31</v>
      </c>
      <c r="I166" s="506" t="s">
        <v>135</v>
      </c>
      <c r="J166" s="480"/>
      <c r="K166" s="488" t="str">
        <f t="shared" si="1"/>
        <v>한재혁</v>
      </c>
      <c r="L166" s="489">
        <f t="shared" si="2"/>
        <v>62</v>
      </c>
      <c r="M166" s="489">
        <f t="shared" si="3"/>
        <v>60</v>
      </c>
      <c r="N166" s="489" t="str">
        <f t="shared" si="4"/>
        <v>03</v>
      </c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</row>
    <row r="167">
      <c r="A167" s="500">
        <v>165.0</v>
      </c>
      <c r="B167" s="501" t="s">
        <v>2015</v>
      </c>
      <c r="C167" s="502">
        <v>26587.0</v>
      </c>
      <c r="D167" s="503" t="s">
        <v>1906</v>
      </c>
      <c r="E167" s="504">
        <v>45746.0</v>
      </c>
      <c r="F167" s="505" t="s">
        <v>9</v>
      </c>
      <c r="G167" s="505" t="s">
        <v>1908</v>
      </c>
      <c r="H167" s="503" t="s">
        <v>31</v>
      </c>
      <c r="I167" s="506" t="s">
        <v>135</v>
      </c>
      <c r="J167" s="480"/>
      <c r="K167" s="488" t="str">
        <f t="shared" si="1"/>
        <v>차춘호</v>
      </c>
      <c r="L167" s="489">
        <f t="shared" si="2"/>
        <v>53</v>
      </c>
      <c r="M167" s="489">
        <f t="shared" si="3"/>
        <v>50</v>
      </c>
      <c r="N167" s="489" t="str">
        <f t="shared" si="4"/>
        <v>03</v>
      </c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</row>
    <row r="168">
      <c r="A168" s="500">
        <v>166.0</v>
      </c>
      <c r="B168" s="501" t="s">
        <v>327</v>
      </c>
      <c r="C168" s="502">
        <v>27428.0</v>
      </c>
      <c r="D168" s="503" t="s">
        <v>1904</v>
      </c>
      <c r="E168" s="504">
        <v>45755.0</v>
      </c>
      <c r="F168" s="505" t="s">
        <v>9</v>
      </c>
      <c r="G168" s="505" t="s">
        <v>1905</v>
      </c>
      <c r="H168" s="503" t="s">
        <v>31</v>
      </c>
      <c r="I168" s="506" t="s">
        <v>135</v>
      </c>
      <c r="J168" s="480"/>
      <c r="K168" s="488" t="str">
        <f t="shared" si="1"/>
        <v>김경희</v>
      </c>
      <c r="L168" s="489">
        <f t="shared" si="2"/>
        <v>50</v>
      </c>
      <c r="M168" s="489">
        <f t="shared" si="3"/>
        <v>50</v>
      </c>
      <c r="N168" s="489" t="str">
        <f t="shared" si="4"/>
        <v>04</v>
      </c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</row>
    <row r="169">
      <c r="A169" s="500">
        <v>167.0</v>
      </c>
      <c r="B169" s="501" t="s">
        <v>2016</v>
      </c>
      <c r="C169" s="502">
        <v>26058.0</v>
      </c>
      <c r="D169" s="503" t="s">
        <v>1904</v>
      </c>
      <c r="E169" s="504">
        <v>45760.0</v>
      </c>
      <c r="F169" s="505" t="s">
        <v>9</v>
      </c>
      <c r="G169" s="505" t="s">
        <v>1908</v>
      </c>
      <c r="H169" s="503" t="s">
        <v>31</v>
      </c>
      <c r="I169" s="506" t="s">
        <v>135</v>
      </c>
      <c r="J169" s="480"/>
      <c r="K169" s="488" t="str">
        <f t="shared" si="1"/>
        <v>유진아</v>
      </c>
      <c r="L169" s="489">
        <f t="shared" si="2"/>
        <v>54</v>
      </c>
      <c r="M169" s="489">
        <f t="shared" si="3"/>
        <v>50</v>
      </c>
      <c r="N169" s="489" t="str">
        <f t="shared" si="4"/>
        <v>04</v>
      </c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</row>
    <row r="170">
      <c r="A170" s="500">
        <v>168.0</v>
      </c>
      <c r="B170" s="501" t="s">
        <v>532</v>
      </c>
      <c r="C170" s="502">
        <v>26922.0</v>
      </c>
      <c r="D170" s="503" t="s">
        <v>1906</v>
      </c>
      <c r="E170" s="504">
        <v>45772.0</v>
      </c>
      <c r="F170" s="505" t="s">
        <v>1910</v>
      </c>
      <c r="G170" s="505" t="s">
        <v>1962</v>
      </c>
      <c r="H170" s="503" t="s">
        <v>31</v>
      </c>
      <c r="I170" s="506" t="s">
        <v>135</v>
      </c>
      <c r="J170" s="480"/>
      <c r="K170" s="488" t="str">
        <f t="shared" si="1"/>
        <v>권영호</v>
      </c>
      <c r="L170" s="489">
        <f t="shared" si="2"/>
        <v>52</v>
      </c>
      <c r="M170" s="489">
        <f t="shared" si="3"/>
        <v>50</v>
      </c>
      <c r="N170" s="489" t="str">
        <f t="shared" si="4"/>
        <v>04</v>
      </c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</row>
    <row r="171">
      <c r="A171" s="500">
        <v>169.0</v>
      </c>
      <c r="B171" s="501" t="s">
        <v>837</v>
      </c>
      <c r="C171" s="502">
        <v>27065.0</v>
      </c>
      <c r="D171" s="503" t="s">
        <v>1906</v>
      </c>
      <c r="E171" s="504">
        <v>45775.0</v>
      </c>
      <c r="F171" s="505" t="s">
        <v>9</v>
      </c>
      <c r="G171" s="505" t="s">
        <v>1908</v>
      </c>
      <c r="H171" s="503" t="s">
        <v>31</v>
      </c>
      <c r="I171" s="506" t="s">
        <v>135</v>
      </c>
      <c r="J171" s="480"/>
      <c r="K171" s="488" t="str">
        <f t="shared" si="1"/>
        <v>이재철</v>
      </c>
      <c r="L171" s="489">
        <f t="shared" si="2"/>
        <v>51</v>
      </c>
      <c r="M171" s="489">
        <f t="shared" si="3"/>
        <v>50</v>
      </c>
      <c r="N171" s="489" t="str">
        <f t="shared" si="4"/>
        <v>04</v>
      </c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</row>
    <row r="172">
      <c r="A172" s="500">
        <v>170.0</v>
      </c>
      <c r="B172" s="501" t="s">
        <v>2017</v>
      </c>
      <c r="C172" s="502">
        <v>22223.0</v>
      </c>
      <c r="D172" s="503" t="s">
        <v>1906</v>
      </c>
      <c r="E172" s="504">
        <v>45776.0</v>
      </c>
      <c r="F172" s="505" t="s">
        <v>9</v>
      </c>
      <c r="G172" s="505" t="s">
        <v>1908</v>
      </c>
      <c r="H172" s="503" t="s">
        <v>31</v>
      </c>
      <c r="I172" s="506" t="s">
        <v>135</v>
      </c>
      <c r="J172" s="480"/>
      <c r="K172" s="488" t="str">
        <f t="shared" si="1"/>
        <v>장덕수</v>
      </c>
      <c r="L172" s="489">
        <f t="shared" si="2"/>
        <v>65</v>
      </c>
      <c r="M172" s="489">
        <f t="shared" si="3"/>
        <v>60</v>
      </c>
      <c r="N172" s="489" t="str">
        <f t="shared" si="4"/>
        <v>04</v>
      </c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</row>
    <row r="173">
      <c r="A173" s="500">
        <v>171.0</v>
      </c>
      <c r="B173" s="501" t="s">
        <v>1820</v>
      </c>
      <c r="C173" s="502">
        <v>23705.0</v>
      </c>
      <c r="D173" s="503" t="s">
        <v>1906</v>
      </c>
      <c r="E173" s="504">
        <v>45790.0</v>
      </c>
      <c r="F173" s="505" t="s">
        <v>1910</v>
      </c>
      <c r="G173" s="505" t="s">
        <v>1908</v>
      </c>
      <c r="H173" s="503" t="s">
        <v>31</v>
      </c>
      <c r="I173" s="506" t="s">
        <v>135</v>
      </c>
      <c r="J173" s="480"/>
      <c r="K173" s="488" t="str">
        <f t="shared" si="1"/>
        <v>김진수</v>
      </c>
      <c r="L173" s="489">
        <f t="shared" si="2"/>
        <v>61</v>
      </c>
      <c r="M173" s="489">
        <f t="shared" si="3"/>
        <v>60</v>
      </c>
      <c r="N173" s="489" t="str">
        <f t="shared" si="4"/>
        <v>05</v>
      </c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</row>
    <row r="174">
      <c r="A174" s="500">
        <v>172.0</v>
      </c>
      <c r="B174" s="501" t="s">
        <v>2018</v>
      </c>
      <c r="C174" s="502">
        <v>29729.0</v>
      </c>
      <c r="D174" s="503" t="s">
        <v>1906</v>
      </c>
      <c r="E174" s="504">
        <v>45805.0</v>
      </c>
      <c r="F174" s="505" t="s">
        <v>9</v>
      </c>
      <c r="G174" s="505" t="s">
        <v>1962</v>
      </c>
      <c r="H174" s="503" t="s">
        <v>31</v>
      </c>
      <c r="I174" s="506" t="s">
        <v>135</v>
      </c>
      <c r="J174" s="480"/>
      <c r="K174" s="488" t="str">
        <f t="shared" si="1"/>
        <v>김성용*</v>
      </c>
      <c r="L174" s="489">
        <f t="shared" si="2"/>
        <v>44</v>
      </c>
      <c r="M174" s="489">
        <f t="shared" si="3"/>
        <v>40</v>
      </c>
      <c r="N174" s="489" t="str">
        <f t="shared" si="4"/>
        <v>05</v>
      </c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</row>
    <row r="175">
      <c r="A175" s="500">
        <v>173.0</v>
      </c>
      <c r="B175" s="501" t="s">
        <v>2019</v>
      </c>
      <c r="C175" s="502">
        <v>27917.0</v>
      </c>
      <c r="D175" s="503" t="s">
        <v>1906</v>
      </c>
      <c r="E175" s="504">
        <v>45805.0</v>
      </c>
      <c r="F175" s="505" t="s">
        <v>9</v>
      </c>
      <c r="G175" s="505" t="s">
        <v>1962</v>
      </c>
      <c r="H175" s="503" t="s">
        <v>31</v>
      </c>
      <c r="I175" s="506" t="s">
        <v>135</v>
      </c>
      <c r="J175" s="480"/>
      <c r="K175" s="488" t="str">
        <f t="shared" si="1"/>
        <v>한동일</v>
      </c>
      <c r="L175" s="489">
        <f t="shared" si="2"/>
        <v>49</v>
      </c>
      <c r="M175" s="489">
        <f t="shared" si="3"/>
        <v>40</v>
      </c>
      <c r="N175" s="489" t="str">
        <f t="shared" si="4"/>
        <v>05</v>
      </c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</row>
    <row r="176">
      <c r="A176" s="500">
        <v>174.0</v>
      </c>
      <c r="B176" s="501" t="s">
        <v>953</v>
      </c>
      <c r="C176" s="502">
        <v>33269.0</v>
      </c>
      <c r="D176" s="503" t="s">
        <v>1906</v>
      </c>
      <c r="E176" s="504">
        <v>45810.0</v>
      </c>
      <c r="F176" s="505" t="s">
        <v>1910</v>
      </c>
      <c r="G176" s="505" t="s">
        <v>1908</v>
      </c>
      <c r="H176" s="503" t="s">
        <v>31</v>
      </c>
      <c r="I176" s="506" t="s">
        <v>135</v>
      </c>
      <c r="J176" s="480"/>
      <c r="K176" s="488" t="str">
        <f t="shared" si="1"/>
        <v>윤진영</v>
      </c>
      <c r="L176" s="489">
        <f t="shared" si="2"/>
        <v>34</v>
      </c>
      <c r="M176" s="489">
        <f t="shared" si="3"/>
        <v>30</v>
      </c>
      <c r="N176" s="489" t="str">
        <f t="shared" si="4"/>
        <v>06</v>
      </c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</row>
    <row r="177">
      <c r="A177" s="500">
        <v>175.0</v>
      </c>
      <c r="B177" s="501" t="s">
        <v>2020</v>
      </c>
      <c r="C177" s="502">
        <v>36136.0</v>
      </c>
      <c r="D177" s="503" t="s">
        <v>1904</v>
      </c>
      <c r="E177" s="504">
        <v>45828.0</v>
      </c>
      <c r="F177" s="505" t="s">
        <v>9</v>
      </c>
      <c r="G177" s="505" t="s">
        <v>2021</v>
      </c>
      <c r="H177" s="503" t="s">
        <v>31</v>
      </c>
      <c r="I177" s="506" t="s">
        <v>135</v>
      </c>
      <c r="J177" s="480"/>
      <c r="K177" s="488" t="str">
        <f t="shared" si="1"/>
        <v>구지연(가등록)</v>
      </c>
      <c r="L177" s="489">
        <f t="shared" si="2"/>
        <v>27</v>
      </c>
      <c r="M177" s="489">
        <f t="shared" si="3"/>
        <v>20</v>
      </c>
      <c r="N177" s="489" t="str">
        <f t="shared" si="4"/>
        <v>06</v>
      </c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</row>
    <row r="178">
      <c r="A178" s="507">
        <v>176.0</v>
      </c>
      <c r="B178" s="508" t="s">
        <v>564</v>
      </c>
      <c r="C178" s="509">
        <v>21619.0</v>
      </c>
      <c r="D178" s="510" t="s">
        <v>1906</v>
      </c>
      <c r="E178" s="511">
        <v>45659.0</v>
      </c>
      <c r="F178" s="512" t="s">
        <v>1910</v>
      </c>
      <c r="G178" s="512" t="s">
        <v>1905</v>
      </c>
      <c r="H178" s="510" t="s">
        <v>30</v>
      </c>
      <c r="I178" s="513"/>
      <c r="J178" s="480"/>
      <c r="K178" s="488" t="str">
        <f t="shared" si="1"/>
        <v>이병암</v>
      </c>
      <c r="L178" s="489">
        <f t="shared" si="2"/>
        <v>66</v>
      </c>
      <c r="M178" s="489">
        <f t="shared" si="3"/>
        <v>60</v>
      </c>
      <c r="N178" s="489" t="str">
        <f t="shared" si="4"/>
        <v>01</v>
      </c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</row>
    <row r="179">
      <c r="A179" s="507">
        <v>177.0</v>
      </c>
      <c r="B179" s="508" t="s">
        <v>752</v>
      </c>
      <c r="C179" s="509">
        <v>27735.0</v>
      </c>
      <c r="D179" s="510" t="s">
        <v>1904</v>
      </c>
      <c r="E179" s="511">
        <v>45659.0</v>
      </c>
      <c r="F179" s="512" t="s">
        <v>1910</v>
      </c>
      <c r="G179" s="512" t="s">
        <v>1905</v>
      </c>
      <c r="H179" s="510" t="s">
        <v>30</v>
      </c>
      <c r="I179" s="513"/>
      <c r="J179" s="480"/>
      <c r="K179" s="488" t="str">
        <f t="shared" si="1"/>
        <v>표미선</v>
      </c>
      <c r="L179" s="489">
        <f t="shared" si="2"/>
        <v>50</v>
      </c>
      <c r="M179" s="489">
        <f t="shared" si="3"/>
        <v>50</v>
      </c>
      <c r="N179" s="489" t="str">
        <f t="shared" si="4"/>
        <v>01</v>
      </c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</row>
    <row r="180">
      <c r="A180" s="507">
        <v>178.0</v>
      </c>
      <c r="B180" s="508" t="s">
        <v>1298</v>
      </c>
      <c r="C180" s="509">
        <v>22323.0</v>
      </c>
      <c r="D180" s="510" t="s">
        <v>1906</v>
      </c>
      <c r="E180" s="511">
        <v>45660.0</v>
      </c>
      <c r="F180" s="512" t="s">
        <v>1910</v>
      </c>
      <c r="G180" s="512" t="s">
        <v>1908</v>
      </c>
      <c r="H180" s="510" t="s">
        <v>30</v>
      </c>
      <c r="I180" s="513"/>
      <c r="J180" s="480"/>
      <c r="K180" s="488" t="str">
        <f t="shared" si="1"/>
        <v>제대권</v>
      </c>
      <c r="L180" s="489">
        <f t="shared" si="2"/>
        <v>64</v>
      </c>
      <c r="M180" s="489">
        <f t="shared" si="3"/>
        <v>60</v>
      </c>
      <c r="N180" s="489" t="str">
        <f t="shared" si="4"/>
        <v>01</v>
      </c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</row>
    <row r="181">
      <c r="A181" s="507">
        <v>179.0</v>
      </c>
      <c r="B181" s="508" t="s">
        <v>1287</v>
      </c>
      <c r="C181" s="509">
        <v>34589.0</v>
      </c>
      <c r="D181" s="510" t="s">
        <v>1904</v>
      </c>
      <c r="E181" s="511">
        <v>45663.0</v>
      </c>
      <c r="F181" s="512" t="s">
        <v>9</v>
      </c>
      <c r="G181" s="512" t="s">
        <v>1962</v>
      </c>
      <c r="H181" s="510" t="s">
        <v>30</v>
      </c>
      <c r="I181" s="513"/>
      <c r="J181" s="480"/>
      <c r="K181" s="488" t="str">
        <f t="shared" si="1"/>
        <v>김지현</v>
      </c>
      <c r="L181" s="489">
        <f t="shared" si="2"/>
        <v>31</v>
      </c>
      <c r="M181" s="489">
        <f t="shared" si="3"/>
        <v>30</v>
      </c>
      <c r="N181" s="489" t="str">
        <f t="shared" si="4"/>
        <v>01</v>
      </c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</row>
    <row r="182">
      <c r="A182" s="507">
        <v>180.0</v>
      </c>
      <c r="B182" s="508" t="s">
        <v>2022</v>
      </c>
      <c r="C182" s="509">
        <v>24718.0</v>
      </c>
      <c r="D182" s="510" t="s">
        <v>1906</v>
      </c>
      <c r="E182" s="511">
        <v>45664.0</v>
      </c>
      <c r="F182" s="512" t="s">
        <v>9</v>
      </c>
      <c r="G182" s="512" t="s">
        <v>1908</v>
      </c>
      <c r="H182" s="510" t="s">
        <v>30</v>
      </c>
      <c r="I182" s="513"/>
      <c r="J182" s="480"/>
      <c r="K182" s="488" t="str">
        <f t="shared" si="1"/>
        <v>이진희</v>
      </c>
      <c r="L182" s="489">
        <f t="shared" si="2"/>
        <v>58</v>
      </c>
      <c r="M182" s="489">
        <f t="shared" si="3"/>
        <v>50</v>
      </c>
      <c r="N182" s="489" t="str">
        <f t="shared" si="4"/>
        <v>01</v>
      </c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</row>
    <row r="183">
      <c r="A183" s="507">
        <v>181.0</v>
      </c>
      <c r="B183" s="508" t="s">
        <v>2023</v>
      </c>
      <c r="C183" s="509">
        <v>24156.0</v>
      </c>
      <c r="D183" s="510" t="s">
        <v>1906</v>
      </c>
      <c r="E183" s="511">
        <v>45664.0</v>
      </c>
      <c r="F183" s="512" t="s">
        <v>1910</v>
      </c>
      <c r="G183" s="512" t="s">
        <v>1905</v>
      </c>
      <c r="H183" s="510" t="s">
        <v>30</v>
      </c>
      <c r="I183" s="513"/>
      <c r="J183" s="480"/>
      <c r="K183" s="488" t="str">
        <f t="shared" si="1"/>
        <v>최인철*</v>
      </c>
      <c r="L183" s="489">
        <f t="shared" si="2"/>
        <v>59</v>
      </c>
      <c r="M183" s="489">
        <f t="shared" si="3"/>
        <v>50</v>
      </c>
      <c r="N183" s="489" t="str">
        <f t="shared" si="4"/>
        <v>01</v>
      </c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</row>
    <row r="184">
      <c r="A184" s="507">
        <v>182.0</v>
      </c>
      <c r="B184" s="508" t="s">
        <v>1440</v>
      </c>
      <c r="C184" s="509">
        <v>26442.0</v>
      </c>
      <c r="D184" s="510" t="s">
        <v>1906</v>
      </c>
      <c r="E184" s="511">
        <v>45665.0</v>
      </c>
      <c r="F184" s="512" t="s">
        <v>1910</v>
      </c>
      <c r="G184" s="512" t="s">
        <v>1908</v>
      </c>
      <c r="H184" s="510" t="s">
        <v>30</v>
      </c>
      <c r="I184" s="513"/>
      <c r="J184" s="480"/>
      <c r="K184" s="488" t="str">
        <f t="shared" si="1"/>
        <v>김봉찬</v>
      </c>
      <c r="L184" s="489">
        <f t="shared" si="2"/>
        <v>53</v>
      </c>
      <c r="M184" s="489">
        <f t="shared" si="3"/>
        <v>50</v>
      </c>
      <c r="N184" s="489" t="str">
        <f t="shared" si="4"/>
        <v>01</v>
      </c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</row>
    <row r="185">
      <c r="A185" s="507">
        <v>183.0</v>
      </c>
      <c r="B185" s="508" t="s">
        <v>2024</v>
      </c>
      <c r="C185" s="509">
        <v>32779.0</v>
      </c>
      <c r="D185" s="510" t="s">
        <v>1906</v>
      </c>
      <c r="E185" s="511">
        <v>45665.0</v>
      </c>
      <c r="F185" s="512" t="s">
        <v>9</v>
      </c>
      <c r="G185" s="512" t="s">
        <v>1908</v>
      </c>
      <c r="H185" s="510" t="s">
        <v>30</v>
      </c>
      <c r="I185" s="513"/>
      <c r="J185" s="480"/>
      <c r="K185" s="488" t="str">
        <f t="shared" si="1"/>
        <v>이원민</v>
      </c>
      <c r="L185" s="489">
        <f t="shared" si="2"/>
        <v>36</v>
      </c>
      <c r="M185" s="489">
        <f t="shared" si="3"/>
        <v>30</v>
      </c>
      <c r="N185" s="489" t="str">
        <f t="shared" si="4"/>
        <v>01</v>
      </c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</row>
    <row r="186">
      <c r="A186" s="507">
        <v>184.0</v>
      </c>
      <c r="B186" s="508" t="s">
        <v>1302</v>
      </c>
      <c r="C186" s="509">
        <v>22654.0</v>
      </c>
      <c r="D186" s="510" t="s">
        <v>1906</v>
      </c>
      <c r="E186" s="511">
        <v>45665.0</v>
      </c>
      <c r="F186" s="512" t="s">
        <v>9</v>
      </c>
      <c r="G186" s="512" t="s">
        <v>1908</v>
      </c>
      <c r="H186" s="510" t="s">
        <v>30</v>
      </c>
      <c r="I186" s="513"/>
      <c r="J186" s="480"/>
      <c r="K186" s="488" t="str">
        <f t="shared" si="1"/>
        <v>최근모</v>
      </c>
      <c r="L186" s="489">
        <f t="shared" si="2"/>
        <v>63</v>
      </c>
      <c r="M186" s="489">
        <f t="shared" si="3"/>
        <v>60</v>
      </c>
      <c r="N186" s="489" t="str">
        <f t="shared" si="4"/>
        <v>01</v>
      </c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</row>
    <row r="187">
      <c r="A187" s="507">
        <v>185.0</v>
      </c>
      <c r="B187" s="508" t="s">
        <v>1258</v>
      </c>
      <c r="C187" s="509">
        <v>31735.0</v>
      </c>
      <c r="D187" s="510" t="s">
        <v>1904</v>
      </c>
      <c r="E187" s="511">
        <v>45665.0</v>
      </c>
      <c r="F187" s="512" t="s">
        <v>9</v>
      </c>
      <c r="G187" s="512" t="s">
        <v>1905</v>
      </c>
      <c r="H187" s="510" t="s">
        <v>30</v>
      </c>
      <c r="I187" s="513"/>
      <c r="J187" s="480"/>
      <c r="K187" s="488" t="str">
        <f t="shared" si="1"/>
        <v>황혜진</v>
      </c>
      <c r="L187" s="489">
        <f t="shared" si="2"/>
        <v>39</v>
      </c>
      <c r="M187" s="489">
        <f t="shared" si="3"/>
        <v>30</v>
      </c>
      <c r="N187" s="489" t="str">
        <f t="shared" si="4"/>
        <v>01</v>
      </c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</row>
    <row r="188">
      <c r="A188" s="507">
        <v>186.0</v>
      </c>
      <c r="B188" s="508" t="s">
        <v>781</v>
      </c>
      <c r="C188" s="509">
        <v>31185.0</v>
      </c>
      <c r="D188" s="510" t="s">
        <v>1904</v>
      </c>
      <c r="E188" s="511">
        <v>45667.0</v>
      </c>
      <c r="F188" s="512" t="s">
        <v>9</v>
      </c>
      <c r="G188" s="512" t="s">
        <v>1908</v>
      </c>
      <c r="H188" s="510" t="s">
        <v>30</v>
      </c>
      <c r="I188" s="513"/>
      <c r="J188" s="480"/>
      <c r="K188" s="488" t="str">
        <f t="shared" si="1"/>
        <v>배은혜</v>
      </c>
      <c r="L188" s="489">
        <f t="shared" si="2"/>
        <v>40</v>
      </c>
      <c r="M188" s="489">
        <f t="shared" si="3"/>
        <v>40</v>
      </c>
      <c r="N188" s="489" t="str">
        <f t="shared" si="4"/>
        <v>01</v>
      </c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</row>
    <row r="189">
      <c r="A189" s="507">
        <v>187.0</v>
      </c>
      <c r="B189" s="508" t="s">
        <v>2025</v>
      </c>
      <c r="C189" s="509">
        <v>22331.0</v>
      </c>
      <c r="D189" s="510" t="s">
        <v>1906</v>
      </c>
      <c r="E189" s="511">
        <v>45670.0</v>
      </c>
      <c r="F189" s="512" t="s">
        <v>1910</v>
      </c>
      <c r="G189" s="512" t="s">
        <v>1905</v>
      </c>
      <c r="H189" s="510" t="s">
        <v>30</v>
      </c>
      <c r="I189" s="513"/>
      <c r="J189" s="480"/>
      <c r="K189" s="488" t="str">
        <f t="shared" si="1"/>
        <v>김정수*</v>
      </c>
      <c r="L189" s="489">
        <f t="shared" si="2"/>
        <v>64</v>
      </c>
      <c r="M189" s="489">
        <f t="shared" si="3"/>
        <v>60</v>
      </c>
      <c r="N189" s="489" t="str">
        <f t="shared" si="4"/>
        <v>01</v>
      </c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</row>
    <row r="190">
      <c r="A190" s="507">
        <v>188.0</v>
      </c>
      <c r="B190" s="508" t="s">
        <v>2026</v>
      </c>
      <c r="C190" s="509">
        <v>29620.0</v>
      </c>
      <c r="D190" s="510" t="s">
        <v>1906</v>
      </c>
      <c r="E190" s="511">
        <v>45670.0</v>
      </c>
      <c r="F190" s="512" t="s">
        <v>9</v>
      </c>
      <c r="G190" s="512" t="s">
        <v>1908</v>
      </c>
      <c r="H190" s="510" t="s">
        <v>30</v>
      </c>
      <c r="I190" s="513"/>
      <c r="J190" s="480"/>
      <c r="K190" s="488" t="str">
        <f t="shared" si="1"/>
        <v>이영정</v>
      </c>
      <c r="L190" s="489">
        <f t="shared" si="2"/>
        <v>44</v>
      </c>
      <c r="M190" s="489">
        <f t="shared" si="3"/>
        <v>40</v>
      </c>
      <c r="N190" s="489" t="str">
        <f t="shared" si="4"/>
        <v>01</v>
      </c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</row>
    <row r="191">
      <c r="A191" s="507">
        <v>189.0</v>
      </c>
      <c r="B191" s="508" t="s">
        <v>2027</v>
      </c>
      <c r="C191" s="509">
        <v>31082.0</v>
      </c>
      <c r="D191" s="510" t="s">
        <v>1906</v>
      </c>
      <c r="E191" s="511">
        <v>45672.0</v>
      </c>
      <c r="F191" s="512" t="s">
        <v>9</v>
      </c>
      <c r="G191" s="512" t="s">
        <v>1908</v>
      </c>
      <c r="H191" s="510" t="s">
        <v>30</v>
      </c>
      <c r="I191" s="513"/>
      <c r="J191" s="480"/>
      <c r="K191" s="488" t="str">
        <f t="shared" si="1"/>
        <v>김기원*</v>
      </c>
      <c r="L191" s="489">
        <f t="shared" si="2"/>
        <v>40</v>
      </c>
      <c r="M191" s="489">
        <f t="shared" si="3"/>
        <v>40</v>
      </c>
      <c r="N191" s="489" t="str">
        <f t="shared" si="4"/>
        <v>01</v>
      </c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</row>
    <row r="192">
      <c r="A192" s="507">
        <v>190.0</v>
      </c>
      <c r="B192" s="508" t="s">
        <v>442</v>
      </c>
      <c r="C192" s="509">
        <v>29226.0</v>
      </c>
      <c r="D192" s="510" t="s">
        <v>1906</v>
      </c>
      <c r="E192" s="511">
        <v>45688.0</v>
      </c>
      <c r="F192" s="512" t="s">
        <v>1910</v>
      </c>
      <c r="G192" s="512" t="s">
        <v>1905</v>
      </c>
      <c r="H192" s="510" t="s">
        <v>30</v>
      </c>
      <c r="I192" s="513"/>
      <c r="J192" s="480"/>
      <c r="K192" s="488" t="str">
        <f t="shared" si="1"/>
        <v>엄재석</v>
      </c>
      <c r="L192" s="489">
        <f t="shared" si="2"/>
        <v>45</v>
      </c>
      <c r="M192" s="489">
        <f t="shared" si="3"/>
        <v>40</v>
      </c>
      <c r="N192" s="489" t="str">
        <f t="shared" si="4"/>
        <v>01</v>
      </c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</row>
    <row r="193">
      <c r="A193" s="507">
        <v>191.0</v>
      </c>
      <c r="B193" s="508" t="s">
        <v>657</v>
      </c>
      <c r="C193" s="509">
        <v>28089.0</v>
      </c>
      <c r="D193" s="510" t="s">
        <v>1904</v>
      </c>
      <c r="E193" s="511">
        <v>45688.0</v>
      </c>
      <c r="F193" s="512" t="s">
        <v>9</v>
      </c>
      <c r="G193" s="512" t="s">
        <v>1908</v>
      </c>
      <c r="H193" s="510" t="s">
        <v>30</v>
      </c>
      <c r="I193" s="513"/>
      <c r="J193" s="480"/>
      <c r="K193" s="488" t="str">
        <f t="shared" si="1"/>
        <v>라양신</v>
      </c>
      <c r="L193" s="489">
        <f t="shared" si="2"/>
        <v>49</v>
      </c>
      <c r="M193" s="489">
        <f t="shared" si="3"/>
        <v>40</v>
      </c>
      <c r="N193" s="489" t="str">
        <f t="shared" si="4"/>
        <v>01</v>
      </c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</row>
    <row r="194">
      <c r="A194" s="507">
        <v>192.0</v>
      </c>
      <c r="B194" s="508" t="s">
        <v>2028</v>
      </c>
      <c r="C194" s="509">
        <v>24490.0</v>
      </c>
      <c r="D194" s="510" t="s">
        <v>1906</v>
      </c>
      <c r="E194" s="511">
        <v>45692.0</v>
      </c>
      <c r="F194" s="512" t="s">
        <v>1998</v>
      </c>
      <c r="G194" s="512" t="s">
        <v>1908</v>
      </c>
      <c r="H194" s="510" t="s">
        <v>30</v>
      </c>
      <c r="I194" s="513"/>
      <c r="J194" s="480"/>
      <c r="K194" s="488" t="str">
        <f t="shared" si="1"/>
        <v>김대현*</v>
      </c>
      <c r="L194" s="489">
        <f t="shared" si="2"/>
        <v>58</v>
      </c>
      <c r="M194" s="489">
        <f t="shared" si="3"/>
        <v>50</v>
      </c>
      <c r="N194" s="489" t="str">
        <f t="shared" si="4"/>
        <v>02</v>
      </c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</row>
    <row r="195">
      <c r="A195" s="507">
        <v>193.0</v>
      </c>
      <c r="B195" s="508" t="s">
        <v>681</v>
      </c>
      <c r="C195" s="509">
        <v>25825.0</v>
      </c>
      <c r="D195" s="510" t="s">
        <v>1906</v>
      </c>
      <c r="E195" s="511">
        <v>45700.0</v>
      </c>
      <c r="F195" s="512" t="s">
        <v>9</v>
      </c>
      <c r="G195" s="512" t="s">
        <v>1908</v>
      </c>
      <c r="H195" s="510" t="s">
        <v>30</v>
      </c>
      <c r="I195" s="513"/>
      <c r="J195" s="480"/>
      <c r="K195" s="488" t="str">
        <f t="shared" si="1"/>
        <v>이창호</v>
      </c>
      <c r="L195" s="489">
        <f t="shared" si="2"/>
        <v>55</v>
      </c>
      <c r="M195" s="489">
        <f t="shared" si="3"/>
        <v>50</v>
      </c>
      <c r="N195" s="489" t="str">
        <f t="shared" si="4"/>
        <v>02</v>
      </c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</row>
    <row r="196">
      <c r="A196" s="507">
        <v>194.0</v>
      </c>
      <c r="B196" s="508" t="s">
        <v>1515</v>
      </c>
      <c r="C196" s="509">
        <v>25725.0</v>
      </c>
      <c r="D196" s="510" t="s">
        <v>1904</v>
      </c>
      <c r="E196" s="511">
        <v>45706.0</v>
      </c>
      <c r="F196" s="512" t="s">
        <v>9</v>
      </c>
      <c r="G196" s="512" t="s">
        <v>1908</v>
      </c>
      <c r="H196" s="510" t="s">
        <v>30</v>
      </c>
      <c r="I196" s="513"/>
      <c r="J196" s="480"/>
      <c r="K196" s="488" t="str">
        <f t="shared" si="1"/>
        <v>박은주</v>
      </c>
      <c r="L196" s="489">
        <f t="shared" si="2"/>
        <v>55</v>
      </c>
      <c r="M196" s="489">
        <f t="shared" si="3"/>
        <v>50</v>
      </c>
      <c r="N196" s="489" t="str">
        <f t="shared" si="4"/>
        <v>02</v>
      </c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</row>
    <row r="197">
      <c r="A197" s="507">
        <v>195.0</v>
      </c>
      <c r="B197" s="508" t="s">
        <v>432</v>
      </c>
      <c r="C197" s="509">
        <v>27001.0</v>
      </c>
      <c r="D197" s="510" t="s">
        <v>1906</v>
      </c>
      <c r="E197" s="511">
        <v>45707.0</v>
      </c>
      <c r="F197" s="512" t="s">
        <v>1910</v>
      </c>
      <c r="G197" s="512" t="s">
        <v>1908</v>
      </c>
      <c r="H197" s="510" t="s">
        <v>30</v>
      </c>
      <c r="I197" s="513"/>
      <c r="J197" s="480"/>
      <c r="K197" s="488" t="str">
        <f t="shared" si="1"/>
        <v>김부현</v>
      </c>
      <c r="L197" s="489">
        <f t="shared" si="2"/>
        <v>52</v>
      </c>
      <c r="M197" s="489">
        <f t="shared" si="3"/>
        <v>50</v>
      </c>
      <c r="N197" s="489" t="str">
        <f t="shared" si="4"/>
        <v>02</v>
      </c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</row>
    <row r="198">
      <c r="A198" s="507">
        <v>196.0</v>
      </c>
      <c r="B198" s="508" t="s">
        <v>2029</v>
      </c>
      <c r="C198" s="509">
        <v>17302.0</v>
      </c>
      <c r="D198" s="510" t="s">
        <v>1904</v>
      </c>
      <c r="E198" s="511">
        <v>45707.0</v>
      </c>
      <c r="F198" s="512" t="s">
        <v>9</v>
      </c>
      <c r="G198" s="512" t="s">
        <v>1908</v>
      </c>
      <c r="H198" s="510" t="s">
        <v>30</v>
      </c>
      <c r="I198" s="513"/>
      <c r="J198" s="480"/>
      <c r="K198" s="488" t="str">
        <f t="shared" si="1"/>
        <v>임진순</v>
      </c>
      <c r="L198" s="489">
        <f t="shared" si="2"/>
        <v>78</v>
      </c>
      <c r="M198" s="489">
        <f t="shared" si="3"/>
        <v>70</v>
      </c>
      <c r="N198" s="489" t="str">
        <f t="shared" si="4"/>
        <v>02</v>
      </c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</row>
    <row r="199">
      <c r="A199" s="507">
        <v>197.0</v>
      </c>
      <c r="B199" s="508" t="s">
        <v>2030</v>
      </c>
      <c r="C199" s="509">
        <v>33949.0</v>
      </c>
      <c r="D199" s="510" t="s">
        <v>1906</v>
      </c>
      <c r="E199" s="511">
        <v>45711.0</v>
      </c>
      <c r="F199" s="512" t="s">
        <v>2031</v>
      </c>
      <c r="G199" s="512" t="s">
        <v>1908</v>
      </c>
      <c r="H199" s="510" t="s">
        <v>30</v>
      </c>
      <c r="I199" s="513"/>
      <c r="J199" s="480"/>
      <c r="K199" s="488" t="str">
        <f t="shared" si="1"/>
        <v>채한범</v>
      </c>
      <c r="L199" s="489">
        <f t="shared" si="2"/>
        <v>33</v>
      </c>
      <c r="M199" s="489">
        <f t="shared" si="3"/>
        <v>30</v>
      </c>
      <c r="N199" s="489" t="str">
        <f t="shared" si="4"/>
        <v>02</v>
      </c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</row>
    <row r="200">
      <c r="A200" s="507">
        <v>198.0</v>
      </c>
      <c r="B200" s="508" t="s">
        <v>2032</v>
      </c>
      <c r="C200" s="509">
        <v>30318.0</v>
      </c>
      <c r="D200" s="510" t="s">
        <v>1904</v>
      </c>
      <c r="E200" s="511">
        <v>45711.0</v>
      </c>
      <c r="F200" s="512" t="s">
        <v>2031</v>
      </c>
      <c r="G200" s="512" t="s">
        <v>1908</v>
      </c>
      <c r="H200" s="510" t="s">
        <v>30</v>
      </c>
      <c r="I200" s="513"/>
      <c r="J200" s="480"/>
      <c r="K200" s="488" t="str">
        <f t="shared" si="1"/>
        <v>전경희</v>
      </c>
      <c r="L200" s="489">
        <f t="shared" si="2"/>
        <v>42</v>
      </c>
      <c r="M200" s="489">
        <f t="shared" si="3"/>
        <v>40</v>
      </c>
      <c r="N200" s="489" t="str">
        <f t="shared" si="4"/>
        <v>02</v>
      </c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</row>
    <row r="201">
      <c r="A201" s="507">
        <v>199.0</v>
      </c>
      <c r="B201" s="508" t="s">
        <v>686</v>
      </c>
      <c r="C201" s="509">
        <v>22235.0</v>
      </c>
      <c r="D201" s="510" t="s">
        <v>1906</v>
      </c>
      <c r="E201" s="511">
        <v>45714.0</v>
      </c>
      <c r="F201" s="512" t="s">
        <v>1910</v>
      </c>
      <c r="G201" s="512" t="s">
        <v>1908</v>
      </c>
      <c r="H201" s="510" t="s">
        <v>30</v>
      </c>
      <c r="I201" s="513"/>
      <c r="J201" s="480"/>
      <c r="K201" s="488" t="str">
        <f t="shared" si="1"/>
        <v>이창섭</v>
      </c>
      <c r="L201" s="489">
        <f t="shared" si="2"/>
        <v>65</v>
      </c>
      <c r="M201" s="489">
        <f t="shared" si="3"/>
        <v>60</v>
      </c>
      <c r="N201" s="489" t="str">
        <f t="shared" si="4"/>
        <v>02</v>
      </c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</row>
    <row r="202">
      <c r="A202" s="507">
        <v>200.0</v>
      </c>
      <c r="B202" s="508" t="s">
        <v>2033</v>
      </c>
      <c r="C202" s="509">
        <v>30112.0</v>
      </c>
      <c r="D202" s="510" t="s">
        <v>1906</v>
      </c>
      <c r="E202" s="511">
        <v>45715.0</v>
      </c>
      <c r="F202" s="512" t="s">
        <v>1910</v>
      </c>
      <c r="G202" s="512" t="s">
        <v>1908</v>
      </c>
      <c r="H202" s="510" t="s">
        <v>30</v>
      </c>
      <c r="I202" s="513"/>
      <c r="J202" s="480"/>
      <c r="K202" s="488" t="str">
        <f t="shared" si="1"/>
        <v>김현철*</v>
      </c>
      <c r="L202" s="489">
        <f t="shared" si="2"/>
        <v>43</v>
      </c>
      <c r="M202" s="489">
        <f t="shared" si="3"/>
        <v>40</v>
      </c>
      <c r="N202" s="489" t="str">
        <f t="shared" si="4"/>
        <v>02</v>
      </c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</row>
    <row r="203">
      <c r="A203" s="507">
        <v>201.0</v>
      </c>
      <c r="B203" s="508" t="s">
        <v>932</v>
      </c>
      <c r="C203" s="509">
        <v>30498.0</v>
      </c>
      <c r="D203" s="510" t="s">
        <v>1906</v>
      </c>
      <c r="E203" s="511">
        <v>45723.0</v>
      </c>
      <c r="F203" s="512" t="s">
        <v>9</v>
      </c>
      <c r="G203" s="512" t="s">
        <v>1908</v>
      </c>
      <c r="H203" s="510" t="s">
        <v>30</v>
      </c>
      <c r="I203" s="513"/>
      <c r="J203" s="480"/>
      <c r="K203" s="488" t="str">
        <f t="shared" si="1"/>
        <v>최성웅</v>
      </c>
      <c r="L203" s="489">
        <f t="shared" si="2"/>
        <v>42</v>
      </c>
      <c r="M203" s="489">
        <f t="shared" si="3"/>
        <v>40</v>
      </c>
      <c r="N203" s="489" t="str">
        <f t="shared" si="4"/>
        <v>03</v>
      </c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</row>
    <row r="204">
      <c r="A204" s="507">
        <v>202.0</v>
      </c>
      <c r="B204" s="508" t="s">
        <v>2034</v>
      </c>
      <c r="C204" s="509">
        <v>23204.0</v>
      </c>
      <c r="D204" s="510" t="s">
        <v>1906</v>
      </c>
      <c r="E204" s="511">
        <v>45729.0</v>
      </c>
      <c r="F204" s="512" t="s">
        <v>1910</v>
      </c>
      <c r="G204" s="512" t="s">
        <v>1908</v>
      </c>
      <c r="H204" s="510" t="s">
        <v>30</v>
      </c>
      <c r="I204" s="513"/>
      <c r="J204" s="480"/>
      <c r="K204" s="488" t="str">
        <f t="shared" si="1"/>
        <v>김종준*</v>
      </c>
      <c r="L204" s="489">
        <f t="shared" si="2"/>
        <v>62</v>
      </c>
      <c r="M204" s="489">
        <f t="shared" si="3"/>
        <v>60</v>
      </c>
      <c r="N204" s="489" t="str">
        <f t="shared" si="4"/>
        <v>03</v>
      </c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</row>
    <row r="205">
      <c r="A205" s="507">
        <v>203.0</v>
      </c>
      <c r="B205" s="508" t="s">
        <v>702</v>
      </c>
      <c r="C205" s="509">
        <v>32198.0</v>
      </c>
      <c r="D205" s="510" t="s">
        <v>1906</v>
      </c>
      <c r="E205" s="511">
        <v>45735.0</v>
      </c>
      <c r="F205" s="512" t="s">
        <v>1910</v>
      </c>
      <c r="G205" s="512" t="s">
        <v>1908</v>
      </c>
      <c r="H205" s="510" t="s">
        <v>30</v>
      </c>
      <c r="I205" s="513"/>
      <c r="J205" s="480"/>
      <c r="K205" s="488" t="str">
        <f t="shared" si="1"/>
        <v>임진성</v>
      </c>
      <c r="L205" s="489">
        <f t="shared" si="2"/>
        <v>37</v>
      </c>
      <c r="M205" s="489">
        <f t="shared" si="3"/>
        <v>30</v>
      </c>
      <c r="N205" s="489" t="str">
        <f t="shared" si="4"/>
        <v>03</v>
      </c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</row>
    <row r="206">
      <c r="A206" s="507">
        <v>204.0</v>
      </c>
      <c r="B206" s="508" t="s">
        <v>2035</v>
      </c>
      <c r="C206" s="509">
        <v>20831.0</v>
      </c>
      <c r="D206" s="510" t="s">
        <v>1906</v>
      </c>
      <c r="E206" s="511">
        <v>45735.0</v>
      </c>
      <c r="F206" s="512" t="s">
        <v>9</v>
      </c>
      <c r="G206" s="512" t="s">
        <v>1908</v>
      </c>
      <c r="H206" s="510" t="s">
        <v>30</v>
      </c>
      <c r="I206" s="513"/>
      <c r="J206" s="480"/>
      <c r="K206" s="488" t="str">
        <f t="shared" si="1"/>
        <v>홍영환</v>
      </c>
      <c r="L206" s="489">
        <f t="shared" si="2"/>
        <v>68</v>
      </c>
      <c r="M206" s="489">
        <f t="shared" si="3"/>
        <v>60</v>
      </c>
      <c r="N206" s="489" t="str">
        <f t="shared" si="4"/>
        <v>03</v>
      </c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</row>
    <row r="207">
      <c r="A207" s="507">
        <v>205.0</v>
      </c>
      <c r="B207" s="508" t="s">
        <v>2036</v>
      </c>
      <c r="C207" s="509">
        <v>20446.0</v>
      </c>
      <c r="D207" s="510" t="s">
        <v>1906</v>
      </c>
      <c r="E207" s="511">
        <v>45742.0</v>
      </c>
      <c r="F207" s="512" t="s">
        <v>9</v>
      </c>
      <c r="G207" s="512" t="s">
        <v>2037</v>
      </c>
      <c r="H207" s="510" t="s">
        <v>30</v>
      </c>
      <c r="I207" s="513"/>
      <c r="J207" s="480"/>
      <c r="K207" s="488" t="str">
        <f t="shared" si="1"/>
        <v>주요중</v>
      </c>
      <c r="L207" s="489">
        <f t="shared" si="2"/>
        <v>70</v>
      </c>
      <c r="M207" s="489">
        <f t="shared" si="3"/>
        <v>70</v>
      </c>
      <c r="N207" s="489" t="str">
        <f t="shared" si="4"/>
        <v>03</v>
      </c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</row>
    <row r="208">
      <c r="A208" s="507">
        <v>206.0</v>
      </c>
      <c r="B208" s="508" t="s">
        <v>2038</v>
      </c>
      <c r="C208" s="509">
        <v>25906.0</v>
      </c>
      <c r="D208" s="510" t="s">
        <v>1906</v>
      </c>
      <c r="E208" s="511">
        <v>45742.0</v>
      </c>
      <c r="F208" s="512" t="s">
        <v>9</v>
      </c>
      <c r="G208" s="512" t="s">
        <v>1908</v>
      </c>
      <c r="H208" s="510" t="s">
        <v>30</v>
      </c>
      <c r="I208" s="513"/>
      <c r="J208" s="480"/>
      <c r="K208" s="488" t="str">
        <f t="shared" si="1"/>
        <v>김헌주(가명:김형수)</v>
      </c>
      <c r="L208" s="489">
        <f t="shared" si="2"/>
        <v>55</v>
      </c>
      <c r="M208" s="489">
        <f t="shared" si="3"/>
        <v>50</v>
      </c>
      <c r="N208" s="489" t="str">
        <f t="shared" si="4"/>
        <v>03</v>
      </c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</row>
    <row r="209">
      <c r="A209" s="507">
        <v>207.0</v>
      </c>
      <c r="B209" s="508" t="s">
        <v>787</v>
      </c>
      <c r="C209" s="509">
        <v>26147.0</v>
      </c>
      <c r="D209" s="510" t="s">
        <v>1906</v>
      </c>
      <c r="E209" s="511">
        <v>45743.0</v>
      </c>
      <c r="F209" s="512" t="s">
        <v>9</v>
      </c>
      <c r="G209" s="512" t="s">
        <v>1908</v>
      </c>
      <c r="H209" s="510" t="s">
        <v>30</v>
      </c>
      <c r="I209" s="513"/>
      <c r="J209" s="480"/>
      <c r="K209" s="488" t="str">
        <f t="shared" si="1"/>
        <v>김재석</v>
      </c>
      <c r="L209" s="489">
        <f t="shared" si="2"/>
        <v>54</v>
      </c>
      <c r="M209" s="489">
        <f t="shared" si="3"/>
        <v>50</v>
      </c>
      <c r="N209" s="489" t="str">
        <f t="shared" si="4"/>
        <v>03</v>
      </c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</row>
    <row r="210">
      <c r="A210" s="507">
        <v>208.0</v>
      </c>
      <c r="B210" s="508" t="s">
        <v>2039</v>
      </c>
      <c r="C210" s="509">
        <v>21453.0</v>
      </c>
      <c r="D210" s="510" t="s">
        <v>1904</v>
      </c>
      <c r="E210" s="511">
        <v>45751.0</v>
      </c>
      <c r="F210" s="512" t="s">
        <v>9</v>
      </c>
      <c r="G210" s="512" t="s">
        <v>1908</v>
      </c>
      <c r="H210" s="510" t="s">
        <v>30</v>
      </c>
      <c r="I210" s="513"/>
      <c r="J210" s="480"/>
      <c r="K210" s="488" t="str">
        <f t="shared" si="1"/>
        <v>김복실*</v>
      </c>
      <c r="L210" s="489">
        <f t="shared" si="2"/>
        <v>67</v>
      </c>
      <c r="M210" s="489">
        <f t="shared" si="3"/>
        <v>60</v>
      </c>
      <c r="N210" s="489" t="str">
        <f t="shared" si="4"/>
        <v>04</v>
      </c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</row>
    <row r="211">
      <c r="A211" s="507">
        <v>209.0</v>
      </c>
      <c r="B211" s="508" t="s">
        <v>2040</v>
      </c>
      <c r="C211" s="509">
        <v>37204.0</v>
      </c>
      <c r="D211" s="510" t="s">
        <v>1906</v>
      </c>
      <c r="E211" s="511">
        <v>45751.0</v>
      </c>
      <c r="F211" s="512" t="s">
        <v>9</v>
      </c>
      <c r="G211" s="512" t="s">
        <v>1908</v>
      </c>
      <c r="H211" s="510" t="s">
        <v>30</v>
      </c>
      <c r="I211" s="513"/>
      <c r="J211" s="480"/>
      <c r="K211" s="488" t="str">
        <f t="shared" si="1"/>
        <v>조현태</v>
      </c>
      <c r="L211" s="489">
        <f t="shared" si="2"/>
        <v>24</v>
      </c>
      <c r="M211" s="489">
        <f t="shared" si="3"/>
        <v>20</v>
      </c>
      <c r="N211" s="489" t="str">
        <f t="shared" si="4"/>
        <v>04</v>
      </c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</row>
    <row r="212">
      <c r="A212" s="507">
        <v>210.0</v>
      </c>
      <c r="B212" s="508" t="s">
        <v>2041</v>
      </c>
      <c r="C212" s="509">
        <v>24603.0</v>
      </c>
      <c r="D212" s="510" t="s">
        <v>1906</v>
      </c>
      <c r="E212" s="511">
        <v>45758.0</v>
      </c>
      <c r="F212" s="512" t="s">
        <v>9</v>
      </c>
      <c r="G212" s="512" t="s">
        <v>1908</v>
      </c>
      <c r="H212" s="510" t="s">
        <v>30</v>
      </c>
      <c r="I212" s="513"/>
      <c r="J212" s="480"/>
      <c r="K212" s="488" t="str">
        <f t="shared" si="1"/>
        <v>송유섭(가등록)</v>
      </c>
      <c r="L212" s="489">
        <f t="shared" si="2"/>
        <v>58</v>
      </c>
      <c r="M212" s="489">
        <f t="shared" si="3"/>
        <v>50</v>
      </c>
      <c r="N212" s="489" t="str">
        <f t="shared" si="4"/>
        <v>04</v>
      </c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</row>
    <row r="213">
      <c r="A213" s="507">
        <v>211.0</v>
      </c>
      <c r="B213" s="508" t="s">
        <v>2042</v>
      </c>
      <c r="C213" s="509">
        <v>20761.0</v>
      </c>
      <c r="D213" s="510" t="s">
        <v>1906</v>
      </c>
      <c r="E213" s="511">
        <v>45763.0</v>
      </c>
      <c r="F213" s="512" t="s">
        <v>9</v>
      </c>
      <c r="G213" s="512" t="s">
        <v>1908</v>
      </c>
      <c r="H213" s="510" t="s">
        <v>30</v>
      </c>
      <c r="I213" s="513"/>
      <c r="J213" s="480"/>
      <c r="K213" s="488" t="str">
        <f t="shared" si="1"/>
        <v>김영국</v>
      </c>
      <c r="L213" s="489">
        <f t="shared" si="2"/>
        <v>69</v>
      </c>
      <c r="M213" s="489">
        <f t="shared" si="3"/>
        <v>60</v>
      </c>
      <c r="N213" s="489" t="str">
        <f t="shared" si="4"/>
        <v>04</v>
      </c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</row>
    <row r="214">
      <c r="A214" s="507">
        <v>212.0</v>
      </c>
      <c r="B214" s="508" t="s">
        <v>2043</v>
      </c>
      <c r="C214" s="509">
        <v>34350.0</v>
      </c>
      <c r="D214" s="510" t="s">
        <v>1906</v>
      </c>
      <c r="E214" s="511">
        <v>45765.0</v>
      </c>
      <c r="F214" s="512" t="s">
        <v>9</v>
      </c>
      <c r="G214" s="512" t="s">
        <v>1908</v>
      </c>
      <c r="H214" s="510" t="s">
        <v>30</v>
      </c>
      <c r="I214" s="513"/>
      <c r="J214" s="480"/>
      <c r="K214" s="488" t="str">
        <f t="shared" si="1"/>
        <v>강수봉</v>
      </c>
      <c r="L214" s="489">
        <f t="shared" si="2"/>
        <v>31</v>
      </c>
      <c r="M214" s="489">
        <f t="shared" si="3"/>
        <v>30</v>
      </c>
      <c r="N214" s="489" t="str">
        <f t="shared" si="4"/>
        <v>04</v>
      </c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</row>
    <row r="215">
      <c r="A215" s="507">
        <v>213.0</v>
      </c>
      <c r="B215" s="508" t="s">
        <v>2044</v>
      </c>
      <c r="C215" s="509">
        <v>27644.0</v>
      </c>
      <c r="D215" s="510" t="s">
        <v>1906</v>
      </c>
      <c r="E215" s="511">
        <v>45775.0</v>
      </c>
      <c r="F215" s="512" t="s">
        <v>9</v>
      </c>
      <c r="G215" s="512" t="s">
        <v>1908</v>
      </c>
      <c r="H215" s="510" t="s">
        <v>30</v>
      </c>
      <c r="I215" s="513"/>
      <c r="J215" s="480"/>
      <c r="K215" s="488" t="str">
        <f t="shared" si="1"/>
        <v>이용*</v>
      </c>
      <c r="L215" s="489">
        <f t="shared" si="2"/>
        <v>50</v>
      </c>
      <c r="M215" s="489">
        <f t="shared" si="3"/>
        <v>50</v>
      </c>
      <c r="N215" s="489" t="str">
        <f t="shared" si="4"/>
        <v>04</v>
      </c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</row>
    <row r="216">
      <c r="A216" s="507">
        <v>214.0</v>
      </c>
      <c r="B216" s="508" t="s">
        <v>755</v>
      </c>
      <c r="C216" s="509">
        <v>21775.0</v>
      </c>
      <c r="D216" s="510" t="s">
        <v>1906</v>
      </c>
      <c r="E216" s="511">
        <v>45782.0</v>
      </c>
      <c r="F216" s="512" t="s">
        <v>9</v>
      </c>
      <c r="G216" s="512" t="s">
        <v>1905</v>
      </c>
      <c r="H216" s="510" t="s">
        <v>30</v>
      </c>
      <c r="I216" s="513"/>
      <c r="J216" s="480"/>
      <c r="K216" s="488" t="str">
        <f t="shared" si="1"/>
        <v>한판근</v>
      </c>
      <c r="L216" s="489">
        <f t="shared" si="2"/>
        <v>66</v>
      </c>
      <c r="M216" s="489">
        <f t="shared" si="3"/>
        <v>60</v>
      </c>
      <c r="N216" s="489" t="str">
        <f t="shared" si="4"/>
        <v>05</v>
      </c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</row>
    <row r="217">
      <c r="A217" s="507">
        <v>215.0</v>
      </c>
      <c r="B217" s="508" t="s">
        <v>916</v>
      </c>
      <c r="C217" s="509">
        <v>23383.0</v>
      </c>
      <c r="D217" s="510" t="s">
        <v>1906</v>
      </c>
      <c r="E217" s="511">
        <v>45790.0</v>
      </c>
      <c r="F217" s="512" t="s">
        <v>9</v>
      </c>
      <c r="G217" s="512" t="s">
        <v>1908</v>
      </c>
      <c r="H217" s="510" t="s">
        <v>30</v>
      </c>
      <c r="I217" s="513"/>
      <c r="J217" s="480"/>
      <c r="K217" s="488" t="str">
        <f t="shared" si="1"/>
        <v>김부찬</v>
      </c>
      <c r="L217" s="489">
        <f t="shared" si="2"/>
        <v>61</v>
      </c>
      <c r="M217" s="489">
        <f t="shared" si="3"/>
        <v>60</v>
      </c>
      <c r="N217" s="489" t="str">
        <f t="shared" si="4"/>
        <v>05</v>
      </c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</row>
    <row r="218">
      <c r="A218" s="507">
        <v>216.0</v>
      </c>
      <c r="B218" s="508" t="s">
        <v>805</v>
      </c>
      <c r="C218" s="509">
        <v>25745.0</v>
      </c>
      <c r="D218" s="510" t="s">
        <v>1906</v>
      </c>
      <c r="E218" s="511">
        <v>45807.0</v>
      </c>
      <c r="F218" s="512" t="s">
        <v>9</v>
      </c>
      <c r="G218" s="512" t="s">
        <v>1908</v>
      </c>
      <c r="H218" s="510" t="s">
        <v>30</v>
      </c>
      <c r="I218" s="513"/>
      <c r="J218" s="480"/>
      <c r="K218" s="488" t="str">
        <f t="shared" si="1"/>
        <v>오해운</v>
      </c>
      <c r="L218" s="489">
        <f t="shared" si="2"/>
        <v>55</v>
      </c>
      <c r="M218" s="489">
        <f t="shared" si="3"/>
        <v>50</v>
      </c>
      <c r="N218" s="489" t="str">
        <f t="shared" si="4"/>
        <v>05</v>
      </c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</row>
    <row r="219">
      <c r="A219" s="507">
        <v>217.0</v>
      </c>
      <c r="B219" s="508" t="s">
        <v>2045</v>
      </c>
      <c r="C219" s="509">
        <v>36754.0</v>
      </c>
      <c r="D219" s="510" t="s">
        <v>1904</v>
      </c>
      <c r="E219" s="511">
        <v>45829.0</v>
      </c>
      <c r="F219" s="512" t="s">
        <v>1998</v>
      </c>
      <c r="G219" s="512" t="s">
        <v>1908</v>
      </c>
      <c r="H219" s="510" t="s">
        <v>30</v>
      </c>
      <c r="I219" s="513"/>
      <c r="J219" s="480"/>
      <c r="K219" s="488" t="str">
        <f t="shared" si="1"/>
        <v>강수빈</v>
      </c>
      <c r="L219" s="489">
        <f t="shared" si="2"/>
        <v>25</v>
      </c>
      <c r="M219" s="489">
        <f t="shared" si="3"/>
        <v>20</v>
      </c>
      <c r="N219" s="489" t="str">
        <f t="shared" si="4"/>
        <v>06</v>
      </c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</row>
    <row r="220">
      <c r="A220" s="514">
        <v>218.0</v>
      </c>
      <c r="B220" s="515" t="s">
        <v>2046</v>
      </c>
      <c r="C220" s="516">
        <v>22539.0</v>
      </c>
      <c r="D220" s="517" t="s">
        <v>1906</v>
      </c>
      <c r="E220" s="518">
        <v>45659.0</v>
      </c>
      <c r="F220" s="519" t="s">
        <v>9</v>
      </c>
      <c r="G220" s="519" t="s">
        <v>1908</v>
      </c>
      <c r="H220" s="517" t="s">
        <v>32</v>
      </c>
      <c r="I220" s="520"/>
      <c r="J220" s="480"/>
      <c r="K220" s="488" t="str">
        <f t="shared" si="1"/>
        <v>김광복</v>
      </c>
      <c r="L220" s="489">
        <f t="shared" si="2"/>
        <v>64</v>
      </c>
      <c r="M220" s="489">
        <f t="shared" si="3"/>
        <v>60</v>
      </c>
      <c r="N220" s="489" t="str">
        <f t="shared" si="4"/>
        <v>01</v>
      </c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</row>
    <row r="221">
      <c r="A221" s="514">
        <v>219.0</v>
      </c>
      <c r="B221" s="515" t="s">
        <v>772</v>
      </c>
      <c r="C221" s="516">
        <v>23429.0</v>
      </c>
      <c r="D221" s="517" t="s">
        <v>1906</v>
      </c>
      <c r="E221" s="518">
        <v>45659.0</v>
      </c>
      <c r="F221" s="519" t="s">
        <v>9</v>
      </c>
      <c r="G221" s="519" t="s">
        <v>1945</v>
      </c>
      <c r="H221" s="517" t="s">
        <v>32</v>
      </c>
      <c r="I221" s="520"/>
      <c r="J221" s="480"/>
      <c r="K221" s="488" t="str">
        <f t="shared" si="1"/>
        <v>김영천</v>
      </c>
      <c r="L221" s="489">
        <f t="shared" si="2"/>
        <v>61</v>
      </c>
      <c r="M221" s="489">
        <f t="shared" si="3"/>
        <v>60</v>
      </c>
      <c r="N221" s="489" t="str">
        <f t="shared" si="4"/>
        <v>01</v>
      </c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</row>
    <row r="222">
      <c r="A222" s="514">
        <v>220.0</v>
      </c>
      <c r="B222" s="515" t="s">
        <v>2047</v>
      </c>
      <c r="C222" s="516">
        <v>35923.0</v>
      </c>
      <c r="D222" s="517" t="s">
        <v>1906</v>
      </c>
      <c r="E222" s="518">
        <v>45659.0</v>
      </c>
      <c r="F222" s="519" t="s">
        <v>9</v>
      </c>
      <c r="G222" s="519" t="s">
        <v>1945</v>
      </c>
      <c r="H222" s="517" t="s">
        <v>32</v>
      </c>
      <c r="I222" s="520"/>
      <c r="J222" s="480"/>
      <c r="K222" s="488" t="str">
        <f t="shared" si="1"/>
        <v>황호진</v>
      </c>
      <c r="L222" s="489">
        <f t="shared" si="2"/>
        <v>27</v>
      </c>
      <c r="M222" s="489">
        <f t="shared" si="3"/>
        <v>20</v>
      </c>
      <c r="N222" s="489" t="str">
        <f t="shared" si="4"/>
        <v>01</v>
      </c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</row>
    <row r="223">
      <c r="A223" s="514">
        <v>221.0</v>
      </c>
      <c r="B223" s="515" t="s">
        <v>1213</v>
      </c>
      <c r="C223" s="516">
        <v>30540.0</v>
      </c>
      <c r="D223" s="517" t="s">
        <v>1904</v>
      </c>
      <c r="E223" s="518">
        <v>45659.0</v>
      </c>
      <c r="F223" s="519" t="s">
        <v>9</v>
      </c>
      <c r="G223" s="519" t="s">
        <v>1945</v>
      </c>
      <c r="H223" s="517" t="s">
        <v>32</v>
      </c>
      <c r="I223" s="520"/>
      <c r="J223" s="480"/>
      <c r="K223" s="488" t="str">
        <f t="shared" si="1"/>
        <v>유현영</v>
      </c>
      <c r="L223" s="489">
        <f t="shared" si="2"/>
        <v>42</v>
      </c>
      <c r="M223" s="489">
        <f t="shared" si="3"/>
        <v>40</v>
      </c>
      <c r="N223" s="489" t="str">
        <f t="shared" si="4"/>
        <v>01</v>
      </c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</row>
    <row r="224">
      <c r="A224" s="514">
        <v>222.0</v>
      </c>
      <c r="B224" s="515" t="s">
        <v>2048</v>
      </c>
      <c r="C224" s="516">
        <v>27927.0</v>
      </c>
      <c r="D224" s="517" t="s">
        <v>1906</v>
      </c>
      <c r="E224" s="518">
        <v>45659.0</v>
      </c>
      <c r="F224" s="519" t="s">
        <v>9</v>
      </c>
      <c r="G224" s="519" t="s">
        <v>1945</v>
      </c>
      <c r="H224" s="517" t="s">
        <v>32</v>
      </c>
      <c r="I224" s="520"/>
      <c r="J224" s="480"/>
      <c r="K224" s="488" t="str">
        <f t="shared" si="1"/>
        <v>최윤성*</v>
      </c>
      <c r="L224" s="489">
        <f t="shared" si="2"/>
        <v>49</v>
      </c>
      <c r="M224" s="489">
        <f t="shared" si="3"/>
        <v>40</v>
      </c>
      <c r="N224" s="489" t="str">
        <f t="shared" si="4"/>
        <v>01</v>
      </c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</row>
    <row r="225">
      <c r="A225" s="514">
        <v>223.0</v>
      </c>
      <c r="B225" s="515" t="s">
        <v>2049</v>
      </c>
      <c r="C225" s="516">
        <v>25966.0</v>
      </c>
      <c r="D225" s="517" t="s">
        <v>1906</v>
      </c>
      <c r="E225" s="518">
        <v>45659.0</v>
      </c>
      <c r="F225" s="519" t="s">
        <v>1910</v>
      </c>
      <c r="G225" s="519" t="s">
        <v>1908</v>
      </c>
      <c r="H225" s="517" t="s">
        <v>32</v>
      </c>
      <c r="I225" s="520"/>
      <c r="J225" s="480"/>
      <c r="K225" s="488" t="str">
        <f t="shared" si="1"/>
        <v>김민중</v>
      </c>
      <c r="L225" s="489">
        <f t="shared" si="2"/>
        <v>54</v>
      </c>
      <c r="M225" s="489">
        <f t="shared" si="3"/>
        <v>50</v>
      </c>
      <c r="N225" s="489" t="str">
        <f t="shared" si="4"/>
        <v>01</v>
      </c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</row>
    <row r="226">
      <c r="A226" s="514">
        <v>224.0</v>
      </c>
      <c r="B226" s="515" t="s">
        <v>2050</v>
      </c>
      <c r="C226" s="516">
        <v>29825.0</v>
      </c>
      <c r="D226" s="517" t="s">
        <v>1906</v>
      </c>
      <c r="E226" s="518">
        <v>45660.0</v>
      </c>
      <c r="F226" s="519" t="s">
        <v>9</v>
      </c>
      <c r="G226" s="519" t="s">
        <v>1908</v>
      </c>
      <c r="H226" s="517" t="s">
        <v>32</v>
      </c>
      <c r="I226" s="520"/>
      <c r="J226" s="480"/>
      <c r="K226" s="488" t="str">
        <f t="shared" si="1"/>
        <v>김영민*</v>
      </c>
      <c r="L226" s="489">
        <f t="shared" si="2"/>
        <v>44</v>
      </c>
      <c r="M226" s="489">
        <f t="shared" si="3"/>
        <v>40</v>
      </c>
      <c r="N226" s="489" t="str">
        <f t="shared" si="4"/>
        <v>01</v>
      </c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</row>
    <row r="227">
      <c r="A227" s="514">
        <v>225.0</v>
      </c>
      <c r="B227" s="515" t="s">
        <v>1529</v>
      </c>
      <c r="C227" s="516">
        <v>25728.0</v>
      </c>
      <c r="D227" s="517" t="s">
        <v>1906</v>
      </c>
      <c r="E227" s="518">
        <v>45660.0</v>
      </c>
      <c r="F227" s="519" t="s">
        <v>9</v>
      </c>
      <c r="G227" s="519" t="s">
        <v>1945</v>
      </c>
      <c r="H227" s="517" t="s">
        <v>32</v>
      </c>
      <c r="I227" s="520"/>
      <c r="J227" s="480"/>
      <c r="K227" s="488" t="str">
        <f t="shared" si="1"/>
        <v>김수한</v>
      </c>
      <c r="L227" s="489">
        <f t="shared" si="2"/>
        <v>55</v>
      </c>
      <c r="M227" s="489">
        <f t="shared" si="3"/>
        <v>50</v>
      </c>
      <c r="N227" s="489" t="str">
        <f t="shared" si="4"/>
        <v>01</v>
      </c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</row>
    <row r="228">
      <c r="A228" s="514">
        <v>226.0</v>
      </c>
      <c r="B228" s="515" t="s">
        <v>2051</v>
      </c>
      <c r="C228" s="516">
        <v>34684.0</v>
      </c>
      <c r="D228" s="517" t="s">
        <v>1906</v>
      </c>
      <c r="E228" s="518">
        <v>45660.0</v>
      </c>
      <c r="F228" s="519" t="s">
        <v>9</v>
      </c>
      <c r="G228" s="519" t="s">
        <v>1953</v>
      </c>
      <c r="H228" s="517" t="s">
        <v>32</v>
      </c>
      <c r="I228" s="520"/>
      <c r="J228" s="480"/>
      <c r="K228" s="488" t="str">
        <f t="shared" si="1"/>
        <v>강동헌</v>
      </c>
      <c r="L228" s="489">
        <f t="shared" si="2"/>
        <v>31</v>
      </c>
      <c r="M228" s="489">
        <f t="shared" si="3"/>
        <v>30</v>
      </c>
      <c r="N228" s="489" t="str">
        <f t="shared" si="4"/>
        <v>01</v>
      </c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</row>
    <row r="229">
      <c r="A229" s="514">
        <v>227.0</v>
      </c>
      <c r="B229" s="515" t="s">
        <v>2052</v>
      </c>
      <c r="C229" s="516">
        <v>25614.0</v>
      </c>
      <c r="D229" s="517" t="s">
        <v>1906</v>
      </c>
      <c r="E229" s="518">
        <v>45663.0</v>
      </c>
      <c r="F229" s="519" t="s">
        <v>2053</v>
      </c>
      <c r="G229" s="519" t="s">
        <v>2053</v>
      </c>
      <c r="H229" s="517" t="s">
        <v>32</v>
      </c>
      <c r="I229" s="520"/>
      <c r="J229" s="480"/>
      <c r="K229" s="488" t="str">
        <f t="shared" si="1"/>
        <v>김병섭</v>
      </c>
      <c r="L229" s="489">
        <f t="shared" si="2"/>
        <v>55</v>
      </c>
      <c r="M229" s="489">
        <f t="shared" si="3"/>
        <v>50</v>
      </c>
      <c r="N229" s="489" t="str">
        <f t="shared" si="4"/>
        <v>01</v>
      </c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</row>
    <row r="230">
      <c r="A230" s="514">
        <v>228.0</v>
      </c>
      <c r="B230" s="515" t="s">
        <v>949</v>
      </c>
      <c r="C230" s="516">
        <v>27807.0</v>
      </c>
      <c r="D230" s="517" t="s">
        <v>1906</v>
      </c>
      <c r="E230" s="518">
        <v>45663.0</v>
      </c>
      <c r="F230" s="519" t="s">
        <v>9</v>
      </c>
      <c r="G230" s="519" t="s">
        <v>1945</v>
      </c>
      <c r="H230" s="517" t="s">
        <v>32</v>
      </c>
      <c r="I230" s="520"/>
      <c r="J230" s="480"/>
      <c r="K230" s="488" t="str">
        <f t="shared" si="1"/>
        <v>이광영</v>
      </c>
      <c r="L230" s="489">
        <f t="shared" si="2"/>
        <v>49</v>
      </c>
      <c r="M230" s="489">
        <f t="shared" si="3"/>
        <v>40</v>
      </c>
      <c r="N230" s="489" t="str">
        <f t="shared" si="4"/>
        <v>01</v>
      </c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</row>
    <row r="231">
      <c r="A231" s="514">
        <v>229.0</v>
      </c>
      <c r="B231" s="515" t="s">
        <v>2054</v>
      </c>
      <c r="C231" s="516">
        <v>28049.0</v>
      </c>
      <c r="D231" s="517" t="s">
        <v>1906</v>
      </c>
      <c r="E231" s="518">
        <v>45664.0</v>
      </c>
      <c r="F231" s="519" t="s">
        <v>9</v>
      </c>
      <c r="G231" s="519" t="s">
        <v>1908</v>
      </c>
      <c r="H231" s="517" t="s">
        <v>32</v>
      </c>
      <c r="I231" s="520"/>
      <c r="J231" s="480"/>
      <c r="K231" s="488" t="str">
        <f t="shared" si="1"/>
        <v>나병석</v>
      </c>
      <c r="L231" s="489">
        <f t="shared" si="2"/>
        <v>49</v>
      </c>
      <c r="M231" s="489">
        <f t="shared" si="3"/>
        <v>40</v>
      </c>
      <c r="N231" s="489" t="str">
        <f t="shared" si="4"/>
        <v>01</v>
      </c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</row>
    <row r="232">
      <c r="A232" s="514">
        <v>230.0</v>
      </c>
      <c r="B232" s="515" t="s">
        <v>651</v>
      </c>
      <c r="C232" s="516">
        <v>25421.0</v>
      </c>
      <c r="D232" s="517" t="s">
        <v>1906</v>
      </c>
      <c r="E232" s="518">
        <v>45664.0</v>
      </c>
      <c r="F232" s="519" t="s">
        <v>1910</v>
      </c>
      <c r="G232" s="519" t="s">
        <v>1908</v>
      </c>
      <c r="H232" s="517" t="s">
        <v>32</v>
      </c>
      <c r="I232" s="520"/>
      <c r="J232" s="480"/>
      <c r="K232" s="488" t="str">
        <f t="shared" si="1"/>
        <v>김정문</v>
      </c>
      <c r="L232" s="489">
        <f t="shared" si="2"/>
        <v>56</v>
      </c>
      <c r="M232" s="489">
        <f t="shared" si="3"/>
        <v>50</v>
      </c>
      <c r="N232" s="489" t="str">
        <f t="shared" si="4"/>
        <v>01</v>
      </c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</row>
    <row r="233">
      <c r="A233" s="514">
        <v>231.0</v>
      </c>
      <c r="B233" s="515" t="s">
        <v>2055</v>
      </c>
      <c r="C233" s="516">
        <v>19644.0</v>
      </c>
      <c r="D233" s="517" t="s">
        <v>1906</v>
      </c>
      <c r="E233" s="518">
        <v>45665.0</v>
      </c>
      <c r="F233" s="519" t="s">
        <v>2053</v>
      </c>
      <c r="G233" s="519" t="s">
        <v>2053</v>
      </c>
      <c r="H233" s="517" t="s">
        <v>32</v>
      </c>
      <c r="I233" s="520"/>
      <c r="J233" s="480"/>
      <c r="K233" s="488" t="str">
        <f t="shared" si="1"/>
        <v>김용주</v>
      </c>
      <c r="L233" s="489">
        <f t="shared" si="2"/>
        <v>72</v>
      </c>
      <c r="M233" s="489">
        <f t="shared" si="3"/>
        <v>70</v>
      </c>
      <c r="N233" s="489" t="str">
        <f t="shared" si="4"/>
        <v>01</v>
      </c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</row>
    <row r="234">
      <c r="A234" s="514">
        <v>232.0</v>
      </c>
      <c r="B234" s="515" t="s">
        <v>1525</v>
      </c>
      <c r="C234" s="516">
        <v>30568.0</v>
      </c>
      <c r="D234" s="517" t="s">
        <v>1906</v>
      </c>
      <c r="E234" s="518">
        <v>45668.0</v>
      </c>
      <c r="F234" s="519" t="s">
        <v>9</v>
      </c>
      <c r="G234" s="519" t="s">
        <v>1945</v>
      </c>
      <c r="H234" s="517" t="s">
        <v>32</v>
      </c>
      <c r="I234" s="520"/>
      <c r="J234" s="480"/>
      <c r="K234" s="488" t="str">
        <f t="shared" si="1"/>
        <v>김공명</v>
      </c>
      <c r="L234" s="489">
        <f t="shared" si="2"/>
        <v>42</v>
      </c>
      <c r="M234" s="489">
        <f t="shared" si="3"/>
        <v>40</v>
      </c>
      <c r="N234" s="489" t="str">
        <f t="shared" si="4"/>
        <v>01</v>
      </c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</row>
    <row r="235">
      <c r="A235" s="514">
        <v>233.0</v>
      </c>
      <c r="B235" s="515" t="s">
        <v>2056</v>
      </c>
      <c r="C235" s="516">
        <v>26226.0</v>
      </c>
      <c r="D235" s="517" t="s">
        <v>1906</v>
      </c>
      <c r="E235" s="518">
        <v>45671.0</v>
      </c>
      <c r="F235" s="519" t="s">
        <v>1910</v>
      </c>
      <c r="G235" s="519" t="s">
        <v>1905</v>
      </c>
      <c r="H235" s="517" t="s">
        <v>32</v>
      </c>
      <c r="I235" s="520"/>
      <c r="J235" s="480"/>
      <c r="K235" s="488" t="str">
        <f t="shared" si="1"/>
        <v>이창영*</v>
      </c>
      <c r="L235" s="489">
        <f t="shared" si="2"/>
        <v>54</v>
      </c>
      <c r="M235" s="489">
        <f t="shared" si="3"/>
        <v>50</v>
      </c>
      <c r="N235" s="489" t="str">
        <f t="shared" si="4"/>
        <v>01</v>
      </c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</row>
    <row r="236">
      <c r="A236" s="514">
        <v>234.0</v>
      </c>
      <c r="B236" s="515" t="s">
        <v>2057</v>
      </c>
      <c r="C236" s="516">
        <v>24899.0</v>
      </c>
      <c r="D236" s="517" t="s">
        <v>1906</v>
      </c>
      <c r="E236" s="518">
        <v>45671.0</v>
      </c>
      <c r="F236" s="519" t="s">
        <v>1910</v>
      </c>
      <c r="G236" s="519" t="s">
        <v>1953</v>
      </c>
      <c r="H236" s="517" t="s">
        <v>32</v>
      </c>
      <c r="I236" s="520"/>
      <c r="J236" s="480"/>
      <c r="K236" s="488" t="str">
        <f t="shared" si="1"/>
        <v>김길오</v>
      </c>
      <c r="L236" s="489">
        <f t="shared" si="2"/>
        <v>57</v>
      </c>
      <c r="M236" s="489">
        <f t="shared" si="3"/>
        <v>50</v>
      </c>
      <c r="N236" s="489" t="str">
        <f t="shared" si="4"/>
        <v>01</v>
      </c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</row>
    <row r="237">
      <c r="A237" s="514">
        <v>235.0</v>
      </c>
      <c r="B237" s="515" t="s">
        <v>2058</v>
      </c>
      <c r="C237" s="516">
        <v>23351.0</v>
      </c>
      <c r="D237" s="517" t="s">
        <v>1906</v>
      </c>
      <c r="E237" s="518">
        <v>45679.0</v>
      </c>
      <c r="F237" s="519" t="s">
        <v>2053</v>
      </c>
      <c r="G237" s="519" t="s">
        <v>2053</v>
      </c>
      <c r="H237" s="517" t="s">
        <v>32</v>
      </c>
      <c r="I237" s="520"/>
      <c r="J237" s="480"/>
      <c r="K237" s="488" t="str">
        <f t="shared" si="1"/>
        <v>김용재</v>
      </c>
      <c r="L237" s="489">
        <f t="shared" si="2"/>
        <v>62</v>
      </c>
      <c r="M237" s="489">
        <f t="shared" si="3"/>
        <v>60</v>
      </c>
      <c r="N237" s="489" t="str">
        <f t="shared" si="4"/>
        <v>01</v>
      </c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</row>
    <row r="238">
      <c r="A238" s="514">
        <v>236.0</v>
      </c>
      <c r="B238" s="515" t="s">
        <v>2059</v>
      </c>
      <c r="C238" s="516">
        <v>29589.0</v>
      </c>
      <c r="D238" s="517" t="s">
        <v>1906</v>
      </c>
      <c r="E238" s="518">
        <v>45679.0</v>
      </c>
      <c r="F238" s="519" t="s">
        <v>2031</v>
      </c>
      <c r="G238" s="519" t="s">
        <v>1908</v>
      </c>
      <c r="H238" s="517" t="s">
        <v>32</v>
      </c>
      <c r="I238" s="520"/>
      <c r="J238" s="480"/>
      <c r="K238" s="488" t="str">
        <f t="shared" si="1"/>
        <v>박종수</v>
      </c>
      <c r="L238" s="489">
        <f t="shared" si="2"/>
        <v>44</v>
      </c>
      <c r="M238" s="489">
        <f t="shared" si="3"/>
        <v>40</v>
      </c>
      <c r="N238" s="489" t="str">
        <f t="shared" si="4"/>
        <v>01</v>
      </c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</row>
    <row r="239">
      <c r="A239" s="514">
        <v>237.0</v>
      </c>
      <c r="B239" s="515" t="s">
        <v>2060</v>
      </c>
      <c r="C239" s="516">
        <v>20145.0</v>
      </c>
      <c r="D239" s="517" t="s">
        <v>1906</v>
      </c>
      <c r="E239" s="518">
        <v>45680.0</v>
      </c>
      <c r="F239" s="519" t="s">
        <v>9</v>
      </c>
      <c r="G239" s="519" t="s">
        <v>1908</v>
      </c>
      <c r="H239" s="517" t="s">
        <v>32</v>
      </c>
      <c r="I239" s="520"/>
      <c r="J239" s="480"/>
      <c r="K239" s="488" t="str">
        <f t="shared" si="1"/>
        <v>이성두</v>
      </c>
      <c r="L239" s="489">
        <f t="shared" si="2"/>
        <v>70</v>
      </c>
      <c r="M239" s="489">
        <f t="shared" si="3"/>
        <v>70</v>
      </c>
      <c r="N239" s="489" t="str">
        <f t="shared" si="4"/>
        <v>01</v>
      </c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</row>
    <row r="240">
      <c r="A240" s="514">
        <v>238.0</v>
      </c>
      <c r="B240" s="515" t="s">
        <v>2061</v>
      </c>
      <c r="C240" s="516">
        <v>23093.0</v>
      </c>
      <c r="D240" s="517" t="s">
        <v>1906</v>
      </c>
      <c r="E240" s="518">
        <v>45680.0</v>
      </c>
      <c r="F240" s="519" t="s">
        <v>1910</v>
      </c>
      <c r="G240" s="519" t="s">
        <v>1908</v>
      </c>
      <c r="H240" s="517" t="s">
        <v>32</v>
      </c>
      <c r="I240" s="520"/>
      <c r="J240" s="480"/>
      <c r="K240" s="488" t="str">
        <f t="shared" si="1"/>
        <v>노희종</v>
      </c>
      <c r="L240" s="489">
        <f t="shared" si="2"/>
        <v>62</v>
      </c>
      <c r="M240" s="489">
        <f t="shared" si="3"/>
        <v>60</v>
      </c>
      <c r="N240" s="489" t="str">
        <f t="shared" si="4"/>
        <v>01</v>
      </c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</row>
    <row r="241">
      <c r="A241" s="514">
        <v>239.0</v>
      </c>
      <c r="B241" s="515" t="s">
        <v>2062</v>
      </c>
      <c r="C241" s="516">
        <v>28526.0</v>
      </c>
      <c r="D241" s="517" t="s">
        <v>1906</v>
      </c>
      <c r="E241" s="518">
        <v>45685.0</v>
      </c>
      <c r="F241" s="519" t="s">
        <v>9</v>
      </c>
      <c r="G241" s="519" t="s">
        <v>1908</v>
      </c>
      <c r="H241" s="517" t="s">
        <v>32</v>
      </c>
      <c r="I241" s="520"/>
      <c r="J241" s="480"/>
      <c r="K241" s="488" t="str">
        <f t="shared" si="1"/>
        <v>홍성주</v>
      </c>
      <c r="L241" s="489">
        <f t="shared" si="2"/>
        <v>47</v>
      </c>
      <c r="M241" s="489">
        <f t="shared" si="3"/>
        <v>40</v>
      </c>
      <c r="N241" s="489" t="str">
        <f t="shared" si="4"/>
        <v>01</v>
      </c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</row>
    <row r="242">
      <c r="A242" s="514">
        <v>240.0</v>
      </c>
      <c r="B242" s="515" t="s">
        <v>2063</v>
      </c>
      <c r="C242" s="516">
        <v>19951.0</v>
      </c>
      <c r="D242" s="517" t="s">
        <v>1906</v>
      </c>
      <c r="E242" s="518">
        <v>45685.0</v>
      </c>
      <c r="F242" s="519" t="s">
        <v>2053</v>
      </c>
      <c r="G242" s="519" t="s">
        <v>2053</v>
      </c>
      <c r="H242" s="517" t="s">
        <v>32</v>
      </c>
      <c r="I242" s="520"/>
      <c r="J242" s="480"/>
      <c r="K242" s="488" t="str">
        <f t="shared" si="1"/>
        <v>이인구(가등록)</v>
      </c>
      <c r="L242" s="489">
        <f t="shared" si="2"/>
        <v>71</v>
      </c>
      <c r="M242" s="489">
        <f t="shared" si="3"/>
        <v>70</v>
      </c>
      <c r="N242" s="489" t="str">
        <f t="shared" si="4"/>
        <v>01</v>
      </c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</row>
    <row r="243">
      <c r="A243" s="514">
        <v>241.0</v>
      </c>
      <c r="B243" s="515" t="s">
        <v>2064</v>
      </c>
      <c r="C243" s="516">
        <v>24027.0</v>
      </c>
      <c r="D243" s="517" t="s">
        <v>1906</v>
      </c>
      <c r="E243" s="518">
        <v>45685.0</v>
      </c>
      <c r="F243" s="519" t="s">
        <v>1910</v>
      </c>
      <c r="G243" s="519" t="s">
        <v>1908</v>
      </c>
      <c r="H243" s="517" t="s">
        <v>32</v>
      </c>
      <c r="I243" s="520"/>
      <c r="J243" s="480"/>
      <c r="K243" s="488" t="str">
        <f t="shared" si="1"/>
        <v>박동옥</v>
      </c>
      <c r="L243" s="489">
        <f t="shared" si="2"/>
        <v>60</v>
      </c>
      <c r="M243" s="489">
        <f t="shared" si="3"/>
        <v>60</v>
      </c>
      <c r="N243" s="489" t="str">
        <f t="shared" si="4"/>
        <v>01</v>
      </c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</row>
    <row r="244">
      <c r="A244" s="514">
        <v>242.0</v>
      </c>
      <c r="B244" s="515" t="s">
        <v>2065</v>
      </c>
      <c r="C244" s="516">
        <v>29276.0</v>
      </c>
      <c r="D244" s="517" t="s">
        <v>1904</v>
      </c>
      <c r="E244" s="518">
        <v>45691.0</v>
      </c>
      <c r="F244" s="519" t="s">
        <v>9</v>
      </c>
      <c r="G244" s="519" t="s">
        <v>1908</v>
      </c>
      <c r="H244" s="517" t="s">
        <v>32</v>
      </c>
      <c r="I244" s="520"/>
      <c r="J244" s="480"/>
      <c r="K244" s="488" t="str">
        <f t="shared" si="1"/>
        <v>정성윤</v>
      </c>
      <c r="L244" s="489">
        <f t="shared" si="2"/>
        <v>45</v>
      </c>
      <c r="M244" s="489">
        <f t="shared" si="3"/>
        <v>40</v>
      </c>
      <c r="N244" s="489" t="str">
        <f t="shared" si="4"/>
        <v>02</v>
      </c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</row>
    <row r="245">
      <c r="A245" s="514">
        <v>243.0</v>
      </c>
      <c r="B245" s="515" t="s">
        <v>2066</v>
      </c>
      <c r="C245" s="516">
        <v>25663.0</v>
      </c>
      <c r="D245" s="517" t="s">
        <v>1906</v>
      </c>
      <c r="E245" s="518">
        <v>45692.0</v>
      </c>
      <c r="F245" s="519" t="s">
        <v>9</v>
      </c>
      <c r="G245" s="519" t="s">
        <v>1908</v>
      </c>
      <c r="H245" s="517" t="s">
        <v>32</v>
      </c>
      <c r="I245" s="520"/>
      <c r="J245" s="480"/>
      <c r="K245" s="488" t="str">
        <f t="shared" si="1"/>
        <v>이인철</v>
      </c>
      <c r="L245" s="489">
        <f t="shared" si="2"/>
        <v>55</v>
      </c>
      <c r="M245" s="489">
        <f t="shared" si="3"/>
        <v>50</v>
      </c>
      <c r="N245" s="489" t="str">
        <f t="shared" si="4"/>
        <v>02</v>
      </c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</row>
    <row r="246">
      <c r="A246" s="514">
        <v>244.0</v>
      </c>
      <c r="B246" s="515" t="s">
        <v>2067</v>
      </c>
      <c r="C246" s="516">
        <v>28281.0</v>
      </c>
      <c r="D246" s="517" t="s">
        <v>1906</v>
      </c>
      <c r="E246" s="518">
        <v>45694.0</v>
      </c>
      <c r="F246" s="519" t="s">
        <v>1910</v>
      </c>
      <c r="G246" s="519" t="s">
        <v>1908</v>
      </c>
      <c r="H246" s="517" t="s">
        <v>32</v>
      </c>
      <c r="I246" s="520"/>
      <c r="J246" s="480"/>
      <c r="K246" s="488" t="str">
        <f t="shared" si="1"/>
        <v>김기중*</v>
      </c>
      <c r="L246" s="489">
        <f t="shared" si="2"/>
        <v>48</v>
      </c>
      <c r="M246" s="489">
        <f t="shared" si="3"/>
        <v>40</v>
      </c>
      <c r="N246" s="489" t="str">
        <f t="shared" si="4"/>
        <v>02</v>
      </c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</row>
    <row r="247">
      <c r="A247" s="514">
        <v>245.0</v>
      </c>
      <c r="B247" s="515" t="s">
        <v>376</v>
      </c>
      <c r="C247" s="516">
        <v>26271.0</v>
      </c>
      <c r="D247" s="517" t="s">
        <v>1906</v>
      </c>
      <c r="E247" s="518">
        <v>45695.0</v>
      </c>
      <c r="F247" s="519" t="s">
        <v>1910</v>
      </c>
      <c r="G247" s="519" t="s">
        <v>1908</v>
      </c>
      <c r="H247" s="517" t="s">
        <v>32</v>
      </c>
      <c r="I247" s="520"/>
      <c r="J247" s="480"/>
      <c r="K247" s="488" t="str">
        <f t="shared" si="1"/>
        <v>신범수</v>
      </c>
      <c r="L247" s="489">
        <f t="shared" si="2"/>
        <v>54</v>
      </c>
      <c r="M247" s="489">
        <f t="shared" si="3"/>
        <v>50</v>
      </c>
      <c r="N247" s="489" t="str">
        <f t="shared" si="4"/>
        <v>02</v>
      </c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</row>
    <row r="248">
      <c r="A248" s="514">
        <v>246.0</v>
      </c>
      <c r="B248" s="515" t="s">
        <v>2068</v>
      </c>
      <c r="C248" s="516">
        <v>23773.0</v>
      </c>
      <c r="D248" s="517" t="s">
        <v>1906</v>
      </c>
      <c r="E248" s="518">
        <v>45702.0</v>
      </c>
      <c r="F248" s="519" t="s">
        <v>9</v>
      </c>
      <c r="G248" s="519" t="s">
        <v>1908</v>
      </c>
      <c r="H248" s="517" t="s">
        <v>32</v>
      </c>
      <c r="I248" s="520"/>
      <c r="J248" s="480"/>
      <c r="K248" s="488" t="str">
        <f t="shared" si="1"/>
        <v>김현덕(혹)</v>
      </c>
      <c r="L248" s="489">
        <f t="shared" si="2"/>
        <v>60</v>
      </c>
      <c r="M248" s="489">
        <f t="shared" si="3"/>
        <v>60</v>
      </c>
      <c r="N248" s="489" t="str">
        <f t="shared" si="4"/>
        <v>02</v>
      </c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</row>
    <row r="249">
      <c r="A249" s="514">
        <v>247.0</v>
      </c>
      <c r="B249" s="515" t="s">
        <v>2069</v>
      </c>
      <c r="C249" s="516">
        <v>21964.0</v>
      </c>
      <c r="D249" s="517" t="s">
        <v>1906</v>
      </c>
      <c r="E249" s="518">
        <v>45719.0</v>
      </c>
      <c r="F249" s="519" t="s">
        <v>2053</v>
      </c>
      <c r="G249" s="519" t="s">
        <v>1908</v>
      </c>
      <c r="H249" s="517" t="s">
        <v>32</v>
      </c>
      <c r="I249" s="520"/>
      <c r="J249" s="480"/>
      <c r="K249" s="488" t="str">
        <f t="shared" si="1"/>
        <v>한창오</v>
      </c>
      <c r="L249" s="489">
        <f t="shared" si="2"/>
        <v>65</v>
      </c>
      <c r="M249" s="489">
        <f t="shared" si="3"/>
        <v>60</v>
      </c>
      <c r="N249" s="489" t="str">
        <f t="shared" si="4"/>
        <v>03</v>
      </c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</row>
    <row r="250">
      <c r="A250" s="514">
        <v>248.0</v>
      </c>
      <c r="B250" s="515" t="s">
        <v>2070</v>
      </c>
      <c r="C250" s="516">
        <v>29259.0</v>
      </c>
      <c r="D250" s="517" t="s">
        <v>1906</v>
      </c>
      <c r="E250" s="518">
        <v>45719.0</v>
      </c>
      <c r="F250" s="519" t="s">
        <v>9</v>
      </c>
      <c r="G250" s="519" t="s">
        <v>2053</v>
      </c>
      <c r="H250" s="517" t="s">
        <v>32</v>
      </c>
      <c r="I250" s="520"/>
      <c r="J250" s="480"/>
      <c r="K250" s="488" t="str">
        <f t="shared" si="1"/>
        <v>김용길(가등록)</v>
      </c>
      <c r="L250" s="489">
        <f t="shared" si="2"/>
        <v>45</v>
      </c>
      <c r="M250" s="489">
        <f t="shared" si="3"/>
        <v>40</v>
      </c>
      <c r="N250" s="489" t="str">
        <f t="shared" si="4"/>
        <v>03</v>
      </c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</row>
    <row r="251">
      <c r="A251" s="514">
        <v>249.0</v>
      </c>
      <c r="B251" s="515" t="s">
        <v>2071</v>
      </c>
      <c r="C251" s="516">
        <v>31198.0</v>
      </c>
      <c r="D251" s="517" t="s">
        <v>1906</v>
      </c>
      <c r="E251" s="518">
        <v>45720.0</v>
      </c>
      <c r="F251" s="519" t="s">
        <v>9</v>
      </c>
      <c r="G251" s="519" t="s">
        <v>1945</v>
      </c>
      <c r="H251" s="517" t="s">
        <v>32</v>
      </c>
      <c r="I251" s="520"/>
      <c r="J251" s="480"/>
      <c r="K251" s="488" t="str">
        <f t="shared" si="1"/>
        <v>오태영</v>
      </c>
      <c r="L251" s="489">
        <f t="shared" si="2"/>
        <v>40</v>
      </c>
      <c r="M251" s="489">
        <f t="shared" si="3"/>
        <v>40</v>
      </c>
      <c r="N251" s="489" t="str">
        <f t="shared" si="4"/>
        <v>03</v>
      </c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</row>
    <row r="252">
      <c r="A252" s="514">
        <v>250.0</v>
      </c>
      <c r="B252" s="515" t="s">
        <v>2072</v>
      </c>
      <c r="C252" s="516">
        <v>23026.0</v>
      </c>
      <c r="D252" s="517" t="s">
        <v>1904</v>
      </c>
      <c r="E252" s="518">
        <v>45720.0</v>
      </c>
      <c r="F252" s="519" t="s">
        <v>9</v>
      </c>
      <c r="G252" s="519" t="s">
        <v>1945</v>
      </c>
      <c r="H252" s="517" t="s">
        <v>32</v>
      </c>
      <c r="I252" s="520"/>
      <c r="J252" s="480"/>
      <c r="K252" s="488" t="str">
        <f t="shared" si="1"/>
        <v>이인수</v>
      </c>
      <c r="L252" s="489">
        <f t="shared" si="2"/>
        <v>62</v>
      </c>
      <c r="M252" s="489">
        <f t="shared" si="3"/>
        <v>60</v>
      </c>
      <c r="N252" s="489" t="str">
        <f t="shared" si="4"/>
        <v>03</v>
      </c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</row>
    <row r="253">
      <c r="A253" s="514">
        <v>251.0</v>
      </c>
      <c r="B253" s="515" t="s">
        <v>1311</v>
      </c>
      <c r="C253" s="516">
        <v>21414.0</v>
      </c>
      <c r="D253" s="517" t="s">
        <v>1906</v>
      </c>
      <c r="E253" s="518">
        <v>45723.0</v>
      </c>
      <c r="F253" s="519" t="s">
        <v>9</v>
      </c>
      <c r="G253" s="519" t="s">
        <v>1908</v>
      </c>
      <c r="H253" s="517" t="s">
        <v>32</v>
      </c>
      <c r="I253" s="520"/>
      <c r="J253" s="480"/>
      <c r="K253" s="488" t="str">
        <f t="shared" si="1"/>
        <v>한시희</v>
      </c>
      <c r="L253" s="489">
        <f t="shared" si="2"/>
        <v>67</v>
      </c>
      <c r="M253" s="489">
        <f t="shared" si="3"/>
        <v>60</v>
      </c>
      <c r="N253" s="489" t="str">
        <f t="shared" si="4"/>
        <v>03</v>
      </c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</row>
    <row r="254">
      <c r="A254" s="514">
        <v>252.0</v>
      </c>
      <c r="B254" s="515" t="s">
        <v>1334</v>
      </c>
      <c r="C254" s="516">
        <v>23115.0</v>
      </c>
      <c r="D254" s="517" t="s">
        <v>1906</v>
      </c>
      <c r="E254" s="518">
        <v>45723.0</v>
      </c>
      <c r="F254" s="519" t="s">
        <v>1910</v>
      </c>
      <c r="G254" s="519" t="s">
        <v>1908</v>
      </c>
      <c r="H254" s="517" t="s">
        <v>32</v>
      </c>
      <c r="I254" s="520"/>
      <c r="J254" s="480"/>
      <c r="K254" s="488" t="str">
        <f t="shared" si="1"/>
        <v>허정식</v>
      </c>
      <c r="L254" s="489">
        <f t="shared" si="2"/>
        <v>62</v>
      </c>
      <c r="M254" s="489">
        <f t="shared" si="3"/>
        <v>60</v>
      </c>
      <c r="N254" s="489" t="str">
        <f t="shared" si="4"/>
        <v>03</v>
      </c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</row>
    <row r="255">
      <c r="A255" s="514">
        <v>253.0</v>
      </c>
      <c r="B255" s="515" t="s">
        <v>2073</v>
      </c>
      <c r="C255" s="516">
        <v>25350.0</v>
      </c>
      <c r="D255" s="517" t="s">
        <v>1906</v>
      </c>
      <c r="E255" s="518">
        <v>45730.0</v>
      </c>
      <c r="F255" s="519" t="s">
        <v>1910</v>
      </c>
      <c r="G255" s="519" t="s">
        <v>1908</v>
      </c>
      <c r="H255" s="517" t="s">
        <v>32</v>
      </c>
      <c r="I255" s="520"/>
      <c r="J255" s="480"/>
      <c r="K255" s="488" t="str">
        <f t="shared" si="1"/>
        <v>김기표</v>
      </c>
      <c r="L255" s="489">
        <f t="shared" si="2"/>
        <v>56</v>
      </c>
      <c r="M255" s="489">
        <f t="shared" si="3"/>
        <v>50</v>
      </c>
      <c r="N255" s="489" t="str">
        <f t="shared" si="4"/>
        <v>03</v>
      </c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</row>
    <row r="256">
      <c r="A256" s="514">
        <v>254.0</v>
      </c>
      <c r="B256" s="515" t="s">
        <v>2074</v>
      </c>
      <c r="C256" s="516">
        <v>24790.0</v>
      </c>
      <c r="D256" s="517" t="s">
        <v>1906</v>
      </c>
      <c r="E256" s="518">
        <v>45739.0</v>
      </c>
      <c r="F256" s="519" t="s">
        <v>2053</v>
      </c>
      <c r="G256" s="519" t="s">
        <v>2053</v>
      </c>
      <c r="H256" s="517" t="s">
        <v>32</v>
      </c>
      <c r="I256" s="520"/>
      <c r="J256" s="480"/>
      <c r="K256" s="488" t="str">
        <f t="shared" si="1"/>
        <v>전강훈</v>
      </c>
      <c r="L256" s="489">
        <f t="shared" si="2"/>
        <v>58</v>
      </c>
      <c r="M256" s="489">
        <f t="shared" si="3"/>
        <v>50</v>
      </c>
      <c r="N256" s="489" t="str">
        <f t="shared" si="4"/>
        <v>03</v>
      </c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</row>
    <row r="257">
      <c r="A257" s="514">
        <v>255.0</v>
      </c>
      <c r="B257" s="515" t="s">
        <v>2075</v>
      </c>
      <c r="C257" s="516">
        <v>24211.0</v>
      </c>
      <c r="D257" s="517" t="s">
        <v>1906</v>
      </c>
      <c r="E257" s="518">
        <v>45742.0</v>
      </c>
      <c r="F257" s="519" t="s">
        <v>9</v>
      </c>
      <c r="G257" s="519" t="s">
        <v>1945</v>
      </c>
      <c r="H257" s="517" t="s">
        <v>32</v>
      </c>
      <c r="I257" s="520"/>
      <c r="J257" s="480"/>
      <c r="K257" s="488" t="str">
        <f t="shared" si="1"/>
        <v>강선용*</v>
      </c>
      <c r="L257" s="489">
        <f t="shared" si="2"/>
        <v>59</v>
      </c>
      <c r="M257" s="489">
        <f t="shared" si="3"/>
        <v>50</v>
      </c>
      <c r="N257" s="489" t="str">
        <f t="shared" si="4"/>
        <v>03</v>
      </c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</row>
    <row r="258">
      <c r="A258" s="514">
        <v>256.0</v>
      </c>
      <c r="B258" s="515" t="s">
        <v>799</v>
      </c>
      <c r="C258" s="516">
        <v>28336.0</v>
      </c>
      <c r="D258" s="517" t="s">
        <v>1906</v>
      </c>
      <c r="E258" s="518">
        <v>45744.0</v>
      </c>
      <c r="F258" s="519" t="s">
        <v>9</v>
      </c>
      <c r="G258" s="519" t="s">
        <v>1962</v>
      </c>
      <c r="H258" s="517" t="s">
        <v>32</v>
      </c>
      <c r="I258" s="520"/>
      <c r="J258" s="480"/>
      <c r="K258" s="488" t="str">
        <f t="shared" si="1"/>
        <v>이상현</v>
      </c>
      <c r="L258" s="489">
        <f t="shared" si="2"/>
        <v>48</v>
      </c>
      <c r="M258" s="489">
        <f t="shared" si="3"/>
        <v>40</v>
      </c>
      <c r="N258" s="489" t="str">
        <f t="shared" si="4"/>
        <v>03</v>
      </c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</row>
    <row r="259">
      <c r="A259" s="514">
        <v>257.0</v>
      </c>
      <c r="B259" s="515" t="s">
        <v>1317</v>
      </c>
      <c r="C259" s="516">
        <v>34543.0</v>
      </c>
      <c r="D259" s="517" t="s">
        <v>1906</v>
      </c>
      <c r="E259" s="518">
        <v>45744.0</v>
      </c>
      <c r="F259" s="519" t="s">
        <v>2053</v>
      </c>
      <c r="G259" s="519" t="s">
        <v>2053</v>
      </c>
      <c r="H259" s="517" t="s">
        <v>32</v>
      </c>
      <c r="I259" s="520"/>
      <c r="J259" s="480"/>
      <c r="K259" s="488" t="str">
        <f t="shared" si="1"/>
        <v>유제권</v>
      </c>
      <c r="L259" s="489">
        <f t="shared" si="2"/>
        <v>31</v>
      </c>
      <c r="M259" s="489">
        <f t="shared" si="3"/>
        <v>30</v>
      </c>
      <c r="N259" s="489" t="str">
        <f t="shared" si="4"/>
        <v>03</v>
      </c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</row>
    <row r="260">
      <c r="A260" s="514">
        <v>258.0</v>
      </c>
      <c r="B260" s="515" t="s">
        <v>739</v>
      </c>
      <c r="C260" s="516">
        <v>25145.0</v>
      </c>
      <c r="D260" s="517" t="s">
        <v>1906</v>
      </c>
      <c r="E260" s="518">
        <v>45744.0</v>
      </c>
      <c r="F260" s="519" t="s">
        <v>9</v>
      </c>
      <c r="G260" s="519" t="s">
        <v>1962</v>
      </c>
      <c r="H260" s="517" t="s">
        <v>32</v>
      </c>
      <c r="I260" s="520"/>
      <c r="J260" s="480"/>
      <c r="K260" s="488" t="str">
        <f t="shared" si="1"/>
        <v>김춘성</v>
      </c>
      <c r="L260" s="489">
        <f t="shared" si="2"/>
        <v>57</v>
      </c>
      <c r="M260" s="489">
        <f t="shared" si="3"/>
        <v>50</v>
      </c>
      <c r="N260" s="489" t="str">
        <f t="shared" si="4"/>
        <v>03</v>
      </c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</row>
    <row r="261">
      <c r="A261" s="521">
        <v>259.0</v>
      </c>
      <c r="B261" s="522" t="s">
        <v>742</v>
      </c>
      <c r="C261" s="523">
        <v>28282.0</v>
      </c>
      <c r="D261" s="524" t="s">
        <v>1906</v>
      </c>
      <c r="E261" s="525">
        <v>45659.0</v>
      </c>
      <c r="F261" s="526" t="s">
        <v>1910</v>
      </c>
      <c r="G261" s="526" t="s">
        <v>1908</v>
      </c>
      <c r="H261" s="524" t="s">
        <v>34</v>
      </c>
      <c r="I261" s="527"/>
      <c r="J261" s="480"/>
      <c r="K261" s="488" t="str">
        <f t="shared" si="1"/>
        <v>김균식</v>
      </c>
      <c r="L261" s="489">
        <f t="shared" si="2"/>
        <v>48</v>
      </c>
      <c r="M261" s="489">
        <f t="shared" si="3"/>
        <v>40</v>
      </c>
      <c r="N261" s="489" t="str">
        <f t="shared" si="4"/>
        <v>01</v>
      </c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</row>
    <row r="262">
      <c r="A262" s="521">
        <v>260.0</v>
      </c>
      <c r="B262" s="522" t="s">
        <v>840</v>
      </c>
      <c r="C262" s="523">
        <v>26768.0</v>
      </c>
      <c r="D262" s="524" t="s">
        <v>1906</v>
      </c>
      <c r="E262" s="525">
        <v>45659.0</v>
      </c>
      <c r="F262" s="526" t="s">
        <v>1910</v>
      </c>
      <c r="G262" s="526" t="s">
        <v>1908</v>
      </c>
      <c r="H262" s="524" t="s">
        <v>34</v>
      </c>
      <c r="I262" s="527"/>
      <c r="J262" s="480"/>
      <c r="K262" s="488" t="str">
        <f t="shared" si="1"/>
        <v>장동휘</v>
      </c>
      <c r="L262" s="489">
        <f t="shared" si="2"/>
        <v>52</v>
      </c>
      <c r="M262" s="489">
        <f t="shared" si="3"/>
        <v>50</v>
      </c>
      <c r="N262" s="489" t="str">
        <f t="shared" si="4"/>
        <v>01</v>
      </c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</row>
    <row r="263">
      <c r="A263" s="521">
        <v>261.0</v>
      </c>
      <c r="B263" s="522" t="s">
        <v>2076</v>
      </c>
      <c r="C263" s="523">
        <v>25541.0</v>
      </c>
      <c r="D263" s="524" t="s">
        <v>1906</v>
      </c>
      <c r="E263" s="525">
        <v>45659.0</v>
      </c>
      <c r="F263" s="526" t="s">
        <v>1910</v>
      </c>
      <c r="G263" s="526" t="s">
        <v>1908</v>
      </c>
      <c r="H263" s="524" t="s">
        <v>34</v>
      </c>
      <c r="I263" s="527"/>
      <c r="J263" s="480"/>
      <c r="K263" s="488" t="str">
        <f t="shared" si="1"/>
        <v>김성경</v>
      </c>
      <c r="L263" s="489">
        <f t="shared" si="2"/>
        <v>56</v>
      </c>
      <c r="M263" s="489">
        <f t="shared" si="3"/>
        <v>50</v>
      </c>
      <c r="N263" s="489" t="str">
        <f t="shared" si="4"/>
        <v>01</v>
      </c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</row>
    <row r="264">
      <c r="A264" s="521">
        <v>262.0</v>
      </c>
      <c r="B264" s="522" t="s">
        <v>429</v>
      </c>
      <c r="C264" s="523">
        <v>28014.0</v>
      </c>
      <c r="D264" s="524" t="s">
        <v>1904</v>
      </c>
      <c r="E264" s="525">
        <v>45659.0</v>
      </c>
      <c r="F264" s="526" t="s">
        <v>1910</v>
      </c>
      <c r="G264" s="526" t="s">
        <v>1908</v>
      </c>
      <c r="H264" s="524" t="s">
        <v>34</v>
      </c>
      <c r="I264" s="527"/>
      <c r="J264" s="480"/>
      <c r="K264" s="488" t="str">
        <f t="shared" si="1"/>
        <v>홍기선</v>
      </c>
      <c r="L264" s="489">
        <f t="shared" si="2"/>
        <v>49</v>
      </c>
      <c r="M264" s="489">
        <f t="shared" si="3"/>
        <v>40</v>
      </c>
      <c r="N264" s="489" t="str">
        <f t="shared" si="4"/>
        <v>01</v>
      </c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</row>
    <row r="265">
      <c r="A265" s="521">
        <v>263.0</v>
      </c>
      <c r="B265" s="522" t="s">
        <v>2077</v>
      </c>
      <c r="C265" s="523">
        <v>30434.0</v>
      </c>
      <c r="D265" s="524" t="s">
        <v>1906</v>
      </c>
      <c r="E265" s="525">
        <v>45659.0</v>
      </c>
      <c r="F265" s="526" t="s">
        <v>9</v>
      </c>
      <c r="G265" s="526" t="s">
        <v>1908</v>
      </c>
      <c r="H265" s="524" t="s">
        <v>34</v>
      </c>
      <c r="I265" s="527"/>
      <c r="J265" s="480"/>
      <c r="K265" s="488" t="str">
        <f t="shared" si="1"/>
        <v>권재운</v>
      </c>
      <c r="L265" s="489">
        <f t="shared" si="2"/>
        <v>42</v>
      </c>
      <c r="M265" s="489">
        <f t="shared" si="3"/>
        <v>40</v>
      </c>
      <c r="N265" s="489" t="str">
        <f t="shared" si="4"/>
        <v>01</v>
      </c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</row>
    <row r="266">
      <c r="A266" s="521">
        <v>264.0</v>
      </c>
      <c r="B266" s="522" t="s">
        <v>508</v>
      </c>
      <c r="C266" s="523">
        <v>36744.0</v>
      </c>
      <c r="D266" s="524" t="s">
        <v>1904</v>
      </c>
      <c r="E266" s="525">
        <v>45660.0</v>
      </c>
      <c r="F266" s="526" t="s">
        <v>9</v>
      </c>
      <c r="G266" s="526" t="s">
        <v>1962</v>
      </c>
      <c r="H266" s="524" t="s">
        <v>34</v>
      </c>
      <c r="I266" s="527"/>
      <c r="J266" s="480"/>
      <c r="K266" s="488" t="str">
        <f t="shared" si="1"/>
        <v>김단비</v>
      </c>
      <c r="L266" s="489">
        <f t="shared" si="2"/>
        <v>25</v>
      </c>
      <c r="M266" s="489">
        <f t="shared" si="3"/>
        <v>20</v>
      </c>
      <c r="N266" s="489" t="str">
        <f t="shared" si="4"/>
        <v>01</v>
      </c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</row>
    <row r="267">
      <c r="A267" s="521">
        <v>265.0</v>
      </c>
      <c r="B267" s="522" t="s">
        <v>2078</v>
      </c>
      <c r="C267" s="523">
        <v>23018.0</v>
      </c>
      <c r="D267" s="524" t="s">
        <v>1906</v>
      </c>
      <c r="E267" s="525">
        <v>45660.0</v>
      </c>
      <c r="F267" s="526" t="s">
        <v>2031</v>
      </c>
      <c r="G267" s="526" t="s">
        <v>1908</v>
      </c>
      <c r="H267" s="524" t="s">
        <v>34</v>
      </c>
      <c r="I267" s="527"/>
      <c r="J267" s="480"/>
      <c r="K267" s="488" t="str">
        <f t="shared" si="1"/>
        <v>정덕성(가등록)</v>
      </c>
      <c r="L267" s="489">
        <f t="shared" si="2"/>
        <v>62</v>
      </c>
      <c r="M267" s="489">
        <f t="shared" si="3"/>
        <v>60</v>
      </c>
      <c r="N267" s="489" t="str">
        <f t="shared" si="4"/>
        <v>01</v>
      </c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</row>
    <row r="268">
      <c r="A268" s="521">
        <v>266.0</v>
      </c>
      <c r="B268" s="522" t="s">
        <v>2079</v>
      </c>
      <c r="C268" s="523">
        <v>26126.0</v>
      </c>
      <c r="D268" s="524" t="s">
        <v>1906</v>
      </c>
      <c r="E268" s="525">
        <v>45663.0</v>
      </c>
      <c r="F268" s="526" t="s">
        <v>9</v>
      </c>
      <c r="G268" s="526" t="s">
        <v>1908</v>
      </c>
      <c r="H268" s="524" t="s">
        <v>34</v>
      </c>
      <c r="I268" s="527"/>
      <c r="J268" s="480"/>
      <c r="K268" s="488" t="str">
        <f t="shared" si="1"/>
        <v>김한성</v>
      </c>
      <c r="L268" s="489">
        <f t="shared" si="2"/>
        <v>54</v>
      </c>
      <c r="M268" s="489">
        <f t="shared" si="3"/>
        <v>50</v>
      </c>
      <c r="N268" s="489" t="str">
        <f t="shared" si="4"/>
        <v>01</v>
      </c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</row>
    <row r="269">
      <c r="A269" s="521">
        <v>267.0</v>
      </c>
      <c r="B269" s="522" t="s">
        <v>371</v>
      </c>
      <c r="C269" s="523">
        <v>21225.0</v>
      </c>
      <c r="D269" s="524" t="s">
        <v>1906</v>
      </c>
      <c r="E269" s="525">
        <v>45663.0</v>
      </c>
      <c r="F269" s="526" t="s">
        <v>1910</v>
      </c>
      <c r="G269" s="526" t="s">
        <v>1905</v>
      </c>
      <c r="H269" s="524" t="s">
        <v>34</v>
      </c>
      <c r="I269" s="527"/>
      <c r="J269" s="480"/>
      <c r="K269" s="488" t="str">
        <f t="shared" si="1"/>
        <v>정주영</v>
      </c>
      <c r="L269" s="489">
        <f t="shared" si="2"/>
        <v>67</v>
      </c>
      <c r="M269" s="489">
        <f t="shared" si="3"/>
        <v>60</v>
      </c>
      <c r="N269" s="489" t="str">
        <f t="shared" si="4"/>
        <v>01</v>
      </c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</row>
    <row r="270">
      <c r="A270" s="521">
        <v>268.0</v>
      </c>
      <c r="B270" s="522" t="s">
        <v>478</v>
      </c>
      <c r="C270" s="523">
        <v>26015.0</v>
      </c>
      <c r="D270" s="524" t="s">
        <v>1906</v>
      </c>
      <c r="E270" s="525">
        <v>45663.0</v>
      </c>
      <c r="F270" s="526" t="s">
        <v>9</v>
      </c>
      <c r="G270" s="526" t="s">
        <v>1905</v>
      </c>
      <c r="H270" s="524" t="s">
        <v>34</v>
      </c>
      <c r="I270" s="527"/>
      <c r="J270" s="480"/>
      <c r="K270" s="488" t="str">
        <f t="shared" si="1"/>
        <v>한상석</v>
      </c>
      <c r="L270" s="489">
        <f t="shared" si="2"/>
        <v>54</v>
      </c>
      <c r="M270" s="489">
        <f t="shared" si="3"/>
        <v>50</v>
      </c>
      <c r="N270" s="489" t="str">
        <f t="shared" si="4"/>
        <v>01</v>
      </c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</row>
    <row r="271">
      <c r="A271" s="521">
        <v>269.0</v>
      </c>
      <c r="B271" s="522" t="s">
        <v>1289</v>
      </c>
      <c r="C271" s="523">
        <v>26504.0</v>
      </c>
      <c r="D271" s="524" t="s">
        <v>1904</v>
      </c>
      <c r="E271" s="525">
        <v>45663.0</v>
      </c>
      <c r="F271" s="526" t="s">
        <v>2080</v>
      </c>
      <c r="G271" s="526" t="s">
        <v>2080</v>
      </c>
      <c r="H271" s="524" t="s">
        <v>34</v>
      </c>
      <c r="I271" s="527"/>
      <c r="J271" s="480"/>
      <c r="K271" s="488" t="str">
        <f t="shared" si="1"/>
        <v>송금숙</v>
      </c>
      <c r="L271" s="489">
        <f t="shared" si="2"/>
        <v>53</v>
      </c>
      <c r="M271" s="489">
        <f t="shared" si="3"/>
        <v>50</v>
      </c>
      <c r="N271" s="489" t="str">
        <f t="shared" si="4"/>
        <v>01</v>
      </c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</row>
    <row r="272">
      <c r="A272" s="521">
        <v>270.0</v>
      </c>
      <c r="B272" s="522" t="s">
        <v>422</v>
      </c>
      <c r="C272" s="523">
        <v>22476.0</v>
      </c>
      <c r="D272" s="524" t="s">
        <v>1906</v>
      </c>
      <c r="E272" s="525">
        <v>45663.0</v>
      </c>
      <c r="F272" s="526" t="s">
        <v>9</v>
      </c>
      <c r="G272" s="526" t="s">
        <v>1905</v>
      </c>
      <c r="H272" s="524" t="s">
        <v>34</v>
      </c>
      <c r="I272" s="527"/>
      <c r="J272" s="480"/>
      <c r="K272" s="488" t="str">
        <f t="shared" si="1"/>
        <v>유재선</v>
      </c>
      <c r="L272" s="489">
        <f t="shared" si="2"/>
        <v>64</v>
      </c>
      <c r="M272" s="489">
        <f t="shared" si="3"/>
        <v>60</v>
      </c>
      <c r="N272" s="489" t="str">
        <f t="shared" si="4"/>
        <v>01</v>
      </c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</row>
    <row r="273">
      <c r="A273" s="521">
        <v>271.0</v>
      </c>
      <c r="B273" s="522" t="s">
        <v>464</v>
      </c>
      <c r="C273" s="523">
        <v>28688.0</v>
      </c>
      <c r="D273" s="524" t="s">
        <v>1906</v>
      </c>
      <c r="E273" s="525">
        <v>45663.0</v>
      </c>
      <c r="F273" s="526" t="s">
        <v>9</v>
      </c>
      <c r="G273" s="526" t="s">
        <v>1905</v>
      </c>
      <c r="H273" s="524" t="s">
        <v>34</v>
      </c>
      <c r="I273" s="527"/>
      <c r="J273" s="480"/>
      <c r="K273" s="488" t="str">
        <f t="shared" si="1"/>
        <v>김진종</v>
      </c>
      <c r="L273" s="489">
        <f t="shared" si="2"/>
        <v>47</v>
      </c>
      <c r="M273" s="489">
        <f t="shared" si="3"/>
        <v>40</v>
      </c>
      <c r="N273" s="489" t="str">
        <f t="shared" si="4"/>
        <v>01</v>
      </c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</row>
    <row r="274">
      <c r="A274" s="521">
        <v>272.0</v>
      </c>
      <c r="B274" s="522" t="s">
        <v>684</v>
      </c>
      <c r="C274" s="523">
        <v>26149.0</v>
      </c>
      <c r="D274" s="524" t="s">
        <v>1906</v>
      </c>
      <c r="E274" s="525">
        <v>45663.0</v>
      </c>
      <c r="F274" s="526" t="s">
        <v>1910</v>
      </c>
      <c r="G274" s="526" t="s">
        <v>1905</v>
      </c>
      <c r="H274" s="524" t="s">
        <v>34</v>
      </c>
      <c r="I274" s="527"/>
      <c r="J274" s="480"/>
      <c r="K274" s="488" t="str">
        <f t="shared" si="1"/>
        <v>정승희</v>
      </c>
      <c r="L274" s="489">
        <f t="shared" si="2"/>
        <v>54</v>
      </c>
      <c r="M274" s="489">
        <f t="shared" si="3"/>
        <v>50</v>
      </c>
      <c r="N274" s="489" t="str">
        <f t="shared" si="4"/>
        <v>01</v>
      </c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</row>
    <row r="275">
      <c r="A275" s="521">
        <v>273.0</v>
      </c>
      <c r="B275" s="522" t="s">
        <v>1273</v>
      </c>
      <c r="C275" s="523">
        <v>22038.0</v>
      </c>
      <c r="D275" s="524" t="s">
        <v>1904</v>
      </c>
      <c r="E275" s="525">
        <v>45664.0</v>
      </c>
      <c r="F275" s="526" t="s">
        <v>9</v>
      </c>
      <c r="G275" s="526" t="s">
        <v>1962</v>
      </c>
      <c r="H275" s="524" t="s">
        <v>34</v>
      </c>
      <c r="I275" s="527"/>
      <c r="J275" s="480"/>
      <c r="K275" s="488" t="str">
        <f t="shared" si="1"/>
        <v>백금옥</v>
      </c>
      <c r="L275" s="489">
        <f t="shared" si="2"/>
        <v>65</v>
      </c>
      <c r="M275" s="489">
        <f t="shared" si="3"/>
        <v>60</v>
      </c>
      <c r="N275" s="489" t="str">
        <f t="shared" si="4"/>
        <v>01</v>
      </c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</row>
    <row r="276">
      <c r="A276" s="521">
        <v>274.0</v>
      </c>
      <c r="B276" s="522" t="s">
        <v>645</v>
      </c>
      <c r="C276" s="523">
        <v>26334.0</v>
      </c>
      <c r="D276" s="524" t="s">
        <v>1906</v>
      </c>
      <c r="E276" s="525">
        <v>45664.0</v>
      </c>
      <c r="F276" s="526" t="s">
        <v>1910</v>
      </c>
      <c r="G276" s="526" t="s">
        <v>1908</v>
      </c>
      <c r="H276" s="524" t="s">
        <v>34</v>
      </c>
      <c r="I276" s="527"/>
      <c r="J276" s="480"/>
      <c r="K276" s="488" t="str">
        <f t="shared" si="1"/>
        <v>모노즈라즈시툴라</v>
      </c>
      <c r="L276" s="489">
        <f t="shared" si="2"/>
        <v>53</v>
      </c>
      <c r="M276" s="489">
        <f t="shared" si="3"/>
        <v>50</v>
      </c>
      <c r="N276" s="489" t="str">
        <f t="shared" si="4"/>
        <v>01</v>
      </c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</row>
    <row r="277">
      <c r="A277" s="521">
        <v>275.0</v>
      </c>
      <c r="B277" s="522" t="s">
        <v>729</v>
      </c>
      <c r="C277" s="523">
        <v>29555.0</v>
      </c>
      <c r="D277" s="524" t="s">
        <v>1906</v>
      </c>
      <c r="E277" s="525">
        <v>45664.0</v>
      </c>
      <c r="F277" s="526" t="s">
        <v>9</v>
      </c>
      <c r="G277" s="526" t="s">
        <v>1908</v>
      </c>
      <c r="H277" s="524" t="s">
        <v>34</v>
      </c>
      <c r="I277" s="527"/>
      <c r="J277" s="480"/>
      <c r="K277" s="488" t="str">
        <f t="shared" si="1"/>
        <v>김익균</v>
      </c>
      <c r="L277" s="489">
        <f t="shared" si="2"/>
        <v>45</v>
      </c>
      <c r="M277" s="489">
        <f t="shared" si="3"/>
        <v>40</v>
      </c>
      <c r="N277" s="489" t="str">
        <f t="shared" si="4"/>
        <v>01</v>
      </c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</row>
    <row r="278">
      <c r="A278" s="521">
        <v>276.0</v>
      </c>
      <c r="B278" s="522" t="s">
        <v>779</v>
      </c>
      <c r="C278" s="523">
        <v>21714.0</v>
      </c>
      <c r="D278" s="524" t="s">
        <v>1904</v>
      </c>
      <c r="E278" s="525">
        <v>45664.0</v>
      </c>
      <c r="F278" s="526" t="s">
        <v>9</v>
      </c>
      <c r="G278" s="526" t="s">
        <v>1962</v>
      </c>
      <c r="H278" s="524" t="s">
        <v>34</v>
      </c>
      <c r="I278" s="527"/>
      <c r="J278" s="480"/>
      <c r="K278" s="488" t="str">
        <f t="shared" si="1"/>
        <v>전미선</v>
      </c>
      <c r="L278" s="489">
        <f t="shared" si="2"/>
        <v>66</v>
      </c>
      <c r="M278" s="489">
        <f t="shared" si="3"/>
        <v>60</v>
      </c>
      <c r="N278" s="489" t="str">
        <f t="shared" si="4"/>
        <v>01</v>
      </c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</row>
    <row r="279">
      <c r="A279" s="521">
        <v>277.0</v>
      </c>
      <c r="B279" s="522" t="s">
        <v>679</v>
      </c>
      <c r="C279" s="523">
        <v>26582.0</v>
      </c>
      <c r="D279" s="524" t="s">
        <v>1906</v>
      </c>
      <c r="E279" s="525">
        <v>45664.0</v>
      </c>
      <c r="F279" s="526" t="s">
        <v>1910</v>
      </c>
      <c r="G279" s="526" t="s">
        <v>1908</v>
      </c>
      <c r="H279" s="524" t="s">
        <v>34</v>
      </c>
      <c r="I279" s="527"/>
      <c r="J279" s="480"/>
      <c r="K279" s="488" t="str">
        <f t="shared" si="1"/>
        <v>천재호</v>
      </c>
      <c r="L279" s="489">
        <f t="shared" si="2"/>
        <v>53</v>
      </c>
      <c r="M279" s="489">
        <f t="shared" si="3"/>
        <v>50</v>
      </c>
      <c r="N279" s="489" t="str">
        <f t="shared" si="4"/>
        <v>01</v>
      </c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</row>
    <row r="280">
      <c r="A280" s="521">
        <v>278.0</v>
      </c>
      <c r="B280" s="522" t="s">
        <v>1401</v>
      </c>
      <c r="C280" s="523">
        <v>20904.0</v>
      </c>
      <c r="D280" s="524" t="s">
        <v>1906</v>
      </c>
      <c r="E280" s="525">
        <v>45665.0</v>
      </c>
      <c r="F280" s="526" t="s">
        <v>1910</v>
      </c>
      <c r="G280" s="526" t="s">
        <v>1908</v>
      </c>
      <c r="H280" s="524" t="s">
        <v>34</v>
      </c>
      <c r="I280" s="527"/>
      <c r="J280" s="480"/>
      <c r="K280" s="488" t="str">
        <f t="shared" si="1"/>
        <v>박문진</v>
      </c>
      <c r="L280" s="489">
        <f t="shared" si="2"/>
        <v>68</v>
      </c>
      <c r="M280" s="489">
        <f t="shared" si="3"/>
        <v>60</v>
      </c>
      <c r="N280" s="489" t="str">
        <f t="shared" si="4"/>
        <v>01</v>
      </c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</row>
    <row r="281">
      <c r="A281" s="521">
        <v>279.0</v>
      </c>
      <c r="B281" s="522" t="s">
        <v>2081</v>
      </c>
      <c r="C281" s="523">
        <v>22443.0</v>
      </c>
      <c r="D281" s="524" t="s">
        <v>1906</v>
      </c>
      <c r="E281" s="525">
        <v>45665.0</v>
      </c>
      <c r="F281" s="526" t="s">
        <v>9</v>
      </c>
      <c r="G281" s="526" t="s">
        <v>1908</v>
      </c>
      <c r="H281" s="524" t="s">
        <v>34</v>
      </c>
      <c r="I281" s="527"/>
      <c r="J281" s="480"/>
      <c r="K281" s="488" t="str">
        <f t="shared" si="1"/>
        <v>고석준</v>
      </c>
      <c r="L281" s="489">
        <f t="shared" si="2"/>
        <v>64</v>
      </c>
      <c r="M281" s="489">
        <f t="shared" si="3"/>
        <v>60</v>
      </c>
      <c r="N281" s="489" t="str">
        <f t="shared" si="4"/>
        <v>01</v>
      </c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</row>
    <row r="282">
      <c r="A282" s="521">
        <v>280.0</v>
      </c>
      <c r="B282" s="522" t="s">
        <v>2082</v>
      </c>
      <c r="C282" s="523">
        <v>25900.0</v>
      </c>
      <c r="D282" s="524" t="s">
        <v>1906</v>
      </c>
      <c r="E282" s="525">
        <v>45666.0</v>
      </c>
      <c r="F282" s="526" t="s">
        <v>9</v>
      </c>
      <c r="G282" s="526" t="s">
        <v>1908</v>
      </c>
      <c r="H282" s="524" t="s">
        <v>34</v>
      </c>
      <c r="I282" s="527"/>
      <c r="J282" s="480"/>
      <c r="K282" s="488" t="str">
        <f t="shared" si="1"/>
        <v>김유신</v>
      </c>
      <c r="L282" s="489">
        <f t="shared" si="2"/>
        <v>55</v>
      </c>
      <c r="M282" s="489">
        <f t="shared" si="3"/>
        <v>50</v>
      </c>
      <c r="N282" s="489" t="str">
        <f t="shared" si="4"/>
        <v>01</v>
      </c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</row>
    <row r="283">
      <c r="A283" s="521">
        <v>281.0</v>
      </c>
      <c r="B283" s="522" t="s">
        <v>622</v>
      </c>
      <c r="C283" s="523">
        <v>22771.0</v>
      </c>
      <c r="D283" s="524" t="s">
        <v>1906</v>
      </c>
      <c r="E283" s="525">
        <v>45669.0</v>
      </c>
      <c r="F283" s="526" t="s">
        <v>1910</v>
      </c>
      <c r="G283" s="526" t="s">
        <v>1908</v>
      </c>
      <c r="H283" s="524" t="s">
        <v>34</v>
      </c>
      <c r="I283" s="527"/>
      <c r="J283" s="480"/>
      <c r="K283" s="488" t="str">
        <f t="shared" si="1"/>
        <v>박해은</v>
      </c>
      <c r="L283" s="489">
        <f t="shared" si="2"/>
        <v>63</v>
      </c>
      <c r="M283" s="489">
        <f t="shared" si="3"/>
        <v>60</v>
      </c>
      <c r="N283" s="489" t="str">
        <f t="shared" si="4"/>
        <v>01</v>
      </c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</row>
    <row r="284">
      <c r="A284" s="521">
        <v>282.0</v>
      </c>
      <c r="B284" s="522" t="s">
        <v>382</v>
      </c>
      <c r="C284" s="523">
        <v>29907.0</v>
      </c>
      <c r="D284" s="524" t="s">
        <v>1906</v>
      </c>
      <c r="E284" s="525">
        <v>45670.0</v>
      </c>
      <c r="F284" s="526" t="s">
        <v>1910</v>
      </c>
      <c r="G284" s="526" t="s">
        <v>1908</v>
      </c>
      <c r="H284" s="524" t="s">
        <v>34</v>
      </c>
      <c r="I284" s="527"/>
      <c r="J284" s="480"/>
      <c r="K284" s="488" t="str">
        <f t="shared" si="1"/>
        <v>장오형</v>
      </c>
      <c r="L284" s="489">
        <f t="shared" si="2"/>
        <v>44</v>
      </c>
      <c r="M284" s="489">
        <f t="shared" si="3"/>
        <v>40</v>
      </c>
      <c r="N284" s="489" t="str">
        <f t="shared" si="4"/>
        <v>01</v>
      </c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</row>
    <row r="285">
      <c r="A285" s="521">
        <v>283.0</v>
      </c>
      <c r="B285" s="522" t="s">
        <v>2083</v>
      </c>
      <c r="C285" s="523">
        <v>25736.0</v>
      </c>
      <c r="D285" s="524" t="s">
        <v>1906</v>
      </c>
      <c r="E285" s="525">
        <v>45670.0</v>
      </c>
      <c r="F285" s="526" t="s">
        <v>1910</v>
      </c>
      <c r="G285" s="526" t="s">
        <v>1962</v>
      </c>
      <c r="H285" s="524" t="s">
        <v>34</v>
      </c>
      <c r="I285" s="527"/>
      <c r="J285" s="480"/>
      <c r="K285" s="488" t="str">
        <f t="shared" si="1"/>
        <v>김익헌</v>
      </c>
      <c r="L285" s="489">
        <f t="shared" si="2"/>
        <v>55</v>
      </c>
      <c r="M285" s="489">
        <f t="shared" si="3"/>
        <v>50</v>
      </c>
      <c r="N285" s="489" t="str">
        <f t="shared" si="4"/>
        <v>01</v>
      </c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</row>
    <row r="286">
      <c r="A286" s="521">
        <v>284.0</v>
      </c>
      <c r="B286" s="522" t="s">
        <v>643</v>
      </c>
      <c r="C286" s="523">
        <v>31829.0</v>
      </c>
      <c r="D286" s="524" t="s">
        <v>1904</v>
      </c>
      <c r="E286" s="525">
        <v>45670.0</v>
      </c>
      <c r="F286" s="526" t="s">
        <v>9</v>
      </c>
      <c r="G286" s="526" t="s">
        <v>1962</v>
      </c>
      <c r="H286" s="524" t="s">
        <v>34</v>
      </c>
      <c r="I286" s="527"/>
      <c r="J286" s="480"/>
      <c r="K286" s="488" t="str">
        <f t="shared" si="1"/>
        <v>윤송미</v>
      </c>
      <c r="L286" s="489">
        <f t="shared" si="2"/>
        <v>38</v>
      </c>
      <c r="M286" s="489">
        <f t="shared" si="3"/>
        <v>30</v>
      </c>
      <c r="N286" s="489" t="str">
        <f t="shared" si="4"/>
        <v>01</v>
      </c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</row>
    <row r="287">
      <c r="A287" s="521">
        <v>285.0</v>
      </c>
      <c r="B287" s="522" t="s">
        <v>2084</v>
      </c>
      <c r="C287" s="523">
        <v>19652.0</v>
      </c>
      <c r="D287" s="524" t="s">
        <v>1906</v>
      </c>
      <c r="E287" s="525">
        <v>45671.0</v>
      </c>
      <c r="F287" s="526" t="s">
        <v>9</v>
      </c>
      <c r="G287" s="526" t="s">
        <v>1908</v>
      </c>
      <c r="H287" s="524" t="s">
        <v>34</v>
      </c>
      <c r="I287" s="527"/>
      <c r="J287" s="480"/>
      <c r="K287" s="488" t="str">
        <f t="shared" si="1"/>
        <v>김용길</v>
      </c>
      <c r="L287" s="489">
        <f t="shared" si="2"/>
        <v>72</v>
      </c>
      <c r="M287" s="489">
        <f t="shared" si="3"/>
        <v>70</v>
      </c>
      <c r="N287" s="489" t="str">
        <f t="shared" si="4"/>
        <v>01</v>
      </c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</row>
    <row r="288">
      <c r="A288" s="521">
        <v>286.0</v>
      </c>
      <c r="B288" s="522" t="s">
        <v>486</v>
      </c>
      <c r="C288" s="523">
        <v>21338.0</v>
      </c>
      <c r="D288" s="524" t="s">
        <v>1906</v>
      </c>
      <c r="E288" s="525">
        <v>45671.0</v>
      </c>
      <c r="F288" s="526" t="s">
        <v>9</v>
      </c>
      <c r="G288" s="526" t="s">
        <v>1908</v>
      </c>
      <c r="H288" s="524" t="s">
        <v>34</v>
      </c>
      <c r="I288" s="527"/>
      <c r="J288" s="480"/>
      <c r="K288" s="488" t="str">
        <f t="shared" si="1"/>
        <v>임종열</v>
      </c>
      <c r="L288" s="489">
        <f t="shared" si="2"/>
        <v>67</v>
      </c>
      <c r="M288" s="489">
        <f t="shared" si="3"/>
        <v>60</v>
      </c>
      <c r="N288" s="489" t="str">
        <f t="shared" si="4"/>
        <v>01</v>
      </c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</row>
    <row r="289">
      <c r="A289" s="521">
        <v>287.0</v>
      </c>
      <c r="B289" s="522" t="s">
        <v>1860</v>
      </c>
      <c r="C289" s="523">
        <v>27411.0</v>
      </c>
      <c r="D289" s="524" t="s">
        <v>1906</v>
      </c>
      <c r="E289" s="525">
        <v>45671.0</v>
      </c>
      <c r="F289" s="526" t="s">
        <v>1910</v>
      </c>
      <c r="G289" s="526" t="s">
        <v>1908</v>
      </c>
      <c r="H289" s="524" t="s">
        <v>34</v>
      </c>
      <c r="I289" s="527"/>
      <c r="J289" s="480"/>
      <c r="K289" s="488" t="str">
        <f t="shared" si="1"/>
        <v>김성민</v>
      </c>
      <c r="L289" s="489">
        <f t="shared" si="2"/>
        <v>50</v>
      </c>
      <c r="M289" s="489">
        <f t="shared" si="3"/>
        <v>50</v>
      </c>
      <c r="N289" s="489" t="str">
        <f t="shared" si="4"/>
        <v>01</v>
      </c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</row>
    <row r="290">
      <c r="A290" s="521">
        <v>288.0</v>
      </c>
      <c r="B290" s="522" t="s">
        <v>2085</v>
      </c>
      <c r="C290" s="523">
        <v>21738.0</v>
      </c>
      <c r="D290" s="524" t="s">
        <v>1906</v>
      </c>
      <c r="E290" s="525">
        <v>45672.0</v>
      </c>
      <c r="F290" s="526" t="s">
        <v>1910</v>
      </c>
      <c r="G290" s="526" t="s">
        <v>1908</v>
      </c>
      <c r="H290" s="524" t="s">
        <v>34</v>
      </c>
      <c r="I290" s="527"/>
      <c r="J290" s="480"/>
      <c r="K290" s="488" t="str">
        <f t="shared" si="1"/>
        <v>안찬혁</v>
      </c>
      <c r="L290" s="489">
        <f t="shared" si="2"/>
        <v>66</v>
      </c>
      <c r="M290" s="489">
        <f t="shared" si="3"/>
        <v>60</v>
      </c>
      <c r="N290" s="489" t="str">
        <f t="shared" si="4"/>
        <v>01</v>
      </c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</row>
    <row r="291">
      <c r="A291" s="521">
        <v>289.0</v>
      </c>
      <c r="B291" s="522" t="s">
        <v>2086</v>
      </c>
      <c r="C291" s="523">
        <v>21096.0</v>
      </c>
      <c r="D291" s="524" t="s">
        <v>1904</v>
      </c>
      <c r="E291" s="525">
        <v>45672.0</v>
      </c>
      <c r="F291" s="526" t="s">
        <v>9</v>
      </c>
      <c r="G291" s="526" t="s">
        <v>1905</v>
      </c>
      <c r="H291" s="524" t="s">
        <v>34</v>
      </c>
      <c r="I291" s="527"/>
      <c r="J291" s="480"/>
      <c r="K291" s="488" t="str">
        <f t="shared" si="1"/>
        <v>김석순</v>
      </c>
      <c r="L291" s="489">
        <f t="shared" si="2"/>
        <v>68</v>
      </c>
      <c r="M291" s="489">
        <f t="shared" si="3"/>
        <v>60</v>
      </c>
      <c r="N291" s="489" t="str">
        <f t="shared" si="4"/>
        <v>01</v>
      </c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</row>
    <row r="292">
      <c r="A292" s="521">
        <v>290.0</v>
      </c>
      <c r="B292" s="522" t="s">
        <v>624</v>
      </c>
      <c r="C292" s="523">
        <v>22190.0</v>
      </c>
      <c r="D292" s="524" t="s">
        <v>1906</v>
      </c>
      <c r="E292" s="525">
        <v>45673.0</v>
      </c>
      <c r="F292" s="526" t="s">
        <v>9</v>
      </c>
      <c r="G292" s="526" t="s">
        <v>1905</v>
      </c>
      <c r="H292" s="524" t="s">
        <v>34</v>
      </c>
      <c r="I292" s="527"/>
      <c r="J292" s="480"/>
      <c r="K292" s="488" t="str">
        <f t="shared" si="1"/>
        <v>이상모</v>
      </c>
      <c r="L292" s="489">
        <f t="shared" si="2"/>
        <v>65</v>
      </c>
      <c r="M292" s="489">
        <f t="shared" si="3"/>
        <v>60</v>
      </c>
      <c r="N292" s="489" t="str">
        <f t="shared" si="4"/>
        <v>01</v>
      </c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</row>
    <row r="293">
      <c r="A293" s="521">
        <v>291.0</v>
      </c>
      <c r="B293" s="522" t="s">
        <v>2087</v>
      </c>
      <c r="C293" s="523">
        <v>24860.0</v>
      </c>
      <c r="D293" s="524" t="s">
        <v>1906</v>
      </c>
      <c r="E293" s="525">
        <v>45673.0</v>
      </c>
      <c r="F293" s="526" t="s">
        <v>1910</v>
      </c>
      <c r="G293" s="526" t="s">
        <v>1908</v>
      </c>
      <c r="H293" s="524" t="s">
        <v>34</v>
      </c>
      <c r="I293" s="527"/>
      <c r="J293" s="480"/>
      <c r="K293" s="488" t="str">
        <f t="shared" si="1"/>
        <v>이태수</v>
      </c>
      <c r="L293" s="489">
        <f t="shared" si="2"/>
        <v>57</v>
      </c>
      <c r="M293" s="489">
        <f t="shared" si="3"/>
        <v>50</v>
      </c>
      <c r="N293" s="489" t="str">
        <f t="shared" si="4"/>
        <v>01</v>
      </c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</row>
    <row r="294">
      <c r="A294" s="521">
        <v>292.0</v>
      </c>
      <c r="B294" s="522" t="s">
        <v>566</v>
      </c>
      <c r="C294" s="523">
        <v>33371.0</v>
      </c>
      <c r="D294" s="524" t="s">
        <v>1906</v>
      </c>
      <c r="E294" s="525">
        <v>45673.0</v>
      </c>
      <c r="F294" s="526" t="s">
        <v>9</v>
      </c>
      <c r="G294" s="526" t="s">
        <v>1905</v>
      </c>
      <c r="H294" s="524" t="s">
        <v>34</v>
      </c>
      <c r="I294" s="527"/>
      <c r="J294" s="480"/>
      <c r="K294" s="488" t="str">
        <f t="shared" si="1"/>
        <v>최윤섭</v>
      </c>
      <c r="L294" s="489">
        <f t="shared" si="2"/>
        <v>34</v>
      </c>
      <c r="M294" s="489">
        <f t="shared" si="3"/>
        <v>30</v>
      </c>
      <c r="N294" s="489" t="str">
        <f t="shared" si="4"/>
        <v>01</v>
      </c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</row>
    <row r="295">
      <c r="A295" s="521">
        <v>293.0</v>
      </c>
      <c r="B295" s="522" t="s">
        <v>2088</v>
      </c>
      <c r="C295" s="523">
        <v>21071.0</v>
      </c>
      <c r="D295" s="524" t="s">
        <v>1906</v>
      </c>
      <c r="E295" s="525">
        <v>45673.0</v>
      </c>
      <c r="F295" s="526" t="s">
        <v>9</v>
      </c>
      <c r="G295" s="526" t="s">
        <v>1908</v>
      </c>
      <c r="H295" s="524" t="s">
        <v>34</v>
      </c>
      <c r="I295" s="527"/>
      <c r="J295" s="480"/>
      <c r="K295" s="488" t="str">
        <f t="shared" si="1"/>
        <v>김동윤</v>
      </c>
      <c r="L295" s="489">
        <f t="shared" si="2"/>
        <v>68</v>
      </c>
      <c r="M295" s="489">
        <f t="shared" si="3"/>
        <v>60</v>
      </c>
      <c r="N295" s="489" t="str">
        <f t="shared" si="4"/>
        <v>01</v>
      </c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</row>
    <row r="296">
      <c r="A296" s="521">
        <v>294.0</v>
      </c>
      <c r="B296" s="522" t="s">
        <v>826</v>
      </c>
      <c r="C296" s="523">
        <v>29855.0</v>
      </c>
      <c r="D296" s="524" t="s">
        <v>1904</v>
      </c>
      <c r="E296" s="525">
        <v>45674.0</v>
      </c>
      <c r="F296" s="526" t="s">
        <v>9</v>
      </c>
      <c r="G296" s="526" t="s">
        <v>1908</v>
      </c>
      <c r="H296" s="524" t="s">
        <v>34</v>
      </c>
      <c r="I296" s="527"/>
      <c r="J296" s="480"/>
      <c r="K296" s="488" t="str">
        <f t="shared" si="1"/>
        <v>박경애</v>
      </c>
      <c r="L296" s="489">
        <f t="shared" si="2"/>
        <v>44</v>
      </c>
      <c r="M296" s="489">
        <f t="shared" si="3"/>
        <v>40</v>
      </c>
      <c r="N296" s="489" t="str">
        <f t="shared" si="4"/>
        <v>01</v>
      </c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</row>
    <row r="297">
      <c r="A297" s="521">
        <v>295.0</v>
      </c>
      <c r="B297" s="522" t="s">
        <v>2089</v>
      </c>
      <c r="C297" s="523">
        <v>22622.0</v>
      </c>
      <c r="D297" s="524" t="s">
        <v>1906</v>
      </c>
      <c r="E297" s="525">
        <v>45677.0</v>
      </c>
      <c r="F297" s="526" t="s">
        <v>9</v>
      </c>
      <c r="G297" s="526" t="s">
        <v>1908</v>
      </c>
      <c r="H297" s="524" t="s">
        <v>34</v>
      </c>
      <c r="I297" s="527"/>
      <c r="J297" s="480"/>
      <c r="K297" s="488" t="str">
        <f t="shared" si="1"/>
        <v>박영현</v>
      </c>
      <c r="L297" s="489">
        <f t="shared" si="2"/>
        <v>64</v>
      </c>
      <c r="M297" s="489">
        <f t="shared" si="3"/>
        <v>60</v>
      </c>
      <c r="N297" s="489" t="str">
        <f t="shared" si="4"/>
        <v>01</v>
      </c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</row>
    <row r="298">
      <c r="A298" s="521">
        <v>296.0</v>
      </c>
      <c r="B298" s="522" t="s">
        <v>1543</v>
      </c>
      <c r="C298" s="523">
        <v>22295.0</v>
      </c>
      <c r="D298" s="524" t="s">
        <v>1904</v>
      </c>
      <c r="E298" s="525">
        <v>45678.0</v>
      </c>
      <c r="F298" s="526" t="s">
        <v>9</v>
      </c>
      <c r="G298" s="526" t="s">
        <v>1908</v>
      </c>
      <c r="H298" s="524" t="s">
        <v>34</v>
      </c>
      <c r="I298" s="527"/>
      <c r="J298" s="480"/>
      <c r="K298" s="488" t="str">
        <f t="shared" si="1"/>
        <v>최종애</v>
      </c>
      <c r="L298" s="489">
        <f t="shared" si="2"/>
        <v>64</v>
      </c>
      <c r="M298" s="489">
        <f t="shared" si="3"/>
        <v>60</v>
      </c>
      <c r="N298" s="489" t="str">
        <f t="shared" si="4"/>
        <v>01</v>
      </c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</row>
    <row r="299">
      <c r="A299" s="521">
        <v>297.0</v>
      </c>
      <c r="B299" s="522" t="s">
        <v>2090</v>
      </c>
      <c r="C299" s="523">
        <v>28903.0</v>
      </c>
      <c r="D299" s="524" t="s">
        <v>1904</v>
      </c>
      <c r="E299" s="525">
        <v>45678.0</v>
      </c>
      <c r="F299" s="526" t="s">
        <v>9</v>
      </c>
      <c r="G299" s="526" t="s">
        <v>1908</v>
      </c>
      <c r="H299" s="524" t="s">
        <v>34</v>
      </c>
      <c r="I299" s="527"/>
      <c r="J299" s="480"/>
      <c r="K299" s="488" t="str">
        <f t="shared" si="1"/>
        <v>박선진</v>
      </c>
      <c r="L299" s="489">
        <f t="shared" si="2"/>
        <v>46</v>
      </c>
      <c r="M299" s="489">
        <f t="shared" si="3"/>
        <v>40</v>
      </c>
      <c r="N299" s="489" t="str">
        <f t="shared" si="4"/>
        <v>01</v>
      </c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</row>
    <row r="300">
      <c r="A300" s="521">
        <v>298.0</v>
      </c>
      <c r="B300" s="522" t="s">
        <v>2091</v>
      </c>
      <c r="C300" s="523">
        <v>23551.0</v>
      </c>
      <c r="D300" s="524" t="s">
        <v>1906</v>
      </c>
      <c r="E300" s="525">
        <v>45680.0</v>
      </c>
      <c r="F300" s="526" t="s">
        <v>2031</v>
      </c>
      <c r="G300" s="526" t="s">
        <v>1908</v>
      </c>
      <c r="H300" s="524" t="s">
        <v>34</v>
      </c>
      <c r="I300" s="527"/>
      <c r="J300" s="480"/>
      <c r="K300" s="488" t="str">
        <f t="shared" si="1"/>
        <v>김창만</v>
      </c>
      <c r="L300" s="489">
        <f t="shared" si="2"/>
        <v>61</v>
      </c>
      <c r="M300" s="489">
        <f t="shared" si="3"/>
        <v>60</v>
      </c>
      <c r="N300" s="489" t="str">
        <f t="shared" si="4"/>
        <v>01</v>
      </c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</row>
    <row r="301">
      <c r="A301" s="521">
        <v>299.0</v>
      </c>
      <c r="B301" s="522" t="s">
        <v>662</v>
      </c>
      <c r="C301" s="523">
        <v>32838.0</v>
      </c>
      <c r="D301" s="524" t="s">
        <v>1904</v>
      </c>
      <c r="E301" s="525">
        <v>45680.0</v>
      </c>
      <c r="F301" s="526" t="s">
        <v>9</v>
      </c>
      <c r="G301" s="526" t="s">
        <v>1905</v>
      </c>
      <c r="H301" s="524" t="s">
        <v>34</v>
      </c>
      <c r="I301" s="527"/>
      <c r="J301" s="480"/>
      <c r="K301" s="488" t="str">
        <f t="shared" si="1"/>
        <v>김진나</v>
      </c>
      <c r="L301" s="489">
        <f t="shared" si="2"/>
        <v>36</v>
      </c>
      <c r="M301" s="489">
        <f t="shared" si="3"/>
        <v>30</v>
      </c>
      <c r="N301" s="489" t="str">
        <f t="shared" si="4"/>
        <v>01</v>
      </c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</row>
    <row r="302">
      <c r="A302" s="521">
        <v>300.0</v>
      </c>
      <c r="B302" s="522" t="s">
        <v>676</v>
      </c>
      <c r="C302" s="523">
        <v>35906.0</v>
      </c>
      <c r="D302" s="524" t="s">
        <v>1906</v>
      </c>
      <c r="E302" s="525">
        <v>45680.0</v>
      </c>
      <c r="F302" s="526" t="s">
        <v>9</v>
      </c>
      <c r="G302" s="526" t="s">
        <v>1905</v>
      </c>
      <c r="H302" s="524" t="s">
        <v>34</v>
      </c>
      <c r="I302" s="527"/>
      <c r="J302" s="480"/>
      <c r="K302" s="488" t="str">
        <f t="shared" si="1"/>
        <v>최민혁</v>
      </c>
      <c r="L302" s="489">
        <f t="shared" si="2"/>
        <v>27</v>
      </c>
      <c r="M302" s="489">
        <f t="shared" si="3"/>
        <v>20</v>
      </c>
      <c r="N302" s="489" t="str">
        <f t="shared" si="4"/>
        <v>01</v>
      </c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</row>
    <row r="303">
      <c r="A303" s="521">
        <v>301.0</v>
      </c>
      <c r="B303" s="522" t="s">
        <v>2092</v>
      </c>
      <c r="C303" s="523">
        <v>21822.0</v>
      </c>
      <c r="D303" s="524" t="s">
        <v>1906</v>
      </c>
      <c r="E303" s="525">
        <v>45681.0</v>
      </c>
      <c r="F303" s="526" t="s">
        <v>2093</v>
      </c>
      <c r="G303" s="526" t="s">
        <v>1953</v>
      </c>
      <c r="H303" s="524" t="s">
        <v>34</v>
      </c>
      <c r="I303" s="527"/>
      <c r="J303" s="480"/>
      <c r="K303" s="488" t="str">
        <f t="shared" si="1"/>
        <v>*김석만</v>
      </c>
      <c r="L303" s="489">
        <f t="shared" si="2"/>
        <v>66</v>
      </c>
      <c r="M303" s="489">
        <f t="shared" si="3"/>
        <v>60</v>
      </c>
      <c r="N303" s="489" t="str">
        <f t="shared" si="4"/>
        <v>01</v>
      </c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</row>
    <row r="304">
      <c r="A304" s="521">
        <v>302.0</v>
      </c>
      <c r="B304" s="522" t="s">
        <v>866</v>
      </c>
      <c r="C304" s="523">
        <v>23550.0</v>
      </c>
      <c r="D304" s="524" t="s">
        <v>1906</v>
      </c>
      <c r="E304" s="525">
        <v>45688.0</v>
      </c>
      <c r="F304" s="526" t="s">
        <v>9</v>
      </c>
      <c r="G304" s="526" t="s">
        <v>1908</v>
      </c>
      <c r="H304" s="524" t="s">
        <v>34</v>
      </c>
      <c r="I304" s="527"/>
      <c r="J304" s="480"/>
      <c r="K304" s="488" t="str">
        <f t="shared" si="1"/>
        <v>박준식</v>
      </c>
      <c r="L304" s="489">
        <f t="shared" si="2"/>
        <v>61</v>
      </c>
      <c r="M304" s="489">
        <f t="shared" si="3"/>
        <v>60</v>
      </c>
      <c r="N304" s="489" t="str">
        <f t="shared" si="4"/>
        <v>01</v>
      </c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</row>
    <row r="305">
      <c r="A305" s="521">
        <v>303.0</v>
      </c>
      <c r="B305" s="522" t="s">
        <v>1532</v>
      </c>
      <c r="C305" s="523">
        <v>22283.0</v>
      </c>
      <c r="D305" s="524" t="s">
        <v>1906</v>
      </c>
      <c r="E305" s="525">
        <v>45691.0</v>
      </c>
      <c r="F305" s="526" t="s">
        <v>1910</v>
      </c>
      <c r="G305" s="526" t="s">
        <v>1908</v>
      </c>
      <c r="H305" s="524" t="s">
        <v>34</v>
      </c>
      <c r="I305" s="527"/>
      <c r="J305" s="480"/>
      <c r="K305" s="488" t="str">
        <f t="shared" si="1"/>
        <v>서순</v>
      </c>
      <c r="L305" s="489">
        <f t="shared" si="2"/>
        <v>64</v>
      </c>
      <c r="M305" s="489">
        <f t="shared" si="3"/>
        <v>60</v>
      </c>
      <c r="N305" s="489" t="str">
        <f t="shared" si="4"/>
        <v>02</v>
      </c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</row>
    <row r="306">
      <c r="A306" s="521">
        <v>304.0</v>
      </c>
      <c r="B306" s="522" t="s">
        <v>2094</v>
      </c>
      <c r="C306" s="523">
        <v>20580.0</v>
      </c>
      <c r="D306" s="524" t="s">
        <v>1904</v>
      </c>
      <c r="E306" s="525">
        <v>45691.0</v>
      </c>
      <c r="F306" s="526" t="s">
        <v>1998</v>
      </c>
      <c r="G306" s="526" t="s">
        <v>1908</v>
      </c>
      <c r="H306" s="524" t="s">
        <v>34</v>
      </c>
      <c r="I306" s="527"/>
      <c r="J306" s="480"/>
      <c r="K306" s="488" t="str">
        <f t="shared" si="1"/>
        <v>김재연</v>
      </c>
      <c r="L306" s="489">
        <f t="shared" si="2"/>
        <v>69</v>
      </c>
      <c r="M306" s="489">
        <f t="shared" si="3"/>
        <v>60</v>
      </c>
      <c r="N306" s="489" t="str">
        <f t="shared" si="4"/>
        <v>02</v>
      </c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</row>
    <row r="307">
      <c r="A307" s="521">
        <v>305.0</v>
      </c>
      <c r="B307" s="522" t="s">
        <v>1300</v>
      </c>
      <c r="C307" s="523">
        <v>31042.0</v>
      </c>
      <c r="D307" s="524" t="s">
        <v>1904</v>
      </c>
      <c r="E307" s="525">
        <v>45692.0</v>
      </c>
      <c r="F307" s="526" t="s">
        <v>9</v>
      </c>
      <c r="G307" s="526" t="s">
        <v>1908</v>
      </c>
      <c r="H307" s="524" t="s">
        <v>34</v>
      </c>
      <c r="I307" s="527"/>
      <c r="J307" s="480"/>
      <c r="K307" s="488" t="str">
        <f t="shared" si="1"/>
        <v>이송희</v>
      </c>
      <c r="L307" s="489">
        <f t="shared" si="2"/>
        <v>41</v>
      </c>
      <c r="M307" s="489">
        <f t="shared" si="3"/>
        <v>40</v>
      </c>
      <c r="N307" s="489" t="str">
        <f t="shared" si="4"/>
        <v>02</v>
      </c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</row>
    <row r="308">
      <c r="A308" s="521">
        <v>306.0</v>
      </c>
      <c r="B308" s="522" t="s">
        <v>2095</v>
      </c>
      <c r="C308" s="523">
        <v>34404.0</v>
      </c>
      <c r="D308" s="524" t="s">
        <v>1904</v>
      </c>
      <c r="E308" s="525">
        <v>45694.0</v>
      </c>
      <c r="F308" s="526" t="s">
        <v>9</v>
      </c>
      <c r="G308" s="526" t="s">
        <v>1908</v>
      </c>
      <c r="H308" s="524" t="s">
        <v>34</v>
      </c>
      <c r="I308" s="527"/>
      <c r="J308" s="480"/>
      <c r="K308" s="488" t="str">
        <f t="shared" si="1"/>
        <v>조은혜</v>
      </c>
      <c r="L308" s="489">
        <f t="shared" si="2"/>
        <v>31</v>
      </c>
      <c r="M308" s="489">
        <f t="shared" si="3"/>
        <v>30</v>
      </c>
      <c r="N308" s="489" t="str">
        <f t="shared" si="4"/>
        <v>02</v>
      </c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</row>
    <row r="309">
      <c r="A309" s="521">
        <v>307.0</v>
      </c>
      <c r="B309" s="522" t="s">
        <v>672</v>
      </c>
      <c r="C309" s="523">
        <v>32573.0</v>
      </c>
      <c r="D309" s="524" t="s">
        <v>1904</v>
      </c>
      <c r="E309" s="525">
        <v>45695.0</v>
      </c>
      <c r="F309" s="526" t="s">
        <v>9</v>
      </c>
      <c r="G309" s="526" t="s">
        <v>1905</v>
      </c>
      <c r="H309" s="524" t="s">
        <v>34</v>
      </c>
      <c r="I309" s="527"/>
      <c r="J309" s="480"/>
      <c r="K309" s="488" t="str">
        <f t="shared" si="1"/>
        <v>설혜림</v>
      </c>
      <c r="L309" s="489">
        <f t="shared" si="2"/>
        <v>36</v>
      </c>
      <c r="M309" s="489">
        <f t="shared" si="3"/>
        <v>30</v>
      </c>
      <c r="N309" s="489" t="str">
        <f t="shared" si="4"/>
        <v>02</v>
      </c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</row>
    <row r="310">
      <c r="A310" s="521">
        <v>308.0</v>
      </c>
      <c r="B310" s="522" t="s">
        <v>695</v>
      </c>
      <c r="C310" s="523">
        <v>28211.0</v>
      </c>
      <c r="D310" s="524" t="s">
        <v>1906</v>
      </c>
      <c r="E310" s="525">
        <v>45695.0</v>
      </c>
      <c r="F310" s="526" t="s">
        <v>9</v>
      </c>
      <c r="G310" s="526" t="s">
        <v>1908</v>
      </c>
      <c r="H310" s="524" t="s">
        <v>34</v>
      </c>
      <c r="I310" s="527"/>
      <c r="J310" s="480"/>
      <c r="K310" s="488" t="str">
        <f t="shared" si="1"/>
        <v>김성기</v>
      </c>
      <c r="L310" s="489">
        <f t="shared" si="2"/>
        <v>48</v>
      </c>
      <c r="M310" s="489">
        <f t="shared" si="3"/>
        <v>40</v>
      </c>
      <c r="N310" s="489" t="str">
        <f t="shared" si="4"/>
        <v>02</v>
      </c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</row>
    <row r="311">
      <c r="A311" s="521">
        <v>309.0</v>
      </c>
      <c r="B311" s="522" t="s">
        <v>871</v>
      </c>
      <c r="C311" s="523">
        <v>29052.0</v>
      </c>
      <c r="D311" s="524" t="s">
        <v>1906</v>
      </c>
      <c r="E311" s="525">
        <v>45699.0</v>
      </c>
      <c r="F311" s="526" t="s">
        <v>1910</v>
      </c>
      <c r="G311" s="526" t="s">
        <v>1908</v>
      </c>
      <c r="H311" s="524" t="s">
        <v>34</v>
      </c>
      <c r="I311" s="527"/>
      <c r="J311" s="480"/>
      <c r="K311" s="488" t="str">
        <f t="shared" si="1"/>
        <v>정흥우</v>
      </c>
      <c r="L311" s="489">
        <f t="shared" si="2"/>
        <v>46</v>
      </c>
      <c r="M311" s="489">
        <f t="shared" si="3"/>
        <v>40</v>
      </c>
      <c r="N311" s="489" t="str">
        <f t="shared" si="4"/>
        <v>02</v>
      </c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</row>
    <row r="312">
      <c r="A312" s="521">
        <v>310.0</v>
      </c>
      <c r="B312" s="522" t="s">
        <v>2096</v>
      </c>
      <c r="C312" s="523">
        <v>33541.0</v>
      </c>
      <c r="D312" s="524" t="s">
        <v>1906</v>
      </c>
      <c r="E312" s="525">
        <v>45700.0</v>
      </c>
      <c r="F312" s="526" t="s">
        <v>9</v>
      </c>
      <c r="G312" s="526" t="s">
        <v>1908</v>
      </c>
      <c r="H312" s="524" t="s">
        <v>34</v>
      </c>
      <c r="I312" s="527"/>
      <c r="J312" s="480"/>
      <c r="K312" s="488" t="str">
        <f t="shared" si="1"/>
        <v>여진성</v>
      </c>
      <c r="L312" s="489">
        <f t="shared" si="2"/>
        <v>34</v>
      </c>
      <c r="M312" s="489">
        <f t="shared" si="3"/>
        <v>30</v>
      </c>
      <c r="N312" s="489" t="str">
        <f t="shared" si="4"/>
        <v>02</v>
      </c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</row>
    <row r="313">
      <c r="A313" s="521">
        <v>311.0</v>
      </c>
      <c r="B313" s="522" t="s">
        <v>2097</v>
      </c>
      <c r="C313" s="523">
        <v>34082.0</v>
      </c>
      <c r="D313" s="524" t="s">
        <v>1906</v>
      </c>
      <c r="E313" s="525">
        <v>45701.0</v>
      </c>
      <c r="F313" s="526" t="s">
        <v>9</v>
      </c>
      <c r="G313" s="526" t="s">
        <v>1908</v>
      </c>
      <c r="H313" s="524" t="s">
        <v>34</v>
      </c>
      <c r="I313" s="527"/>
      <c r="J313" s="480"/>
      <c r="K313" s="488" t="str">
        <f t="shared" si="1"/>
        <v>박석연</v>
      </c>
      <c r="L313" s="489">
        <f t="shared" si="2"/>
        <v>32</v>
      </c>
      <c r="M313" s="489">
        <f t="shared" si="3"/>
        <v>30</v>
      </c>
      <c r="N313" s="489" t="str">
        <f t="shared" si="4"/>
        <v>02</v>
      </c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</row>
    <row r="314">
      <c r="A314" s="521">
        <v>312.0</v>
      </c>
      <c r="B314" s="522" t="s">
        <v>2098</v>
      </c>
      <c r="C314" s="523">
        <v>33736.0</v>
      </c>
      <c r="D314" s="524" t="s">
        <v>1906</v>
      </c>
      <c r="E314" s="525">
        <v>45701.0</v>
      </c>
      <c r="F314" s="526" t="s">
        <v>9</v>
      </c>
      <c r="G314" s="526" t="s">
        <v>1962</v>
      </c>
      <c r="H314" s="524" t="s">
        <v>34</v>
      </c>
      <c r="I314" s="527"/>
      <c r="J314" s="480"/>
      <c r="K314" s="488" t="str">
        <f t="shared" si="1"/>
        <v>김재민</v>
      </c>
      <c r="L314" s="489">
        <f t="shared" si="2"/>
        <v>33</v>
      </c>
      <c r="M314" s="489">
        <f t="shared" si="3"/>
        <v>30</v>
      </c>
      <c r="N314" s="489" t="str">
        <f t="shared" si="4"/>
        <v>02</v>
      </c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</row>
    <row r="315">
      <c r="A315" s="521">
        <v>313.0</v>
      </c>
      <c r="B315" s="522" t="s">
        <v>1511</v>
      </c>
      <c r="C315" s="523">
        <v>30004.0</v>
      </c>
      <c r="D315" s="524" t="s">
        <v>1906</v>
      </c>
      <c r="E315" s="525">
        <v>45701.0</v>
      </c>
      <c r="F315" s="526" t="s">
        <v>9</v>
      </c>
      <c r="G315" s="526" t="s">
        <v>1908</v>
      </c>
      <c r="H315" s="524" t="s">
        <v>34</v>
      </c>
      <c r="I315" s="527"/>
      <c r="J315" s="480"/>
      <c r="K315" s="488" t="str">
        <f t="shared" si="1"/>
        <v>정우승</v>
      </c>
      <c r="L315" s="489">
        <f t="shared" si="2"/>
        <v>43</v>
      </c>
      <c r="M315" s="489">
        <f t="shared" si="3"/>
        <v>40</v>
      </c>
      <c r="N315" s="489" t="str">
        <f t="shared" si="4"/>
        <v>02</v>
      </c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</row>
    <row r="316">
      <c r="A316" s="521">
        <v>314.0</v>
      </c>
      <c r="B316" s="522" t="s">
        <v>2099</v>
      </c>
      <c r="C316" s="523">
        <v>27501.0</v>
      </c>
      <c r="D316" s="524" t="s">
        <v>1906</v>
      </c>
      <c r="E316" s="525">
        <v>45705.0</v>
      </c>
      <c r="F316" s="526" t="s">
        <v>9</v>
      </c>
      <c r="G316" s="526" t="s">
        <v>1908</v>
      </c>
      <c r="H316" s="524" t="s">
        <v>34</v>
      </c>
      <c r="I316" s="527"/>
      <c r="J316" s="480"/>
      <c r="K316" s="488" t="str">
        <f t="shared" si="1"/>
        <v>박마테오</v>
      </c>
      <c r="L316" s="489">
        <f t="shared" si="2"/>
        <v>50</v>
      </c>
      <c r="M316" s="489">
        <f t="shared" si="3"/>
        <v>50</v>
      </c>
      <c r="N316" s="489" t="str">
        <f t="shared" si="4"/>
        <v>02</v>
      </c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</row>
    <row r="317">
      <c r="A317" s="521">
        <v>315.0</v>
      </c>
      <c r="B317" s="522" t="s">
        <v>1307</v>
      </c>
      <c r="C317" s="523">
        <v>30208.0</v>
      </c>
      <c r="D317" s="524" t="s">
        <v>1906</v>
      </c>
      <c r="E317" s="525">
        <v>45705.0</v>
      </c>
      <c r="F317" s="526" t="s">
        <v>2031</v>
      </c>
      <c r="G317" s="526" t="s">
        <v>1908</v>
      </c>
      <c r="H317" s="524" t="s">
        <v>34</v>
      </c>
      <c r="I317" s="527"/>
      <c r="J317" s="480"/>
      <c r="K317" s="488" t="str">
        <f t="shared" si="1"/>
        <v>최대영</v>
      </c>
      <c r="L317" s="489">
        <f t="shared" si="2"/>
        <v>43</v>
      </c>
      <c r="M317" s="489">
        <f t="shared" si="3"/>
        <v>40</v>
      </c>
      <c r="N317" s="489" t="str">
        <f t="shared" si="4"/>
        <v>02</v>
      </c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</row>
    <row r="318">
      <c r="A318" s="521">
        <v>316.0</v>
      </c>
      <c r="B318" s="522" t="s">
        <v>1309</v>
      </c>
      <c r="C318" s="523">
        <v>30265.0</v>
      </c>
      <c r="D318" s="524" t="s">
        <v>1904</v>
      </c>
      <c r="E318" s="525">
        <v>45708.0</v>
      </c>
      <c r="F318" s="526" t="s">
        <v>9</v>
      </c>
      <c r="G318" s="526" t="s">
        <v>1962</v>
      </c>
      <c r="H318" s="524" t="s">
        <v>34</v>
      </c>
      <c r="I318" s="527"/>
      <c r="J318" s="480"/>
      <c r="K318" s="488" t="str">
        <f t="shared" si="1"/>
        <v>김선미</v>
      </c>
      <c r="L318" s="489">
        <f t="shared" si="2"/>
        <v>43</v>
      </c>
      <c r="M318" s="489">
        <f t="shared" si="3"/>
        <v>40</v>
      </c>
      <c r="N318" s="489" t="str">
        <f t="shared" si="4"/>
        <v>02</v>
      </c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</row>
    <row r="319">
      <c r="A319" s="521">
        <v>317.0</v>
      </c>
      <c r="B319" s="522" t="s">
        <v>1570</v>
      </c>
      <c r="C319" s="523">
        <v>24054.0</v>
      </c>
      <c r="D319" s="524" t="s">
        <v>1906</v>
      </c>
      <c r="E319" s="525">
        <v>45714.0</v>
      </c>
      <c r="F319" s="526" t="s">
        <v>9</v>
      </c>
      <c r="G319" s="526" t="s">
        <v>1908</v>
      </c>
      <c r="H319" s="524" t="s">
        <v>34</v>
      </c>
      <c r="I319" s="527"/>
      <c r="J319" s="480"/>
      <c r="K319" s="488" t="str">
        <f t="shared" si="1"/>
        <v>송하영</v>
      </c>
      <c r="L319" s="489">
        <f t="shared" si="2"/>
        <v>60</v>
      </c>
      <c r="M319" s="489">
        <f t="shared" si="3"/>
        <v>60</v>
      </c>
      <c r="N319" s="489" t="str">
        <f t="shared" si="4"/>
        <v>02</v>
      </c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</row>
    <row r="320">
      <c r="A320" s="521">
        <v>318.0</v>
      </c>
      <c r="B320" s="522" t="s">
        <v>697</v>
      </c>
      <c r="C320" s="523">
        <v>29262.0</v>
      </c>
      <c r="D320" s="524" t="s">
        <v>1906</v>
      </c>
      <c r="E320" s="525">
        <v>45714.0</v>
      </c>
      <c r="F320" s="526" t="s">
        <v>9</v>
      </c>
      <c r="G320" s="526" t="s">
        <v>1908</v>
      </c>
      <c r="H320" s="524" t="s">
        <v>34</v>
      </c>
      <c r="I320" s="527"/>
      <c r="J320" s="480"/>
      <c r="K320" s="488" t="str">
        <f t="shared" si="1"/>
        <v>곽윤철</v>
      </c>
      <c r="L320" s="489">
        <f t="shared" si="2"/>
        <v>45</v>
      </c>
      <c r="M320" s="489">
        <f t="shared" si="3"/>
        <v>40</v>
      </c>
      <c r="N320" s="489" t="str">
        <f t="shared" si="4"/>
        <v>02</v>
      </c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</row>
    <row r="321">
      <c r="A321" s="521">
        <v>319.0</v>
      </c>
      <c r="B321" s="522" t="s">
        <v>355</v>
      </c>
      <c r="C321" s="523">
        <v>27543.0</v>
      </c>
      <c r="D321" s="524" t="s">
        <v>1906</v>
      </c>
      <c r="E321" s="525">
        <v>45715.0</v>
      </c>
      <c r="F321" s="526" t="s">
        <v>9</v>
      </c>
      <c r="G321" s="526" t="s">
        <v>1905</v>
      </c>
      <c r="H321" s="524" t="s">
        <v>34</v>
      </c>
      <c r="I321" s="527"/>
      <c r="J321" s="480"/>
      <c r="K321" s="488" t="str">
        <f t="shared" si="1"/>
        <v>최무진</v>
      </c>
      <c r="L321" s="489">
        <f t="shared" si="2"/>
        <v>50</v>
      </c>
      <c r="M321" s="489">
        <f t="shared" si="3"/>
        <v>50</v>
      </c>
      <c r="N321" s="489" t="str">
        <f t="shared" si="4"/>
        <v>02</v>
      </c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</row>
    <row r="322">
      <c r="A322" s="521">
        <v>320.0</v>
      </c>
      <c r="B322" s="522" t="s">
        <v>783</v>
      </c>
      <c r="C322" s="523">
        <v>27308.0</v>
      </c>
      <c r="D322" s="524" t="s">
        <v>1906</v>
      </c>
      <c r="E322" s="525">
        <v>45715.0</v>
      </c>
      <c r="F322" s="526" t="s">
        <v>9</v>
      </c>
      <c r="G322" s="526" t="s">
        <v>1962</v>
      </c>
      <c r="H322" s="524" t="s">
        <v>34</v>
      </c>
      <c r="I322" s="527"/>
      <c r="J322" s="480"/>
      <c r="K322" s="488" t="str">
        <f t="shared" si="1"/>
        <v>조영덕</v>
      </c>
      <c r="L322" s="489">
        <f t="shared" si="2"/>
        <v>51</v>
      </c>
      <c r="M322" s="489">
        <f t="shared" si="3"/>
        <v>50</v>
      </c>
      <c r="N322" s="489" t="str">
        <f t="shared" si="4"/>
        <v>02</v>
      </c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</row>
    <row r="323">
      <c r="A323" s="521">
        <v>321.0</v>
      </c>
      <c r="B323" s="522" t="s">
        <v>2100</v>
      </c>
      <c r="C323" s="523">
        <v>13241.0</v>
      </c>
      <c r="D323" s="524" t="s">
        <v>1906</v>
      </c>
      <c r="E323" s="525">
        <v>45715.0</v>
      </c>
      <c r="F323" s="526" t="s">
        <v>1967</v>
      </c>
      <c r="G323" s="526" t="s">
        <v>1908</v>
      </c>
      <c r="H323" s="524" t="s">
        <v>34</v>
      </c>
      <c r="I323" s="527"/>
      <c r="J323" s="480"/>
      <c r="K323" s="488" t="str">
        <f t="shared" si="1"/>
        <v>신원동</v>
      </c>
      <c r="L323" s="489">
        <f t="shared" si="2"/>
        <v>89</v>
      </c>
      <c r="M323" s="489">
        <f t="shared" si="3"/>
        <v>80</v>
      </c>
      <c r="N323" s="489" t="str">
        <f t="shared" si="4"/>
        <v>02</v>
      </c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</row>
    <row r="324">
      <c r="A324" s="521">
        <v>322.0</v>
      </c>
      <c r="B324" s="522" t="s">
        <v>2101</v>
      </c>
      <c r="C324" s="523">
        <v>28249.0</v>
      </c>
      <c r="D324" s="524" t="s">
        <v>1906</v>
      </c>
      <c r="E324" s="525">
        <v>45716.0</v>
      </c>
      <c r="F324" s="526" t="s">
        <v>2031</v>
      </c>
      <c r="G324" s="526" t="s">
        <v>1908</v>
      </c>
      <c r="H324" s="524" t="s">
        <v>34</v>
      </c>
      <c r="I324" s="527"/>
      <c r="J324" s="480"/>
      <c r="K324" s="488" t="str">
        <f t="shared" si="1"/>
        <v>KHAN YOUSAF</v>
      </c>
      <c r="L324" s="489">
        <f t="shared" si="2"/>
        <v>48</v>
      </c>
      <c r="M324" s="489">
        <f t="shared" si="3"/>
        <v>40</v>
      </c>
      <c r="N324" s="489" t="str">
        <f t="shared" si="4"/>
        <v>02</v>
      </c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</row>
    <row r="325">
      <c r="A325" s="521">
        <v>323.0</v>
      </c>
      <c r="B325" s="522" t="s">
        <v>596</v>
      </c>
      <c r="C325" s="523">
        <v>29175.0</v>
      </c>
      <c r="D325" s="524" t="s">
        <v>1906</v>
      </c>
      <c r="E325" s="525">
        <v>45720.0</v>
      </c>
      <c r="F325" s="526" t="s">
        <v>1910</v>
      </c>
      <c r="G325" s="526" t="s">
        <v>1962</v>
      </c>
      <c r="H325" s="524" t="s">
        <v>34</v>
      </c>
      <c r="I325" s="527"/>
      <c r="J325" s="480"/>
      <c r="K325" s="488" t="str">
        <f t="shared" si="1"/>
        <v>김솔</v>
      </c>
      <c r="L325" s="489">
        <f t="shared" si="2"/>
        <v>46</v>
      </c>
      <c r="M325" s="489">
        <f t="shared" si="3"/>
        <v>40</v>
      </c>
      <c r="N325" s="489" t="str">
        <f t="shared" si="4"/>
        <v>03</v>
      </c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</row>
    <row r="326">
      <c r="A326" s="521">
        <v>324.0</v>
      </c>
      <c r="B326" s="522" t="s">
        <v>1336</v>
      </c>
      <c r="C326" s="523">
        <v>30107.0</v>
      </c>
      <c r="D326" s="524" t="s">
        <v>1906</v>
      </c>
      <c r="E326" s="525">
        <v>45720.0</v>
      </c>
      <c r="F326" s="526" t="s">
        <v>9</v>
      </c>
      <c r="G326" s="526" t="s">
        <v>1908</v>
      </c>
      <c r="H326" s="524" t="s">
        <v>34</v>
      </c>
      <c r="I326" s="527"/>
      <c r="J326" s="480"/>
      <c r="K326" s="488" t="str">
        <f t="shared" si="1"/>
        <v>이승우</v>
      </c>
      <c r="L326" s="489">
        <f t="shared" si="2"/>
        <v>43</v>
      </c>
      <c r="M326" s="489">
        <f t="shared" si="3"/>
        <v>40</v>
      </c>
      <c r="N326" s="489" t="str">
        <f t="shared" si="4"/>
        <v>03</v>
      </c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</row>
    <row r="327">
      <c r="A327" s="521">
        <v>325.0</v>
      </c>
      <c r="B327" s="522" t="s">
        <v>2102</v>
      </c>
      <c r="C327" s="523">
        <v>25803.0</v>
      </c>
      <c r="D327" s="524" t="s">
        <v>1906</v>
      </c>
      <c r="E327" s="525">
        <v>45720.0</v>
      </c>
      <c r="F327" s="526" t="s">
        <v>9</v>
      </c>
      <c r="G327" s="526" t="s">
        <v>1908</v>
      </c>
      <c r="H327" s="524" t="s">
        <v>34</v>
      </c>
      <c r="I327" s="527"/>
      <c r="J327" s="480"/>
      <c r="K327" s="488" t="str">
        <f t="shared" si="1"/>
        <v>서태화</v>
      </c>
      <c r="L327" s="489">
        <f t="shared" si="2"/>
        <v>55</v>
      </c>
      <c r="M327" s="489">
        <f t="shared" si="3"/>
        <v>50</v>
      </c>
      <c r="N327" s="489" t="str">
        <f t="shared" si="4"/>
        <v>03</v>
      </c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</row>
    <row r="328">
      <c r="A328" s="521">
        <v>326.0</v>
      </c>
      <c r="B328" s="522" t="s">
        <v>2103</v>
      </c>
      <c r="C328" s="523">
        <v>37922.0</v>
      </c>
      <c r="D328" s="524" t="s">
        <v>1906</v>
      </c>
      <c r="E328" s="525">
        <v>45721.0</v>
      </c>
      <c r="F328" s="526" t="s">
        <v>9</v>
      </c>
      <c r="G328" s="526" t="s">
        <v>1908</v>
      </c>
      <c r="H328" s="524" t="s">
        <v>34</v>
      </c>
      <c r="I328" s="527"/>
      <c r="J328" s="480"/>
      <c r="K328" s="488" t="str">
        <f t="shared" si="1"/>
        <v>김현민</v>
      </c>
      <c r="L328" s="489">
        <f t="shared" si="2"/>
        <v>22</v>
      </c>
      <c r="M328" s="489">
        <f t="shared" si="3"/>
        <v>20</v>
      </c>
      <c r="N328" s="489" t="str">
        <f t="shared" si="4"/>
        <v>03</v>
      </c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</row>
    <row r="329">
      <c r="A329" s="521">
        <v>327.0</v>
      </c>
      <c r="B329" s="522" t="s">
        <v>1319</v>
      </c>
      <c r="C329" s="523">
        <v>20756.0</v>
      </c>
      <c r="D329" s="524" t="s">
        <v>1904</v>
      </c>
      <c r="E329" s="525">
        <v>45721.0</v>
      </c>
      <c r="F329" s="526" t="s">
        <v>9</v>
      </c>
      <c r="G329" s="526" t="s">
        <v>1908</v>
      </c>
      <c r="H329" s="524" t="s">
        <v>34</v>
      </c>
      <c r="I329" s="527"/>
      <c r="J329" s="480"/>
      <c r="K329" s="488" t="str">
        <f t="shared" si="1"/>
        <v>신금미</v>
      </c>
      <c r="L329" s="489">
        <f t="shared" si="2"/>
        <v>69</v>
      </c>
      <c r="M329" s="489">
        <f t="shared" si="3"/>
        <v>60</v>
      </c>
      <c r="N329" s="489" t="str">
        <f t="shared" si="4"/>
        <v>03</v>
      </c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</row>
    <row r="330">
      <c r="A330" s="521">
        <v>328.0</v>
      </c>
      <c r="B330" s="522" t="s">
        <v>1568</v>
      </c>
      <c r="C330" s="523">
        <v>30422.0</v>
      </c>
      <c r="D330" s="524" t="s">
        <v>1906</v>
      </c>
      <c r="E330" s="525">
        <v>45722.0</v>
      </c>
      <c r="F330" s="526" t="s">
        <v>9</v>
      </c>
      <c r="G330" s="526" t="s">
        <v>1908</v>
      </c>
      <c r="H330" s="524" t="s">
        <v>34</v>
      </c>
      <c r="I330" s="527"/>
      <c r="J330" s="480"/>
      <c r="K330" s="488" t="str">
        <f t="shared" si="1"/>
        <v>손근식</v>
      </c>
      <c r="L330" s="489">
        <f t="shared" si="2"/>
        <v>42</v>
      </c>
      <c r="M330" s="489">
        <f t="shared" si="3"/>
        <v>40</v>
      </c>
      <c r="N330" s="489" t="str">
        <f t="shared" si="4"/>
        <v>03</v>
      </c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</row>
    <row r="331">
      <c r="A331" s="521">
        <v>329.0</v>
      </c>
      <c r="B331" s="522" t="s">
        <v>899</v>
      </c>
      <c r="C331" s="523">
        <v>28427.0</v>
      </c>
      <c r="D331" s="524" t="s">
        <v>1906</v>
      </c>
      <c r="E331" s="525">
        <v>45723.0</v>
      </c>
      <c r="F331" s="526" t="s">
        <v>9</v>
      </c>
      <c r="G331" s="526" t="s">
        <v>1908</v>
      </c>
      <c r="H331" s="524" t="s">
        <v>34</v>
      </c>
      <c r="I331" s="527"/>
      <c r="J331" s="480"/>
      <c r="K331" s="488" t="str">
        <f t="shared" si="1"/>
        <v>김기웅</v>
      </c>
      <c r="L331" s="489">
        <f t="shared" si="2"/>
        <v>48</v>
      </c>
      <c r="M331" s="489">
        <f t="shared" si="3"/>
        <v>40</v>
      </c>
      <c r="N331" s="489" t="str">
        <f t="shared" si="4"/>
        <v>03</v>
      </c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</row>
    <row r="332">
      <c r="A332" s="521">
        <v>330.0</v>
      </c>
      <c r="B332" s="522" t="s">
        <v>897</v>
      </c>
      <c r="C332" s="523">
        <v>26887.0</v>
      </c>
      <c r="D332" s="524" t="s">
        <v>1906</v>
      </c>
      <c r="E332" s="525">
        <v>45726.0</v>
      </c>
      <c r="F332" s="526" t="s">
        <v>9</v>
      </c>
      <c r="G332" s="526" t="s">
        <v>1908</v>
      </c>
      <c r="H332" s="524" t="s">
        <v>34</v>
      </c>
      <c r="I332" s="527"/>
      <c r="J332" s="480"/>
      <c r="K332" s="488" t="str">
        <f t="shared" si="1"/>
        <v>한상웅</v>
      </c>
      <c r="L332" s="489">
        <f t="shared" si="2"/>
        <v>52</v>
      </c>
      <c r="M332" s="489">
        <f t="shared" si="3"/>
        <v>50</v>
      </c>
      <c r="N332" s="489" t="str">
        <f t="shared" si="4"/>
        <v>03</v>
      </c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</row>
    <row r="333">
      <c r="A333" s="521">
        <v>331.0</v>
      </c>
      <c r="B333" s="522" t="s">
        <v>2104</v>
      </c>
      <c r="C333" s="523">
        <v>25068.0</v>
      </c>
      <c r="D333" s="524" t="s">
        <v>1906</v>
      </c>
      <c r="E333" s="525">
        <v>45727.0</v>
      </c>
      <c r="F333" s="526" t="s">
        <v>9</v>
      </c>
      <c r="G333" s="526" t="s">
        <v>1908</v>
      </c>
      <c r="H333" s="524" t="s">
        <v>34</v>
      </c>
      <c r="I333" s="527"/>
      <c r="J333" s="480"/>
      <c r="K333" s="488" t="str">
        <f t="shared" si="1"/>
        <v>이경호</v>
      </c>
      <c r="L333" s="489">
        <f t="shared" si="2"/>
        <v>57</v>
      </c>
      <c r="M333" s="489">
        <f t="shared" si="3"/>
        <v>50</v>
      </c>
      <c r="N333" s="489" t="str">
        <f t="shared" si="4"/>
        <v>03</v>
      </c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</row>
    <row r="334">
      <c r="A334" s="521">
        <v>332.0</v>
      </c>
      <c r="B334" s="522" t="s">
        <v>2105</v>
      </c>
      <c r="C334" s="523">
        <v>30787.0</v>
      </c>
      <c r="D334" s="524" t="s">
        <v>1906</v>
      </c>
      <c r="E334" s="525">
        <v>45727.0</v>
      </c>
      <c r="F334" s="526" t="s">
        <v>9</v>
      </c>
      <c r="G334" s="526" t="s">
        <v>1908</v>
      </c>
      <c r="H334" s="524" t="s">
        <v>34</v>
      </c>
      <c r="I334" s="527"/>
      <c r="J334" s="480"/>
      <c r="K334" s="488" t="str">
        <f t="shared" si="1"/>
        <v>석대희</v>
      </c>
      <c r="L334" s="489">
        <f t="shared" si="2"/>
        <v>41</v>
      </c>
      <c r="M334" s="489">
        <f t="shared" si="3"/>
        <v>40</v>
      </c>
      <c r="N334" s="489" t="str">
        <f t="shared" si="4"/>
        <v>03</v>
      </c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</row>
    <row r="335">
      <c r="A335" s="521">
        <v>333.0</v>
      </c>
      <c r="B335" s="522" t="s">
        <v>2106</v>
      </c>
      <c r="C335" s="523">
        <v>16158.0</v>
      </c>
      <c r="D335" s="524" t="s">
        <v>1906</v>
      </c>
      <c r="E335" s="525">
        <v>45728.0</v>
      </c>
      <c r="F335" s="526" t="s">
        <v>1910</v>
      </c>
      <c r="G335" s="526" t="s">
        <v>1908</v>
      </c>
      <c r="H335" s="524" t="s">
        <v>34</v>
      </c>
      <c r="I335" s="527"/>
      <c r="J335" s="480"/>
      <c r="K335" s="488" t="str">
        <f t="shared" si="1"/>
        <v>RONALD RAYMOND(로날드)</v>
      </c>
      <c r="L335" s="489">
        <f t="shared" si="2"/>
        <v>81</v>
      </c>
      <c r="M335" s="489">
        <f t="shared" si="3"/>
        <v>80</v>
      </c>
      <c r="N335" s="489" t="str">
        <f t="shared" si="4"/>
        <v>03</v>
      </c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</row>
    <row r="336">
      <c r="A336" s="521">
        <v>334.0</v>
      </c>
      <c r="B336" s="522" t="s">
        <v>1534</v>
      </c>
      <c r="C336" s="523">
        <v>22550.0</v>
      </c>
      <c r="D336" s="524" t="s">
        <v>1906</v>
      </c>
      <c r="E336" s="525">
        <v>45728.0</v>
      </c>
      <c r="F336" s="526" t="s">
        <v>9</v>
      </c>
      <c r="G336" s="526" t="s">
        <v>1908</v>
      </c>
      <c r="H336" s="524" t="s">
        <v>34</v>
      </c>
      <c r="I336" s="527"/>
      <c r="J336" s="480"/>
      <c r="K336" s="488" t="str">
        <f t="shared" si="1"/>
        <v>조현종</v>
      </c>
      <c r="L336" s="489">
        <f t="shared" si="2"/>
        <v>64</v>
      </c>
      <c r="M336" s="489">
        <f t="shared" si="3"/>
        <v>60</v>
      </c>
      <c r="N336" s="489" t="str">
        <f t="shared" si="4"/>
        <v>03</v>
      </c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</row>
    <row r="337">
      <c r="A337" s="521">
        <v>335.0</v>
      </c>
      <c r="B337" s="522" t="s">
        <v>1035</v>
      </c>
      <c r="C337" s="523">
        <v>27238.0</v>
      </c>
      <c r="D337" s="524" t="s">
        <v>1906</v>
      </c>
      <c r="E337" s="525">
        <v>45735.0</v>
      </c>
      <c r="F337" s="526" t="s">
        <v>9</v>
      </c>
      <c r="G337" s="526" t="s">
        <v>1953</v>
      </c>
      <c r="H337" s="524" t="s">
        <v>34</v>
      </c>
      <c r="I337" s="527"/>
      <c r="J337" s="480"/>
      <c r="K337" s="488" t="str">
        <f t="shared" si="1"/>
        <v>이승철</v>
      </c>
      <c r="L337" s="489">
        <f t="shared" si="2"/>
        <v>51</v>
      </c>
      <c r="M337" s="489">
        <f t="shared" si="3"/>
        <v>50</v>
      </c>
      <c r="N337" s="489" t="str">
        <f t="shared" si="4"/>
        <v>03</v>
      </c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</row>
    <row r="338">
      <c r="A338" s="521">
        <v>336.0</v>
      </c>
      <c r="B338" s="522" t="s">
        <v>2107</v>
      </c>
      <c r="C338" s="523">
        <v>24613.0</v>
      </c>
      <c r="D338" s="524" t="s">
        <v>1906</v>
      </c>
      <c r="E338" s="525">
        <v>45735.0</v>
      </c>
      <c r="F338" s="526" t="s">
        <v>2108</v>
      </c>
      <c r="G338" s="526" t="s">
        <v>1908</v>
      </c>
      <c r="H338" s="524" t="s">
        <v>34</v>
      </c>
      <c r="I338" s="527"/>
      <c r="J338" s="480"/>
      <c r="K338" s="488" t="str">
        <f t="shared" si="1"/>
        <v>허우석</v>
      </c>
      <c r="L338" s="489">
        <f t="shared" si="2"/>
        <v>58</v>
      </c>
      <c r="M338" s="489">
        <f t="shared" si="3"/>
        <v>50</v>
      </c>
      <c r="N338" s="489" t="str">
        <f t="shared" si="4"/>
        <v>03</v>
      </c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</row>
    <row r="339">
      <c r="A339" s="521">
        <v>337.0</v>
      </c>
      <c r="B339" s="522" t="s">
        <v>2109</v>
      </c>
      <c r="C339" s="523">
        <v>25334.0</v>
      </c>
      <c r="D339" s="524" t="s">
        <v>1904</v>
      </c>
      <c r="E339" s="525">
        <v>45737.0</v>
      </c>
      <c r="F339" s="526" t="s">
        <v>9</v>
      </c>
      <c r="G339" s="526" t="s">
        <v>1908</v>
      </c>
      <c r="H339" s="524" t="s">
        <v>34</v>
      </c>
      <c r="I339" s="527"/>
      <c r="J339" s="480"/>
      <c r="K339" s="488" t="str">
        <f t="shared" si="1"/>
        <v>주정란</v>
      </c>
      <c r="L339" s="489">
        <f t="shared" si="2"/>
        <v>56</v>
      </c>
      <c r="M339" s="489">
        <f t="shared" si="3"/>
        <v>50</v>
      </c>
      <c r="N339" s="489" t="str">
        <f t="shared" si="4"/>
        <v>03</v>
      </c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</row>
    <row r="340">
      <c r="A340" s="521">
        <v>338.0</v>
      </c>
      <c r="B340" s="522" t="s">
        <v>1536</v>
      </c>
      <c r="C340" s="523">
        <v>28403.0</v>
      </c>
      <c r="D340" s="524" t="s">
        <v>1904</v>
      </c>
      <c r="E340" s="525">
        <v>45737.0</v>
      </c>
      <c r="F340" s="526" t="s">
        <v>9</v>
      </c>
      <c r="G340" s="526" t="s">
        <v>1908</v>
      </c>
      <c r="H340" s="524" t="s">
        <v>34</v>
      </c>
      <c r="I340" s="527"/>
      <c r="J340" s="480"/>
      <c r="K340" s="488" t="str">
        <f t="shared" si="1"/>
        <v>신현미</v>
      </c>
      <c r="L340" s="489">
        <f t="shared" si="2"/>
        <v>48</v>
      </c>
      <c r="M340" s="489">
        <f t="shared" si="3"/>
        <v>40</v>
      </c>
      <c r="N340" s="489" t="str">
        <f t="shared" si="4"/>
        <v>03</v>
      </c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</row>
    <row r="341">
      <c r="A341" s="521">
        <v>339.0</v>
      </c>
      <c r="B341" s="522" t="s">
        <v>2110</v>
      </c>
      <c r="C341" s="523">
        <v>35220.0</v>
      </c>
      <c r="D341" s="524" t="s">
        <v>1906</v>
      </c>
      <c r="E341" s="525">
        <v>45741.0</v>
      </c>
      <c r="F341" s="526" t="s">
        <v>1967</v>
      </c>
      <c r="G341" s="526" t="s">
        <v>1908</v>
      </c>
      <c r="H341" s="524" t="s">
        <v>34</v>
      </c>
      <c r="I341" s="527"/>
      <c r="J341" s="480"/>
      <c r="K341" s="488" t="str">
        <f t="shared" si="1"/>
        <v>진승현</v>
      </c>
      <c r="L341" s="489">
        <f t="shared" si="2"/>
        <v>29</v>
      </c>
      <c r="M341" s="489">
        <f t="shared" si="3"/>
        <v>20</v>
      </c>
      <c r="N341" s="489" t="str">
        <f t="shared" si="4"/>
        <v>03</v>
      </c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</row>
    <row r="342">
      <c r="A342" s="521">
        <v>340.0</v>
      </c>
      <c r="B342" s="522" t="s">
        <v>1315</v>
      </c>
      <c r="C342" s="523">
        <v>26661.0</v>
      </c>
      <c r="D342" s="524" t="s">
        <v>1906</v>
      </c>
      <c r="E342" s="525">
        <v>45743.0</v>
      </c>
      <c r="F342" s="526" t="s">
        <v>1910</v>
      </c>
      <c r="G342" s="526" t="s">
        <v>1908</v>
      </c>
      <c r="H342" s="524" t="s">
        <v>34</v>
      </c>
      <c r="I342" s="527"/>
      <c r="J342" s="480"/>
      <c r="K342" s="488" t="str">
        <f t="shared" si="1"/>
        <v>김민규</v>
      </c>
      <c r="L342" s="489">
        <f t="shared" si="2"/>
        <v>53</v>
      </c>
      <c r="M342" s="489">
        <f t="shared" si="3"/>
        <v>50</v>
      </c>
      <c r="N342" s="489" t="str">
        <f t="shared" si="4"/>
        <v>03</v>
      </c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</row>
    <row r="343">
      <c r="A343" s="521">
        <v>341.0</v>
      </c>
      <c r="B343" s="522" t="s">
        <v>2111</v>
      </c>
      <c r="C343" s="523">
        <v>31574.0</v>
      </c>
      <c r="D343" s="524" t="s">
        <v>1906</v>
      </c>
      <c r="E343" s="525">
        <v>45744.0</v>
      </c>
      <c r="F343" s="526" t="s">
        <v>9</v>
      </c>
      <c r="G343" s="526" t="s">
        <v>1905</v>
      </c>
      <c r="H343" s="524" t="s">
        <v>34</v>
      </c>
      <c r="I343" s="527"/>
      <c r="J343" s="480"/>
      <c r="K343" s="488" t="str">
        <f t="shared" si="1"/>
        <v>아드리안(폴란드)</v>
      </c>
      <c r="L343" s="489">
        <f t="shared" si="2"/>
        <v>39</v>
      </c>
      <c r="M343" s="489">
        <f t="shared" si="3"/>
        <v>30</v>
      </c>
      <c r="N343" s="489" t="str">
        <f t="shared" si="4"/>
        <v>03</v>
      </c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</row>
    <row r="344">
      <c r="A344" s="521">
        <v>342.0</v>
      </c>
      <c r="B344" s="522" t="s">
        <v>831</v>
      </c>
      <c r="C344" s="523">
        <v>30091.0</v>
      </c>
      <c r="D344" s="524" t="s">
        <v>1906</v>
      </c>
      <c r="E344" s="525">
        <v>45747.0</v>
      </c>
      <c r="F344" s="526" t="s">
        <v>9</v>
      </c>
      <c r="G344" s="526" t="s">
        <v>1908</v>
      </c>
      <c r="H344" s="524" t="s">
        <v>34</v>
      </c>
      <c r="I344" s="527"/>
      <c r="J344" s="480"/>
      <c r="K344" s="488" t="str">
        <f t="shared" si="1"/>
        <v>임채영</v>
      </c>
      <c r="L344" s="489">
        <f t="shared" si="2"/>
        <v>43</v>
      </c>
      <c r="M344" s="489">
        <f t="shared" si="3"/>
        <v>40</v>
      </c>
      <c r="N344" s="489" t="str">
        <f t="shared" si="4"/>
        <v>03</v>
      </c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</row>
    <row r="345">
      <c r="A345" s="521">
        <v>343.0</v>
      </c>
      <c r="B345" s="522" t="s">
        <v>2112</v>
      </c>
      <c r="C345" s="523">
        <v>31098.0</v>
      </c>
      <c r="D345" s="524" t="s">
        <v>1906</v>
      </c>
      <c r="E345" s="525">
        <v>45748.0</v>
      </c>
      <c r="F345" s="526" t="s">
        <v>1910</v>
      </c>
      <c r="G345" s="526" t="s">
        <v>1908</v>
      </c>
      <c r="H345" s="524" t="s">
        <v>34</v>
      </c>
      <c r="I345" s="527"/>
      <c r="J345" s="480"/>
      <c r="K345" s="488" t="str">
        <f t="shared" si="1"/>
        <v>김문기</v>
      </c>
      <c r="L345" s="489">
        <f t="shared" si="2"/>
        <v>40</v>
      </c>
      <c r="M345" s="489">
        <f t="shared" si="3"/>
        <v>40</v>
      </c>
      <c r="N345" s="489" t="str">
        <f t="shared" si="4"/>
        <v>04</v>
      </c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</row>
    <row r="346">
      <c r="A346" s="521">
        <v>344.0</v>
      </c>
      <c r="B346" s="522" t="s">
        <v>2113</v>
      </c>
      <c r="C346" s="523">
        <v>25161.0</v>
      </c>
      <c r="D346" s="524" t="s">
        <v>1906</v>
      </c>
      <c r="E346" s="525">
        <v>45755.0</v>
      </c>
      <c r="F346" s="526" t="s">
        <v>9</v>
      </c>
      <c r="G346" s="526" t="s">
        <v>1908</v>
      </c>
      <c r="H346" s="524" t="s">
        <v>34</v>
      </c>
      <c r="I346" s="527"/>
      <c r="J346" s="480"/>
      <c r="K346" s="488" t="str">
        <f t="shared" si="1"/>
        <v>이동우</v>
      </c>
      <c r="L346" s="489">
        <f t="shared" si="2"/>
        <v>57</v>
      </c>
      <c r="M346" s="489">
        <f t="shared" si="3"/>
        <v>50</v>
      </c>
      <c r="N346" s="489" t="str">
        <f t="shared" si="4"/>
        <v>04</v>
      </c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</row>
    <row r="347">
      <c r="A347" s="521">
        <v>345.0</v>
      </c>
      <c r="B347" s="522" t="s">
        <v>726</v>
      </c>
      <c r="C347" s="523">
        <v>27269.0</v>
      </c>
      <c r="D347" s="524" t="s">
        <v>1906</v>
      </c>
      <c r="E347" s="525">
        <v>45756.0</v>
      </c>
      <c r="F347" s="526" t="s">
        <v>9</v>
      </c>
      <c r="G347" s="526" t="s">
        <v>1908</v>
      </c>
      <c r="H347" s="524" t="s">
        <v>34</v>
      </c>
      <c r="I347" s="527"/>
      <c r="J347" s="480"/>
      <c r="K347" s="488" t="str">
        <f t="shared" si="1"/>
        <v>정순일</v>
      </c>
      <c r="L347" s="489">
        <f t="shared" si="2"/>
        <v>51</v>
      </c>
      <c r="M347" s="489">
        <f t="shared" si="3"/>
        <v>50</v>
      </c>
      <c r="N347" s="489" t="str">
        <f t="shared" si="4"/>
        <v>04</v>
      </c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</row>
    <row r="348">
      <c r="A348" s="521">
        <v>346.0</v>
      </c>
      <c r="B348" s="522" t="s">
        <v>2114</v>
      </c>
      <c r="C348" s="523">
        <v>30000.0</v>
      </c>
      <c r="D348" s="524" t="s">
        <v>1906</v>
      </c>
      <c r="E348" s="525">
        <v>45756.0</v>
      </c>
      <c r="F348" s="526" t="s">
        <v>9</v>
      </c>
      <c r="G348" s="526" t="s">
        <v>1908</v>
      </c>
      <c r="H348" s="524" t="s">
        <v>34</v>
      </c>
      <c r="I348" s="527"/>
      <c r="J348" s="480"/>
      <c r="K348" s="488" t="str">
        <f t="shared" si="1"/>
        <v>공병화(가등록)</v>
      </c>
      <c r="L348" s="489">
        <f t="shared" si="2"/>
        <v>43</v>
      </c>
      <c r="M348" s="489">
        <f t="shared" si="3"/>
        <v>40</v>
      </c>
      <c r="N348" s="489" t="str">
        <f t="shared" si="4"/>
        <v>04</v>
      </c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</row>
    <row r="349">
      <c r="A349" s="521">
        <v>347.0</v>
      </c>
      <c r="B349" s="522" t="s">
        <v>2115</v>
      </c>
      <c r="C349" s="523">
        <v>22508.0</v>
      </c>
      <c r="D349" s="524" t="s">
        <v>1906</v>
      </c>
      <c r="E349" s="525">
        <v>45762.0</v>
      </c>
      <c r="F349" s="526" t="s">
        <v>1910</v>
      </c>
      <c r="G349" s="526" t="s">
        <v>1908</v>
      </c>
      <c r="H349" s="524" t="s">
        <v>34</v>
      </c>
      <c r="I349" s="527"/>
      <c r="J349" s="480"/>
      <c r="K349" s="488" t="str">
        <f t="shared" si="1"/>
        <v>김평길</v>
      </c>
      <c r="L349" s="489">
        <f t="shared" si="2"/>
        <v>64</v>
      </c>
      <c r="M349" s="489">
        <f t="shared" si="3"/>
        <v>60</v>
      </c>
      <c r="N349" s="489" t="str">
        <f t="shared" si="4"/>
        <v>04</v>
      </c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</row>
    <row r="350">
      <c r="A350" s="521">
        <v>348.0</v>
      </c>
      <c r="B350" s="522" t="s">
        <v>2116</v>
      </c>
      <c r="C350" s="523">
        <v>22922.0</v>
      </c>
      <c r="D350" s="524" t="s">
        <v>1906</v>
      </c>
      <c r="E350" s="525">
        <v>45764.0</v>
      </c>
      <c r="F350" s="526" t="s">
        <v>9</v>
      </c>
      <c r="G350" s="526" t="s">
        <v>1908</v>
      </c>
      <c r="H350" s="524" t="s">
        <v>34</v>
      </c>
      <c r="I350" s="527"/>
      <c r="J350" s="480"/>
      <c r="K350" s="488" t="str">
        <f t="shared" si="1"/>
        <v>정충기</v>
      </c>
      <c r="L350" s="489">
        <f t="shared" si="2"/>
        <v>63</v>
      </c>
      <c r="M350" s="489">
        <f t="shared" si="3"/>
        <v>60</v>
      </c>
      <c r="N350" s="489" t="str">
        <f t="shared" si="4"/>
        <v>04</v>
      </c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</row>
    <row r="351">
      <c r="A351" s="521">
        <v>349.0</v>
      </c>
      <c r="B351" s="522" t="s">
        <v>2117</v>
      </c>
      <c r="C351" s="523">
        <v>23135.0</v>
      </c>
      <c r="D351" s="524" t="s">
        <v>1906</v>
      </c>
      <c r="E351" s="525">
        <v>45767.0</v>
      </c>
      <c r="F351" s="526" t="s">
        <v>1910</v>
      </c>
      <c r="G351" s="526" t="s">
        <v>1908</v>
      </c>
      <c r="H351" s="524" t="s">
        <v>34</v>
      </c>
      <c r="I351" s="527"/>
      <c r="J351" s="480"/>
      <c r="K351" s="488" t="str">
        <f t="shared" si="1"/>
        <v>이봉우</v>
      </c>
      <c r="L351" s="489">
        <f t="shared" si="2"/>
        <v>62</v>
      </c>
      <c r="M351" s="489">
        <f t="shared" si="3"/>
        <v>60</v>
      </c>
      <c r="N351" s="489" t="str">
        <f t="shared" si="4"/>
        <v>04</v>
      </c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</row>
    <row r="352">
      <c r="A352" s="521">
        <v>350.0</v>
      </c>
      <c r="B352" s="522" t="s">
        <v>844</v>
      </c>
      <c r="C352" s="523">
        <v>25633.0</v>
      </c>
      <c r="D352" s="524" t="s">
        <v>1906</v>
      </c>
      <c r="E352" s="525">
        <v>45767.0</v>
      </c>
      <c r="F352" s="526" t="s">
        <v>1998</v>
      </c>
      <c r="G352" s="526" t="s">
        <v>1908</v>
      </c>
      <c r="H352" s="524" t="s">
        <v>34</v>
      </c>
      <c r="I352" s="527"/>
      <c r="J352" s="480"/>
      <c r="K352" s="488" t="str">
        <f t="shared" si="1"/>
        <v>반종환</v>
      </c>
      <c r="L352" s="489">
        <f t="shared" si="2"/>
        <v>55</v>
      </c>
      <c r="M352" s="489">
        <f t="shared" si="3"/>
        <v>50</v>
      </c>
      <c r="N352" s="489" t="str">
        <f t="shared" si="4"/>
        <v>04</v>
      </c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</row>
    <row r="353">
      <c r="A353" s="521">
        <v>351.0</v>
      </c>
      <c r="B353" s="522" t="s">
        <v>2118</v>
      </c>
      <c r="C353" s="523">
        <v>29517.0</v>
      </c>
      <c r="D353" s="524" t="s">
        <v>1906</v>
      </c>
      <c r="E353" s="525">
        <v>45769.0</v>
      </c>
      <c r="F353" s="526" t="s">
        <v>1967</v>
      </c>
      <c r="G353" s="526" t="s">
        <v>1908</v>
      </c>
      <c r="H353" s="524" t="s">
        <v>34</v>
      </c>
      <c r="I353" s="527"/>
      <c r="J353" s="480"/>
      <c r="K353" s="488" t="str">
        <f t="shared" si="1"/>
        <v>김진규</v>
      </c>
      <c r="L353" s="489">
        <f t="shared" si="2"/>
        <v>45</v>
      </c>
      <c r="M353" s="489">
        <f t="shared" si="3"/>
        <v>40</v>
      </c>
      <c r="N353" s="489" t="str">
        <f t="shared" si="4"/>
        <v>04</v>
      </c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</row>
    <row r="354">
      <c r="A354" s="521">
        <v>352.0</v>
      </c>
      <c r="B354" s="522" t="s">
        <v>2119</v>
      </c>
      <c r="C354" s="523">
        <v>19880.0</v>
      </c>
      <c r="D354" s="524" t="s">
        <v>1906</v>
      </c>
      <c r="E354" s="525">
        <v>45771.0</v>
      </c>
      <c r="F354" s="526" t="s">
        <v>9</v>
      </c>
      <c r="G354" s="526" t="s">
        <v>1908</v>
      </c>
      <c r="H354" s="524" t="s">
        <v>34</v>
      </c>
      <c r="I354" s="527"/>
      <c r="J354" s="480"/>
      <c r="K354" s="488" t="str">
        <f t="shared" si="1"/>
        <v>조대환*</v>
      </c>
      <c r="L354" s="489">
        <f t="shared" si="2"/>
        <v>71</v>
      </c>
      <c r="M354" s="489">
        <f t="shared" si="3"/>
        <v>70</v>
      </c>
      <c r="N354" s="489" t="str">
        <f t="shared" si="4"/>
        <v>04</v>
      </c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</row>
    <row r="355">
      <c r="A355" s="521">
        <v>353.0</v>
      </c>
      <c r="B355" s="522" t="s">
        <v>2120</v>
      </c>
      <c r="C355" s="523">
        <v>20736.0</v>
      </c>
      <c r="D355" s="524" t="s">
        <v>1906</v>
      </c>
      <c r="E355" s="525">
        <v>45772.0</v>
      </c>
      <c r="F355" s="526" t="s">
        <v>2093</v>
      </c>
      <c r="G355" s="526" t="s">
        <v>1908</v>
      </c>
      <c r="H355" s="524" t="s">
        <v>34</v>
      </c>
      <c r="I355" s="527"/>
      <c r="J355" s="480"/>
      <c r="K355" s="488" t="str">
        <f t="shared" si="1"/>
        <v>정건용</v>
      </c>
      <c r="L355" s="489">
        <f t="shared" si="2"/>
        <v>69</v>
      </c>
      <c r="M355" s="489">
        <f t="shared" si="3"/>
        <v>60</v>
      </c>
      <c r="N355" s="489" t="str">
        <f t="shared" si="4"/>
        <v>04</v>
      </c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</row>
    <row r="356">
      <c r="A356" s="521">
        <v>354.0</v>
      </c>
      <c r="B356" s="522" t="s">
        <v>963</v>
      </c>
      <c r="C356" s="523">
        <v>19465.0</v>
      </c>
      <c r="D356" s="524" t="s">
        <v>1906</v>
      </c>
      <c r="E356" s="525">
        <v>45775.0</v>
      </c>
      <c r="F356" s="526" t="s">
        <v>1910</v>
      </c>
      <c r="G356" s="526" t="s">
        <v>1908</v>
      </c>
      <c r="H356" s="524" t="s">
        <v>34</v>
      </c>
      <c r="I356" s="527"/>
      <c r="J356" s="480"/>
      <c r="K356" s="488" t="str">
        <f t="shared" si="1"/>
        <v>나종확</v>
      </c>
      <c r="L356" s="489">
        <f t="shared" si="2"/>
        <v>72</v>
      </c>
      <c r="M356" s="489">
        <f t="shared" si="3"/>
        <v>70</v>
      </c>
      <c r="N356" s="489" t="str">
        <f t="shared" si="4"/>
        <v>04</v>
      </c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</row>
    <row r="357">
      <c r="A357" s="521">
        <v>355.0</v>
      </c>
      <c r="B357" s="522" t="s">
        <v>824</v>
      </c>
      <c r="C357" s="523">
        <v>25505.0</v>
      </c>
      <c r="D357" s="524" t="s">
        <v>1906</v>
      </c>
      <c r="E357" s="525">
        <v>45779.0</v>
      </c>
      <c r="F357" s="526" t="s">
        <v>9</v>
      </c>
      <c r="G357" s="526" t="s">
        <v>1908</v>
      </c>
      <c r="H357" s="524" t="s">
        <v>34</v>
      </c>
      <c r="I357" s="527"/>
      <c r="J357" s="480"/>
      <c r="K357" s="488" t="str">
        <f t="shared" si="1"/>
        <v>김철희</v>
      </c>
      <c r="L357" s="489">
        <f t="shared" si="2"/>
        <v>56</v>
      </c>
      <c r="M357" s="489">
        <f t="shared" si="3"/>
        <v>50</v>
      </c>
      <c r="N357" s="489" t="str">
        <f t="shared" si="4"/>
        <v>05</v>
      </c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</row>
    <row r="358">
      <c r="A358" s="521">
        <v>356.0</v>
      </c>
      <c r="B358" s="522" t="s">
        <v>891</v>
      </c>
      <c r="C358" s="523">
        <v>27170.0</v>
      </c>
      <c r="D358" s="524" t="s">
        <v>1906</v>
      </c>
      <c r="E358" s="525">
        <v>45785.0</v>
      </c>
      <c r="F358" s="526" t="s">
        <v>1910</v>
      </c>
      <c r="G358" s="526" t="s">
        <v>1908</v>
      </c>
      <c r="H358" s="524" t="s">
        <v>34</v>
      </c>
      <c r="I358" s="527"/>
      <c r="J358" s="480"/>
      <c r="K358" s="488" t="str">
        <f t="shared" si="1"/>
        <v>이상진</v>
      </c>
      <c r="L358" s="489">
        <f t="shared" si="2"/>
        <v>51</v>
      </c>
      <c r="M358" s="489">
        <f t="shared" si="3"/>
        <v>50</v>
      </c>
      <c r="N358" s="489" t="str">
        <f t="shared" si="4"/>
        <v>05</v>
      </c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</row>
    <row r="359">
      <c r="A359" s="521">
        <v>357.0</v>
      </c>
      <c r="B359" s="522" t="s">
        <v>2121</v>
      </c>
      <c r="C359" s="523">
        <v>20956.0</v>
      </c>
      <c r="D359" s="524" t="s">
        <v>1906</v>
      </c>
      <c r="E359" s="525">
        <v>45791.0</v>
      </c>
      <c r="F359" s="526" t="s">
        <v>1910</v>
      </c>
      <c r="G359" s="526" t="s">
        <v>1953</v>
      </c>
      <c r="H359" s="524" t="s">
        <v>34</v>
      </c>
      <c r="I359" s="527"/>
      <c r="J359" s="480"/>
      <c r="K359" s="488" t="str">
        <f t="shared" si="1"/>
        <v>김용규*</v>
      </c>
      <c r="L359" s="489">
        <f t="shared" si="2"/>
        <v>68</v>
      </c>
      <c r="M359" s="489">
        <f t="shared" si="3"/>
        <v>60</v>
      </c>
      <c r="N359" s="489" t="str">
        <f t="shared" si="4"/>
        <v>05</v>
      </c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</row>
    <row r="360">
      <c r="A360" s="521">
        <v>358.0</v>
      </c>
      <c r="B360" s="522" t="s">
        <v>232</v>
      </c>
      <c r="C360" s="523">
        <v>29181.0</v>
      </c>
      <c r="D360" s="524" t="s">
        <v>1906</v>
      </c>
      <c r="E360" s="525">
        <v>45791.0</v>
      </c>
      <c r="F360" s="526" t="s">
        <v>9</v>
      </c>
      <c r="G360" s="526" t="s">
        <v>1905</v>
      </c>
      <c r="H360" s="524" t="s">
        <v>34</v>
      </c>
      <c r="I360" s="527"/>
      <c r="J360" s="480"/>
      <c r="K360" s="488" t="str">
        <f t="shared" si="1"/>
        <v>송영석</v>
      </c>
      <c r="L360" s="489">
        <f t="shared" si="2"/>
        <v>46</v>
      </c>
      <c r="M360" s="489">
        <f t="shared" si="3"/>
        <v>40</v>
      </c>
      <c r="N360" s="489" t="str">
        <f t="shared" si="4"/>
        <v>05</v>
      </c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</row>
    <row r="361">
      <c r="A361" s="521">
        <v>359.0</v>
      </c>
      <c r="B361" s="522" t="s">
        <v>2122</v>
      </c>
      <c r="C361" s="523">
        <v>21009.0</v>
      </c>
      <c r="D361" s="524" t="s">
        <v>1906</v>
      </c>
      <c r="E361" s="525">
        <v>45794.0</v>
      </c>
      <c r="F361" s="526" t="s">
        <v>1998</v>
      </c>
      <c r="G361" s="526" t="s">
        <v>1908</v>
      </c>
      <c r="H361" s="524" t="s">
        <v>34</v>
      </c>
      <c r="I361" s="527"/>
      <c r="J361" s="480"/>
      <c r="K361" s="488" t="str">
        <f t="shared" si="1"/>
        <v>김인호*</v>
      </c>
      <c r="L361" s="489">
        <f t="shared" si="2"/>
        <v>68</v>
      </c>
      <c r="M361" s="489">
        <f t="shared" si="3"/>
        <v>60</v>
      </c>
      <c r="N361" s="489" t="str">
        <f t="shared" si="4"/>
        <v>05</v>
      </c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</row>
    <row r="362">
      <c r="A362" s="521">
        <v>360.0</v>
      </c>
      <c r="B362" s="522" t="s">
        <v>241</v>
      </c>
      <c r="C362" s="523">
        <v>29928.0</v>
      </c>
      <c r="D362" s="524" t="s">
        <v>1906</v>
      </c>
      <c r="E362" s="525">
        <v>45796.0</v>
      </c>
      <c r="F362" s="526" t="s">
        <v>1910</v>
      </c>
      <c r="G362" s="526" t="s">
        <v>1905</v>
      </c>
      <c r="H362" s="524" t="s">
        <v>34</v>
      </c>
      <c r="I362" s="527"/>
      <c r="J362" s="480"/>
      <c r="K362" s="488" t="str">
        <f t="shared" si="1"/>
        <v>황승민</v>
      </c>
      <c r="L362" s="489">
        <f t="shared" si="2"/>
        <v>44</v>
      </c>
      <c r="M362" s="489">
        <f t="shared" si="3"/>
        <v>40</v>
      </c>
      <c r="N362" s="489" t="str">
        <f t="shared" si="4"/>
        <v>05</v>
      </c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</row>
    <row r="363">
      <c r="A363" s="521">
        <v>361.0</v>
      </c>
      <c r="B363" s="522" t="s">
        <v>1539</v>
      </c>
      <c r="C363" s="523">
        <v>29412.0</v>
      </c>
      <c r="D363" s="524" t="s">
        <v>1906</v>
      </c>
      <c r="E363" s="525">
        <v>45797.0</v>
      </c>
      <c r="F363" s="526" t="s">
        <v>9</v>
      </c>
      <c r="G363" s="526" t="s">
        <v>1908</v>
      </c>
      <c r="H363" s="524" t="s">
        <v>34</v>
      </c>
      <c r="I363" s="527"/>
      <c r="J363" s="480"/>
      <c r="K363" s="488" t="str">
        <f t="shared" si="1"/>
        <v>이도야</v>
      </c>
      <c r="L363" s="489">
        <f t="shared" si="2"/>
        <v>45</v>
      </c>
      <c r="M363" s="489">
        <f t="shared" si="3"/>
        <v>40</v>
      </c>
      <c r="N363" s="489" t="str">
        <f t="shared" si="4"/>
        <v>05</v>
      </c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</row>
    <row r="364">
      <c r="A364" s="521">
        <v>362.0</v>
      </c>
      <c r="B364" s="522" t="s">
        <v>2123</v>
      </c>
      <c r="C364" s="523">
        <v>29628.0</v>
      </c>
      <c r="D364" s="524" t="s">
        <v>1906</v>
      </c>
      <c r="E364" s="525">
        <v>45797.0</v>
      </c>
      <c r="F364" s="526" t="s">
        <v>1910</v>
      </c>
      <c r="G364" s="526" t="s">
        <v>1908</v>
      </c>
      <c r="H364" s="524" t="s">
        <v>34</v>
      </c>
      <c r="I364" s="527"/>
      <c r="J364" s="480"/>
      <c r="K364" s="488" t="str">
        <f t="shared" si="1"/>
        <v>오정근</v>
      </c>
      <c r="L364" s="489">
        <f t="shared" si="2"/>
        <v>44</v>
      </c>
      <c r="M364" s="489">
        <f t="shared" si="3"/>
        <v>40</v>
      </c>
      <c r="N364" s="489" t="str">
        <f t="shared" si="4"/>
        <v>05</v>
      </c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</row>
    <row r="365">
      <c r="A365" s="521">
        <v>363.0</v>
      </c>
      <c r="B365" s="522" t="s">
        <v>2124</v>
      </c>
      <c r="C365" s="523">
        <v>27880.0</v>
      </c>
      <c r="D365" s="524" t="s">
        <v>1906</v>
      </c>
      <c r="E365" s="525">
        <v>45798.0</v>
      </c>
      <c r="F365" s="526" t="s">
        <v>2031</v>
      </c>
      <c r="G365" s="526" t="s">
        <v>1908</v>
      </c>
      <c r="H365" s="524" t="s">
        <v>34</v>
      </c>
      <c r="I365" s="527"/>
      <c r="J365" s="480"/>
      <c r="K365" s="488" t="str">
        <f t="shared" si="1"/>
        <v>장완수</v>
      </c>
      <c r="L365" s="489">
        <f t="shared" si="2"/>
        <v>49</v>
      </c>
      <c r="M365" s="489">
        <f t="shared" si="3"/>
        <v>40</v>
      </c>
      <c r="N365" s="489" t="str">
        <f t="shared" si="4"/>
        <v>05</v>
      </c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</row>
    <row r="366">
      <c r="A366" s="521">
        <v>364.0</v>
      </c>
      <c r="B366" s="522" t="s">
        <v>821</v>
      </c>
      <c r="C366" s="523">
        <v>26228.0</v>
      </c>
      <c r="D366" s="524" t="s">
        <v>1904</v>
      </c>
      <c r="E366" s="525">
        <v>45799.0</v>
      </c>
      <c r="F366" s="526" t="s">
        <v>9</v>
      </c>
      <c r="G366" s="526" t="s">
        <v>1908</v>
      </c>
      <c r="H366" s="524" t="s">
        <v>34</v>
      </c>
      <c r="I366" s="527"/>
      <c r="J366" s="480"/>
      <c r="K366" s="488" t="str">
        <f t="shared" si="1"/>
        <v>홍윤정</v>
      </c>
      <c r="L366" s="489">
        <f t="shared" si="2"/>
        <v>54</v>
      </c>
      <c r="M366" s="489">
        <f t="shared" si="3"/>
        <v>50</v>
      </c>
      <c r="N366" s="489" t="str">
        <f t="shared" si="4"/>
        <v>05</v>
      </c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</row>
    <row r="367">
      <c r="A367" s="521">
        <v>365.0</v>
      </c>
      <c r="B367" s="522" t="s">
        <v>2125</v>
      </c>
      <c r="C367" s="523">
        <v>19456.0</v>
      </c>
      <c r="D367" s="524" t="s">
        <v>1904</v>
      </c>
      <c r="E367" s="525">
        <v>45805.0</v>
      </c>
      <c r="F367" s="526" t="s">
        <v>9</v>
      </c>
      <c r="G367" s="526" t="s">
        <v>1908</v>
      </c>
      <c r="H367" s="524" t="s">
        <v>34</v>
      </c>
      <c r="I367" s="527"/>
      <c r="J367" s="480"/>
      <c r="K367" s="488" t="str">
        <f t="shared" si="1"/>
        <v>조금선</v>
      </c>
      <c r="L367" s="489">
        <f t="shared" si="2"/>
        <v>72</v>
      </c>
      <c r="M367" s="489">
        <f t="shared" si="3"/>
        <v>70</v>
      </c>
      <c r="N367" s="489" t="str">
        <f t="shared" si="4"/>
        <v>05</v>
      </c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</row>
    <row r="368">
      <c r="A368" s="521">
        <v>366.0</v>
      </c>
      <c r="B368" s="522" t="s">
        <v>1702</v>
      </c>
      <c r="C368" s="523">
        <v>31703.0</v>
      </c>
      <c r="D368" s="524" t="s">
        <v>1906</v>
      </c>
      <c r="E368" s="525">
        <v>45805.0</v>
      </c>
      <c r="F368" s="526" t="s">
        <v>9</v>
      </c>
      <c r="G368" s="526" t="s">
        <v>1908</v>
      </c>
      <c r="H368" s="524" t="s">
        <v>34</v>
      </c>
      <c r="I368" s="527"/>
      <c r="J368" s="480"/>
      <c r="K368" s="488" t="str">
        <f t="shared" si="1"/>
        <v>이정수</v>
      </c>
      <c r="L368" s="489">
        <f t="shared" si="2"/>
        <v>39</v>
      </c>
      <c r="M368" s="489">
        <f t="shared" si="3"/>
        <v>30</v>
      </c>
      <c r="N368" s="489" t="str">
        <f t="shared" si="4"/>
        <v>05</v>
      </c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</row>
    <row r="369">
      <c r="A369" s="521">
        <v>367.0</v>
      </c>
      <c r="B369" s="522" t="s">
        <v>2126</v>
      </c>
      <c r="C369" s="523">
        <v>24606.0</v>
      </c>
      <c r="D369" s="524" t="s">
        <v>1906</v>
      </c>
      <c r="E369" s="525">
        <v>45812.0</v>
      </c>
      <c r="F369" s="526" t="s">
        <v>1910</v>
      </c>
      <c r="G369" s="526" t="s">
        <v>1908</v>
      </c>
      <c r="H369" s="524" t="s">
        <v>34</v>
      </c>
      <c r="I369" s="527"/>
      <c r="J369" s="480"/>
      <c r="K369" s="488" t="str">
        <f t="shared" si="1"/>
        <v>*박봉남</v>
      </c>
      <c r="L369" s="489">
        <f t="shared" si="2"/>
        <v>58</v>
      </c>
      <c r="M369" s="489">
        <f t="shared" si="3"/>
        <v>50</v>
      </c>
      <c r="N369" s="489" t="str">
        <f t="shared" si="4"/>
        <v>06</v>
      </c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</row>
    <row r="370">
      <c r="A370" s="521">
        <v>368.0</v>
      </c>
      <c r="B370" s="522" t="s">
        <v>1025</v>
      </c>
      <c r="C370" s="523">
        <v>24852.0</v>
      </c>
      <c r="D370" s="524" t="s">
        <v>1906</v>
      </c>
      <c r="E370" s="525">
        <v>45818.0</v>
      </c>
      <c r="F370" s="526" t="s">
        <v>1910</v>
      </c>
      <c r="G370" s="526" t="s">
        <v>1908</v>
      </c>
      <c r="H370" s="524" t="s">
        <v>34</v>
      </c>
      <c r="I370" s="527"/>
      <c r="J370" s="480"/>
      <c r="K370" s="488" t="str">
        <f t="shared" si="1"/>
        <v>한석진</v>
      </c>
      <c r="L370" s="489">
        <f t="shared" si="2"/>
        <v>57</v>
      </c>
      <c r="M370" s="489">
        <f t="shared" si="3"/>
        <v>50</v>
      </c>
      <c r="N370" s="489" t="str">
        <f t="shared" si="4"/>
        <v>06</v>
      </c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</row>
    <row r="371">
      <c r="A371" s="521">
        <v>369.0</v>
      </c>
      <c r="B371" s="522" t="s">
        <v>2127</v>
      </c>
      <c r="C371" s="523">
        <v>34416.0</v>
      </c>
      <c r="D371" s="524" t="s">
        <v>1906</v>
      </c>
      <c r="E371" s="525">
        <v>45824.0</v>
      </c>
      <c r="F371" s="526" t="s">
        <v>9</v>
      </c>
      <c r="G371" s="526" t="s">
        <v>1908</v>
      </c>
      <c r="H371" s="524" t="s">
        <v>34</v>
      </c>
      <c r="I371" s="527"/>
      <c r="J371" s="480"/>
      <c r="K371" s="488" t="str">
        <f t="shared" si="1"/>
        <v>유환수</v>
      </c>
      <c r="L371" s="489">
        <f t="shared" si="2"/>
        <v>31</v>
      </c>
      <c r="M371" s="489">
        <f t="shared" si="3"/>
        <v>30</v>
      </c>
      <c r="N371" s="489" t="str">
        <f t="shared" si="4"/>
        <v>06</v>
      </c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</row>
    <row r="372">
      <c r="A372" s="521">
        <v>370.0</v>
      </c>
      <c r="B372" s="522" t="s">
        <v>1342</v>
      </c>
      <c r="C372" s="523">
        <v>16355.0</v>
      </c>
      <c r="D372" s="524" t="s">
        <v>1904</v>
      </c>
      <c r="E372" s="525">
        <v>45825.0</v>
      </c>
      <c r="F372" s="526" t="s">
        <v>9</v>
      </c>
      <c r="G372" s="526" t="s">
        <v>1908</v>
      </c>
      <c r="H372" s="524" t="s">
        <v>34</v>
      </c>
      <c r="I372" s="527"/>
      <c r="J372" s="480"/>
      <c r="K372" s="488" t="str">
        <f t="shared" si="1"/>
        <v>공영자</v>
      </c>
      <c r="L372" s="489">
        <f t="shared" si="2"/>
        <v>81</v>
      </c>
      <c r="M372" s="489">
        <f t="shared" si="3"/>
        <v>80</v>
      </c>
      <c r="N372" s="489" t="str">
        <f t="shared" si="4"/>
        <v>06</v>
      </c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</row>
    <row r="373">
      <c r="A373" s="521">
        <v>371.0</v>
      </c>
      <c r="B373" s="522" t="s">
        <v>905</v>
      </c>
      <c r="C373" s="523">
        <v>35536.0</v>
      </c>
      <c r="D373" s="524" t="s">
        <v>1906</v>
      </c>
      <c r="E373" s="525">
        <v>45825.0</v>
      </c>
      <c r="F373" s="526" t="s">
        <v>1910</v>
      </c>
      <c r="G373" s="526" t="s">
        <v>1908</v>
      </c>
      <c r="H373" s="524" t="s">
        <v>34</v>
      </c>
      <c r="I373" s="527"/>
      <c r="J373" s="480"/>
      <c r="K373" s="488" t="str">
        <f t="shared" si="1"/>
        <v>김성범</v>
      </c>
      <c r="L373" s="489">
        <f t="shared" si="2"/>
        <v>28</v>
      </c>
      <c r="M373" s="489">
        <f t="shared" si="3"/>
        <v>20</v>
      </c>
      <c r="N373" s="489" t="str">
        <f t="shared" si="4"/>
        <v>06</v>
      </c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</row>
    <row r="374">
      <c r="A374" s="521">
        <v>372.0</v>
      </c>
      <c r="B374" s="522" t="s">
        <v>2128</v>
      </c>
      <c r="C374" s="523">
        <v>26830.0</v>
      </c>
      <c r="D374" s="524" t="s">
        <v>1906</v>
      </c>
      <c r="E374" s="525">
        <v>45826.0</v>
      </c>
      <c r="F374" s="526" t="s">
        <v>9</v>
      </c>
      <c r="G374" s="526" t="s">
        <v>1908</v>
      </c>
      <c r="H374" s="524" t="s">
        <v>34</v>
      </c>
      <c r="I374" s="527"/>
      <c r="J374" s="480"/>
      <c r="K374" s="488" t="str">
        <f t="shared" si="1"/>
        <v>문영기</v>
      </c>
      <c r="L374" s="489">
        <f t="shared" si="2"/>
        <v>52</v>
      </c>
      <c r="M374" s="489">
        <f t="shared" si="3"/>
        <v>50</v>
      </c>
      <c r="N374" s="489" t="str">
        <f t="shared" si="4"/>
        <v>06</v>
      </c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</row>
    <row r="375">
      <c r="A375" s="521">
        <v>373.0</v>
      </c>
      <c r="B375" s="522" t="s">
        <v>2129</v>
      </c>
      <c r="C375" s="523">
        <v>22565.0</v>
      </c>
      <c r="D375" s="524" t="s">
        <v>1906</v>
      </c>
      <c r="E375" s="525">
        <v>45826.0</v>
      </c>
      <c r="F375" s="526" t="s">
        <v>9</v>
      </c>
      <c r="G375" s="526" t="s">
        <v>1908</v>
      </c>
      <c r="H375" s="524" t="s">
        <v>34</v>
      </c>
      <c r="I375" s="527"/>
      <c r="J375" s="480"/>
      <c r="K375" s="488" t="str">
        <f t="shared" si="1"/>
        <v>이경훈</v>
      </c>
      <c r="L375" s="489">
        <f t="shared" si="2"/>
        <v>64</v>
      </c>
      <c r="M375" s="489">
        <f t="shared" si="3"/>
        <v>60</v>
      </c>
      <c r="N375" s="489" t="str">
        <f t="shared" si="4"/>
        <v>06</v>
      </c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</row>
    <row r="376">
      <c r="A376" s="521">
        <v>374.0</v>
      </c>
      <c r="B376" s="522" t="s">
        <v>879</v>
      </c>
      <c r="C376" s="523">
        <v>21094.0</v>
      </c>
      <c r="D376" s="524" t="s">
        <v>1906</v>
      </c>
      <c r="E376" s="525">
        <v>45828.0</v>
      </c>
      <c r="F376" s="526" t="s">
        <v>1910</v>
      </c>
      <c r="G376" s="526" t="s">
        <v>1908</v>
      </c>
      <c r="H376" s="524" t="s">
        <v>34</v>
      </c>
      <c r="I376" s="527"/>
      <c r="J376" s="480"/>
      <c r="K376" s="488" t="str">
        <f t="shared" si="1"/>
        <v>이준봉</v>
      </c>
      <c r="L376" s="489">
        <f t="shared" si="2"/>
        <v>68</v>
      </c>
      <c r="M376" s="489">
        <f t="shared" si="3"/>
        <v>60</v>
      </c>
      <c r="N376" s="489" t="str">
        <f t="shared" si="4"/>
        <v>06</v>
      </c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</row>
    <row r="377">
      <c r="A377" s="521">
        <v>375.0</v>
      </c>
      <c r="B377" s="522" t="s">
        <v>2130</v>
      </c>
      <c r="C377" s="523">
        <v>28281.0</v>
      </c>
      <c r="D377" s="524" t="s">
        <v>1904</v>
      </c>
      <c r="E377" s="525">
        <v>45828.0</v>
      </c>
      <c r="F377" s="526" t="s">
        <v>9</v>
      </c>
      <c r="G377" s="526" t="s">
        <v>1908</v>
      </c>
      <c r="H377" s="524" t="s">
        <v>34</v>
      </c>
      <c r="I377" s="527"/>
      <c r="J377" s="480"/>
      <c r="K377" s="488" t="str">
        <f t="shared" si="1"/>
        <v>강민정(가등록)</v>
      </c>
      <c r="L377" s="489">
        <f t="shared" si="2"/>
        <v>48</v>
      </c>
      <c r="M377" s="489">
        <f t="shared" si="3"/>
        <v>40</v>
      </c>
      <c r="N377" s="489" t="str">
        <f t="shared" si="4"/>
        <v>06</v>
      </c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</row>
    <row r="378">
      <c r="A378" s="521">
        <v>376.0</v>
      </c>
      <c r="B378" s="522" t="s">
        <v>2131</v>
      </c>
      <c r="C378" s="523">
        <v>21097.0</v>
      </c>
      <c r="D378" s="524" t="s">
        <v>1904</v>
      </c>
      <c r="E378" s="525">
        <v>45832.0</v>
      </c>
      <c r="F378" s="526" t="s">
        <v>9</v>
      </c>
      <c r="G378" s="526" t="s">
        <v>1908</v>
      </c>
      <c r="H378" s="524" t="s">
        <v>34</v>
      </c>
      <c r="I378" s="527"/>
      <c r="J378" s="480"/>
      <c r="K378" s="488" t="str">
        <f t="shared" si="1"/>
        <v>박정숙(가등록)</v>
      </c>
      <c r="L378" s="489">
        <f t="shared" si="2"/>
        <v>68</v>
      </c>
      <c r="M378" s="489">
        <f t="shared" si="3"/>
        <v>60</v>
      </c>
      <c r="N378" s="489" t="str">
        <f t="shared" si="4"/>
        <v>06</v>
      </c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</row>
    <row r="379">
      <c r="A379" s="521">
        <v>377.0</v>
      </c>
      <c r="B379" s="522" t="s">
        <v>2132</v>
      </c>
      <c r="C379" s="523">
        <v>31947.0</v>
      </c>
      <c r="D379" s="524" t="s">
        <v>1906</v>
      </c>
      <c r="E379" s="525">
        <v>45833.0</v>
      </c>
      <c r="F379" s="526" t="s">
        <v>9</v>
      </c>
      <c r="G379" s="526" t="s">
        <v>1908</v>
      </c>
      <c r="H379" s="524" t="s">
        <v>34</v>
      </c>
      <c r="I379" s="527"/>
      <c r="J379" s="480"/>
      <c r="K379" s="488" t="str">
        <f t="shared" si="1"/>
        <v>하상헌</v>
      </c>
      <c r="L379" s="489">
        <f t="shared" si="2"/>
        <v>38</v>
      </c>
      <c r="M379" s="489">
        <f t="shared" si="3"/>
        <v>30</v>
      </c>
      <c r="N379" s="489" t="str">
        <f t="shared" si="4"/>
        <v>06</v>
      </c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</row>
    <row r="380">
      <c r="A380" s="528">
        <v>378.0</v>
      </c>
      <c r="B380" s="529" t="s">
        <v>2133</v>
      </c>
      <c r="C380" s="530">
        <v>27167.0</v>
      </c>
      <c r="D380" s="531" t="s">
        <v>1906</v>
      </c>
      <c r="E380" s="532">
        <v>45665.0</v>
      </c>
      <c r="F380" s="533" t="s">
        <v>1910</v>
      </c>
      <c r="G380" s="533" t="s">
        <v>1962</v>
      </c>
      <c r="H380" s="531" t="s">
        <v>28</v>
      </c>
      <c r="I380" s="534"/>
      <c r="J380" s="480"/>
      <c r="K380" s="488" t="str">
        <f t="shared" si="1"/>
        <v>양인수*</v>
      </c>
      <c r="L380" s="489">
        <f t="shared" si="2"/>
        <v>51</v>
      </c>
      <c r="M380" s="489">
        <f t="shared" si="3"/>
        <v>50</v>
      </c>
      <c r="N380" s="489" t="str">
        <f t="shared" si="4"/>
        <v>01</v>
      </c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</row>
    <row r="381">
      <c r="A381" s="528">
        <v>379.0</v>
      </c>
      <c r="B381" s="529" t="s">
        <v>1293</v>
      </c>
      <c r="C381" s="530">
        <v>18339.0</v>
      </c>
      <c r="D381" s="531" t="s">
        <v>1906</v>
      </c>
      <c r="E381" s="532">
        <v>45666.0</v>
      </c>
      <c r="F381" s="533" t="s">
        <v>9</v>
      </c>
      <c r="G381" s="533" t="s">
        <v>1962</v>
      </c>
      <c r="H381" s="531" t="s">
        <v>28</v>
      </c>
      <c r="I381" s="534"/>
      <c r="J381" s="480"/>
      <c r="K381" s="488" t="str">
        <f t="shared" si="1"/>
        <v>김재영</v>
      </c>
      <c r="L381" s="489">
        <f t="shared" si="2"/>
        <v>75</v>
      </c>
      <c r="M381" s="489">
        <f t="shared" si="3"/>
        <v>70</v>
      </c>
      <c r="N381" s="489" t="str">
        <f t="shared" si="4"/>
        <v>01</v>
      </c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</row>
    <row r="382">
      <c r="A382" s="528">
        <v>380.0</v>
      </c>
      <c r="B382" s="529" t="s">
        <v>1083</v>
      </c>
      <c r="C382" s="530">
        <v>18330.0</v>
      </c>
      <c r="D382" s="531" t="s">
        <v>1906</v>
      </c>
      <c r="E382" s="532">
        <v>45667.0</v>
      </c>
      <c r="F382" s="533" t="s">
        <v>1910</v>
      </c>
      <c r="G382" s="533" t="s">
        <v>1962</v>
      </c>
      <c r="H382" s="531" t="s">
        <v>28</v>
      </c>
      <c r="I382" s="534"/>
      <c r="J382" s="480"/>
      <c r="K382" s="488" t="str">
        <f t="shared" si="1"/>
        <v>김수남</v>
      </c>
      <c r="L382" s="489">
        <f t="shared" si="2"/>
        <v>75</v>
      </c>
      <c r="M382" s="489">
        <f t="shared" si="3"/>
        <v>70</v>
      </c>
      <c r="N382" s="489" t="str">
        <f t="shared" si="4"/>
        <v>01</v>
      </c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</row>
    <row r="383">
      <c r="A383" s="528">
        <v>381.0</v>
      </c>
      <c r="B383" s="529" t="s">
        <v>2134</v>
      </c>
      <c r="C383" s="530">
        <v>22951.0</v>
      </c>
      <c r="D383" s="531" t="s">
        <v>1906</v>
      </c>
      <c r="E383" s="532">
        <v>45670.0</v>
      </c>
      <c r="F383" s="533" t="s">
        <v>1910</v>
      </c>
      <c r="G383" s="533" t="s">
        <v>2135</v>
      </c>
      <c r="H383" s="531" t="s">
        <v>28</v>
      </c>
      <c r="I383" s="534"/>
      <c r="J383" s="480"/>
      <c r="K383" s="488" t="str">
        <f t="shared" si="1"/>
        <v>문용성</v>
      </c>
      <c r="L383" s="489">
        <f t="shared" si="2"/>
        <v>63</v>
      </c>
      <c r="M383" s="489">
        <f t="shared" si="3"/>
        <v>60</v>
      </c>
      <c r="N383" s="489" t="str">
        <f t="shared" si="4"/>
        <v>01</v>
      </c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</row>
    <row r="384">
      <c r="A384" s="528">
        <v>382.0</v>
      </c>
      <c r="B384" s="529" t="s">
        <v>1412</v>
      </c>
      <c r="C384" s="530">
        <v>21885.0</v>
      </c>
      <c r="D384" s="531" t="s">
        <v>1906</v>
      </c>
      <c r="E384" s="532">
        <v>45672.0</v>
      </c>
      <c r="F384" s="533" t="s">
        <v>1910</v>
      </c>
      <c r="G384" s="533" t="s">
        <v>1908</v>
      </c>
      <c r="H384" s="531" t="s">
        <v>28</v>
      </c>
      <c r="I384" s="534"/>
      <c r="J384" s="480"/>
      <c r="K384" s="488" t="str">
        <f t="shared" si="1"/>
        <v>최대호</v>
      </c>
      <c r="L384" s="489">
        <f t="shared" si="2"/>
        <v>66</v>
      </c>
      <c r="M384" s="489">
        <f t="shared" si="3"/>
        <v>60</v>
      </c>
      <c r="N384" s="489" t="str">
        <f t="shared" si="4"/>
        <v>01</v>
      </c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</row>
    <row r="385">
      <c r="A385" s="528">
        <v>383.0</v>
      </c>
      <c r="B385" s="529" t="s">
        <v>2136</v>
      </c>
      <c r="C385" s="530">
        <v>32284.0</v>
      </c>
      <c r="D385" s="531" t="s">
        <v>1906</v>
      </c>
      <c r="E385" s="532">
        <v>45675.0</v>
      </c>
      <c r="F385" s="533" t="s">
        <v>2031</v>
      </c>
      <c r="G385" s="533" t="s">
        <v>1908</v>
      </c>
      <c r="H385" s="531" t="s">
        <v>28</v>
      </c>
      <c r="I385" s="534"/>
      <c r="J385" s="480"/>
      <c r="K385" s="488" t="str">
        <f t="shared" si="1"/>
        <v>김용진</v>
      </c>
      <c r="L385" s="489">
        <f t="shared" si="2"/>
        <v>37</v>
      </c>
      <c r="M385" s="489">
        <f t="shared" si="3"/>
        <v>30</v>
      </c>
      <c r="N385" s="489" t="str">
        <f t="shared" si="4"/>
        <v>01</v>
      </c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</row>
    <row r="386">
      <c r="A386" s="528">
        <v>384.0</v>
      </c>
      <c r="B386" s="529" t="s">
        <v>2137</v>
      </c>
      <c r="C386" s="530">
        <v>25995.0</v>
      </c>
      <c r="D386" s="531" t="s">
        <v>1906</v>
      </c>
      <c r="E386" s="532">
        <v>45686.0</v>
      </c>
      <c r="F386" s="533" t="s">
        <v>2031</v>
      </c>
      <c r="G386" s="533" t="s">
        <v>1908</v>
      </c>
      <c r="H386" s="531" t="s">
        <v>28</v>
      </c>
      <c r="I386" s="534"/>
      <c r="J386" s="480"/>
      <c r="K386" s="488" t="str">
        <f t="shared" si="1"/>
        <v>김병욱</v>
      </c>
      <c r="L386" s="489">
        <f t="shared" si="2"/>
        <v>54</v>
      </c>
      <c r="M386" s="489">
        <f t="shared" si="3"/>
        <v>50</v>
      </c>
      <c r="N386" s="489" t="str">
        <f t="shared" si="4"/>
        <v>01</v>
      </c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</row>
    <row r="387">
      <c r="A387" s="528">
        <v>385.0</v>
      </c>
      <c r="B387" s="529" t="s">
        <v>2138</v>
      </c>
      <c r="C387" s="530">
        <v>24324.0</v>
      </c>
      <c r="D387" s="531" t="s">
        <v>1906</v>
      </c>
      <c r="E387" s="532">
        <v>45686.0</v>
      </c>
      <c r="F387" s="533" t="s">
        <v>2031</v>
      </c>
      <c r="G387" s="533" t="s">
        <v>1908</v>
      </c>
      <c r="H387" s="531" t="s">
        <v>28</v>
      </c>
      <c r="I387" s="534"/>
      <c r="J387" s="480"/>
      <c r="K387" s="488" t="str">
        <f t="shared" si="1"/>
        <v>이수복</v>
      </c>
      <c r="L387" s="489">
        <f t="shared" si="2"/>
        <v>59</v>
      </c>
      <c r="M387" s="489">
        <f t="shared" si="3"/>
        <v>50</v>
      </c>
      <c r="N387" s="489" t="str">
        <f t="shared" si="4"/>
        <v>01</v>
      </c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</row>
    <row r="388">
      <c r="A388" s="528">
        <v>386.0</v>
      </c>
      <c r="B388" s="529" t="s">
        <v>2139</v>
      </c>
      <c r="C388" s="530">
        <v>26146.0</v>
      </c>
      <c r="D388" s="531" t="s">
        <v>1906</v>
      </c>
      <c r="E388" s="532">
        <v>45686.0</v>
      </c>
      <c r="F388" s="533" t="s">
        <v>2031</v>
      </c>
      <c r="G388" s="533" t="s">
        <v>1908</v>
      </c>
      <c r="H388" s="531" t="s">
        <v>28</v>
      </c>
      <c r="I388" s="534"/>
      <c r="J388" s="480"/>
      <c r="K388" s="488" t="str">
        <f t="shared" si="1"/>
        <v>정영희</v>
      </c>
      <c r="L388" s="489">
        <f t="shared" si="2"/>
        <v>54</v>
      </c>
      <c r="M388" s="489">
        <f t="shared" si="3"/>
        <v>50</v>
      </c>
      <c r="N388" s="489" t="str">
        <f t="shared" si="4"/>
        <v>01</v>
      </c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</row>
    <row r="389">
      <c r="A389" s="528">
        <v>387.0</v>
      </c>
      <c r="B389" s="529" t="s">
        <v>1872</v>
      </c>
      <c r="C389" s="530">
        <v>26562.0</v>
      </c>
      <c r="D389" s="531" t="s">
        <v>1904</v>
      </c>
      <c r="E389" s="532">
        <v>45692.0</v>
      </c>
      <c r="F389" s="533" t="s">
        <v>9</v>
      </c>
      <c r="G389" s="533" t="s">
        <v>1908</v>
      </c>
      <c r="H389" s="531" t="s">
        <v>28</v>
      </c>
      <c r="I389" s="534"/>
      <c r="J389" s="480"/>
      <c r="K389" s="488" t="str">
        <f t="shared" si="1"/>
        <v>김남경</v>
      </c>
      <c r="L389" s="489">
        <f t="shared" si="2"/>
        <v>53</v>
      </c>
      <c r="M389" s="489">
        <f t="shared" si="3"/>
        <v>50</v>
      </c>
      <c r="N389" s="489" t="str">
        <f t="shared" si="4"/>
        <v>02</v>
      </c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</row>
    <row r="390">
      <c r="A390" s="528">
        <v>388.0</v>
      </c>
      <c r="B390" s="529" t="s">
        <v>1180</v>
      </c>
      <c r="C390" s="530">
        <v>26705.0</v>
      </c>
      <c r="D390" s="531" t="s">
        <v>1906</v>
      </c>
      <c r="E390" s="532">
        <v>45702.0</v>
      </c>
      <c r="F390" s="533" t="s">
        <v>9</v>
      </c>
      <c r="G390" s="533" t="s">
        <v>1962</v>
      </c>
      <c r="H390" s="531" t="s">
        <v>28</v>
      </c>
      <c r="I390" s="534"/>
      <c r="J390" s="480"/>
      <c r="K390" s="488" t="str">
        <f t="shared" si="1"/>
        <v>김호섭</v>
      </c>
      <c r="L390" s="489">
        <f t="shared" si="2"/>
        <v>52</v>
      </c>
      <c r="M390" s="489">
        <f t="shared" si="3"/>
        <v>50</v>
      </c>
      <c r="N390" s="489" t="str">
        <f t="shared" si="4"/>
        <v>02</v>
      </c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</row>
    <row r="391">
      <c r="A391" s="528">
        <v>389.0</v>
      </c>
      <c r="B391" s="529" t="s">
        <v>297</v>
      </c>
      <c r="C391" s="530">
        <v>27195.0</v>
      </c>
      <c r="D391" s="531" t="s">
        <v>1906</v>
      </c>
      <c r="E391" s="532">
        <v>45706.0</v>
      </c>
      <c r="F391" s="533" t="s">
        <v>1910</v>
      </c>
      <c r="G391" s="533" t="s">
        <v>1962</v>
      </c>
      <c r="H391" s="531" t="s">
        <v>28</v>
      </c>
      <c r="I391" s="534"/>
      <c r="J391" s="480"/>
      <c r="K391" s="488" t="str">
        <f t="shared" si="1"/>
        <v>조윤석</v>
      </c>
      <c r="L391" s="489">
        <f t="shared" si="2"/>
        <v>51</v>
      </c>
      <c r="M391" s="489">
        <f t="shared" si="3"/>
        <v>50</v>
      </c>
      <c r="N391" s="489" t="str">
        <f t="shared" si="4"/>
        <v>02</v>
      </c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</row>
    <row r="392">
      <c r="A392" s="528">
        <v>390.0</v>
      </c>
      <c r="B392" s="529" t="s">
        <v>255</v>
      </c>
      <c r="C392" s="530">
        <v>25455.0</v>
      </c>
      <c r="D392" s="531" t="s">
        <v>1906</v>
      </c>
      <c r="E392" s="532">
        <v>45708.0</v>
      </c>
      <c r="F392" s="533" t="s">
        <v>1910</v>
      </c>
      <c r="G392" s="533" t="s">
        <v>1962</v>
      </c>
      <c r="H392" s="531" t="s">
        <v>28</v>
      </c>
      <c r="I392" s="534"/>
      <c r="J392" s="480"/>
      <c r="K392" s="488" t="str">
        <f t="shared" si="1"/>
        <v>김평열</v>
      </c>
      <c r="L392" s="489">
        <f t="shared" si="2"/>
        <v>56</v>
      </c>
      <c r="M392" s="489">
        <f t="shared" si="3"/>
        <v>50</v>
      </c>
      <c r="N392" s="489" t="str">
        <f t="shared" si="4"/>
        <v>02</v>
      </c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</row>
    <row r="393">
      <c r="A393" s="528">
        <v>391.0</v>
      </c>
      <c r="B393" s="529" t="s">
        <v>2140</v>
      </c>
      <c r="C393" s="530">
        <v>26201.0</v>
      </c>
      <c r="D393" s="531" t="s">
        <v>1906</v>
      </c>
      <c r="E393" s="532">
        <v>45712.0</v>
      </c>
      <c r="F393" s="533" t="s">
        <v>9</v>
      </c>
      <c r="G393" s="533" t="s">
        <v>1908</v>
      </c>
      <c r="H393" s="531" t="s">
        <v>28</v>
      </c>
      <c r="I393" s="534"/>
      <c r="J393" s="480"/>
      <c r="K393" s="488" t="str">
        <f t="shared" si="1"/>
        <v>박진영</v>
      </c>
      <c r="L393" s="489">
        <f t="shared" si="2"/>
        <v>54</v>
      </c>
      <c r="M393" s="489">
        <f t="shared" si="3"/>
        <v>50</v>
      </c>
      <c r="N393" s="489" t="str">
        <f t="shared" si="4"/>
        <v>02</v>
      </c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</row>
    <row r="394">
      <c r="A394" s="528">
        <v>392.0</v>
      </c>
      <c r="B394" s="529" t="s">
        <v>1558</v>
      </c>
      <c r="C394" s="530">
        <v>23804.0</v>
      </c>
      <c r="D394" s="531" t="s">
        <v>1906</v>
      </c>
      <c r="E394" s="532">
        <v>45714.0</v>
      </c>
      <c r="F394" s="533" t="s">
        <v>9</v>
      </c>
      <c r="G394" s="533" t="s">
        <v>1908</v>
      </c>
      <c r="H394" s="531" t="s">
        <v>28</v>
      </c>
      <c r="I394" s="534"/>
      <c r="J394" s="480"/>
      <c r="K394" s="488" t="str">
        <f t="shared" si="1"/>
        <v>김선운</v>
      </c>
      <c r="L394" s="489">
        <f t="shared" si="2"/>
        <v>60</v>
      </c>
      <c r="M394" s="489">
        <f t="shared" si="3"/>
        <v>60</v>
      </c>
      <c r="N394" s="489" t="str">
        <f t="shared" si="4"/>
        <v>02</v>
      </c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</row>
    <row r="395">
      <c r="A395" s="528">
        <v>393.0</v>
      </c>
      <c r="B395" s="529" t="s">
        <v>2141</v>
      </c>
      <c r="C395" s="530">
        <v>33792.0</v>
      </c>
      <c r="D395" s="531" t="s">
        <v>1906</v>
      </c>
      <c r="E395" s="532">
        <v>45718.0</v>
      </c>
      <c r="F395" s="533" t="s">
        <v>9</v>
      </c>
      <c r="G395" s="533" t="s">
        <v>1908</v>
      </c>
      <c r="H395" s="531" t="s">
        <v>28</v>
      </c>
      <c r="I395" s="534"/>
      <c r="J395" s="480"/>
      <c r="K395" s="488" t="str">
        <f t="shared" si="1"/>
        <v>조용연</v>
      </c>
      <c r="L395" s="489">
        <f t="shared" si="2"/>
        <v>33</v>
      </c>
      <c r="M395" s="489">
        <f t="shared" si="3"/>
        <v>30</v>
      </c>
      <c r="N395" s="489" t="str">
        <f t="shared" si="4"/>
        <v>03</v>
      </c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</row>
    <row r="396">
      <c r="A396" s="528">
        <v>394.0</v>
      </c>
      <c r="B396" s="529" t="s">
        <v>690</v>
      </c>
      <c r="C396" s="530">
        <v>25622.0</v>
      </c>
      <c r="D396" s="531" t="s">
        <v>1906</v>
      </c>
      <c r="E396" s="532">
        <v>45721.0</v>
      </c>
      <c r="F396" s="533" t="s">
        <v>9</v>
      </c>
      <c r="G396" s="533" t="s">
        <v>1908</v>
      </c>
      <c r="H396" s="531" t="s">
        <v>28</v>
      </c>
      <c r="I396" s="534"/>
      <c r="J396" s="480"/>
      <c r="K396" s="488" t="str">
        <f t="shared" si="1"/>
        <v>박진수</v>
      </c>
      <c r="L396" s="489">
        <f t="shared" si="2"/>
        <v>55</v>
      </c>
      <c r="M396" s="489">
        <f t="shared" si="3"/>
        <v>50</v>
      </c>
      <c r="N396" s="489" t="str">
        <f t="shared" si="4"/>
        <v>03</v>
      </c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</row>
    <row r="397">
      <c r="A397" s="528">
        <v>395.0</v>
      </c>
      <c r="B397" s="529" t="s">
        <v>2142</v>
      </c>
      <c r="C397" s="530">
        <v>25078.0</v>
      </c>
      <c r="D397" s="531" t="s">
        <v>1906</v>
      </c>
      <c r="E397" s="532">
        <v>45723.0</v>
      </c>
      <c r="F397" s="533" t="s">
        <v>1910</v>
      </c>
      <c r="G397" s="533" t="s">
        <v>1962</v>
      </c>
      <c r="H397" s="531" t="s">
        <v>28</v>
      </c>
      <c r="I397" s="534"/>
      <c r="J397" s="480"/>
      <c r="K397" s="488" t="str">
        <f t="shared" si="1"/>
        <v>박제석*</v>
      </c>
      <c r="L397" s="489">
        <f t="shared" si="2"/>
        <v>57</v>
      </c>
      <c r="M397" s="489">
        <f t="shared" si="3"/>
        <v>50</v>
      </c>
      <c r="N397" s="489" t="str">
        <f t="shared" si="4"/>
        <v>03</v>
      </c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</row>
    <row r="398">
      <c r="A398" s="528">
        <v>396.0</v>
      </c>
      <c r="B398" s="529" t="s">
        <v>700</v>
      </c>
      <c r="C398" s="530">
        <v>29440.0</v>
      </c>
      <c r="D398" s="531" t="s">
        <v>1906</v>
      </c>
      <c r="E398" s="532">
        <v>45737.0</v>
      </c>
      <c r="F398" s="533" t="s">
        <v>9</v>
      </c>
      <c r="G398" s="533" t="s">
        <v>1962</v>
      </c>
      <c r="H398" s="531" t="s">
        <v>28</v>
      </c>
      <c r="I398" s="534"/>
      <c r="J398" s="480"/>
      <c r="K398" s="488" t="str">
        <f t="shared" si="1"/>
        <v>강해용</v>
      </c>
      <c r="L398" s="489">
        <f t="shared" si="2"/>
        <v>45</v>
      </c>
      <c r="M398" s="489">
        <f t="shared" si="3"/>
        <v>40</v>
      </c>
      <c r="N398" s="489" t="str">
        <f t="shared" si="4"/>
        <v>03</v>
      </c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</row>
    <row r="399">
      <c r="A399" s="528">
        <v>397.0</v>
      </c>
      <c r="B399" s="529" t="s">
        <v>2143</v>
      </c>
      <c r="C399" s="530">
        <v>28947.0</v>
      </c>
      <c r="D399" s="531" t="s">
        <v>1906</v>
      </c>
      <c r="E399" s="532">
        <v>45737.0</v>
      </c>
      <c r="F399" s="533" t="s">
        <v>9</v>
      </c>
      <c r="G399" s="533" t="s">
        <v>1905</v>
      </c>
      <c r="H399" s="531" t="s">
        <v>28</v>
      </c>
      <c r="I399" s="534"/>
      <c r="J399" s="480"/>
      <c r="K399" s="488" t="str">
        <f t="shared" si="1"/>
        <v>석대근</v>
      </c>
      <c r="L399" s="489">
        <f t="shared" si="2"/>
        <v>46</v>
      </c>
      <c r="M399" s="489">
        <f t="shared" si="3"/>
        <v>40</v>
      </c>
      <c r="N399" s="489" t="str">
        <f t="shared" si="4"/>
        <v>03</v>
      </c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</row>
    <row r="400">
      <c r="A400" s="528">
        <v>398.0</v>
      </c>
      <c r="B400" s="529" t="s">
        <v>2144</v>
      </c>
      <c r="C400" s="530">
        <v>25589.0</v>
      </c>
      <c r="D400" s="531" t="s">
        <v>1906</v>
      </c>
      <c r="E400" s="532">
        <v>45742.0</v>
      </c>
      <c r="F400" s="533" t="s">
        <v>1910</v>
      </c>
      <c r="G400" s="533" t="s">
        <v>1908</v>
      </c>
      <c r="H400" s="531" t="s">
        <v>28</v>
      </c>
      <c r="I400" s="534"/>
      <c r="J400" s="480"/>
      <c r="K400" s="488" t="str">
        <f t="shared" si="1"/>
        <v>신세현</v>
      </c>
      <c r="L400" s="489">
        <f t="shared" si="2"/>
        <v>55</v>
      </c>
      <c r="M400" s="489">
        <f t="shared" si="3"/>
        <v>50</v>
      </c>
      <c r="N400" s="489" t="str">
        <f t="shared" si="4"/>
        <v>03</v>
      </c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</row>
    <row r="401">
      <c r="A401" s="528">
        <v>399.0</v>
      </c>
      <c r="B401" s="529" t="s">
        <v>941</v>
      </c>
      <c r="C401" s="530">
        <v>26025.0</v>
      </c>
      <c r="D401" s="531" t="s">
        <v>1906</v>
      </c>
      <c r="E401" s="532">
        <v>45742.0</v>
      </c>
      <c r="F401" s="533" t="s">
        <v>9</v>
      </c>
      <c r="G401" s="533" t="s">
        <v>1908</v>
      </c>
      <c r="H401" s="531" t="s">
        <v>28</v>
      </c>
      <c r="I401" s="534"/>
      <c r="J401" s="480"/>
      <c r="K401" s="488" t="str">
        <f t="shared" si="1"/>
        <v>임웅택</v>
      </c>
      <c r="L401" s="489">
        <f t="shared" si="2"/>
        <v>54</v>
      </c>
      <c r="M401" s="489">
        <f t="shared" si="3"/>
        <v>50</v>
      </c>
      <c r="N401" s="489" t="str">
        <f t="shared" si="4"/>
        <v>03</v>
      </c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</row>
    <row r="402">
      <c r="A402" s="528">
        <v>400.0</v>
      </c>
      <c r="B402" s="529" t="s">
        <v>2145</v>
      </c>
      <c r="C402" s="530">
        <v>26965.0</v>
      </c>
      <c r="D402" s="531" t="s">
        <v>1906</v>
      </c>
      <c r="E402" s="532">
        <v>45747.0</v>
      </c>
      <c r="F402" s="533" t="s">
        <v>9</v>
      </c>
      <c r="G402" s="533" t="s">
        <v>1908</v>
      </c>
      <c r="H402" s="531" t="s">
        <v>28</v>
      </c>
      <c r="I402" s="534"/>
      <c r="J402" s="480"/>
      <c r="K402" s="488" t="str">
        <f t="shared" si="1"/>
        <v>박광근</v>
      </c>
      <c r="L402" s="489">
        <f t="shared" si="2"/>
        <v>52</v>
      </c>
      <c r="M402" s="489">
        <f t="shared" si="3"/>
        <v>50</v>
      </c>
      <c r="N402" s="489" t="str">
        <f t="shared" si="4"/>
        <v>03</v>
      </c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</row>
    <row r="403">
      <c r="A403" s="528">
        <v>401.0</v>
      </c>
      <c r="B403" s="529" t="s">
        <v>218</v>
      </c>
      <c r="C403" s="530">
        <v>25617.0</v>
      </c>
      <c r="D403" s="531" t="s">
        <v>1906</v>
      </c>
      <c r="E403" s="532">
        <v>45751.0</v>
      </c>
      <c r="F403" s="533" t="s">
        <v>1910</v>
      </c>
      <c r="G403" s="533" t="s">
        <v>1962</v>
      </c>
      <c r="H403" s="531" t="s">
        <v>28</v>
      </c>
      <c r="I403" s="534"/>
      <c r="J403" s="480"/>
      <c r="K403" s="488" t="str">
        <f t="shared" si="1"/>
        <v>오동진</v>
      </c>
      <c r="L403" s="489">
        <f t="shared" si="2"/>
        <v>55</v>
      </c>
      <c r="M403" s="489">
        <f t="shared" si="3"/>
        <v>50</v>
      </c>
      <c r="N403" s="489" t="str">
        <f t="shared" si="4"/>
        <v>04</v>
      </c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</row>
    <row r="404">
      <c r="A404" s="528">
        <v>402.0</v>
      </c>
      <c r="B404" s="529" t="s">
        <v>647</v>
      </c>
      <c r="C404" s="530">
        <v>28575.0</v>
      </c>
      <c r="D404" s="531" t="s">
        <v>1906</v>
      </c>
      <c r="E404" s="532">
        <v>45758.0</v>
      </c>
      <c r="F404" s="533" t="s">
        <v>1910</v>
      </c>
      <c r="G404" s="533" t="s">
        <v>1962</v>
      </c>
      <c r="H404" s="531" t="s">
        <v>28</v>
      </c>
      <c r="I404" s="534"/>
      <c r="J404" s="480"/>
      <c r="K404" s="488" t="str">
        <f t="shared" si="1"/>
        <v>손영준</v>
      </c>
      <c r="L404" s="489">
        <f t="shared" si="2"/>
        <v>47</v>
      </c>
      <c r="M404" s="489">
        <f t="shared" si="3"/>
        <v>40</v>
      </c>
      <c r="N404" s="489" t="str">
        <f t="shared" si="4"/>
        <v>04</v>
      </c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</row>
    <row r="405">
      <c r="A405" s="528">
        <v>403.0</v>
      </c>
      <c r="B405" s="529" t="s">
        <v>851</v>
      </c>
      <c r="C405" s="530">
        <v>25235.0</v>
      </c>
      <c r="D405" s="531" t="s">
        <v>1906</v>
      </c>
      <c r="E405" s="532">
        <v>45762.0</v>
      </c>
      <c r="F405" s="533" t="s">
        <v>1910</v>
      </c>
      <c r="G405" s="533" t="s">
        <v>1962</v>
      </c>
      <c r="H405" s="531" t="s">
        <v>28</v>
      </c>
      <c r="I405" s="534"/>
      <c r="J405" s="480"/>
      <c r="K405" s="488" t="str">
        <f t="shared" si="1"/>
        <v>오상철</v>
      </c>
      <c r="L405" s="489">
        <f t="shared" si="2"/>
        <v>56</v>
      </c>
      <c r="M405" s="489">
        <f t="shared" si="3"/>
        <v>50</v>
      </c>
      <c r="N405" s="489" t="str">
        <f t="shared" si="4"/>
        <v>04</v>
      </c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</row>
    <row r="406">
      <c r="A406" s="528">
        <v>404.0</v>
      </c>
      <c r="B406" s="529" t="s">
        <v>2146</v>
      </c>
      <c r="C406" s="530">
        <v>20476.0</v>
      </c>
      <c r="D406" s="531" t="s">
        <v>1906</v>
      </c>
      <c r="E406" s="532">
        <v>45763.0</v>
      </c>
      <c r="F406" s="533" t="s">
        <v>9</v>
      </c>
      <c r="G406" s="533" t="s">
        <v>1908</v>
      </c>
      <c r="H406" s="531" t="s">
        <v>28</v>
      </c>
      <c r="I406" s="534"/>
      <c r="J406" s="480"/>
      <c r="K406" s="488" t="str">
        <f t="shared" si="1"/>
        <v>한영섭*</v>
      </c>
      <c r="L406" s="489">
        <f t="shared" si="2"/>
        <v>69</v>
      </c>
      <c r="M406" s="489">
        <f t="shared" si="3"/>
        <v>60</v>
      </c>
      <c r="N406" s="489" t="str">
        <f t="shared" si="4"/>
        <v>04</v>
      </c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</row>
    <row r="407">
      <c r="A407" s="528">
        <v>405.0</v>
      </c>
      <c r="B407" s="529" t="s">
        <v>1322</v>
      </c>
      <c r="C407" s="530">
        <v>27045.0</v>
      </c>
      <c r="D407" s="531" t="s">
        <v>1906</v>
      </c>
      <c r="E407" s="532">
        <v>45765.0</v>
      </c>
      <c r="F407" s="533" t="s">
        <v>9</v>
      </c>
      <c r="G407" s="533" t="s">
        <v>1908</v>
      </c>
      <c r="H407" s="531" t="s">
        <v>28</v>
      </c>
      <c r="I407" s="534"/>
      <c r="J407" s="480"/>
      <c r="K407" s="488" t="str">
        <f t="shared" si="1"/>
        <v>나상일</v>
      </c>
      <c r="L407" s="489">
        <f t="shared" si="2"/>
        <v>51</v>
      </c>
      <c r="M407" s="489">
        <f t="shared" si="3"/>
        <v>50</v>
      </c>
      <c r="N407" s="489" t="str">
        <f t="shared" si="4"/>
        <v>04</v>
      </c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</row>
    <row r="408">
      <c r="A408" s="528">
        <v>406.0</v>
      </c>
      <c r="B408" s="529" t="s">
        <v>2147</v>
      </c>
      <c r="C408" s="530">
        <v>28173.0</v>
      </c>
      <c r="D408" s="531" t="s">
        <v>1906</v>
      </c>
      <c r="E408" s="532">
        <v>45769.0</v>
      </c>
      <c r="F408" s="533" t="s">
        <v>9</v>
      </c>
      <c r="G408" s="533" t="s">
        <v>1908</v>
      </c>
      <c r="H408" s="531" t="s">
        <v>28</v>
      </c>
      <c r="I408" s="534"/>
      <c r="J408" s="480"/>
      <c r="K408" s="488" t="str">
        <f t="shared" si="1"/>
        <v>신헌철</v>
      </c>
      <c r="L408" s="489">
        <f t="shared" si="2"/>
        <v>48</v>
      </c>
      <c r="M408" s="489">
        <f t="shared" si="3"/>
        <v>40</v>
      </c>
      <c r="N408" s="489" t="str">
        <f t="shared" si="4"/>
        <v>04</v>
      </c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</row>
    <row r="409">
      <c r="A409" s="528">
        <v>407.0</v>
      </c>
      <c r="B409" s="529" t="s">
        <v>571</v>
      </c>
      <c r="C409" s="530">
        <v>25732.0</v>
      </c>
      <c r="D409" s="531" t="s">
        <v>1906</v>
      </c>
      <c r="E409" s="532">
        <v>45797.0</v>
      </c>
      <c r="F409" s="533" t="s">
        <v>9</v>
      </c>
      <c r="G409" s="533" t="s">
        <v>1908</v>
      </c>
      <c r="H409" s="531" t="s">
        <v>28</v>
      </c>
      <c r="I409" s="534"/>
      <c r="J409" s="480"/>
      <c r="K409" s="488" t="str">
        <f t="shared" si="1"/>
        <v>김성용</v>
      </c>
      <c r="L409" s="489">
        <f t="shared" si="2"/>
        <v>55</v>
      </c>
      <c r="M409" s="489">
        <f t="shared" si="3"/>
        <v>50</v>
      </c>
      <c r="N409" s="489" t="str">
        <f t="shared" si="4"/>
        <v>05</v>
      </c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</row>
    <row r="410">
      <c r="A410" s="528">
        <v>408.0</v>
      </c>
      <c r="B410" s="529" t="s">
        <v>593</v>
      </c>
      <c r="C410" s="530">
        <v>24520.0</v>
      </c>
      <c r="D410" s="531" t="s">
        <v>1906</v>
      </c>
      <c r="E410" s="532">
        <v>45799.0</v>
      </c>
      <c r="F410" s="533" t="s">
        <v>1910</v>
      </c>
      <c r="G410" s="533" t="s">
        <v>1962</v>
      </c>
      <c r="H410" s="531" t="s">
        <v>28</v>
      </c>
      <c r="I410" s="534"/>
      <c r="J410" s="480"/>
      <c r="K410" s="488" t="str">
        <f t="shared" si="1"/>
        <v>박래권</v>
      </c>
      <c r="L410" s="489">
        <f t="shared" si="2"/>
        <v>58</v>
      </c>
      <c r="M410" s="489">
        <f t="shared" si="3"/>
        <v>50</v>
      </c>
      <c r="N410" s="489" t="str">
        <f t="shared" si="4"/>
        <v>05</v>
      </c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</row>
    <row r="411">
      <c r="A411" s="528">
        <v>409.0</v>
      </c>
      <c r="B411" s="529" t="s">
        <v>2148</v>
      </c>
      <c r="C411" s="530">
        <v>20965.0</v>
      </c>
      <c r="D411" s="531" t="s">
        <v>1904</v>
      </c>
      <c r="E411" s="532">
        <v>45799.0</v>
      </c>
      <c r="F411" s="533" t="s">
        <v>2149</v>
      </c>
      <c r="G411" s="533" t="s">
        <v>1908</v>
      </c>
      <c r="H411" s="531" t="s">
        <v>28</v>
      </c>
      <c r="I411" s="534"/>
      <c r="J411" s="480"/>
      <c r="K411" s="488" t="str">
        <f t="shared" si="1"/>
        <v>김용예</v>
      </c>
      <c r="L411" s="489">
        <f t="shared" si="2"/>
        <v>68</v>
      </c>
      <c r="M411" s="489">
        <f t="shared" si="3"/>
        <v>60</v>
      </c>
      <c r="N411" s="489" t="str">
        <f t="shared" si="4"/>
        <v>05</v>
      </c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</row>
    <row r="412">
      <c r="A412" s="528">
        <v>410.0</v>
      </c>
      <c r="B412" s="529" t="s">
        <v>2150</v>
      </c>
      <c r="C412" s="530">
        <v>25314.0</v>
      </c>
      <c r="D412" s="531" t="s">
        <v>1906</v>
      </c>
      <c r="E412" s="532">
        <v>45805.0</v>
      </c>
      <c r="F412" s="533" t="s">
        <v>1910</v>
      </c>
      <c r="G412" s="533" t="s">
        <v>1908</v>
      </c>
      <c r="H412" s="531" t="s">
        <v>28</v>
      </c>
      <c r="I412" s="534"/>
      <c r="J412" s="480"/>
      <c r="K412" s="488" t="str">
        <f t="shared" si="1"/>
        <v>박원근</v>
      </c>
      <c r="L412" s="489">
        <f t="shared" si="2"/>
        <v>56</v>
      </c>
      <c r="M412" s="489">
        <f t="shared" si="3"/>
        <v>50</v>
      </c>
      <c r="N412" s="489" t="str">
        <f t="shared" si="4"/>
        <v>05</v>
      </c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</row>
    <row r="413">
      <c r="A413" s="528">
        <v>411.0</v>
      </c>
      <c r="B413" s="529" t="s">
        <v>2151</v>
      </c>
      <c r="C413" s="530">
        <v>28255.0</v>
      </c>
      <c r="D413" s="531" t="s">
        <v>1904</v>
      </c>
      <c r="E413" s="532">
        <v>45806.0</v>
      </c>
      <c r="F413" s="533" t="s">
        <v>9</v>
      </c>
      <c r="G413" s="533" t="s">
        <v>1908</v>
      </c>
      <c r="H413" s="531" t="s">
        <v>28</v>
      </c>
      <c r="I413" s="534"/>
      <c r="J413" s="480"/>
      <c r="K413" s="488" t="str">
        <f t="shared" si="1"/>
        <v>전경옥</v>
      </c>
      <c r="L413" s="489">
        <f t="shared" si="2"/>
        <v>48</v>
      </c>
      <c r="M413" s="489">
        <f t="shared" si="3"/>
        <v>40</v>
      </c>
      <c r="N413" s="489" t="str">
        <f t="shared" si="4"/>
        <v>05</v>
      </c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</row>
    <row r="414">
      <c r="A414" s="528">
        <v>412.0</v>
      </c>
      <c r="B414" s="529" t="s">
        <v>1009</v>
      </c>
      <c r="C414" s="530">
        <v>29328.0</v>
      </c>
      <c r="D414" s="531" t="s">
        <v>1906</v>
      </c>
      <c r="E414" s="532">
        <v>45812.0</v>
      </c>
      <c r="F414" s="533" t="s">
        <v>9</v>
      </c>
      <c r="G414" s="533" t="s">
        <v>1962</v>
      </c>
      <c r="H414" s="531" t="s">
        <v>28</v>
      </c>
      <c r="I414" s="534"/>
      <c r="J414" s="480"/>
      <c r="K414" s="488" t="str">
        <f t="shared" si="1"/>
        <v>서강훈</v>
      </c>
      <c r="L414" s="489">
        <f t="shared" si="2"/>
        <v>45</v>
      </c>
      <c r="M414" s="489">
        <f t="shared" si="3"/>
        <v>40</v>
      </c>
      <c r="N414" s="489" t="str">
        <f t="shared" si="4"/>
        <v>06</v>
      </c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</row>
    <row r="415">
      <c r="A415" s="528">
        <v>413.0</v>
      </c>
      <c r="B415" s="529" t="s">
        <v>853</v>
      </c>
      <c r="C415" s="530">
        <v>22514.0</v>
      </c>
      <c r="D415" s="531" t="s">
        <v>1906</v>
      </c>
      <c r="E415" s="532">
        <v>45812.0</v>
      </c>
      <c r="F415" s="533" t="s">
        <v>9</v>
      </c>
      <c r="G415" s="533" t="s">
        <v>1908</v>
      </c>
      <c r="H415" s="531" t="s">
        <v>28</v>
      </c>
      <c r="I415" s="534"/>
      <c r="J415" s="480"/>
      <c r="K415" s="488" t="str">
        <f t="shared" si="1"/>
        <v>임일모</v>
      </c>
      <c r="L415" s="489">
        <f t="shared" si="2"/>
        <v>64</v>
      </c>
      <c r="M415" s="489">
        <f t="shared" si="3"/>
        <v>60</v>
      </c>
      <c r="N415" s="489" t="str">
        <f t="shared" si="4"/>
        <v>06</v>
      </c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</row>
    <row r="416">
      <c r="A416" s="528">
        <v>414.0</v>
      </c>
      <c r="B416" s="529" t="s">
        <v>807</v>
      </c>
      <c r="C416" s="530">
        <v>21837.0</v>
      </c>
      <c r="D416" s="531" t="s">
        <v>1906</v>
      </c>
      <c r="E416" s="532">
        <v>45821.0</v>
      </c>
      <c r="F416" s="533" t="s">
        <v>1910</v>
      </c>
      <c r="G416" s="533" t="s">
        <v>1962</v>
      </c>
      <c r="H416" s="531" t="s">
        <v>28</v>
      </c>
      <c r="I416" s="534"/>
      <c r="J416" s="480"/>
      <c r="K416" s="488" t="str">
        <f t="shared" si="1"/>
        <v>정경석</v>
      </c>
      <c r="L416" s="489">
        <f t="shared" si="2"/>
        <v>66</v>
      </c>
      <c r="M416" s="489">
        <f t="shared" si="3"/>
        <v>60</v>
      </c>
      <c r="N416" s="489" t="str">
        <f t="shared" si="4"/>
        <v>06</v>
      </c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</row>
    <row r="417">
      <c r="A417" s="528">
        <v>415.0</v>
      </c>
      <c r="B417" s="529" t="s">
        <v>889</v>
      </c>
      <c r="C417" s="530">
        <v>21321.0</v>
      </c>
      <c r="D417" s="531" t="s">
        <v>1906</v>
      </c>
      <c r="E417" s="532">
        <v>45828.0</v>
      </c>
      <c r="F417" s="533" t="s">
        <v>9</v>
      </c>
      <c r="G417" s="533" t="s">
        <v>1908</v>
      </c>
      <c r="H417" s="531" t="s">
        <v>28</v>
      </c>
      <c r="I417" s="534"/>
      <c r="J417" s="480"/>
      <c r="K417" s="488" t="str">
        <f t="shared" si="1"/>
        <v>조철형</v>
      </c>
      <c r="L417" s="489">
        <f t="shared" si="2"/>
        <v>67</v>
      </c>
      <c r="M417" s="489">
        <f t="shared" si="3"/>
        <v>60</v>
      </c>
      <c r="N417" s="489" t="str">
        <f t="shared" si="4"/>
        <v>06</v>
      </c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</row>
    <row r="418">
      <c r="A418" s="535">
        <v>416.0</v>
      </c>
      <c r="B418" s="536" t="s">
        <v>2152</v>
      </c>
      <c r="C418" s="537">
        <v>22708.0</v>
      </c>
      <c r="D418" s="538" t="s">
        <v>1906</v>
      </c>
      <c r="E418" s="539">
        <v>45659.0</v>
      </c>
      <c r="F418" s="540" t="s">
        <v>1910</v>
      </c>
      <c r="G418" s="540" t="s">
        <v>1908</v>
      </c>
      <c r="H418" s="538" t="s">
        <v>29</v>
      </c>
      <c r="I418" s="541"/>
      <c r="J418" s="480"/>
      <c r="K418" s="488" t="str">
        <f t="shared" si="1"/>
        <v>조일동*</v>
      </c>
      <c r="L418" s="489">
        <f t="shared" si="2"/>
        <v>63</v>
      </c>
      <c r="M418" s="489">
        <f t="shared" si="3"/>
        <v>60</v>
      </c>
      <c r="N418" s="489" t="str">
        <f t="shared" si="4"/>
        <v>01</v>
      </c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</row>
    <row r="419">
      <c r="A419" s="535">
        <v>416.0</v>
      </c>
      <c r="B419" s="536" t="s">
        <v>498</v>
      </c>
      <c r="C419" s="537">
        <v>29812.0</v>
      </c>
      <c r="D419" s="538" t="s">
        <v>1906</v>
      </c>
      <c r="E419" s="539">
        <v>45659.0</v>
      </c>
      <c r="F419" s="540" t="s">
        <v>1910</v>
      </c>
      <c r="G419" s="540" t="s">
        <v>1905</v>
      </c>
      <c r="H419" s="538" t="s">
        <v>29</v>
      </c>
      <c r="I419" s="541"/>
      <c r="J419" s="480"/>
      <c r="K419" s="488" t="str">
        <f t="shared" si="1"/>
        <v>남기훈</v>
      </c>
      <c r="L419" s="489">
        <f t="shared" si="2"/>
        <v>44</v>
      </c>
      <c r="M419" s="489">
        <f t="shared" si="3"/>
        <v>40</v>
      </c>
      <c r="N419" s="489" t="str">
        <f t="shared" si="4"/>
        <v>01</v>
      </c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</row>
    <row r="420">
      <c r="A420" s="535">
        <v>417.0</v>
      </c>
      <c r="B420" s="536" t="s">
        <v>2153</v>
      </c>
      <c r="C420" s="537">
        <v>25943.0</v>
      </c>
      <c r="D420" s="538" t="s">
        <v>1904</v>
      </c>
      <c r="E420" s="539">
        <v>45659.0</v>
      </c>
      <c r="F420" s="540" t="s">
        <v>9</v>
      </c>
      <c r="G420" s="540" t="s">
        <v>1908</v>
      </c>
      <c r="H420" s="538" t="s">
        <v>29</v>
      </c>
      <c r="I420" s="541"/>
      <c r="J420" s="480"/>
      <c r="K420" s="488" t="str">
        <f t="shared" si="1"/>
        <v>이승희</v>
      </c>
      <c r="L420" s="489">
        <f t="shared" si="2"/>
        <v>54</v>
      </c>
      <c r="M420" s="489">
        <f t="shared" si="3"/>
        <v>50</v>
      </c>
      <c r="N420" s="489" t="str">
        <f t="shared" si="4"/>
        <v>01</v>
      </c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</row>
    <row r="421">
      <c r="A421" s="535">
        <v>417.0</v>
      </c>
      <c r="B421" s="536" t="s">
        <v>2154</v>
      </c>
      <c r="C421" s="537">
        <v>24959.0</v>
      </c>
      <c r="D421" s="538" t="s">
        <v>1904</v>
      </c>
      <c r="E421" s="539">
        <v>45659.0</v>
      </c>
      <c r="F421" s="540" t="s">
        <v>9</v>
      </c>
      <c r="G421" s="540" t="s">
        <v>1908</v>
      </c>
      <c r="H421" s="538" t="s">
        <v>29</v>
      </c>
      <c r="I421" s="541"/>
      <c r="J421" s="480"/>
      <c r="K421" s="488" t="str">
        <f t="shared" si="1"/>
        <v>안성현</v>
      </c>
      <c r="L421" s="489">
        <f t="shared" si="2"/>
        <v>57</v>
      </c>
      <c r="M421" s="489">
        <f t="shared" si="3"/>
        <v>50</v>
      </c>
      <c r="N421" s="489" t="str">
        <f t="shared" si="4"/>
        <v>01</v>
      </c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</row>
    <row r="422">
      <c r="A422" s="535">
        <v>418.0</v>
      </c>
      <c r="B422" s="536" t="s">
        <v>2155</v>
      </c>
      <c r="C422" s="537">
        <v>23743.0</v>
      </c>
      <c r="D422" s="538" t="s">
        <v>1906</v>
      </c>
      <c r="E422" s="539">
        <v>45659.0</v>
      </c>
      <c r="F422" s="540" t="s">
        <v>1910</v>
      </c>
      <c r="G422" s="540" t="s">
        <v>1905</v>
      </c>
      <c r="H422" s="538" t="s">
        <v>29</v>
      </c>
      <c r="I422" s="541"/>
      <c r="J422" s="480"/>
      <c r="K422" s="488" t="str">
        <f t="shared" si="1"/>
        <v>심준섭</v>
      </c>
      <c r="L422" s="489">
        <f t="shared" si="2"/>
        <v>60</v>
      </c>
      <c r="M422" s="489">
        <f t="shared" si="3"/>
        <v>60</v>
      </c>
      <c r="N422" s="489" t="str">
        <f t="shared" si="4"/>
        <v>01</v>
      </c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</row>
    <row r="423">
      <c r="A423" s="535">
        <v>418.0</v>
      </c>
      <c r="B423" s="536" t="s">
        <v>2156</v>
      </c>
      <c r="C423" s="537">
        <v>16968.0</v>
      </c>
      <c r="D423" s="538" t="s">
        <v>1906</v>
      </c>
      <c r="E423" s="539">
        <v>45660.0</v>
      </c>
      <c r="F423" s="540" t="s">
        <v>9</v>
      </c>
      <c r="G423" s="540" t="s">
        <v>1908</v>
      </c>
      <c r="H423" s="538" t="s">
        <v>29</v>
      </c>
      <c r="I423" s="541"/>
      <c r="J423" s="480"/>
      <c r="K423" s="488" t="str">
        <f t="shared" si="1"/>
        <v>엄익환</v>
      </c>
      <c r="L423" s="489">
        <f t="shared" si="2"/>
        <v>79</v>
      </c>
      <c r="M423" s="489">
        <f t="shared" si="3"/>
        <v>70</v>
      </c>
      <c r="N423" s="489" t="str">
        <f t="shared" si="4"/>
        <v>01</v>
      </c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</row>
    <row r="424">
      <c r="A424" s="535">
        <v>419.0</v>
      </c>
      <c r="B424" s="536" t="s">
        <v>2157</v>
      </c>
      <c r="C424" s="537">
        <v>23018.0</v>
      </c>
      <c r="D424" s="538" t="s">
        <v>1906</v>
      </c>
      <c r="E424" s="539">
        <v>45660.0</v>
      </c>
      <c r="F424" s="540" t="s">
        <v>9</v>
      </c>
      <c r="G424" s="540" t="s">
        <v>1905</v>
      </c>
      <c r="H424" s="538" t="s">
        <v>29</v>
      </c>
      <c r="I424" s="541"/>
      <c r="J424" s="480"/>
      <c r="K424" s="488" t="str">
        <f t="shared" si="1"/>
        <v>김성진*</v>
      </c>
      <c r="L424" s="489">
        <f t="shared" si="2"/>
        <v>62</v>
      </c>
      <c r="M424" s="489">
        <f t="shared" si="3"/>
        <v>60</v>
      </c>
      <c r="N424" s="489" t="str">
        <f t="shared" si="4"/>
        <v>01</v>
      </c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</row>
    <row r="425">
      <c r="A425" s="535">
        <v>419.0</v>
      </c>
      <c r="B425" s="536" t="s">
        <v>259</v>
      </c>
      <c r="C425" s="537">
        <v>23239.0</v>
      </c>
      <c r="D425" s="538" t="s">
        <v>1906</v>
      </c>
      <c r="E425" s="539">
        <v>45663.0</v>
      </c>
      <c r="F425" s="540" t="s">
        <v>9</v>
      </c>
      <c r="G425" s="540" t="s">
        <v>1908</v>
      </c>
      <c r="H425" s="538" t="s">
        <v>29</v>
      </c>
      <c r="I425" s="541"/>
      <c r="J425" s="480"/>
      <c r="K425" s="488" t="str">
        <f t="shared" si="1"/>
        <v>박성훈</v>
      </c>
      <c r="L425" s="489">
        <f t="shared" si="2"/>
        <v>62</v>
      </c>
      <c r="M425" s="489">
        <f t="shared" si="3"/>
        <v>60</v>
      </c>
      <c r="N425" s="489" t="str">
        <f t="shared" si="4"/>
        <v>01</v>
      </c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</row>
    <row r="426">
      <c r="A426" s="535">
        <v>420.0</v>
      </c>
      <c r="B426" s="536" t="s">
        <v>2158</v>
      </c>
      <c r="C426" s="537">
        <v>24572.0</v>
      </c>
      <c r="D426" s="538" t="s">
        <v>1906</v>
      </c>
      <c r="E426" s="539">
        <v>45663.0</v>
      </c>
      <c r="F426" s="540" t="s">
        <v>9</v>
      </c>
      <c r="G426" s="540" t="s">
        <v>1905</v>
      </c>
      <c r="H426" s="538" t="s">
        <v>29</v>
      </c>
      <c r="I426" s="541"/>
      <c r="J426" s="480"/>
      <c r="K426" s="488" t="str">
        <f t="shared" si="1"/>
        <v>나태희</v>
      </c>
      <c r="L426" s="489">
        <f t="shared" si="2"/>
        <v>58</v>
      </c>
      <c r="M426" s="489">
        <f t="shared" si="3"/>
        <v>50</v>
      </c>
      <c r="N426" s="489" t="str">
        <f t="shared" si="4"/>
        <v>01</v>
      </c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</row>
    <row r="427">
      <c r="A427" s="535">
        <v>420.0</v>
      </c>
      <c r="B427" s="536" t="s">
        <v>2159</v>
      </c>
      <c r="C427" s="537">
        <v>22109.0</v>
      </c>
      <c r="D427" s="538" t="s">
        <v>1906</v>
      </c>
      <c r="E427" s="539">
        <v>45664.0</v>
      </c>
      <c r="F427" s="540" t="s">
        <v>9</v>
      </c>
      <c r="G427" s="540" t="s">
        <v>1908</v>
      </c>
      <c r="H427" s="538" t="s">
        <v>29</v>
      </c>
      <c r="I427" s="541"/>
      <c r="J427" s="480"/>
      <c r="K427" s="488" t="str">
        <f t="shared" si="1"/>
        <v>최진옥*</v>
      </c>
      <c r="L427" s="489">
        <f t="shared" si="2"/>
        <v>65</v>
      </c>
      <c r="M427" s="489">
        <f t="shared" si="3"/>
        <v>60</v>
      </c>
      <c r="N427" s="489" t="str">
        <f t="shared" si="4"/>
        <v>01</v>
      </c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</row>
    <row r="428">
      <c r="A428" s="535">
        <v>421.0</v>
      </c>
      <c r="B428" s="536" t="s">
        <v>517</v>
      </c>
      <c r="C428" s="537">
        <v>25954.0</v>
      </c>
      <c r="D428" s="538" t="s">
        <v>1906</v>
      </c>
      <c r="E428" s="539">
        <v>45665.0</v>
      </c>
      <c r="F428" s="540" t="s">
        <v>1910</v>
      </c>
      <c r="G428" s="540" t="s">
        <v>1905</v>
      </c>
      <c r="H428" s="538" t="s">
        <v>29</v>
      </c>
      <c r="I428" s="541"/>
      <c r="J428" s="480"/>
      <c r="K428" s="488" t="str">
        <f t="shared" si="1"/>
        <v>송수철</v>
      </c>
      <c r="L428" s="489">
        <f t="shared" si="2"/>
        <v>54</v>
      </c>
      <c r="M428" s="489">
        <f t="shared" si="3"/>
        <v>50</v>
      </c>
      <c r="N428" s="489" t="str">
        <f t="shared" si="4"/>
        <v>01</v>
      </c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</row>
    <row r="429">
      <c r="A429" s="535">
        <v>421.0</v>
      </c>
      <c r="B429" s="536" t="s">
        <v>2160</v>
      </c>
      <c r="C429" s="537">
        <v>21975.0</v>
      </c>
      <c r="D429" s="538" t="s">
        <v>1906</v>
      </c>
      <c r="E429" s="539">
        <v>45665.0</v>
      </c>
      <c r="F429" s="540" t="s">
        <v>9</v>
      </c>
      <c r="G429" s="540" t="s">
        <v>1908</v>
      </c>
      <c r="H429" s="538" t="s">
        <v>29</v>
      </c>
      <c r="I429" s="541"/>
      <c r="J429" s="480"/>
      <c r="K429" s="488" t="str">
        <f t="shared" si="1"/>
        <v>이수봉</v>
      </c>
      <c r="L429" s="489">
        <f t="shared" si="2"/>
        <v>65</v>
      </c>
      <c r="M429" s="489">
        <f t="shared" si="3"/>
        <v>60</v>
      </c>
      <c r="N429" s="489" t="str">
        <f t="shared" si="4"/>
        <v>01</v>
      </c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</row>
    <row r="430">
      <c r="A430" s="535">
        <v>422.0</v>
      </c>
      <c r="B430" s="536" t="s">
        <v>225</v>
      </c>
      <c r="C430" s="537">
        <v>24691.0</v>
      </c>
      <c r="D430" s="538" t="s">
        <v>1906</v>
      </c>
      <c r="E430" s="539">
        <v>45665.0</v>
      </c>
      <c r="F430" s="540" t="s">
        <v>1910</v>
      </c>
      <c r="G430" s="540" t="s">
        <v>1908</v>
      </c>
      <c r="H430" s="538" t="s">
        <v>29</v>
      </c>
      <c r="I430" s="541"/>
      <c r="J430" s="480"/>
      <c r="K430" s="488" t="str">
        <f t="shared" si="1"/>
        <v>정재창</v>
      </c>
      <c r="L430" s="489">
        <f t="shared" si="2"/>
        <v>58</v>
      </c>
      <c r="M430" s="489">
        <f t="shared" si="3"/>
        <v>50</v>
      </c>
      <c r="N430" s="489" t="str">
        <f t="shared" si="4"/>
        <v>01</v>
      </c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</row>
    <row r="431">
      <c r="A431" s="535">
        <v>422.0</v>
      </c>
      <c r="B431" s="536" t="s">
        <v>318</v>
      </c>
      <c r="C431" s="537">
        <v>23352.0</v>
      </c>
      <c r="D431" s="538" t="s">
        <v>1904</v>
      </c>
      <c r="E431" s="539">
        <v>45665.0</v>
      </c>
      <c r="F431" s="540" t="s">
        <v>9</v>
      </c>
      <c r="G431" s="540" t="s">
        <v>1905</v>
      </c>
      <c r="H431" s="538" t="s">
        <v>29</v>
      </c>
      <c r="I431" s="541"/>
      <c r="J431" s="480"/>
      <c r="K431" s="488" t="str">
        <f t="shared" si="1"/>
        <v>박도이</v>
      </c>
      <c r="L431" s="489">
        <f t="shared" si="2"/>
        <v>62</v>
      </c>
      <c r="M431" s="489">
        <f t="shared" si="3"/>
        <v>60</v>
      </c>
      <c r="N431" s="489" t="str">
        <f t="shared" si="4"/>
        <v>01</v>
      </c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</row>
    <row r="432">
      <c r="A432" s="535">
        <v>423.0</v>
      </c>
      <c r="B432" s="536" t="s">
        <v>528</v>
      </c>
      <c r="C432" s="537">
        <v>33597.0</v>
      </c>
      <c r="D432" s="538" t="s">
        <v>1906</v>
      </c>
      <c r="E432" s="539">
        <v>45665.0</v>
      </c>
      <c r="F432" s="540" t="s">
        <v>1910</v>
      </c>
      <c r="G432" s="540" t="s">
        <v>1905</v>
      </c>
      <c r="H432" s="538" t="s">
        <v>29</v>
      </c>
      <c r="I432" s="541"/>
      <c r="J432" s="480"/>
      <c r="K432" s="488" t="str">
        <f t="shared" si="1"/>
        <v>장윤창</v>
      </c>
      <c r="L432" s="489">
        <f t="shared" si="2"/>
        <v>34</v>
      </c>
      <c r="M432" s="489">
        <f t="shared" si="3"/>
        <v>30</v>
      </c>
      <c r="N432" s="489" t="str">
        <f t="shared" si="4"/>
        <v>01</v>
      </c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</row>
    <row r="433">
      <c r="A433" s="535">
        <v>423.0</v>
      </c>
      <c r="B433" s="536" t="s">
        <v>2161</v>
      </c>
      <c r="C433" s="537">
        <v>33560.0</v>
      </c>
      <c r="D433" s="538" t="s">
        <v>1906</v>
      </c>
      <c r="E433" s="539">
        <v>45665.0</v>
      </c>
      <c r="F433" s="540" t="s">
        <v>9</v>
      </c>
      <c r="G433" s="540" t="s">
        <v>1908</v>
      </c>
      <c r="H433" s="538" t="s">
        <v>29</v>
      </c>
      <c r="I433" s="541"/>
      <c r="J433" s="480"/>
      <c r="K433" s="488" t="str">
        <f t="shared" si="1"/>
        <v>송진욱</v>
      </c>
      <c r="L433" s="489">
        <f t="shared" si="2"/>
        <v>34</v>
      </c>
      <c r="M433" s="489">
        <f t="shared" si="3"/>
        <v>30</v>
      </c>
      <c r="N433" s="489" t="str">
        <f t="shared" si="4"/>
        <v>01</v>
      </c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</row>
    <row r="434">
      <c r="A434" s="535">
        <v>424.0</v>
      </c>
      <c r="B434" s="536" t="s">
        <v>278</v>
      </c>
      <c r="C434" s="537">
        <v>24132.0</v>
      </c>
      <c r="D434" s="538" t="s">
        <v>1906</v>
      </c>
      <c r="E434" s="539">
        <v>45665.0</v>
      </c>
      <c r="F434" s="540" t="s">
        <v>9</v>
      </c>
      <c r="G434" s="540" t="s">
        <v>1908</v>
      </c>
      <c r="H434" s="538" t="s">
        <v>29</v>
      </c>
      <c r="I434" s="541"/>
      <c r="J434" s="480"/>
      <c r="K434" s="488" t="str">
        <f t="shared" si="1"/>
        <v>김창현</v>
      </c>
      <c r="L434" s="489">
        <f t="shared" si="2"/>
        <v>59</v>
      </c>
      <c r="M434" s="489">
        <f t="shared" si="3"/>
        <v>50</v>
      </c>
      <c r="N434" s="489" t="str">
        <f t="shared" si="4"/>
        <v>01</v>
      </c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</row>
    <row r="435">
      <c r="A435" s="535">
        <v>424.0</v>
      </c>
      <c r="B435" s="536" t="s">
        <v>2162</v>
      </c>
      <c r="C435" s="537">
        <v>21916.0</v>
      </c>
      <c r="D435" s="538" t="s">
        <v>1904</v>
      </c>
      <c r="E435" s="539">
        <v>45665.0</v>
      </c>
      <c r="F435" s="540" t="s">
        <v>9</v>
      </c>
      <c r="G435" s="540" t="s">
        <v>1908</v>
      </c>
      <c r="H435" s="538" t="s">
        <v>29</v>
      </c>
      <c r="I435" s="541"/>
      <c r="J435" s="480"/>
      <c r="K435" s="488" t="str">
        <f t="shared" si="1"/>
        <v>신원미상(계동이)</v>
      </c>
      <c r="L435" s="489">
        <f t="shared" si="2"/>
        <v>65</v>
      </c>
      <c r="M435" s="489">
        <f t="shared" si="3"/>
        <v>60</v>
      </c>
      <c r="N435" s="489" t="str">
        <f t="shared" si="4"/>
        <v>01</v>
      </c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</row>
    <row r="436">
      <c r="A436" s="535">
        <v>425.0</v>
      </c>
      <c r="B436" s="536" t="s">
        <v>505</v>
      </c>
      <c r="C436" s="537">
        <v>33231.0</v>
      </c>
      <c r="D436" s="538" t="s">
        <v>1904</v>
      </c>
      <c r="E436" s="539">
        <v>45666.0</v>
      </c>
      <c r="F436" s="540" t="s">
        <v>2163</v>
      </c>
      <c r="G436" s="540" t="s">
        <v>1905</v>
      </c>
      <c r="H436" s="538" t="s">
        <v>29</v>
      </c>
      <c r="I436" s="541"/>
      <c r="J436" s="480"/>
      <c r="K436" s="488" t="str">
        <f t="shared" si="1"/>
        <v>김다연</v>
      </c>
      <c r="L436" s="489">
        <f t="shared" si="2"/>
        <v>35</v>
      </c>
      <c r="M436" s="489">
        <f t="shared" si="3"/>
        <v>30</v>
      </c>
      <c r="N436" s="489" t="str">
        <f t="shared" si="4"/>
        <v>01</v>
      </c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</row>
    <row r="437">
      <c r="A437" s="535">
        <v>425.0</v>
      </c>
      <c r="B437" s="536" t="s">
        <v>655</v>
      </c>
      <c r="C437" s="537">
        <v>35000.0</v>
      </c>
      <c r="D437" s="538" t="s">
        <v>1904</v>
      </c>
      <c r="E437" s="539">
        <v>45666.0</v>
      </c>
      <c r="F437" s="540" t="s">
        <v>9</v>
      </c>
      <c r="G437" s="540" t="s">
        <v>1908</v>
      </c>
      <c r="H437" s="538" t="s">
        <v>29</v>
      </c>
      <c r="I437" s="541"/>
      <c r="J437" s="480"/>
      <c r="K437" s="488" t="str">
        <f t="shared" si="1"/>
        <v>이혜원</v>
      </c>
      <c r="L437" s="489">
        <f t="shared" si="2"/>
        <v>30</v>
      </c>
      <c r="M437" s="489">
        <f t="shared" si="3"/>
        <v>30</v>
      </c>
      <c r="N437" s="489" t="str">
        <f t="shared" si="4"/>
        <v>01</v>
      </c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</row>
    <row r="438">
      <c r="A438" s="535">
        <v>426.0</v>
      </c>
      <c r="B438" s="536" t="s">
        <v>2164</v>
      </c>
      <c r="C438" s="537">
        <v>20145.0</v>
      </c>
      <c r="D438" s="538" t="s">
        <v>1904</v>
      </c>
      <c r="E438" s="539">
        <v>45667.0</v>
      </c>
      <c r="F438" s="540" t="s">
        <v>9</v>
      </c>
      <c r="G438" s="540" t="s">
        <v>1908</v>
      </c>
      <c r="H438" s="538" t="s">
        <v>29</v>
      </c>
      <c r="I438" s="541"/>
      <c r="J438" s="480"/>
      <c r="K438" s="488" t="str">
        <f t="shared" si="1"/>
        <v>이명숙</v>
      </c>
      <c r="L438" s="489">
        <f t="shared" si="2"/>
        <v>70</v>
      </c>
      <c r="M438" s="489">
        <f t="shared" si="3"/>
        <v>70</v>
      </c>
      <c r="N438" s="489" t="str">
        <f t="shared" si="4"/>
        <v>01</v>
      </c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</row>
    <row r="439">
      <c r="A439" s="535">
        <v>426.0</v>
      </c>
      <c r="B439" s="536" t="s">
        <v>490</v>
      </c>
      <c r="C439" s="537">
        <v>28398.0</v>
      </c>
      <c r="D439" s="538" t="s">
        <v>1906</v>
      </c>
      <c r="E439" s="539">
        <v>45671.0</v>
      </c>
      <c r="F439" s="540" t="s">
        <v>9</v>
      </c>
      <c r="G439" s="540" t="s">
        <v>1905</v>
      </c>
      <c r="H439" s="538" t="s">
        <v>29</v>
      </c>
      <c r="I439" s="541"/>
      <c r="J439" s="480"/>
      <c r="K439" s="488" t="str">
        <f t="shared" si="1"/>
        <v>김칠복</v>
      </c>
      <c r="L439" s="489">
        <f t="shared" si="2"/>
        <v>48</v>
      </c>
      <c r="M439" s="489">
        <f t="shared" si="3"/>
        <v>40</v>
      </c>
      <c r="N439" s="489" t="str">
        <f t="shared" si="4"/>
        <v>01</v>
      </c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</row>
    <row r="440">
      <c r="A440" s="535">
        <v>427.0</v>
      </c>
      <c r="B440" s="536" t="s">
        <v>2165</v>
      </c>
      <c r="C440" s="537">
        <v>25014.0</v>
      </c>
      <c r="D440" s="538" t="s">
        <v>1904</v>
      </c>
      <c r="E440" s="539">
        <v>45671.0</v>
      </c>
      <c r="F440" s="540" t="s">
        <v>463</v>
      </c>
      <c r="G440" s="540" t="s">
        <v>1905</v>
      </c>
      <c r="H440" s="538" t="s">
        <v>29</v>
      </c>
      <c r="I440" s="541"/>
      <c r="J440" s="480"/>
      <c r="K440" s="488" t="str">
        <f t="shared" si="1"/>
        <v>오은균</v>
      </c>
      <c r="L440" s="489">
        <f t="shared" si="2"/>
        <v>57</v>
      </c>
      <c r="M440" s="489">
        <f t="shared" si="3"/>
        <v>50</v>
      </c>
      <c r="N440" s="489" t="str">
        <f t="shared" si="4"/>
        <v>01</v>
      </c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</row>
    <row r="441">
      <c r="A441" s="535">
        <v>427.0</v>
      </c>
      <c r="B441" s="536" t="s">
        <v>666</v>
      </c>
      <c r="C441" s="537">
        <v>35940.0</v>
      </c>
      <c r="D441" s="538" t="s">
        <v>1906</v>
      </c>
      <c r="E441" s="539">
        <v>45673.0</v>
      </c>
      <c r="F441" s="540" t="s">
        <v>9</v>
      </c>
      <c r="G441" s="540" t="s">
        <v>1908</v>
      </c>
      <c r="H441" s="538" t="s">
        <v>29</v>
      </c>
      <c r="I441" s="541"/>
      <c r="J441" s="480"/>
      <c r="K441" s="488" t="str">
        <f t="shared" si="1"/>
        <v>박대일</v>
      </c>
      <c r="L441" s="489">
        <f t="shared" si="2"/>
        <v>27</v>
      </c>
      <c r="M441" s="489">
        <f t="shared" si="3"/>
        <v>20</v>
      </c>
      <c r="N441" s="489" t="str">
        <f t="shared" si="4"/>
        <v>01</v>
      </c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</row>
    <row r="442">
      <c r="A442" s="535">
        <v>428.0</v>
      </c>
      <c r="B442" s="536" t="s">
        <v>2166</v>
      </c>
      <c r="C442" s="537">
        <v>34960.0</v>
      </c>
      <c r="D442" s="538" t="s">
        <v>1904</v>
      </c>
      <c r="E442" s="539">
        <v>45674.0</v>
      </c>
      <c r="F442" s="540" t="s">
        <v>9</v>
      </c>
      <c r="G442" s="540" t="s">
        <v>1905</v>
      </c>
      <c r="H442" s="538" t="s">
        <v>29</v>
      </c>
      <c r="I442" s="541"/>
      <c r="J442" s="480"/>
      <c r="K442" s="488" t="str">
        <f t="shared" si="1"/>
        <v>서희진</v>
      </c>
      <c r="L442" s="489">
        <f t="shared" si="2"/>
        <v>30</v>
      </c>
      <c r="M442" s="489">
        <f t="shared" si="3"/>
        <v>30</v>
      </c>
      <c r="N442" s="489" t="str">
        <f t="shared" si="4"/>
        <v>01</v>
      </c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</row>
    <row r="443">
      <c r="A443" s="535">
        <v>428.0</v>
      </c>
      <c r="B443" s="536" t="s">
        <v>715</v>
      </c>
      <c r="C443" s="537">
        <v>33564.0</v>
      </c>
      <c r="D443" s="538" t="s">
        <v>1906</v>
      </c>
      <c r="E443" s="539">
        <v>45674.0</v>
      </c>
      <c r="F443" s="540" t="s">
        <v>9</v>
      </c>
      <c r="G443" s="540" t="s">
        <v>1908</v>
      </c>
      <c r="H443" s="538" t="s">
        <v>29</v>
      </c>
      <c r="I443" s="541"/>
      <c r="J443" s="480"/>
      <c r="K443" s="488" t="str">
        <f t="shared" si="1"/>
        <v>유재덕</v>
      </c>
      <c r="L443" s="489">
        <f t="shared" si="2"/>
        <v>34</v>
      </c>
      <c r="M443" s="489">
        <f t="shared" si="3"/>
        <v>30</v>
      </c>
      <c r="N443" s="489" t="str">
        <f t="shared" si="4"/>
        <v>01</v>
      </c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</row>
    <row r="444">
      <c r="A444" s="535">
        <v>429.0</v>
      </c>
      <c r="B444" s="536" t="s">
        <v>2167</v>
      </c>
      <c r="C444" s="537">
        <v>22149.0</v>
      </c>
      <c r="D444" s="538" t="s">
        <v>1906</v>
      </c>
      <c r="E444" s="539">
        <v>45677.0</v>
      </c>
      <c r="F444" s="540" t="s">
        <v>9</v>
      </c>
      <c r="G444" s="540" t="s">
        <v>1908</v>
      </c>
      <c r="H444" s="538" t="s">
        <v>29</v>
      </c>
      <c r="I444" s="541"/>
      <c r="J444" s="480"/>
      <c r="K444" s="488" t="str">
        <f t="shared" si="1"/>
        <v>김광원</v>
      </c>
      <c r="L444" s="489">
        <f t="shared" si="2"/>
        <v>65</v>
      </c>
      <c r="M444" s="489">
        <f t="shared" si="3"/>
        <v>60</v>
      </c>
      <c r="N444" s="489" t="str">
        <f t="shared" si="4"/>
        <v>01</v>
      </c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</row>
    <row r="445">
      <c r="A445" s="535">
        <v>429.0</v>
      </c>
      <c r="B445" s="536" t="s">
        <v>2168</v>
      </c>
      <c r="C445" s="537">
        <v>25706.0</v>
      </c>
      <c r="D445" s="538" t="s">
        <v>1906</v>
      </c>
      <c r="E445" s="539">
        <v>45677.0</v>
      </c>
      <c r="F445" s="540" t="s">
        <v>9</v>
      </c>
      <c r="G445" s="540" t="s">
        <v>1908</v>
      </c>
      <c r="H445" s="538" t="s">
        <v>29</v>
      </c>
      <c r="I445" s="541"/>
      <c r="J445" s="480"/>
      <c r="K445" s="488" t="str">
        <f t="shared" si="1"/>
        <v>허진영</v>
      </c>
      <c r="L445" s="489">
        <f t="shared" si="2"/>
        <v>55</v>
      </c>
      <c r="M445" s="489">
        <f t="shared" si="3"/>
        <v>50</v>
      </c>
      <c r="N445" s="489" t="str">
        <f t="shared" si="4"/>
        <v>01</v>
      </c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</row>
    <row r="446">
      <c r="A446" s="535">
        <v>430.0</v>
      </c>
      <c r="B446" s="536" t="s">
        <v>2169</v>
      </c>
      <c r="C446" s="537">
        <v>25982.0</v>
      </c>
      <c r="D446" s="538" t="s">
        <v>1906</v>
      </c>
      <c r="E446" s="539">
        <v>45677.0</v>
      </c>
      <c r="F446" s="540" t="s">
        <v>1910</v>
      </c>
      <c r="G446" s="540" t="s">
        <v>1908</v>
      </c>
      <c r="H446" s="538" t="s">
        <v>29</v>
      </c>
      <c r="I446" s="541"/>
      <c r="J446" s="480"/>
      <c r="K446" s="488" t="str">
        <f t="shared" si="1"/>
        <v>민병문</v>
      </c>
      <c r="L446" s="489">
        <f t="shared" si="2"/>
        <v>54</v>
      </c>
      <c r="M446" s="489">
        <f t="shared" si="3"/>
        <v>50</v>
      </c>
      <c r="N446" s="489" t="str">
        <f t="shared" si="4"/>
        <v>01</v>
      </c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</row>
    <row r="447">
      <c r="A447" s="535">
        <v>430.0</v>
      </c>
      <c r="B447" s="536" t="s">
        <v>659</v>
      </c>
      <c r="C447" s="537">
        <v>33993.0</v>
      </c>
      <c r="D447" s="538" t="s">
        <v>1906</v>
      </c>
      <c r="E447" s="539">
        <v>45678.0</v>
      </c>
      <c r="F447" s="540" t="s">
        <v>9</v>
      </c>
      <c r="G447" s="540" t="s">
        <v>1908</v>
      </c>
      <c r="H447" s="538" t="s">
        <v>29</v>
      </c>
      <c r="I447" s="541"/>
      <c r="J447" s="480"/>
      <c r="K447" s="488" t="str">
        <f t="shared" si="1"/>
        <v>이태호</v>
      </c>
      <c r="L447" s="489">
        <f t="shared" si="2"/>
        <v>32</v>
      </c>
      <c r="M447" s="489">
        <f t="shared" si="3"/>
        <v>30</v>
      </c>
      <c r="N447" s="489" t="str">
        <f t="shared" si="4"/>
        <v>01</v>
      </c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</row>
    <row r="448">
      <c r="A448" s="535">
        <v>431.0</v>
      </c>
      <c r="B448" s="536" t="s">
        <v>2170</v>
      </c>
      <c r="C448" s="537">
        <v>24765.0</v>
      </c>
      <c r="D448" s="538" t="s">
        <v>1906</v>
      </c>
      <c r="E448" s="539">
        <v>45680.0</v>
      </c>
      <c r="F448" s="540" t="s">
        <v>1910</v>
      </c>
      <c r="G448" s="540" t="s">
        <v>1908</v>
      </c>
      <c r="H448" s="538" t="s">
        <v>29</v>
      </c>
      <c r="I448" s="541"/>
      <c r="J448" s="480"/>
      <c r="K448" s="488" t="str">
        <f t="shared" si="1"/>
        <v>문석균</v>
      </c>
      <c r="L448" s="489">
        <f t="shared" si="2"/>
        <v>58</v>
      </c>
      <c r="M448" s="489">
        <f t="shared" si="3"/>
        <v>50</v>
      </c>
      <c r="N448" s="489" t="str">
        <f t="shared" si="4"/>
        <v>01</v>
      </c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</row>
    <row r="449">
      <c r="A449" s="535">
        <v>431.0</v>
      </c>
      <c r="B449" s="536" t="s">
        <v>2171</v>
      </c>
      <c r="C449" s="537">
        <v>14521.0</v>
      </c>
      <c r="D449" s="538" t="s">
        <v>1906</v>
      </c>
      <c r="E449" s="539">
        <v>45691.0</v>
      </c>
      <c r="F449" s="540" t="s">
        <v>9</v>
      </c>
      <c r="G449" s="540" t="s">
        <v>1908</v>
      </c>
      <c r="H449" s="538" t="s">
        <v>29</v>
      </c>
      <c r="I449" s="541"/>
      <c r="J449" s="480"/>
      <c r="K449" s="488" t="str">
        <f t="shared" si="1"/>
        <v>김종관</v>
      </c>
      <c r="L449" s="489">
        <f t="shared" si="2"/>
        <v>86</v>
      </c>
      <c r="M449" s="489">
        <f t="shared" si="3"/>
        <v>80</v>
      </c>
      <c r="N449" s="489" t="str">
        <f t="shared" si="4"/>
        <v>02</v>
      </c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</row>
    <row r="450">
      <c r="A450" s="535">
        <v>432.0</v>
      </c>
      <c r="B450" s="536" t="s">
        <v>2172</v>
      </c>
      <c r="C450" s="537">
        <v>23970.0</v>
      </c>
      <c r="D450" s="538" t="s">
        <v>1906</v>
      </c>
      <c r="E450" s="539">
        <v>45691.0</v>
      </c>
      <c r="F450" s="540" t="s">
        <v>9</v>
      </c>
      <c r="G450" s="540" t="s">
        <v>1908</v>
      </c>
      <c r="H450" s="538" t="s">
        <v>29</v>
      </c>
      <c r="I450" s="541"/>
      <c r="J450" s="480"/>
      <c r="K450" s="488" t="str">
        <f t="shared" si="1"/>
        <v>심승룡</v>
      </c>
      <c r="L450" s="489">
        <f t="shared" si="2"/>
        <v>60</v>
      </c>
      <c r="M450" s="489">
        <f t="shared" si="3"/>
        <v>60</v>
      </c>
      <c r="N450" s="489" t="str">
        <f t="shared" si="4"/>
        <v>02</v>
      </c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</row>
    <row r="451">
      <c r="A451" s="535">
        <v>432.0</v>
      </c>
      <c r="B451" s="536" t="s">
        <v>2173</v>
      </c>
      <c r="C451" s="537">
        <v>24705.0</v>
      </c>
      <c r="D451" s="538" t="s">
        <v>1906</v>
      </c>
      <c r="E451" s="539">
        <v>45692.0</v>
      </c>
      <c r="F451" s="540" t="s">
        <v>1910</v>
      </c>
      <c r="G451" s="540" t="s">
        <v>1908</v>
      </c>
      <c r="H451" s="538" t="s">
        <v>29</v>
      </c>
      <c r="I451" s="541"/>
      <c r="J451" s="480"/>
      <c r="K451" s="488" t="str">
        <f t="shared" si="1"/>
        <v>손상균</v>
      </c>
      <c r="L451" s="489">
        <f t="shared" si="2"/>
        <v>58</v>
      </c>
      <c r="M451" s="489">
        <f t="shared" si="3"/>
        <v>50</v>
      </c>
      <c r="N451" s="489" t="str">
        <f t="shared" si="4"/>
        <v>02</v>
      </c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</row>
    <row r="452">
      <c r="A452" s="535">
        <v>433.0</v>
      </c>
      <c r="B452" s="536" t="s">
        <v>710</v>
      </c>
      <c r="C452" s="537">
        <v>33881.0</v>
      </c>
      <c r="D452" s="538" t="s">
        <v>1906</v>
      </c>
      <c r="E452" s="539">
        <v>45693.0</v>
      </c>
      <c r="F452" s="540" t="s">
        <v>9</v>
      </c>
      <c r="G452" s="540" t="s">
        <v>1908</v>
      </c>
      <c r="H452" s="538" t="s">
        <v>29</v>
      </c>
      <c r="I452" s="541"/>
      <c r="J452" s="480"/>
      <c r="K452" s="488" t="str">
        <f t="shared" si="1"/>
        <v>구상현</v>
      </c>
      <c r="L452" s="489">
        <f t="shared" si="2"/>
        <v>33</v>
      </c>
      <c r="M452" s="489">
        <f t="shared" si="3"/>
        <v>30</v>
      </c>
      <c r="N452" s="489" t="str">
        <f t="shared" si="4"/>
        <v>02</v>
      </c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</row>
    <row r="453">
      <c r="A453" s="535">
        <v>433.0</v>
      </c>
      <c r="B453" s="536" t="s">
        <v>2174</v>
      </c>
      <c r="C453" s="537">
        <v>29293.0</v>
      </c>
      <c r="D453" s="538" t="s">
        <v>1904</v>
      </c>
      <c r="E453" s="539">
        <v>45694.0</v>
      </c>
      <c r="F453" s="540" t="s">
        <v>463</v>
      </c>
      <c r="G453" s="540" t="s">
        <v>1905</v>
      </c>
      <c r="H453" s="538" t="s">
        <v>29</v>
      </c>
      <c r="I453" s="541"/>
      <c r="J453" s="480"/>
      <c r="K453" s="488" t="str">
        <f t="shared" si="1"/>
        <v>박경희</v>
      </c>
      <c r="L453" s="489">
        <f t="shared" si="2"/>
        <v>45</v>
      </c>
      <c r="M453" s="489">
        <f t="shared" si="3"/>
        <v>40</v>
      </c>
      <c r="N453" s="489" t="str">
        <f t="shared" si="4"/>
        <v>02</v>
      </c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</row>
    <row r="454">
      <c r="A454" s="535">
        <v>434.0</v>
      </c>
      <c r="B454" s="536" t="s">
        <v>2175</v>
      </c>
      <c r="C454" s="537">
        <v>35415.0</v>
      </c>
      <c r="D454" s="538" t="s">
        <v>1904</v>
      </c>
      <c r="E454" s="539">
        <v>45694.0</v>
      </c>
      <c r="F454" s="540" t="s">
        <v>2176</v>
      </c>
      <c r="G454" s="540" t="s">
        <v>1905</v>
      </c>
      <c r="H454" s="538" t="s">
        <v>29</v>
      </c>
      <c r="I454" s="541"/>
      <c r="J454" s="480"/>
      <c r="K454" s="488" t="str">
        <f t="shared" si="1"/>
        <v>손윤희</v>
      </c>
      <c r="L454" s="489">
        <f t="shared" si="2"/>
        <v>29</v>
      </c>
      <c r="M454" s="489">
        <f t="shared" si="3"/>
        <v>20</v>
      </c>
      <c r="N454" s="489" t="str">
        <f t="shared" si="4"/>
        <v>02</v>
      </c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</row>
    <row r="455">
      <c r="A455" s="535">
        <v>434.0</v>
      </c>
      <c r="B455" s="536" t="s">
        <v>2177</v>
      </c>
      <c r="C455" s="537">
        <v>34486.0</v>
      </c>
      <c r="D455" s="538" t="s">
        <v>1904</v>
      </c>
      <c r="E455" s="539">
        <v>45698.0</v>
      </c>
      <c r="F455" s="540" t="s">
        <v>463</v>
      </c>
      <c r="G455" s="540" t="s">
        <v>1905</v>
      </c>
      <c r="H455" s="538" t="s">
        <v>29</v>
      </c>
      <c r="I455" s="541"/>
      <c r="J455" s="480"/>
      <c r="K455" s="488" t="str">
        <f t="shared" si="1"/>
        <v>윤수아(유수아)</v>
      </c>
      <c r="L455" s="489">
        <f t="shared" si="2"/>
        <v>31</v>
      </c>
      <c r="M455" s="489">
        <f t="shared" si="3"/>
        <v>30</v>
      </c>
      <c r="N455" s="489" t="str">
        <f t="shared" si="4"/>
        <v>02</v>
      </c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</row>
    <row r="456">
      <c r="A456" s="535">
        <v>435.0</v>
      </c>
      <c r="B456" s="536" t="s">
        <v>1340</v>
      </c>
      <c r="C456" s="537">
        <v>34939.0</v>
      </c>
      <c r="D456" s="538" t="s">
        <v>1906</v>
      </c>
      <c r="E456" s="539">
        <v>45699.0</v>
      </c>
      <c r="F456" s="540" t="s">
        <v>1910</v>
      </c>
      <c r="G456" s="540" t="s">
        <v>1908</v>
      </c>
      <c r="H456" s="538" t="s">
        <v>29</v>
      </c>
      <c r="I456" s="541"/>
      <c r="J456" s="480"/>
      <c r="K456" s="488" t="str">
        <f t="shared" si="1"/>
        <v>정성우</v>
      </c>
      <c r="L456" s="489">
        <f t="shared" si="2"/>
        <v>30</v>
      </c>
      <c r="M456" s="489">
        <f t="shared" si="3"/>
        <v>30</v>
      </c>
      <c r="N456" s="489" t="str">
        <f t="shared" si="4"/>
        <v>02</v>
      </c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</row>
    <row r="457">
      <c r="A457" s="535">
        <v>435.0</v>
      </c>
      <c r="B457" s="536" t="s">
        <v>2178</v>
      </c>
      <c r="C457" s="537">
        <v>36253.0</v>
      </c>
      <c r="D457" s="538" t="s">
        <v>1906</v>
      </c>
      <c r="E457" s="539">
        <v>45699.0</v>
      </c>
      <c r="F457" s="540" t="s">
        <v>9</v>
      </c>
      <c r="G457" s="540" t="s">
        <v>1908</v>
      </c>
      <c r="H457" s="538" t="s">
        <v>29</v>
      </c>
      <c r="I457" s="541"/>
      <c r="J457" s="480"/>
      <c r="K457" s="488" t="str">
        <f t="shared" si="1"/>
        <v>정성민</v>
      </c>
      <c r="L457" s="489">
        <f t="shared" si="2"/>
        <v>26</v>
      </c>
      <c r="M457" s="489">
        <f t="shared" si="3"/>
        <v>20</v>
      </c>
      <c r="N457" s="489" t="str">
        <f t="shared" si="4"/>
        <v>02</v>
      </c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</row>
    <row r="458">
      <c r="A458" s="535">
        <v>436.0</v>
      </c>
      <c r="B458" s="536" t="s">
        <v>2179</v>
      </c>
      <c r="C458" s="537">
        <v>30523.0</v>
      </c>
      <c r="D458" s="538" t="s">
        <v>1904</v>
      </c>
      <c r="E458" s="539">
        <v>45699.0</v>
      </c>
      <c r="F458" s="540" t="s">
        <v>9</v>
      </c>
      <c r="G458" s="540" t="s">
        <v>1905</v>
      </c>
      <c r="H458" s="538" t="s">
        <v>29</v>
      </c>
      <c r="I458" s="541"/>
      <c r="J458" s="480"/>
      <c r="K458" s="488" t="str">
        <f t="shared" si="1"/>
        <v>박현정</v>
      </c>
      <c r="L458" s="489">
        <f t="shared" si="2"/>
        <v>42</v>
      </c>
      <c r="M458" s="489">
        <f t="shared" si="3"/>
        <v>40</v>
      </c>
      <c r="N458" s="489" t="str">
        <f t="shared" si="4"/>
        <v>02</v>
      </c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</row>
    <row r="459">
      <c r="A459" s="535">
        <v>436.0</v>
      </c>
      <c r="B459" s="536" t="s">
        <v>2180</v>
      </c>
      <c r="C459" s="537">
        <v>30045.0</v>
      </c>
      <c r="D459" s="538" t="s">
        <v>1906</v>
      </c>
      <c r="E459" s="539">
        <v>45700.0</v>
      </c>
      <c r="F459" s="540" t="s">
        <v>9</v>
      </c>
      <c r="G459" s="540" t="s">
        <v>1908</v>
      </c>
      <c r="H459" s="538" t="s">
        <v>29</v>
      </c>
      <c r="I459" s="541"/>
      <c r="J459" s="480"/>
      <c r="K459" s="488" t="str">
        <f t="shared" si="1"/>
        <v>장태정</v>
      </c>
      <c r="L459" s="489">
        <f t="shared" si="2"/>
        <v>43</v>
      </c>
      <c r="M459" s="489">
        <f t="shared" si="3"/>
        <v>40</v>
      </c>
      <c r="N459" s="489" t="str">
        <f t="shared" si="4"/>
        <v>02</v>
      </c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</row>
    <row r="460">
      <c r="A460" s="535">
        <v>437.0</v>
      </c>
      <c r="B460" s="536" t="s">
        <v>2181</v>
      </c>
      <c r="C460" s="537">
        <v>22460.0</v>
      </c>
      <c r="D460" s="538" t="s">
        <v>1904</v>
      </c>
      <c r="E460" s="539">
        <v>45706.0</v>
      </c>
      <c r="F460" s="540" t="s">
        <v>9</v>
      </c>
      <c r="G460" s="540" t="s">
        <v>1908</v>
      </c>
      <c r="H460" s="538" t="s">
        <v>29</v>
      </c>
      <c r="I460" s="541"/>
      <c r="J460" s="480"/>
      <c r="K460" s="488" t="str">
        <f t="shared" si="1"/>
        <v>원유숙</v>
      </c>
      <c r="L460" s="489">
        <f t="shared" si="2"/>
        <v>64</v>
      </c>
      <c r="M460" s="489">
        <f t="shared" si="3"/>
        <v>60</v>
      </c>
      <c r="N460" s="489" t="str">
        <f t="shared" si="4"/>
        <v>02</v>
      </c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</row>
    <row r="461">
      <c r="A461" s="535">
        <v>437.0</v>
      </c>
      <c r="B461" s="536" t="s">
        <v>1305</v>
      </c>
      <c r="C461" s="537">
        <v>23553.0</v>
      </c>
      <c r="D461" s="538" t="s">
        <v>1906</v>
      </c>
      <c r="E461" s="539">
        <v>45706.0</v>
      </c>
      <c r="F461" s="540" t="s">
        <v>1910</v>
      </c>
      <c r="G461" s="540" t="s">
        <v>1908</v>
      </c>
      <c r="H461" s="538" t="s">
        <v>29</v>
      </c>
      <c r="I461" s="541"/>
      <c r="J461" s="480"/>
      <c r="K461" s="488" t="str">
        <f t="shared" si="1"/>
        <v>서광수</v>
      </c>
      <c r="L461" s="489">
        <f t="shared" si="2"/>
        <v>61</v>
      </c>
      <c r="M461" s="489">
        <f t="shared" si="3"/>
        <v>60</v>
      </c>
      <c r="N461" s="489" t="str">
        <f t="shared" si="4"/>
        <v>02</v>
      </c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</row>
    <row r="462">
      <c r="A462" s="535">
        <v>438.0</v>
      </c>
      <c r="B462" s="536" t="s">
        <v>265</v>
      </c>
      <c r="C462" s="537">
        <v>24892.0</v>
      </c>
      <c r="D462" s="538" t="s">
        <v>1906</v>
      </c>
      <c r="E462" s="539">
        <v>45708.0</v>
      </c>
      <c r="F462" s="540" t="s">
        <v>9</v>
      </c>
      <c r="G462" s="540" t="s">
        <v>1908</v>
      </c>
      <c r="H462" s="538" t="s">
        <v>29</v>
      </c>
      <c r="I462" s="541"/>
      <c r="J462" s="480"/>
      <c r="K462" s="488" t="str">
        <f t="shared" si="1"/>
        <v>이진구</v>
      </c>
      <c r="L462" s="489">
        <f t="shared" si="2"/>
        <v>57</v>
      </c>
      <c r="M462" s="489">
        <f t="shared" si="3"/>
        <v>50</v>
      </c>
      <c r="N462" s="489" t="str">
        <f t="shared" si="4"/>
        <v>02</v>
      </c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</row>
    <row r="463">
      <c r="A463" s="535">
        <v>438.0</v>
      </c>
      <c r="B463" s="536" t="s">
        <v>2182</v>
      </c>
      <c r="C463" s="537">
        <v>24091.0</v>
      </c>
      <c r="D463" s="538" t="s">
        <v>1904</v>
      </c>
      <c r="E463" s="539">
        <v>45709.0</v>
      </c>
      <c r="F463" s="540" t="s">
        <v>2176</v>
      </c>
      <c r="G463" s="540" t="s">
        <v>1905</v>
      </c>
      <c r="H463" s="538" t="s">
        <v>29</v>
      </c>
      <c r="I463" s="541"/>
      <c r="J463" s="480"/>
      <c r="K463" s="488" t="str">
        <f t="shared" si="1"/>
        <v>김인영</v>
      </c>
      <c r="L463" s="489">
        <f t="shared" si="2"/>
        <v>60</v>
      </c>
      <c r="M463" s="489">
        <f t="shared" si="3"/>
        <v>60</v>
      </c>
      <c r="N463" s="489" t="str">
        <f t="shared" si="4"/>
        <v>02</v>
      </c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</row>
    <row r="464">
      <c r="A464" s="535">
        <v>439.0</v>
      </c>
      <c r="B464" s="536" t="s">
        <v>2183</v>
      </c>
      <c r="C464" s="537">
        <v>35282.0</v>
      </c>
      <c r="D464" s="538" t="s">
        <v>1904</v>
      </c>
      <c r="E464" s="539">
        <v>45709.0</v>
      </c>
      <c r="F464" s="540" t="s">
        <v>2176</v>
      </c>
      <c r="G464" s="540" t="s">
        <v>1905</v>
      </c>
      <c r="H464" s="538" t="s">
        <v>29</v>
      </c>
      <c r="I464" s="541"/>
      <c r="J464" s="480"/>
      <c r="K464" s="488" t="str">
        <f t="shared" si="1"/>
        <v>최시현</v>
      </c>
      <c r="L464" s="489">
        <f t="shared" si="2"/>
        <v>29</v>
      </c>
      <c r="M464" s="489">
        <f t="shared" si="3"/>
        <v>20</v>
      </c>
      <c r="N464" s="489" t="str">
        <f t="shared" si="4"/>
        <v>02</v>
      </c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</row>
    <row r="465">
      <c r="A465" s="535">
        <v>439.0</v>
      </c>
      <c r="B465" s="536" t="s">
        <v>928</v>
      </c>
      <c r="C465" s="537">
        <v>26240.0</v>
      </c>
      <c r="D465" s="538" t="s">
        <v>1906</v>
      </c>
      <c r="E465" s="539">
        <v>45712.0</v>
      </c>
      <c r="F465" s="540" t="s">
        <v>1910</v>
      </c>
      <c r="G465" s="540" t="s">
        <v>1908</v>
      </c>
      <c r="H465" s="538" t="s">
        <v>29</v>
      </c>
      <c r="I465" s="541"/>
      <c r="J465" s="480"/>
      <c r="K465" s="488" t="str">
        <f t="shared" si="1"/>
        <v>장병곤</v>
      </c>
      <c r="L465" s="489">
        <f t="shared" si="2"/>
        <v>54</v>
      </c>
      <c r="M465" s="489">
        <f t="shared" si="3"/>
        <v>50</v>
      </c>
      <c r="N465" s="489" t="str">
        <f t="shared" si="4"/>
        <v>02</v>
      </c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</row>
    <row r="466">
      <c r="A466" s="535">
        <v>440.0</v>
      </c>
      <c r="B466" s="536" t="s">
        <v>2184</v>
      </c>
      <c r="C466" s="537">
        <v>26319.0</v>
      </c>
      <c r="D466" s="538" t="s">
        <v>1906</v>
      </c>
      <c r="E466" s="539">
        <v>45715.0</v>
      </c>
      <c r="F466" s="540" t="s">
        <v>1910</v>
      </c>
      <c r="G466" s="540" t="s">
        <v>1908</v>
      </c>
      <c r="H466" s="538" t="s">
        <v>29</v>
      </c>
      <c r="I466" s="541"/>
      <c r="J466" s="480"/>
      <c r="K466" s="488" t="str">
        <f t="shared" si="1"/>
        <v>최종목</v>
      </c>
      <c r="L466" s="489">
        <f t="shared" si="2"/>
        <v>53</v>
      </c>
      <c r="M466" s="489">
        <f t="shared" si="3"/>
        <v>50</v>
      </c>
      <c r="N466" s="489" t="str">
        <f t="shared" si="4"/>
        <v>02</v>
      </c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</row>
    <row r="467">
      <c r="A467" s="535">
        <v>440.0</v>
      </c>
      <c r="B467" s="536" t="s">
        <v>374</v>
      </c>
      <c r="C467" s="537">
        <v>22981.0</v>
      </c>
      <c r="D467" s="538" t="s">
        <v>1906</v>
      </c>
      <c r="E467" s="539">
        <v>45729.0</v>
      </c>
      <c r="F467" s="540" t="s">
        <v>9</v>
      </c>
      <c r="G467" s="540" t="s">
        <v>1962</v>
      </c>
      <c r="H467" s="538" t="s">
        <v>29</v>
      </c>
      <c r="I467" s="541"/>
      <c r="J467" s="480"/>
      <c r="K467" s="488" t="str">
        <f t="shared" si="1"/>
        <v>도성호</v>
      </c>
      <c r="L467" s="489">
        <f t="shared" si="2"/>
        <v>63</v>
      </c>
      <c r="M467" s="489">
        <f t="shared" si="3"/>
        <v>60</v>
      </c>
      <c r="N467" s="489" t="str">
        <f t="shared" si="4"/>
        <v>03</v>
      </c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</row>
    <row r="468">
      <c r="A468" s="535">
        <v>441.0</v>
      </c>
      <c r="B468" s="536" t="s">
        <v>2185</v>
      </c>
      <c r="C468" s="537">
        <v>24030.0</v>
      </c>
      <c r="D468" s="538" t="s">
        <v>1906</v>
      </c>
      <c r="E468" s="539">
        <v>45729.0</v>
      </c>
      <c r="F468" s="540" t="s">
        <v>84</v>
      </c>
      <c r="G468" s="540" t="s">
        <v>1905</v>
      </c>
      <c r="H468" s="538" t="s">
        <v>29</v>
      </c>
      <c r="I468" s="541"/>
      <c r="J468" s="480"/>
      <c r="K468" s="488" t="str">
        <f t="shared" si="1"/>
        <v>오재영</v>
      </c>
      <c r="L468" s="489">
        <f t="shared" si="2"/>
        <v>60</v>
      </c>
      <c r="M468" s="489">
        <f t="shared" si="3"/>
        <v>60</v>
      </c>
      <c r="N468" s="489" t="str">
        <f t="shared" si="4"/>
        <v>03</v>
      </c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</row>
    <row r="469">
      <c r="A469" s="535">
        <v>441.0</v>
      </c>
      <c r="B469" s="536" t="s">
        <v>2186</v>
      </c>
      <c r="C469" s="537">
        <v>18641.0</v>
      </c>
      <c r="D469" s="538" t="s">
        <v>1904</v>
      </c>
      <c r="E469" s="539">
        <v>45730.0</v>
      </c>
      <c r="F469" s="540" t="s">
        <v>2176</v>
      </c>
      <c r="G469" s="540" t="s">
        <v>1905</v>
      </c>
      <c r="H469" s="538" t="s">
        <v>29</v>
      </c>
      <c r="I469" s="541"/>
      <c r="J469" s="480"/>
      <c r="K469" s="488" t="str">
        <f t="shared" si="1"/>
        <v>이명자</v>
      </c>
      <c r="L469" s="489">
        <f t="shared" si="2"/>
        <v>74</v>
      </c>
      <c r="M469" s="489">
        <f t="shared" si="3"/>
        <v>70</v>
      </c>
      <c r="N469" s="489" t="str">
        <f t="shared" si="4"/>
        <v>03</v>
      </c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</row>
    <row r="470">
      <c r="A470" s="535">
        <v>442.0</v>
      </c>
      <c r="B470" s="536" t="s">
        <v>2187</v>
      </c>
      <c r="C470" s="537">
        <v>23959.0</v>
      </c>
      <c r="D470" s="538" t="s">
        <v>1904</v>
      </c>
      <c r="E470" s="539">
        <v>45730.0</v>
      </c>
      <c r="F470" s="540" t="s">
        <v>2176</v>
      </c>
      <c r="G470" s="540" t="s">
        <v>1905</v>
      </c>
      <c r="H470" s="538" t="s">
        <v>29</v>
      </c>
      <c r="I470" s="541"/>
      <c r="J470" s="480"/>
      <c r="K470" s="488" t="str">
        <f t="shared" si="1"/>
        <v>강청자</v>
      </c>
      <c r="L470" s="489">
        <f t="shared" si="2"/>
        <v>60</v>
      </c>
      <c r="M470" s="489">
        <f t="shared" si="3"/>
        <v>60</v>
      </c>
      <c r="N470" s="489" t="str">
        <f t="shared" si="4"/>
        <v>03</v>
      </c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</row>
    <row r="471">
      <c r="A471" s="535">
        <v>442.0</v>
      </c>
      <c r="B471" s="536" t="s">
        <v>2188</v>
      </c>
      <c r="C471" s="537">
        <v>24525.0</v>
      </c>
      <c r="D471" s="538" t="s">
        <v>1904</v>
      </c>
      <c r="E471" s="539">
        <v>45730.0</v>
      </c>
      <c r="F471" s="540" t="s">
        <v>2176</v>
      </c>
      <c r="G471" s="540" t="s">
        <v>1905</v>
      </c>
      <c r="H471" s="538" t="s">
        <v>29</v>
      </c>
      <c r="I471" s="541"/>
      <c r="J471" s="480"/>
      <c r="K471" s="488" t="str">
        <f t="shared" si="1"/>
        <v>강윤태</v>
      </c>
      <c r="L471" s="489">
        <f t="shared" si="2"/>
        <v>58</v>
      </c>
      <c r="M471" s="489">
        <f t="shared" si="3"/>
        <v>50</v>
      </c>
      <c r="N471" s="489" t="str">
        <f t="shared" si="4"/>
        <v>03</v>
      </c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</row>
    <row r="472">
      <c r="A472" s="535">
        <v>443.0</v>
      </c>
      <c r="B472" s="536" t="s">
        <v>855</v>
      </c>
      <c r="C472" s="537">
        <v>27139.0</v>
      </c>
      <c r="D472" s="538" t="s">
        <v>1906</v>
      </c>
      <c r="E472" s="539">
        <v>45734.0</v>
      </c>
      <c r="F472" s="540" t="s">
        <v>9</v>
      </c>
      <c r="G472" s="540" t="s">
        <v>1908</v>
      </c>
      <c r="H472" s="538" t="s">
        <v>29</v>
      </c>
      <c r="I472" s="541"/>
      <c r="J472" s="480"/>
      <c r="K472" s="488" t="str">
        <f t="shared" si="1"/>
        <v>박인성</v>
      </c>
      <c r="L472" s="489">
        <f t="shared" si="2"/>
        <v>51</v>
      </c>
      <c r="M472" s="489">
        <f t="shared" si="3"/>
        <v>50</v>
      </c>
      <c r="N472" s="489" t="str">
        <f t="shared" si="4"/>
        <v>03</v>
      </c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</row>
    <row r="473">
      <c r="A473" s="535">
        <v>443.0</v>
      </c>
      <c r="B473" s="536" t="s">
        <v>2189</v>
      </c>
      <c r="C473" s="537">
        <v>23637.0</v>
      </c>
      <c r="D473" s="538" t="s">
        <v>1904</v>
      </c>
      <c r="E473" s="539">
        <v>45737.0</v>
      </c>
      <c r="F473" s="540" t="s">
        <v>9</v>
      </c>
      <c r="G473" s="540" t="s">
        <v>1908</v>
      </c>
      <c r="H473" s="538" t="s">
        <v>29</v>
      </c>
      <c r="I473" s="541"/>
      <c r="J473" s="480"/>
      <c r="K473" s="488" t="str">
        <f t="shared" si="1"/>
        <v>우후남</v>
      </c>
      <c r="L473" s="489">
        <f t="shared" si="2"/>
        <v>61</v>
      </c>
      <c r="M473" s="489">
        <f t="shared" si="3"/>
        <v>60</v>
      </c>
      <c r="N473" s="489" t="str">
        <f t="shared" si="4"/>
        <v>03</v>
      </c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</row>
    <row r="474">
      <c r="A474" s="535">
        <v>444.0</v>
      </c>
      <c r="B474" s="536" t="s">
        <v>2190</v>
      </c>
      <c r="C474" s="537">
        <v>27805.0</v>
      </c>
      <c r="D474" s="538" t="s">
        <v>1904</v>
      </c>
      <c r="E474" s="539">
        <v>45751.0</v>
      </c>
      <c r="F474" s="540" t="s">
        <v>463</v>
      </c>
      <c r="G474" s="540" t="s">
        <v>1905</v>
      </c>
      <c r="H474" s="538" t="s">
        <v>29</v>
      </c>
      <c r="I474" s="541"/>
      <c r="J474" s="480"/>
      <c r="K474" s="488" t="str">
        <f t="shared" si="1"/>
        <v>박순옥</v>
      </c>
      <c r="L474" s="489">
        <f t="shared" si="2"/>
        <v>49</v>
      </c>
      <c r="M474" s="489">
        <f t="shared" si="3"/>
        <v>40</v>
      </c>
      <c r="N474" s="489" t="str">
        <f t="shared" si="4"/>
        <v>04</v>
      </c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</row>
    <row r="475">
      <c r="A475" s="535">
        <v>444.0</v>
      </c>
      <c r="B475" s="536" t="s">
        <v>2191</v>
      </c>
      <c r="C475" s="537">
        <v>28569.0</v>
      </c>
      <c r="D475" s="538" t="s">
        <v>1904</v>
      </c>
      <c r="E475" s="539">
        <v>45751.0</v>
      </c>
      <c r="F475" s="540" t="s">
        <v>9</v>
      </c>
      <c r="G475" s="540" t="s">
        <v>1962</v>
      </c>
      <c r="H475" s="538" t="s">
        <v>29</v>
      </c>
      <c r="I475" s="541"/>
      <c r="J475" s="480"/>
      <c r="K475" s="488" t="str">
        <f t="shared" si="1"/>
        <v>박현미</v>
      </c>
      <c r="L475" s="489">
        <f t="shared" si="2"/>
        <v>47</v>
      </c>
      <c r="M475" s="489">
        <f t="shared" si="3"/>
        <v>40</v>
      </c>
      <c r="N475" s="489" t="str">
        <f t="shared" si="4"/>
        <v>04</v>
      </c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</row>
    <row r="476">
      <c r="A476" s="535">
        <v>445.0</v>
      </c>
      <c r="B476" s="536" t="s">
        <v>722</v>
      </c>
      <c r="C476" s="537">
        <v>22169.0</v>
      </c>
      <c r="D476" s="538" t="s">
        <v>1906</v>
      </c>
      <c r="E476" s="539">
        <v>45754.0</v>
      </c>
      <c r="F476" s="540" t="s">
        <v>1910</v>
      </c>
      <c r="G476" s="540" t="s">
        <v>1905</v>
      </c>
      <c r="H476" s="538" t="s">
        <v>29</v>
      </c>
      <c r="I476" s="541"/>
      <c r="J476" s="480"/>
      <c r="K476" s="488" t="str">
        <f t="shared" si="1"/>
        <v>최효열</v>
      </c>
      <c r="L476" s="489">
        <f t="shared" si="2"/>
        <v>65</v>
      </c>
      <c r="M476" s="489">
        <f t="shared" si="3"/>
        <v>60</v>
      </c>
      <c r="N476" s="489" t="str">
        <f t="shared" si="4"/>
        <v>04</v>
      </c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</row>
    <row r="477">
      <c r="A477" s="535">
        <v>445.0</v>
      </c>
      <c r="B477" s="536" t="s">
        <v>2192</v>
      </c>
      <c r="C477" s="537">
        <v>37141.0</v>
      </c>
      <c r="D477" s="538" t="s">
        <v>1904</v>
      </c>
      <c r="E477" s="539">
        <v>45756.0</v>
      </c>
      <c r="F477" s="540" t="s">
        <v>463</v>
      </c>
      <c r="G477" s="540" t="s">
        <v>1905</v>
      </c>
      <c r="H477" s="538" t="s">
        <v>29</v>
      </c>
      <c r="I477" s="541"/>
      <c r="J477" s="480"/>
      <c r="K477" s="488" t="str">
        <f t="shared" si="1"/>
        <v>하도희</v>
      </c>
      <c r="L477" s="489">
        <f t="shared" si="2"/>
        <v>24</v>
      </c>
      <c r="M477" s="489">
        <f t="shared" si="3"/>
        <v>20</v>
      </c>
      <c r="N477" s="489" t="str">
        <f t="shared" si="4"/>
        <v>04</v>
      </c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</row>
    <row r="478">
      <c r="A478" s="535">
        <v>446.0</v>
      </c>
      <c r="B478" s="536" t="s">
        <v>926</v>
      </c>
      <c r="C478" s="537">
        <v>34989.0</v>
      </c>
      <c r="D478" s="538" t="s">
        <v>1904</v>
      </c>
      <c r="E478" s="539">
        <v>45758.0</v>
      </c>
      <c r="F478" s="540" t="s">
        <v>9</v>
      </c>
      <c r="G478" s="540" t="s">
        <v>1908</v>
      </c>
      <c r="H478" s="538" t="s">
        <v>29</v>
      </c>
      <c r="I478" s="541"/>
      <c r="J478" s="480"/>
      <c r="K478" s="488" t="str">
        <f t="shared" si="1"/>
        <v>방소현</v>
      </c>
      <c r="L478" s="489">
        <f t="shared" si="2"/>
        <v>30</v>
      </c>
      <c r="M478" s="489">
        <f t="shared" si="3"/>
        <v>30</v>
      </c>
      <c r="N478" s="489" t="str">
        <f t="shared" si="4"/>
        <v>04</v>
      </c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</row>
    <row r="479">
      <c r="A479" s="535">
        <v>446.0</v>
      </c>
      <c r="B479" s="536" t="s">
        <v>2193</v>
      </c>
      <c r="C479" s="537">
        <v>32185.0</v>
      </c>
      <c r="D479" s="538" t="s">
        <v>1904</v>
      </c>
      <c r="E479" s="539">
        <v>45762.0</v>
      </c>
      <c r="F479" s="540" t="s">
        <v>463</v>
      </c>
      <c r="G479" s="540" t="s">
        <v>1905</v>
      </c>
      <c r="H479" s="538" t="s">
        <v>29</v>
      </c>
      <c r="I479" s="541"/>
      <c r="J479" s="480"/>
      <c r="K479" s="488" t="str">
        <f t="shared" si="1"/>
        <v>김유라</v>
      </c>
      <c r="L479" s="489">
        <f t="shared" si="2"/>
        <v>37</v>
      </c>
      <c r="M479" s="489">
        <f t="shared" si="3"/>
        <v>30</v>
      </c>
      <c r="N479" s="489" t="str">
        <f t="shared" si="4"/>
        <v>04</v>
      </c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</row>
    <row r="480">
      <c r="A480" s="535">
        <v>447.0</v>
      </c>
      <c r="B480" s="536" t="s">
        <v>2194</v>
      </c>
      <c r="C480" s="537">
        <v>26224.0</v>
      </c>
      <c r="D480" s="538" t="s">
        <v>1906</v>
      </c>
      <c r="E480" s="539">
        <v>45764.0</v>
      </c>
      <c r="F480" s="540" t="s">
        <v>9</v>
      </c>
      <c r="G480" s="540" t="s">
        <v>1908</v>
      </c>
      <c r="H480" s="538" t="s">
        <v>29</v>
      </c>
      <c r="I480" s="541"/>
      <c r="J480" s="480"/>
      <c r="K480" s="488" t="str">
        <f t="shared" si="1"/>
        <v>김훈식</v>
      </c>
      <c r="L480" s="489">
        <f t="shared" si="2"/>
        <v>54</v>
      </c>
      <c r="M480" s="489">
        <f t="shared" si="3"/>
        <v>50</v>
      </c>
      <c r="N480" s="489" t="str">
        <f t="shared" si="4"/>
        <v>04</v>
      </c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</row>
    <row r="481">
      <c r="A481" s="535">
        <v>447.0</v>
      </c>
      <c r="B481" s="536" t="s">
        <v>2195</v>
      </c>
      <c r="C481" s="537">
        <v>21960.0</v>
      </c>
      <c r="D481" s="538" t="s">
        <v>1906</v>
      </c>
      <c r="E481" s="539">
        <v>45764.0</v>
      </c>
      <c r="F481" s="540" t="s">
        <v>9</v>
      </c>
      <c r="G481" s="540" t="s">
        <v>1908</v>
      </c>
      <c r="H481" s="538" t="s">
        <v>29</v>
      </c>
      <c r="I481" s="541"/>
      <c r="J481" s="480"/>
      <c r="K481" s="488" t="str">
        <f t="shared" si="1"/>
        <v>박은수</v>
      </c>
      <c r="L481" s="489">
        <f t="shared" si="2"/>
        <v>65</v>
      </c>
      <c r="M481" s="489">
        <f t="shared" si="3"/>
        <v>60</v>
      </c>
      <c r="N481" s="489" t="str">
        <f t="shared" si="4"/>
        <v>04</v>
      </c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</row>
    <row r="482">
      <c r="A482" s="535">
        <v>448.0</v>
      </c>
      <c r="B482" s="536" t="s">
        <v>1222</v>
      </c>
      <c r="C482" s="537">
        <v>33471.0</v>
      </c>
      <c r="D482" s="538" t="s">
        <v>1904</v>
      </c>
      <c r="E482" s="539">
        <v>45776.0</v>
      </c>
      <c r="F482" s="540" t="s">
        <v>9</v>
      </c>
      <c r="G482" s="540" t="s">
        <v>1962</v>
      </c>
      <c r="H482" s="538" t="s">
        <v>29</v>
      </c>
      <c r="I482" s="541"/>
      <c r="J482" s="480"/>
      <c r="K482" s="488" t="str">
        <f t="shared" si="1"/>
        <v>전서영</v>
      </c>
      <c r="L482" s="489">
        <f t="shared" si="2"/>
        <v>34</v>
      </c>
      <c r="M482" s="489">
        <f t="shared" si="3"/>
        <v>30</v>
      </c>
      <c r="N482" s="489" t="str">
        <f t="shared" si="4"/>
        <v>04</v>
      </c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</row>
    <row r="483">
      <c r="A483" s="535">
        <v>448.0</v>
      </c>
      <c r="B483" s="536" t="s">
        <v>2196</v>
      </c>
      <c r="C483" s="537">
        <v>26713.0</v>
      </c>
      <c r="D483" s="538" t="s">
        <v>1904</v>
      </c>
      <c r="E483" s="539">
        <v>45776.0</v>
      </c>
      <c r="F483" s="540" t="s">
        <v>9</v>
      </c>
      <c r="G483" s="540" t="s">
        <v>1962</v>
      </c>
      <c r="H483" s="538" t="s">
        <v>29</v>
      </c>
      <c r="I483" s="541"/>
      <c r="J483" s="480"/>
      <c r="K483" s="488" t="str">
        <f t="shared" si="1"/>
        <v>김영희*</v>
      </c>
      <c r="L483" s="489">
        <f t="shared" si="2"/>
        <v>52</v>
      </c>
      <c r="M483" s="489">
        <f t="shared" si="3"/>
        <v>50</v>
      </c>
      <c r="N483" s="489" t="str">
        <f t="shared" si="4"/>
        <v>04</v>
      </c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</row>
    <row r="484">
      <c r="A484" s="535">
        <v>449.0</v>
      </c>
      <c r="B484" s="536" t="s">
        <v>1048</v>
      </c>
      <c r="C484" s="537">
        <v>27142.0</v>
      </c>
      <c r="D484" s="538" t="s">
        <v>1906</v>
      </c>
      <c r="E484" s="539">
        <v>45776.0</v>
      </c>
      <c r="F484" s="540" t="s">
        <v>9</v>
      </c>
      <c r="G484" s="540" t="s">
        <v>1962</v>
      </c>
      <c r="H484" s="538" t="s">
        <v>29</v>
      </c>
      <c r="I484" s="541"/>
      <c r="J484" s="480"/>
      <c r="K484" s="488" t="str">
        <f t="shared" si="1"/>
        <v>황선필</v>
      </c>
      <c r="L484" s="489">
        <f t="shared" si="2"/>
        <v>51</v>
      </c>
      <c r="M484" s="489">
        <f t="shared" si="3"/>
        <v>50</v>
      </c>
      <c r="N484" s="489" t="str">
        <f t="shared" si="4"/>
        <v>04</v>
      </c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</row>
    <row r="485">
      <c r="A485" s="535">
        <v>449.0</v>
      </c>
      <c r="B485" s="536" t="s">
        <v>1085</v>
      </c>
      <c r="C485" s="537">
        <v>22690.0</v>
      </c>
      <c r="D485" s="538" t="s">
        <v>1906</v>
      </c>
      <c r="E485" s="539">
        <v>45776.0</v>
      </c>
      <c r="F485" s="540" t="s">
        <v>1910</v>
      </c>
      <c r="G485" s="540" t="s">
        <v>1962</v>
      </c>
      <c r="H485" s="538" t="s">
        <v>29</v>
      </c>
      <c r="I485" s="541"/>
      <c r="J485" s="480"/>
      <c r="K485" s="488" t="str">
        <f t="shared" si="1"/>
        <v>전명재</v>
      </c>
      <c r="L485" s="489">
        <f t="shared" si="2"/>
        <v>63</v>
      </c>
      <c r="M485" s="489">
        <f t="shared" si="3"/>
        <v>60</v>
      </c>
      <c r="N485" s="489" t="str">
        <f t="shared" si="4"/>
        <v>04</v>
      </c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</row>
    <row r="486">
      <c r="A486" s="535">
        <v>450.0</v>
      </c>
      <c r="B486" s="536" t="s">
        <v>1055</v>
      </c>
      <c r="C486" s="537">
        <v>22385.0</v>
      </c>
      <c r="D486" s="538" t="s">
        <v>1904</v>
      </c>
      <c r="E486" s="539">
        <v>45776.0</v>
      </c>
      <c r="F486" s="540" t="s">
        <v>9</v>
      </c>
      <c r="G486" s="540" t="s">
        <v>1962</v>
      </c>
      <c r="H486" s="538" t="s">
        <v>29</v>
      </c>
      <c r="I486" s="541"/>
      <c r="J486" s="480"/>
      <c r="K486" s="488" t="str">
        <f t="shared" si="1"/>
        <v>조지형</v>
      </c>
      <c r="L486" s="489">
        <f t="shared" si="2"/>
        <v>64</v>
      </c>
      <c r="M486" s="489">
        <f t="shared" si="3"/>
        <v>60</v>
      </c>
      <c r="N486" s="489" t="str">
        <f t="shared" si="4"/>
        <v>04</v>
      </c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</row>
    <row r="487">
      <c r="A487" s="535">
        <v>450.0</v>
      </c>
      <c r="B487" s="536" t="s">
        <v>770</v>
      </c>
      <c r="C487" s="537">
        <v>21519.0</v>
      </c>
      <c r="D487" s="538" t="s">
        <v>1906</v>
      </c>
      <c r="E487" s="539">
        <v>45776.0</v>
      </c>
      <c r="F487" s="540" t="s">
        <v>1910</v>
      </c>
      <c r="G487" s="540" t="s">
        <v>1962</v>
      </c>
      <c r="H487" s="538" t="s">
        <v>29</v>
      </c>
      <c r="I487" s="541"/>
      <c r="J487" s="480"/>
      <c r="K487" s="488" t="str">
        <f t="shared" si="1"/>
        <v>김경선</v>
      </c>
      <c r="L487" s="489">
        <f t="shared" si="2"/>
        <v>67</v>
      </c>
      <c r="M487" s="489">
        <f t="shared" si="3"/>
        <v>60</v>
      </c>
      <c r="N487" s="489" t="str">
        <f t="shared" si="4"/>
        <v>04</v>
      </c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</row>
    <row r="488">
      <c r="A488" s="535">
        <v>451.0</v>
      </c>
      <c r="B488" s="536" t="s">
        <v>2197</v>
      </c>
      <c r="C488" s="537">
        <v>30179.0</v>
      </c>
      <c r="D488" s="538" t="s">
        <v>1906</v>
      </c>
      <c r="E488" s="539">
        <v>45784.0</v>
      </c>
      <c r="F488" s="540" t="s">
        <v>9</v>
      </c>
      <c r="G488" s="540" t="s">
        <v>1908</v>
      </c>
      <c r="H488" s="538" t="s">
        <v>29</v>
      </c>
      <c r="I488" s="541"/>
      <c r="J488" s="480"/>
      <c r="K488" s="488" t="str">
        <f t="shared" si="1"/>
        <v>정원기</v>
      </c>
      <c r="L488" s="489">
        <f t="shared" si="2"/>
        <v>43</v>
      </c>
      <c r="M488" s="489">
        <f t="shared" si="3"/>
        <v>40</v>
      </c>
      <c r="N488" s="489" t="str">
        <f t="shared" si="4"/>
        <v>05</v>
      </c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</row>
    <row r="489">
      <c r="A489" s="535">
        <v>451.0</v>
      </c>
      <c r="B489" s="536" t="s">
        <v>1275</v>
      </c>
      <c r="C489" s="537">
        <v>24141.0</v>
      </c>
      <c r="D489" s="538" t="s">
        <v>1906</v>
      </c>
      <c r="E489" s="539">
        <v>45786.0</v>
      </c>
      <c r="F489" s="540" t="s">
        <v>1910</v>
      </c>
      <c r="G489" s="540" t="s">
        <v>1908</v>
      </c>
      <c r="H489" s="538" t="s">
        <v>29</v>
      </c>
      <c r="I489" s="541"/>
      <c r="J489" s="480"/>
      <c r="K489" s="488" t="str">
        <f t="shared" si="1"/>
        <v>남선우</v>
      </c>
      <c r="L489" s="489">
        <f t="shared" si="2"/>
        <v>59</v>
      </c>
      <c r="M489" s="489">
        <f t="shared" si="3"/>
        <v>50</v>
      </c>
      <c r="N489" s="489" t="str">
        <f t="shared" si="4"/>
        <v>05</v>
      </c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</row>
    <row r="490">
      <c r="A490" s="535">
        <v>452.0</v>
      </c>
      <c r="B490" s="536" t="s">
        <v>2198</v>
      </c>
      <c r="C490" s="537">
        <v>18590.0</v>
      </c>
      <c r="D490" s="538" t="s">
        <v>1904</v>
      </c>
      <c r="E490" s="539">
        <v>45786.0</v>
      </c>
      <c r="F490" s="540" t="s">
        <v>1910</v>
      </c>
      <c r="G490" s="540" t="s">
        <v>1908</v>
      </c>
      <c r="H490" s="538" t="s">
        <v>29</v>
      </c>
      <c r="I490" s="541"/>
      <c r="J490" s="480"/>
      <c r="K490" s="488" t="str">
        <f t="shared" si="1"/>
        <v>*김태희</v>
      </c>
      <c r="L490" s="489">
        <f t="shared" si="2"/>
        <v>75</v>
      </c>
      <c r="M490" s="489">
        <f t="shared" si="3"/>
        <v>70</v>
      </c>
      <c r="N490" s="489" t="str">
        <f t="shared" si="4"/>
        <v>05</v>
      </c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</row>
    <row r="491">
      <c r="A491" s="535">
        <v>452.0</v>
      </c>
      <c r="B491" s="536" t="s">
        <v>2199</v>
      </c>
      <c r="C491" s="537">
        <v>29561.0</v>
      </c>
      <c r="D491" s="538" t="s">
        <v>1904</v>
      </c>
      <c r="E491" s="539">
        <v>45786.0</v>
      </c>
      <c r="F491" s="540" t="s">
        <v>9</v>
      </c>
      <c r="G491" s="540" t="s">
        <v>1908</v>
      </c>
      <c r="H491" s="538" t="s">
        <v>29</v>
      </c>
      <c r="I491" s="541"/>
      <c r="J491" s="480"/>
      <c r="K491" s="488" t="str">
        <f t="shared" si="1"/>
        <v>임소연</v>
      </c>
      <c r="L491" s="489">
        <f t="shared" si="2"/>
        <v>45</v>
      </c>
      <c r="M491" s="489">
        <f t="shared" si="3"/>
        <v>40</v>
      </c>
      <c r="N491" s="489" t="str">
        <f t="shared" si="4"/>
        <v>05</v>
      </c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</row>
    <row r="492">
      <c r="A492" s="535">
        <v>453.0</v>
      </c>
      <c r="B492" s="536" t="s">
        <v>1641</v>
      </c>
      <c r="C492" s="537">
        <v>24546.0</v>
      </c>
      <c r="D492" s="538" t="s">
        <v>1904</v>
      </c>
      <c r="E492" s="539">
        <v>45787.0</v>
      </c>
      <c r="F492" s="540" t="s">
        <v>1998</v>
      </c>
      <c r="G492" s="540" t="s">
        <v>1908</v>
      </c>
      <c r="H492" s="538" t="s">
        <v>29</v>
      </c>
      <c r="I492" s="541"/>
      <c r="J492" s="480"/>
      <c r="K492" s="488" t="str">
        <f t="shared" si="1"/>
        <v>신정아</v>
      </c>
      <c r="L492" s="489">
        <f t="shared" si="2"/>
        <v>58</v>
      </c>
      <c r="M492" s="489">
        <f t="shared" si="3"/>
        <v>50</v>
      </c>
      <c r="N492" s="489" t="str">
        <f t="shared" si="4"/>
        <v>05</v>
      </c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</row>
    <row r="493">
      <c r="A493" s="535">
        <v>453.0</v>
      </c>
      <c r="B493" s="536" t="s">
        <v>535</v>
      </c>
      <c r="C493" s="537">
        <v>25583.0</v>
      </c>
      <c r="D493" s="538" t="s">
        <v>1906</v>
      </c>
      <c r="E493" s="539">
        <v>45791.0</v>
      </c>
      <c r="F493" s="540" t="s">
        <v>1910</v>
      </c>
      <c r="G493" s="540" t="s">
        <v>1908</v>
      </c>
      <c r="H493" s="538" t="s">
        <v>29</v>
      </c>
      <c r="I493" s="541"/>
      <c r="J493" s="480"/>
      <c r="K493" s="488" t="str">
        <f t="shared" si="1"/>
        <v>주수용</v>
      </c>
      <c r="L493" s="489">
        <f t="shared" si="2"/>
        <v>55</v>
      </c>
      <c r="M493" s="489">
        <f t="shared" si="3"/>
        <v>50</v>
      </c>
      <c r="N493" s="489" t="str">
        <f t="shared" si="4"/>
        <v>05</v>
      </c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</row>
    <row r="494">
      <c r="A494" s="535">
        <v>454.0</v>
      </c>
      <c r="B494" s="536" t="s">
        <v>2200</v>
      </c>
      <c r="C494" s="537">
        <v>26687.0</v>
      </c>
      <c r="D494" s="538" t="s">
        <v>1904</v>
      </c>
      <c r="E494" s="539">
        <v>45792.0</v>
      </c>
      <c r="F494" s="540" t="s">
        <v>463</v>
      </c>
      <c r="G494" s="540" t="s">
        <v>1905</v>
      </c>
      <c r="H494" s="538" t="s">
        <v>29</v>
      </c>
      <c r="I494" s="541"/>
      <c r="J494" s="480"/>
      <c r="K494" s="488" t="str">
        <f t="shared" si="1"/>
        <v>홍정아</v>
      </c>
      <c r="L494" s="489">
        <f t="shared" si="2"/>
        <v>52</v>
      </c>
      <c r="M494" s="489">
        <f t="shared" si="3"/>
        <v>50</v>
      </c>
      <c r="N494" s="489" t="str">
        <f t="shared" si="4"/>
        <v>05</v>
      </c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</row>
    <row r="495">
      <c r="A495" s="535">
        <v>454.0</v>
      </c>
      <c r="B495" s="536" t="s">
        <v>2201</v>
      </c>
      <c r="C495" s="537">
        <v>28034.0</v>
      </c>
      <c r="D495" s="538" t="s">
        <v>1904</v>
      </c>
      <c r="E495" s="539">
        <v>45792.0</v>
      </c>
      <c r="F495" s="540" t="s">
        <v>463</v>
      </c>
      <c r="G495" s="540" t="s">
        <v>1905</v>
      </c>
      <c r="H495" s="538" t="s">
        <v>29</v>
      </c>
      <c r="I495" s="541"/>
      <c r="J495" s="480"/>
      <c r="K495" s="488" t="str">
        <f t="shared" si="1"/>
        <v>이정미</v>
      </c>
      <c r="L495" s="489">
        <f t="shared" si="2"/>
        <v>49</v>
      </c>
      <c r="M495" s="489">
        <f t="shared" si="3"/>
        <v>40</v>
      </c>
      <c r="N495" s="489" t="str">
        <f t="shared" si="4"/>
        <v>05</v>
      </c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</row>
    <row r="496">
      <c r="A496" s="535">
        <v>455.0</v>
      </c>
      <c r="B496" s="536" t="s">
        <v>790</v>
      </c>
      <c r="C496" s="537">
        <v>26899.0</v>
      </c>
      <c r="D496" s="538" t="s">
        <v>1906</v>
      </c>
      <c r="E496" s="539">
        <v>45797.0</v>
      </c>
      <c r="F496" s="540" t="s">
        <v>9</v>
      </c>
      <c r="G496" s="540" t="s">
        <v>1905</v>
      </c>
      <c r="H496" s="538" t="s">
        <v>29</v>
      </c>
      <c r="I496" s="541"/>
      <c r="J496" s="480"/>
      <c r="K496" s="488" t="str">
        <f t="shared" si="1"/>
        <v>남은준</v>
      </c>
      <c r="L496" s="489">
        <f t="shared" si="2"/>
        <v>52</v>
      </c>
      <c r="M496" s="489">
        <f t="shared" si="3"/>
        <v>50</v>
      </c>
      <c r="N496" s="489" t="str">
        <f t="shared" si="4"/>
        <v>05</v>
      </c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</row>
    <row r="497">
      <c r="A497" s="535">
        <v>455.0</v>
      </c>
      <c r="B497" s="536" t="s">
        <v>792</v>
      </c>
      <c r="C497" s="537">
        <v>22739.0</v>
      </c>
      <c r="D497" s="538" t="s">
        <v>1906</v>
      </c>
      <c r="E497" s="539">
        <v>45797.0</v>
      </c>
      <c r="F497" s="540" t="s">
        <v>1910</v>
      </c>
      <c r="G497" s="540" t="s">
        <v>1905</v>
      </c>
      <c r="H497" s="538" t="s">
        <v>29</v>
      </c>
      <c r="I497" s="541"/>
      <c r="J497" s="480"/>
      <c r="K497" s="488" t="str">
        <f t="shared" si="1"/>
        <v>최종욱</v>
      </c>
      <c r="L497" s="489">
        <f t="shared" si="2"/>
        <v>63</v>
      </c>
      <c r="M497" s="489">
        <f t="shared" si="3"/>
        <v>60</v>
      </c>
      <c r="N497" s="489" t="str">
        <f t="shared" si="4"/>
        <v>05</v>
      </c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</row>
    <row r="498">
      <c r="A498" s="535">
        <v>456.0</v>
      </c>
      <c r="B498" s="536" t="s">
        <v>2202</v>
      </c>
      <c r="C498" s="537">
        <v>19782.0</v>
      </c>
      <c r="D498" s="538" t="s">
        <v>1906</v>
      </c>
      <c r="E498" s="539">
        <v>45813.0</v>
      </c>
      <c r="F498" s="540" t="s">
        <v>9</v>
      </c>
      <c r="G498" s="540" t="s">
        <v>1908</v>
      </c>
      <c r="H498" s="538" t="s">
        <v>29</v>
      </c>
      <c r="I498" s="541"/>
      <c r="J498" s="480"/>
      <c r="K498" s="488" t="str">
        <f t="shared" si="1"/>
        <v>이근형</v>
      </c>
      <c r="L498" s="489">
        <f t="shared" si="2"/>
        <v>71</v>
      </c>
      <c r="M498" s="489">
        <f t="shared" si="3"/>
        <v>70</v>
      </c>
      <c r="N498" s="489" t="str">
        <f t="shared" si="4"/>
        <v>06</v>
      </c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</row>
    <row r="499">
      <c r="A499" s="535">
        <v>456.0</v>
      </c>
      <c r="B499" s="536" t="s">
        <v>2203</v>
      </c>
      <c r="C499" s="537">
        <v>26696.0</v>
      </c>
      <c r="D499" s="538" t="s">
        <v>1906</v>
      </c>
      <c r="E499" s="539">
        <v>45817.0</v>
      </c>
      <c r="F499" s="540" t="s">
        <v>9</v>
      </c>
      <c r="G499" s="540" t="s">
        <v>1908</v>
      </c>
      <c r="H499" s="538" t="s">
        <v>29</v>
      </c>
      <c r="I499" s="541"/>
      <c r="J499" s="480"/>
      <c r="K499" s="488" t="str">
        <f t="shared" si="1"/>
        <v>유인순</v>
      </c>
      <c r="L499" s="489">
        <f t="shared" si="2"/>
        <v>52</v>
      </c>
      <c r="M499" s="489">
        <f t="shared" si="3"/>
        <v>50</v>
      </c>
      <c r="N499" s="489" t="str">
        <f t="shared" si="4"/>
        <v>06</v>
      </c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</row>
    <row r="500">
      <c r="A500" s="535">
        <v>457.0</v>
      </c>
      <c r="B500" s="536" t="s">
        <v>819</v>
      </c>
      <c r="C500" s="537">
        <v>33099.0</v>
      </c>
      <c r="D500" s="538" t="s">
        <v>1906</v>
      </c>
      <c r="E500" s="539">
        <v>45824.0</v>
      </c>
      <c r="F500" s="540" t="s">
        <v>9</v>
      </c>
      <c r="G500" s="540" t="s">
        <v>1908</v>
      </c>
      <c r="H500" s="538" t="s">
        <v>29</v>
      </c>
      <c r="I500" s="541"/>
      <c r="J500" s="480"/>
      <c r="K500" s="488" t="str">
        <f t="shared" si="1"/>
        <v>박선용</v>
      </c>
      <c r="L500" s="489">
        <f t="shared" si="2"/>
        <v>35</v>
      </c>
      <c r="M500" s="489">
        <f t="shared" si="3"/>
        <v>30</v>
      </c>
      <c r="N500" s="489" t="str">
        <f t="shared" si="4"/>
        <v>06</v>
      </c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</row>
    <row r="501">
      <c r="A501" s="542">
        <v>457.0</v>
      </c>
      <c r="B501" s="542"/>
      <c r="C501" s="543"/>
      <c r="D501" s="544"/>
      <c r="E501" s="545"/>
      <c r="F501" s="543"/>
      <c r="G501" s="543"/>
      <c r="H501" s="542"/>
      <c r="I501" s="543"/>
      <c r="J501" s="480"/>
      <c r="K501" s="488" t="str">
        <f t="shared" si="1"/>
        <v/>
      </c>
      <c r="L501" s="489">
        <f t="shared" si="2"/>
        <v>126</v>
      </c>
      <c r="M501" s="489">
        <f t="shared" si="3"/>
        <v>10</v>
      </c>
      <c r="N501" s="489" t="str">
        <f t="shared" si="4"/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</row>
    <row r="502">
      <c r="A502" s="542">
        <v>458.0</v>
      </c>
      <c r="B502" s="546"/>
      <c r="C502" s="547"/>
      <c r="D502" s="337"/>
      <c r="E502" s="548"/>
      <c r="F502" s="549"/>
      <c r="G502" s="549"/>
      <c r="H502" s="546"/>
      <c r="I502" s="543"/>
      <c r="J502" s="480"/>
      <c r="K502" s="488" t="str">
        <f t="shared" si="1"/>
        <v/>
      </c>
      <c r="L502" s="489">
        <f t="shared" si="2"/>
        <v>126</v>
      </c>
      <c r="M502" s="489">
        <f t="shared" si="3"/>
        <v>10</v>
      </c>
      <c r="N502" s="489" t="str">
        <f t="shared" si="4"/>
        <v/>
      </c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</row>
    <row r="503">
      <c r="A503" s="542">
        <v>458.0</v>
      </c>
      <c r="B503" s="542"/>
      <c r="C503" s="543"/>
      <c r="D503" s="544"/>
      <c r="E503" s="545"/>
      <c r="F503" s="543"/>
      <c r="G503" s="543"/>
      <c r="H503" s="542"/>
      <c r="I503" s="543"/>
      <c r="J503" s="480"/>
      <c r="K503" s="488" t="str">
        <f t="shared" si="1"/>
        <v/>
      </c>
      <c r="L503" s="489">
        <f t="shared" si="2"/>
        <v>126</v>
      </c>
      <c r="M503" s="489">
        <f t="shared" si="3"/>
        <v>10</v>
      </c>
      <c r="N503" s="489" t="str">
        <f t="shared" si="4"/>
        <v/>
      </c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</row>
    <row r="504">
      <c r="A504" s="542">
        <v>459.0</v>
      </c>
      <c r="B504" s="546"/>
      <c r="C504" s="547"/>
      <c r="D504" s="337"/>
      <c r="E504" s="548"/>
      <c r="F504" s="549"/>
      <c r="G504" s="549"/>
      <c r="H504" s="546"/>
      <c r="I504" s="543"/>
      <c r="J504" s="480"/>
      <c r="K504" s="488" t="str">
        <f t="shared" si="1"/>
        <v/>
      </c>
      <c r="L504" s="489">
        <f t="shared" si="2"/>
        <v>126</v>
      </c>
      <c r="M504" s="489">
        <f t="shared" si="3"/>
        <v>10</v>
      </c>
      <c r="N504" s="489" t="str">
        <f t="shared" si="4"/>
        <v/>
      </c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</row>
    <row r="505">
      <c r="A505" s="542">
        <v>459.0</v>
      </c>
      <c r="B505" s="542"/>
      <c r="C505" s="543"/>
      <c r="D505" s="544"/>
      <c r="E505" s="545"/>
      <c r="F505" s="543"/>
      <c r="G505" s="543"/>
      <c r="H505" s="542"/>
      <c r="I505" s="543"/>
      <c r="J505" s="480"/>
      <c r="K505" s="488" t="str">
        <f t="shared" si="1"/>
        <v/>
      </c>
      <c r="L505" s="489">
        <f t="shared" si="2"/>
        <v>126</v>
      </c>
      <c r="M505" s="489">
        <f t="shared" si="3"/>
        <v>10</v>
      </c>
      <c r="N505" s="489" t="str">
        <f t="shared" si="4"/>
        <v/>
      </c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</row>
    <row r="506">
      <c r="A506" s="542">
        <v>460.0</v>
      </c>
      <c r="B506" s="546"/>
      <c r="C506" s="547"/>
      <c r="D506" s="337"/>
      <c r="E506" s="548"/>
      <c r="F506" s="549"/>
      <c r="G506" s="549"/>
      <c r="H506" s="546"/>
      <c r="I506" s="543"/>
      <c r="J506" s="480"/>
      <c r="K506" s="488" t="str">
        <f t="shared" si="1"/>
        <v/>
      </c>
      <c r="L506" s="489">
        <f t="shared" si="2"/>
        <v>126</v>
      </c>
      <c r="M506" s="489">
        <f t="shared" si="3"/>
        <v>10</v>
      </c>
      <c r="N506" s="489" t="str">
        <f t="shared" si="4"/>
        <v/>
      </c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</row>
    <row r="507">
      <c r="A507" s="542">
        <v>460.0</v>
      </c>
      <c r="B507" s="542"/>
      <c r="C507" s="543"/>
      <c r="D507" s="544"/>
      <c r="E507" s="545"/>
      <c r="F507" s="543"/>
      <c r="G507" s="543"/>
      <c r="H507" s="542"/>
      <c r="I507" s="543"/>
      <c r="J507" s="480"/>
      <c r="K507" s="488" t="str">
        <f t="shared" si="1"/>
        <v/>
      </c>
      <c r="L507" s="489">
        <f t="shared" si="2"/>
        <v>126</v>
      </c>
      <c r="M507" s="489">
        <f t="shared" si="3"/>
        <v>10</v>
      </c>
      <c r="N507" s="489" t="str">
        <f t="shared" si="4"/>
        <v/>
      </c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</row>
    <row r="508">
      <c r="A508" s="542">
        <v>461.0</v>
      </c>
      <c r="B508" s="546"/>
      <c r="C508" s="547"/>
      <c r="D508" s="337"/>
      <c r="E508" s="548"/>
      <c r="F508" s="549"/>
      <c r="G508" s="549"/>
      <c r="H508" s="546"/>
      <c r="I508" s="543"/>
      <c r="J508" s="480"/>
      <c r="K508" s="488" t="str">
        <f t="shared" si="1"/>
        <v/>
      </c>
      <c r="L508" s="489">
        <f t="shared" si="2"/>
        <v>126</v>
      </c>
      <c r="M508" s="489">
        <f t="shared" si="3"/>
        <v>10</v>
      </c>
      <c r="N508" s="489" t="str">
        <f t="shared" si="4"/>
        <v/>
      </c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</row>
    <row r="509">
      <c r="A509" s="542">
        <v>461.0</v>
      </c>
      <c r="B509" s="542"/>
      <c r="C509" s="543"/>
      <c r="D509" s="544"/>
      <c r="E509" s="545"/>
      <c r="F509" s="543"/>
      <c r="G509" s="543"/>
      <c r="H509" s="542"/>
      <c r="I509" s="543"/>
      <c r="J509" s="480"/>
      <c r="K509" s="488" t="str">
        <f t="shared" si="1"/>
        <v/>
      </c>
      <c r="L509" s="489">
        <f t="shared" si="2"/>
        <v>126</v>
      </c>
      <c r="M509" s="489">
        <f t="shared" si="3"/>
        <v>10</v>
      </c>
      <c r="N509" s="489" t="str">
        <f t="shared" si="4"/>
        <v/>
      </c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</row>
    <row r="510">
      <c r="A510" s="542">
        <v>462.0</v>
      </c>
      <c r="B510" s="546"/>
      <c r="C510" s="547"/>
      <c r="D510" s="337"/>
      <c r="E510" s="548"/>
      <c r="F510" s="549"/>
      <c r="G510" s="549"/>
      <c r="H510" s="546"/>
      <c r="I510" s="543"/>
      <c r="J510" s="480"/>
      <c r="K510" s="488" t="str">
        <f t="shared" si="1"/>
        <v/>
      </c>
      <c r="L510" s="489">
        <f t="shared" si="2"/>
        <v>126</v>
      </c>
      <c r="M510" s="489">
        <f t="shared" si="3"/>
        <v>10</v>
      </c>
      <c r="N510" s="489" t="str">
        <f t="shared" si="4"/>
        <v/>
      </c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</row>
    <row r="511">
      <c r="A511" s="542">
        <v>462.0</v>
      </c>
      <c r="B511" s="542"/>
      <c r="C511" s="543"/>
      <c r="D511" s="544"/>
      <c r="E511" s="545"/>
      <c r="F511" s="543"/>
      <c r="G511" s="543"/>
      <c r="H511" s="542"/>
      <c r="I511" s="543"/>
      <c r="J511" s="480"/>
      <c r="K511" s="488" t="str">
        <f t="shared" si="1"/>
        <v/>
      </c>
      <c r="L511" s="489">
        <f t="shared" si="2"/>
        <v>126</v>
      </c>
      <c r="M511" s="489">
        <f t="shared" si="3"/>
        <v>10</v>
      </c>
      <c r="N511" s="489" t="str">
        <f t="shared" si="4"/>
        <v/>
      </c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</row>
    <row r="512">
      <c r="A512" s="542">
        <v>463.0</v>
      </c>
      <c r="B512" s="546"/>
      <c r="C512" s="547"/>
      <c r="D512" s="337"/>
      <c r="E512" s="548"/>
      <c r="F512" s="549"/>
      <c r="G512" s="549"/>
      <c r="H512" s="546"/>
      <c r="I512" s="543"/>
      <c r="J512" s="480"/>
      <c r="K512" s="488" t="str">
        <f t="shared" si="1"/>
        <v/>
      </c>
      <c r="L512" s="489">
        <f t="shared" si="2"/>
        <v>126</v>
      </c>
      <c r="M512" s="489">
        <f t="shared" si="3"/>
        <v>10</v>
      </c>
      <c r="N512" s="489" t="str">
        <f t="shared" si="4"/>
        <v/>
      </c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</row>
    <row r="513">
      <c r="A513" s="542">
        <v>463.0</v>
      </c>
      <c r="B513" s="542"/>
      <c r="C513" s="543"/>
      <c r="D513" s="544"/>
      <c r="E513" s="545"/>
      <c r="F513" s="543"/>
      <c r="G513" s="543"/>
      <c r="H513" s="542"/>
      <c r="I513" s="543"/>
      <c r="J513" s="480"/>
      <c r="K513" s="488" t="str">
        <f t="shared" si="1"/>
        <v/>
      </c>
      <c r="L513" s="489">
        <f t="shared" si="2"/>
        <v>126</v>
      </c>
      <c r="M513" s="489">
        <f t="shared" si="3"/>
        <v>10</v>
      </c>
      <c r="N513" s="489" t="str">
        <f t="shared" si="4"/>
        <v/>
      </c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</row>
    <row r="514">
      <c r="A514" s="542">
        <v>464.0</v>
      </c>
      <c r="B514" s="546"/>
      <c r="C514" s="547"/>
      <c r="D514" s="337"/>
      <c r="E514" s="548"/>
      <c r="F514" s="549"/>
      <c r="G514" s="549"/>
      <c r="H514" s="546"/>
      <c r="I514" s="543"/>
      <c r="J514" s="480"/>
      <c r="K514" s="488" t="str">
        <f t="shared" si="1"/>
        <v/>
      </c>
      <c r="L514" s="489">
        <f t="shared" si="2"/>
        <v>126</v>
      </c>
      <c r="M514" s="489">
        <f t="shared" si="3"/>
        <v>10</v>
      </c>
      <c r="N514" s="489" t="str">
        <f t="shared" si="4"/>
        <v/>
      </c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</row>
    <row r="515">
      <c r="A515" s="542">
        <v>464.0</v>
      </c>
      <c r="B515" s="542"/>
      <c r="C515" s="543"/>
      <c r="D515" s="544"/>
      <c r="E515" s="545"/>
      <c r="F515" s="543"/>
      <c r="G515" s="543"/>
      <c r="H515" s="542"/>
      <c r="I515" s="543"/>
      <c r="J515" s="480"/>
      <c r="K515" s="488" t="str">
        <f t="shared" si="1"/>
        <v/>
      </c>
      <c r="L515" s="489">
        <f t="shared" si="2"/>
        <v>126</v>
      </c>
      <c r="M515" s="489">
        <f t="shared" si="3"/>
        <v>10</v>
      </c>
      <c r="N515" s="489" t="str">
        <f t="shared" si="4"/>
        <v/>
      </c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</row>
    <row r="516">
      <c r="A516" s="542">
        <v>465.0</v>
      </c>
      <c r="B516" s="546"/>
      <c r="C516" s="547"/>
      <c r="D516" s="337"/>
      <c r="E516" s="548"/>
      <c r="F516" s="549"/>
      <c r="G516" s="549"/>
      <c r="H516" s="546"/>
      <c r="I516" s="543"/>
      <c r="J516" s="480"/>
      <c r="K516" s="488" t="str">
        <f t="shared" si="1"/>
        <v/>
      </c>
      <c r="L516" s="489">
        <f t="shared" si="2"/>
        <v>126</v>
      </c>
      <c r="M516" s="489">
        <f t="shared" si="3"/>
        <v>10</v>
      </c>
      <c r="N516" s="489" t="str">
        <f t="shared" si="4"/>
        <v/>
      </c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</row>
    <row r="517">
      <c r="A517" s="542">
        <v>465.0</v>
      </c>
      <c r="B517" s="542"/>
      <c r="C517" s="543"/>
      <c r="D517" s="544"/>
      <c r="E517" s="545"/>
      <c r="F517" s="543"/>
      <c r="G517" s="543"/>
      <c r="H517" s="542"/>
      <c r="I517" s="543"/>
      <c r="J517" s="480"/>
      <c r="K517" s="488" t="str">
        <f t="shared" si="1"/>
        <v/>
      </c>
      <c r="L517" s="489">
        <f t="shared" si="2"/>
        <v>126</v>
      </c>
      <c r="M517" s="489">
        <f t="shared" si="3"/>
        <v>10</v>
      </c>
      <c r="N517" s="489" t="str">
        <f t="shared" si="4"/>
        <v/>
      </c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</row>
    <row r="518">
      <c r="A518" s="542">
        <v>466.0</v>
      </c>
      <c r="B518" s="546"/>
      <c r="C518" s="547"/>
      <c r="D518" s="337"/>
      <c r="E518" s="548"/>
      <c r="F518" s="549"/>
      <c r="G518" s="549"/>
      <c r="H518" s="546"/>
      <c r="I518" s="543"/>
      <c r="J518" s="480"/>
      <c r="K518" s="488" t="str">
        <f t="shared" si="1"/>
        <v/>
      </c>
      <c r="L518" s="489">
        <f t="shared" si="2"/>
        <v>126</v>
      </c>
      <c r="M518" s="489">
        <f t="shared" si="3"/>
        <v>10</v>
      </c>
      <c r="N518" s="489" t="str">
        <f t="shared" si="4"/>
        <v/>
      </c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</row>
    <row r="519">
      <c r="A519" s="542">
        <v>466.0</v>
      </c>
      <c r="B519" s="542"/>
      <c r="C519" s="543"/>
      <c r="D519" s="544"/>
      <c r="E519" s="545"/>
      <c r="F519" s="543"/>
      <c r="G519" s="543"/>
      <c r="H519" s="542"/>
      <c r="I519" s="543"/>
      <c r="J519" s="480"/>
      <c r="K519" s="488" t="str">
        <f t="shared" si="1"/>
        <v/>
      </c>
      <c r="L519" s="489">
        <f t="shared" si="2"/>
        <v>126</v>
      </c>
      <c r="M519" s="489">
        <f t="shared" si="3"/>
        <v>10</v>
      </c>
      <c r="N519" s="489" t="str">
        <f t="shared" si="4"/>
        <v/>
      </c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</row>
    <row r="520">
      <c r="A520" s="542">
        <v>467.0</v>
      </c>
      <c r="B520" s="546"/>
      <c r="C520" s="547"/>
      <c r="D520" s="337"/>
      <c r="E520" s="548"/>
      <c r="F520" s="549"/>
      <c r="G520" s="549"/>
      <c r="H520" s="546"/>
      <c r="I520" s="543"/>
      <c r="J520" s="480"/>
      <c r="K520" s="488" t="str">
        <f t="shared" si="1"/>
        <v/>
      </c>
      <c r="L520" s="489">
        <f t="shared" si="2"/>
        <v>126</v>
      </c>
      <c r="M520" s="489">
        <f t="shared" si="3"/>
        <v>10</v>
      </c>
      <c r="N520" s="489" t="str">
        <f t="shared" si="4"/>
        <v/>
      </c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</row>
    <row r="521">
      <c r="A521" s="542">
        <v>467.0</v>
      </c>
      <c r="B521" s="542"/>
      <c r="C521" s="543"/>
      <c r="D521" s="544"/>
      <c r="E521" s="545"/>
      <c r="F521" s="543"/>
      <c r="G521" s="543"/>
      <c r="H521" s="542"/>
      <c r="I521" s="543"/>
      <c r="J521" s="480"/>
      <c r="K521" s="488" t="str">
        <f t="shared" si="1"/>
        <v/>
      </c>
      <c r="L521" s="489">
        <f t="shared" si="2"/>
        <v>126</v>
      </c>
      <c r="M521" s="489">
        <f t="shared" si="3"/>
        <v>10</v>
      </c>
      <c r="N521" s="489" t="str">
        <f t="shared" si="4"/>
        <v/>
      </c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</row>
    <row r="522">
      <c r="A522" s="542">
        <v>468.0</v>
      </c>
      <c r="B522" s="546"/>
      <c r="C522" s="547"/>
      <c r="D522" s="337"/>
      <c r="E522" s="548"/>
      <c r="F522" s="549"/>
      <c r="G522" s="549"/>
      <c r="H522" s="546"/>
      <c r="I522" s="543"/>
      <c r="J522" s="480"/>
      <c r="K522" s="488" t="str">
        <f t="shared" si="1"/>
        <v/>
      </c>
      <c r="L522" s="489">
        <f t="shared" si="2"/>
        <v>126</v>
      </c>
      <c r="M522" s="489">
        <f t="shared" si="3"/>
        <v>10</v>
      </c>
      <c r="N522" s="489" t="str">
        <f t="shared" si="4"/>
        <v/>
      </c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</row>
    <row r="523">
      <c r="A523" s="542">
        <v>468.0</v>
      </c>
      <c r="B523" s="542"/>
      <c r="C523" s="543"/>
      <c r="D523" s="544"/>
      <c r="E523" s="545"/>
      <c r="F523" s="543"/>
      <c r="G523" s="543"/>
      <c r="H523" s="542"/>
      <c r="I523" s="543"/>
      <c r="J523" s="480"/>
      <c r="K523" s="488" t="str">
        <f t="shared" si="1"/>
        <v/>
      </c>
      <c r="L523" s="489">
        <f t="shared" si="2"/>
        <v>126</v>
      </c>
      <c r="M523" s="489">
        <f t="shared" si="3"/>
        <v>10</v>
      </c>
      <c r="N523" s="489" t="str">
        <f t="shared" si="4"/>
        <v/>
      </c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</row>
    <row r="524">
      <c r="A524" s="542">
        <v>469.0</v>
      </c>
      <c r="B524" s="546"/>
      <c r="C524" s="547"/>
      <c r="D524" s="337"/>
      <c r="E524" s="548"/>
      <c r="F524" s="549"/>
      <c r="G524" s="549"/>
      <c r="H524" s="546"/>
      <c r="I524" s="543"/>
      <c r="J524" s="480"/>
      <c r="K524" s="488" t="str">
        <f t="shared" si="1"/>
        <v/>
      </c>
      <c r="L524" s="489">
        <f t="shared" si="2"/>
        <v>126</v>
      </c>
      <c r="M524" s="489">
        <f t="shared" si="3"/>
        <v>10</v>
      </c>
      <c r="N524" s="489" t="str">
        <f t="shared" si="4"/>
        <v/>
      </c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</row>
    <row r="525">
      <c r="A525" s="542">
        <v>469.0</v>
      </c>
      <c r="B525" s="542"/>
      <c r="C525" s="543"/>
      <c r="D525" s="544"/>
      <c r="E525" s="545"/>
      <c r="F525" s="543"/>
      <c r="G525" s="543"/>
      <c r="H525" s="542"/>
      <c r="I525" s="543"/>
      <c r="J525" s="480"/>
      <c r="K525" s="488" t="str">
        <f t="shared" si="1"/>
        <v/>
      </c>
      <c r="L525" s="489">
        <f t="shared" si="2"/>
        <v>126</v>
      </c>
      <c r="M525" s="489">
        <f t="shared" si="3"/>
        <v>10</v>
      </c>
      <c r="N525" s="489" t="str">
        <f t="shared" si="4"/>
        <v/>
      </c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</row>
    <row r="526">
      <c r="A526" s="542">
        <v>470.0</v>
      </c>
      <c r="B526" s="546"/>
      <c r="C526" s="547"/>
      <c r="D526" s="337"/>
      <c r="E526" s="548"/>
      <c r="F526" s="549"/>
      <c r="G526" s="549"/>
      <c r="H526" s="546"/>
      <c r="I526" s="543"/>
      <c r="J526" s="480"/>
      <c r="K526" s="488" t="str">
        <f t="shared" si="1"/>
        <v/>
      </c>
      <c r="L526" s="489">
        <f t="shared" si="2"/>
        <v>126</v>
      </c>
      <c r="M526" s="489">
        <f t="shared" si="3"/>
        <v>10</v>
      </c>
      <c r="N526" s="489" t="str">
        <f t="shared" si="4"/>
        <v/>
      </c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</row>
    <row r="527">
      <c r="A527" s="542">
        <v>470.0</v>
      </c>
      <c r="B527" s="542"/>
      <c r="C527" s="543"/>
      <c r="D527" s="544"/>
      <c r="E527" s="545"/>
      <c r="F527" s="543"/>
      <c r="G527" s="543"/>
      <c r="H527" s="542"/>
      <c r="I527" s="543"/>
      <c r="J527" s="480"/>
      <c r="K527" s="488" t="str">
        <f t="shared" si="1"/>
        <v/>
      </c>
      <c r="L527" s="489">
        <f t="shared" si="2"/>
        <v>126</v>
      </c>
      <c r="M527" s="489">
        <f t="shared" si="3"/>
        <v>10</v>
      </c>
      <c r="N527" s="489" t="str">
        <f t="shared" si="4"/>
        <v/>
      </c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</row>
    <row r="528">
      <c r="A528" s="542">
        <v>471.0</v>
      </c>
      <c r="B528" s="546"/>
      <c r="C528" s="547"/>
      <c r="D528" s="337"/>
      <c r="E528" s="548"/>
      <c r="F528" s="549"/>
      <c r="G528" s="549"/>
      <c r="H528" s="546"/>
      <c r="I528" s="543"/>
      <c r="J528" s="480"/>
      <c r="K528" s="488" t="str">
        <f t="shared" si="1"/>
        <v/>
      </c>
      <c r="L528" s="489">
        <f t="shared" si="2"/>
        <v>126</v>
      </c>
      <c r="M528" s="489">
        <f t="shared" si="3"/>
        <v>10</v>
      </c>
      <c r="N528" s="489" t="str">
        <f t="shared" si="4"/>
        <v/>
      </c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</row>
    <row r="529">
      <c r="A529" s="542">
        <v>471.0</v>
      </c>
      <c r="B529" s="542"/>
      <c r="C529" s="543"/>
      <c r="D529" s="544"/>
      <c r="E529" s="545"/>
      <c r="F529" s="543"/>
      <c r="G529" s="543"/>
      <c r="H529" s="542"/>
      <c r="I529" s="543"/>
      <c r="J529" s="480"/>
      <c r="K529" s="488" t="str">
        <f t="shared" si="1"/>
        <v/>
      </c>
      <c r="L529" s="489">
        <f t="shared" si="2"/>
        <v>126</v>
      </c>
      <c r="M529" s="489">
        <f t="shared" si="3"/>
        <v>10</v>
      </c>
      <c r="N529" s="489" t="str">
        <f t="shared" si="4"/>
        <v/>
      </c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</row>
    <row r="530">
      <c r="A530" s="542">
        <v>472.0</v>
      </c>
      <c r="B530" s="546"/>
      <c r="C530" s="547"/>
      <c r="D530" s="337"/>
      <c r="E530" s="548"/>
      <c r="F530" s="549"/>
      <c r="G530" s="549"/>
      <c r="H530" s="546"/>
      <c r="I530" s="543"/>
      <c r="J530" s="480"/>
      <c r="K530" s="488" t="str">
        <f t="shared" si="1"/>
        <v/>
      </c>
      <c r="L530" s="489">
        <f t="shared" si="2"/>
        <v>126</v>
      </c>
      <c r="M530" s="489">
        <f t="shared" si="3"/>
        <v>10</v>
      </c>
      <c r="N530" s="489" t="str">
        <f t="shared" si="4"/>
        <v/>
      </c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</row>
    <row r="531">
      <c r="A531" s="542">
        <v>472.0</v>
      </c>
      <c r="B531" s="542"/>
      <c r="C531" s="543"/>
      <c r="D531" s="544"/>
      <c r="E531" s="545"/>
      <c r="F531" s="543"/>
      <c r="G531" s="543"/>
      <c r="H531" s="542"/>
      <c r="I531" s="543"/>
      <c r="J531" s="480"/>
      <c r="K531" s="488" t="str">
        <f t="shared" si="1"/>
        <v/>
      </c>
      <c r="L531" s="489">
        <f t="shared" si="2"/>
        <v>126</v>
      </c>
      <c r="M531" s="489">
        <f t="shared" si="3"/>
        <v>10</v>
      </c>
      <c r="N531" s="489" t="str">
        <f t="shared" si="4"/>
        <v/>
      </c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</row>
    <row r="532">
      <c r="A532" s="542">
        <v>473.0</v>
      </c>
      <c r="B532" s="546"/>
      <c r="C532" s="547"/>
      <c r="D532" s="337"/>
      <c r="E532" s="548"/>
      <c r="F532" s="549"/>
      <c r="G532" s="549"/>
      <c r="H532" s="546"/>
      <c r="I532" s="543"/>
      <c r="J532" s="480"/>
      <c r="K532" s="488" t="str">
        <f t="shared" si="1"/>
        <v/>
      </c>
      <c r="L532" s="489">
        <f t="shared" si="2"/>
        <v>126</v>
      </c>
      <c r="M532" s="489">
        <f t="shared" si="3"/>
        <v>10</v>
      </c>
      <c r="N532" s="489" t="str">
        <f t="shared" si="4"/>
        <v/>
      </c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</row>
    <row r="533">
      <c r="A533" s="542">
        <v>473.0</v>
      </c>
      <c r="B533" s="542"/>
      <c r="C533" s="543"/>
      <c r="D533" s="544"/>
      <c r="E533" s="545"/>
      <c r="F533" s="543"/>
      <c r="G533" s="543"/>
      <c r="H533" s="542"/>
      <c r="I533" s="543"/>
      <c r="J533" s="480"/>
      <c r="K533" s="488" t="str">
        <f t="shared" si="1"/>
        <v/>
      </c>
      <c r="L533" s="489">
        <f t="shared" si="2"/>
        <v>126</v>
      </c>
      <c r="M533" s="489">
        <f t="shared" si="3"/>
        <v>10</v>
      </c>
      <c r="N533" s="489" t="str">
        <f t="shared" si="4"/>
        <v/>
      </c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</row>
    <row r="534">
      <c r="A534" s="542">
        <v>474.0</v>
      </c>
      <c r="B534" s="546"/>
      <c r="C534" s="547"/>
      <c r="D534" s="337"/>
      <c r="E534" s="548"/>
      <c r="F534" s="549"/>
      <c r="G534" s="549"/>
      <c r="H534" s="546"/>
      <c r="I534" s="543"/>
      <c r="J534" s="480"/>
      <c r="K534" s="488" t="str">
        <f t="shared" si="1"/>
        <v/>
      </c>
      <c r="L534" s="489">
        <f t="shared" si="2"/>
        <v>126</v>
      </c>
      <c r="M534" s="489">
        <f t="shared" si="3"/>
        <v>10</v>
      </c>
      <c r="N534" s="489" t="str">
        <f t="shared" si="4"/>
        <v/>
      </c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</row>
    <row r="535">
      <c r="A535" s="542">
        <v>474.0</v>
      </c>
      <c r="B535" s="542"/>
      <c r="C535" s="543"/>
      <c r="D535" s="544"/>
      <c r="E535" s="545"/>
      <c r="F535" s="543"/>
      <c r="G535" s="543"/>
      <c r="H535" s="542"/>
      <c r="I535" s="543"/>
      <c r="J535" s="480"/>
      <c r="K535" s="488" t="str">
        <f t="shared" si="1"/>
        <v/>
      </c>
      <c r="L535" s="489">
        <f t="shared" si="2"/>
        <v>126</v>
      </c>
      <c r="M535" s="489">
        <f t="shared" si="3"/>
        <v>10</v>
      </c>
      <c r="N535" s="489" t="str">
        <f t="shared" si="4"/>
        <v/>
      </c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</row>
    <row r="536">
      <c r="A536" s="542">
        <v>475.0</v>
      </c>
      <c r="B536" s="546"/>
      <c r="C536" s="547"/>
      <c r="D536" s="337"/>
      <c r="E536" s="548"/>
      <c r="F536" s="549"/>
      <c r="G536" s="549"/>
      <c r="H536" s="546"/>
      <c r="I536" s="543"/>
      <c r="J536" s="480"/>
      <c r="K536" s="488" t="str">
        <f t="shared" si="1"/>
        <v/>
      </c>
      <c r="L536" s="489">
        <f t="shared" si="2"/>
        <v>126</v>
      </c>
      <c r="M536" s="489">
        <f t="shared" si="3"/>
        <v>10</v>
      </c>
      <c r="N536" s="489" t="str">
        <f t="shared" si="4"/>
        <v/>
      </c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</row>
    <row r="537">
      <c r="A537" s="542">
        <v>475.0</v>
      </c>
      <c r="B537" s="542"/>
      <c r="C537" s="543"/>
      <c r="D537" s="544"/>
      <c r="E537" s="545"/>
      <c r="F537" s="543"/>
      <c r="G537" s="543"/>
      <c r="H537" s="542"/>
      <c r="I537" s="543"/>
      <c r="J537" s="480"/>
      <c r="K537" s="488" t="str">
        <f t="shared" si="1"/>
        <v/>
      </c>
      <c r="L537" s="489">
        <f t="shared" si="2"/>
        <v>126</v>
      </c>
      <c r="M537" s="489">
        <f t="shared" si="3"/>
        <v>10</v>
      </c>
      <c r="N537" s="489" t="str">
        <f t="shared" si="4"/>
        <v/>
      </c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</row>
    <row r="538">
      <c r="A538" s="542">
        <v>476.0</v>
      </c>
      <c r="B538" s="546"/>
      <c r="C538" s="547"/>
      <c r="D538" s="337"/>
      <c r="E538" s="548"/>
      <c r="F538" s="549"/>
      <c r="G538" s="549"/>
      <c r="H538" s="546"/>
      <c r="I538" s="543"/>
      <c r="J538" s="480"/>
      <c r="K538" s="488" t="str">
        <f t="shared" si="1"/>
        <v/>
      </c>
      <c r="L538" s="489">
        <f t="shared" si="2"/>
        <v>126</v>
      </c>
      <c r="M538" s="489">
        <f t="shared" si="3"/>
        <v>10</v>
      </c>
      <c r="N538" s="489" t="str">
        <f t="shared" si="4"/>
        <v/>
      </c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</row>
    <row r="539">
      <c r="A539" s="542">
        <v>476.0</v>
      </c>
      <c r="B539" s="542"/>
      <c r="C539" s="543"/>
      <c r="D539" s="544"/>
      <c r="E539" s="545"/>
      <c r="F539" s="543"/>
      <c r="G539" s="543"/>
      <c r="H539" s="542"/>
      <c r="I539" s="543"/>
      <c r="J539" s="480"/>
      <c r="K539" s="488" t="str">
        <f t="shared" si="1"/>
        <v/>
      </c>
      <c r="L539" s="489">
        <f t="shared" si="2"/>
        <v>126</v>
      </c>
      <c r="M539" s="489">
        <f t="shared" si="3"/>
        <v>10</v>
      </c>
      <c r="N539" s="489" t="str">
        <f t="shared" si="4"/>
        <v/>
      </c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</row>
    <row r="540">
      <c r="A540" s="542">
        <v>477.0</v>
      </c>
      <c r="B540" s="546"/>
      <c r="C540" s="547"/>
      <c r="D540" s="337"/>
      <c r="E540" s="548"/>
      <c r="F540" s="549"/>
      <c r="G540" s="549"/>
      <c r="H540" s="546"/>
      <c r="I540" s="543"/>
      <c r="J540" s="480"/>
      <c r="K540" s="488" t="str">
        <f t="shared" si="1"/>
        <v/>
      </c>
      <c r="L540" s="489">
        <f t="shared" si="2"/>
        <v>126</v>
      </c>
      <c r="M540" s="489">
        <f t="shared" si="3"/>
        <v>10</v>
      </c>
      <c r="N540" s="489" t="str">
        <f t="shared" si="4"/>
        <v/>
      </c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</row>
    <row r="541">
      <c r="A541" s="542">
        <v>477.0</v>
      </c>
      <c r="B541" s="542"/>
      <c r="C541" s="543"/>
      <c r="D541" s="544"/>
      <c r="E541" s="545"/>
      <c r="F541" s="543"/>
      <c r="G541" s="543"/>
      <c r="H541" s="542"/>
      <c r="I541" s="543"/>
      <c r="J541" s="480"/>
      <c r="K541" s="488" t="str">
        <f t="shared" si="1"/>
        <v/>
      </c>
      <c r="L541" s="489">
        <f t="shared" si="2"/>
        <v>126</v>
      </c>
      <c r="M541" s="489">
        <f t="shared" si="3"/>
        <v>10</v>
      </c>
      <c r="N541" s="489" t="str">
        <f t="shared" si="4"/>
        <v/>
      </c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</row>
    <row r="542">
      <c r="A542" s="542">
        <v>478.0</v>
      </c>
      <c r="B542" s="546"/>
      <c r="C542" s="547"/>
      <c r="D542" s="337"/>
      <c r="E542" s="548"/>
      <c r="F542" s="549"/>
      <c r="G542" s="549"/>
      <c r="H542" s="546"/>
      <c r="I542" s="543"/>
      <c r="J542" s="480"/>
      <c r="K542" s="488" t="str">
        <f t="shared" si="1"/>
        <v/>
      </c>
      <c r="L542" s="489">
        <f t="shared" si="2"/>
        <v>126</v>
      </c>
      <c r="M542" s="489">
        <f t="shared" si="3"/>
        <v>10</v>
      </c>
      <c r="N542" s="489" t="str">
        <f t="shared" si="4"/>
        <v/>
      </c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</row>
    <row r="543">
      <c r="A543" s="542">
        <v>478.0</v>
      </c>
      <c r="B543" s="542"/>
      <c r="C543" s="543"/>
      <c r="D543" s="544"/>
      <c r="E543" s="545"/>
      <c r="F543" s="543"/>
      <c r="G543" s="543"/>
      <c r="H543" s="542"/>
      <c r="I543" s="543"/>
      <c r="J543" s="480"/>
      <c r="K543" s="488" t="str">
        <f t="shared" si="1"/>
        <v/>
      </c>
      <c r="L543" s="489">
        <f t="shared" si="2"/>
        <v>126</v>
      </c>
      <c r="M543" s="489">
        <f t="shared" si="3"/>
        <v>10</v>
      </c>
      <c r="N543" s="489" t="str">
        <f t="shared" si="4"/>
        <v/>
      </c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</row>
    <row r="544">
      <c r="A544" s="542">
        <v>479.0</v>
      </c>
      <c r="B544" s="546"/>
      <c r="C544" s="547"/>
      <c r="D544" s="337"/>
      <c r="E544" s="548"/>
      <c r="F544" s="549"/>
      <c r="G544" s="549"/>
      <c r="H544" s="546"/>
      <c r="I544" s="543"/>
      <c r="J544" s="480"/>
      <c r="K544" s="488" t="str">
        <f t="shared" si="1"/>
        <v/>
      </c>
      <c r="L544" s="489">
        <f t="shared" si="2"/>
        <v>126</v>
      </c>
      <c r="M544" s="489">
        <f t="shared" si="3"/>
        <v>10</v>
      </c>
      <c r="N544" s="489" t="str">
        <f t="shared" si="4"/>
        <v/>
      </c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</row>
    <row r="545">
      <c r="A545" s="542">
        <v>479.0</v>
      </c>
      <c r="B545" s="542"/>
      <c r="C545" s="543"/>
      <c r="D545" s="544"/>
      <c r="E545" s="545"/>
      <c r="F545" s="543"/>
      <c r="G545" s="543"/>
      <c r="H545" s="542"/>
      <c r="I545" s="543"/>
      <c r="J545" s="480"/>
      <c r="K545" s="488" t="str">
        <f t="shared" si="1"/>
        <v/>
      </c>
      <c r="L545" s="489">
        <f t="shared" si="2"/>
        <v>126</v>
      </c>
      <c r="M545" s="489">
        <f t="shared" si="3"/>
        <v>10</v>
      </c>
      <c r="N545" s="489" t="str">
        <f t="shared" si="4"/>
        <v/>
      </c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</row>
    <row r="546">
      <c r="A546" s="542">
        <v>480.0</v>
      </c>
      <c r="B546" s="546"/>
      <c r="C546" s="547"/>
      <c r="D546" s="337"/>
      <c r="E546" s="548"/>
      <c r="F546" s="550"/>
      <c r="G546" s="550"/>
      <c r="H546" s="546"/>
      <c r="I546" s="543"/>
      <c r="J546" s="480"/>
      <c r="K546" s="488" t="str">
        <f t="shared" si="1"/>
        <v/>
      </c>
      <c r="L546" s="489">
        <f t="shared" si="2"/>
        <v>126</v>
      </c>
      <c r="M546" s="489">
        <f t="shared" si="3"/>
        <v>10</v>
      </c>
      <c r="N546" s="489" t="str">
        <f t="shared" si="4"/>
        <v/>
      </c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</row>
    <row r="547">
      <c r="A547" s="542">
        <v>480.0</v>
      </c>
      <c r="B547" s="542"/>
      <c r="C547" s="543"/>
      <c r="D547" s="544"/>
      <c r="E547" s="545"/>
      <c r="F547" s="542"/>
      <c r="G547" s="542"/>
      <c r="H547" s="542"/>
      <c r="I547" s="543"/>
      <c r="J547" s="480"/>
      <c r="K547" s="488" t="str">
        <f t="shared" si="1"/>
        <v/>
      </c>
      <c r="L547" s="489">
        <f t="shared" si="2"/>
        <v>126</v>
      </c>
      <c r="M547" s="489">
        <f t="shared" si="3"/>
        <v>10</v>
      </c>
      <c r="N547" s="489" t="str">
        <f t="shared" si="4"/>
        <v/>
      </c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</row>
    <row r="548">
      <c r="A548" s="542">
        <v>481.0</v>
      </c>
      <c r="B548" s="546"/>
      <c r="C548" s="547"/>
      <c r="D548" s="337"/>
      <c r="E548" s="548"/>
      <c r="F548" s="550"/>
      <c r="G548" s="550"/>
      <c r="H548" s="546"/>
      <c r="I548" s="543"/>
      <c r="J548" s="480"/>
      <c r="K548" s="488" t="str">
        <f t="shared" si="1"/>
        <v/>
      </c>
      <c r="L548" s="489">
        <f t="shared" si="2"/>
        <v>126</v>
      </c>
      <c r="M548" s="489">
        <f t="shared" si="3"/>
        <v>10</v>
      </c>
      <c r="N548" s="489" t="str">
        <f t="shared" si="4"/>
        <v/>
      </c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</row>
    <row r="549">
      <c r="A549" s="542">
        <v>481.0</v>
      </c>
      <c r="B549" s="542"/>
      <c r="C549" s="543"/>
      <c r="D549" s="544"/>
      <c r="E549" s="545"/>
      <c r="F549" s="542"/>
      <c r="G549" s="542"/>
      <c r="H549" s="542"/>
      <c r="I549" s="543"/>
      <c r="J549" s="480"/>
      <c r="K549" s="488" t="str">
        <f t="shared" si="1"/>
        <v/>
      </c>
      <c r="L549" s="489">
        <f t="shared" si="2"/>
        <v>126</v>
      </c>
      <c r="M549" s="489">
        <f t="shared" si="3"/>
        <v>10</v>
      </c>
      <c r="N549" s="489" t="str">
        <f t="shared" si="4"/>
        <v/>
      </c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</row>
    <row r="550">
      <c r="A550" s="542">
        <v>482.0</v>
      </c>
      <c r="B550" s="546"/>
      <c r="C550" s="547"/>
      <c r="D550" s="337"/>
      <c r="E550" s="548"/>
      <c r="F550" s="550"/>
      <c r="G550" s="550"/>
      <c r="H550" s="546"/>
      <c r="I550" s="543"/>
      <c r="J550" s="480"/>
      <c r="K550" s="488" t="str">
        <f t="shared" si="1"/>
        <v/>
      </c>
      <c r="L550" s="489">
        <f t="shared" si="2"/>
        <v>126</v>
      </c>
      <c r="M550" s="489">
        <f t="shared" si="3"/>
        <v>10</v>
      </c>
      <c r="N550" s="489" t="str">
        <f t="shared" si="4"/>
        <v/>
      </c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</row>
    <row r="551">
      <c r="A551" s="542">
        <v>482.0</v>
      </c>
      <c r="B551" s="542"/>
      <c r="C551" s="543"/>
      <c r="D551" s="544"/>
      <c r="E551" s="545"/>
      <c r="F551" s="542"/>
      <c r="G551" s="542"/>
      <c r="H551" s="542"/>
      <c r="I551" s="543"/>
      <c r="J551" s="480"/>
      <c r="K551" s="488" t="str">
        <f t="shared" si="1"/>
        <v/>
      </c>
      <c r="L551" s="489">
        <f t="shared" ref="L551:L1050" si="5">2022-YEAR(C551)</f>
        <v>123</v>
      </c>
      <c r="M551" s="489">
        <f t="shared" si="3"/>
        <v>10</v>
      </c>
      <c r="N551" s="489" t="str">
        <f t="shared" si="4"/>
        <v/>
      </c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</row>
    <row r="552">
      <c r="A552" s="542">
        <v>483.0</v>
      </c>
      <c r="B552" s="546"/>
      <c r="C552" s="547"/>
      <c r="D552" s="337"/>
      <c r="E552" s="548"/>
      <c r="F552" s="550"/>
      <c r="G552" s="550"/>
      <c r="H552" s="546"/>
      <c r="I552" s="543"/>
      <c r="J552" s="480"/>
      <c r="K552" s="488" t="str">
        <f t="shared" si="1"/>
        <v/>
      </c>
      <c r="L552" s="489">
        <f t="shared" si="5"/>
        <v>123</v>
      </c>
      <c r="M552" s="489">
        <f t="shared" si="3"/>
        <v>10</v>
      </c>
      <c r="N552" s="489" t="str">
        <f t="shared" si="4"/>
        <v/>
      </c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</row>
    <row r="553">
      <c r="A553" s="542">
        <v>483.0</v>
      </c>
      <c r="B553" s="542"/>
      <c r="C553" s="543"/>
      <c r="D553" s="544"/>
      <c r="E553" s="545"/>
      <c r="F553" s="542"/>
      <c r="G553" s="542"/>
      <c r="H553" s="542"/>
      <c r="I553" s="543"/>
      <c r="J553" s="480"/>
      <c r="K553" s="488" t="str">
        <f t="shared" si="1"/>
        <v/>
      </c>
      <c r="L553" s="489">
        <f t="shared" si="5"/>
        <v>123</v>
      </c>
      <c r="M553" s="489">
        <f t="shared" si="3"/>
        <v>10</v>
      </c>
      <c r="N553" s="489" t="str">
        <f t="shared" si="4"/>
        <v/>
      </c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</row>
    <row r="554">
      <c r="A554" s="542">
        <v>484.0</v>
      </c>
      <c r="B554" s="546"/>
      <c r="C554" s="547"/>
      <c r="D554" s="337"/>
      <c r="E554" s="548"/>
      <c r="F554" s="550"/>
      <c r="G554" s="550"/>
      <c r="H554" s="546"/>
      <c r="I554" s="543"/>
      <c r="J554" s="480"/>
      <c r="K554" s="488" t="str">
        <f t="shared" si="1"/>
        <v/>
      </c>
      <c r="L554" s="489">
        <f t="shared" si="5"/>
        <v>123</v>
      </c>
      <c r="M554" s="489">
        <f t="shared" si="3"/>
        <v>10</v>
      </c>
      <c r="N554" s="489" t="str">
        <f t="shared" si="4"/>
        <v/>
      </c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</row>
    <row r="555">
      <c r="A555" s="542">
        <v>484.0</v>
      </c>
      <c r="B555" s="542"/>
      <c r="C555" s="543"/>
      <c r="D555" s="544"/>
      <c r="E555" s="545"/>
      <c r="F555" s="542"/>
      <c r="G555" s="542"/>
      <c r="H555" s="542"/>
      <c r="I555" s="543"/>
      <c r="J555" s="480"/>
      <c r="K555" s="488" t="str">
        <f t="shared" si="1"/>
        <v/>
      </c>
      <c r="L555" s="489">
        <f t="shared" si="5"/>
        <v>123</v>
      </c>
      <c r="M555" s="489">
        <f t="shared" si="3"/>
        <v>10</v>
      </c>
      <c r="N555" s="489" t="str">
        <f t="shared" si="4"/>
        <v/>
      </c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</row>
    <row r="556">
      <c r="A556" s="542">
        <v>485.0</v>
      </c>
      <c r="B556" s="546"/>
      <c r="C556" s="547"/>
      <c r="D556" s="337"/>
      <c r="E556" s="548"/>
      <c r="F556" s="550"/>
      <c r="G556" s="550"/>
      <c r="H556" s="546"/>
      <c r="I556" s="543"/>
      <c r="J556" s="480"/>
      <c r="K556" s="488" t="str">
        <f t="shared" si="1"/>
        <v/>
      </c>
      <c r="L556" s="489">
        <f t="shared" si="5"/>
        <v>123</v>
      </c>
      <c r="M556" s="489">
        <f t="shared" si="3"/>
        <v>10</v>
      </c>
      <c r="N556" s="489" t="str">
        <f t="shared" si="4"/>
        <v/>
      </c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</row>
    <row r="557">
      <c r="A557" s="542">
        <v>485.0</v>
      </c>
      <c r="B557" s="542"/>
      <c r="C557" s="543"/>
      <c r="D557" s="544"/>
      <c r="E557" s="545"/>
      <c r="F557" s="542"/>
      <c r="G557" s="542"/>
      <c r="H557" s="542"/>
      <c r="I557" s="543"/>
      <c r="J557" s="480"/>
      <c r="K557" s="488" t="str">
        <f t="shared" si="1"/>
        <v/>
      </c>
      <c r="L557" s="489">
        <f t="shared" si="5"/>
        <v>123</v>
      </c>
      <c r="M557" s="489">
        <f t="shared" si="3"/>
        <v>10</v>
      </c>
      <c r="N557" s="489" t="str">
        <f t="shared" si="4"/>
        <v/>
      </c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</row>
    <row r="558">
      <c r="A558" s="542">
        <v>486.0</v>
      </c>
      <c r="B558" s="546"/>
      <c r="C558" s="547"/>
      <c r="D558" s="337"/>
      <c r="E558" s="548"/>
      <c r="F558" s="550"/>
      <c r="G558" s="550"/>
      <c r="H558" s="546"/>
      <c r="I558" s="543"/>
      <c r="J558" s="480"/>
      <c r="K558" s="488" t="str">
        <f t="shared" si="1"/>
        <v/>
      </c>
      <c r="L558" s="489">
        <f t="shared" si="5"/>
        <v>123</v>
      </c>
      <c r="M558" s="489">
        <f t="shared" si="3"/>
        <v>10</v>
      </c>
      <c r="N558" s="489" t="str">
        <f t="shared" si="4"/>
        <v/>
      </c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</row>
    <row r="559">
      <c r="A559" s="542">
        <v>486.0</v>
      </c>
      <c r="B559" s="542"/>
      <c r="C559" s="543"/>
      <c r="D559" s="544"/>
      <c r="E559" s="545"/>
      <c r="F559" s="542"/>
      <c r="G559" s="542"/>
      <c r="H559" s="542"/>
      <c r="I559" s="543"/>
      <c r="J559" s="480"/>
      <c r="K559" s="488" t="str">
        <f t="shared" si="1"/>
        <v/>
      </c>
      <c r="L559" s="489">
        <f t="shared" si="5"/>
        <v>123</v>
      </c>
      <c r="M559" s="489">
        <f t="shared" si="3"/>
        <v>10</v>
      </c>
      <c r="N559" s="489" t="str">
        <f t="shared" si="4"/>
        <v/>
      </c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</row>
    <row r="560">
      <c r="A560" s="542">
        <v>487.0</v>
      </c>
      <c r="B560" s="546"/>
      <c r="C560" s="547"/>
      <c r="D560" s="337"/>
      <c r="E560" s="548"/>
      <c r="F560" s="550"/>
      <c r="G560" s="550"/>
      <c r="H560" s="546"/>
      <c r="I560" s="543"/>
      <c r="J560" s="480"/>
      <c r="K560" s="488" t="str">
        <f t="shared" si="1"/>
        <v/>
      </c>
      <c r="L560" s="489">
        <f t="shared" si="5"/>
        <v>123</v>
      </c>
      <c r="M560" s="489">
        <f t="shared" si="3"/>
        <v>10</v>
      </c>
      <c r="N560" s="489" t="str">
        <f t="shared" si="4"/>
        <v/>
      </c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</row>
    <row r="561">
      <c r="A561" s="542">
        <v>487.0</v>
      </c>
      <c r="B561" s="542"/>
      <c r="C561" s="543"/>
      <c r="D561" s="544"/>
      <c r="E561" s="545"/>
      <c r="F561" s="542"/>
      <c r="G561" s="542"/>
      <c r="H561" s="542"/>
      <c r="I561" s="543"/>
      <c r="J561" s="480"/>
      <c r="K561" s="488" t="str">
        <f t="shared" si="1"/>
        <v/>
      </c>
      <c r="L561" s="489">
        <f t="shared" si="5"/>
        <v>123</v>
      </c>
      <c r="M561" s="489">
        <f t="shared" si="3"/>
        <v>10</v>
      </c>
      <c r="N561" s="489" t="str">
        <f t="shared" si="4"/>
        <v/>
      </c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</row>
    <row r="562">
      <c r="A562" s="542">
        <v>488.0</v>
      </c>
      <c r="B562" s="546"/>
      <c r="C562" s="547"/>
      <c r="D562" s="337"/>
      <c r="E562" s="548"/>
      <c r="F562" s="550"/>
      <c r="G562" s="550"/>
      <c r="H562" s="546"/>
      <c r="I562" s="543"/>
      <c r="J562" s="480"/>
      <c r="K562" s="488" t="str">
        <f t="shared" si="1"/>
        <v/>
      </c>
      <c r="L562" s="489">
        <f t="shared" si="5"/>
        <v>123</v>
      </c>
      <c r="M562" s="489">
        <f t="shared" si="3"/>
        <v>10</v>
      </c>
      <c r="N562" s="489" t="str">
        <f t="shared" si="4"/>
        <v/>
      </c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</row>
    <row r="563">
      <c r="A563" s="542">
        <v>488.0</v>
      </c>
      <c r="B563" s="542"/>
      <c r="C563" s="543"/>
      <c r="D563" s="544"/>
      <c r="E563" s="545"/>
      <c r="F563" s="542"/>
      <c r="G563" s="542"/>
      <c r="H563" s="542"/>
      <c r="I563" s="543"/>
      <c r="J563" s="480"/>
      <c r="K563" s="488" t="str">
        <f t="shared" si="1"/>
        <v/>
      </c>
      <c r="L563" s="489">
        <f t="shared" si="5"/>
        <v>123</v>
      </c>
      <c r="M563" s="489">
        <f t="shared" si="3"/>
        <v>10</v>
      </c>
      <c r="N563" s="489" t="str">
        <f t="shared" si="4"/>
        <v/>
      </c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</row>
    <row r="564">
      <c r="A564" s="542">
        <v>489.0</v>
      </c>
      <c r="B564" s="546"/>
      <c r="C564" s="547"/>
      <c r="D564" s="337"/>
      <c r="E564" s="548"/>
      <c r="F564" s="550"/>
      <c r="G564" s="550"/>
      <c r="H564" s="546"/>
      <c r="I564" s="543"/>
      <c r="J564" s="480"/>
      <c r="K564" s="488" t="str">
        <f t="shared" si="1"/>
        <v/>
      </c>
      <c r="L564" s="489">
        <f t="shared" si="5"/>
        <v>123</v>
      </c>
      <c r="M564" s="489">
        <f t="shared" si="3"/>
        <v>10</v>
      </c>
      <c r="N564" s="489" t="str">
        <f t="shared" si="4"/>
        <v/>
      </c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</row>
    <row r="565">
      <c r="A565" s="542">
        <v>489.0</v>
      </c>
      <c r="B565" s="542"/>
      <c r="C565" s="543"/>
      <c r="D565" s="544"/>
      <c r="E565" s="545"/>
      <c r="F565" s="542"/>
      <c r="G565" s="542"/>
      <c r="H565" s="542"/>
      <c r="I565" s="543"/>
      <c r="J565" s="480"/>
      <c r="K565" s="488" t="str">
        <f t="shared" si="1"/>
        <v/>
      </c>
      <c r="L565" s="489">
        <f t="shared" si="5"/>
        <v>123</v>
      </c>
      <c r="M565" s="489">
        <f t="shared" si="3"/>
        <v>10</v>
      </c>
      <c r="N565" s="489" t="str">
        <f t="shared" si="4"/>
        <v/>
      </c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</row>
    <row r="566">
      <c r="A566" s="542">
        <v>490.0</v>
      </c>
      <c r="B566" s="546"/>
      <c r="C566" s="547"/>
      <c r="D566" s="337"/>
      <c r="E566" s="548"/>
      <c r="F566" s="550"/>
      <c r="G566" s="550"/>
      <c r="H566" s="546"/>
      <c r="I566" s="543"/>
      <c r="J566" s="480"/>
      <c r="K566" s="488" t="str">
        <f t="shared" si="1"/>
        <v/>
      </c>
      <c r="L566" s="489">
        <f t="shared" si="5"/>
        <v>123</v>
      </c>
      <c r="M566" s="489">
        <f t="shared" si="3"/>
        <v>10</v>
      </c>
      <c r="N566" s="489" t="str">
        <f t="shared" si="4"/>
        <v/>
      </c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</row>
    <row r="567">
      <c r="A567" s="542">
        <v>490.0</v>
      </c>
      <c r="B567" s="542"/>
      <c r="C567" s="543"/>
      <c r="D567" s="544"/>
      <c r="E567" s="545"/>
      <c r="F567" s="542"/>
      <c r="G567" s="542"/>
      <c r="H567" s="542"/>
      <c r="I567" s="543"/>
      <c r="J567" s="480"/>
      <c r="K567" s="488" t="str">
        <f t="shared" si="1"/>
        <v/>
      </c>
      <c r="L567" s="489">
        <f t="shared" si="5"/>
        <v>123</v>
      </c>
      <c r="M567" s="489">
        <f t="shared" si="3"/>
        <v>10</v>
      </c>
      <c r="N567" s="489" t="str">
        <f t="shared" si="4"/>
        <v/>
      </c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</row>
    <row r="568">
      <c r="A568" s="542">
        <v>491.0</v>
      </c>
      <c r="B568" s="546"/>
      <c r="C568" s="547"/>
      <c r="D568" s="337"/>
      <c r="E568" s="548"/>
      <c r="F568" s="550"/>
      <c r="G568" s="550"/>
      <c r="H568" s="546"/>
      <c r="I568" s="543"/>
      <c r="J568" s="480"/>
      <c r="K568" s="488" t="str">
        <f t="shared" si="1"/>
        <v/>
      </c>
      <c r="L568" s="489">
        <f t="shared" si="5"/>
        <v>123</v>
      </c>
      <c r="M568" s="489">
        <f t="shared" si="3"/>
        <v>10</v>
      </c>
      <c r="N568" s="489" t="str">
        <f t="shared" si="4"/>
        <v/>
      </c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</row>
    <row r="569">
      <c r="A569" s="542">
        <v>491.0</v>
      </c>
      <c r="B569" s="542"/>
      <c r="C569" s="543"/>
      <c r="D569" s="544"/>
      <c r="E569" s="545"/>
      <c r="F569" s="542"/>
      <c r="G569" s="542"/>
      <c r="H569" s="542"/>
      <c r="I569" s="543"/>
      <c r="J569" s="480"/>
      <c r="K569" s="488" t="str">
        <f t="shared" si="1"/>
        <v/>
      </c>
      <c r="L569" s="489">
        <f t="shared" si="5"/>
        <v>123</v>
      </c>
      <c r="M569" s="489">
        <f t="shared" si="3"/>
        <v>10</v>
      </c>
      <c r="N569" s="489" t="str">
        <f t="shared" si="4"/>
        <v/>
      </c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</row>
    <row r="570">
      <c r="A570" s="542">
        <v>492.0</v>
      </c>
      <c r="B570" s="546"/>
      <c r="C570" s="547"/>
      <c r="D570" s="337"/>
      <c r="E570" s="548"/>
      <c r="F570" s="550"/>
      <c r="G570" s="550"/>
      <c r="H570" s="546"/>
      <c r="I570" s="543"/>
      <c r="J570" s="480"/>
      <c r="K570" s="488" t="str">
        <f t="shared" si="1"/>
        <v/>
      </c>
      <c r="L570" s="489">
        <f t="shared" si="5"/>
        <v>123</v>
      </c>
      <c r="M570" s="489">
        <f t="shared" si="3"/>
        <v>10</v>
      </c>
      <c r="N570" s="489" t="str">
        <f t="shared" si="4"/>
        <v/>
      </c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</row>
    <row r="571">
      <c r="A571" s="542">
        <v>492.0</v>
      </c>
      <c r="B571" s="542"/>
      <c r="C571" s="543"/>
      <c r="D571" s="544"/>
      <c r="E571" s="545"/>
      <c r="F571" s="543"/>
      <c r="G571" s="543"/>
      <c r="H571" s="476"/>
      <c r="I571" s="543"/>
      <c r="J571" s="480"/>
      <c r="K571" s="488" t="str">
        <f t="shared" si="1"/>
        <v/>
      </c>
      <c r="L571" s="489">
        <f t="shared" si="5"/>
        <v>123</v>
      </c>
      <c r="M571" s="489">
        <f t="shared" si="3"/>
        <v>10</v>
      </c>
      <c r="N571" s="489" t="str">
        <f t="shared" si="4"/>
        <v/>
      </c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</row>
    <row r="572">
      <c r="A572" s="542">
        <v>493.0</v>
      </c>
      <c r="B572" s="546"/>
      <c r="C572" s="547"/>
      <c r="D572" s="337"/>
      <c r="E572" s="548"/>
      <c r="F572" s="549"/>
      <c r="G572" s="549"/>
      <c r="H572" s="225"/>
      <c r="I572" s="543"/>
      <c r="J572" s="480"/>
      <c r="K572" s="488" t="str">
        <f t="shared" si="1"/>
        <v/>
      </c>
      <c r="L572" s="489">
        <f t="shared" si="5"/>
        <v>123</v>
      </c>
      <c r="M572" s="489">
        <f t="shared" si="3"/>
        <v>10</v>
      </c>
      <c r="N572" s="489" t="str">
        <f t="shared" si="4"/>
        <v/>
      </c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</row>
    <row r="573">
      <c r="A573" s="542">
        <v>493.0</v>
      </c>
      <c r="B573" s="542"/>
      <c r="C573" s="543"/>
      <c r="D573" s="544"/>
      <c r="E573" s="545"/>
      <c r="F573" s="543"/>
      <c r="G573" s="543"/>
      <c r="H573" s="476"/>
      <c r="I573" s="543"/>
      <c r="J573" s="480"/>
      <c r="K573" s="488" t="str">
        <f t="shared" si="1"/>
        <v/>
      </c>
      <c r="L573" s="489">
        <f t="shared" si="5"/>
        <v>123</v>
      </c>
      <c r="M573" s="489">
        <f t="shared" si="3"/>
        <v>10</v>
      </c>
      <c r="N573" s="489" t="str">
        <f t="shared" si="4"/>
        <v/>
      </c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</row>
    <row r="574">
      <c r="A574" s="542">
        <v>494.0</v>
      </c>
      <c r="B574" s="546"/>
      <c r="C574" s="547"/>
      <c r="D574" s="337"/>
      <c r="E574" s="548"/>
      <c r="F574" s="549"/>
      <c r="G574" s="549"/>
      <c r="H574" s="225"/>
      <c r="I574" s="543"/>
      <c r="J574" s="480"/>
      <c r="K574" s="488" t="str">
        <f t="shared" si="1"/>
        <v/>
      </c>
      <c r="L574" s="489">
        <f t="shared" si="5"/>
        <v>123</v>
      </c>
      <c r="M574" s="489">
        <f t="shared" si="3"/>
        <v>10</v>
      </c>
      <c r="N574" s="489" t="str">
        <f t="shared" si="4"/>
        <v/>
      </c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</row>
    <row r="575">
      <c r="A575" s="542">
        <v>494.0</v>
      </c>
      <c r="B575" s="542"/>
      <c r="C575" s="543"/>
      <c r="D575" s="544"/>
      <c r="E575" s="545"/>
      <c r="F575" s="543"/>
      <c r="G575" s="543"/>
      <c r="H575" s="476"/>
      <c r="I575" s="543"/>
      <c r="J575" s="480"/>
      <c r="K575" s="488" t="str">
        <f t="shared" si="1"/>
        <v/>
      </c>
      <c r="L575" s="489">
        <f t="shared" si="5"/>
        <v>123</v>
      </c>
      <c r="M575" s="489">
        <f t="shared" si="3"/>
        <v>10</v>
      </c>
      <c r="N575" s="489" t="str">
        <f t="shared" si="4"/>
        <v/>
      </c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</row>
    <row r="576">
      <c r="A576" s="542">
        <v>495.0</v>
      </c>
      <c r="B576" s="546"/>
      <c r="C576" s="547"/>
      <c r="D576" s="337"/>
      <c r="E576" s="548"/>
      <c r="F576" s="549"/>
      <c r="G576" s="549"/>
      <c r="H576" s="225"/>
      <c r="I576" s="543"/>
      <c r="J576" s="480"/>
      <c r="K576" s="488" t="str">
        <f t="shared" si="1"/>
        <v/>
      </c>
      <c r="L576" s="489">
        <f t="shared" si="5"/>
        <v>123</v>
      </c>
      <c r="M576" s="489">
        <f t="shared" si="3"/>
        <v>10</v>
      </c>
      <c r="N576" s="489" t="str">
        <f t="shared" si="4"/>
        <v/>
      </c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</row>
    <row r="577">
      <c r="A577" s="542">
        <v>495.0</v>
      </c>
      <c r="B577" s="542"/>
      <c r="C577" s="543"/>
      <c r="D577" s="544"/>
      <c r="E577" s="545"/>
      <c r="F577" s="543"/>
      <c r="G577" s="543"/>
      <c r="H577" s="476"/>
      <c r="I577" s="543"/>
      <c r="J577" s="480"/>
      <c r="K577" s="488" t="str">
        <f t="shared" si="1"/>
        <v/>
      </c>
      <c r="L577" s="489">
        <f t="shared" si="5"/>
        <v>123</v>
      </c>
      <c r="M577" s="489">
        <f t="shared" si="3"/>
        <v>10</v>
      </c>
      <c r="N577" s="489" t="str">
        <f t="shared" si="4"/>
        <v/>
      </c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</row>
    <row r="578">
      <c r="A578" s="542">
        <v>496.0</v>
      </c>
      <c r="B578" s="546"/>
      <c r="C578" s="547"/>
      <c r="D578" s="337"/>
      <c r="E578" s="548"/>
      <c r="F578" s="549"/>
      <c r="G578" s="549"/>
      <c r="H578" s="225"/>
      <c r="I578" s="543"/>
      <c r="J578" s="480"/>
      <c r="K578" s="488" t="str">
        <f t="shared" si="1"/>
        <v/>
      </c>
      <c r="L578" s="489">
        <f t="shared" si="5"/>
        <v>123</v>
      </c>
      <c r="M578" s="489">
        <f t="shared" si="3"/>
        <v>10</v>
      </c>
      <c r="N578" s="489" t="str">
        <f t="shared" si="4"/>
        <v/>
      </c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</row>
    <row r="579">
      <c r="A579" s="542">
        <v>496.0</v>
      </c>
      <c r="B579" s="542"/>
      <c r="C579" s="543"/>
      <c r="D579" s="544"/>
      <c r="E579" s="545"/>
      <c r="F579" s="543"/>
      <c r="G579" s="543"/>
      <c r="H579" s="476"/>
      <c r="I579" s="543"/>
      <c r="J579" s="480"/>
      <c r="K579" s="488" t="str">
        <f t="shared" si="1"/>
        <v/>
      </c>
      <c r="L579" s="489">
        <f t="shared" si="5"/>
        <v>123</v>
      </c>
      <c r="M579" s="489">
        <f t="shared" si="3"/>
        <v>10</v>
      </c>
      <c r="N579" s="489" t="str">
        <f t="shared" si="4"/>
        <v/>
      </c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</row>
    <row r="580">
      <c r="A580" s="542">
        <v>497.0</v>
      </c>
      <c r="B580" s="546"/>
      <c r="C580" s="547"/>
      <c r="D580" s="337"/>
      <c r="E580" s="548"/>
      <c r="F580" s="549"/>
      <c r="G580" s="549"/>
      <c r="H580" s="225"/>
      <c r="I580" s="543"/>
      <c r="J580" s="480"/>
      <c r="K580" s="488" t="str">
        <f t="shared" si="1"/>
        <v/>
      </c>
      <c r="L580" s="489">
        <f t="shared" si="5"/>
        <v>123</v>
      </c>
      <c r="M580" s="489">
        <f t="shared" si="3"/>
        <v>10</v>
      </c>
      <c r="N580" s="489" t="str">
        <f t="shared" si="4"/>
        <v/>
      </c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</row>
    <row r="581">
      <c r="A581" s="542">
        <v>497.0</v>
      </c>
      <c r="B581" s="542"/>
      <c r="C581" s="543"/>
      <c r="D581" s="544"/>
      <c r="E581" s="545"/>
      <c r="F581" s="543"/>
      <c r="G581" s="543"/>
      <c r="H581" s="476"/>
      <c r="I581" s="543"/>
      <c r="J581" s="480"/>
      <c r="K581" s="488" t="str">
        <f t="shared" si="1"/>
        <v/>
      </c>
      <c r="L581" s="489">
        <f t="shared" si="5"/>
        <v>123</v>
      </c>
      <c r="M581" s="489">
        <f t="shared" si="3"/>
        <v>10</v>
      </c>
      <c r="N581" s="489" t="str">
        <f t="shared" si="4"/>
        <v/>
      </c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</row>
    <row r="582">
      <c r="A582" s="542">
        <v>498.0</v>
      </c>
      <c r="B582" s="546"/>
      <c r="C582" s="547"/>
      <c r="D582" s="337"/>
      <c r="E582" s="548"/>
      <c r="F582" s="549"/>
      <c r="G582" s="549"/>
      <c r="H582" s="225"/>
      <c r="I582" s="543"/>
      <c r="J582" s="480"/>
      <c r="K582" s="488" t="str">
        <f t="shared" si="1"/>
        <v/>
      </c>
      <c r="L582" s="489">
        <f t="shared" si="5"/>
        <v>123</v>
      </c>
      <c r="M582" s="489">
        <f t="shared" si="3"/>
        <v>10</v>
      </c>
      <c r="N582" s="489" t="str">
        <f t="shared" si="4"/>
        <v/>
      </c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</row>
    <row r="583">
      <c r="A583" s="542">
        <v>498.0</v>
      </c>
      <c r="B583" s="542"/>
      <c r="C583" s="543"/>
      <c r="D583" s="544"/>
      <c r="E583" s="545"/>
      <c r="F583" s="543"/>
      <c r="G583" s="543"/>
      <c r="H583" s="476"/>
      <c r="I583" s="543"/>
      <c r="J583" s="480"/>
      <c r="K583" s="488" t="str">
        <f t="shared" si="1"/>
        <v/>
      </c>
      <c r="L583" s="489">
        <f t="shared" si="5"/>
        <v>123</v>
      </c>
      <c r="M583" s="489">
        <f t="shared" si="3"/>
        <v>10</v>
      </c>
      <c r="N583" s="489" t="str">
        <f t="shared" si="4"/>
        <v/>
      </c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</row>
    <row r="584">
      <c r="A584" s="542">
        <v>499.0</v>
      </c>
      <c r="B584" s="546"/>
      <c r="C584" s="547"/>
      <c r="D584" s="337"/>
      <c r="E584" s="548"/>
      <c r="F584" s="549"/>
      <c r="G584" s="549"/>
      <c r="H584" s="225"/>
      <c r="I584" s="543"/>
      <c r="J584" s="480"/>
      <c r="K584" s="488" t="str">
        <f t="shared" si="1"/>
        <v/>
      </c>
      <c r="L584" s="489">
        <f t="shared" si="5"/>
        <v>123</v>
      </c>
      <c r="M584" s="489">
        <f t="shared" si="3"/>
        <v>10</v>
      </c>
      <c r="N584" s="489" t="str">
        <f t="shared" si="4"/>
        <v/>
      </c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</row>
    <row r="585">
      <c r="A585" s="542">
        <v>499.0</v>
      </c>
      <c r="B585" s="542"/>
      <c r="C585" s="543"/>
      <c r="D585" s="544"/>
      <c r="E585" s="545"/>
      <c r="F585" s="543"/>
      <c r="G585" s="543"/>
      <c r="H585" s="476"/>
      <c r="I585" s="543"/>
      <c r="J585" s="480"/>
      <c r="K585" s="488" t="str">
        <f t="shared" si="1"/>
        <v/>
      </c>
      <c r="L585" s="489">
        <f t="shared" si="5"/>
        <v>123</v>
      </c>
      <c r="M585" s="489">
        <f t="shared" si="3"/>
        <v>10</v>
      </c>
      <c r="N585" s="489" t="str">
        <f t="shared" si="4"/>
        <v/>
      </c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</row>
    <row r="586">
      <c r="A586" s="542">
        <v>500.0</v>
      </c>
      <c r="B586" s="546"/>
      <c r="C586" s="547"/>
      <c r="D586" s="337"/>
      <c r="E586" s="548"/>
      <c r="F586" s="549"/>
      <c r="G586" s="549"/>
      <c r="H586" s="225"/>
      <c r="I586" s="543"/>
      <c r="J586" s="480"/>
      <c r="K586" s="488" t="str">
        <f t="shared" si="1"/>
        <v/>
      </c>
      <c r="L586" s="489">
        <f t="shared" si="5"/>
        <v>123</v>
      </c>
      <c r="M586" s="489">
        <f t="shared" si="3"/>
        <v>10</v>
      </c>
      <c r="N586" s="489" t="str">
        <f t="shared" si="4"/>
        <v/>
      </c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</row>
    <row r="587">
      <c r="A587" s="542">
        <v>500.0</v>
      </c>
      <c r="B587" s="542"/>
      <c r="C587" s="543"/>
      <c r="D587" s="544"/>
      <c r="E587" s="545"/>
      <c r="F587" s="543"/>
      <c r="G587" s="543"/>
      <c r="H587" s="476"/>
      <c r="I587" s="543"/>
      <c r="J587" s="480"/>
      <c r="K587" s="488" t="str">
        <f t="shared" si="1"/>
        <v/>
      </c>
      <c r="L587" s="489">
        <f t="shared" si="5"/>
        <v>123</v>
      </c>
      <c r="M587" s="489">
        <f t="shared" si="3"/>
        <v>10</v>
      </c>
      <c r="N587" s="489" t="str">
        <f t="shared" si="4"/>
        <v/>
      </c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</row>
    <row r="588">
      <c r="A588" s="542">
        <v>501.0</v>
      </c>
      <c r="B588" s="225"/>
      <c r="C588" s="551"/>
      <c r="D588" s="552"/>
      <c r="E588" s="553"/>
      <c r="F588" s="554"/>
      <c r="G588" s="554"/>
      <c r="H588" s="225"/>
      <c r="I588" s="543"/>
      <c r="J588" s="480"/>
      <c r="K588" s="488" t="str">
        <f t="shared" si="1"/>
        <v/>
      </c>
      <c r="L588" s="489">
        <f t="shared" si="5"/>
        <v>123</v>
      </c>
      <c r="M588" s="489">
        <f t="shared" si="3"/>
        <v>10</v>
      </c>
      <c r="N588" s="489" t="str">
        <f t="shared" si="4"/>
        <v/>
      </c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</row>
    <row r="589">
      <c r="A589" s="542">
        <v>501.0</v>
      </c>
      <c r="B589" s="542"/>
      <c r="C589" s="543"/>
      <c r="D589" s="544"/>
      <c r="E589" s="545"/>
      <c r="F589" s="543"/>
      <c r="G589" s="543"/>
      <c r="H589" s="476"/>
      <c r="I589" s="543"/>
      <c r="J589" s="480"/>
      <c r="K589" s="488" t="str">
        <f t="shared" si="1"/>
        <v/>
      </c>
      <c r="L589" s="489">
        <f t="shared" si="5"/>
        <v>123</v>
      </c>
      <c r="M589" s="489">
        <f t="shared" si="3"/>
        <v>10</v>
      </c>
      <c r="N589" s="489" t="str">
        <f t="shared" si="4"/>
        <v/>
      </c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</row>
    <row r="590">
      <c r="A590" s="542">
        <v>502.0</v>
      </c>
      <c r="B590" s="546"/>
      <c r="C590" s="547"/>
      <c r="D590" s="337"/>
      <c r="E590" s="548"/>
      <c r="F590" s="549"/>
      <c r="G590" s="549"/>
      <c r="H590" s="225"/>
      <c r="I590" s="543"/>
      <c r="J590" s="480"/>
      <c r="K590" s="488" t="str">
        <f t="shared" si="1"/>
        <v/>
      </c>
      <c r="L590" s="489">
        <f t="shared" si="5"/>
        <v>123</v>
      </c>
      <c r="M590" s="489">
        <f t="shared" si="3"/>
        <v>10</v>
      </c>
      <c r="N590" s="489" t="str">
        <f t="shared" si="4"/>
        <v/>
      </c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</row>
    <row r="591">
      <c r="A591" s="542">
        <v>502.0</v>
      </c>
      <c r="B591" s="542"/>
      <c r="C591" s="543"/>
      <c r="D591" s="544"/>
      <c r="E591" s="545"/>
      <c r="F591" s="543"/>
      <c r="G591" s="543"/>
      <c r="H591" s="476"/>
      <c r="I591" s="543"/>
      <c r="J591" s="480"/>
      <c r="K591" s="488" t="str">
        <f t="shared" si="1"/>
        <v/>
      </c>
      <c r="L591" s="489">
        <f t="shared" si="5"/>
        <v>123</v>
      </c>
      <c r="M591" s="489">
        <f t="shared" si="3"/>
        <v>10</v>
      </c>
      <c r="N591" s="489" t="str">
        <f t="shared" si="4"/>
        <v/>
      </c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</row>
    <row r="592">
      <c r="A592" s="542">
        <v>503.0</v>
      </c>
      <c r="B592" s="546"/>
      <c r="C592" s="547"/>
      <c r="D592" s="337"/>
      <c r="E592" s="548"/>
      <c r="F592" s="549"/>
      <c r="G592" s="549"/>
      <c r="H592" s="225"/>
      <c r="I592" s="543"/>
      <c r="J592" s="480"/>
      <c r="K592" s="488" t="str">
        <f t="shared" si="1"/>
        <v/>
      </c>
      <c r="L592" s="489">
        <f t="shared" si="5"/>
        <v>123</v>
      </c>
      <c r="M592" s="489">
        <f t="shared" si="3"/>
        <v>10</v>
      </c>
      <c r="N592" s="489" t="str">
        <f t="shared" si="4"/>
        <v/>
      </c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</row>
    <row r="593">
      <c r="A593" s="542">
        <v>503.0</v>
      </c>
      <c r="B593" s="542"/>
      <c r="C593" s="543"/>
      <c r="D593" s="544"/>
      <c r="E593" s="545"/>
      <c r="F593" s="543"/>
      <c r="G593" s="543"/>
      <c r="H593" s="476"/>
      <c r="I593" s="543"/>
      <c r="J593" s="480"/>
      <c r="K593" s="488" t="str">
        <f t="shared" si="1"/>
        <v/>
      </c>
      <c r="L593" s="489">
        <f t="shared" si="5"/>
        <v>123</v>
      </c>
      <c r="M593" s="489">
        <f t="shared" si="3"/>
        <v>10</v>
      </c>
      <c r="N593" s="489" t="str">
        <f t="shared" si="4"/>
        <v/>
      </c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</row>
    <row r="594">
      <c r="A594" s="542">
        <v>504.0</v>
      </c>
      <c r="B594" s="546"/>
      <c r="C594" s="547"/>
      <c r="D594" s="337"/>
      <c r="E594" s="548"/>
      <c r="F594" s="549"/>
      <c r="G594" s="549"/>
      <c r="H594" s="225"/>
      <c r="I594" s="543"/>
      <c r="J594" s="480"/>
      <c r="K594" s="488" t="str">
        <f t="shared" si="1"/>
        <v/>
      </c>
      <c r="L594" s="489">
        <f t="shared" si="5"/>
        <v>123</v>
      </c>
      <c r="M594" s="489">
        <f t="shared" si="3"/>
        <v>10</v>
      </c>
      <c r="N594" s="489" t="str">
        <f t="shared" si="4"/>
        <v/>
      </c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</row>
    <row r="595">
      <c r="A595" s="542">
        <v>504.0</v>
      </c>
      <c r="B595" s="542"/>
      <c r="C595" s="543"/>
      <c r="D595" s="544"/>
      <c r="E595" s="545"/>
      <c r="F595" s="543"/>
      <c r="G595" s="543"/>
      <c r="H595" s="476"/>
      <c r="I595" s="543"/>
      <c r="J595" s="480"/>
      <c r="K595" s="488" t="str">
        <f t="shared" si="1"/>
        <v/>
      </c>
      <c r="L595" s="489">
        <f t="shared" si="5"/>
        <v>123</v>
      </c>
      <c r="M595" s="489">
        <f t="shared" si="3"/>
        <v>10</v>
      </c>
      <c r="N595" s="489" t="str">
        <f t="shared" si="4"/>
        <v/>
      </c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</row>
    <row r="596">
      <c r="A596" s="542">
        <v>505.0</v>
      </c>
      <c r="B596" s="546"/>
      <c r="C596" s="547"/>
      <c r="D596" s="337"/>
      <c r="E596" s="548"/>
      <c r="F596" s="549"/>
      <c r="G596" s="549"/>
      <c r="H596" s="225"/>
      <c r="I596" s="543"/>
      <c r="J596" s="480"/>
      <c r="K596" s="488" t="str">
        <f t="shared" si="1"/>
        <v/>
      </c>
      <c r="L596" s="489">
        <f t="shared" si="5"/>
        <v>123</v>
      </c>
      <c r="M596" s="489">
        <f t="shared" si="3"/>
        <v>10</v>
      </c>
      <c r="N596" s="489" t="str">
        <f t="shared" si="4"/>
        <v/>
      </c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</row>
    <row r="597">
      <c r="A597" s="542">
        <v>505.0</v>
      </c>
      <c r="B597" s="542"/>
      <c r="C597" s="543"/>
      <c r="D597" s="544"/>
      <c r="E597" s="545"/>
      <c r="F597" s="543"/>
      <c r="G597" s="543"/>
      <c r="H597" s="476"/>
      <c r="I597" s="543"/>
      <c r="J597" s="480"/>
      <c r="K597" s="488" t="str">
        <f t="shared" si="1"/>
        <v/>
      </c>
      <c r="L597" s="489">
        <f t="shared" si="5"/>
        <v>123</v>
      </c>
      <c r="M597" s="489">
        <f t="shared" si="3"/>
        <v>10</v>
      </c>
      <c r="N597" s="489" t="str">
        <f t="shared" si="4"/>
        <v/>
      </c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</row>
    <row r="598">
      <c r="A598" s="542">
        <v>506.0</v>
      </c>
      <c r="B598" s="546"/>
      <c r="C598" s="547"/>
      <c r="D598" s="337"/>
      <c r="E598" s="548"/>
      <c r="F598" s="549"/>
      <c r="G598" s="549"/>
      <c r="H598" s="225"/>
      <c r="I598" s="543"/>
      <c r="J598" s="480"/>
      <c r="K598" s="488" t="str">
        <f t="shared" si="1"/>
        <v/>
      </c>
      <c r="L598" s="489">
        <f t="shared" si="5"/>
        <v>123</v>
      </c>
      <c r="M598" s="489">
        <f t="shared" si="3"/>
        <v>10</v>
      </c>
      <c r="N598" s="489" t="str">
        <f t="shared" si="4"/>
        <v/>
      </c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</row>
    <row r="599">
      <c r="A599" s="542">
        <v>506.0</v>
      </c>
      <c r="B599" s="542"/>
      <c r="C599" s="543"/>
      <c r="D599" s="544"/>
      <c r="E599" s="545"/>
      <c r="F599" s="543"/>
      <c r="G599" s="543"/>
      <c r="H599" s="476"/>
      <c r="I599" s="543"/>
      <c r="J599" s="480"/>
      <c r="K599" s="488" t="str">
        <f t="shared" si="1"/>
        <v/>
      </c>
      <c r="L599" s="489">
        <f t="shared" si="5"/>
        <v>123</v>
      </c>
      <c r="M599" s="489">
        <f t="shared" si="3"/>
        <v>10</v>
      </c>
      <c r="N599" s="489" t="str">
        <f t="shared" si="4"/>
        <v/>
      </c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</row>
    <row r="600">
      <c r="A600" s="542">
        <v>507.0</v>
      </c>
      <c r="B600" s="546"/>
      <c r="C600" s="547"/>
      <c r="D600" s="337"/>
      <c r="E600" s="548"/>
      <c r="F600" s="549"/>
      <c r="G600" s="549"/>
      <c r="H600" s="225"/>
      <c r="I600" s="543"/>
      <c r="J600" s="480"/>
      <c r="K600" s="488" t="str">
        <f t="shared" si="1"/>
        <v/>
      </c>
      <c r="L600" s="489">
        <f t="shared" si="5"/>
        <v>123</v>
      </c>
      <c r="M600" s="489">
        <f t="shared" si="3"/>
        <v>10</v>
      </c>
      <c r="N600" s="489" t="str">
        <f t="shared" si="4"/>
        <v/>
      </c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</row>
    <row r="601">
      <c r="A601" s="542">
        <v>507.0</v>
      </c>
      <c r="B601" s="542"/>
      <c r="C601" s="543"/>
      <c r="D601" s="544"/>
      <c r="E601" s="545"/>
      <c r="F601" s="543"/>
      <c r="G601" s="543"/>
      <c r="H601" s="476"/>
      <c r="I601" s="543"/>
      <c r="J601" s="480"/>
      <c r="K601" s="488" t="str">
        <f t="shared" si="1"/>
        <v/>
      </c>
      <c r="L601" s="489">
        <f t="shared" si="5"/>
        <v>123</v>
      </c>
      <c r="M601" s="489">
        <f t="shared" si="3"/>
        <v>10</v>
      </c>
      <c r="N601" s="489" t="str">
        <f t="shared" si="4"/>
        <v/>
      </c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</row>
    <row r="602">
      <c r="A602" s="542">
        <v>508.0</v>
      </c>
      <c r="B602" s="546"/>
      <c r="C602" s="547"/>
      <c r="D602" s="337"/>
      <c r="E602" s="548"/>
      <c r="F602" s="549"/>
      <c r="G602" s="549"/>
      <c r="H602" s="225"/>
      <c r="I602" s="543"/>
      <c r="J602" s="480"/>
      <c r="K602" s="488" t="str">
        <f t="shared" si="1"/>
        <v/>
      </c>
      <c r="L602" s="489">
        <f t="shared" si="5"/>
        <v>123</v>
      </c>
      <c r="M602" s="489">
        <f t="shared" si="3"/>
        <v>10</v>
      </c>
      <c r="N602" s="489" t="str">
        <f t="shared" si="4"/>
        <v/>
      </c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</row>
    <row r="603">
      <c r="A603" s="542">
        <v>508.0</v>
      </c>
      <c r="B603" s="542"/>
      <c r="C603" s="543"/>
      <c r="D603" s="544"/>
      <c r="E603" s="545"/>
      <c r="F603" s="543"/>
      <c r="G603" s="543"/>
      <c r="H603" s="476"/>
      <c r="I603" s="543"/>
      <c r="J603" s="480"/>
      <c r="K603" s="488" t="str">
        <f t="shared" si="1"/>
        <v/>
      </c>
      <c r="L603" s="489">
        <f t="shared" si="5"/>
        <v>123</v>
      </c>
      <c r="M603" s="489">
        <f t="shared" si="3"/>
        <v>10</v>
      </c>
      <c r="N603" s="489" t="str">
        <f t="shared" si="4"/>
        <v/>
      </c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</row>
    <row r="604">
      <c r="A604" s="542">
        <v>509.0</v>
      </c>
      <c r="B604" s="546"/>
      <c r="C604" s="547"/>
      <c r="D604" s="337"/>
      <c r="E604" s="548"/>
      <c r="F604" s="549"/>
      <c r="G604" s="549"/>
      <c r="H604" s="225"/>
      <c r="I604" s="543"/>
      <c r="J604" s="480"/>
      <c r="K604" s="488" t="str">
        <f t="shared" si="1"/>
        <v/>
      </c>
      <c r="L604" s="489">
        <f t="shared" si="5"/>
        <v>123</v>
      </c>
      <c r="M604" s="489">
        <f t="shared" si="3"/>
        <v>10</v>
      </c>
      <c r="N604" s="489" t="str">
        <f t="shared" si="4"/>
        <v/>
      </c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</row>
    <row r="605">
      <c r="A605" s="542">
        <v>509.0</v>
      </c>
      <c r="B605" s="542"/>
      <c r="C605" s="543"/>
      <c r="D605" s="544"/>
      <c r="E605" s="545"/>
      <c r="F605" s="543"/>
      <c r="G605" s="543"/>
      <c r="H605" s="476"/>
      <c r="I605" s="543"/>
      <c r="J605" s="480"/>
      <c r="K605" s="488" t="str">
        <f t="shared" si="1"/>
        <v/>
      </c>
      <c r="L605" s="489">
        <f t="shared" si="5"/>
        <v>123</v>
      </c>
      <c r="M605" s="489">
        <f t="shared" si="3"/>
        <v>10</v>
      </c>
      <c r="N605" s="489" t="str">
        <f t="shared" si="4"/>
        <v/>
      </c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</row>
    <row r="606">
      <c r="A606" s="542">
        <v>510.0</v>
      </c>
      <c r="B606" s="546"/>
      <c r="C606" s="547"/>
      <c r="D606" s="337"/>
      <c r="E606" s="548"/>
      <c r="F606" s="549"/>
      <c r="G606" s="549"/>
      <c r="H606" s="225"/>
      <c r="I606" s="543"/>
      <c r="J606" s="480"/>
      <c r="K606" s="488" t="str">
        <f t="shared" si="1"/>
        <v/>
      </c>
      <c r="L606" s="489">
        <f t="shared" si="5"/>
        <v>123</v>
      </c>
      <c r="M606" s="489">
        <f t="shared" si="3"/>
        <v>10</v>
      </c>
      <c r="N606" s="489" t="str">
        <f t="shared" si="4"/>
        <v/>
      </c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</row>
    <row r="607">
      <c r="A607" s="542">
        <v>510.0</v>
      </c>
      <c r="B607" s="542"/>
      <c r="C607" s="543"/>
      <c r="D607" s="544"/>
      <c r="E607" s="545"/>
      <c r="F607" s="543"/>
      <c r="G607" s="543"/>
      <c r="H607" s="476"/>
      <c r="I607" s="543"/>
      <c r="J607" s="480"/>
      <c r="K607" s="488" t="str">
        <f t="shared" si="1"/>
        <v/>
      </c>
      <c r="L607" s="489">
        <f t="shared" si="5"/>
        <v>123</v>
      </c>
      <c r="M607" s="489">
        <f t="shared" si="3"/>
        <v>10</v>
      </c>
      <c r="N607" s="489" t="str">
        <f t="shared" si="4"/>
        <v/>
      </c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</row>
    <row r="608">
      <c r="A608" s="542">
        <v>511.0</v>
      </c>
      <c r="B608" s="546"/>
      <c r="C608" s="547"/>
      <c r="D608" s="337"/>
      <c r="E608" s="548"/>
      <c r="F608" s="549"/>
      <c r="G608" s="549"/>
      <c r="H608" s="225"/>
      <c r="I608" s="543"/>
      <c r="J608" s="480"/>
      <c r="K608" s="488" t="str">
        <f t="shared" si="1"/>
        <v/>
      </c>
      <c r="L608" s="489">
        <f t="shared" si="5"/>
        <v>123</v>
      </c>
      <c r="M608" s="489">
        <f t="shared" si="3"/>
        <v>10</v>
      </c>
      <c r="N608" s="489" t="str">
        <f t="shared" si="4"/>
        <v/>
      </c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</row>
    <row r="609">
      <c r="A609" s="542">
        <v>511.0</v>
      </c>
      <c r="B609" s="542"/>
      <c r="C609" s="543"/>
      <c r="D609" s="544"/>
      <c r="E609" s="545"/>
      <c r="F609" s="543"/>
      <c r="G609" s="543"/>
      <c r="H609" s="476"/>
      <c r="I609" s="543"/>
      <c r="J609" s="480"/>
      <c r="K609" s="488" t="str">
        <f t="shared" si="1"/>
        <v/>
      </c>
      <c r="L609" s="489">
        <f t="shared" si="5"/>
        <v>123</v>
      </c>
      <c r="M609" s="489">
        <f t="shared" si="3"/>
        <v>10</v>
      </c>
      <c r="N609" s="489" t="str">
        <f t="shared" si="4"/>
        <v/>
      </c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</row>
    <row r="610">
      <c r="A610" s="542">
        <v>512.0</v>
      </c>
      <c r="B610" s="546"/>
      <c r="C610" s="547"/>
      <c r="D610" s="337"/>
      <c r="E610" s="548"/>
      <c r="F610" s="549"/>
      <c r="G610" s="549"/>
      <c r="H610" s="225"/>
      <c r="I610" s="543"/>
      <c r="J610" s="480"/>
      <c r="K610" s="488" t="str">
        <f t="shared" si="1"/>
        <v/>
      </c>
      <c r="L610" s="489">
        <f t="shared" si="5"/>
        <v>123</v>
      </c>
      <c r="M610" s="489">
        <f t="shared" si="3"/>
        <v>10</v>
      </c>
      <c r="N610" s="489" t="str">
        <f t="shared" si="4"/>
        <v/>
      </c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</row>
    <row r="611">
      <c r="A611" s="542">
        <v>512.0</v>
      </c>
      <c r="B611" s="476"/>
      <c r="C611" s="555"/>
      <c r="D611" s="556"/>
      <c r="E611" s="557"/>
      <c r="F611" s="555"/>
      <c r="G611" s="555"/>
      <c r="H611" s="476"/>
      <c r="I611" s="543"/>
      <c r="J611" s="480"/>
      <c r="K611" s="488" t="str">
        <f t="shared" si="1"/>
        <v/>
      </c>
      <c r="L611" s="489">
        <f t="shared" si="5"/>
        <v>123</v>
      </c>
      <c r="M611" s="489">
        <f t="shared" si="3"/>
        <v>10</v>
      </c>
      <c r="N611" s="489" t="str">
        <f t="shared" si="4"/>
        <v/>
      </c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</row>
    <row r="612">
      <c r="A612" s="542">
        <v>513.0</v>
      </c>
      <c r="B612" s="546"/>
      <c r="C612" s="547"/>
      <c r="D612" s="337"/>
      <c r="E612" s="548"/>
      <c r="F612" s="549"/>
      <c r="G612" s="549"/>
      <c r="H612" s="546"/>
      <c r="I612" s="543"/>
      <c r="J612" s="480"/>
      <c r="K612" s="488" t="str">
        <f t="shared" si="1"/>
        <v/>
      </c>
      <c r="L612" s="489">
        <f t="shared" si="5"/>
        <v>123</v>
      </c>
      <c r="M612" s="489">
        <f t="shared" si="3"/>
        <v>10</v>
      </c>
      <c r="N612" s="489" t="str">
        <f t="shared" si="4"/>
        <v/>
      </c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</row>
    <row r="613">
      <c r="A613" s="542">
        <v>513.0</v>
      </c>
      <c r="B613" s="542"/>
      <c r="C613" s="543"/>
      <c r="D613" s="544"/>
      <c r="E613" s="545"/>
      <c r="F613" s="543"/>
      <c r="G613" s="543"/>
      <c r="H613" s="542"/>
      <c r="I613" s="543"/>
      <c r="J613" s="480"/>
      <c r="K613" s="488" t="str">
        <f t="shared" si="1"/>
        <v/>
      </c>
      <c r="L613" s="489">
        <f t="shared" si="5"/>
        <v>123</v>
      </c>
      <c r="M613" s="489">
        <f t="shared" si="3"/>
        <v>10</v>
      </c>
      <c r="N613" s="489" t="str">
        <f t="shared" si="4"/>
        <v/>
      </c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</row>
    <row r="614">
      <c r="A614" s="542">
        <v>514.0</v>
      </c>
      <c r="B614" s="546"/>
      <c r="C614" s="547"/>
      <c r="D614" s="337"/>
      <c r="E614" s="548"/>
      <c r="F614" s="549"/>
      <c r="G614" s="549"/>
      <c r="H614" s="546"/>
      <c r="I614" s="543"/>
      <c r="J614" s="480"/>
      <c r="K614" s="488" t="str">
        <f t="shared" si="1"/>
        <v/>
      </c>
      <c r="L614" s="489">
        <f t="shared" si="5"/>
        <v>123</v>
      </c>
      <c r="M614" s="489">
        <f t="shared" si="3"/>
        <v>10</v>
      </c>
      <c r="N614" s="489" t="str">
        <f t="shared" si="4"/>
        <v/>
      </c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</row>
    <row r="615">
      <c r="A615" s="542">
        <v>514.0</v>
      </c>
      <c r="B615" s="542"/>
      <c r="C615" s="543"/>
      <c r="D615" s="544"/>
      <c r="E615" s="545"/>
      <c r="F615" s="543"/>
      <c r="G615" s="543"/>
      <c r="H615" s="542"/>
      <c r="I615" s="543"/>
      <c r="J615" s="480"/>
      <c r="K615" s="488" t="str">
        <f t="shared" si="1"/>
        <v/>
      </c>
      <c r="L615" s="489">
        <f t="shared" si="5"/>
        <v>123</v>
      </c>
      <c r="M615" s="489">
        <f t="shared" si="3"/>
        <v>10</v>
      </c>
      <c r="N615" s="489" t="str">
        <f t="shared" si="4"/>
        <v/>
      </c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</row>
    <row r="616">
      <c r="A616" s="542">
        <v>515.0</v>
      </c>
      <c r="B616" s="546"/>
      <c r="C616" s="547"/>
      <c r="D616" s="337"/>
      <c r="E616" s="548"/>
      <c r="F616" s="549"/>
      <c r="G616" s="549"/>
      <c r="H616" s="546"/>
      <c r="I616" s="543"/>
      <c r="J616" s="480"/>
      <c r="K616" s="488" t="str">
        <f t="shared" si="1"/>
        <v/>
      </c>
      <c r="L616" s="489">
        <f t="shared" si="5"/>
        <v>123</v>
      </c>
      <c r="M616" s="489">
        <f t="shared" si="3"/>
        <v>10</v>
      </c>
      <c r="N616" s="489" t="str">
        <f t="shared" si="4"/>
        <v/>
      </c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</row>
    <row r="617">
      <c r="A617" s="542">
        <v>515.0</v>
      </c>
      <c r="B617" s="542"/>
      <c r="C617" s="543"/>
      <c r="D617" s="544"/>
      <c r="E617" s="545"/>
      <c r="F617" s="543"/>
      <c r="G617" s="543"/>
      <c r="H617" s="542"/>
      <c r="I617" s="543"/>
      <c r="J617" s="480"/>
      <c r="K617" s="488" t="str">
        <f t="shared" si="1"/>
        <v/>
      </c>
      <c r="L617" s="489">
        <f t="shared" si="5"/>
        <v>123</v>
      </c>
      <c r="M617" s="489">
        <f t="shared" si="3"/>
        <v>10</v>
      </c>
      <c r="N617" s="489" t="str">
        <f t="shared" si="4"/>
        <v/>
      </c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</row>
    <row r="618">
      <c r="A618" s="542">
        <v>516.0</v>
      </c>
      <c r="B618" s="546"/>
      <c r="C618" s="547"/>
      <c r="D618" s="337"/>
      <c r="E618" s="548"/>
      <c r="F618" s="549"/>
      <c r="G618" s="549"/>
      <c r="H618" s="546"/>
      <c r="I618" s="543"/>
      <c r="J618" s="480"/>
      <c r="K618" s="488" t="str">
        <f t="shared" si="1"/>
        <v/>
      </c>
      <c r="L618" s="489">
        <f t="shared" si="5"/>
        <v>123</v>
      </c>
      <c r="M618" s="489">
        <f t="shared" si="3"/>
        <v>10</v>
      </c>
      <c r="N618" s="489" t="str">
        <f t="shared" si="4"/>
        <v/>
      </c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</row>
    <row r="619">
      <c r="A619" s="542">
        <v>516.0</v>
      </c>
      <c r="B619" s="542"/>
      <c r="C619" s="543"/>
      <c r="D619" s="544"/>
      <c r="E619" s="545"/>
      <c r="F619" s="543"/>
      <c r="G619" s="543"/>
      <c r="H619" s="542"/>
      <c r="I619" s="543"/>
      <c r="J619" s="480"/>
      <c r="K619" s="488" t="str">
        <f t="shared" si="1"/>
        <v/>
      </c>
      <c r="L619" s="489">
        <f t="shared" si="5"/>
        <v>123</v>
      </c>
      <c r="M619" s="489">
        <f t="shared" si="3"/>
        <v>10</v>
      </c>
      <c r="N619" s="489" t="str">
        <f t="shared" si="4"/>
        <v/>
      </c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</row>
    <row r="620">
      <c r="A620" s="542">
        <v>517.0</v>
      </c>
      <c r="B620" s="546"/>
      <c r="C620" s="547"/>
      <c r="D620" s="337"/>
      <c r="E620" s="548"/>
      <c r="F620" s="549"/>
      <c r="G620" s="549"/>
      <c r="H620" s="546"/>
      <c r="I620" s="543"/>
      <c r="J620" s="480"/>
      <c r="K620" s="488" t="str">
        <f t="shared" si="1"/>
        <v/>
      </c>
      <c r="L620" s="489">
        <f t="shared" si="5"/>
        <v>123</v>
      </c>
      <c r="M620" s="489">
        <f t="shared" si="3"/>
        <v>10</v>
      </c>
      <c r="N620" s="489" t="str">
        <f t="shared" si="4"/>
        <v/>
      </c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</row>
    <row r="621">
      <c r="A621" s="542">
        <v>517.0</v>
      </c>
      <c r="B621" s="542"/>
      <c r="C621" s="543"/>
      <c r="D621" s="544"/>
      <c r="E621" s="545"/>
      <c r="F621" s="542"/>
      <c r="G621" s="543"/>
      <c r="H621" s="542"/>
      <c r="I621" s="543"/>
      <c r="J621" s="480"/>
      <c r="K621" s="488" t="str">
        <f t="shared" si="1"/>
        <v/>
      </c>
      <c r="L621" s="489">
        <f t="shared" si="5"/>
        <v>123</v>
      </c>
      <c r="M621" s="489">
        <f t="shared" si="3"/>
        <v>10</v>
      </c>
      <c r="N621" s="489" t="str">
        <f t="shared" si="4"/>
        <v/>
      </c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</row>
    <row r="622">
      <c r="A622" s="542">
        <v>518.0</v>
      </c>
      <c r="B622" s="546"/>
      <c r="C622" s="547"/>
      <c r="D622" s="337"/>
      <c r="E622" s="548"/>
      <c r="F622" s="550"/>
      <c r="G622" s="549"/>
      <c r="H622" s="546"/>
      <c r="I622" s="543"/>
      <c r="J622" s="480"/>
      <c r="K622" s="488" t="str">
        <f t="shared" si="1"/>
        <v/>
      </c>
      <c r="L622" s="489">
        <f t="shared" si="5"/>
        <v>123</v>
      </c>
      <c r="M622" s="489">
        <f t="shared" si="3"/>
        <v>10</v>
      </c>
      <c r="N622" s="489" t="str">
        <f t="shared" si="4"/>
        <v/>
      </c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</row>
    <row r="623">
      <c r="A623" s="542">
        <v>518.0</v>
      </c>
      <c r="B623" s="542"/>
      <c r="C623" s="543"/>
      <c r="D623" s="544"/>
      <c r="E623" s="545"/>
      <c r="F623" s="542"/>
      <c r="G623" s="543"/>
      <c r="H623" s="542"/>
      <c r="I623" s="543"/>
      <c r="J623" s="480"/>
      <c r="K623" s="488" t="str">
        <f t="shared" si="1"/>
        <v/>
      </c>
      <c r="L623" s="489">
        <f t="shared" si="5"/>
        <v>123</v>
      </c>
      <c r="M623" s="489">
        <f t="shared" si="3"/>
        <v>10</v>
      </c>
      <c r="N623" s="489" t="str">
        <f t="shared" si="4"/>
        <v/>
      </c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</row>
    <row r="624">
      <c r="A624" s="542">
        <v>519.0</v>
      </c>
      <c r="B624" s="546"/>
      <c r="C624" s="547"/>
      <c r="D624" s="337"/>
      <c r="E624" s="548"/>
      <c r="F624" s="550"/>
      <c r="G624" s="549"/>
      <c r="H624" s="546"/>
      <c r="I624" s="543"/>
      <c r="J624" s="480"/>
      <c r="K624" s="488" t="str">
        <f t="shared" si="1"/>
        <v/>
      </c>
      <c r="L624" s="489">
        <f t="shared" si="5"/>
        <v>123</v>
      </c>
      <c r="M624" s="489">
        <f t="shared" si="3"/>
        <v>10</v>
      </c>
      <c r="N624" s="489" t="str">
        <f t="shared" si="4"/>
        <v/>
      </c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</row>
    <row r="625">
      <c r="A625" s="542">
        <v>519.0</v>
      </c>
      <c r="B625" s="546"/>
      <c r="C625" s="337"/>
      <c r="D625" s="547"/>
      <c r="E625" s="548"/>
      <c r="F625" s="546"/>
      <c r="G625" s="337"/>
      <c r="H625" s="542"/>
      <c r="I625" s="543"/>
      <c r="J625" s="480"/>
      <c r="K625" s="488" t="str">
        <f t="shared" si="1"/>
        <v/>
      </c>
      <c r="L625" s="489">
        <f t="shared" si="5"/>
        <v>123</v>
      </c>
      <c r="M625" s="489">
        <f t="shared" si="3"/>
        <v>10</v>
      </c>
      <c r="N625" s="489" t="str">
        <f t="shared" si="4"/>
        <v/>
      </c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</row>
    <row r="626">
      <c r="A626" s="542">
        <v>520.0</v>
      </c>
      <c r="B626" s="546"/>
      <c r="C626" s="547"/>
      <c r="D626" s="337"/>
      <c r="E626" s="548"/>
      <c r="F626" s="550"/>
      <c r="G626" s="549"/>
      <c r="H626" s="546"/>
      <c r="I626" s="543"/>
      <c r="J626" s="480"/>
      <c r="K626" s="488" t="str">
        <f t="shared" si="1"/>
        <v/>
      </c>
      <c r="L626" s="489">
        <f t="shared" si="5"/>
        <v>123</v>
      </c>
      <c r="M626" s="489">
        <f t="shared" si="3"/>
        <v>10</v>
      </c>
      <c r="N626" s="489" t="str">
        <f t="shared" si="4"/>
        <v/>
      </c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</row>
    <row r="627">
      <c r="A627" s="542">
        <v>520.0</v>
      </c>
      <c r="B627" s="546"/>
      <c r="C627" s="337"/>
      <c r="D627" s="547"/>
      <c r="E627" s="548"/>
      <c r="F627" s="546"/>
      <c r="G627" s="337"/>
      <c r="H627" s="542"/>
      <c r="I627" s="543"/>
      <c r="J627" s="480"/>
      <c r="K627" s="488" t="str">
        <f t="shared" si="1"/>
        <v/>
      </c>
      <c r="L627" s="489">
        <f t="shared" si="5"/>
        <v>123</v>
      </c>
      <c r="M627" s="489">
        <f t="shared" si="3"/>
        <v>10</v>
      </c>
      <c r="N627" s="489" t="str">
        <f t="shared" si="4"/>
        <v/>
      </c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</row>
    <row r="628">
      <c r="A628" s="542">
        <v>521.0</v>
      </c>
      <c r="B628" s="546"/>
      <c r="C628" s="547"/>
      <c r="D628" s="337"/>
      <c r="E628" s="548"/>
      <c r="F628" s="550"/>
      <c r="G628" s="549"/>
      <c r="H628" s="546"/>
      <c r="I628" s="543"/>
      <c r="J628" s="480"/>
      <c r="K628" s="488" t="str">
        <f t="shared" si="1"/>
        <v/>
      </c>
      <c r="L628" s="489">
        <f t="shared" si="5"/>
        <v>123</v>
      </c>
      <c r="M628" s="489">
        <f t="shared" si="3"/>
        <v>10</v>
      </c>
      <c r="N628" s="489" t="str">
        <f t="shared" si="4"/>
        <v/>
      </c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</row>
    <row r="629">
      <c r="A629" s="542">
        <v>521.0</v>
      </c>
      <c r="B629" s="546"/>
      <c r="C629" s="337"/>
      <c r="D629" s="547"/>
      <c r="E629" s="548"/>
      <c r="F629" s="546"/>
      <c r="G629" s="337"/>
      <c r="H629" s="542"/>
      <c r="I629" s="543"/>
      <c r="J629" s="480"/>
      <c r="K629" s="488" t="str">
        <f t="shared" si="1"/>
        <v/>
      </c>
      <c r="L629" s="489">
        <f t="shared" si="5"/>
        <v>123</v>
      </c>
      <c r="M629" s="489">
        <f t="shared" si="3"/>
        <v>10</v>
      </c>
      <c r="N629" s="489" t="str">
        <f t="shared" si="4"/>
        <v/>
      </c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</row>
    <row r="630">
      <c r="A630" s="542">
        <v>522.0</v>
      </c>
      <c r="B630" s="546"/>
      <c r="C630" s="547"/>
      <c r="D630" s="337"/>
      <c r="E630" s="548"/>
      <c r="F630" s="550"/>
      <c r="G630" s="549"/>
      <c r="H630" s="546"/>
      <c r="I630" s="543"/>
      <c r="J630" s="480"/>
      <c r="K630" s="488" t="str">
        <f t="shared" si="1"/>
        <v/>
      </c>
      <c r="L630" s="489">
        <f t="shared" si="5"/>
        <v>123</v>
      </c>
      <c r="M630" s="489">
        <f t="shared" si="3"/>
        <v>10</v>
      </c>
      <c r="N630" s="489" t="str">
        <f t="shared" si="4"/>
        <v/>
      </c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</row>
    <row r="631">
      <c r="A631" s="542">
        <v>522.0</v>
      </c>
      <c r="B631" s="546"/>
      <c r="C631" s="337"/>
      <c r="D631" s="547"/>
      <c r="E631" s="548"/>
      <c r="F631" s="546"/>
      <c r="G631" s="337"/>
      <c r="H631" s="542"/>
      <c r="I631" s="543"/>
      <c r="J631" s="480"/>
      <c r="K631" s="488" t="str">
        <f t="shared" si="1"/>
        <v/>
      </c>
      <c r="L631" s="489">
        <f t="shared" si="5"/>
        <v>123</v>
      </c>
      <c r="M631" s="489">
        <f t="shared" si="3"/>
        <v>10</v>
      </c>
      <c r="N631" s="489" t="str">
        <f t="shared" si="4"/>
        <v/>
      </c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</row>
    <row r="632">
      <c r="A632" s="542">
        <v>523.0</v>
      </c>
      <c r="B632" s="546"/>
      <c r="C632" s="547"/>
      <c r="D632" s="337"/>
      <c r="E632" s="548"/>
      <c r="F632" s="550"/>
      <c r="G632" s="549"/>
      <c r="H632" s="546"/>
      <c r="I632" s="543"/>
      <c r="J632" s="480"/>
      <c r="K632" s="488" t="str">
        <f t="shared" si="1"/>
        <v/>
      </c>
      <c r="L632" s="489">
        <f t="shared" si="5"/>
        <v>123</v>
      </c>
      <c r="M632" s="489">
        <f t="shared" si="3"/>
        <v>10</v>
      </c>
      <c r="N632" s="489" t="str">
        <f t="shared" si="4"/>
        <v/>
      </c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</row>
    <row r="633">
      <c r="A633" s="542">
        <v>523.0</v>
      </c>
      <c r="B633" s="546"/>
      <c r="C633" s="337"/>
      <c r="D633" s="547"/>
      <c r="E633" s="548"/>
      <c r="F633" s="546"/>
      <c r="G633" s="337"/>
      <c r="H633" s="542"/>
      <c r="I633" s="543"/>
      <c r="J633" s="480"/>
      <c r="K633" s="488" t="str">
        <f t="shared" si="1"/>
        <v/>
      </c>
      <c r="L633" s="489">
        <f t="shared" si="5"/>
        <v>123</v>
      </c>
      <c r="M633" s="489">
        <f t="shared" si="3"/>
        <v>10</v>
      </c>
      <c r="N633" s="489" t="str">
        <f t="shared" si="4"/>
        <v/>
      </c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</row>
    <row r="634">
      <c r="A634" s="542">
        <v>524.0</v>
      </c>
      <c r="B634" s="546"/>
      <c r="C634" s="547"/>
      <c r="D634" s="337"/>
      <c r="E634" s="548"/>
      <c r="F634" s="550"/>
      <c r="G634" s="549"/>
      <c r="H634" s="546"/>
      <c r="I634" s="543"/>
      <c r="J634" s="480"/>
      <c r="K634" s="488" t="str">
        <f t="shared" si="1"/>
        <v/>
      </c>
      <c r="L634" s="489">
        <f t="shared" si="5"/>
        <v>123</v>
      </c>
      <c r="M634" s="489">
        <f t="shared" si="3"/>
        <v>10</v>
      </c>
      <c r="N634" s="489" t="str">
        <f t="shared" si="4"/>
        <v/>
      </c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</row>
    <row r="635">
      <c r="A635" s="542">
        <v>524.0</v>
      </c>
      <c r="B635" s="546"/>
      <c r="C635" s="337"/>
      <c r="D635" s="547"/>
      <c r="E635" s="548"/>
      <c r="F635" s="546"/>
      <c r="G635" s="337"/>
      <c r="H635" s="542"/>
      <c r="I635" s="543"/>
      <c r="J635" s="480"/>
      <c r="K635" s="488" t="str">
        <f t="shared" si="1"/>
        <v/>
      </c>
      <c r="L635" s="489">
        <f t="shared" si="5"/>
        <v>123</v>
      </c>
      <c r="M635" s="489">
        <f t="shared" si="3"/>
        <v>10</v>
      </c>
      <c r="N635" s="489" t="str">
        <f t="shared" si="4"/>
        <v/>
      </c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</row>
    <row r="636">
      <c r="A636" s="542">
        <v>525.0</v>
      </c>
      <c r="B636" s="546"/>
      <c r="C636" s="547"/>
      <c r="D636" s="337"/>
      <c r="E636" s="548"/>
      <c r="F636" s="550"/>
      <c r="G636" s="549"/>
      <c r="H636" s="546"/>
      <c r="I636" s="543"/>
      <c r="J636" s="480"/>
      <c r="K636" s="488" t="str">
        <f t="shared" si="1"/>
        <v/>
      </c>
      <c r="L636" s="489">
        <f t="shared" si="5"/>
        <v>123</v>
      </c>
      <c r="M636" s="489">
        <f t="shared" si="3"/>
        <v>10</v>
      </c>
      <c r="N636" s="489" t="str">
        <f t="shared" si="4"/>
        <v/>
      </c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</row>
    <row r="637">
      <c r="A637" s="542">
        <v>525.0</v>
      </c>
      <c r="B637" s="546"/>
      <c r="C637" s="337"/>
      <c r="D637" s="547"/>
      <c r="E637" s="548"/>
      <c r="F637" s="546"/>
      <c r="G637" s="337"/>
      <c r="H637" s="542"/>
      <c r="I637" s="543"/>
      <c r="J637" s="480"/>
      <c r="K637" s="488" t="str">
        <f t="shared" si="1"/>
        <v/>
      </c>
      <c r="L637" s="489">
        <f t="shared" si="5"/>
        <v>123</v>
      </c>
      <c r="M637" s="489">
        <f t="shared" si="3"/>
        <v>10</v>
      </c>
      <c r="N637" s="489" t="str">
        <f t="shared" si="4"/>
        <v/>
      </c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</row>
    <row r="638">
      <c r="A638" s="542">
        <v>526.0</v>
      </c>
      <c r="B638" s="546"/>
      <c r="C638" s="547"/>
      <c r="D638" s="337"/>
      <c r="E638" s="548"/>
      <c r="F638" s="549"/>
      <c r="G638" s="549"/>
      <c r="H638" s="225"/>
      <c r="I638" s="543"/>
      <c r="J638" s="480"/>
      <c r="K638" s="488" t="str">
        <f t="shared" si="1"/>
        <v/>
      </c>
      <c r="L638" s="489">
        <f t="shared" si="5"/>
        <v>123</v>
      </c>
      <c r="M638" s="489">
        <f t="shared" si="3"/>
        <v>10</v>
      </c>
      <c r="N638" s="489" t="str">
        <f t="shared" si="4"/>
        <v/>
      </c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</row>
    <row r="639">
      <c r="A639" s="542">
        <v>526.0</v>
      </c>
      <c r="B639" s="546"/>
      <c r="C639" s="337"/>
      <c r="D639" s="547"/>
      <c r="E639" s="548"/>
      <c r="F639" s="337"/>
      <c r="G639" s="337"/>
      <c r="H639" s="476"/>
      <c r="I639" s="543"/>
      <c r="J639" s="480"/>
      <c r="K639" s="488" t="str">
        <f t="shared" si="1"/>
        <v/>
      </c>
      <c r="L639" s="489">
        <f t="shared" si="5"/>
        <v>123</v>
      </c>
      <c r="M639" s="489">
        <f t="shared" si="3"/>
        <v>10</v>
      </c>
      <c r="N639" s="489" t="str">
        <f t="shared" si="4"/>
        <v/>
      </c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</row>
    <row r="640">
      <c r="A640" s="542">
        <v>527.0</v>
      </c>
      <c r="B640" s="546"/>
      <c r="C640" s="547"/>
      <c r="D640" s="337"/>
      <c r="E640" s="548"/>
      <c r="F640" s="549"/>
      <c r="G640" s="549"/>
      <c r="H640" s="225"/>
      <c r="I640" s="543"/>
      <c r="J640" s="480"/>
      <c r="K640" s="488" t="str">
        <f t="shared" si="1"/>
        <v/>
      </c>
      <c r="L640" s="489">
        <f t="shared" si="5"/>
        <v>123</v>
      </c>
      <c r="M640" s="489">
        <f t="shared" si="3"/>
        <v>10</v>
      </c>
      <c r="N640" s="489" t="str">
        <f t="shared" si="4"/>
        <v/>
      </c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</row>
    <row r="641">
      <c r="A641" s="542">
        <v>527.0</v>
      </c>
      <c r="B641" s="546"/>
      <c r="C641" s="337"/>
      <c r="D641" s="547"/>
      <c r="E641" s="548"/>
      <c r="F641" s="337"/>
      <c r="G641" s="337"/>
      <c r="H641" s="476"/>
      <c r="I641" s="543"/>
      <c r="J641" s="480"/>
      <c r="K641" s="488" t="str">
        <f t="shared" si="1"/>
        <v/>
      </c>
      <c r="L641" s="489">
        <f t="shared" si="5"/>
        <v>123</v>
      </c>
      <c r="M641" s="489">
        <f t="shared" si="3"/>
        <v>10</v>
      </c>
      <c r="N641" s="489" t="str">
        <f t="shared" si="4"/>
        <v/>
      </c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</row>
    <row r="642">
      <c r="A642" s="542">
        <v>528.0</v>
      </c>
      <c r="B642" s="546"/>
      <c r="C642" s="547"/>
      <c r="D642" s="337"/>
      <c r="E642" s="548"/>
      <c r="F642" s="549"/>
      <c r="G642" s="549"/>
      <c r="H642" s="225"/>
      <c r="I642" s="543"/>
      <c r="J642" s="480"/>
      <c r="K642" s="488" t="str">
        <f t="shared" si="1"/>
        <v/>
      </c>
      <c r="L642" s="489">
        <f t="shared" si="5"/>
        <v>123</v>
      </c>
      <c r="M642" s="489">
        <f t="shared" si="3"/>
        <v>10</v>
      </c>
      <c r="N642" s="489" t="str">
        <f t="shared" si="4"/>
        <v/>
      </c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</row>
    <row r="643">
      <c r="A643" s="542">
        <v>528.0</v>
      </c>
      <c r="B643" s="546"/>
      <c r="C643" s="337"/>
      <c r="D643" s="547"/>
      <c r="E643" s="548"/>
      <c r="F643" s="337"/>
      <c r="G643" s="337"/>
      <c r="H643" s="476"/>
      <c r="I643" s="543"/>
      <c r="J643" s="480"/>
      <c r="K643" s="488" t="str">
        <f t="shared" si="1"/>
        <v/>
      </c>
      <c r="L643" s="489">
        <f t="shared" si="5"/>
        <v>123</v>
      </c>
      <c r="M643" s="489">
        <f t="shared" si="3"/>
        <v>10</v>
      </c>
      <c r="N643" s="489" t="str">
        <f t="shared" si="4"/>
        <v/>
      </c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</row>
    <row r="644">
      <c r="A644" s="542">
        <v>529.0</v>
      </c>
      <c r="B644" s="546"/>
      <c r="C644" s="547"/>
      <c r="D644" s="337"/>
      <c r="E644" s="548"/>
      <c r="F644" s="549"/>
      <c r="G644" s="549"/>
      <c r="H644" s="225"/>
      <c r="I644" s="543"/>
      <c r="J644" s="480"/>
      <c r="K644" s="488" t="str">
        <f t="shared" si="1"/>
        <v/>
      </c>
      <c r="L644" s="489">
        <f t="shared" si="5"/>
        <v>123</v>
      </c>
      <c r="M644" s="489">
        <f t="shared" si="3"/>
        <v>10</v>
      </c>
      <c r="N644" s="489" t="str">
        <f t="shared" si="4"/>
        <v/>
      </c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</row>
    <row r="645">
      <c r="A645" s="542">
        <v>529.0</v>
      </c>
      <c r="B645" s="546"/>
      <c r="C645" s="337"/>
      <c r="D645" s="547"/>
      <c r="E645" s="548"/>
      <c r="F645" s="337"/>
      <c r="G645" s="337"/>
      <c r="H645" s="476"/>
      <c r="I645" s="543"/>
      <c r="J645" s="480"/>
      <c r="K645" s="488" t="str">
        <f t="shared" si="1"/>
        <v/>
      </c>
      <c r="L645" s="489">
        <f t="shared" si="5"/>
        <v>123</v>
      </c>
      <c r="M645" s="489">
        <f t="shared" si="3"/>
        <v>10</v>
      </c>
      <c r="N645" s="489" t="str">
        <f t="shared" si="4"/>
        <v/>
      </c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</row>
    <row r="646">
      <c r="A646" s="542">
        <v>530.0</v>
      </c>
      <c r="B646" s="546"/>
      <c r="C646" s="547"/>
      <c r="D646" s="337"/>
      <c r="E646" s="548"/>
      <c r="F646" s="549"/>
      <c r="G646" s="549"/>
      <c r="H646" s="225"/>
      <c r="I646" s="543"/>
      <c r="J646" s="480"/>
      <c r="K646" s="488" t="str">
        <f t="shared" si="1"/>
        <v/>
      </c>
      <c r="L646" s="489">
        <f t="shared" si="5"/>
        <v>123</v>
      </c>
      <c r="M646" s="489">
        <f t="shared" si="3"/>
        <v>10</v>
      </c>
      <c r="N646" s="489" t="str">
        <f t="shared" si="4"/>
        <v/>
      </c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</row>
    <row r="647">
      <c r="A647" s="542">
        <v>530.0</v>
      </c>
      <c r="B647" s="546"/>
      <c r="C647" s="337"/>
      <c r="D647" s="547"/>
      <c r="E647" s="548"/>
      <c r="F647" s="337"/>
      <c r="G647" s="337"/>
      <c r="H647" s="476"/>
      <c r="I647" s="543"/>
      <c r="J647" s="480"/>
      <c r="K647" s="488" t="str">
        <f t="shared" si="1"/>
        <v/>
      </c>
      <c r="L647" s="489">
        <f t="shared" si="5"/>
        <v>123</v>
      </c>
      <c r="M647" s="489">
        <f t="shared" si="3"/>
        <v>10</v>
      </c>
      <c r="N647" s="489" t="str">
        <f t="shared" si="4"/>
        <v/>
      </c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</row>
    <row r="648">
      <c r="A648" s="542">
        <v>531.0</v>
      </c>
      <c r="B648" s="546"/>
      <c r="C648" s="547"/>
      <c r="D648" s="337"/>
      <c r="E648" s="548"/>
      <c r="F648" s="549"/>
      <c r="G648" s="549"/>
      <c r="H648" s="225"/>
      <c r="I648" s="543"/>
      <c r="J648" s="480"/>
      <c r="K648" s="488" t="str">
        <f t="shared" si="1"/>
        <v/>
      </c>
      <c r="L648" s="489">
        <f t="shared" si="5"/>
        <v>123</v>
      </c>
      <c r="M648" s="489">
        <f t="shared" si="3"/>
        <v>10</v>
      </c>
      <c r="N648" s="489" t="str">
        <f t="shared" si="4"/>
        <v/>
      </c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</row>
    <row r="649">
      <c r="A649" s="542">
        <v>531.0</v>
      </c>
      <c r="B649" s="546"/>
      <c r="C649" s="337"/>
      <c r="D649" s="547"/>
      <c r="E649" s="548"/>
      <c r="F649" s="337"/>
      <c r="G649" s="337"/>
      <c r="H649" s="476"/>
      <c r="I649" s="543"/>
      <c r="J649" s="480"/>
      <c r="K649" s="488" t="str">
        <f t="shared" si="1"/>
        <v/>
      </c>
      <c r="L649" s="489">
        <f t="shared" si="5"/>
        <v>123</v>
      </c>
      <c r="M649" s="489">
        <f t="shared" si="3"/>
        <v>10</v>
      </c>
      <c r="N649" s="489" t="str">
        <f t="shared" si="4"/>
        <v/>
      </c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</row>
    <row r="650">
      <c r="A650" s="542">
        <v>532.0</v>
      </c>
      <c r="B650" s="546"/>
      <c r="C650" s="547"/>
      <c r="D650" s="337"/>
      <c r="E650" s="548"/>
      <c r="F650" s="549"/>
      <c r="G650" s="549"/>
      <c r="H650" s="225"/>
      <c r="I650" s="543"/>
      <c r="J650" s="480"/>
      <c r="K650" s="488" t="str">
        <f t="shared" si="1"/>
        <v/>
      </c>
      <c r="L650" s="489">
        <f t="shared" si="5"/>
        <v>123</v>
      </c>
      <c r="M650" s="489">
        <f t="shared" si="3"/>
        <v>10</v>
      </c>
      <c r="N650" s="489" t="str">
        <f t="shared" si="4"/>
        <v/>
      </c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</row>
    <row r="651">
      <c r="A651" s="542">
        <v>532.0</v>
      </c>
      <c r="B651" s="546"/>
      <c r="C651" s="337"/>
      <c r="D651" s="547"/>
      <c r="E651" s="548"/>
      <c r="F651" s="337"/>
      <c r="G651" s="337"/>
      <c r="H651" s="476"/>
      <c r="I651" s="543"/>
      <c r="J651" s="480"/>
      <c r="K651" s="488" t="str">
        <f t="shared" si="1"/>
        <v/>
      </c>
      <c r="L651" s="489">
        <f t="shared" si="5"/>
        <v>123</v>
      </c>
      <c r="M651" s="489">
        <f t="shared" si="3"/>
        <v>10</v>
      </c>
      <c r="N651" s="489" t="str">
        <f t="shared" si="4"/>
        <v/>
      </c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</row>
    <row r="652">
      <c r="A652" s="542">
        <v>533.0</v>
      </c>
      <c r="B652" s="546"/>
      <c r="C652" s="547"/>
      <c r="D652" s="337"/>
      <c r="E652" s="548"/>
      <c r="F652" s="549"/>
      <c r="G652" s="549"/>
      <c r="H652" s="225"/>
      <c r="I652" s="543"/>
      <c r="J652" s="480"/>
      <c r="K652" s="488" t="str">
        <f t="shared" si="1"/>
        <v/>
      </c>
      <c r="L652" s="489">
        <f t="shared" si="5"/>
        <v>123</v>
      </c>
      <c r="M652" s="489">
        <f t="shared" si="3"/>
        <v>10</v>
      </c>
      <c r="N652" s="489" t="str">
        <f t="shared" si="4"/>
        <v/>
      </c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</row>
    <row r="653">
      <c r="A653" s="542">
        <v>533.0</v>
      </c>
      <c r="B653" s="546"/>
      <c r="C653" s="337"/>
      <c r="D653" s="547"/>
      <c r="E653" s="548"/>
      <c r="F653" s="337"/>
      <c r="G653" s="337"/>
      <c r="H653" s="476"/>
      <c r="I653" s="543"/>
      <c r="J653" s="480"/>
      <c r="K653" s="488" t="str">
        <f t="shared" si="1"/>
        <v/>
      </c>
      <c r="L653" s="489">
        <f t="shared" si="5"/>
        <v>123</v>
      </c>
      <c r="M653" s="489">
        <f t="shared" si="3"/>
        <v>10</v>
      </c>
      <c r="N653" s="489" t="str">
        <f t="shared" si="4"/>
        <v/>
      </c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</row>
    <row r="654">
      <c r="A654" s="542">
        <v>534.0</v>
      </c>
      <c r="B654" s="546"/>
      <c r="C654" s="547"/>
      <c r="D654" s="337"/>
      <c r="E654" s="548"/>
      <c r="F654" s="549"/>
      <c r="G654" s="549"/>
      <c r="H654" s="225"/>
      <c r="I654" s="543"/>
      <c r="J654" s="480"/>
      <c r="K654" s="488" t="str">
        <f t="shared" si="1"/>
        <v/>
      </c>
      <c r="L654" s="489">
        <f t="shared" si="5"/>
        <v>123</v>
      </c>
      <c r="M654" s="489">
        <f t="shared" si="3"/>
        <v>10</v>
      </c>
      <c r="N654" s="489" t="str">
        <f t="shared" si="4"/>
        <v/>
      </c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</row>
    <row r="655">
      <c r="A655" s="542">
        <v>534.0</v>
      </c>
      <c r="B655" s="546"/>
      <c r="C655" s="337"/>
      <c r="D655" s="547"/>
      <c r="E655" s="548"/>
      <c r="F655" s="337"/>
      <c r="G655" s="337"/>
      <c r="H655" s="476"/>
      <c r="I655" s="543"/>
      <c r="J655" s="480"/>
      <c r="K655" s="488" t="str">
        <f t="shared" si="1"/>
        <v/>
      </c>
      <c r="L655" s="489">
        <f t="shared" si="5"/>
        <v>123</v>
      </c>
      <c r="M655" s="489">
        <f t="shared" si="3"/>
        <v>10</v>
      </c>
      <c r="N655" s="489" t="str">
        <f t="shared" si="4"/>
        <v/>
      </c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</row>
    <row r="656">
      <c r="A656" s="542">
        <v>535.0</v>
      </c>
      <c r="B656" s="546"/>
      <c r="C656" s="547"/>
      <c r="D656" s="337"/>
      <c r="E656" s="548"/>
      <c r="F656" s="549"/>
      <c r="G656" s="549"/>
      <c r="H656" s="225"/>
      <c r="I656" s="543"/>
      <c r="J656" s="480"/>
      <c r="K656" s="488" t="str">
        <f t="shared" si="1"/>
        <v/>
      </c>
      <c r="L656" s="489">
        <f t="shared" si="5"/>
        <v>123</v>
      </c>
      <c r="M656" s="489">
        <f t="shared" si="3"/>
        <v>10</v>
      </c>
      <c r="N656" s="489" t="str">
        <f t="shared" si="4"/>
        <v/>
      </c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</row>
    <row r="657">
      <c r="A657" s="542">
        <v>535.0</v>
      </c>
      <c r="B657" s="546"/>
      <c r="C657" s="337"/>
      <c r="D657" s="547"/>
      <c r="E657" s="548"/>
      <c r="F657" s="337"/>
      <c r="G657" s="337"/>
      <c r="H657" s="476"/>
      <c r="I657" s="543"/>
      <c r="J657" s="480"/>
      <c r="K657" s="488" t="str">
        <f t="shared" si="1"/>
        <v/>
      </c>
      <c r="L657" s="489">
        <f t="shared" si="5"/>
        <v>123</v>
      </c>
      <c r="M657" s="489">
        <f t="shared" si="3"/>
        <v>10</v>
      </c>
      <c r="N657" s="489" t="str">
        <f t="shared" si="4"/>
        <v/>
      </c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</row>
    <row r="658">
      <c r="A658" s="542">
        <v>536.0</v>
      </c>
      <c r="B658" s="546"/>
      <c r="C658" s="547"/>
      <c r="D658" s="337"/>
      <c r="E658" s="548"/>
      <c r="F658" s="549"/>
      <c r="G658" s="549"/>
      <c r="H658" s="225"/>
      <c r="I658" s="543"/>
      <c r="J658" s="480"/>
      <c r="K658" s="488" t="str">
        <f t="shared" si="1"/>
        <v/>
      </c>
      <c r="L658" s="489">
        <f t="shared" si="5"/>
        <v>123</v>
      </c>
      <c r="M658" s="489">
        <f t="shared" si="3"/>
        <v>10</v>
      </c>
      <c r="N658" s="489" t="str">
        <f t="shared" si="4"/>
        <v/>
      </c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</row>
    <row r="659">
      <c r="A659" s="542">
        <v>536.0</v>
      </c>
      <c r="B659" s="546"/>
      <c r="C659" s="337"/>
      <c r="D659" s="547"/>
      <c r="E659" s="548"/>
      <c r="F659" s="337"/>
      <c r="G659" s="337"/>
      <c r="H659" s="476"/>
      <c r="I659" s="543"/>
      <c r="J659" s="480"/>
      <c r="K659" s="488" t="str">
        <f t="shared" si="1"/>
        <v/>
      </c>
      <c r="L659" s="489">
        <f t="shared" si="5"/>
        <v>123</v>
      </c>
      <c r="M659" s="489">
        <f t="shared" si="3"/>
        <v>10</v>
      </c>
      <c r="N659" s="489" t="str">
        <f t="shared" si="4"/>
        <v/>
      </c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</row>
    <row r="660">
      <c r="A660" s="542">
        <v>537.0</v>
      </c>
      <c r="B660" s="546"/>
      <c r="C660" s="547"/>
      <c r="D660" s="337"/>
      <c r="E660" s="548"/>
      <c r="F660" s="549"/>
      <c r="G660" s="549"/>
      <c r="H660" s="225"/>
      <c r="I660" s="543"/>
      <c r="J660" s="480"/>
      <c r="K660" s="488" t="str">
        <f t="shared" si="1"/>
        <v/>
      </c>
      <c r="L660" s="489">
        <f t="shared" si="5"/>
        <v>123</v>
      </c>
      <c r="M660" s="489">
        <f t="shared" si="3"/>
        <v>10</v>
      </c>
      <c r="N660" s="489" t="str">
        <f t="shared" si="4"/>
        <v/>
      </c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</row>
    <row r="661">
      <c r="A661" s="542">
        <v>537.0</v>
      </c>
      <c r="B661" s="546"/>
      <c r="C661" s="337"/>
      <c r="D661" s="547"/>
      <c r="E661" s="548"/>
      <c r="F661" s="337"/>
      <c r="G661" s="337"/>
      <c r="H661" s="476"/>
      <c r="I661" s="543"/>
      <c r="J661" s="480"/>
      <c r="K661" s="488" t="str">
        <f t="shared" si="1"/>
        <v/>
      </c>
      <c r="L661" s="489">
        <f t="shared" si="5"/>
        <v>123</v>
      </c>
      <c r="M661" s="489">
        <f t="shared" si="3"/>
        <v>10</v>
      </c>
      <c r="N661" s="489" t="str">
        <f t="shared" si="4"/>
        <v/>
      </c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</row>
    <row r="662">
      <c r="A662" s="542">
        <v>538.0</v>
      </c>
      <c r="B662" s="546"/>
      <c r="C662" s="547"/>
      <c r="D662" s="337"/>
      <c r="E662" s="548"/>
      <c r="F662" s="549"/>
      <c r="G662" s="549"/>
      <c r="H662" s="225"/>
      <c r="I662" s="543"/>
      <c r="J662" s="480"/>
      <c r="K662" s="488" t="str">
        <f t="shared" si="1"/>
        <v/>
      </c>
      <c r="L662" s="489">
        <f t="shared" si="5"/>
        <v>123</v>
      </c>
      <c r="M662" s="489">
        <f t="shared" si="3"/>
        <v>10</v>
      </c>
      <c r="N662" s="489" t="str">
        <f t="shared" si="4"/>
        <v/>
      </c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</row>
    <row r="663">
      <c r="A663" s="542">
        <v>538.0</v>
      </c>
      <c r="B663" s="546"/>
      <c r="C663" s="337"/>
      <c r="D663" s="547"/>
      <c r="E663" s="548"/>
      <c r="F663" s="337"/>
      <c r="G663" s="337"/>
      <c r="H663" s="476"/>
      <c r="I663" s="543"/>
      <c r="J663" s="480"/>
      <c r="K663" s="488" t="str">
        <f t="shared" si="1"/>
        <v/>
      </c>
      <c r="L663" s="489">
        <f t="shared" si="5"/>
        <v>123</v>
      </c>
      <c r="M663" s="489">
        <f t="shared" si="3"/>
        <v>10</v>
      </c>
      <c r="N663" s="489" t="str">
        <f t="shared" si="4"/>
        <v/>
      </c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</row>
    <row r="664">
      <c r="A664" s="542">
        <v>539.0</v>
      </c>
      <c r="B664" s="546"/>
      <c r="C664" s="547"/>
      <c r="D664" s="337"/>
      <c r="E664" s="548"/>
      <c r="F664" s="549"/>
      <c r="G664" s="549"/>
      <c r="H664" s="225"/>
      <c r="I664" s="543"/>
      <c r="J664" s="480"/>
      <c r="K664" s="488" t="str">
        <f t="shared" si="1"/>
        <v/>
      </c>
      <c r="L664" s="489">
        <f t="shared" si="5"/>
        <v>123</v>
      </c>
      <c r="M664" s="489">
        <f t="shared" si="3"/>
        <v>10</v>
      </c>
      <c r="N664" s="489" t="str">
        <f t="shared" si="4"/>
        <v/>
      </c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</row>
    <row r="665">
      <c r="A665" s="542">
        <v>539.0</v>
      </c>
      <c r="B665" s="546"/>
      <c r="C665" s="337"/>
      <c r="D665" s="547"/>
      <c r="E665" s="548"/>
      <c r="F665" s="337"/>
      <c r="G665" s="337"/>
      <c r="H665" s="476"/>
      <c r="I665" s="543"/>
      <c r="J665" s="480"/>
      <c r="K665" s="488" t="str">
        <f t="shared" si="1"/>
        <v/>
      </c>
      <c r="L665" s="489">
        <f t="shared" si="5"/>
        <v>123</v>
      </c>
      <c r="M665" s="489">
        <f t="shared" si="3"/>
        <v>10</v>
      </c>
      <c r="N665" s="489" t="str">
        <f t="shared" si="4"/>
        <v/>
      </c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</row>
    <row r="666">
      <c r="A666" s="542">
        <v>540.0</v>
      </c>
      <c r="B666" s="546"/>
      <c r="C666" s="547"/>
      <c r="D666" s="337"/>
      <c r="E666" s="548"/>
      <c r="F666" s="549"/>
      <c r="G666" s="549"/>
      <c r="H666" s="225"/>
      <c r="I666" s="543"/>
      <c r="J666" s="480"/>
      <c r="K666" s="488" t="str">
        <f t="shared" si="1"/>
        <v/>
      </c>
      <c r="L666" s="489">
        <f t="shared" si="5"/>
        <v>123</v>
      </c>
      <c r="M666" s="489">
        <f t="shared" si="3"/>
        <v>10</v>
      </c>
      <c r="N666" s="489" t="str">
        <f t="shared" si="4"/>
        <v/>
      </c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</row>
    <row r="667">
      <c r="A667" s="542">
        <v>540.0</v>
      </c>
      <c r="B667" s="546"/>
      <c r="C667" s="337"/>
      <c r="D667" s="547"/>
      <c r="E667" s="548"/>
      <c r="F667" s="337"/>
      <c r="G667" s="337"/>
      <c r="H667" s="476"/>
      <c r="I667" s="543"/>
      <c r="J667" s="480"/>
      <c r="K667" s="488" t="str">
        <f t="shared" si="1"/>
        <v/>
      </c>
      <c r="L667" s="489">
        <f t="shared" si="5"/>
        <v>123</v>
      </c>
      <c r="M667" s="489">
        <f t="shared" si="3"/>
        <v>10</v>
      </c>
      <c r="N667" s="489" t="str">
        <f t="shared" si="4"/>
        <v/>
      </c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</row>
    <row r="668">
      <c r="A668" s="542">
        <v>541.0</v>
      </c>
      <c r="B668" s="546"/>
      <c r="C668" s="547"/>
      <c r="D668" s="337"/>
      <c r="E668" s="548"/>
      <c r="F668" s="549"/>
      <c r="G668" s="549"/>
      <c r="H668" s="225"/>
      <c r="I668" s="543"/>
      <c r="J668" s="480"/>
      <c r="K668" s="488" t="str">
        <f t="shared" si="1"/>
        <v/>
      </c>
      <c r="L668" s="489">
        <f t="shared" si="5"/>
        <v>123</v>
      </c>
      <c r="M668" s="489">
        <f t="shared" si="3"/>
        <v>10</v>
      </c>
      <c r="N668" s="489" t="str">
        <f t="shared" si="4"/>
        <v/>
      </c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</row>
    <row r="669">
      <c r="A669" s="542">
        <v>541.0</v>
      </c>
      <c r="B669" s="546"/>
      <c r="C669" s="337"/>
      <c r="D669" s="547"/>
      <c r="E669" s="548"/>
      <c r="F669" s="337"/>
      <c r="G669" s="337"/>
      <c r="H669" s="476"/>
      <c r="I669" s="543"/>
      <c r="J669" s="480"/>
      <c r="K669" s="488" t="str">
        <f t="shared" si="1"/>
        <v/>
      </c>
      <c r="L669" s="489">
        <f t="shared" si="5"/>
        <v>123</v>
      </c>
      <c r="M669" s="489">
        <f t="shared" si="3"/>
        <v>10</v>
      </c>
      <c r="N669" s="489" t="str">
        <f t="shared" si="4"/>
        <v/>
      </c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</row>
    <row r="670">
      <c r="A670" s="542">
        <v>542.0</v>
      </c>
      <c r="B670" s="546"/>
      <c r="C670" s="547"/>
      <c r="D670" s="337"/>
      <c r="E670" s="548"/>
      <c r="F670" s="549"/>
      <c r="G670" s="549"/>
      <c r="H670" s="225"/>
      <c r="I670" s="543"/>
      <c r="J670" s="480"/>
      <c r="K670" s="488" t="str">
        <f t="shared" si="1"/>
        <v/>
      </c>
      <c r="L670" s="489">
        <f t="shared" si="5"/>
        <v>123</v>
      </c>
      <c r="M670" s="489">
        <f t="shared" si="3"/>
        <v>10</v>
      </c>
      <c r="N670" s="489" t="str">
        <f t="shared" si="4"/>
        <v/>
      </c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</row>
    <row r="671">
      <c r="A671" s="542">
        <v>542.0</v>
      </c>
      <c r="B671" s="546"/>
      <c r="C671" s="337"/>
      <c r="D671" s="547"/>
      <c r="E671" s="548"/>
      <c r="F671" s="337"/>
      <c r="G671" s="337"/>
      <c r="H671" s="476"/>
      <c r="I671" s="543"/>
      <c r="J671" s="480"/>
      <c r="K671" s="488" t="str">
        <f t="shared" si="1"/>
        <v/>
      </c>
      <c r="L671" s="489">
        <f t="shared" si="5"/>
        <v>123</v>
      </c>
      <c r="M671" s="489">
        <f t="shared" si="3"/>
        <v>10</v>
      </c>
      <c r="N671" s="489" t="str">
        <f t="shared" si="4"/>
        <v/>
      </c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</row>
    <row r="672">
      <c r="A672" s="542">
        <v>543.0</v>
      </c>
      <c r="B672" s="546"/>
      <c r="C672" s="547"/>
      <c r="D672" s="337"/>
      <c r="E672" s="548"/>
      <c r="F672" s="549"/>
      <c r="G672" s="549"/>
      <c r="H672" s="225"/>
      <c r="I672" s="543"/>
      <c r="J672" s="480"/>
      <c r="K672" s="488" t="str">
        <f t="shared" si="1"/>
        <v/>
      </c>
      <c r="L672" s="489">
        <f t="shared" si="5"/>
        <v>123</v>
      </c>
      <c r="M672" s="489">
        <f t="shared" si="3"/>
        <v>10</v>
      </c>
      <c r="N672" s="489" t="str">
        <f t="shared" si="4"/>
        <v/>
      </c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</row>
    <row r="673">
      <c r="A673" s="542">
        <v>543.0</v>
      </c>
      <c r="B673" s="546"/>
      <c r="C673" s="337"/>
      <c r="D673" s="547"/>
      <c r="E673" s="548"/>
      <c r="F673" s="337"/>
      <c r="G673" s="337"/>
      <c r="H673" s="476"/>
      <c r="I673" s="543"/>
      <c r="J673" s="480"/>
      <c r="K673" s="488" t="str">
        <f t="shared" si="1"/>
        <v/>
      </c>
      <c r="L673" s="489">
        <f t="shared" si="5"/>
        <v>123</v>
      </c>
      <c r="M673" s="489">
        <f t="shared" si="3"/>
        <v>10</v>
      </c>
      <c r="N673" s="489" t="str">
        <f t="shared" si="4"/>
        <v/>
      </c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</row>
    <row r="674">
      <c r="A674" s="542">
        <v>544.0</v>
      </c>
      <c r="B674" s="546"/>
      <c r="C674" s="547"/>
      <c r="D674" s="337"/>
      <c r="E674" s="548"/>
      <c r="F674" s="549"/>
      <c r="G674" s="549"/>
      <c r="H674" s="225"/>
      <c r="I674" s="543"/>
      <c r="J674" s="480"/>
      <c r="K674" s="488" t="str">
        <f t="shared" si="1"/>
        <v/>
      </c>
      <c r="L674" s="489">
        <f t="shared" si="5"/>
        <v>123</v>
      </c>
      <c r="M674" s="489">
        <f t="shared" si="3"/>
        <v>10</v>
      </c>
      <c r="N674" s="489" t="str">
        <f t="shared" si="4"/>
        <v/>
      </c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</row>
    <row r="675">
      <c r="A675" s="542">
        <v>544.0</v>
      </c>
      <c r="B675" s="225"/>
      <c r="C675" s="552"/>
      <c r="D675" s="551"/>
      <c r="E675" s="553"/>
      <c r="F675" s="552"/>
      <c r="G675" s="552"/>
      <c r="H675" s="476"/>
      <c r="I675" s="543"/>
      <c r="J675" s="480"/>
      <c r="K675" s="488" t="str">
        <f t="shared" si="1"/>
        <v/>
      </c>
      <c r="L675" s="489">
        <f t="shared" si="5"/>
        <v>123</v>
      </c>
      <c r="M675" s="489">
        <f t="shared" si="3"/>
        <v>10</v>
      </c>
      <c r="N675" s="489" t="str">
        <f t="shared" si="4"/>
        <v/>
      </c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</row>
    <row r="676">
      <c r="A676" s="542">
        <v>545.0</v>
      </c>
      <c r="B676" s="546"/>
      <c r="C676" s="547"/>
      <c r="D676" s="337"/>
      <c r="E676" s="548"/>
      <c r="F676" s="549"/>
      <c r="G676" s="549"/>
      <c r="H676" s="225"/>
      <c r="I676" s="543"/>
      <c r="J676" s="480"/>
      <c r="K676" s="488" t="str">
        <f t="shared" si="1"/>
        <v/>
      </c>
      <c r="L676" s="489">
        <f t="shared" si="5"/>
        <v>123</v>
      </c>
      <c r="M676" s="489">
        <f t="shared" si="3"/>
        <v>10</v>
      </c>
      <c r="N676" s="489" t="str">
        <f t="shared" si="4"/>
        <v/>
      </c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</row>
    <row r="677">
      <c r="A677" s="542">
        <v>545.0</v>
      </c>
      <c r="B677" s="546"/>
      <c r="C677" s="337"/>
      <c r="D677" s="547"/>
      <c r="E677" s="548"/>
      <c r="F677" s="337"/>
      <c r="G677" s="337"/>
      <c r="H677" s="476"/>
      <c r="I677" s="543"/>
      <c r="J677" s="480"/>
      <c r="K677" s="488" t="str">
        <f t="shared" si="1"/>
        <v/>
      </c>
      <c r="L677" s="489">
        <f t="shared" si="5"/>
        <v>123</v>
      </c>
      <c r="M677" s="489">
        <f t="shared" si="3"/>
        <v>10</v>
      </c>
      <c r="N677" s="489" t="str">
        <f t="shared" si="4"/>
        <v/>
      </c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</row>
    <row r="678">
      <c r="A678" s="542">
        <v>546.0</v>
      </c>
      <c r="B678" s="546"/>
      <c r="C678" s="547"/>
      <c r="D678" s="337"/>
      <c r="E678" s="548"/>
      <c r="F678" s="549"/>
      <c r="G678" s="549"/>
      <c r="H678" s="225"/>
      <c r="I678" s="543"/>
      <c r="J678" s="480"/>
      <c r="K678" s="488" t="str">
        <f t="shared" si="1"/>
        <v/>
      </c>
      <c r="L678" s="489">
        <f t="shared" si="5"/>
        <v>123</v>
      </c>
      <c r="M678" s="489">
        <f t="shared" si="3"/>
        <v>10</v>
      </c>
      <c r="N678" s="489" t="str">
        <f t="shared" si="4"/>
        <v/>
      </c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</row>
    <row r="679">
      <c r="A679" s="542">
        <v>546.0</v>
      </c>
      <c r="B679" s="546"/>
      <c r="C679" s="337"/>
      <c r="D679" s="547"/>
      <c r="E679" s="548"/>
      <c r="F679" s="337"/>
      <c r="G679" s="337"/>
      <c r="H679" s="476"/>
      <c r="I679" s="543"/>
      <c r="J679" s="480"/>
      <c r="K679" s="488" t="str">
        <f t="shared" si="1"/>
        <v/>
      </c>
      <c r="L679" s="489">
        <f t="shared" si="5"/>
        <v>123</v>
      </c>
      <c r="M679" s="489">
        <f t="shared" si="3"/>
        <v>10</v>
      </c>
      <c r="N679" s="489" t="str">
        <f t="shared" si="4"/>
        <v/>
      </c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</row>
    <row r="680">
      <c r="A680" s="542">
        <v>547.0</v>
      </c>
      <c r="B680" s="546"/>
      <c r="C680" s="547"/>
      <c r="D680" s="337"/>
      <c r="E680" s="548"/>
      <c r="F680" s="549"/>
      <c r="G680" s="549"/>
      <c r="H680" s="225"/>
      <c r="I680" s="543"/>
      <c r="J680" s="480"/>
      <c r="K680" s="488" t="str">
        <f t="shared" si="1"/>
        <v/>
      </c>
      <c r="L680" s="489">
        <f t="shared" si="5"/>
        <v>123</v>
      </c>
      <c r="M680" s="489">
        <f t="shared" si="3"/>
        <v>10</v>
      </c>
      <c r="N680" s="489" t="str">
        <f t="shared" si="4"/>
        <v/>
      </c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</row>
    <row r="681">
      <c r="A681" s="542">
        <v>547.0</v>
      </c>
      <c r="B681" s="546"/>
      <c r="C681" s="337"/>
      <c r="D681" s="547"/>
      <c r="E681" s="548"/>
      <c r="F681" s="337"/>
      <c r="G681" s="337"/>
      <c r="H681" s="476"/>
      <c r="I681" s="543"/>
      <c r="J681" s="480"/>
      <c r="K681" s="488" t="str">
        <f t="shared" si="1"/>
        <v/>
      </c>
      <c r="L681" s="489">
        <f t="shared" si="5"/>
        <v>123</v>
      </c>
      <c r="M681" s="489">
        <f t="shared" si="3"/>
        <v>10</v>
      </c>
      <c r="N681" s="489" t="str">
        <f t="shared" si="4"/>
        <v/>
      </c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</row>
    <row r="682">
      <c r="A682" s="542">
        <v>548.0</v>
      </c>
      <c r="B682" s="546"/>
      <c r="C682" s="547"/>
      <c r="D682" s="337"/>
      <c r="E682" s="548"/>
      <c r="F682" s="549"/>
      <c r="G682" s="549"/>
      <c r="H682" s="225"/>
      <c r="I682" s="543"/>
      <c r="J682" s="480"/>
      <c r="K682" s="488" t="str">
        <f t="shared" si="1"/>
        <v/>
      </c>
      <c r="L682" s="489">
        <f t="shared" si="5"/>
        <v>123</v>
      </c>
      <c r="M682" s="489">
        <f t="shared" si="3"/>
        <v>10</v>
      </c>
      <c r="N682" s="489" t="str">
        <f t="shared" si="4"/>
        <v/>
      </c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</row>
    <row r="683">
      <c r="A683" s="542">
        <v>548.0</v>
      </c>
      <c r="B683" s="546"/>
      <c r="C683" s="337"/>
      <c r="D683" s="547"/>
      <c r="E683" s="548"/>
      <c r="F683" s="337"/>
      <c r="G683" s="337"/>
      <c r="H683" s="476"/>
      <c r="I683" s="543"/>
      <c r="J683" s="480"/>
      <c r="K683" s="488" t="str">
        <f t="shared" si="1"/>
        <v/>
      </c>
      <c r="L683" s="489">
        <f t="shared" si="5"/>
        <v>123</v>
      </c>
      <c r="M683" s="489">
        <f t="shared" si="3"/>
        <v>10</v>
      </c>
      <c r="N683" s="489" t="str">
        <f t="shared" si="4"/>
        <v/>
      </c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</row>
    <row r="684">
      <c r="A684" s="542">
        <v>549.0</v>
      </c>
      <c r="B684" s="546"/>
      <c r="C684" s="547"/>
      <c r="D684" s="337"/>
      <c r="E684" s="548"/>
      <c r="F684" s="549"/>
      <c r="G684" s="549"/>
      <c r="H684" s="225"/>
      <c r="I684" s="543"/>
      <c r="J684" s="480"/>
      <c r="K684" s="488" t="str">
        <f t="shared" si="1"/>
        <v/>
      </c>
      <c r="L684" s="489">
        <f t="shared" si="5"/>
        <v>123</v>
      </c>
      <c r="M684" s="489">
        <f t="shared" si="3"/>
        <v>10</v>
      </c>
      <c r="N684" s="489" t="str">
        <f t="shared" si="4"/>
        <v/>
      </c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</row>
    <row r="685">
      <c r="A685" s="542">
        <v>549.0</v>
      </c>
      <c r="B685" s="546"/>
      <c r="C685" s="337"/>
      <c r="D685" s="547"/>
      <c r="E685" s="548"/>
      <c r="F685" s="337"/>
      <c r="G685" s="337"/>
      <c r="H685" s="225"/>
      <c r="I685" s="543"/>
      <c r="J685" s="480"/>
      <c r="K685" s="488" t="str">
        <f t="shared" si="1"/>
        <v/>
      </c>
      <c r="L685" s="489">
        <f t="shared" si="5"/>
        <v>123</v>
      </c>
      <c r="M685" s="489">
        <f t="shared" si="3"/>
        <v>10</v>
      </c>
      <c r="N685" s="489" t="str">
        <f t="shared" si="4"/>
        <v/>
      </c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</row>
    <row r="686">
      <c r="A686" s="542">
        <v>550.0</v>
      </c>
      <c r="B686" s="546"/>
      <c r="C686" s="547"/>
      <c r="D686" s="337"/>
      <c r="E686" s="548"/>
      <c r="F686" s="549"/>
      <c r="G686" s="549"/>
      <c r="H686" s="225"/>
      <c r="I686" s="543"/>
      <c r="J686" s="480"/>
      <c r="K686" s="488" t="str">
        <f t="shared" si="1"/>
        <v/>
      </c>
      <c r="L686" s="489">
        <f t="shared" si="5"/>
        <v>123</v>
      </c>
      <c r="M686" s="489">
        <f t="shared" si="3"/>
        <v>10</v>
      </c>
      <c r="N686" s="489" t="str">
        <f t="shared" si="4"/>
        <v/>
      </c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</row>
    <row r="687">
      <c r="A687" s="542">
        <v>550.0</v>
      </c>
      <c r="B687" s="546"/>
      <c r="C687" s="337"/>
      <c r="D687" s="547"/>
      <c r="E687" s="548"/>
      <c r="F687" s="337"/>
      <c r="G687" s="337"/>
      <c r="H687" s="225"/>
      <c r="I687" s="543"/>
      <c r="J687" s="480"/>
      <c r="K687" s="488" t="str">
        <f t="shared" si="1"/>
        <v/>
      </c>
      <c r="L687" s="489">
        <f t="shared" si="5"/>
        <v>123</v>
      </c>
      <c r="M687" s="489">
        <f t="shared" si="3"/>
        <v>10</v>
      </c>
      <c r="N687" s="489" t="str">
        <f t="shared" si="4"/>
        <v/>
      </c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</row>
    <row r="688">
      <c r="A688" s="542">
        <v>551.0</v>
      </c>
      <c r="B688" s="546"/>
      <c r="C688" s="547"/>
      <c r="D688" s="337"/>
      <c r="E688" s="548"/>
      <c r="F688" s="549"/>
      <c r="G688" s="549"/>
      <c r="H688" s="225"/>
      <c r="I688" s="543"/>
      <c r="J688" s="480"/>
      <c r="K688" s="488" t="str">
        <f t="shared" si="1"/>
        <v/>
      </c>
      <c r="L688" s="489">
        <f t="shared" si="5"/>
        <v>123</v>
      </c>
      <c r="M688" s="489">
        <f t="shared" si="3"/>
        <v>10</v>
      </c>
      <c r="N688" s="489" t="str">
        <f t="shared" si="4"/>
        <v/>
      </c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</row>
    <row r="689">
      <c r="A689" s="542">
        <v>551.0</v>
      </c>
      <c r="B689" s="546"/>
      <c r="C689" s="337"/>
      <c r="D689" s="547"/>
      <c r="E689" s="548"/>
      <c r="F689" s="337"/>
      <c r="G689" s="337"/>
      <c r="H689" s="225"/>
      <c r="I689" s="543"/>
      <c r="J689" s="480"/>
      <c r="K689" s="488" t="str">
        <f t="shared" si="1"/>
        <v/>
      </c>
      <c r="L689" s="489">
        <f t="shared" si="5"/>
        <v>123</v>
      </c>
      <c r="M689" s="489">
        <f t="shared" si="3"/>
        <v>10</v>
      </c>
      <c r="N689" s="489" t="str">
        <f t="shared" si="4"/>
        <v/>
      </c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</row>
    <row r="690">
      <c r="A690" s="542">
        <v>552.0</v>
      </c>
      <c r="B690" s="546"/>
      <c r="C690" s="547"/>
      <c r="D690" s="337"/>
      <c r="E690" s="548"/>
      <c r="F690" s="549"/>
      <c r="G690" s="549"/>
      <c r="H690" s="225"/>
      <c r="I690" s="543"/>
      <c r="J690" s="480"/>
      <c r="K690" s="488" t="str">
        <f t="shared" si="1"/>
        <v/>
      </c>
      <c r="L690" s="489">
        <f t="shared" si="5"/>
        <v>123</v>
      </c>
      <c r="M690" s="489">
        <f t="shared" si="3"/>
        <v>10</v>
      </c>
      <c r="N690" s="489" t="str">
        <f t="shared" si="4"/>
        <v/>
      </c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</row>
    <row r="691">
      <c r="A691" s="542">
        <v>552.0</v>
      </c>
      <c r="B691" s="546"/>
      <c r="C691" s="337"/>
      <c r="D691" s="547"/>
      <c r="E691" s="548"/>
      <c r="F691" s="337"/>
      <c r="G691" s="337"/>
      <c r="H691" s="225"/>
      <c r="I691" s="543"/>
      <c r="J691" s="480"/>
      <c r="K691" s="488" t="str">
        <f t="shared" si="1"/>
        <v/>
      </c>
      <c r="L691" s="489">
        <f t="shared" si="5"/>
        <v>123</v>
      </c>
      <c r="M691" s="489">
        <f t="shared" si="3"/>
        <v>10</v>
      </c>
      <c r="N691" s="489" t="str">
        <f t="shared" si="4"/>
        <v/>
      </c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</row>
    <row r="692">
      <c r="A692" s="542">
        <v>553.0</v>
      </c>
      <c r="B692" s="546"/>
      <c r="C692" s="547"/>
      <c r="D692" s="337"/>
      <c r="E692" s="548"/>
      <c r="F692" s="549"/>
      <c r="G692" s="549"/>
      <c r="H692" s="225"/>
      <c r="I692" s="543"/>
      <c r="J692" s="480"/>
      <c r="K692" s="488" t="str">
        <f t="shared" si="1"/>
        <v/>
      </c>
      <c r="L692" s="489">
        <f t="shared" si="5"/>
        <v>123</v>
      </c>
      <c r="M692" s="489">
        <f t="shared" si="3"/>
        <v>10</v>
      </c>
      <c r="N692" s="489" t="str">
        <f t="shared" si="4"/>
        <v/>
      </c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</row>
    <row r="693">
      <c r="A693" s="542">
        <v>553.0</v>
      </c>
      <c r="B693" s="546"/>
      <c r="C693" s="337"/>
      <c r="D693" s="547"/>
      <c r="E693" s="548"/>
      <c r="F693" s="337"/>
      <c r="G693" s="337"/>
      <c r="H693" s="225"/>
      <c r="I693" s="543"/>
      <c r="J693" s="480"/>
      <c r="K693" s="488" t="str">
        <f t="shared" si="1"/>
        <v/>
      </c>
      <c r="L693" s="489">
        <f t="shared" si="5"/>
        <v>123</v>
      </c>
      <c r="M693" s="489">
        <f t="shared" si="3"/>
        <v>10</v>
      </c>
      <c r="N693" s="489" t="str">
        <f t="shared" si="4"/>
        <v/>
      </c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</row>
    <row r="694">
      <c r="A694" s="542">
        <v>554.0</v>
      </c>
      <c r="B694" s="546"/>
      <c r="C694" s="547"/>
      <c r="D694" s="337"/>
      <c r="E694" s="548"/>
      <c r="F694" s="549"/>
      <c r="G694" s="549"/>
      <c r="H694" s="225"/>
      <c r="I694" s="543"/>
      <c r="J694" s="480"/>
      <c r="K694" s="488" t="str">
        <f t="shared" si="1"/>
        <v/>
      </c>
      <c r="L694" s="489">
        <f t="shared" si="5"/>
        <v>123</v>
      </c>
      <c r="M694" s="489">
        <f t="shared" si="3"/>
        <v>10</v>
      </c>
      <c r="N694" s="489" t="str">
        <f t="shared" si="4"/>
        <v/>
      </c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</row>
    <row r="695">
      <c r="A695" s="542">
        <v>554.0</v>
      </c>
      <c r="B695" s="546"/>
      <c r="C695" s="337"/>
      <c r="D695" s="547"/>
      <c r="E695" s="548"/>
      <c r="F695" s="337"/>
      <c r="G695" s="337"/>
      <c r="H695" s="225"/>
      <c r="I695" s="543"/>
      <c r="J695" s="480"/>
      <c r="K695" s="488" t="str">
        <f t="shared" si="1"/>
        <v/>
      </c>
      <c r="L695" s="489">
        <f t="shared" si="5"/>
        <v>123</v>
      </c>
      <c r="M695" s="489">
        <f t="shared" si="3"/>
        <v>10</v>
      </c>
      <c r="N695" s="489" t="str">
        <f t="shared" si="4"/>
        <v/>
      </c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</row>
    <row r="696">
      <c r="A696" s="542">
        <v>555.0</v>
      </c>
      <c r="B696" s="546"/>
      <c r="C696" s="547"/>
      <c r="D696" s="337"/>
      <c r="E696" s="548"/>
      <c r="F696" s="549"/>
      <c r="G696" s="549"/>
      <c r="H696" s="225"/>
      <c r="I696" s="543"/>
      <c r="J696" s="480"/>
      <c r="K696" s="488" t="str">
        <f t="shared" si="1"/>
        <v/>
      </c>
      <c r="L696" s="489">
        <f t="shared" si="5"/>
        <v>123</v>
      </c>
      <c r="M696" s="489">
        <f t="shared" si="3"/>
        <v>10</v>
      </c>
      <c r="N696" s="489" t="str">
        <f t="shared" si="4"/>
        <v/>
      </c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</row>
    <row r="697">
      <c r="A697" s="542">
        <v>555.0</v>
      </c>
      <c r="B697" s="546"/>
      <c r="C697" s="337"/>
      <c r="D697" s="547"/>
      <c r="E697" s="548"/>
      <c r="F697" s="337"/>
      <c r="G697" s="337"/>
      <c r="H697" s="225"/>
      <c r="I697" s="543"/>
      <c r="J697" s="480"/>
      <c r="K697" s="488" t="str">
        <f t="shared" si="1"/>
        <v/>
      </c>
      <c r="L697" s="489">
        <f t="shared" si="5"/>
        <v>123</v>
      </c>
      <c r="M697" s="489">
        <f t="shared" si="3"/>
        <v>10</v>
      </c>
      <c r="N697" s="489" t="str">
        <f t="shared" si="4"/>
        <v/>
      </c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</row>
    <row r="698">
      <c r="A698" s="542">
        <v>556.0</v>
      </c>
      <c r="B698" s="546"/>
      <c r="C698" s="547"/>
      <c r="D698" s="337"/>
      <c r="E698" s="548"/>
      <c r="F698" s="549"/>
      <c r="G698" s="549"/>
      <c r="H698" s="225"/>
      <c r="I698" s="543"/>
      <c r="J698" s="480"/>
      <c r="K698" s="488" t="str">
        <f t="shared" si="1"/>
        <v/>
      </c>
      <c r="L698" s="489">
        <f t="shared" si="5"/>
        <v>123</v>
      </c>
      <c r="M698" s="489">
        <f t="shared" si="3"/>
        <v>10</v>
      </c>
      <c r="N698" s="489" t="str">
        <f t="shared" si="4"/>
        <v/>
      </c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</row>
    <row r="699">
      <c r="A699" s="542">
        <v>556.0</v>
      </c>
      <c r="B699" s="546"/>
      <c r="C699" s="337"/>
      <c r="D699" s="547"/>
      <c r="E699" s="548"/>
      <c r="F699" s="337"/>
      <c r="G699" s="337"/>
      <c r="H699" s="225"/>
      <c r="I699" s="543"/>
      <c r="J699" s="480"/>
      <c r="K699" s="488" t="str">
        <f t="shared" si="1"/>
        <v/>
      </c>
      <c r="L699" s="489">
        <f t="shared" si="5"/>
        <v>123</v>
      </c>
      <c r="M699" s="489">
        <f t="shared" si="3"/>
        <v>10</v>
      </c>
      <c r="N699" s="489" t="str">
        <f t="shared" si="4"/>
        <v/>
      </c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</row>
    <row r="700">
      <c r="A700" s="542">
        <v>557.0</v>
      </c>
      <c r="B700" s="546"/>
      <c r="C700" s="547"/>
      <c r="D700" s="337"/>
      <c r="E700" s="548"/>
      <c r="F700" s="549"/>
      <c r="G700" s="549"/>
      <c r="H700" s="225"/>
      <c r="I700" s="543"/>
      <c r="J700" s="480"/>
      <c r="K700" s="488" t="str">
        <f t="shared" si="1"/>
        <v/>
      </c>
      <c r="L700" s="489">
        <f t="shared" si="5"/>
        <v>123</v>
      </c>
      <c r="M700" s="489">
        <f t="shared" si="3"/>
        <v>10</v>
      </c>
      <c r="N700" s="489" t="str">
        <f t="shared" si="4"/>
        <v/>
      </c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</row>
    <row r="701">
      <c r="A701" s="542">
        <v>557.0</v>
      </c>
      <c r="B701" s="546"/>
      <c r="C701" s="337"/>
      <c r="D701" s="547"/>
      <c r="E701" s="548"/>
      <c r="F701" s="337"/>
      <c r="G701" s="337"/>
      <c r="H701" s="225"/>
      <c r="I701" s="543"/>
      <c r="J701" s="480"/>
      <c r="K701" s="488" t="str">
        <f t="shared" si="1"/>
        <v/>
      </c>
      <c r="L701" s="489">
        <f t="shared" si="5"/>
        <v>123</v>
      </c>
      <c r="M701" s="489">
        <f t="shared" si="3"/>
        <v>10</v>
      </c>
      <c r="N701" s="489" t="str">
        <f t="shared" si="4"/>
        <v/>
      </c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</row>
    <row r="702">
      <c r="A702" s="542">
        <v>558.0</v>
      </c>
      <c r="B702" s="546"/>
      <c r="C702" s="547"/>
      <c r="D702" s="337"/>
      <c r="E702" s="548"/>
      <c r="F702" s="549"/>
      <c r="G702" s="549"/>
      <c r="H702" s="225"/>
      <c r="I702" s="543"/>
      <c r="J702" s="480"/>
      <c r="K702" s="488" t="str">
        <f t="shared" si="1"/>
        <v/>
      </c>
      <c r="L702" s="489">
        <f t="shared" si="5"/>
        <v>123</v>
      </c>
      <c r="M702" s="489">
        <f t="shared" si="3"/>
        <v>10</v>
      </c>
      <c r="N702" s="489" t="str">
        <f t="shared" si="4"/>
        <v/>
      </c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</row>
    <row r="703">
      <c r="A703" s="542">
        <v>558.0</v>
      </c>
      <c r="B703" s="546"/>
      <c r="C703" s="337"/>
      <c r="D703" s="547"/>
      <c r="E703" s="548"/>
      <c r="F703" s="337"/>
      <c r="G703" s="337"/>
      <c r="H703" s="225"/>
      <c r="I703" s="543"/>
      <c r="J703" s="480"/>
      <c r="K703" s="488" t="str">
        <f t="shared" si="1"/>
        <v/>
      </c>
      <c r="L703" s="489">
        <f t="shared" si="5"/>
        <v>123</v>
      </c>
      <c r="M703" s="489">
        <f t="shared" si="3"/>
        <v>10</v>
      </c>
      <c r="N703" s="489" t="str">
        <f t="shared" si="4"/>
        <v/>
      </c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</row>
    <row r="704">
      <c r="A704" s="542">
        <v>559.0</v>
      </c>
      <c r="B704" s="546"/>
      <c r="C704" s="547"/>
      <c r="D704" s="337"/>
      <c r="E704" s="548"/>
      <c r="F704" s="549"/>
      <c r="G704" s="549"/>
      <c r="H704" s="225"/>
      <c r="I704" s="543"/>
      <c r="J704" s="480"/>
      <c r="K704" s="488" t="str">
        <f t="shared" si="1"/>
        <v/>
      </c>
      <c r="L704" s="489">
        <f t="shared" si="5"/>
        <v>123</v>
      </c>
      <c r="M704" s="489">
        <f t="shared" si="3"/>
        <v>10</v>
      </c>
      <c r="N704" s="489" t="str">
        <f t="shared" si="4"/>
        <v/>
      </c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</row>
    <row r="705">
      <c r="A705" s="542">
        <v>559.0</v>
      </c>
      <c r="B705" s="546"/>
      <c r="C705" s="337"/>
      <c r="D705" s="547"/>
      <c r="E705" s="548"/>
      <c r="F705" s="337"/>
      <c r="G705" s="337"/>
      <c r="H705" s="225"/>
      <c r="I705" s="543"/>
      <c r="J705" s="480"/>
      <c r="K705" s="488" t="str">
        <f t="shared" si="1"/>
        <v/>
      </c>
      <c r="L705" s="489">
        <f t="shared" si="5"/>
        <v>123</v>
      </c>
      <c r="M705" s="489">
        <f t="shared" si="3"/>
        <v>10</v>
      </c>
      <c r="N705" s="489" t="str">
        <f t="shared" si="4"/>
        <v/>
      </c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</row>
    <row r="706">
      <c r="A706" s="542">
        <v>560.0</v>
      </c>
      <c r="B706" s="546"/>
      <c r="C706" s="547"/>
      <c r="D706" s="337"/>
      <c r="E706" s="548"/>
      <c r="F706" s="549"/>
      <c r="G706" s="549"/>
      <c r="H706" s="225"/>
      <c r="I706" s="543"/>
      <c r="J706" s="480"/>
      <c r="K706" s="488" t="str">
        <f t="shared" si="1"/>
        <v/>
      </c>
      <c r="L706" s="489">
        <f t="shared" si="5"/>
        <v>123</v>
      </c>
      <c r="M706" s="489">
        <f t="shared" si="3"/>
        <v>10</v>
      </c>
      <c r="N706" s="489" t="str">
        <f t="shared" si="4"/>
        <v/>
      </c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</row>
    <row r="707">
      <c r="A707" s="542">
        <v>560.0</v>
      </c>
      <c r="B707" s="546"/>
      <c r="C707" s="337"/>
      <c r="D707" s="547"/>
      <c r="E707" s="548"/>
      <c r="F707" s="337"/>
      <c r="G707" s="337"/>
      <c r="H707" s="225"/>
      <c r="I707" s="543"/>
      <c r="J707" s="480"/>
      <c r="K707" s="488" t="str">
        <f t="shared" si="1"/>
        <v/>
      </c>
      <c r="L707" s="489">
        <f t="shared" si="5"/>
        <v>123</v>
      </c>
      <c r="M707" s="489">
        <f t="shared" si="3"/>
        <v>10</v>
      </c>
      <c r="N707" s="489" t="str">
        <f t="shared" si="4"/>
        <v/>
      </c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</row>
    <row r="708">
      <c r="A708" s="542">
        <v>561.0</v>
      </c>
      <c r="B708" s="546"/>
      <c r="C708" s="547"/>
      <c r="D708" s="337"/>
      <c r="E708" s="548"/>
      <c r="F708" s="549"/>
      <c r="G708" s="549"/>
      <c r="H708" s="225"/>
      <c r="I708" s="543"/>
      <c r="J708" s="480"/>
      <c r="K708" s="488" t="str">
        <f t="shared" si="1"/>
        <v/>
      </c>
      <c r="L708" s="489">
        <f t="shared" si="5"/>
        <v>123</v>
      </c>
      <c r="M708" s="489">
        <f t="shared" si="3"/>
        <v>10</v>
      </c>
      <c r="N708" s="489" t="str">
        <f t="shared" si="4"/>
        <v/>
      </c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</row>
    <row r="709">
      <c r="A709" s="542">
        <v>561.0</v>
      </c>
      <c r="B709" s="546"/>
      <c r="C709" s="337"/>
      <c r="D709" s="547"/>
      <c r="E709" s="548"/>
      <c r="F709" s="337"/>
      <c r="G709" s="337"/>
      <c r="H709" s="225"/>
      <c r="I709" s="543"/>
      <c r="J709" s="480"/>
      <c r="K709" s="488" t="str">
        <f t="shared" si="1"/>
        <v/>
      </c>
      <c r="L709" s="489">
        <f t="shared" si="5"/>
        <v>123</v>
      </c>
      <c r="M709" s="489">
        <f t="shared" si="3"/>
        <v>10</v>
      </c>
      <c r="N709" s="489" t="str">
        <f t="shared" si="4"/>
        <v/>
      </c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</row>
    <row r="710">
      <c r="A710" s="542">
        <v>562.0</v>
      </c>
      <c r="B710" s="546"/>
      <c r="C710" s="547"/>
      <c r="D710" s="337"/>
      <c r="E710" s="548"/>
      <c r="F710" s="549"/>
      <c r="G710" s="549"/>
      <c r="H710" s="225"/>
      <c r="I710" s="543"/>
      <c r="J710" s="480"/>
      <c r="K710" s="488" t="str">
        <f t="shared" si="1"/>
        <v/>
      </c>
      <c r="L710" s="489">
        <f t="shared" si="5"/>
        <v>123</v>
      </c>
      <c r="M710" s="489">
        <f t="shared" si="3"/>
        <v>10</v>
      </c>
      <c r="N710" s="489" t="str">
        <f t="shared" si="4"/>
        <v/>
      </c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</row>
    <row r="711">
      <c r="A711" s="542">
        <v>562.0</v>
      </c>
      <c r="B711" s="546"/>
      <c r="C711" s="337"/>
      <c r="D711" s="547"/>
      <c r="E711" s="548"/>
      <c r="F711" s="337"/>
      <c r="G711" s="337"/>
      <c r="H711" s="225"/>
      <c r="I711" s="543"/>
      <c r="J711" s="480"/>
      <c r="K711" s="488" t="str">
        <f t="shared" si="1"/>
        <v/>
      </c>
      <c r="L711" s="489">
        <f t="shared" si="5"/>
        <v>123</v>
      </c>
      <c r="M711" s="489">
        <f t="shared" si="3"/>
        <v>10</v>
      </c>
      <c r="N711" s="489" t="str">
        <f t="shared" si="4"/>
        <v/>
      </c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</row>
    <row r="712">
      <c r="A712" s="542">
        <v>563.0</v>
      </c>
      <c r="B712" s="546"/>
      <c r="C712" s="547"/>
      <c r="D712" s="337"/>
      <c r="E712" s="548"/>
      <c r="F712" s="549"/>
      <c r="G712" s="549"/>
      <c r="H712" s="225"/>
      <c r="I712" s="543"/>
      <c r="J712" s="480"/>
      <c r="K712" s="488" t="str">
        <f t="shared" si="1"/>
        <v/>
      </c>
      <c r="L712" s="489">
        <f t="shared" si="5"/>
        <v>123</v>
      </c>
      <c r="M712" s="489">
        <f t="shared" si="3"/>
        <v>10</v>
      </c>
      <c r="N712" s="489" t="str">
        <f t="shared" si="4"/>
        <v/>
      </c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</row>
    <row r="713">
      <c r="A713" s="542">
        <v>563.0</v>
      </c>
      <c r="B713" s="546"/>
      <c r="C713" s="337"/>
      <c r="D713" s="547"/>
      <c r="E713" s="548"/>
      <c r="F713" s="337"/>
      <c r="G713" s="337"/>
      <c r="H713" s="225"/>
      <c r="I713" s="543"/>
      <c r="J713" s="480"/>
      <c r="K713" s="488" t="str">
        <f t="shared" si="1"/>
        <v/>
      </c>
      <c r="L713" s="489">
        <f t="shared" si="5"/>
        <v>123</v>
      </c>
      <c r="M713" s="489">
        <f t="shared" si="3"/>
        <v>10</v>
      </c>
      <c r="N713" s="489" t="str">
        <f t="shared" si="4"/>
        <v/>
      </c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</row>
    <row r="714">
      <c r="A714" s="542">
        <v>564.0</v>
      </c>
      <c r="B714" s="546"/>
      <c r="C714" s="547"/>
      <c r="D714" s="337"/>
      <c r="E714" s="548"/>
      <c r="F714" s="549"/>
      <c r="G714" s="549"/>
      <c r="H714" s="225"/>
      <c r="I714" s="543"/>
      <c r="J714" s="480"/>
      <c r="K714" s="488" t="str">
        <f t="shared" si="1"/>
        <v/>
      </c>
      <c r="L714" s="489">
        <f t="shared" si="5"/>
        <v>123</v>
      </c>
      <c r="M714" s="489">
        <f t="shared" si="3"/>
        <v>10</v>
      </c>
      <c r="N714" s="489" t="str">
        <f t="shared" si="4"/>
        <v/>
      </c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</row>
    <row r="715">
      <c r="A715" s="542">
        <v>564.0</v>
      </c>
      <c r="B715" s="546"/>
      <c r="C715" s="337"/>
      <c r="D715" s="547"/>
      <c r="E715" s="548"/>
      <c r="F715" s="337"/>
      <c r="G715" s="337"/>
      <c r="H715" s="225"/>
      <c r="I715" s="543"/>
      <c r="J715" s="480"/>
      <c r="K715" s="488" t="str">
        <f t="shared" si="1"/>
        <v/>
      </c>
      <c r="L715" s="489">
        <f t="shared" si="5"/>
        <v>123</v>
      </c>
      <c r="M715" s="489">
        <f t="shared" si="3"/>
        <v>10</v>
      </c>
      <c r="N715" s="489" t="str">
        <f t="shared" si="4"/>
        <v/>
      </c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</row>
    <row r="716">
      <c r="A716" s="542">
        <v>565.0</v>
      </c>
      <c r="B716" s="546"/>
      <c r="C716" s="547"/>
      <c r="D716" s="337"/>
      <c r="E716" s="548"/>
      <c r="F716" s="549"/>
      <c r="G716" s="549"/>
      <c r="H716" s="225"/>
      <c r="I716" s="543"/>
      <c r="J716" s="480"/>
      <c r="K716" s="488" t="str">
        <f t="shared" si="1"/>
        <v/>
      </c>
      <c r="L716" s="489">
        <f t="shared" si="5"/>
        <v>123</v>
      </c>
      <c r="M716" s="489">
        <f t="shared" si="3"/>
        <v>10</v>
      </c>
      <c r="N716" s="489" t="str">
        <f t="shared" si="4"/>
        <v/>
      </c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</row>
    <row r="717">
      <c r="A717" s="542">
        <v>565.0</v>
      </c>
      <c r="B717" s="546"/>
      <c r="C717" s="337"/>
      <c r="D717" s="547"/>
      <c r="E717" s="548"/>
      <c r="F717" s="337"/>
      <c r="G717" s="337"/>
      <c r="H717" s="225"/>
      <c r="I717" s="543"/>
      <c r="J717" s="480"/>
      <c r="K717" s="488" t="str">
        <f t="shared" si="1"/>
        <v/>
      </c>
      <c r="L717" s="489">
        <f t="shared" si="5"/>
        <v>123</v>
      </c>
      <c r="M717" s="489">
        <f t="shared" si="3"/>
        <v>10</v>
      </c>
      <c r="N717" s="489" t="str">
        <f t="shared" si="4"/>
        <v/>
      </c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</row>
    <row r="718">
      <c r="A718" s="542">
        <v>566.0</v>
      </c>
      <c r="B718" s="546"/>
      <c r="C718" s="547"/>
      <c r="D718" s="337"/>
      <c r="E718" s="548"/>
      <c r="F718" s="549"/>
      <c r="G718" s="549"/>
      <c r="H718" s="225"/>
      <c r="I718" s="543"/>
      <c r="J718" s="480"/>
      <c r="K718" s="488" t="str">
        <f t="shared" si="1"/>
        <v/>
      </c>
      <c r="L718" s="489">
        <f t="shared" si="5"/>
        <v>123</v>
      </c>
      <c r="M718" s="489">
        <f t="shared" si="3"/>
        <v>10</v>
      </c>
      <c r="N718" s="489" t="str">
        <f t="shared" si="4"/>
        <v/>
      </c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</row>
    <row r="719">
      <c r="A719" s="542">
        <v>566.0</v>
      </c>
      <c r="B719" s="546"/>
      <c r="C719" s="337"/>
      <c r="D719" s="547"/>
      <c r="E719" s="548"/>
      <c r="F719" s="337"/>
      <c r="G719" s="337"/>
      <c r="H719" s="225"/>
      <c r="I719" s="543"/>
      <c r="J719" s="480"/>
      <c r="K719" s="488" t="str">
        <f t="shared" si="1"/>
        <v/>
      </c>
      <c r="L719" s="489">
        <f t="shared" si="5"/>
        <v>123</v>
      </c>
      <c r="M719" s="489">
        <f t="shared" si="3"/>
        <v>10</v>
      </c>
      <c r="N719" s="489" t="str">
        <f t="shared" si="4"/>
        <v/>
      </c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</row>
    <row r="720">
      <c r="A720" s="542">
        <v>567.0</v>
      </c>
      <c r="B720" s="546"/>
      <c r="C720" s="547"/>
      <c r="D720" s="337"/>
      <c r="E720" s="548"/>
      <c r="F720" s="549"/>
      <c r="G720" s="549"/>
      <c r="H720" s="225"/>
      <c r="I720" s="543"/>
      <c r="J720" s="480"/>
      <c r="K720" s="488" t="str">
        <f t="shared" si="1"/>
        <v/>
      </c>
      <c r="L720" s="489">
        <f t="shared" si="5"/>
        <v>123</v>
      </c>
      <c r="M720" s="489">
        <f t="shared" si="3"/>
        <v>10</v>
      </c>
      <c r="N720" s="489" t="str">
        <f t="shared" si="4"/>
        <v/>
      </c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</row>
    <row r="721">
      <c r="A721" s="542">
        <v>567.0</v>
      </c>
      <c r="B721" s="546"/>
      <c r="C721" s="337"/>
      <c r="D721" s="547"/>
      <c r="E721" s="548"/>
      <c r="F721" s="337"/>
      <c r="G721" s="337"/>
      <c r="H721" s="225"/>
      <c r="I721" s="543"/>
      <c r="J721" s="480"/>
      <c r="K721" s="488" t="str">
        <f t="shared" si="1"/>
        <v/>
      </c>
      <c r="L721" s="489">
        <f t="shared" si="5"/>
        <v>123</v>
      </c>
      <c r="M721" s="489">
        <f t="shared" si="3"/>
        <v>10</v>
      </c>
      <c r="N721" s="489" t="str">
        <f t="shared" si="4"/>
        <v/>
      </c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</row>
    <row r="722">
      <c r="A722" s="542">
        <v>568.0</v>
      </c>
      <c r="B722" s="546"/>
      <c r="C722" s="547"/>
      <c r="D722" s="337"/>
      <c r="E722" s="548"/>
      <c r="F722" s="549"/>
      <c r="G722" s="549"/>
      <c r="H722" s="225"/>
      <c r="I722" s="543"/>
      <c r="J722" s="480"/>
      <c r="K722" s="488" t="str">
        <f t="shared" si="1"/>
        <v/>
      </c>
      <c r="L722" s="489">
        <f t="shared" si="5"/>
        <v>123</v>
      </c>
      <c r="M722" s="489">
        <f t="shared" si="3"/>
        <v>10</v>
      </c>
      <c r="N722" s="489" t="str">
        <f t="shared" si="4"/>
        <v/>
      </c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</row>
    <row r="723">
      <c r="A723" s="542">
        <v>568.0</v>
      </c>
      <c r="B723" s="542"/>
      <c r="C723" s="543"/>
      <c r="D723" s="544"/>
      <c r="E723" s="545"/>
      <c r="F723" s="543"/>
      <c r="G723" s="543"/>
      <c r="H723" s="476"/>
      <c r="I723" s="543"/>
      <c r="J723" s="480"/>
      <c r="K723" s="488" t="str">
        <f t="shared" si="1"/>
        <v/>
      </c>
      <c r="L723" s="489">
        <f t="shared" si="5"/>
        <v>123</v>
      </c>
      <c r="M723" s="489">
        <f t="shared" si="3"/>
        <v>10</v>
      </c>
      <c r="N723" s="489" t="str">
        <f t="shared" si="4"/>
        <v/>
      </c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</row>
    <row r="724">
      <c r="A724" s="542">
        <v>569.0</v>
      </c>
      <c r="B724" s="546"/>
      <c r="C724" s="547"/>
      <c r="D724" s="337"/>
      <c r="E724" s="548"/>
      <c r="F724" s="549"/>
      <c r="G724" s="549"/>
      <c r="H724" s="225"/>
      <c r="I724" s="543"/>
      <c r="J724" s="480"/>
      <c r="K724" s="488" t="str">
        <f t="shared" si="1"/>
        <v/>
      </c>
      <c r="L724" s="489">
        <f t="shared" si="5"/>
        <v>123</v>
      </c>
      <c r="M724" s="489">
        <f t="shared" si="3"/>
        <v>10</v>
      </c>
      <c r="N724" s="489" t="str">
        <f t="shared" si="4"/>
        <v/>
      </c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</row>
    <row r="725">
      <c r="A725" s="542">
        <v>569.0</v>
      </c>
      <c r="B725" s="542"/>
      <c r="C725" s="543"/>
      <c r="D725" s="544"/>
      <c r="E725" s="545"/>
      <c r="F725" s="543"/>
      <c r="G725" s="543"/>
      <c r="H725" s="476"/>
      <c r="I725" s="543"/>
      <c r="J725" s="480"/>
      <c r="K725" s="488" t="str">
        <f t="shared" si="1"/>
        <v/>
      </c>
      <c r="L725" s="489">
        <f t="shared" si="5"/>
        <v>123</v>
      </c>
      <c r="M725" s="489">
        <f t="shared" si="3"/>
        <v>10</v>
      </c>
      <c r="N725" s="489" t="str">
        <f t="shared" si="4"/>
        <v/>
      </c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</row>
    <row r="726">
      <c r="A726" s="542">
        <v>570.0</v>
      </c>
      <c r="B726" s="546"/>
      <c r="C726" s="547"/>
      <c r="D726" s="337"/>
      <c r="E726" s="548"/>
      <c r="F726" s="549"/>
      <c r="G726" s="549"/>
      <c r="H726" s="225"/>
      <c r="I726" s="543"/>
      <c r="J726" s="480"/>
      <c r="K726" s="488" t="str">
        <f t="shared" si="1"/>
        <v/>
      </c>
      <c r="L726" s="489">
        <f t="shared" si="5"/>
        <v>123</v>
      </c>
      <c r="M726" s="489">
        <f t="shared" si="3"/>
        <v>10</v>
      </c>
      <c r="N726" s="489" t="str">
        <f t="shared" si="4"/>
        <v/>
      </c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</row>
    <row r="727">
      <c r="A727" s="542">
        <v>570.0</v>
      </c>
      <c r="B727" s="542"/>
      <c r="C727" s="543"/>
      <c r="D727" s="544"/>
      <c r="E727" s="545"/>
      <c r="F727" s="543"/>
      <c r="G727" s="543"/>
      <c r="H727" s="476"/>
      <c r="I727" s="543"/>
      <c r="J727" s="480"/>
      <c r="K727" s="488" t="str">
        <f t="shared" si="1"/>
        <v/>
      </c>
      <c r="L727" s="489">
        <f t="shared" si="5"/>
        <v>123</v>
      </c>
      <c r="M727" s="489">
        <f t="shared" si="3"/>
        <v>10</v>
      </c>
      <c r="N727" s="489" t="str">
        <f t="shared" si="4"/>
        <v/>
      </c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</row>
    <row r="728">
      <c r="A728" s="542">
        <v>571.0</v>
      </c>
      <c r="B728" s="546"/>
      <c r="C728" s="547"/>
      <c r="D728" s="337"/>
      <c r="E728" s="548"/>
      <c r="F728" s="549"/>
      <c r="G728" s="549"/>
      <c r="H728" s="225"/>
      <c r="I728" s="543"/>
      <c r="J728" s="480"/>
      <c r="K728" s="488" t="str">
        <f t="shared" si="1"/>
        <v/>
      </c>
      <c r="L728" s="489">
        <f t="shared" si="5"/>
        <v>123</v>
      </c>
      <c r="M728" s="489">
        <f t="shared" si="3"/>
        <v>10</v>
      </c>
      <c r="N728" s="489" t="str">
        <f t="shared" si="4"/>
        <v/>
      </c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</row>
    <row r="729">
      <c r="A729" s="542">
        <v>571.0</v>
      </c>
      <c r="B729" s="542"/>
      <c r="C729" s="543"/>
      <c r="D729" s="544"/>
      <c r="E729" s="545"/>
      <c r="F729" s="543"/>
      <c r="G729" s="543"/>
      <c r="H729" s="476"/>
      <c r="I729" s="543"/>
      <c r="J729" s="480"/>
      <c r="K729" s="488" t="str">
        <f t="shared" si="1"/>
        <v/>
      </c>
      <c r="L729" s="489">
        <f t="shared" si="5"/>
        <v>123</v>
      </c>
      <c r="M729" s="489">
        <f t="shared" si="3"/>
        <v>10</v>
      </c>
      <c r="N729" s="489" t="str">
        <f t="shared" si="4"/>
        <v/>
      </c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</row>
    <row r="730">
      <c r="A730" s="542">
        <v>572.0</v>
      </c>
      <c r="B730" s="546"/>
      <c r="C730" s="547"/>
      <c r="D730" s="337"/>
      <c r="E730" s="548"/>
      <c r="F730" s="549"/>
      <c r="G730" s="549"/>
      <c r="H730" s="225"/>
      <c r="I730" s="543"/>
      <c r="J730" s="480"/>
      <c r="K730" s="488" t="str">
        <f t="shared" si="1"/>
        <v/>
      </c>
      <c r="L730" s="489">
        <f t="shared" si="5"/>
        <v>123</v>
      </c>
      <c r="M730" s="489">
        <f t="shared" si="3"/>
        <v>10</v>
      </c>
      <c r="N730" s="489" t="str">
        <f t="shared" si="4"/>
        <v/>
      </c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</row>
    <row r="731">
      <c r="A731" s="542">
        <v>572.0</v>
      </c>
      <c r="B731" s="542"/>
      <c r="C731" s="543"/>
      <c r="D731" s="544"/>
      <c r="E731" s="545"/>
      <c r="F731" s="543"/>
      <c r="G731" s="543"/>
      <c r="H731" s="476"/>
      <c r="I731" s="543"/>
      <c r="J731" s="480"/>
      <c r="K731" s="488" t="str">
        <f t="shared" si="1"/>
        <v/>
      </c>
      <c r="L731" s="489">
        <f t="shared" si="5"/>
        <v>123</v>
      </c>
      <c r="M731" s="489">
        <f t="shared" si="3"/>
        <v>10</v>
      </c>
      <c r="N731" s="489" t="str">
        <f t="shared" si="4"/>
        <v/>
      </c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</row>
    <row r="732">
      <c r="A732" s="542">
        <v>573.0</v>
      </c>
      <c r="B732" s="546"/>
      <c r="C732" s="547"/>
      <c r="D732" s="337"/>
      <c r="E732" s="548"/>
      <c r="F732" s="549"/>
      <c r="G732" s="549"/>
      <c r="H732" s="225"/>
      <c r="I732" s="543"/>
      <c r="J732" s="480"/>
      <c r="K732" s="488" t="str">
        <f t="shared" si="1"/>
        <v/>
      </c>
      <c r="L732" s="489">
        <f t="shared" si="5"/>
        <v>123</v>
      </c>
      <c r="M732" s="489">
        <f t="shared" si="3"/>
        <v>10</v>
      </c>
      <c r="N732" s="489" t="str">
        <f t="shared" si="4"/>
        <v/>
      </c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</row>
    <row r="733">
      <c r="A733" s="542">
        <v>573.0</v>
      </c>
      <c r="B733" s="542"/>
      <c r="C733" s="543"/>
      <c r="D733" s="544"/>
      <c r="E733" s="545"/>
      <c r="F733" s="543"/>
      <c r="G733" s="543"/>
      <c r="H733" s="476"/>
      <c r="I733" s="543"/>
      <c r="J733" s="480"/>
      <c r="K733" s="488" t="str">
        <f t="shared" si="1"/>
        <v/>
      </c>
      <c r="L733" s="489">
        <f t="shared" si="5"/>
        <v>123</v>
      </c>
      <c r="M733" s="489">
        <f t="shared" si="3"/>
        <v>10</v>
      </c>
      <c r="N733" s="489" t="str">
        <f t="shared" si="4"/>
        <v/>
      </c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</row>
    <row r="734">
      <c r="A734" s="542">
        <v>574.0</v>
      </c>
      <c r="B734" s="546"/>
      <c r="C734" s="547"/>
      <c r="D734" s="337"/>
      <c r="E734" s="548"/>
      <c r="F734" s="549"/>
      <c r="G734" s="549"/>
      <c r="H734" s="225"/>
      <c r="I734" s="543"/>
      <c r="J734" s="480"/>
      <c r="K734" s="488" t="str">
        <f t="shared" si="1"/>
        <v/>
      </c>
      <c r="L734" s="489">
        <f t="shared" si="5"/>
        <v>123</v>
      </c>
      <c r="M734" s="489">
        <f t="shared" si="3"/>
        <v>10</v>
      </c>
      <c r="N734" s="489" t="str">
        <f t="shared" si="4"/>
        <v/>
      </c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</row>
    <row r="735">
      <c r="A735" s="542">
        <v>574.0</v>
      </c>
      <c r="B735" s="542"/>
      <c r="C735" s="543"/>
      <c r="D735" s="544"/>
      <c r="E735" s="545"/>
      <c r="F735" s="543"/>
      <c r="G735" s="543"/>
      <c r="H735" s="476"/>
      <c r="I735" s="543"/>
      <c r="J735" s="480"/>
      <c r="K735" s="488" t="str">
        <f t="shared" si="1"/>
        <v/>
      </c>
      <c r="L735" s="489">
        <f t="shared" si="5"/>
        <v>123</v>
      </c>
      <c r="M735" s="489">
        <f t="shared" si="3"/>
        <v>10</v>
      </c>
      <c r="N735" s="489" t="str">
        <f t="shared" si="4"/>
        <v/>
      </c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</row>
    <row r="736">
      <c r="A736" s="542">
        <v>575.0</v>
      </c>
      <c r="B736" s="546"/>
      <c r="C736" s="547"/>
      <c r="D736" s="337"/>
      <c r="E736" s="548"/>
      <c r="F736" s="549"/>
      <c r="G736" s="549"/>
      <c r="H736" s="225"/>
      <c r="I736" s="543"/>
      <c r="J736" s="480"/>
      <c r="K736" s="488" t="str">
        <f t="shared" si="1"/>
        <v/>
      </c>
      <c r="L736" s="489">
        <f t="shared" si="5"/>
        <v>123</v>
      </c>
      <c r="M736" s="489">
        <f t="shared" si="3"/>
        <v>10</v>
      </c>
      <c r="N736" s="489" t="str">
        <f t="shared" si="4"/>
        <v/>
      </c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</row>
    <row r="737">
      <c r="A737" s="542">
        <v>575.0</v>
      </c>
      <c r="B737" s="542"/>
      <c r="C737" s="543"/>
      <c r="D737" s="544"/>
      <c r="E737" s="545"/>
      <c r="F737" s="543"/>
      <c r="G737" s="543"/>
      <c r="H737" s="476"/>
      <c r="I737" s="543"/>
      <c r="J737" s="480"/>
      <c r="K737" s="488" t="str">
        <f t="shared" si="1"/>
        <v/>
      </c>
      <c r="L737" s="489">
        <f t="shared" si="5"/>
        <v>123</v>
      </c>
      <c r="M737" s="489">
        <f t="shared" si="3"/>
        <v>10</v>
      </c>
      <c r="N737" s="489" t="str">
        <f t="shared" si="4"/>
        <v/>
      </c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</row>
    <row r="738">
      <c r="A738" s="542">
        <v>576.0</v>
      </c>
      <c r="B738" s="546"/>
      <c r="C738" s="547"/>
      <c r="D738" s="337"/>
      <c r="E738" s="548"/>
      <c r="F738" s="549"/>
      <c r="G738" s="549"/>
      <c r="H738" s="225"/>
      <c r="I738" s="543"/>
      <c r="J738" s="480"/>
      <c r="K738" s="488" t="str">
        <f t="shared" si="1"/>
        <v/>
      </c>
      <c r="L738" s="489">
        <f t="shared" si="5"/>
        <v>123</v>
      </c>
      <c r="M738" s="489">
        <f t="shared" si="3"/>
        <v>10</v>
      </c>
      <c r="N738" s="489" t="str">
        <f t="shared" si="4"/>
        <v/>
      </c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</row>
    <row r="739">
      <c r="A739" s="542">
        <v>576.0</v>
      </c>
      <c r="B739" s="542"/>
      <c r="C739" s="543"/>
      <c r="D739" s="544"/>
      <c r="E739" s="545"/>
      <c r="F739" s="543"/>
      <c r="G739" s="543"/>
      <c r="H739" s="476"/>
      <c r="I739" s="543"/>
      <c r="J739" s="480"/>
      <c r="K739" s="488" t="str">
        <f t="shared" si="1"/>
        <v/>
      </c>
      <c r="L739" s="489">
        <f t="shared" si="5"/>
        <v>123</v>
      </c>
      <c r="M739" s="489">
        <f t="shared" si="3"/>
        <v>10</v>
      </c>
      <c r="N739" s="489" t="str">
        <f t="shared" si="4"/>
        <v/>
      </c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</row>
    <row r="740">
      <c r="A740" s="542">
        <v>577.0</v>
      </c>
      <c r="B740" s="546"/>
      <c r="C740" s="547"/>
      <c r="D740" s="337"/>
      <c r="E740" s="548"/>
      <c r="F740" s="549"/>
      <c r="G740" s="549"/>
      <c r="H740" s="225"/>
      <c r="I740" s="543"/>
      <c r="J740" s="480"/>
      <c r="K740" s="488" t="str">
        <f t="shared" si="1"/>
        <v/>
      </c>
      <c r="L740" s="489">
        <f t="shared" si="5"/>
        <v>123</v>
      </c>
      <c r="M740" s="489">
        <f t="shared" si="3"/>
        <v>10</v>
      </c>
      <c r="N740" s="489" t="str">
        <f t="shared" si="4"/>
        <v/>
      </c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</row>
    <row r="741">
      <c r="A741" s="542">
        <v>577.0</v>
      </c>
      <c r="B741" s="542"/>
      <c r="C741" s="543"/>
      <c r="D741" s="544"/>
      <c r="E741" s="545"/>
      <c r="F741" s="543"/>
      <c r="G741" s="543"/>
      <c r="H741" s="476"/>
      <c r="I741" s="543"/>
      <c r="J741" s="480"/>
      <c r="K741" s="488" t="str">
        <f t="shared" si="1"/>
        <v/>
      </c>
      <c r="L741" s="489">
        <f t="shared" si="5"/>
        <v>123</v>
      </c>
      <c r="M741" s="489">
        <f t="shared" si="3"/>
        <v>10</v>
      </c>
      <c r="N741" s="489" t="str">
        <f t="shared" si="4"/>
        <v/>
      </c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</row>
    <row r="742">
      <c r="A742" s="542">
        <v>578.0</v>
      </c>
      <c r="B742" s="225"/>
      <c r="C742" s="551"/>
      <c r="D742" s="552"/>
      <c r="E742" s="553"/>
      <c r="F742" s="554"/>
      <c r="G742" s="554"/>
      <c r="H742" s="225"/>
      <c r="I742" s="543"/>
      <c r="J742" s="480"/>
      <c r="K742" s="488" t="str">
        <f t="shared" si="1"/>
        <v/>
      </c>
      <c r="L742" s="489">
        <f t="shared" si="5"/>
        <v>123</v>
      </c>
      <c r="M742" s="489">
        <f t="shared" si="3"/>
        <v>10</v>
      </c>
      <c r="N742" s="489" t="str">
        <f t="shared" si="4"/>
        <v/>
      </c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</row>
    <row r="743">
      <c r="A743" s="542">
        <v>578.0</v>
      </c>
      <c r="B743" s="542"/>
      <c r="C743" s="543"/>
      <c r="D743" s="544"/>
      <c r="E743" s="545"/>
      <c r="F743" s="543"/>
      <c r="G743" s="543"/>
      <c r="H743" s="542"/>
      <c r="I743" s="543"/>
      <c r="J743" s="480"/>
      <c r="K743" s="488" t="str">
        <f t="shared" si="1"/>
        <v/>
      </c>
      <c r="L743" s="489">
        <f t="shared" si="5"/>
        <v>123</v>
      </c>
      <c r="M743" s="489">
        <f t="shared" si="3"/>
        <v>10</v>
      </c>
      <c r="N743" s="489" t="str">
        <f t="shared" si="4"/>
        <v/>
      </c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</row>
    <row r="744">
      <c r="A744" s="542">
        <v>579.0</v>
      </c>
      <c r="B744" s="546"/>
      <c r="C744" s="547"/>
      <c r="D744" s="337"/>
      <c r="E744" s="548"/>
      <c r="F744" s="549"/>
      <c r="G744" s="549"/>
      <c r="H744" s="546"/>
      <c r="I744" s="543"/>
      <c r="J744" s="480"/>
      <c r="K744" s="488" t="str">
        <f t="shared" si="1"/>
        <v/>
      </c>
      <c r="L744" s="489">
        <f t="shared" si="5"/>
        <v>123</v>
      </c>
      <c r="M744" s="489">
        <f t="shared" si="3"/>
        <v>10</v>
      </c>
      <c r="N744" s="489" t="str">
        <f t="shared" si="4"/>
        <v/>
      </c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</row>
    <row r="745">
      <c r="A745" s="542">
        <v>579.0</v>
      </c>
      <c r="B745" s="542"/>
      <c r="C745" s="543"/>
      <c r="D745" s="544"/>
      <c r="E745" s="545"/>
      <c r="F745" s="543"/>
      <c r="G745" s="543"/>
      <c r="H745" s="542"/>
      <c r="I745" s="543"/>
      <c r="J745" s="480"/>
      <c r="K745" s="488" t="str">
        <f t="shared" si="1"/>
        <v/>
      </c>
      <c r="L745" s="489">
        <f t="shared" si="5"/>
        <v>123</v>
      </c>
      <c r="M745" s="489">
        <f t="shared" si="3"/>
        <v>10</v>
      </c>
      <c r="N745" s="489" t="str">
        <f t="shared" si="4"/>
        <v/>
      </c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</row>
    <row r="746">
      <c r="A746" s="542">
        <v>580.0</v>
      </c>
      <c r="B746" s="546"/>
      <c r="C746" s="547"/>
      <c r="D746" s="337"/>
      <c r="E746" s="548"/>
      <c r="F746" s="549"/>
      <c r="G746" s="549"/>
      <c r="H746" s="546"/>
      <c r="I746" s="543"/>
      <c r="J746" s="480"/>
      <c r="K746" s="488" t="str">
        <f t="shared" si="1"/>
        <v/>
      </c>
      <c r="L746" s="489">
        <f t="shared" si="5"/>
        <v>123</v>
      </c>
      <c r="M746" s="489">
        <f t="shared" si="3"/>
        <v>10</v>
      </c>
      <c r="N746" s="489" t="str">
        <f t="shared" si="4"/>
        <v/>
      </c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</row>
    <row r="747">
      <c r="A747" s="542">
        <v>580.0</v>
      </c>
      <c r="B747" s="542"/>
      <c r="C747" s="543"/>
      <c r="D747" s="544"/>
      <c r="E747" s="545"/>
      <c r="F747" s="543"/>
      <c r="G747" s="543"/>
      <c r="H747" s="542"/>
      <c r="I747" s="543"/>
      <c r="J747" s="480"/>
      <c r="K747" s="488" t="str">
        <f t="shared" si="1"/>
        <v/>
      </c>
      <c r="L747" s="489">
        <f t="shared" si="5"/>
        <v>123</v>
      </c>
      <c r="M747" s="489">
        <f t="shared" si="3"/>
        <v>10</v>
      </c>
      <c r="N747" s="489" t="str">
        <f t="shared" si="4"/>
        <v/>
      </c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</row>
    <row r="748">
      <c r="A748" s="542">
        <v>581.0</v>
      </c>
      <c r="B748" s="546"/>
      <c r="C748" s="547"/>
      <c r="D748" s="337"/>
      <c r="E748" s="548"/>
      <c r="F748" s="549"/>
      <c r="G748" s="549"/>
      <c r="H748" s="546"/>
      <c r="I748" s="543"/>
      <c r="J748" s="480"/>
      <c r="K748" s="488" t="str">
        <f t="shared" si="1"/>
        <v/>
      </c>
      <c r="L748" s="489">
        <f t="shared" si="5"/>
        <v>123</v>
      </c>
      <c r="M748" s="489">
        <f t="shared" si="3"/>
        <v>10</v>
      </c>
      <c r="N748" s="489" t="str">
        <f t="shared" si="4"/>
        <v/>
      </c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</row>
    <row r="749">
      <c r="A749" s="542">
        <v>581.0</v>
      </c>
      <c r="B749" s="542"/>
      <c r="C749" s="543"/>
      <c r="D749" s="544"/>
      <c r="E749" s="545"/>
      <c r="F749" s="543"/>
      <c r="G749" s="543"/>
      <c r="H749" s="542"/>
      <c r="I749" s="543"/>
      <c r="J749" s="480"/>
      <c r="K749" s="488" t="str">
        <f t="shared" si="1"/>
        <v/>
      </c>
      <c r="L749" s="489">
        <f t="shared" si="5"/>
        <v>123</v>
      </c>
      <c r="M749" s="489">
        <f t="shared" si="3"/>
        <v>10</v>
      </c>
      <c r="N749" s="489" t="str">
        <f t="shared" si="4"/>
        <v/>
      </c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</row>
    <row r="750">
      <c r="A750" s="542">
        <v>582.0</v>
      </c>
      <c r="B750" s="546"/>
      <c r="C750" s="547"/>
      <c r="D750" s="337"/>
      <c r="E750" s="548"/>
      <c r="F750" s="549"/>
      <c r="G750" s="549"/>
      <c r="H750" s="546"/>
      <c r="I750" s="543"/>
      <c r="J750" s="480"/>
      <c r="K750" s="488" t="str">
        <f t="shared" si="1"/>
        <v/>
      </c>
      <c r="L750" s="489">
        <f t="shared" si="5"/>
        <v>123</v>
      </c>
      <c r="M750" s="489">
        <f t="shared" si="3"/>
        <v>10</v>
      </c>
      <c r="N750" s="489" t="str">
        <f t="shared" si="4"/>
        <v/>
      </c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</row>
    <row r="751">
      <c r="A751" s="542">
        <v>582.0</v>
      </c>
      <c r="B751" s="542"/>
      <c r="C751" s="543"/>
      <c r="D751" s="544"/>
      <c r="E751" s="545"/>
      <c r="F751" s="543"/>
      <c r="G751" s="543"/>
      <c r="H751" s="542"/>
      <c r="I751" s="543"/>
      <c r="J751" s="480"/>
      <c r="K751" s="488" t="str">
        <f t="shared" si="1"/>
        <v/>
      </c>
      <c r="L751" s="489">
        <f t="shared" si="5"/>
        <v>123</v>
      </c>
      <c r="M751" s="489">
        <f t="shared" si="3"/>
        <v>10</v>
      </c>
      <c r="N751" s="489" t="str">
        <f t="shared" si="4"/>
        <v/>
      </c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</row>
    <row r="752">
      <c r="A752" s="542">
        <v>583.0</v>
      </c>
      <c r="B752" s="546"/>
      <c r="C752" s="547"/>
      <c r="D752" s="337"/>
      <c r="E752" s="548"/>
      <c r="F752" s="549"/>
      <c r="G752" s="549"/>
      <c r="H752" s="546"/>
      <c r="I752" s="543"/>
      <c r="J752" s="480"/>
      <c r="K752" s="488" t="str">
        <f t="shared" si="1"/>
        <v/>
      </c>
      <c r="L752" s="489">
        <f t="shared" si="5"/>
        <v>123</v>
      </c>
      <c r="M752" s="489">
        <f t="shared" si="3"/>
        <v>10</v>
      </c>
      <c r="N752" s="489" t="str">
        <f t="shared" si="4"/>
        <v/>
      </c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</row>
    <row r="753">
      <c r="A753" s="542">
        <v>583.0</v>
      </c>
      <c r="B753" s="542"/>
      <c r="C753" s="543"/>
      <c r="D753" s="544"/>
      <c r="E753" s="545"/>
      <c r="F753" s="543"/>
      <c r="G753" s="543"/>
      <c r="H753" s="542"/>
      <c r="I753" s="543"/>
      <c r="J753" s="480"/>
      <c r="K753" s="488" t="str">
        <f t="shared" si="1"/>
        <v/>
      </c>
      <c r="L753" s="489">
        <f t="shared" si="5"/>
        <v>123</v>
      </c>
      <c r="M753" s="489">
        <f t="shared" si="3"/>
        <v>10</v>
      </c>
      <c r="N753" s="489" t="str">
        <f t="shared" si="4"/>
        <v/>
      </c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</row>
    <row r="754">
      <c r="A754" s="542">
        <v>584.0</v>
      </c>
      <c r="B754" s="546"/>
      <c r="C754" s="547"/>
      <c r="D754" s="337"/>
      <c r="E754" s="548"/>
      <c r="F754" s="549"/>
      <c r="G754" s="549"/>
      <c r="H754" s="546"/>
      <c r="I754" s="543"/>
      <c r="J754" s="480"/>
      <c r="K754" s="488" t="str">
        <f t="shared" si="1"/>
        <v/>
      </c>
      <c r="L754" s="489">
        <f t="shared" si="5"/>
        <v>123</v>
      </c>
      <c r="M754" s="489">
        <f t="shared" si="3"/>
        <v>10</v>
      </c>
      <c r="N754" s="489" t="str">
        <f t="shared" si="4"/>
        <v/>
      </c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</row>
    <row r="755">
      <c r="A755" s="542">
        <v>584.0</v>
      </c>
      <c r="B755" s="542"/>
      <c r="C755" s="543"/>
      <c r="D755" s="544"/>
      <c r="E755" s="545"/>
      <c r="F755" s="543"/>
      <c r="G755" s="543"/>
      <c r="H755" s="542"/>
      <c r="I755" s="543"/>
      <c r="J755" s="480"/>
      <c r="K755" s="488" t="str">
        <f t="shared" si="1"/>
        <v/>
      </c>
      <c r="L755" s="489">
        <f t="shared" si="5"/>
        <v>123</v>
      </c>
      <c r="M755" s="489">
        <f t="shared" si="3"/>
        <v>10</v>
      </c>
      <c r="N755" s="489" t="str">
        <f t="shared" si="4"/>
        <v/>
      </c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</row>
    <row r="756">
      <c r="A756" s="542">
        <v>585.0</v>
      </c>
      <c r="B756" s="546"/>
      <c r="C756" s="547"/>
      <c r="D756" s="337"/>
      <c r="E756" s="548"/>
      <c r="F756" s="549"/>
      <c r="G756" s="549"/>
      <c r="H756" s="546"/>
      <c r="I756" s="543"/>
      <c r="J756" s="480"/>
      <c r="K756" s="488" t="str">
        <f t="shared" si="1"/>
        <v/>
      </c>
      <c r="L756" s="489">
        <f t="shared" si="5"/>
        <v>123</v>
      </c>
      <c r="M756" s="489">
        <f t="shared" si="3"/>
        <v>10</v>
      </c>
      <c r="N756" s="489" t="str">
        <f t="shared" si="4"/>
        <v/>
      </c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</row>
    <row r="757">
      <c r="A757" s="542">
        <v>585.0</v>
      </c>
      <c r="B757" s="542"/>
      <c r="C757" s="543"/>
      <c r="D757" s="544"/>
      <c r="E757" s="545"/>
      <c r="F757" s="543"/>
      <c r="G757" s="543"/>
      <c r="H757" s="542"/>
      <c r="I757" s="543"/>
      <c r="J757" s="480"/>
      <c r="K757" s="488" t="str">
        <f t="shared" si="1"/>
        <v/>
      </c>
      <c r="L757" s="489">
        <f t="shared" si="5"/>
        <v>123</v>
      </c>
      <c r="M757" s="489">
        <f t="shared" si="3"/>
        <v>10</v>
      </c>
      <c r="N757" s="489" t="str">
        <f t="shared" si="4"/>
        <v/>
      </c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</row>
    <row r="758">
      <c r="A758" s="542">
        <v>586.0</v>
      </c>
      <c r="B758" s="546"/>
      <c r="C758" s="547"/>
      <c r="D758" s="337"/>
      <c r="E758" s="548"/>
      <c r="F758" s="549"/>
      <c r="G758" s="549"/>
      <c r="H758" s="546"/>
      <c r="I758" s="543"/>
      <c r="J758" s="480"/>
      <c r="K758" s="488" t="str">
        <f t="shared" si="1"/>
        <v/>
      </c>
      <c r="L758" s="489">
        <f t="shared" si="5"/>
        <v>123</v>
      </c>
      <c r="M758" s="489">
        <f t="shared" si="3"/>
        <v>10</v>
      </c>
      <c r="N758" s="489" t="str">
        <f t="shared" si="4"/>
        <v/>
      </c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</row>
    <row r="759">
      <c r="A759" s="542">
        <v>586.0</v>
      </c>
      <c r="B759" s="542"/>
      <c r="C759" s="543"/>
      <c r="D759" s="544"/>
      <c r="E759" s="545"/>
      <c r="F759" s="543"/>
      <c r="G759" s="543"/>
      <c r="H759" s="542"/>
      <c r="I759" s="543"/>
      <c r="J759" s="480"/>
      <c r="K759" s="488" t="str">
        <f t="shared" si="1"/>
        <v/>
      </c>
      <c r="L759" s="489">
        <f t="shared" si="5"/>
        <v>123</v>
      </c>
      <c r="M759" s="489">
        <f t="shared" si="3"/>
        <v>10</v>
      </c>
      <c r="N759" s="489" t="str">
        <f t="shared" si="4"/>
        <v/>
      </c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</row>
    <row r="760">
      <c r="A760" s="542">
        <v>587.0</v>
      </c>
      <c r="B760" s="546"/>
      <c r="C760" s="547"/>
      <c r="D760" s="337"/>
      <c r="E760" s="548"/>
      <c r="F760" s="549"/>
      <c r="G760" s="549"/>
      <c r="H760" s="546"/>
      <c r="I760" s="543"/>
      <c r="J760" s="480"/>
      <c r="K760" s="488" t="str">
        <f t="shared" si="1"/>
        <v/>
      </c>
      <c r="L760" s="489">
        <f t="shared" si="5"/>
        <v>123</v>
      </c>
      <c r="M760" s="489">
        <f t="shared" si="3"/>
        <v>10</v>
      </c>
      <c r="N760" s="489" t="str">
        <f t="shared" si="4"/>
        <v/>
      </c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</row>
    <row r="761">
      <c r="A761" s="542">
        <v>587.0</v>
      </c>
      <c r="B761" s="542"/>
      <c r="C761" s="543"/>
      <c r="D761" s="544"/>
      <c r="E761" s="545"/>
      <c r="F761" s="543"/>
      <c r="G761" s="543"/>
      <c r="H761" s="542"/>
      <c r="I761" s="543"/>
      <c r="J761" s="480"/>
      <c r="K761" s="488" t="str">
        <f t="shared" si="1"/>
        <v/>
      </c>
      <c r="L761" s="489">
        <f t="shared" si="5"/>
        <v>123</v>
      </c>
      <c r="M761" s="489">
        <f t="shared" si="3"/>
        <v>10</v>
      </c>
      <c r="N761" s="489" t="str">
        <f t="shared" si="4"/>
        <v/>
      </c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</row>
    <row r="762">
      <c r="A762" s="542">
        <v>588.0</v>
      </c>
      <c r="B762" s="546"/>
      <c r="C762" s="547"/>
      <c r="D762" s="337"/>
      <c r="E762" s="548"/>
      <c r="F762" s="549"/>
      <c r="G762" s="549"/>
      <c r="H762" s="546"/>
      <c r="I762" s="543"/>
      <c r="J762" s="480"/>
      <c r="K762" s="488" t="str">
        <f t="shared" si="1"/>
        <v/>
      </c>
      <c r="L762" s="489">
        <f t="shared" si="5"/>
        <v>123</v>
      </c>
      <c r="M762" s="489">
        <f t="shared" si="3"/>
        <v>10</v>
      </c>
      <c r="N762" s="489" t="str">
        <f t="shared" si="4"/>
        <v/>
      </c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</row>
    <row r="763">
      <c r="A763" s="542">
        <v>588.0</v>
      </c>
      <c r="B763" s="542"/>
      <c r="C763" s="543"/>
      <c r="D763" s="544"/>
      <c r="E763" s="545"/>
      <c r="F763" s="543"/>
      <c r="G763" s="543"/>
      <c r="H763" s="542"/>
      <c r="I763" s="543"/>
      <c r="J763" s="480"/>
      <c r="K763" s="488" t="str">
        <f t="shared" si="1"/>
        <v/>
      </c>
      <c r="L763" s="489">
        <f t="shared" si="5"/>
        <v>123</v>
      </c>
      <c r="M763" s="489">
        <f t="shared" si="3"/>
        <v>10</v>
      </c>
      <c r="N763" s="489" t="str">
        <f t="shared" si="4"/>
        <v/>
      </c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</row>
    <row r="764">
      <c r="A764" s="542">
        <v>589.0</v>
      </c>
      <c r="B764" s="546"/>
      <c r="C764" s="547"/>
      <c r="D764" s="337"/>
      <c r="E764" s="548"/>
      <c r="F764" s="549"/>
      <c r="G764" s="549"/>
      <c r="H764" s="546"/>
      <c r="I764" s="543"/>
      <c r="J764" s="480"/>
      <c r="K764" s="488" t="str">
        <f t="shared" si="1"/>
        <v/>
      </c>
      <c r="L764" s="489">
        <f t="shared" si="5"/>
        <v>123</v>
      </c>
      <c r="M764" s="489">
        <f t="shared" si="3"/>
        <v>10</v>
      </c>
      <c r="N764" s="489" t="str">
        <f t="shared" si="4"/>
        <v/>
      </c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</row>
    <row r="765">
      <c r="A765" s="542">
        <v>589.0</v>
      </c>
      <c r="B765" s="542"/>
      <c r="C765" s="543"/>
      <c r="D765" s="544"/>
      <c r="E765" s="545"/>
      <c r="F765" s="543"/>
      <c r="G765" s="543"/>
      <c r="H765" s="542"/>
      <c r="I765" s="543"/>
      <c r="J765" s="480"/>
      <c r="K765" s="488" t="str">
        <f t="shared" si="1"/>
        <v/>
      </c>
      <c r="L765" s="489">
        <f t="shared" si="5"/>
        <v>123</v>
      </c>
      <c r="M765" s="489">
        <f t="shared" si="3"/>
        <v>10</v>
      </c>
      <c r="N765" s="489" t="str">
        <f t="shared" si="4"/>
        <v/>
      </c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</row>
    <row r="766">
      <c r="A766" s="542">
        <v>590.0</v>
      </c>
      <c r="B766" s="546"/>
      <c r="C766" s="547"/>
      <c r="D766" s="337"/>
      <c r="E766" s="548"/>
      <c r="F766" s="549"/>
      <c r="G766" s="549"/>
      <c r="H766" s="546"/>
      <c r="I766" s="543"/>
      <c r="J766" s="480"/>
      <c r="K766" s="488" t="str">
        <f t="shared" si="1"/>
        <v/>
      </c>
      <c r="L766" s="489">
        <f t="shared" si="5"/>
        <v>123</v>
      </c>
      <c r="M766" s="489">
        <f t="shared" si="3"/>
        <v>10</v>
      </c>
      <c r="N766" s="489" t="str">
        <f t="shared" si="4"/>
        <v/>
      </c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</row>
    <row r="767">
      <c r="A767" s="542">
        <v>590.0</v>
      </c>
      <c r="B767" s="542"/>
      <c r="C767" s="543"/>
      <c r="D767" s="544"/>
      <c r="E767" s="545"/>
      <c r="F767" s="543"/>
      <c r="G767" s="543"/>
      <c r="H767" s="542"/>
      <c r="I767" s="543"/>
      <c r="J767" s="480"/>
      <c r="K767" s="488" t="str">
        <f t="shared" si="1"/>
        <v/>
      </c>
      <c r="L767" s="489">
        <f t="shared" si="5"/>
        <v>123</v>
      </c>
      <c r="M767" s="489">
        <f t="shared" si="3"/>
        <v>10</v>
      </c>
      <c r="N767" s="489" t="str">
        <f t="shared" si="4"/>
        <v/>
      </c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</row>
    <row r="768">
      <c r="A768" s="542">
        <v>591.0</v>
      </c>
      <c r="B768" s="546"/>
      <c r="C768" s="547"/>
      <c r="D768" s="337"/>
      <c r="E768" s="548"/>
      <c r="F768" s="549"/>
      <c r="G768" s="549"/>
      <c r="H768" s="546"/>
      <c r="I768" s="543"/>
      <c r="J768" s="480"/>
      <c r="K768" s="488" t="str">
        <f t="shared" si="1"/>
        <v/>
      </c>
      <c r="L768" s="489">
        <f t="shared" si="5"/>
        <v>123</v>
      </c>
      <c r="M768" s="489">
        <f t="shared" si="3"/>
        <v>10</v>
      </c>
      <c r="N768" s="489" t="str">
        <f t="shared" si="4"/>
        <v/>
      </c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</row>
    <row r="769">
      <c r="A769" s="542">
        <v>591.0</v>
      </c>
      <c r="B769" s="542"/>
      <c r="C769" s="543"/>
      <c r="D769" s="544"/>
      <c r="E769" s="545"/>
      <c r="F769" s="543"/>
      <c r="G769" s="543"/>
      <c r="H769" s="542"/>
      <c r="I769" s="543"/>
      <c r="J769" s="480"/>
      <c r="K769" s="488" t="str">
        <f t="shared" si="1"/>
        <v/>
      </c>
      <c r="L769" s="489">
        <f t="shared" si="5"/>
        <v>123</v>
      </c>
      <c r="M769" s="489">
        <f t="shared" si="3"/>
        <v>10</v>
      </c>
      <c r="N769" s="489" t="str">
        <f t="shared" si="4"/>
        <v/>
      </c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</row>
    <row r="770">
      <c r="A770" s="542">
        <v>592.0</v>
      </c>
      <c r="B770" s="546"/>
      <c r="C770" s="547"/>
      <c r="D770" s="337"/>
      <c r="E770" s="548"/>
      <c r="F770" s="549"/>
      <c r="G770" s="549"/>
      <c r="H770" s="546"/>
      <c r="I770" s="543"/>
      <c r="J770" s="480"/>
      <c r="K770" s="488" t="str">
        <f t="shared" si="1"/>
        <v/>
      </c>
      <c r="L770" s="489">
        <f t="shared" si="5"/>
        <v>123</v>
      </c>
      <c r="M770" s="489">
        <f t="shared" si="3"/>
        <v>10</v>
      </c>
      <c r="N770" s="489" t="str">
        <f t="shared" si="4"/>
        <v/>
      </c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</row>
    <row r="771">
      <c r="A771" s="542">
        <v>592.0</v>
      </c>
      <c r="B771" s="542"/>
      <c r="C771" s="543"/>
      <c r="D771" s="544"/>
      <c r="E771" s="545"/>
      <c r="F771" s="543"/>
      <c r="G771" s="543"/>
      <c r="H771" s="542"/>
      <c r="I771" s="543"/>
      <c r="J771" s="480"/>
      <c r="K771" s="488" t="str">
        <f t="shared" si="1"/>
        <v/>
      </c>
      <c r="L771" s="489">
        <f t="shared" si="5"/>
        <v>123</v>
      </c>
      <c r="M771" s="489">
        <f t="shared" si="3"/>
        <v>10</v>
      </c>
      <c r="N771" s="489" t="str">
        <f t="shared" si="4"/>
        <v/>
      </c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</row>
    <row r="772">
      <c r="A772" s="542">
        <v>593.0</v>
      </c>
      <c r="B772" s="546"/>
      <c r="C772" s="547"/>
      <c r="D772" s="337"/>
      <c r="E772" s="548"/>
      <c r="F772" s="549"/>
      <c r="G772" s="549"/>
      <c r="H772" s="546"/>
      <c r="I772" s="543"/>
      <c r="J772" s="480"/>
      <c r="K772" s="488" t="str">
        <f t="shared" si="1"/>
        <v/>
      </c>
      <c r="L772" s="489">
        <f t="shared" si="5"/>
        <v>123</v>
      </c>
      <c r="M772" s="489">
        <f t="shared" si="3"/>
        <v>10</v>
      </c>
      <c r="N772" s="489" t="str">
        <f t="shared" si="4"/>
        <v/>
      </c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</row>
    <row r="773">
      <c r="A773" s="542">
        <v>593.0</v>
      </c>
      <c r="B773" s="542"/>
      <c r="C773" s="543"/>
      <c r="D773" s="544"/>
      <c r="E773" s="545"/>
      <c r="F773" s="543"/>
      <c r="G773" s="543"/>
      <c r="H773" s="542"/>
      <c r="I773" s="543"/>
      <c r="J773" s="480"/>
      <c r="K773" s="488" t="str">
        <f t="shared" si="1"/>
        <v/>
      </c>
      <c r="L773" s="489">
        <f t="shared" si="5"/>
        <v>123</v>
      </c>
      <c r="M773" s="489">
        <f t="shared" si="3"/>
        <v>10</v>
      </c>
      <c r="N773" s="489" t="str">
        <f t="shared" si="4"/>
        <v/>
      </c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</row>
    <row r="774">
      <c r="A774" s="542">
        <v>594.0</v>
      </c>
      <c r="B774" s="542"/>
      <c r="C774" s="543"/>
      <c r="D774" s="544"/>
      <c r="E774" s="545"/>
      <c r="F774" s="543"/>
      <c r="G774" s="543"/>
      <c r="H774" s="542"/>
      <c r="I774" s="543"/>
      <c r="J774" s="480"/>
      <c r="K774" s="488" t="str">
        <f t="shared" si="1"/>
        <v/>
      </c>
      <c r="L774" s="489">
        <f t="shared" si="5"/>
        <v>123</v>
      </c>
      <c r="M774" s="489">
        <f t="shared" si="3"/>
        <v>10</v>
      </c>
      <c r="N774" s="489" t="str">
        <f t="shared" si="4"/>
        <v/>
      </c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</row>
    <row r="775">
      <c r="A775" s="542">
        <v>595.0</v>
      </c>
      <c r="B775" s="542"/>
      <c r="C775" s="543"/>
      <c r="D775" s="544"/>
      <c r="E775" s="545"/>
      <c r="F775" s="543"/>
      <c r="G775" s="543"/>
      <c r="H775" s="542"/>
      <c r="I775" s="543"/>
      <c r="J775" s="480"/>
      <c r="K775" s="488" t="str">
        <f t="shared" si="1"/>
        <v/>
      </c>
      <c r="L775" s="489">
        <f t="shared" si="5"/>
        <v>123</v>
      </c>
      <c r="M775" s="489">
        <f t="shared" si="3"/>
        <v>10</v>
      </c>
      <c r="N775" s="489" t="str">
        <f t="shared" si="4"/>
        <v/>
      </c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</row>
    <row r="776">
      <c r="A776" s="542">
        <v>596.0</v>
      </c>
      <c r="B776" s="542"/>
      <c r="C776" s="543"/>
      <c r="D776" s="544"/>
      <c r="E776" s="545"/>
      <c r="F776" s="543"/>
      <c r="G776" s="543"/>
      <c r="H776" s="542"/>
      <c r="I776" s="543"/>
      <c r="J776" s="480"/>
      <c r="K776" s="488" t="str">
        <f t="shared" si="1"/>
        <v/>
      </c>
      <c r="L776" s="489">
        <f t="shared" si="5"/>
        <v>123</v>
      </c>
      <c r="M776" s="489">
        <f t="shared" si="3"/>
        <v>10</v>
      </c>
      <c r="N776" s="489" t="str">
        <f t="shared" si="4"/>
        <v/>
      </c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</row>
    <row r="777">
      <c r="A777" s="542">
        <v>597.0</v>
      </c>
      <c r="B777" s="542"/>
      <c r="C777" s="543"/>
      <c r="D777" s="544"/>
      <c r="E777" s="545"/>
      <c r="F777" s="543"/>
      <c r="G777" s="543"/>
      <c r="H777" s="542"/>
      <c r="I777" s="543"/>
      <c r="J777" s="480"/>
      <c r="K777" s="488" t="str">
        <f t="shared" si="1"/>
        <v/>
      </c>
      <c r="L777" s="489">
        <f t="shared" si="5"/>
        <v>123</v>
      </c>
      <c r="M777" s="489">
        <f t="shared" si="3"/>
        <v>10</v>
      </c>
      <c r="N777" s="489" t="str">
        <f t="shared" si="4"/>
        <v/>
      </c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</row>
    <row r="778">
      <c r="A778" s="542">
        <v>598.0</v>
      </c>
      <c r="B778" s="542"/>
      <c r="C778" s="543"/>
      <c r="D778" s="544"/>
      <c r="E778" s="545"/>
      <c r="F778" s="543"/>
      <c r="G778" s="543"/>
      <c r="H778" s="542"/>
      <c r="I778" s="543"/>
      <c r="J778" s="480"/>
      <c r="K778" s="488" t="str">
        <f t="shared" si="1"/>
        <v/>
      </c>
      <c r="L778" s="489">
        <f t="shared" si="5"/>
        <v>123</v>
      </c>
      <c r="M778" s="489">
        <f t="shared" si="3"/>
        <v>10</v>
      </c>
      <c r="N778" s="489" t="str">
        <f t="shared" si="4"/>
        <v/>
      </c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</row>
    <row r="779">
      <c r="A779" s="542">
        <v>599.0</v>
      </c>
      <c r="B779" s="542"/>
      <c r="C779" s="543"/>
      <c r="D779" s="544"/>
      <c r="E779" s="545"/>
      <c r="F779" s="543"/>
      <c r="G779" s="543"/>
      <c r="H779" s="542"/>
      <c r="I779" s="543"/>
      <c r="J779" s="480"/>
      <c r="K779" s="488" t="str">
        <f t="shared" si="1"/>
        <v/>
      </c>
      <c r="L779" s="489">
        <f t="shared" si="5"/>
        <v>123</v>
      </c>
      <c r="M779" s="489">
        <f t="shared" si="3"/>
        <v>10</v>
      </c>
      <c r="N779" s="489" t="str">
        <f t="shared" si="4"/>
        <v/>
      </c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</row>
    <row r="780">
      <c r="A780" s="542">
        <v>600.0</v>
      </c>
      <c r="B780" s="542"/>
      <c r="C780" s="543"/>
      <c r="D780" s="544"/>
      <c r="E780" s="545"/>
      <c r="F780" s="543"/>
      <c r="G780" s="543"/>
      <c r="H780" s="542"/>
      <c r="I780" s="543"/>
      <c r="J780" s="480"/>
      <c r="K780" s="488" t="str">
        <f t="shared" si="1"/>
        <v/>
      </c>
      <c r="L780" s="489">
        <f t="shared" si="5"/>
        <v>123</v>
      </c>
      <c r="M780" s="489">
        <f t="shared" si="3"/>
        <v>10</v>
      </c>
      <c r="N780" s="489" t="str">
        <f t="shared" si="4"/>
        <v/>
      </c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</row>
    <row r="781">
      <c r="A781" s="542">
        <v>601.0</v>
      </c>
      <c r="B781" s="542"/>
      <c r="C781" s="543"/>
      <c r="D781" s="544"/>
      <c r="E781" s="545"/>
      <c r="F781" s="542"/>
      <c r="G781" s="543"/>
      <c r="H781" s="542"/>
      <c r="I781" s="543"/>
      <c r="J781" s="480"/>
      <c r="K781" s="488" t="str">
        <f t="shared" si="1"/>
        <v/>
      </c>
      <c r="L781" s="489">
        <f t="shared" si="5"/>
        <v>123</v>
      </c>
      <c r="M781" s="489">
        <f t="shared" si="3"/>
        <v>10</v>
      </c>
      <c r="N781" s="489" t="str">
        <f t="shared" si="4"/>
        <v/>
      </c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</row>
    <row r="782">
      <c r="A782" s="542">
        <v>602.0</v>
      </c>
      <c r="B782" s="542"/>
      <c r="C782" s="543"/>
      <c r="D782" s="544"/>
      <c r="E782" s="545"/>
      <c r="F782" s="542"/>
      <c r="G782" s="543"/>
      <c r="H782" s="542"/>
      <c r="I782" s="543"/>
      <c r="J782" s="480"/>
      <c r="K782" s="488" t="str">
        <f t="shared" si="1"/>
        <v/>
      </c>
      <c r="L782" s="489">
        <f t="shared" si="5"/>
        <v>123</v>
      </c>
      <c r="M782" s="489">
        <f t="shared" si="3"/>
        <v>10</v>
      </c>
      <c r="N782" s="489" t="str">
        <f t="shared" si="4"/>
        <v/>
      </c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</row>
    <row r="783">
      <c r="A783" s="542">
        <v>603.0</v>
      </c>
      <c r="B783" s="542"/>
      <c r="C783" s="543"/>
      <c r="D783" s="544"/>
      <c r="E783" s="545"/>
      <c r="F783" s="542"/>
      <c r="G783" s="543"/>
      <c r="H783" s="542"/>
      <c r="I783" s="543"/>
      <c r="J783" s="480"/>
      <c r="K783" s="488" t="str">
        <f t="shared" si="1"/>
        <v/>
      </c>
      <c r="L783" s="489">
        <f t="shared" si="5"/>
        <v>123</v>
      </c>
      <c r="M783" s="489">
        <f t="shared" si="3"/>
        <v>10</v>
      </c>
      <c r="N783" s="489" t="str">
        <f t="shared" si="4"/>
        <v/>
      </c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</row>
    <row r="784">
      <c r="A784" s="542">
        <v>604.0</v>
      </c>
      <c r="B784" s="542"/>
      <c r="C784" s="543"/>
      <c r="D784" s="544"/>
      <c r="E784" s="545"/>
      <c r="F784" s="542"/>
      <c r="G784" s="543"/>
      <c r="H784" s="542"/>
      <c r="I784" s="543"/>
      <c r="J784" s="480"/>
      <c r="K784" s="488" t="str">
        <f t="shared" si="1"/>
        <v/>
      </c>
      <c r="L784" s="489">
        <f t="shared" si="5"/>
        <v>123</v>
      </c>
      <c r="M784" s="489">
        <f t="shared" si="3"/>
        <v>10</v>
      </c>
      <c r="N784" s="489" t="str">
        <f t="shared" si="4"/>
        <v/>
      </c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</row>
    <row r="785">
      <c r="A785" s="542">
        <v>605.0</v>
      </c>
      <c r="B785" s="542"/>
      <c r="C785" s="543"/>
      <c r="D785" s="544"/>
      <c r="E785" s="545"/>
      <c r="F785" s="542"/>
      <c r="G785" s="543"/>
      <c r="H785" s="542"/>
      <c r="I785" s="543"/>
      <c r="J785" s="480"/>
      <c r="K785" s="488" t="str">
        <f t="shared" si="1"/>
        <v/>
      </c>
      <c r="L785" s="489">
        <f t="shared" si="5"/>
        <v>123</v>
      </c>
      <c r="M785" s="489">
        <f t="shared" si="3"/>
        <v>10</v>
      </c>
      <c r="N785" s="489" t="str">
        <f t="shared" si="4"/>
        <v/>
      </c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</row>
    <row r="786">
      <c r="A786" s="542">
        <v>606.0</v>
      </c>
      <c r="B786" s="542"/>
      <c r="C786" s="543"/>
      <c r="D786" s="544"/>
      <c r="E786" s="545"/>
      <c r="F786" s="542"/>
      <c r="G786" s="543"/>
      <c r="H786" s="542"/>
      <c r="I786" s="543"/>
      <c r="J786" s="480"/>
      <c r="K786" s="488" t="str">
        <f t="shared" si="1"/>
        <v/>
      </c>
      <c r="L786" s="489">
        <f t="shared" si="5"/>
        <v>123</v>
      </c>
      <c r="M786" s="489">
        <f t="shared" si="3"/>
        <v>10</v>
      </c>
      <c r="N786" s="489" t="str">
        <f t="shared" si="4"/>
        <v/>
      </c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</row>
    <row r="787">
      <c r="A787" s="542">
        <v>607.0</v>
      </c>
      <c r="B787" s="542"/>
      <c r="C787" s="543"/>
      <c r="D787" s="544"/>
      <c r="E787" s="545"/>
      <c r="F787" s="542"/>
      <c r="G787" s="543"/>
      <c r="H787" s="542"/>
      <c r="I787" s="543"/>
      <c r="J787" s="480"/>
      <c r="K787" s="488" t="str">
        <f t="shared" si="1"/>
        <v/>
      </c>
      <c r="L787" s="489">
        <f t="shared" si="5"/>
        <v>123</v>
      </c>
      <c r="M787" s="489">
        <f t="shared" si="3"/>
        <v>10</v>
      </c>
      <c r="N787" s="489" t="str">
        <f t="shared" si="4"/>
        <v/>
      </c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</row>
    <row r="788">
      <c r="A788" s="542">
        <v>608.0</v>
      </c>
      <c r="B788" s="542"/>
      <c r="C788" s="543"/>
      <c r="D788" s="544"/>
      <c r="E788" s="545"/>
      <c r="F788" s="542"/>
      <c r="G788" s="543"/>
      <c r="H788" s="542"/>
      <c r="I788" s="543"/>
      <c r="J788" s="480"/>
      <c r="K788" s="488" t="str">
        <f t="shared" si="1"/>
        <v/>
      </c>
      <c r="L788" s="489">
        <f t="shared" si="5"/>
        <v>123</v>
      </c>
      <c r="M788" s="489">
        <f t="shared" si="3"/>
        <v>10</v>
      </c>
      <c r="N788" s="489" t="str">
        <f t="shared" si="4"/>
        <v/>
      </c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</row>
    <row r="789">
      <c r="A789" s="542">
        <v>609.0</v>
      </c>
      <c r="B789" s="542"/>
      <c r="C789" s="543"/>
      <c r="D789" s="544"/>
      <c r="E789" s="545"/>
      <c r="F789" s="542"/>
      <c r="G789" s="543"/>
      <c r="H789" s="542"/>
      <c r="I789" s="543"/>
      <c r="J789" s="480"/>
      <c r="K789" s="488" t="str">
        <f t="shared" si="1"/>
        <v/>
      </c>
      <c r="L789" s="489">
        <f t="shared" si="5"/>
        <v>123</v>
      </c>
      <c r="M789" s="489">
        <f t="shared" si="3"/>
        <v>10</v>
      </c>
      <c r="N789" s="489" t="str">
        <f t="shared" si="4"/>
        <v/>
      </c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</row>
    <row r="790">
      <c r="A790" s="542">
        <v>610.0</v>
      </c>
      <c r="B790" s="476"/>
      <c r="C790" s="555"/>
      <c r="D790" s="556"/>
      <c r="E790" s="557"/>
      <c r="F790" s="555"/>
      <c r="G790" s="555"/>
      <c r="H790" s="476"/>
      <c r="I790" s="543"/>
      <c r="J790" s="480"/>
      <c r="K790" s="488" t="str">
        <f t="shared" si="1"/>
        <v/>
      </c>
      <c r="L790" s="489">
        <f t="shared" si="5"/>
        <v>123</v>
      </c>
      <c r="M790" s="489">
        <f t="shared" si="3"/>
        <v>10</v>
      </c>
      <c r="N790" s="489" t="str">
        <f t="shared" si="4"/>
        <v/>
      </c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</row>
    <row r="791">
      <c r="A791" s="542">
        <v>611.0</v>
      </c>
      <c r="B791" s="542"/>
      <c r="C791" s="543"/>
      <c r="D791" s="544"/>
      <c r="E791" s="545"/>
      <c r="F791" s="543"/>
      <c r="G791" s="543"/>
      <c r="H791" s="542"/>
      <c r="I791" s="543"/>
      <c r="J791" s="480"/>
      <c r="K791" s="488" t="str">
        <f t="shared" si="1"/>
        <v/>
      </c>
      <c r="L791" s="489">
        <f t="shared" si="5"/>
        <v>123</v>
      </c>
      <c r="M791" s="489">
        <f t="shared" si="3"/>
        <v>10</v>
      </c>
      <c r="N791" s="489" t="str">
        <f t="shared" si="4"/>
        <v/>
      </c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</row>
    <row r="792">
      <c r="A792" s="542">
        <v>612.0</v>
      </c>
      <c r="B792" s="542"/>
      <c r="C792" s="543"/>
      <c r="D792" s="544"/>
      <c r="E792" s="545"/>
      <c r="F792" s="543"/>
      <c r="G792" s="543"/>
      <c r="H792" s="542"/>
      <c r="I792" s="543"/>
      <c r="J792" s="480"/>
      <c r="K792" s="488" t="str">
        <f t="shared" si="1"/>
        <v/>
      </c>
      <c r="L792" s="489">
        <f t="shared" si="5"/>
        <v>123</v>
      </c>
      <c r="M792" s="489">
        <f t="shared" si="3"/>
        <v>10</v>
      </c>
      <c r="N792" s="489" t="str">
        <f t="shared" si="4"/>
        <v/>
      </c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</row>
    <row r="793">
      <c r="A793" s="542">
        <v>613.0</v>
      </c>
      <c r="B793" s="542"/>
      <c r="C793" s="543"/>
      <c r="D793" s="544"/>
      <c r="E793" s="545"/>
      <c r="F793" s="543"/>
      <c r="G793" s="543"/>
      <c r="H793" s="542"/>
      <c r="I793" s="543"/>
      <c r="J793" s="480"/>
      <c r="K793" s="488" t="str">
        <f t="shared" si="1"/>
        <v/>
      </c>
      <c r="L793" s="489">
        <f t="shared" si="5"/>
        <v>123</v>
      </c>
      <c r="M793" s="489">
        <f t="shared" si="3"/>
        <v>10</v>
      </c>
      <c r="N793" s="489" t="str">
        <f t="shared" si="4"/>
        <v/>
      </c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</row>
    <row r="794">
      <c r="A794" s="542">
        <v>614.0</v>
      </c>
      <c r="B794" s="542"/>
      <c r="C794" s="543"/>
      <c r="D794" s="544"/>
      <c r="E794" s="545"/>
      <c r="F794" s="543"/>
      <c r="G794" s="543"/>
      <c r="H794" s="542"/>
      <c r="I794" s="543"/>
      <c r="J794" s="480"/>
      <c r="K794" s="488" t="str">
        <f t="shared" si="1"/>
        <v/>
      </c>
      <c r="L794" s="489">
        <f t="shared" si="5"/>
        <v>123</v>
      </c>
      <c r="M794" s="489">
        <f t="shared" si="3"/>
        <v>10</v>
      </c>
      <c r="N794" s="489" t="str">
        <f t="shared" si="4"/>
        <v/>
      </c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</row>
    <row r="795">
      <c r="A795" s="542">
        <v>615.0</v>
      </c>
      <c r="B795" s="542"/>
      <c r="C795" s="543"/>
      <c r="D795" s="544"/>
      <c r="E795" s="545"/>
      <c r="F795" s="543"/>
      <c r="G795" s="543"/>
      <c r="H795" s="542"/>
      <c r="I795" s="543"/>
      <c r="J795" s="480"/>
      <c r="K795" s="488" t="str">
        <f t="shared" si="1"/>
        <v/>
      </c>
      <c r="L795" s="489">
        <f t="shared" si="5"/>
        <v>123</v>
      </c>
      <c r="M795" s="489">
        <f t="shared" si="3"/>
        <v>10</v>
      </c>
      <c r="N795" s="489" t="str">
        <f t="shared" si="4"/>
        <v/>
      </c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</row>
    <row r="796">
      <c r="A796" s="542">
        <v>616.0</v>
      </c>
      <c r="B796" s="542"/>
      <c r="C796" s="543"/>
      <c r="D796" s="544"/>
      <c r="E796" s="545"/>
      <c r="F796" s="543"/>
      <c r="G796" s="543"/>
      <c r="H796" s="542"/>
      <c r="I796" s="543"/>
      <c r="J796" s="480"/>
      <c r="K796" s="488" t="str">
        <f t="shared" si="1"/>
        <v/>
      </c>
      <c r="L796" s="489">
        <f t="shared" si="5"/>
        <v>123</v>
      </c>
      <c r="M796" s="489">
        <f t="shared" si="3"/>
        <v>10</v>
      </c>
      <c r="N796" s="489" t="str">
        <f t="shared" si="4"/>
        <v/>
      </c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</row>
    <row r="797">
      <c r="A797" s="542">
        <v>617.0</v>
      </c>
      <c r="B797" s="542"/>
      <c r="C797" s="543"/>
      <c r="D797" s="544"/>
      <c r="E797" s="545"/>
      <c r="F797" s="543"/>
      <c r="G797" s="543"/>
      <c r="H797" s="542"/>
      <c r="I797" s="543"/>
      <c r="J797" s="480"/>
      <c r="K797" s="488" t="str">
        <f t="shared" si="1"/>
        <v/>
      </c>
      <c r="L797" s="489">
        <f t="shared" si="5"/>
        <v>123</v>
      </c>
      <c r="M797" s="489">
        <f t="shared" si="3"/>
        <v>10</v>
      </c>
      <c r="N797" s="489" t="str">
        <f t="shared" si="4"/>
        <v/>
      </c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</row>
    <row r="798">
      <c r="A798" s="542">
        <v>618.0</v>
      </c>
      <c r="B798" s="542"/>
      <c r="C798" s="543"/>
      <c r="D798" s="544"/>
      <c r="E798" s="545"/>
      <c r="F798" s="543"/>
      <c r="G798" s="543"/>
      <c r="H798" s="542"/>
      <c r="I798" s="543"/>
      <c r="J798" s="480"/>
      <c r="K798" s="488" t="str">
        <f t="shared" si="1"/>
        <v/>
      </c>
      <c r="L798" s="489">
        <f t="shared" si="5"/>
        <v>123</v>
      </c>
      <c r="M798" s="489">
        <f t="shared" si="3"/>
        <v>10</v>
      </c>
      <c r="N798" s="489" t="str">
        <f t="shared" si="4"/>
        <v/>
      </c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</row>
    <row r="799">
      <c r="A799" s="542">
        <v>619.0</v>
      </c>
      <c r="B799" s="542"/>
      <c r="C799" s="543"/>
      <c r="D799" s="544"/>
      <c r="E799" s="545"/>
      <c r="F799" s="543"/>
      <c r="G799" s="543"/>
      <c r="H799" s="542"/>
      <c r="I799" s="543"/>
      <c r="J799" s="480"/>
      <c r="K799" s="488" t="str">
        <f t="shared" si="1"/>
        <v/>
      </c>
      <c r="L799" s="489">
        <f t="shared" si="5"/>
        <v>123</v>
      </c>
      <c r="M799" s="489">
        <f t="shared" si="3"/>
        <v>10</v>
      </c>
      <c r="N799" s="489" t="str">
        <f t="shared" si="4"/>
        <v/>
      </c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</row>
    <row r="800">
      <c r="A800" s="542">
        <v>620.0</v>
      </c>
      <c r="B800" s="542"/>
      <c r="C800" s="543"/>
      <c r="D800" s="544"/>
      <c r="E800" s="545"/>
      <c r="F800" s="543"/>
      <c r="G800" s="543"/>
      <c r="H800" s="542"/>
      <c r="I800" s="543"/>
      <c r="J800" s="480"/>
      <c r="K800" s="488" t="str">
        <f t="shared" si="1"/>
        <v/>
      </c>
      <c r="L800" s="489">
        <f t="shared" si="5"/>
        <v>123</v>
      </c>
      <c r="M800" s="489">
        <f t="shared" si="3"/>
        <v>10</v>
      </c>
      <c r="N800" s="489" t="str">
        <f t="shared" si="4"/>
        <v/>
      </c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</row>
    <row r="801">
      <c r="A801" s="542">
        <v>621.0</v>
      </c>
      <c r="B801" s="542"/>
      <c r="C801" s="543"/>
      <c r="D801" s="544"/>
      <c r="E801" s="545"/>
      <c r="F801" s="543"/>
      <c r="G801" s="543"/>
      <c r="H801" s="542"/>
      <c r="I801" s="543"/>
      <c r="J801" s="480"/>
      <c r="K801" s="488" t="str">
        <f t="shared" si="1"/>
        <v/>
      </c>
      <c r="L801" s="489">
        <f t="shared" si="5"/>
        <v>123</v>
      </c>
      <c r="M801" s="489">
        <f t="shared" si="3"/>
        <v>10</v>
      </c>
      <c r="N801" s="489" t="str">
        <f t="shared" si="4"/>
        <v/>
      </c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</row>
    <row r="802">
      <c r="A802" s="542">
        <v>622.0</v>
      </c>
      <c r="B802" s="542"/>
      <c r="C802" s="543"/>
      <c r="D802" s="544"/>
      <c r="E802" s="545"/>
      <c r="F802" s="543"/>
      <c r="G802" s="543"/>
      <c r="H802" s="542"/>
      <c r="I802" s="543"/>
      <c r="J802" s="480"/>
      <c r="K802" s="488" t="str">
        <f t="shared" si="1"/>
        <v/>
      </c>
      <c r="L802" s="489">
        <f t="shared" si="5"/>
        <v>123</v>
      </c>
      <c r="M802" s="489">
        <f t="shared" si="3"/>
        <v>10</v>
      </c>
      <c r="N802" s="489" t="str">
        <f t="shared" si="4"/>
        <v/>
      </c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</row>
    <row r="803">
      <c r="A803" s="542">
        <v>623.0</v>
      </c>
      <c r="B803" s="542"/>
      <c r="C803" s="543"/>
      <c r="D803" s="544"/>
      <c r="E803" s="545"/>
      <c r="F803" s="543"/>
      <c r="G803" s="543"/>
      <c r="H803" s="542"/>
      <c r="I803" s="543"/>
      <c r="J803" s="480"/>
      <c r="K803" s="488" t="str">
        <f t="shared" si="1"/>
        <v/>
      </c>
      <c r="L803" s="489">
        <f t="shared" si="5"/>
        <v>123</v>
      </c>
      <c r="M803" s="489">
        <f t="shared" si="3"/>
        <v>10</v>
      </c>
      <c r="N803" s="489" t="str">
        <f t="shared" si="4"/>
        <v/>
      </c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</row>
    <row r="804">
      <c r="A804" s="542">
        <v>624.0</v>
      </c>
      <c r="B804" s="542"/>
      <c r="C804" s="543"/>
      <c r="D804" s="544"/>
      <c r="E804" s="545"/>
      <c r="F804" s="543"/>
      <c r="G804" s="543"/>
      <c r="H804" s="542"/>
      <c r="I804" s="543"/>
      <c r="J804" s="480"/>
      <c r="K804" s="488" t="str">
        <f t="shared" si="1"/>
        <v/>
      </c>
      <c r="L804" s="489">
        <f t="shared" si="5"/>
        <v>123</v>
      </c>
      <c r="M804" s="489">
        <f t="shared" si="3"/>
        <v>10</v>
      </c>
      <c r="N804" s="489" t="str">
        <f t="shared" si="4"/>
        <v/>
      </c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</row>
    <row r="805">
      <c r="A805" s="542">
        <v>625.0</v>
      </c>
      <c r="B805" s="542"/>
      <c r="C805" s="543"/>
      <c r="D805" s="544"/>
      <c r="E805" s="545"/>
      <c r="F805" s="543"/>
      <c r="G805" s="543"/>
      <c r="H805" s="542"/>
      <c r="I805" s="543"/>
      <c r="J805" s="480"/>
      <c r="K805" s="488" t="str">
        <f t="shared" si="1"/>
        <v/>
      </c>
      <c r="L805" s="489">
        <f t="shared" si="5"/>
        <v>123</v>
      </c>
      <c r="M805" s="489">
        <f t="shared" si="3"/>
        <v>10</v>
      </c>
      <c r="N805" s="489" t="str">
        <f t="shared" si="4"/>
        <v/>
      </c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</row>
    <row r="806">
      <c r="A806" s="542">
        <v>626.0</v>
      </c>
      <c r="B806" s="542"/>
      <c r="C806" s="543"/>
      <c r="D806" s="544"/>
      <c r="E806" s="545"/>
      <c r="F806" s="543"/>
      <c r="G806" s="543"/>
      <c r="H806" s="542"/>
      <c r="I806" s="543"/>
      <c r="J806" s="480"/>
      <c r="K806" s="488" t="str">
        <f t="shared" si="1"/>
        <v/>
      </c>
      <c r="L806" s="489">
        <f t="shared" si="5"/>
        <v>123</v>
      </c>
      <c r="M806" s="489">
        <f t="shared" si="3"/>
        <v>10</v>
      </c>
      <c r="N806" s="489" t="str">
        <f t="shared" si="4"/>
        <v/>
      </c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</row>
    <row r="807">
      <c r="A807" s="542">
        <v>627.0</v>
      </c>
      <c r="B807" s="542"/>
      <c r="C807" s="543"/>
      <c r="D807" s="544"/>
      <c r="E807" s="545"/>
      <c r="F807" s="543"/>
      <c r="G807" s="543"/>
      <c r="H807" s="542"/>
      <c r="I807" s="543"/>
      <c r="J807" s="480"/>
      <c r="K807" s="488" t="str">
        <f t="shared" si="1"/>
        <v/>
      </c>
      <c r="L807" s="489">
        <f t="shared" si="5"/>
        <v>123</v>
      </c>
      <c r="M807" s="489">
        <f t="shared" si="3"/>
        <v>10</v>
      </c>
      <c r="N807" s="489" t="str">
        <f t="shared" si="4"/>
        <v/>
      </c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</row>
    <row r="808">
      <c r="A808" s="542">
        <v>628.0</v>
      </c>
      <c r="B808" s="542"/>
      <c r="C808" s="543"/>
      <c r="D808" s="544"/>
      <c r="E808" s="545"/>
      <c r="F808" s="543"/>
      <c r="G808" s="543"/>
      <c r="H808" s="542"/>
      <c r="I808" s="543"/>
      <c r="J808" s="480"/>
      <c r="K808" s="488" t="str">
        <f t="shared" si="1"/>
        <v/>
      </c>
      <c r="L808" s="489">
        <f t="shared" si="5"/>
        <v>123</v>
      </c>
      <c r="M808" s="489">
        <f t="shared" si="3"/>
        <v>10</v>
      </c>
      <c r="N808" s="489" t="str">
        <f t="shared" si="4"/>
        <v/>
      </c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</row>
    <row r="809">
      <c r="A809" s="542">
        <v>629.0</v>
      </c>
      <c r="B809" s="542"/>
      <c r="C809" s="543"/>
      <c r="D809" s="544"/>
      <c r="E809" s="545"/>
      <c r="F809" s="543"/>
      <c r="G809" s="543"/>
      <c r="H809" s="542"/>
      <c r="I809" s="543"/>
      <c r="J809" s="480"/>
      <c r="K809" s="488" t="str">
        <f t="shared" si="1"/>
        <v/>
      </c>
      <c r="L809" s="489">
        <f t="shared" si="5"/>
        <v>123</v>
      </c>
      <c r="M809" s="489">
        <f t="shared" si="3"/>
        <v>10</v>
      </c>
      <c r="N809" s="489" t="str">
        <f t="shared" si="4"/>
        <v/>
      </c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</row>
    <row r="810">
      <c r="A810" s="542">
        <v>630.0</v>
      </c>
      <c r="B810" s="542"/>
      <c r="C810" s="543"/>
      <c r="D810" s="544"/>
      <c r="E810" s="545"/>
      <c r="F810" s="543"/>
      <c r="G810" s="543"/>
      <c r="H810" s="542"/>
      <c r="I810" s="543"/>
      <c r="J810" s="480"/>
      <c r="K810" s="488" t="str">
        <f t="shared" si="1"/>
        <v/>
      </c>
      <c r="L810" s="489">
        <f t="shared" si="5"/>
        <v>123</v>
      </c>
      <c r="M810" s="489">
        <f t="shared" si="3"/>
        <v>10</v>
      </c>
      <c r="N810" s="489" t="str">
        <f t="shared" si="4"/>
        <v/>
      </c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</row>
    <row r="811">
      <c r="A811" s="542">
        <v>631.0</v>
      </c>
      <c r="B811" s="542"/>
      <c r="C811" s="543"/>
      <c r="D811" s="544"/>
      <c r="E811" s="545"/>
      <c r="F811" s="543"/>
      <c r="G811" s="543"/>
      <c r="H811" s="542"/>
      <c r="I811" s="543"/>
      <c r="J811" s="480"/>
      <c r="K811" s="488" t="str">
        <f t="shared" si="1"/>
        <v/>
      </c>
      <c r="L811" s="489">
        <f t="shared" si="5"/>
        <v>123</v>
      </c>
      <c r="M811" s="489">
        <f t="shared" si="3"/>
        <v>10</v>
      </c>
      <c r="N811" s="489" t="str">
        <f t="shared" si="4"/>
        <v/>
      </c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</row>
    <row r="812">
      <c r="A812" s="542">
        <v>632.0</v>
      </c>
      <c r="B812" s="542"/>
      <c r="C812" s="543"/>
      <c r="D812" s="544"/>
      <c r="E812" s="545"/>
      <c r="F812" s="543"/>
      <c r="G812" s="543"/>
      <c r="H812" s="542"/>
      <c r="I812" s="543"/>
      <c r="J812" s="480"/>
      <c r="K812" s="488" t="str">
        <f t="shared" si="1"/>
        <v/>
      </c>
      <c r="L812" s="489">
        <f t="shared" si="5"/>
        <v>123</v>
      </c>
      <c r="M812" s="489">
        <f t="shared" si="3"/>
        <v>10</v>
      </c>
      <c r="N812" s="489" t="str">
        <f t="shared" si="4"/>
        <v/>
      </c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</row>
    <row r="813">
      <c r="A813" s="542">
        <v>633.0</v>
      </c>
      <c r="B813" s="542"/>
      <c r="C813" s="543"/>
      <c r="D813" s="544"/>
      <c r="E813" s="545"/>
      <c r="F813" s="543"/>
      <c r="G813" s="543"/>
      <c r="H813" s="542"/>
      <c r="I813" s="543"/>
      <c r="J813" s="480"/>
      <c r="K813" s="488" t="str">
        <f t="shared" si="1"/>
        <v/>
      </c>
      <c r="L813" s="489">
        <f t="shared" si="5"/>
        <v>123</v>
      </c>
      <c r="M813" s="489">
        <f t="shared" si="3"/>
        <v>10</v>
      </c>
      <c r="N813" s="489" t="str">
        <f t="shared" si="4"/>
        <v/>
      </c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</row>
    <row r="814">
      <c r="A814" s="542">
        <v>634.0</v>
      </c>
      <c r="B814" s="542"/>
      <c r="C814" s="543"/>
      <c r="D814" s="544"/>
      <c r="E814" s="558"/>
      <c r="F814" s="543"/>
      <c r="G814" s="543"/>
      <c r="H814" s="555"/>
      <c r="I814" s="543"/>
      <c r="J814" s="480"/>
      <c r="K814" s="488" t="str">
        <f t="shared" si="1"/>
        <v/>
      </c>
      <c r="L814" s="489">
        <f t="shared" si="5"/>
        <v>123</v>
      </c>
      <c r="M814" s="489">
        <f t="shared" si="3"/>
        <v>10</v>
      </c>
      <c r="N814" s="489" t="str">
        <f t="shared" si="4"/>
        <v/>
      </c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</row>
    <row r="815">
      <c r="A815" s="542">
        <v>635.0</v>
      </c>
      <c r="B815" s="542"/>
      <c r="C815" s="543"/>
      <c r="D815" s="544"/>
      <c r="E815" s="558"/>
      <c r="F815" s="543"/>
      <c r="G815" s="543"/>
      <c r="H815" s="555"/>
      <c r="I815" s="543"/>
      <c r="J815" s="480"/>
      <c r="K815" s="488" t="str">
        <f t="shared" si="1"/>
        <v/>
      </c>
      <c r="L815" s="489">
        <f t="shared" si="5"/>
        <v>123</v>
      </c>
      <c r="M815" s="489">
        <f t="shared" si="3"/>
        <v>10</v>
      </c>
      <c r="N815" s="489" t="str">
        <f t="shared" si="4"/>
        <v/>
      </c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</row>
    <row r="816">
      <c r="A816" s="542">
        <v>636.0</v>
      </c>
      <c r="B816" s="542"/>
      <c r="C816" s="543"/>
      <c r="D816" s="544"/>
      <c r="E816" s="558"/>
      <c r="F816" s="543"/>
      <c r="G816" s="543"/>
      <c r="H816" s="555"/>
      <c r="I816" s="543"/>
      <c r="J816" s="480"/>
      <c r="K816" s="488" t="str">
        <f t="shared" si="1"/>
        <v/>
      </c>
      <c r="L816" s="489">
        <f t="shared" si="5"/>
        <v>123</v>
      </c>
      <c r="M816" s="489">
        <f t="shared" si="3"/>
        <v>10</v>
      </c>
      <c r="N816" s="489" t="str">
        <f t="shared" si="4"/>
        <v/>
      </c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</row>
    <row r="817">
      <c r="A817" s="542">
        <v>637.0</v>
      </c>
      <c r="B817" s="542"/>
      <c r="C817" s="543"/>
      <c r="D817" s="544"/>
      <c r="E817" s="558"/>
      <c r="F817" s="543"/>
      <c r="G817" s="543"/>
      <c r="H817" s="555"/>
      <c r="I817" s="543"/>
      <c r="J817" s="480"/>
      <c r="K817" s="488" t="str">
        <f t="shared" si="1"/>
        <v/>
      </c>
      <c r="L817" s="489">
        <f t="shared" si="5"/>
        <v>123</v>
      </c>
      <c r="M817" s="489">
        <f t="shared" si="3"/>
        <v>10</v>
      </c>
      <c r="N817" s="489" t="str">
        <f t="shared" si="4"/>
        <v/>
      </c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</row>
    <row r="818">
      <c r="A818" s="542">
        <v>638.0</v>
      </c>
      <c r="B818" s="542"/>
      <c r="C818" s="543"/>
      <c r="D818" s="544"/>
      <c r="E818" s="558"/>
      <c r="F818" s="543"/>
      <c r="G818" s="543"/>
      <c r="H818" s="555"/>
      <c r="I818" s="543"/>
      <c r="J818" s="480"/>
      <c r="K818" s="488" t="str">
        <f t="shared" si="1"/>
        <v/>
      </c>
      <c r="L818" s="489">
        <f t="shared" si="5"/>
        <v>123</v>
      </c>
      <c r="M818" s="489">
        <f t="shared" si="3"/>
        <v>10</v>
      </c>
      <c r="N818" s="489" t="str">
        <f t="shared" si="4"/>
        <v/>
      </c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</row>
    <row r="819">
      <c r="A819" s="542">
        <v>639.0</v>
      </c>
      <c r="B819" s="476"/>
      <c r="C819" s="555"/>
      <c r="D819" s="556"/>
      <c r="E819" s="557"/>
      <c r="F819" s="555"/>
      <c r="G819" s="555"/>
      <c r="H819" s="476"/>
      <c r="I819" s="543"/>
      <c r="J819" s="480"/>
      <c r="K819" s="488" t="str">
        <f t="shared" si="1"/>
        <v/>
      </c>
      <c r="L819" s="489">
        <f t="shared" si="5"/>
        <v>123</v>
      </c>
      <c r="M819" s="489">
        <f t="shared" si="3"/>
        <v>10</v>
      </c>
      <c r="N819" s="489" t="str">
        <f t="shared" si="4"/>
        <v/>
      </c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</row>
    <row r="820">
      <c r="A820" s="542">
        <v>640.0</v>
      </c>
      <c r="B820" s="476"/>
      <c r="C820" s="555"/>
      <c r="D820" s="556"/>
      <c r="E820" s="557"/>
      <c r="F820" s="555"/>
      <c r="G820" s="555"/>
      <c r="H820" s="476"/>
      <c r="I820" s="543"/>
      <c r="J820" s="480"/>
      <c r="K820" s="488" t="str">
        <f t="shared" si="1"/>
        <v/>
      </c>
      <c r="L820" s="489">
        <f t="shared" si="5"/>
        <v>123</v>
      </c>
      <c r="M820" s="489">
        <f t="shared" si="3"/>
        <v>10</v>
      </c>
      <c r="N820" s="489" t="str">
        <f t="shared" si="4"/>
        <v/>
      </c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</row>
    <row r="821">
      <c r="A821" s="542">
        <v>641.0</v>
      </c>
      <c r="B821" s="542"/>
      <c r="C821" s="543"/>
      <c r="D821" s="544"/>
      <c r="E821" s="545"/>
      <c r="F821" s="543"/>
      <c r="G821" s="543"/>
      <c r="H821" s="542"/>
      <c r="I821" s="543"/>
      <c r="J821" s="480"/>
      <c r="K821" s="488" t="str">
        <f t="shared" si="1"/>
        <v/>
      </c>
      <c r="L821" s="489">
        <f t="shared" si="5"/>
        <v>123</v>
      </c>
      <c r="M821" s="489">
        <f t="shared" si="3"/>
        <v>10</v>
      </c>
      <c r="N821" s="489" t="str">
        <f t="shared" si="4"/>
        <v/>
      </c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</row>
    <row r="822">
      <c r="A822" s="542">
        <v>642.0</v>
      </c>
      <c r="B822" s="542"/>
      <c r="C822" s="543"/>
      <c r="D822" s="544"/>
      <c r="E822" s="545"/>
      <c r="F822" s="543"/>
      <c r="G822" s="543"/>
      <c r="H822" s="542"/>
      <c r="I822" s="543"/>
      <c r="J822" s="480"/>
      <c r="K822" s="488" t="str">
        <f t="shared" si="1"/>
        <v/>
      </c>
      <c r="L822" s="489">
        <f t="shared" si="5"/>
        <v>123</v>
      </c>
      <c r="M822" s="489">
        <f t="shared" si="3"/>
        <v>10</v>
      </c>
      <c r="N822" s="489" t="str">
        <f t="shared" si="4"/>
        <v/>
      </c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</row>
    <row r="823">
      <c r="A823" s="542">
        <v>643.0</v>
      </c>
      <c r="B823" s="542"/>
      <c r="C823" s="543"/>
      <c r="D823" s="544"/>
      <c r="E823" s="545"/>
      <c r="F823" s="543"/>
      <c r="G823" s="543"/>
      <c r="H823" s="542"/>
      <c r="I823" s="543"/>
      <c r="J823" s="480"/>
      <c r="K823" s="488" t="str">
        <f t="shared" si="1"/>
        <v/>
      </c>
      <c r="L823" s="489">
        <f t="shared" si="5"/>
        <v>123</v>
      </c>
      <c r="M823" s="489">
        <f t="shared" si="3"/>
        <v>10</v>
      </c>
      <c r="N823" s="489" t="str">
        <f t="shared" si="4"/>
        <v/>
      </c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</row>
    <row r="824">
      <c r="A824" s="542">
        <v>644.0</v>
      </c>
      <c r="B824" s="542"/>
      <c r="C824" s="543"/>
      <c r="D824" s="544"/>
      <c r="E824" s="545"/>
      <c r="F824" s="543"/>
      <c r="G824" s="543"/>
      <c r="H824" s="542"/>
      <c r="I824" s="543"/>
      <c r="J824" s="480"/>
      <c r="K824" s="488" t="str">
        <f t="shared" si="1"/>
        <v/>
      </c>
      <c r="L824" s="489">
        <f t="shared" si="5"/>
        <v>123</v>
      </c>
      <c r="M824" s="489">
        <f t="shared" si="3"/>
        <v>10</v>
      </c>
      <c r="N824" s="489" t="str">
        <f t="shared" si="4"/>
        <v/>
      </c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</row>
    <row r="825">
      <c r="A825" s="542">
        <v>645.0</v>
      </c>
      <c r="B825" s="542"/>
      <c r="C825" s="543"/>
      <c r="D825" s="544"/>
      <c r="E825" s="545"/>
      <c r="F825" s="543"/>
      <c r="G825" s="543"/>
      <c r="H825" s="542"/>
      <c r="I825" s="543"/>
      <c r="J825" s="480"/>
      <c r="K825" s="488" t="str">
        <f t="shared" si="1"/>
        <v/>
      </c>
      <c r="L825" s="489">
        <f t="shared" si="5"/>
        <v>123</v>
      </c>
      <c r="M825" s="489">
        <f t="shared" si="3"/>
        <v>10</v>
      </c>
      <c r="N825" s="489" t="str">
        <f t="shared" si="4"/>
        <v/>
      </c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</row>
    <row r="826">
      <c r="A826" s="542">
        <v>646.0</v>
      </c>
      <c r="B826" s="542"/>
      <c r="C826" s="543"/>
      <c r="D826" s="544"/>
      <c r="E826" s="545"/>
      <c r="F826" s="543"/>
      <c r="G826" s="543"/>
      <c r="H826" s="542"/>
      <c r="I826" s="543"/>
      <c r="J826" s="480"/>
      <c r="K826" s="488" t="str">
        <f t="shared" si="1"/>
        <v/>
      </c>
      <c r="L826" s="489">
        <f t="shared" si="5"/>
        <v>123</v>
      </c>
      <c r="M826" s="489">
        <f t="shared" si="3"/>
        <v>10</v>
      </c>
      <c r="N826" s="489" t="str">
        <f t="shared" si="4"/>
        <v/>
      </c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</row>
    <row r="827">
      <c r="A827" s="542">
        <v>647.0</v>
      </c>
      <c r="B827" s="542"/>
      <c r="C827" s="543"/>
      <c r="D827" s="544"/>
      <c r="E827" s="545"/>
      <c r="F827" s="543"/>
      <c r="G827" s="543"/>
      <c r="H827" s="542"/>
      <c r="I827" s="543"/>
      <c r="J827" s="480"/>
      <c r="K827" s="488" t="str">
        <f t="shared" si="1"/>
        <v/>
      </c>
      <c r="L827" s="489">
        <f t="shared" si="5"/>
        <v>123</v>
      </c>
      <c r="M827" s="489">
        <f t="shared" si="3"/>
        <v>10</v>
      </c>
      <c r="N827" s="489" t="str">
        <f t="shared" si="4"/>
        <v/>
      </c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</row>
    <row r="828">
      <c r="A828" s="542">
        <v>648.0</v>
      </c>
      <c r="B828" s="542"/>
      <c r="C828" s="543"/>
      <c r="D828" s="544"/>
      <c r="E828" s="545"/>
      <c r="F828" s="543"/>
      <c r="G828" s="543"/>
      <c r="H828" s="542"/>
      <c r="I828" s="543"/>
      <c r="J828" s="480"/>
      <c r="K828" s="488" t="str">
        <f t="shared" si="1"/>
        <v/>
      </c>
      <c r="L828" s="489">
        <f t="shared" si="5"/>
        <v>123</v>
      </c>
      <c r="M828" s="489">
        <f t="shared" si="3"/>
        <v>10</v>
      </c>
      <c r="N828" s="489" t="str">
        <f t="shared" si="4"/>
        <v/>
      </c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</row>
    <row r="829">
      <c r="A829" s="542">
        <v>649.0</v>
      </c>
      <c r="B829" s="542"/>
      <c r="C829" s="543"/>
      <c r="D829" s="544"/>
      <c r="E829" s="545"/>
      <c r="F829" s="543"/>
      <c r="G829" s="543"/>
      <c r="H829" s="542"/>
      <c r="I829" s="543"/>
      <c r="J829" s="480"/>
      <c r="K829" s="488" t="str">
        <f t="shared" si="1"/>
        <v/>
      </c>
      <c r="L829" s="489">
        <f t="shared" si="5"/>
        <v>123</v>
      </c>
      <c r="M829" s="489">
        <f t="shared" si="3"/>
        <v>10</v>
      </c>
      <c r="N829" s="489" t="str">
        <f t="shared" si="4"/>
        <v/>
      </c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</row>
    <row r="830">
      <c r="A830" s="542">
        <v>650.0</v>
      </c>
      <c r="B830" s="542"/>
      <c r="C830" s="543"/>
      <c r="D830" s="544"/>
      <c r="E830" s="545"/>
      <c r="F830" s="543"/>
      <c r="G830" s="543"/>
      <c r="H830" s="542"/>
      <c r="I830" s="543"/>
      <c r="J830" s="480"/>
      <c r="K830" s="488" t="str">
        <f t="shared" si="1"/>
        <v/>
      </c>
      <c r="L830" s="489">
        <f t="shared" si="5"/>
        <v>123</v>
      </c>
      <c r="M830" s="489">
        <f t="shared" si="3"/>
        <v>10</v>
      </c>
      <c r="N830" s="489" t="str">
        <f t="shared" si="4"/>
        <v/>
      </c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</row>
    <row r="831">
      <c r="A831" s="542">
        <v>651.0</v>
      </c>
      <c r="B831" s="542"/>
      <c r="C831" s="543"/>
      <c r="D831" s="544"/>
      <c r="E831" s="545"/>
      <c r="F831" s="543"/>
      <c r="G831" s="543"/>
      <c r="H831" s="542"/>
      <c r="I831" s="543"/>
      <c r="J831" s="480"/>
      <c r="K831" s="488" t="str">
        <f t="shared" si="1"/>
        <v/>
      </c>
      <c r="L831" s="489">
        <f t="shared" si="5"/>
        <v>123</v>
      </c>
      <c r="M831" s="489">
        <f t="shared" si="3"/>
        <v>10</v>
      </c>
      <c r="N831" s="489" t="str">
        <f t="shared" si="4"/>
        <v/>
      </c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</row>
    <row r="832">
      <c r="A832" s="542">
        <v>652.0</v>
      </c>
      <c r="B832" s="542"/>
      <c r="C832" s="543"/>
      <c r="D832" s="544"/>
      <c r="E832" s="545"/>
      <c r="F832" s="543"/>
      <c r="G832" s="543"/>
      <c r="H832" s="542"/>
      <c r="I832" s="543"/>
      <c r="J832" s="480"/>
      <c r="K832" s="488" t="str">
        <f t="shared" si="1"/>
        <v/>
      </c>
      <c r="L832" s="489">
        <f t="shared" si="5"/>
        <v>123</v>
      </c>
      <c r="M832" s="489">
        <f t="shared" si="3"/>
        <v>10</v>
      </c>
      <c r="N832" s="489" t="str">
        <f t="shared" si="4"/>
        <v/>
      </c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</row>
    <row r="833">
      <c r="A833" s="542">
        <v>653.0</v>
      </c>
      <c r="B833" s="542"/>
      <c r="C833" s="543"/>
      <c r="D833" s="544"/>
      <c r="E833" s="545"/>
      <c r="F833" s="543"/>
      <c r="G833" s="543"/>
      <c r="H833" s="542"/>
      <c r="I833" s="543"/>
      <c r="J833" s="480"/>
      <c r="K833" s="488" t="str">
        <f t="shared" si="1"/>
        <v/>
      </c>
      <c r="L833" s="489">
        <f t="shared" si="5"/>
        <v>123</v>
      </c>
      <c r="M833" s="489">
        <f t="shared" si="3"/>
        <v>10</v>
      </c>
      <c r="N833" s="489" t="str">
        <f t="shared" si="4"/>
        <v/>
      </c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</row>
    <row r="834">
      <c r="A834" s="542">
        <v>654.0</v>
      </c>
      <c r="B834" s="542"/>
      <c r="C834" s="543"/>
      <c r="D834" s="544"/>
      <c r="E834" s="545"/>
      <c r="F834" s="543"/>
      <c r="G834" s="543"/>
      <c r="H834" s="542"/>
      <c r="I834" s="543"/>
      <c r="J834" s="480"/>
      <c r="K834" s="488" t="str">
        <f t="shared" si="1"/>
        <v/>
      </c>
      <c r="L834" s="489">
        <f t="shared" si="5"/>
        <v>123</v>
      </c>
      <c r="M834" s="489">
        <f t="shared" si="3"/>
        <v>10</v>
      </c>
      <c r="N834" s="489" t="str">
        <f t="shared" si="4"/>
        <v/>
      </c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</row>
    <row r="835">
      <c r="A835" s="542">
        <v>655.0</v>
      </c>
      <c r="B835" s="542"/>
      <c r="C835" s="543"/>
      <c r="D835" s="544"/>
      <c r="E835" s="545"/>
      <c r="F835" s="543"/>
      <c r="G835" s="543"/>
      <c r="H835" s="542"/>
      <c r="I835" s="543"/>
      <c r="J835" s="480"/>
      <c r="K835" s="488" t="str">
        <f t="shared" si="1"/>
        <v/>
      </c>
      <c r="L835" s="489">
        <f t="shared" si="5"/>
        <v>123</v>
      </c>
      <c r="M835" s="489">
        <f t="shared" si="3"/>
        <v>10</v>
      </c>
      <c r="N835" s="489" t="str">
        <f t="shared" si="4"/>
        <v/>
      </c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</row>
    <row r="836">
      <c r="A836" s="542">
        <v>656.0</v>
      </c>
      <c r="B836" s="542"/>
      <c r="C836" s="543"/>
      <c r="D836" s="544"/>
      <c r="E836" s="545"/>
      <c r="F836" s="543"/>
      <c r="G836" s="543"/>
      <c r="H836" s="542"/>
      <c r="I836" s="543"/>
      <c r="J836" s="480"/>
      <c r="K836" s="488" t="str">
        <f t="shared" si="1"/>
        <v/>
      </c>
      <c r="L836" s="489">
        <f t="shared" si="5"/>
        <v>123</v>
      </c>
      <c r="M836" s="489">
        <f t="shared" si="3"/>
        <v>10</v>
      </c>
      <c r="N836" s="489" t="str">
        <f t="shared" si="4"/>
        <v/>
      </c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</row>
    <row r="837">
      <c r="A837" s="542">
        <v>657.0</v>
      </c>
      <c r="B837" s="542"/>
      <c r="C837" s="543"/>
      <c r="D837" s="544"/>
      <c r="E837" s="545"/>
      <c r="F837" s="543"/>
      <c r="G837" s="543"/>
      <c r="H837" s="542"/>
      <c r="I837" s="543"/>
      <c r="J837" s="480"/>
      <c r="K837" s="488" t="str">
        <f t="shared" si="1"/>
        <v/>
      </c>
      <c r="L837" s="489">
        <f t="shared" si="5"/>
        <v>123</v>
      </c>
      <c r="M837" s="489">
        <f t="shared" si="3"/>
        <v>10</v>
      </c>
      <c r="N837" s="489" t="str">
        <f t="shared" si="4"/>
        <v/>
      </c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</row>
    <row r="838">
      <c r="A838" s="542">
        <v>658.0</v>
      </c>
      <c r="B838" s="542"/>
      <c r="C838" s="543"/>
      <c r="D838" s="544"/>
      <c r="E838" s="545"/>
      <c r="F838" s="543"/>
      <c r="G838" s="543"/>
      <c r="H838" s="542"/>
      <c r="I838" s="543"/>
      <c r="J838" s="480"/>
      <c r="K838" s="488" t="str">
        <f t="shared" si="1"/>
        <v/>
      </c>
      <c r="L838" s="489">
        <f t="shared" si="5"/>
        <v>123</v>
      </c>
      <c r="M838" s="489">
        <f t="shared" si="3"/>
        <v>10</v>
      </c>
      <c r="N838" s="489" t="str">
        <f t="shared" si="4"/>
        <v/>
      </c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</row>
    <row r="839">
      <c r="A839" s="542">
        <v>659.0</v>
      </c>
      <c r="B839" s="546"/>
      <c r="C839" s="337"/>
      <c r="D839" s="547"/>
      <c r="E839" s="548"/>
      <c r="F839" s="337"/>
      <c r="G839" s="337"/>
      <c r="H839" s="542"/>
      <c r="I839" s="543"/>
      <c r="J839" s="480"/>
      <c r="K839" s="488" t="str">
        <f t="shared" si="1"/>
        <v/>
      </c>
      <c r="L839" s="489">
        <f t="shared" si="5"/>
        <v>123</v>
      </c>
      <c r="M839" s="489">
        <f t="shared" si="3"/>
        <v>10</v>
      </c>
      <c r="N839" s="489" t="str">
        <f t="shared" si="4"/>
        <v/>
      </c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</row>
    <row r="840">
      <c r="A840" s="542">
        <v>660.0</v>
      </c>
      <c r="B840" s="546"/>
      <c r="C840" s="337"/>
      <c r="D840" s="547"/>
      <c r="E840" s="548"/>
      <c r="F840" s="337"/>
      <c r="G840" s="337"/>
      <c r="H840" s="542"/>
      <c r="I840" s="543"/>
      <c r="J840" s="480"/>
      <c r="K840" s="488" t="str">
        <f t="shared" si="1"/>
        <v/>
      </c>
      <c r="L840" s="489">
        <f t="shared" si="5"/>
        <v>123</v>
      </c>
      <c r="M840" s="489">
        <f t="shared" si="3"/>
        <v>10</v>
      </c>
      <c r="N840" s="489" t="str">
        <f t="shared" si="4"/>
        <v/>
      </c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</row>
    <row r="841">
      <c r="A841" s="542">
        <v>661.0</v>
      </c>
      <c r="B841" s="546"/>
      <c r="C841" s="337"/>
      <c r="D841" s="547"/>
      <c r="E841" s="548"/>
      <c r="F841" s="337"/>
      <c r="G841" s="337"/>
      <c r="H841" s="542"/>
      <c r="I841" s="543"/>
      <c r="J841" s="480"/>
      <c r="K841" s="488" t="str">
        <f t="shared" si="1"/>
        <v/>
      </c>
      <c r="L841" s="489">
        <f t="shared" si="5"/>
        <v>123</v>
      </c>
      <c r="M841" s="489">
        <f t="shared" si="3"/>
        <v>10</v>
      </c>
      <c r="N841" s="489" t="str">
        <f t="shared" si="4"/>
        <v/>
      </c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</row>
    <row r="842">
      <c r="A842" s="542">
        <v>662.0</v>
      </c>
      <c r="B842" s="546"/>
      <c r="C842" s="337"/>
      <c r="D842" s="547"/>
      <c r="E842" s="548"/>
      <c r="F842" s="337"/>
      <c r="G842" s="337"/>
      <c r="H842" s="542"/>
      <c r="I842" s="543"/>
      <c r="J842" s="480"/>
      <c r="K842" s="488" t="str">
        <f t="shared" si="1"/>
        <v/>
      </c>
      <c r="L842" s="489">
        <f t="shared" si="5"/>
        <v>123</v>
      </c>
      <c r="M842" s="489">
        <f t="shared" si="3"/>
        <v>10</v>
      </c>
      <c r="N842" s="489" t="str">
        <f t="shared" si="4"/>
        <v/>
      </c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</row>
    <row r="843">
      <c r="A843" s="542">
        <v>663.0</v>
      </c>
      <c r="B843" s="546"/>
      <c r="C843" s="337"/>
      <c r="D843" s="547"/>
      <c r="E843" s="548"/>
      <c r="F843" s="337"/>
      <c r="G843" s="337"/>
      <c r="H843" s="542"/>
      <c r="I843" s="543"/>
      <c r="J843" s="480"/>
      <c r="K843" s="488" t="str">
        <f t="shared" si="1"/>
        <v/>
      </c>
      <c r="L843" s="489">
        <f t="shared" si="5"/>
        <v>123</v>
      </c>
      <c r="M843" s="489">
        <f t="shared" si="3"/>
        <v>10</v>
      </c>
      <c r="N843" s="489" t="str">
        <f t="shared" si="4"/>
        <v/>
      </c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</row>
    <row r="844">
      <c r="A844" s="542">
        <v>664.0</v>
      </c>
      <c r="B844" s="546"/>
      <c r="C844" s="337"/>
      <c r="D844" s="547"/>
      <c r="E844" s="548"/>
      <c r="F844" s="337"/>
      <c r="G844" s="337"/>
      <c r="H844" s="542"/>
      <c r="I844" s="543"/>
      <c r="J844" s="480"/>
      <c r="K844" s="488" t="str">
        <f t="shared" si="1"/>
        <v/>
      </c>
      <c r="L844" s="489">
        <f t="shared" si="5"/>
        <v>123</v>
      </c>
      <c r="M844" s="489">
        <f t="shared" si="3"/>
        <v>10</v>
      </c>
      <c r="N844" s="489" t="str">
        <f t="shared" si="4"/>
        <v/>
      </c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</row>
    <row r="845">
      <c r="A845" s="542">
        <v>665.0</v>
      </c>
      <c r="B845" s="546"/>
      <c r="C845" s="337"/>
      <c r="D845" s="547"/>
      <c r="E845" s="548"/>
      <c r="F845" s="337"/>
      <c r="G845" s="337"/>
      <c r="H845" s="542"/>
      <c r="I845" s="543"/>
      <c r="J845" s="480"/>
      <c r="K845" s="488" t="str">
        <f t="shared" si="1"/>
        <v/>
      </c>
      <c r="L845" s="489">
        <f t="shared" si="5"/>
        <v>123</v>
      </c>
      <c r="M845" s="489">
        <f t="shared" si="3"/>
        <v>10</v>
      </c>
      <c r="N845" s="489" t="str">
        <f t="shared" si="4"/>
        <v/>
      </c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</row>
    <row r="846">
      <c r="A846" s="542">
        <v>666.0</v>
      </c>
      <c r="B846" s="546"/>
      <c r="C846" s="337"/>
      <c r="D846" s="547"/>
      <c r="E846" s="559"/>
      <c r="F846" s="337"/>
      <c r="G846" s="337"/>
      <c r="H846" s="555"/>
      <c r="I846" s="543"/>
      <c r="J846" s="480"/>
      <c r="K846" s="488" t="str">
        <f t="shared" si="1"/>
        <v/>
      </c>
      <c r="L846" s="489">
        <f t="shared" si="5"/>
        <v>123</v>
      </c>
      <c r="M846" s="489">
        <f t="shared" si="3"/>
        <v>10</v>
      </c>
      <c r="N846" s="489" t="str">
        <f t="shared" si="4"/>
        <v/>
      </c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</row>
    <row r="847">
      <c r="A847" s="542">
        <v>667.0</v>
      </c>
      <c r="B847" s="546"/>
      <c r="C847" s="337"/>
      <c r="D847" s="547"/>
      <c r="E847" s="559"/>
      <c r="F847" s="337"/>
      <c r="G847" s="337"/>
      <c r="H847" s="555"/>
      <c r="I847" s="543"/>
      <c r="J847" s="480"/>
      <c r="K847" s="488" t="str">
        <f t="shared" si="1"/>
        <v/>
      </c>
      <c r="L847" s="489">
        <f t="shared" si="5"/>
        <v>123</v>
      </c>
      <c r="M847" s="489">
        <f t="shared" si="3"/>
        <v>10</v>
      </c>
      <c r="N847" s="489" t="str">
        <f t="shared" si="4"/>
        <v/>
      </c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</row>
    <row r="848">
      <c r="A848" s="542">
        <v>668.0</v>
      </c>
      <c r="B848" s="546"/>
      <c r="C848" s="337"/>
      <c r="D848" s="547"/>
      <c r="E848" s="559"/>
      <c r="F848" s="337"/>
      <c r="G848" s="337"/>
      <c r="H848" s="555"/>
      <c r="I848" s="543"/>
      <c r="J848" s="480"/>
      <c r="K848" s="488" t="str">
        <f t="shared" si="1"/>
        <v/>
      </c>
      <c r="L848" s="489">
        <f t="shared" si="5"/>
        <v>123</v>
      </c>
      <c r="M848" s="489">
        <f t="shared" si="3"/>
        <v>10</v>
      </c>
      <c r="N848" s="489" t="str">
        <f t="shared" si="4"/>
        <v/>
      </c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</row>
    <row r="849">
      <c r="A849" s="542">
        <v>669.0</v>
      </c>
      <c r="B849" s="546"/>
      <c r="C849" s="337"/>
      <c r="D849" s="547"/>
      <c r="E849" s="559"/>
      <c r="F849" s="337"/>
      <c r="G849" s="337"/>
      <c r="H849" s="555"/>
      <c r="I849" s="543"/>
      <c r="J849" s="480"/>
      <c r="K849" s="488" t="str">
        <f t="shared" si="1"/>
        <v/>
      </c>
      <c r="L849" s="489">
        <f t="shared" si="5"/>
        <v>123</v>
      </c>
      <c r="M849" s="489">
        <f t="shared" si="3"/>
        <v>10</v>
      </c>
      <c r="N849" s="489" t="str">
        <f t="shared" si="4"/>
        <v/>
      </c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</row>
    <row r="850">
      <c r="A850" s="542">
        <v>670.0</v>
      </c>
      <c r="B850" s="225"/>
      <c r="C850" s="552"/>
      <c r="D850" s="551"/>
      <c r="E850" s="553"/>
      <c r="F850" s="552"/>
      <c r="G850" s="552"/>
      <c r="H850" s="476"/>
      <c r="I850" s="543"/>
      <c r="J850" s="480"/>
      <c r="K850" s="488" t="str">
        <f t="shared" si="1"/>
        <v/>
      </c>
      <c r="L850" s="489">
        <f t="shared" si="5"/>
        <v>123</v>
      </c>
      <c r="M850" s="489">
        <f t="shared" si="3"/>
        <v>10</v>
      </c>
      <c r="N850" s="489" t="str">
        <f t="shared" si="4"/>
        <v/>
      </c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</row>
    <row r="851">
      <c r="A851" s="542">
        <v>671.0</v>
      </c>
      <c r="B851" s="546"/>
      <c r="C851" s="337"/>
      <c r="D851" s="547"/>
      <c r="E851" s="548"/>
      <c r="F851" s="337"/>
      <c r="G851" s="337"/>
      <c r="H851" s="542"/>
      <c r="I851" s="543"/>
      <c r="J851" s="480"/>
      <c r="K851" s="488" t="str">
        <f t="shared" si="1"/>
        <v/>
      </c>
      <c r="L851" s="489">
        <f t="shared" si="5"/>
        <v>123</v>
      </c>
      <c r="M851" s="489">
        <f t="shared" si="3"/>
        <v>10</v>
      </c>
      <c r="N851" s="489" t="str">
        <f t="shared" si="4"/>
        <v/>
      </c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</row>
    <row r="852">
      <c r="A852" s="542">
        <v>672.0</v>
      </c>
      <c r="B852" s="546"/>
      <c r="C852" s="337"/>
      <c r="D852" s="547"/>
      <c r="E852" s="548"/>
      <c r="F852" s="337"/>
      <c r="G852" s="337"/>
      <c r="H852" s="542"/>
      <c r="I852" s="543"/>
      <c r="J852" s="480"/>
      <c r="K852" s="488" t="str">
        <f t="shared" si="1"/>
        <v/>
      </c>
      <c r="L852" s="489">
        <f t="shared" si="5"/>
        <v>123</v>
      </c>
      <c r="M852" s="489">
        <f t="shared" si="3"/>
        <v>10</v>
      </c>
      <c r="N852" s="489" t="str">
        <f t="shared" si="4"/>
        <v/>
      </c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</row>
    <row r="853">
      <c r="A853" s="542">
        <v>673.0</v>
      </c>
      <c r="B853" s="546"/>
      <c r="C853" s="337"/>
      <c r="D853" s="547"/>
      <c r="E853" s="548"/>
      <c r="F853" s="337"/>
      <c r="G853" s="337"/>
      <c r="H853" s="542"/>
      <c r="I853" s="543"/>
      <c r="J853" s="480"/>
      <c r="K853" s="488" t="str">
        <f t="shared" si="1"/>
        <v/>
      </c>
      <c r="L853" s="489">
        <f t="shared" si="5"/>
        <v>123</v>
      </c>
      <c r="M853" s="489">
        <f t="shared" si="3"/>
        <v>10</v>
      </c>
      <c r="N853" s="489" t="str">
        <f t="shared" si="4"/>
        <v/>
      </c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</row>
    <row r="854">
      <c r="A854" s="542">
        <v>674.0</v>
      </c>
      <c r="B854" s="546"/>
      <c r="C854" s="337"/>
      <c r="D854" s="547"/>
      <c r="E854" s="548"/>
      <c r="F854" s="337"/>
      <c r="G854" s="337"/>
      <c r="H854" s="542"/>
      <c r="I854" s="543"/>
      <c r="J854" s="480"/>
      <c r="K854" s="488" t="str">
        <f t="shared" si="1"/>
        <v/>
      </c>
      <c r="L854" s="489">
        <f t="shared" si="5"/>
        <v>123</v>
      </c>
      <c r="M854" s="489">
        <f t="shared" si="3"/>
        <v>10</v>
      </c>
      <c r="N854" s="489" t="str">
        <f t="shared" si="4"/>
        <v/>
      </c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</row>
    <row r="855">
      <c r="A855" s="542">
        <v>675.0</v>
      </c>
      <c r="B855" s="546"/>
      <c r="C855" s="337"/>
      <c r="D855" s="547"/>
      <c r="E855" s="548"/>
      <c r="F855" s="337"/>
      <c r="G855" s="337"/>
      <c r="H855" s="542"/>
      <c r="I855" s="543"/>
      <c r="J855" s="480"/>
      <c r="K855" s="488" t="str">
        <f t="shared" si="1"/>
        <v/>
      </c>
      <c r="L855" s="489">
        <f t="shared" si="5"/>
        <v>123</v>
      </c>
      <c r="M855" s="489">
        <f t="shared" si="3"/>
        <v>10</v>
      </c>
      <c r="N855" s="489" t="str">
        <f t="shared" si="4"/>
        <v/>
      </c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</row>
    <row r="856">
      <c r="A856" s="542">
        <v>676.0</v>
      </c>
      <c r="B856" s="546"/>
      <c r="C856" s="337"/>
      <c r="D856" s="547"/>
      <c r="E856" s="548"/>
      <c r="F856" s="337"/>
      <c r="G856" s="337"/>
      <c r="H856" s="542"/>
      <c r="I856" s="543"/>
      <c r="J856" s="480"/>
      <c r="K856" s="488" t="str">
        <f t="shared" si="1"/>
        <v/>
      </c>
      <c r="L856" s="489">
        <f t="shared" si="5"/>
        <v>123</v>
      </c>
      <c r="M856" s="489">
        <f t="shared" si="3"/>
        <v>10</v>
      </c>
      <c r="N856" s="489" t="str">
        <f t="shared" si="4"/>
        <v/>
      </c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</row>
    <row r="857">
      <c r="A857" s="542">
        <v>677.0</v>
      </c>
      <c r="B857" s="546"/>
      <c r="C857" s="337"/>
      <c r="D857" s="547"/>
      <c r="E857" s="548"/>
      <c r="F857" s="337"/>
      <c r="G857" s="337"/>
      <c r="H857" s="542"/>
      <c r="I857" s="543"/>
      <c r="J857" s="480"/>
      <c r="K857" s="488" t="str">
        <f t="shared" si="1"/>
        <v/>
      </c>
      <c r="L857" s="489">
        <f t="shared" si="5"/>
        <v>123</v>
      </c>
      <c r="M857" s="489">
        <f t="shared" si="3"/>
        <v>10</v>
      </c>
      <c r="N857" s="489" t="str">
        <f t="shared" si="4"/>
        <v/>
      </c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</row>
    <row r="858">
      <c r="A858" s="542">
        <v>678.0</v>
      </c>
      <c r="B858" s="546"/>
      <c r="C858" s="337"/>
      <c r="D858" s="547"/>
      <c r="E858" s="548"/>
      <c r="F858" s="337"/>
      <c r="G858" s="337"/>
      <c r="H858" s="542"/>
      <c r="I858" s="543"/>
      <c r="J858" s="480"/>
      <c r="K858" s="488" t="str">
        <f t="shared" si="1"/>
        <v/>
      </c>
      <c r="L858" s="489">
        <f t="shared" si="5"/>
        <v>123</v>
      </c>
      <c r="M858" s="489">
        <f t="shared" si="3"/>
        <v>10</v>
      </c>
      <c r="N858" s="489" t="str">
        <f t="shared" si="4"/>
        <v/>
      </c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</row>
    <row r="859">
      <c r="A859" s="542">
        <v>679.0</v>
      </c>
      <c r="B859" s="546"/>
      <c r="C859" s="337"/>
      <c r="D859" s="547"/>
      <c r="E859" s="548"/>
      <c r="F859" s="337"/>
      <c r="G859" s="337"/>
      <c r="H859" s="542"/>
      <c r="I859" s="543"/>
      <c r="J859" s="480"/>
      <c r="K859" s="488" t="str">
        <f t="shared" si="1"/>
        <v/>
      </c>
      <c r="L859" s="489">
        <f t="shared" si="5"/>
        <v>123</v>
      </c>
      <c r="M859" s="489">
        <f t="shared" si="3"/>
        <v>10</v>
      </c>
      <c r="N859" s="489" t="str">
        <f t="shared" si="4"/>
        <v/>
      </c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</row>
    <row r="860">
      <c r="A860" s="542">
        <v>680.0</v>
      </c>
      <c r="B860" s="546"/>
      <c r="C860" s="337"/>
      <c r="D860" s="547"/>
      <c r="E860" s="559"/>
      <c r="F860" s="337"/>
      <c r="G860" s="337"/>
      <c r="H860" s="555"/>
      <c r="I860" s="543"/>
      <c r="J860" s="480"/>
      <c r="K860" s="488" t="str">
        <f t="shared" si="1"/>
        <v/>
      </c>
      <c r="L860" s="489">
        <f t="shared" si="5"/>
        <v>123</v>
      </c>
      <c r="M860" s="489">
        <f t="shared" si="3"/>
        <v>10</v>
      </c>
      <c r="N860" s="489" t="str">
        <f t="shared" si="4"/>
        <v/>
      </c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</row>
    <row r="861">
      <c r="A861" s="542">
        <v>681.0</v>
      </c>
      <c r="B861" s="546"/>
      <c r="C861" s="337"/>
      <c r="D861" s="547"/>
      <c r="E861" s="559"/>
      <c r="F861" s="337"/>
      <c r="G861" s="337"/>
      <c r="H861" s="555"/>
      <c r="I861" s="543"/>
      <c r="J861" s="480"/>
      <c r="K861" s="488" t="str">
        <f t="shared" si="1"/>
        <v/>
      </c>
      <c r="L861" s="489">
        <f t="shared" si="5"/>
        <v>123</v>
      </c>
      <c r="M861" s="489">
        <f t="shared" si="3"/>
        <v>10</v>
      </c>
      <c r="N861" s="489" t="str">
        <f t="shared" si="4"/>
        <v/>
      </c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</row>
    <row r="862">
      <c r="A862" s="542">
        <v>682.0</v>
      </c>
      <c r="B862" s="546"/>
      <c r="C862" s="337"/>
      <c r="D862" s="547"/>
      <c r="E862" s="559"/>
      <c r="F862" s="337"/>
      <c r="G862" s="337"/>
      <c r="H862" s="555"/>
      <c r="I862" s="543"/>
      <c r="J862" s="480"/>
      <c r="K862" s="488" t="str">
        <f t="shared" si="1"/>
        <v/>
      </c>
      <c r="L862" s="489">
        <f t="shared" si="5"/>
        <v>123</v>
      </c>
      <c r="M862" s="489">
        <f t="shared" si="3"/>
        <v>10</v>
      </c>
      <c r="N862" s="489" t="str">
        <f t="shared" si="4"/>
        <v/>
      </c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</row>
    <row r="863">
      <c r="A863" s="542">
        <v>683.0</v>
      </c>
      <c r="B863" s="546"/>
      <c r="C863" s="337"/>
      <c r="D863" s="547"/>
      <c r="E863" s="559"/>
      <c r="F863" s="337"/>
      <c r="G863" s="337"/>
      <c r="H863" s="552"/>
      <c r="I863" s="543"/>
      <c r="J863" s="480"/>
      <c r="K863" s="488" t="str">
        <f t="shared" si="1"/>
        <v/>
      </c>
      <c r="L863" s="489">
        <f t="shared" si="5"/>
        <v>123</v>
      </c>
      <c r="M863" s="489">
        <f t="shared" si="3"/>
        <v>10</v>
      </c>
      <c r="N863" s="489" t="str">
        <f t="shared" si="4"/>
        <v/>
      </c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</row>
    <row r="864">
      <c r="A864" s="542">
        <v>684.0</v>
      </c>
      <c r="B864" s="546"/>
      <c r="C864" s="337"/>
      <c r="D864" s="547"/>
      <c r="E864" s="559"/>
      <c r="F864" s="337"/>
      <c r="G864" s="337"/>
      <c r="H864" s="552"/>
      <c r="I864" s="543"/>
      <c r="J864" s="480"/>
      <c r="K864" s="488" t="str">
        <f t="shared" si="1"/>
        <v/>
      </c>
      <c r="L864" s="489">
        <f t="shared" si="5"/>
        <v>123</v>
      </c>
      <c r="M864" s="489">
        <f t="shared" si="3"/>
        <v>10</v>
      </c>
      <c r="N864" s="489" t="str">
        <f t="shared" si="4"/>
        <v/>
      </c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</row>
    <row r="865">
      <c r="A865" s="542">
        <v>685.0</v>
      </c>
      <c r="B865" s="546"/>
      <c r="C865" s="337"/>
      <c r="D865" s="547"/>
      <c r="E865" s="559"/>
      <c r="F865" s="337"/>
      <c r="G865" s="337"/>
      <c r="H865" s="552"/>
      <c r="I865" s="543"/>
      <c r="J865" s="480"/>
      <c r="K865" s="488" t="str">
        <f t="shared" si="1"/>
        <v/>
      </c>
      <c r="L865" s="489">
        <f t="shared" si="5"/>
        <v>123</v>
      </c>
      <c r="M865" s="489">
        <f t="shared" si="3"/>
        <v>10</v>
      </c>
      <c r="N865" s="489" t="str">
        <f t="shared" si="4"/>
        <v/>
      </c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</row>
    <row r="866">
      <c r="A866" s="542">
        <v>686.0</v>
      </c>
      <c r="B866" s="560"/>
      <c r="C866" s="546"/>
      <c r="D866" s="547"/>
      <c r="E866" s="559"/>
      <c r="F866" s="337"/>
      <c r="G866" s="337"/>
      <c r="H866" s="337"/>
      <c r="I866" s="543"/>
      <c r="J866" s="480"/>
      <c r="K866" s="488" t="str">
        <f t="shared" si="1"/>
        <v/>
      </c>
      <c r="L866" s="489">
        <f t="shared" si="5"/>
        <v>123</v>
      </c>
      <c r="M866" s="489">
        <f t="shared" si="3"/>
        <v>10</v>
      </c>
      <c r="N866" s="489" t="str">
        <f t="shared" si="4"/>
        <v/>
      </c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</row>
    <row r="867">
      <c r="A867" s="542">
        <v>687.0</v>
      </c>
      <c r="B867" s="560"/>
      <c r="C867" s="546"/>
      <c r="D867" s="547"/>
      <c r="E867" s="559"/>
      <c r="F867" s="337"/>
      <c r="G867" s="337"/>
      <c r="H867" s="337"/>
      <c r="I867" s="543"/>
      <c r="J867" s="480"/>
      <c r="K867" s="488" t="str">
        <f t="shared" si="1"/>
        <v/>
      </c>
      <c r="L867" s="489">
        <f t="shared" si="5"/>
        <v>123</v>
      </c>
      <c r="M867" s="489">
        <f t="shared" si="3"/>
        <v>10</v>
      </c>
      <c r="N867" s="489" t="str">
        <f t="shared" si="4"/>
        <v/>
      </c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</row>
    <row r="868">
      <c r="A868" s="542">
        <v>688.0</v>
      </c>
      <c r="B868" s="560"/>
      <c r="C868" s="546"/>
      <c r="D868" s="547"/>
      <c r="E868" s="559"/>
      <c r="F868" s="337"/>
      <c r="G868" s="337"/>
      <c r="H868" s="337"/>
      <c r="I868" s="543"/>
      <c r="J868" s="480"/>
      <c r="K868" s="488" t="str">
        <f t="shared" si="1"/>
        <v/>
      </c>
      <c r="L868" s="489">
        <f t="shared" si="5"/>
        <v>123</v>
      </c>
      <c r="M868" s="489">
        <f t="shared" si="3"/>
        <v>10</v>
      </c>
      <c r="N868" s="489" t="str">
        <f t="shared" si="4"/>
        <v/>
      </c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</row>
    <row r="869">
      <c r="A869" s="542">
        <v>689.0</v>
      </c>
      <c r="B869" s="560"/>
      <c r="C869" s="546"/>
      <c r="D869" s="547"/>
      <c r="E869" s="559"/>
      <c r="F869" s="337"/>
      <c r="G869" s="337"/>
      <c r="H869" s="337"/>
      <c r="I869" s="543"/>
      <c r="J869" s="480"/>
      <c r="K869" s="488" t="str">
        <f t="shared" si="1"/>
        <v/>
      </c>
      <c r="L869" s="489">
        <f t="shared" si="5"/>
        <v>123</v>
      </c>
      <c r="M869" s="489">
        <f t="shared" si="3"/>
        <v>10</v>
      </c>
      <c r="N869" s="489" t="str">
        <f t="shared" si="4"/>
        <v/>
      </c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</row>
    <row r="870">
      <c r="A870" s="542">
        <v>690.0</v>
      </c>
      <c r="B870" s="560"/>
      <c r="C870" s="546"/>
      <c r="D870" s="547"/>
      <c r="E870" s="559"/>
      <c r="F870" s="337"/>
      <c r="G870" s="337"/>
      <c r="H870" s="337"/>
      <c r="I870" s="543"/>
      <c r="J870" s="480"/>
      <c r="K870" s="488" t="str">
        <f t="shared" si="1"/>
        <v/>
      </c>
      <c r="L870" s="489">
        <f t="shared" si="5"/>
        <v>123</v>
      </c>
      <c r="M870" s="489">
        <f t="shared" si="3"/>
        <v>10</v>
      </c>
      <c r="N870" s="489" t="str">
        <f t="shared" si="4"/>
        <v/>
      </c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</row>
    <row r="871">
      <c r="A871" s="542">
        <v>691.0</v>
      </c>
      <c r="B871" s="560"/>
      <c r="C871" s="546"/>
      <c r="D871" s="547"/>
      <c r="E871" s="559"/>
      <c r="F871" s="337"/>
      <c r="G871" s="337"/>
      <c r="H871" s="337"/>
      <c r="I871" s="543"/>
      <c r="J871" s="480"/>
      <c r="K871" s="488" t="str">
        <f t="shared" si="1"/>
        <v/>
      </c>
      <c r="L871" s="489">
        <f t="shared" si="5"/>
        <v>123</v>
      </c>
      <c r="M871" s="489">
        <f t="shared" si="3"/>
        <v>10</v>
      </c>
      <c r="N871" s="489" t="str">
        <f t="shared" si="4"/>
        <v/>
      </c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</row>
    <row r="872">
      <c r="A872" s="542">
        <v>692.0</v>
      </c>
      <c r="B872" s="560"/>
      <c r="C872" s="546"/>
      <c r="D872" s="547"/>
      <c r="E872" s="559"/>
      <c r="F872" s="337"/>
      <c r="G872" s="337"/>
      <c r="H872" s="337"/>
      <c r="I872" s="543"/>
      <c r="J872" s="480"/>
      <c r="K872" s="488" t="str">
        <f t="shared" si="1"/>
        <v/>
      </c>
      <c r="L872" s="489">
        <f t="shared" si="5"/>
        <v>123</v>
      </c>
      <c r="M872" s="489">
        <f t="shared" si="3"/>
        <v>10</v>
      </c>
      <c r="N872" s="489" t="str">
        <f t="shared" si="4"/>
        <v/>
      </c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</row>
    <row r="873">
      <c r="A873" s="542">
        <v>693.0</v>
      </c>
      <c r="B873" s="560"/>
      <c r="C873" s="546"/>
      <c r="D873" s="547"/>
      <c r="E873" s="559"/>
      <c r="F873" s="337"/>
      <c r="G873" s="337"/>
      <c r="H873" s="337"/>
      <c r="I873" s="543"/>
      <c r="J873" s="480"/>
      <c r="K873" s="488" t="str">
        <f t="shared" si="1"/>
        <v/>
      </c>
      <c r="L873" s="489">
        <f t="shared" si="5"/>
        <v>123</v>
      </c>
      <c r="M873" s="489">
        <f t="shared" si="3"/>
        <v>10</v>
      </c>
      <c r="N873" s="489" t="str">
        <f t="shared" si="4"/>
        <v/>
      </c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</row>
    <row r="874">
      <c r="A874" s="542">
        <v>694.0</v>
      </c>
      <c r="B874" s="560"/>
      <c r="C874" s="546"/>
      <c r="D874" s="547"/>
      <c r="E874" s="559"/>
      <c r="F874" s="337"/>
      <c r="G874" s="337"/>
      <c r="H874" s="337"/>
      <c r="I874" s="543"/>
      <c r="J874" s="480"/>
      <c r="K874" s="488" t="str">
        <f t="shared" si="1"/>
        <v/>
      </c>
      <c r="L874" s="489">
        <f t="shared" si="5"/>
        <v>123</v>
      </c>
      <c r="M874" s="489">
        <f t="shared" si="3"/>
        <v>10</v>
      </c>
      <c r="N874" s="489" t="str">
        <f t="shared" si="4"/>
        <v/>
      </c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</row>
    <row r="875">
      <c r="A875" s="542">
        <v>695.0</v>
      </c>
      <c r="B875" s="560"/>
      <c r="C875" s="546"/>
      <c r="D875" s="547"/>
      <c r="E875" s="559"/>
      <c r="F875" s="337"/>
      <c r="G875" s="337"/>
      <c r="H875" s="337"/>
      <c r="I875" s="543"/>
      <c r="J875" s="480"/>
      <c r="K875" s="488" t="str">
        <f t="shared" si="1"/>
        <v/>
      </c>
      <c r="L875" s="489">
        <f t="shared" si="5"/>
        <v>123</v>
      </c>
      <c r="M875" s="489">
        <f t="shared" si="3"/>
        <v>10</v>
      </c>
      <c r="N875" s="489" t="str">
        <f t="shared" si="4"/>
        <v/>
      </c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</row>
    <row r="876">
      <c r="A876" s="542">
        <v>696.0</v>
      </c>
      <c r="B876" s="560"/>
      <c r="C876" s="546"/>
      <c r="D876" s="547"/>
      <c r="E876" s="559"/>
      <c r="F876" s="337"/>
      <c r="G876" s="337"/>
      <c r="H876" s="337"/>
      <c r="I876" s="543"/>
      <c r="J876" s="480"/>
      <c r="K876" s="488" t="str">
        <f t="shared" si="1"/>
        <v/>
      </c>
      <c r="L876" s="489">
        <f t="shared" si="5"/>
        <v>123</v>
      </c>
      <c r="M876" s="489">
        <f t="shared" si="3"/>
        <v>10</v>
      </c>
      <c r="N876" s="489" t="str">
        <f t="shared" si="4"/>
        <v/>
      </c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</row>
    <row r="877">
      <c r="A877" s="542">
        <v>697.0</v>
      </c>
      <c r="B877" s="560"/>
      <c r="C877" s="546"/>
      <c r="D877" s="547"/>
      <c r="E877" s="559"/>
      <c r="F877" s="337"/>
      <c r="G877" s="337"/>
      <c r="H877" s="337"/>
      <c r="I877" s="543"/>
      <c r="J877" s="480"/>
      <c r="K877" s="488" t="str">
        <f t="shared" si="1"/>
        <v/>
      </c>
      <c r="L877" s="489">
        <f t="shared" si="5"/>
        <v>123</v>
      </c>
      <c r="M877" s="489">
        <f t="shared" si="3"/>
        <v>10</v>
      </c>
      <c r="N877" s="489" t="str">
        <f t="shared" si="4"/>
        <v/>
      </c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</row>
    <row r="878">
      <c r="A878" s="542">
        <v>698.0</v>
      </c>
      <c r="B878" s="560"/>
      <c r="C878" s="546"/>
      <c r="D878" s="547"/>
      <c r="E878" s="559"/>
      <c r="F878" s="337"/>
      <c r="G878" s="337"/>
      <c r="H878" s="337"/>
      <c r="I878" s="543"/>
      <c r="J878" s="480"/>
      <c r="K878" s="488" t="str">
        <f t="shared" si="1"/>
        <v/>
      </c>
      <c r="L878" s="489">
        <f t="shared" si="5"/>
        <v>123</v>
      </c>
      <c r="M878" s="489">
        <f t="shared" si="3"/>
        <v>10</v>
      </c>
      <c r="N878" s="489" t="str">
        <f t="shared" si="4"/>
        <v/>
      </c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</row>
    <row r="879">
      <c r="A879" s="542">
        <v>699.0</v>
      </c>
      <c r="B879" s="560"/>
      <c r="C879" s="546"/>
      <c r="D879" s="547"/>
      <c r="E879" s="559"/>
      <c r="F879" s="337"/>
      <c r="G879" s="337"/>
      <c r="H879" s="337"/>
      <c r="I879" s="543"/>
      <c r="J879" s="480"/>
      <c r="K879" s="488" t="str">
        <f t="shared" si="1"/>
        <v/>
      </c>
      <c r="L879" s="489">
        <f t="shared" si="5"/>
        <v>123</v>
      </c>
      <c r="M879" s="489">
        <f t="shared" si="3"/>
        <v>10</v>
      </c>
      <c r="N879" s="489" t="str">
        <f t="shared" si="4"/>
        <v/>
      </c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</row>
    <row r="880">
      <c r="A880" s="542">
        <v>700.0</v>
      </c>
      <c r="B880" s="560"/>
      <c r="C880" s="546"/>
      <c r="D880" s="547"/>
      <c r="E880" s="559"/>
      <c r="F880" s="337"/>
      <c r="G880" s="337"/>
      <c r="H880" s="337"/>
      <c r="I880" s="543"/>
      <c r="J880" s="480"/>
      <c r="K880" s="488" t="str">
        <f t="shared" si="1"/>
        <v/>
      </c>
      <c r="L880" s="489">
        <f t="shared" si="5"/>
        <v>123</v>
      </c>
      <c r="M880" s="489">
        <f t="shared" si="3"/>
        <v>10</v>
      </c>
      <c r="N880" s="489" t="str">
        <f t="shared" si="4"/>
        <v/>
      </c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</row>
    <row r="881">
      <c r="A881" s="542">
        <v>701.0</v>
      </c>
      <c r="B881" s="560"/>
      <c r="C881" s="546"/>
      <c r="D881" s="547"/>
      <c r="E881" s="559"/>
      <c r="F881" s="337"/>
      <c r="G881" s="337"/>
      <c r="H881" s="337"/>
      <c r="I881" s="543"/>
      <c r="J881" s="480"/>
      <c r="K881" s="488" t="str">
        <f t="shared" si="1"/>
        <v/>
      </c>
      <c r="L881" s="489">
        <f t="shared" si="5"/>
        <v>123</v>
      </c>
      <c r="M881" s="489">
        <f t="shared" si="3"/>
        <v>10</v>
      </c>
      <c r="N881" s="489" t="str">
        <f t="shared" si="4"/>
        <v/>
      </c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</row>
    <row r="882">
      <c r="A882" s="542">
        <v>702.0</v>
      </c>
      <c r="B882" s="560"/>
      <c r="C882" s="546"/>
      <c r="D882" s="547"/>
      <c r="E882" s="559"/>
      <c r="F882" s="337"/>
      <c r="G882" s="337"/>
      <c r="H882" s="337"/>
      <c r="I882" s="543"/>
      <c r="J882" s="480"/>
      <c r="K882" s="488" t="str">
        <f t="shared" si="1"/>
        <v/>
      </c>
      <c r="L882" s="489">
        <f t="shared" si="5"/>
        <v>123</v>
      </c>
      <c r="M882" s="489">
        <f t="shared" si="3"/>
        <v>10</v>
      </c>
      <c r="N882" s="489" t="str">
        <f t="shared" si="4"/>
        <v/>
      </c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</row>
    <row r="883">
      <c r="A883" s="542">
        <v>703.0</v>
      </c>
      <c r="B883" s="560"/>
      <c r="C883" s="546"/>
      <c r="D883" s="547"/>
      <c r="E883" s="559"/>
      <c r="F883" s="337"/>
      <c r="G883" s="337"/>
      <c r="H883" s="337"/>
      <c r="I883" s="543"/>
      <c r="J883" s="480"/>
      <c r="K883" s="488" t="str">
        <f t="shared" si="1"/>
        <v/>
      </c>
      <c r="L883" s="489">
        <f t="shared" si="5"/>
        <v>123</v>
      </c>
      <c r="M883" s="489">
        <f t="shared" si="3"/>
        <v>10</v>
      </c>
      <c r="N883" s="489" t="str">
        <f t="shared" si="4"/>
        <v/>
      </c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</row>
    <row r="884">
      <c r="A884" s="542">
        <v>704.0</v>
      </c>
      <c r="B884" s="560"/>
      <c r="C884" s="546"/>
      <c r="D884" s="547"/>
      <c r="E884" s="559"/>
      <c r="F884" s="337"/>
      <c r="G884" s="337"/>
      <c r="H884" s="337"/>
      <c r="I884" s="543"/>
      <c r="J884" s="480"/>
      <c r="K884" s="488" t="str">
        <f t="shared" si="1"/>
        <v/>
      </c>
      <c r="L884" s="489">
        <f t="shared" si="5"/>
        <v>123</v>
      </c>
      <c r="M884" s="489">
        <f t="shared" si="3"/>
        <v>10</v>
      </c>
      <c r="N884" s="489" t="str">
        <f t="shared" si="4"/>
        <v/>
      </c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</row>
    <row r="885">
      <c r="A885" s="542">
        <v>705.0</v>
      </c>
      <c r="B885" s="560"/>
      <c r="C885" s="546"/>
      <c r="D885" s="547"/>
      <c r="E885" s="559"/>
      <c r="F885" s="337"/>
      <c r="G885" s="337"/>
      <c r="H885" s="337"/>
      <c r="I885" s="543"/>
      <c r="J885" s="480"/>
      <c r="K885" s="488" t="str">
        <f t="shared" si="1"/>
        <v/>
      </c>
      <c r="L885" s="489">
        <f t="shared" si="5"/>
        <v>123</v>
      </c>
      <c r="M885" s="489">
        <f t="shared" si="3"/>
        <v>10</v>
      </c>
      <c r="N885" s="489" t="str">
        <f t="shared" si="4"/>
        <v/>
      </c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</row>
    <row r="886">
      <c r="A886" s="542">
        <v>706.0</v>
      </c>
      <c r="B886" s="560"/>
      <c r="C886" s="546"/>
      <c r="D886" s="547"/>
      <c r="E886" s="559"/>
      <c r="F886" s="337"/>
      <c r="G886" s="337"/>
      <c r="H886" s="337"/>
      <c r="I886" s="543"/>
      <c r="J886" s="480"/>
      <c r="K886" s="488" t="str">
        <f t="shared" si="1"/>
        <v/>
      </c>
      <c r="L886" s="489">
        <f t="shared" si="5"/>
        <v>123</v>
      </c>
      <c r="M886" s="489">
        <f t="shared" si="3"/>
        <v>10</v>
      </c>
      <c r="N886" s="489" t="str">
        <f t="shared" si="4"/>
        <v/>
      </c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</row>
    <row r="887">
      <c r="A887" s="542">
        <v>707.0</v>
      </c>
      <c r="B887" s="560"/>
      <c r="C887" s="546"/>
      <c r="D887" s="547"/>
      <c r="E887" s="559"/>
      <c r="F887" s="337"/>
      <c r="G887" s="337"/>
      <c r="H887" s="337"/>
      <c r="I887" s="543"/>
      <c r="J887" s="480"/>
      <c r="K887" s="488" t="str">
        <f t="shared" si="1"/>
        <v/>
      </c>
      <c r="L887" s="489">
        <f t="shared" si="5"/>
        <v>123</v>
      </c>
      <c r="M887" s="489">
        <f t="shared" si="3"/>
        <v>10</v>
      </c>
      <c r="N887" s="489" t="str">
        <f t="shared" si="4"/>
        <v/>
      </c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</row>
    <row r="888">
      <c r="A888" s="542">
        <v>708.0</v>
      </c>
      <c r="B888" s="560"/>
      <c r="C888" s="546"/>
      <c r="D888" s="547"/>
      <c r="E888" s="559"/>
      <c r="F888" s="337"/>
      <c r="G888" s="337"/>
      <c r="H888" s="337"/>
      <c r="I888" s="543"/>
      <c r="J888" s="480"/>
      <c r="K888" s="488" t="str">
        <f t="shared" si="1"/>
        <v/>
      </c>
      <c r="L888" s="489">
        <f t="shared" si="5"/>
        <v>123</v>
      </c>
      <c r="M888" s="489">
        <f t="shared" si="3"/>
        <v>10</v>
      </c>
      <c r="N888" s="489" t="str">
        <f t="shared" si="4"/>
        <v/>
      </c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</row>
    <row r="889">
      <c r="A889" s="542">
        <v>709.0</v>
      </c>
      <c r="B889" s="560"/>
      <c r="C889" s="546"/>
      <c r="D889" s="547"/>
      <c r="E889" s="559"/>
      <c r="F889" s="337"/>
      <c r="G889" s="337"/>
      <c r="H889" s="337"/>
      <c r="I889" s="543"/>
      <c r="J889" s="480"/>
      <c r="K889" s="488" t="str">
        <f t="shared" si="1"/>
        <v/>
      </c>
      <c r="L889" s="489">
        <f t="shared" si="5"/>
        <v>123</v>
      </c>
      <c r="M889" s="489">
        <f t="shared" si="3"/>
        <v>10</v>
      </c>
      <c r="N889" s="489" t="str">
        <f t="shared" si="4"/>
        <v/>
      </c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</row>
    <row r="890">
      <c r="A890" s="542">
        <v>710.0</v>
      </c>
      <c r="B890" s="560"/>
      <c r="C890" s="546"/>
      <c r="D890" s="547"/>
      <c r="E890" s="559"/>
      <c r="F890" s="337"/>
      <c r="G890" s="337"/>
      <c r="H890" s="337"/>
      <c r="I890" s="543"/>
      <c r="J890" s="480"/>
      <c r="K890" s="488" t="str">
        <f t="shared" si="1"/>
        <v/>
      </c>
      <c r="L890" s="489">
        <f t="shared" si="5"/>
        <v>123</v>
      </c>
      <c r="M890" s="489">
        <f t="shared" si="3"/>
        <v>10</v>
      </c>
      <c r="N890" s="489" t="str">
        <f t="shared" si="4"/>
        <v/>
      </c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</row>
    <row r="891">
      <c r="A891" s="542">
        <v>711.0</v>
      </c>
      <c r="B891" s="560"/>
      <c r="C891" s="546"/>
      <c r="D891" s="547"/>
      <c r="E891" s="559"/>
      <c r="F891" s="337"/>
      <c r="G891" s="337"/>
      <c r="H891" s="337"/>
      <c r="I891" s="543"/>
      <c r="J891" s="480"/>
      <c r="K891" s="488" t="str">
        <f t="shared" si="1"/>
        <v/>
      </c>
      <c r="L891" s="489">
        <f t="shared" si="5"/>
        <v>123</v>
      </c>
      <c r="M891" s="489">
        <f t="shared" si="3"/>
        <v>10</v>
      </c>
      <c r="N891" s="489" t="str">
        <f t="shared" si="4"/>
        <v/>
      </c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</row>
    <row r="892">
      <c r="A892" s="542">
        <v>712.0</v>
      </c>
      <c r="B892" s="560"/>
      <c r="C892" s="546"/>
      <c r="D892" s="547"/>
      <c r="E892" s="559"/>
      <c r="F892" s="337"/>
      <c r="G892" s="337"/>
      <c r="H892" s="337"/>
      <c r="I892" s="543"/>
      <c r="J892" s="480"/>
      <c r="K892" s="488" t="str">
        <f t="shared" si="1"/>
        <v/>
      </c>
      <c r="L892" s="489">
        <f t="shared" si="5"/>
        <v>123</v>
      </c>
      <c r="M892" s="489">
        <f t="shared" si="3"/>
        <v>10</v>
      </c>
      <c r="N892" s="489" t="str">
        <f t="shared" si="4"/>
        <v/>
      </c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</row>
    <row r="893">
      <c r="A893" s="542">
        <v>713.0</v>
      </c>
      <c r="B893" s="560"/>
      <c r="C893" s="546"/>
      <c r="D893" s="547"/>
      <c r="E893" s="559"/>
      <c r="F893" s="337"/>
      <c r="G893" s="337"/>
      <c r="H893" s="337"/>
      <c r="I893" s="543"/>
      <c r="J893" s="480"/>
      <c r="K893" s="488" t="str">
        <f t="shared" si="1"/>
        <v/>
      </c>
      <c r="L893" s="489">
        <f t="shared" si="5"/>
        <v>123</v>
      </c>
      <c r="M893" s="489">
        <f t="shared" si="3"/>
        <v>10</v>
      </c>
      <c r="N893" s="489" t="str">
        <f t="shared" si="4"/>
        <v/>
      </c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</row>
    <row r="894">
      <c r="A894" s="542">
        <v>714.0</v>
      </c>
      <c r="B894" s="560"/>
      <c r="C894" s="546"/>
      <c r="D894" s="547"/>
      <c r="E894" s="559"/>
      <c r="F894" s="337"/>
      <c r="G894" s="337"/>
      <c r="H894" s="337"/>
      <c r="I894" s="543"/>
      <c r="J894" s="480"/>
      <c r="K894" s="488" t="str">
        <f t="shared" si="1"/>
        <v/>
      </c>
      <c r="L894" s="489">
        <f t="shared" si="5"/>
        <v>123</v>
      </c>
      <c r="M894" s="489">
        <f t="shared" si="3"/>
        <v>10</v>
      </c>
      <c r="N894" s="489" t="str">
        <f t="shared" si="4"/>
        <v/>
      </c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</row>
    <row r="895">
      <c r="A895" s="542">
        <v>715.0</v>
      </c>
      <c r="B895" s="560"/>
      <c r="C895" s="546"/>
      <c r="D895" s="547"/>
      <c r="E895" s="559"/>
      <c r="F895" s="337"/>
      <c r="G895" s="337"/>
      <c r="H895" s="337"/>
      <c r="I895" s="543"/>
      <c r="J895" s="480"/>
      <c r="K895" s="488" t="str">
        <f t="shared" si="1"/>
        <v/>
      </c>
      <c r="L895" s="489">
        <f t="shared" si="5"/>
        <v>123</v>
      </c>
      <c r="M895" s="489">
        <f t="shared" si="3"/>
        <v>10</v>
      </c>
      <c r="N895" s="489" t="str">
        <f t="shared" si="4"/>
        <v/>
      </c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</row>
    <row r="896">
      <c r="A896" s="542">
        <v>716.0</v>
      </c>
      <c r="B896" s="560"/>
      <c r="C896" s="546"/>
      <c r="D896" s="547"/>
      <c r="E896" s="559"/>
      <c r="F896" s="337"/>
      <c r="G896" s="337"/>
      <c r="H896" s="337"/>
      <c r="I896" s="543"/>
      <c r="J896" s="480"/>
      <c r="K896" s="488" t="str">
        <f t="shared" si="1"/>
        <v/>
      </c>
      <c r="L896" s="489">
        <f t="shared" si="5"/>
        <v>123</v>
      </c>
      <c r="M896" s="489">
        <f t="shared" si="3"/>
        <v>10</v>
      </c>
      <c r="N896" s="489" t="str">
        <f t="shared" si="4"/>
        <v/>
      </c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</row>
    <row r="897">
      <c r="A897" s="542">
        <v>717.0</v>
      </c>
      <c r="B897" s="560"/>
      <c r="C897" s="546"/>
      <c r="D897" s="547"/>
      <c r="E897" s="559"/>
      <c r="F897" s="337"/>
      <c r="G897" s="337"/>
      <c r="H897" s="337"/>
      <c r="I897" s="543"/>
      <c r="J897" s="480"/>
      <c r="K897" s="488" t="str">
        <f t="shared" si="1"/>
        <v/>
      </c>
      <c r="L897" s="489">
        <f t="shared" si="5"/>
        <v>123</v>
      </c>
      <c r="M897" s="489">
        <f t="shared" si="3"/>
        <v>10</v>
      </c>
      <c r="N897" s="489" t="str">
        <f t="shared" si="4"/>
        <v/>
      </c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</row>
    <row r="898">
      <c r="A898" s="542">
        <v>718.0</v>
      </c>
      <c r="B898" s="560"/>
      <c r="C898" s="546"/>
      <c r="D898" s="547"/>
      <c r="E898" s="559"/>
      <c r="F898" s="337"/>
      <c r="G898" s="337"/>
      <c r="H898" s="337"/>
      <c r="I898" s="543"/>
      <c r="J898" s="480"/>
      <c r="K898" s="488" t="str">
        <f t="shared" si="1"/>
        <v/>
      </c>
      <c r="L898" s="489">
        <f t="shared" si="5"/>
        <v>123</v>
      </c>
      <c r="M898" s="489">
        <f t="shared" si="3"/>
        <v>10</v>
      </c>
      <c r="N898" s="489" t="str">
        <f t="shared" si="4"/>
        <v/>
      </c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</row>
    <row r="899">
      <c r="A899" s="542">
        <v>719.0</v>
      </c>
      <c r="B899" s="560"/>
      <c r="C899" s="546"/>
      <c r="D899" s="547"/>
      <c r="E899" s="559"/>
      <c r="F899" s="337"/>
      <c r="G899" s="337"/>
      <c r="H899" s="337"/>
      <c r="I899" s="543"/>
      <c r="J899" s="480"/>
      <c r="K899" s="488" t="str">
        <f t="shared" si="1"/>
        <v/>
      </c>
      <c r="L899" s="489">
        <f t="shared" si="5"/>
        <v>123</v>
      </c>
      <c r="M899" s="489">
        <f t="shared" si="3"/>
        <v>10</v>
      </c>
      <c r="N899" s="489" t="str">
        <f t="shared" si="4"/>
        <v/>
      </c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</row>
    <row r="900">
      <c r="A900" s="542">
        <v>720.0</v>
      </c>
      <c r="B900" s="560"/>
      <c r="C900" s="546"/>
      <c r="D900" s="547"/>
      <c r="E900" s="559"/>
      <c r="F900" s="337"/>
      <c r="G900" s="337"/>
      <c r="H900" s="337"/>
      <c r="I900" s="543"/>
      <c r="J900" s="480"/>
      <c r="K900" s="488" t="str">
        <f t="shared" si="1"/>
        <v/>
      </c>
      <c r="L900" s="489">
        <f t="shared" si="5"/>
        <v>123</v>
      </c>
      <c r="M900" s="489">
        <f t="shared" si="3"/>
        <v>10</v>
      </c>
      <c r="N900" s="489" t="str">
        <f t="shared" si="4"/>
        <v/>
      </c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</row>
    <row r="901">
      <c r="A901" s="542">
        <v>721.0</v>
      </c>
      <c r="B901" s="560"/>
      <c r="C901" s="546"/>
      <c r="D901" s="547"/>
      <c r="E901" s="559"/>
      <c r="F901" s="337"/>
      <c r="G901" s="337"/>
      <c r="H901" s="337"/>
      <c r="I901" s="543"/>
      <c r="J901" s="480"/>
      <c r="K901" s="488" t="str">
        <f t="shared" si="1"/>
        <v/>
      </c>
      <c r="L901" s="489">
        <f t="shared" si="5"/>
        <v>123</v>
      </c>
      <c r="M901" s="489">
        <f t="shared" si="3"/>
        <v>10</v>
      </c>
      <c r="N901" s="489" t="str">
        <f t="shared" si="4"/>
        <v/>
      </c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</row>
    <row r="902">
      <c r="A902" s="542">
        <v>722.0</v>
      </c>
      <c r="B902" s="560"/>
      <c r="C902" s="546"/>
      <c r="D902" s="547"/>
      <c r="E902" s="559"/>
      <c r="F902" s="337"/>
      <c r="G902" s="337"/>
      <c r="H902" s="337"/>
      <c r="I902" s="543"/>
      <c r="J902" s="480"/>
      <c r="K902" s="488" t="str">
        <f t="shared" si="1"/>
        <v/>
      </c>
      <c r="L902" s="489">
        <f t="shared" si="5"/>
        <v>123</v>
      </c>
      <c r="M902" s="489">
        <f t="shared" si="3"/>
        <v>10</v>
      </c>
      <c r="N902" s="489" t="str">
        <f t="shared" si="4"/>
        <v/>
      </c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</row>
    <row r="903">
      <c r="A903" s="542">
        <v>723.0</v>
      </c>
      <c r="B903" s="560"/>
      <c r="C903" s="546"/>
      <c r="D903" s="547"/>
      <c r="E903" s="559"/>
      <c r="F903" s="337"/>
      <c r="G903" s="337"/>
      <c r="H903" s="337"/>
      <c r="I903" s="543"/>
      <c r="J903" s="480"/>
      <c r="K903" s="488" t="str">
        <f t="shared" si="1"/>
        <v/>
      </c>
      <c r="L903" s="489">
        <f t="shared" si="5"/>
        <v>123</v>
      </c>
      <c r="M903" s="489">
        <f t="shared" si="3"/>
        <v>10</v>
      </c>
      <c r="N903" s="489" t="str">
        <f t="shared" si="4"/>
        <v/>
      </c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</row>
    <row r="904">
      <c r="A904" s="542">
        <v>724.0</v>
      </c>
      <c r="B904" s="560"/>
      <c r="C904" s="546"/>
      <c r="D904" s="547"/>
      <c r="E904" s="559"/>
      <c r="F904" s="337"/>
      <c r="G904" s="337"/>
      <c r="H904" s="337"/>
      <c r="I904" s="543"/>
      <c r="J904" s="480"/>
      <c r="K904" s="488" t="str">
        <f t="shared" si="1"/>
        <v/>
      </c>
      <c r="L904" s="489">
        <f t="shared" si="5"/>
        <v>123</v>
      </c>
      <c r="M904" s="489">
        <f t="shared" si="3"/>
        <v>10</v>
      </c>
      <c r="N904" s="489" t="str">
        <f t="shared" si="4"/>
        <v/>
      </c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</row>
    <row r="905">
      <c r="A905" s="542">
        <v>725.0</v>
      </c>
      <c r="B905" s="560"/>
      <c r="C905" s="546"/>
      <c r="D905" s="547"/>
      <c r="E905" s="559"/>
      <c r="F905" s="337"/>
      <c r="G905" s="337"/>
      <c r="H905" s="337"/>
      <c r="I905" s="543"/>
      <c r="J905" s="480"/>
      <c r="K905" s="488" t="str">
        <f t="shared" si="1"/>
        <v/>
      </c>
      <c r="L905" s="489">
        <f t="shared" si="5"/>
        <v>123</v>
      </c>
      <c r="M905" s="489">
        <f t="shared" si="3"/>
        <v>10</v>
      </c>
      <c r="N905" s="489" t="str">
        <f t="shared" si="4"/>
        <v/>
      </c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</row>
    <row r="906">
      <c r="A906" s="542">
        <v>726.0</v>
      </c>
      <c r="B906" s="560"/>
      <c r="C906" s="546"/>
      <c r="D906" s="547"/>
      <c r="E906" s="559"/>
      <c r="F906" s="337"/>
      <c r="G906" s="337"/>
      <c r="H906" s="337"/>
      <c r="I906" s="543"/>
      <c r="J906" s="480"/>
      <c r="K906" s="488" t="str">
        <f t="shared" si="1"/>
        <v/>
      </c>
      <c r="L906" s="489">
        <f t="shared" si="5"/>
        <v>123</v>
      </c>
      <c r="M906" s="489">
        <f t="shared" si="3"/>
        <v>10</v>
      </c>
      <c r="N906" s="489" t="str">
        <f t="shared" si="4"/>
        <v/>
      </c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</row>
    <row r="907">
      <c r="A907" s="542">
        <v>727.0</v>
      </c>
      <c r="B907" s="560"/>
      <c r="C907" s="546"/>
      <c r="D907" s="547"/>
      <c r="E907" s="559"/>
      <c r="F907" s="337"/>
      <c r="G907" s="337"/>
      <c r="H907" s="337"/>
      <c r="I907" s="543"/>
      <c r="J907" s="480"/>
      <c r="K907" s="488" t="str">
        <f t="shared" si="1"/>
        <v/>
      </c>
      <c r="L907" s="489">
        <f t="shared" si="5"/>
        <v>123</v>
      </c>
      <c r="M907" s="489">
        <f t="shared" si="3"/>
        <v>10</v>
      </c>
      <c r="N907" s="489" t="str">
        <f t="shared" si="4"/>
        <v/>
      </c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</row>
    <row r="908">
      <c r="A908" s="542">
        <v>728.0</v>
      </c>
      <c r="B908" s="560"/>
      <c r="C908" s="546"/>
      <c r="D908" s="547"/>
      <c r="E908" s="559"/>
      <c r="F908" s="337"/>
      <c r="G908" s="337"/>
      <c r="H908" s="337"/>
      <c r="I908" s="543"/>
      <c r="J908" s="480"/>
      <c r="K908" s="488" t="str">
        <f t="shared" si="1"/>
        <v/>
      </c>
      <c r="L908" s="489">
        <f t="shared" si="5"/>
        <v>123</v>
      </c>
      <c r="M908" s="489">
        <f t="shared" si="3"/>
        <v>10</v>
      </c>
      <c r="N908" s="489" t="str">
        <f t="shared" si="4"/>
        <v/>
      </c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</row>
    <row r="909">
      <c r="A909" s="542">
        <v>729.0</v>
      </c>
      <c r="B909" s="560"/>
      <c r="C909" s="546"/>
      <c r="D909" s="547"/>
      <c r="E909" s="559"/>
      <c r="F909" s="337"/>
      <c r="G909" s="337"/>
      <c r="H909" s="337"/>
      <c r="I909" s="543"/>
      <c r="J909" s="480"/>
      <c r="K909" s="488" t="str">
        <f t="shared" si="1"/>
        <v/>
      </c>
      <c r="L909" s="489">
        <f t="shared" si="5"/>
        <v>123</v>
      </c>
      <c r="M909" s="489">
        <f t="shared" si="3"/>
        <v>10</v>
      </c>
      <c r="N909" s="489" t="str">
        <f t="shared" si="4"/>
        <v/>
      </c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</row>
    <row r="910">
      <c r="A910" s="542">
        <v>730.0</v>
      </c>
      <c r="B910" s="560"/>
      <c r="C910" s="546"/>
      <c r="D910" s="547"/>
      <c r="E910" s="559"/>
      <c r="F910" s="337"/>
      <c r="G910" s="337"/>
      <c r="H910" s="337"/>
      <c r="I910" s="543"/>
      <c r="J910" s="480"/>
      <c r="K910" s="488" t="str">
        <f t="shared" si="1"/>
        <v/>
      </c>
      <c r="L910" s="489">
        <f t="shared" si="5"/>
        <v>123</v>
      </c>
      <c r="M910" s="489">
        <f t="shared" si="3"/>
        <v>10</v>
      </c>
      <c r="N910" s="489" t="str">
        <f t="shared" si="4"/>
        <v/>
      </c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</row>
    <row r="911">
      <c r="A911" s="542">
        <v>731.0</v>
      </c>
      <c r="B911" s="560"/>
      <c r="C911" s="546"/>
      <c r="D911" s="547"/>
      <c r="E911" s="559"/>
      <c r="F911" s="337"/>
      <c r="G911" s="337"/>
      <c r="H911" s="337"/>
      <c r="I911" s="543"/>
      <c r="J911" s="480"/>
      <c r="K911" s="488" t="str">
        <f t="shared" si="1"/>
        <v/>
      </c>
      <c r="L911" s="489">
        <f t="shared" si="5"/>
        <v>123</v>
      </c>
      <c r="M911" s="489">
        <f t="shared" si="3"/>
        <v>10</v>
      </c>
      <c r="N911" s="489" t="str">
        <f t="shared" si="4"/>
        <v/>
      </c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</row>
    <row r="912">
      <c r="A912" s="542">
        <v>732.0</v>
      </c>
      <c r="B912" s="560"/>
      <c r="C912" s="546"/>
      <c r="D912" s="547"/>
      <c r="E912" s="559"/>
      <c r="F912" s="337"/>
      <c r="G912" s="337"/>
      <c r="H912" s="337"/>
      <c r="I912" s="543"/>
      <c r="J912" s="480"/>
      <c r="K912" s="488" t="str">
        <f t="shared" si="1"/>
        <v/>
      </c>
      <c r="L912" s="489">
        <f t="shared" si="5"/>
        <v>123</v>
      </c>
      <c r="M912" s="489">
        <f t="shared" si="3"/>
        <v>10</v>
      </c>
      <c r="N912" s="489" t="str">
        <f t="shared" si="4"/>
        <v/>
      </c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</row>
    <row r="913">
      <c r="A913" s="542">
        <v>733.0</v>
      </c>
      <c r="B913" s="560"/>
      <c r="C913" s="546"/>
      <c r="D913" s="547"/>
      <c r="E913" s="559"/>
      <c r="F913" s="337"/>
      <c r="G913" s="337"/>
      <c r="H913" s="337"/>
      <c r="I913" s="543"/>
      <c r="J913" s="480"/>
      <c r="K913" s="488" t="str">
        <f t="shared" si="1"/>
        <v/>
      </c>
      <c r="L913" s="489">
        <f t="shared" si="5"/>
        <v>123</v>
      </c>
      <c r="M913" s="489">
        <f t="shared" si="3"/>
        <v>10</v>
      </c>
      <c r="N913" s="489" t="str">
        <f t="shared" si="4"/>
        <v/>
      </c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</row>
    <row r="914">
      <c r="A914" s="542">
        <v>734.0</v>
      </c>
      <c r="B914" s="560"/>
      <c r="C914" s="546"/>
      <c r="D914" s="547"/>
      <c r="E914" s="559"/>
      <c r="F914" s="337"/>
      <c r="G914" s="337"/>
      <c r="H914" s="337"/>
      <c r="I914" s="543"/>
      <c r="J914" s="480"/>
      <c r="K914" s="488" t="str">
        <f t="shared" si="1"/>
        <v/>
      </c>
      <c r="L914" s="489">
        <f t="shared" si="5"/>
        <v>123</v>
      </c>
      <c r="M914" s="489">
        <f t="shared" si="3"/>
        <v>10</v>
      </c>
      <c r="N914" s="489" t="str">
        <f t="shared" si="4"/>
        <v/>
      </c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</row>
    <row r="915">
      <c r="A915" s="542">
        <v>735.0</v>
      </c>
      <c r="B915" s="560"/>
      <c r="C915" s="546"/>
      <c r="D915" s="547"/>
      <c r="E915" s="559"/>
      <c r="F915" s="337"/>
      <c r="G915" s="337"/>
      <c r="H915" s="337"/>
      <c r="I915" s="543"/>
      <c r="J915" s="480"/>
      <c r="K915" s="488" t="str">
        <f t="shared" si="1"/>
        <v/>
      </c>
      <c r="L915" s="489">
        <f t="shared" si="5"/>
        <v>123</v>
      </c>
      <c r="M915" s="489">
        <f t="shared" si="3"/>
        <v>10</v>
      </c>
      <c r="N915" s="489" t="str">
        <f t="shared" si="4"/>
        <v/>
      </c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</row>
    <row r="916">
      <c r="A916" s="542">
        <v>736.0</v>
      </c>
      <c r="B916" s="560"/>
      <c r="C916" s="546"/>
      <c r="D916" s="547"/>
      <c r="E916" s="559"/>
      <c r="F916" s="337"/>
      <c r="G916" s="337"/>
      <c r="H916" s="337"/>
      <c r="I916" s="543"/>
      <c r="J916" s="480"/>
      <c r="K916" s="488" t="str">
        <f t="shared" si="1"/>
        <v/>
      </c>
      <c r="L916" s="489">
        <f t="shared" si="5"/>
        <v>123</v>
      </c>
      <c r="M916" s="489">
        <f t="shared" si="3"/>
        <v>10</v>
      </c>
      <c r="N916" s="489" t="str">
        <f t="shared" si="4"/>
        <v/>
      </c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</row>
    <row r="917">
      <c r="A917" s="542">
        <v>737.0</v>
      </c>
      <c r="B917" s="560"/>
      <c r="C917" s="546"/>
      <c r="D917" s="547"/>
      <c r="E917" s="559"/>
      <c r="F917" s="337"/>
      <c r="G917" s="337"/>
      <c r="H917" s="337"/>
      <c r="I917" s="543"/>
      <c r="J917" s="480"/>
      <c r="K917" s="488" t="str">
        <f t="shared" si="1"/>
        <v/>
      </c>
      <c r="L917" s="489">
        <f t="shared" si="5"/>
        <v>123</v>
      </c>
      <c r="M917" s="489">
        <f t="shared" si="3"/>
        <v>10</v>
      </c>
      <c r="N917" s="489" t="str">
        <f t="shared" si="4"/>
        <v/>
      </c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</row>
    <row r="918">
      <c r="A918" s="542">
        <v>738.0</v>
      </c>
      <c r="B918" s="560"/>
      <c r="C918" s="546"/>
      <c r="D918" s="547"/>
      <c r="E918" s="559"/>
      <c r="F918" s="337"/>
      <c r="G918" s="337"/>
      <c r="H918" s="337"/>
      <c r="I918" s="543"/>
      <c r="J918" s="480"/>
      <c r="K918" s="488" t="str">
        <f t="shared" si="1"/>
        <v/>
      </c>
      <c r="L918" s="489">
        <f t="shared" si="5"/>
        <v>123</v>
      </c>
      <c r="M918" s="489">
        <f t="shared" si="3"/>
        <v>10</v>
      </c>
      <c r="N918" s="489" t="str">
        <f t="shared" si="4"/>
        <v/>
      </c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</row>
    <row r="919">
      <c r="A919" s="542">
        <v>739.0</v>
      </c>
      <c r="B919" s="560"/>
      <c r="C919" s="546"/>
      <c r="D919" s="547"/>
      <c r="E919" s="559"/>
      <c r="F919" s="337"/>
      <c r="G919" s="337"/>
      <c r="H919" s="337"/>
      <c r="I919" s="543"/>
      <c r="J919" s="480"/>
      <c r="K919" s="488" t="str">
        <f t="shared" si="1"/>
        <v/>
      </c>
      <c r="L919" s="489">
        <f t="shared" si="5"/>
        <v>123</v>
      </c>
      <c r="M919" s="489">
        <f t="shared" si="3"/>
        <v>10</v>
      </c>
      <c r="N919" s="489" t="str">
        <f t="shared" si="4"/>
        <v/>
      </c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</row>
    <row r="920">
      <c r="A920" s="542">
        <v>740.0</v>
      </c>
      <c r="B920" s="561"/>
      <c r="C920" s="542"/>
      <c r="D920" s="544"/>
      <c r="E920" s="558"/>
      <c r="F920" s="543"/>
      <c r="G920" s="543"/>
      <c r="H920" s="543"/>
      <c r="I920" s="543"/>
      <c r="J920" s="480"/>
      <c r="K920" s="488" t="str">
        <f t="shared" si="1"/>
        <v/>
      </c>
      <c r="L920" s="489">
        <f t="shared" si="5"/>
        <v>123</v>
      </c>
      <c r="M920" s="489">
        <f t="shared" si="3"/>
        <v>10</v>
      </c>
      <c r="N920" s="489" t="str">
        <f t="shared" si="4"/>
        <v/>
      </c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</row>
    <row r="921">
      <c r="A921" s="542">
        <v>741.0</v>
      </c>
      <c r="B921" s="561"/>
      <c r="C921" s="542"/>
      <c r="D921" s="544"/>
      <c r="E921" s="558"/>
      <c r="F921" s="543"/>
      <c r="G921" s="543"/>
      <c r="H921" s="543"/>
      <c r="I921" s="543"/>
      <c r="J921" s="480"/>
      <c r="K921" s="488" t="str">
        <f t="shared" si="1"/>
        <v/>
      </c>
      <c r="L921" s="489">
        <f t="shared" si="5"/>
        <v>123</v>
      </c>
      <c r="M921" s="489">
        <f t="shared" si="3"/>
        <v>10</v>
      </c>
      <c r="N921" s="489" t="str">
        <f t="shared" si="4"/>
        <v/>
      </c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</row>
    <row r="922">
      <c r="A922" s="542">
        <v>742.0</v>
      </c>
      <c r="B922" s="543"/>
      <c r="C922" s="543"/>
      <c r="D922" s="544"/>
      <c r="E922" s="558"/>
      <c r="F922" s="543"/>
      <c r="G922" s="543"/>
      <c r="H922" s="543"/>
      <c r="I922" s="543"/>
      <c r="J922" s="480"/>
      <c r="K922" s="488" t="str">
        <f t="shared" si="1"/>
        <v/>
      </c>
      <c r="L922" s="489">
        <f t="shared" si="5"/>
        <v>123</v>
      </c>
      <c r="M922" s="489">
        <f t="shared" si="3"/>
        <v>10</v>
      </c>
      <c r="N922" s="489" t="str">
        <f t="shared" si="4"/>
        <v/>
      </c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</row>
    <row r="923">
      <c r="A923" s="542">
        <v>743.0</v>
      </c>
      <c r="B923" s="543"/>
      <c r="C923" s="543"/>
      <c r="D923" s="544"/>
      <c r="E923" s="558"/>
      <c r="F923" s="543"/>
      <c r="G923" s="543"/>
      <c r="H923" s="543"/>
      <c r="I923" s="543"/>
      <c r="J923" s="480"/>
      <c r="K923" s="488" t="str">
        <f t="shared" si="1"/>
        <v/>
      </c>
      <c r="L923" s="489">
        <f t="shared" si="5"/>
        <v>123</v>
      </c>
      <c r="M923" s="489">
        <f t="shared" si="3"/>
        <v>10</v>
      </c>
      <c r="N923" s="489" t="str">
        <f t="shared" si="4"/>
        <v/>
      </c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</row>
    <row r="924">
      <c r="A924" s="542">
        <v>744.0</v>
      </c>
      <c r="B924" s="543"/>
      <c r="C924" s="543"/>
      <c r="D924" s="544"/>
      <c r="E924" s="558"/>
      <c r="F924" s="543"/>
      <c r="G924" s="543"/>
      <c r="H924" s="543"/>
      <c r="I924" s="543"/>
      <c r="J924" s="480"/>
      <c r="K924" s="488" t="str">
        <f t="shared" si="1"/>
        <v/>
      </c>
      <c r="L924" s="489">
        <f t="shared" si="5"/>
        <v>123</v>
      </c>
      <c r="M924" s="489">
        <f t="shared" si="3"/>
        <v>10</v>
      </c>
      <c r="N924" s="489" t="str">
        <f t="shared" si="4"/>
        <v/>
      </c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</row>
    <row r="925">
      <c r="A925" s="542">
        <v>745.0</v>
      </c>
      <c r="B925" s="543"/>
      <c r="C925" s="543"/>
      <c r="D925" s="544"/>
      <c r="E925" s="558"/>
      <c r="F925" s="543"/>
      <c r="G925" s="543"/>
      <c r="H925" s="543"/>
      <c r="I925" s="543"/>
      <c r="J925" s="480"/>
      <c r="K925" s="488" t="str">
        <f t="shared" si="1"/>
        <v/>
      </c>
      <c r="L925" s="489">
        <f t="shared" si="5"/>
        <v>123</v>
      </c>
      <c r="M925" s="489">
        <f t="shared" si="3"/>
        <v>10</v>
      </c>
      <c r="N925" s="489" t="str">
        <f t="shared" si="4"/>
        <v/>
      </c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</row>
    <row r="926">
      <c r="A926" s="542">
        <v>746.0</v>
      </c>
      <c r="B926" s="543"/>
      <c r="C926" s="543"/>
      <c r="D926" s="544"/>
      <c r="E926" s="558"/>
      <c r="F926" s="543"/>
      <c r="G926" s="543"/>
      <c r="H926" s="543"/>
      <c r="I926" s="543"/>
      <c r="J926" s="480"/>
      <c r="K926" s="488" t="str">
        <f t="shared" si="1"/>
        <v/>
      </c>
      <c r="L926" s="489">
        <f t="shared" si="5"/>
        <v>123</v>
      </c>
      <c r="M926" s="489">
        <f t="shared" si="3"/>
        <v>10</v>
      </c>
      <c r="N926" s="489" t="str">
        <f t="shared" si="4"/>
        <v/>
      </c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</row>
    <row r="927">
      <c r="A927" s="542">
        <v>747.0</v>
      </c>
      <c r="B927" s="543"/>
      <c r="C927" s="543"/>
      <c r="D927" s="544"/>
      <c r="E927" s="558"/>
      <c r="F927" s="543"/>
      <c r="G927" s="543"/>
      <c r="H927" s="543"/>
      <c r="I927" s="543"/>
      <c r="J927" s="480"/>
      <c r="K927" s="488" t="str">
        <f t="shared" si="1"/>
        <v/>
      </c>
      <c r="L927" s="489">
        <f t="shared" si="5"/>
        <v>123</v>
      </c>
      <c r="M927" s="489">
        <f t="shared" si="3"/>
        <v>10</v>
      </c>
      <c r="N927" s="489" t="str">
        <f t="shared" si="4"/>
        <v/>
      </c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</row>
    <row r="928">
      <c r="A928" s="542">
        <v>748.0</v>
      </c>
      <c r="B928" s="543"/>
      <c r="C928" s="543"/>
      <c r="D928" s="544"/>
      <c r="E928" s="558"/>
      <c r="F928" s="543"/>
      <c r="G928" s="543"/>
      <c r="H928" s="543"/>
      <c r="I928" s="543"/>
      <c r="J928" s="480"/>
      <c r="K928" s="488" t="str">
        <f t="shared" si="1"/>
        <v/>
      </c>
      <c r="L928" s="489">
        <f t="shared" si="5"/>
        <v>123</v>
      </c>
      <c r="M928" s="489">
        <f t="shared" si="3"/>
        <v>10</v>
      </c>
      <c r="N928" s="489" t="str">
        <f t="shared" si="4"/>
        <v/>
      </c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</row>
    <row r="929">
      <c r="A929" s="542">
        <v>749.0</v>
      </c>
      <c r="B929" s="543"/>
      <c r="C929" s="543"/>
      <c r="D929" s="544"/>
      <c r="E929" s="558"/>
      <c r="F929" s="543"/>
      <c r="G929" s="543"/>
      <c r="H929" s="543"/>
      <c r="I929" s="543"/>
      <c r="J929" s="480"/>
      <c r="K929" s="488" t="str">
        <f t="shared" si="1"/>
        <v/>
      </c>
      <c r="L929" s="489">
        <f t="shared" si="5"/>
        <v>123</v>
      </c>
      <c r="M929" s="489">
        <f t="shared" si="3"/>
        <v>10</v>
      </c>
      <c r="N929" s="489" t="str">
        <f t="shared" si="4"/>
        <v/>
      </c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</row>
    <row r="930">
      <c r="A930" s="542">
        <v>750.0</v>
      </c>
      <c r="B930" s="543"/>
      <c r="C930" s="543"/>
      <c r="D930" s="544"/>
      <c r="E930" s="558"/>
      <c r="F930" s="543"/>
      <c r="G930" s="543"/>
      <c r="H930" s="543"/>
      <c r="I930" s="543"/>
      <c r="J930" s="480"/>
      <c r="K930" s="488" t="str">
        <f t="shared" si="1"/>
        <v/>
      </c>
      <c r="L930" s="489">
        <f t="shared" si="5"/>
        <v>123</v>
      </c>
      <c r="M930" s="489">
        <f t="shared" si="3"/>
        <v>10</v>
      </c>
      <c r="N930" s="489" t="str">
        <f t="shared" si="4"/>
        <v/>
      </c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</row>
    <row r="931">
      <c r="A931" s="542">
        <v>751.0</v>
      </c>
      <c r="B931" s="543"/>
      <c r="C931" s="543"/>
      <c r="D931" s="544"/>
      <c r="E931" s="558"/>
      <c r="F931" s="543"/>
      <c r="G931" s="543"/>
      <c r="H931" s="543"/>
      <c r="I931" s="543"/>
      <c r="J931" s="480"/>
      <c r="K931" s="488" t="str">
        <f t="shared" si="1"/>
        <v/>
      </c>
      <c r="L931" s="489">
        <f t="shared" si="5"/>
        <v>123</v>
      </c>
      <c r="M931" s="489">
        <f t="shared" si="3"/>
        <v>10</v>
      </c>
      <c r="N931" s="489" t="str">
        <f t="shared" si="4"/>
        <v/>
      </c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</row>
    <row r="932">
      <c r="A932" s="542">
        <v>752.0</v>
      </c>
      <c r="B932" s="543"/>
      <c r="C932" s="543"/>
      <c r="D932" s="544"/>
      <c r="E932" s="558"/>
      <c r="F932" s="543"/>
      <c r="G932" s="543"/>
      <c r="H932" s="543"/>
      <c r="I932" s="543"/>
      <c r="J932" s="480"/>
      <c r="K932" s="488" t="str">
        <f t="shared" si="1"/>
        <v/>
      </c>
      <c r="L932" s="489">
        <f t="shared" si="5"/>
        <v>123</v>
      </c>
      <c r="M932" s="489">
        <f t="shared" si="3"/>
        <v>10</v>
      </c>
      <c r="N932" s="489" t="str">
        <f t="shared" si="4"/>
        <v/>
      </c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</row>
    <row r="933">
      <c r="A933" s="542">
        <v>753.0</v>
      </c>
      <c r="B933" s="543"/>
      <c r="C933" s="543"/>
      <c r="D933" s="544"/>
      <c r="E933" s="558"/>
      <c r="F933" s="543"/>
      <c r="G933" s="543"/>
      <c r="H933" s="543"/>
      <c r="I933" s="543"/>
      <c r="J933" s="480"/>
      <c r="K933" s="488" t="str">
        <f t="shared" si="1"/>
        <v/>
      </c>
      <c r="L933" s="489">
        <f t="shared" si="5"/>
        <v>123</v>
      </c>
      <c r="M933" s="489">
        <f t="shared" si="3"/>
        <v>10</v>
      </c>
      <c r="N933" s="489" t="str">
        <f t="shared" si="4"/>
        <v/>
      </c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</row>
    <row r="934">
      <c r="A934" s="542">
        <v>754.0</v>
      </c>
      <c r="B934" s="543"/>
      <c r="C934" s="543"/>
      <c r="D934" s="544"/>
      <c r="E934" s="558"/>
      <c r="F934" s="543"/>
      <c r="G934" s="543"/>
      <c r="H934" s="543"/>
      <c r="I934" s="543"/>
      <c r="J934" s="480"/>
      <c r="K934" s="488" t="str">
        <f t="shared" si="1"/>
        <v/>
      </c>
      <c r="L934" s="489">
        <f t="shared" si="5"/>
        <v>123</v>
      </c>
      <c r="M934" s="489">
        <f t="shared" si="3"/>
        <v>10</v>
      </c>
      <c r="N934" s="489" t="str">
        <f t="shared" si="4"/>
        <v/>
      </c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</row>
    <row r="935">
      <c r="A935" s="542">
        <v>755.0</v>
      </c>
      <c r="B935" s="543"/>
      <c r="C935" s="543"/>
      <c r="D935" s="544"/>
      <c r="E935" s="558"/>
      <c r="F935" s="543"/>
      <c r="G935" s="543"/>
      <c r="H935" s="543"/>
      <c r="I935" s="543"/>
      <c r="J935" s="480"/>
      <c r="K935" s="488" t="str">
        <f t="shared" si="1"/>
        <v/>
      </c>
      <c r="L935" s="489">
        <f t="shared" si="5"/>
        <v>123</v>
      </c>
      <c r="M935" s="489">
        <f t="shared" si="3"/>
        <v>10</v>
      </c>
      <c r="N935" s="489" t="str">
        <f t="shared" si="4"/>
        <v/>
      </c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</row>
    <row r="936">
      <c r="A936" s="542">
        <v>756.0</v>
      </c>
      <c r="B936" s="543"/>
      <c r="C936" s="543"/>
      <c r="D936" s="544"/>
      <c r="E936" s="558"/>
      <c r="F936" s="543"/>
      <c r="G936" s="543"/>
      <c r="H936" s="543"/>
      <c r="I936" s="543"/>
      <c r="J936" s="480"/>
      <c r="K936" s="488" t="str">
        <f t="shared" si="1"/>
        <v/>
      </c>
      <c r="L936" s="489">
        <f t="shared" si="5"/>
        <v>123</v>
      </c>
      <c r="M936" s="489">
        <f t="shared" si="3"/>
        <v>10</v>
      </c>
      <c r="N936" s="489" t="str">
        <f t="shared" si="4"/>
        <v/>
      </c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</row>
    <row r="937">
      <c r="A937" s="542">
        <v>757.0</v>
      </c>
      <c r="B937" s="543"/>
      <c r="C937" s="543"/>
      <c r="D937" s="544"/>
      <c r="E937" s="558"/>
      <c r="F937" s="543"/>
      <c r="G937" s="543"/>
      <c r="H937" s="543"/>
      <c r="I937" s="543"/>
      <c r="J937" s="480"/>
      <c r="K937" s="488" t="str">
        <f t="shared" si="1"/>
        <v/>
      </c>
      <c r="L937" s="489">
        <f t="shared" si="5"/>
        <v>123</v>
      </c>
      <c r="M937" s="489">
        <f t="shared" si="3"/>
        <v>10</v>
      </c>
      <c r="N937" s="489" t="str">
        <f t="shared" si="4"/>
        <v/>
      </c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</row>
    <row r="938">
      <c r="A938" s="542">
        <v>758.0</v>
      </c>
      <c r="B938" s="543"/>
      <c r="C938" s="543"/>
      <c r="D938" s="544"/>
      <c r="E938" s="558"/>
      <c r="F938" s="543"/>
      <c r="G938" s="543"/>
      <c r="H938" s="543"/>
      <c r="I938" s="543"/>
      <c r="J938" s="480"/>
      <c r="K938" s="488" t="str">
        <f t="shared" si="1"/>
        <v/>
      </c>
      <c r="L938" s="489">
        <f t="shared" si="5"/>
        <v>123</v>
      </c>
      <c r="M938" s="489">
        <f t="shared" si="3"/>
        <v>10</v>
      </c>
      <c r="N938" s="489" t="str">
        <f t="shared" si="4"/>
        <v/>
      </c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</row>
    <row r="939">
      <c r="A939" s="542">
        <v>759.0</v>
      </c>
      <c r="B939" s="543"/>
      <c r="C939" s="543"/>
      <c r="D939" s="544"/>
      <c r="E939" s="558"/>
      <c r="F939" s="543"/>
      <c r="G939" s="543"/>
      <c r="H939" s="543"/>
      <c r="I939" s="543"/>
      <c r="J939" s="480"/>
      <c r="K939" s="488" t="str">
        <f t="shared" si="1"/>
        <v/>
      </c>
      <c r="L939" s="489">
        <f t="shared" si="5"/>
        <v>123</v>
      </c>
      <c r="M939" s="489">
        <f t="shared" si="3"/>
        <v>10</v>
      </c>
      <c r="N939" s="489" t="str">
        <f t="shared" si="4"/>
        <v/>
      </c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</row>
    <row r="940">
      <c r="A940" s="542">
        <v>760.0</v>
      </c>
      <c r="B940" s="543"/>
      <c r="C940" s="543"/>
      <c r="D940" s="544"/>
      <c r="E940" s="558"/>
      <c r="F940" s="543"/>
      <c r="G940" s="543"/>
      <c r="H940" s="543"/>
      <c r="I940" s="543"/>
      <c r="J940" s="480"/>
      <c r="K940" s="488" t="str">
        <f t="shared" si="1"/>
        <v/>
      </c>
      <c r="L940" s="489">
        <f t="shared" si="5"/>
        <v>123</v>
      </c>
      <c r="M940" s="489">
        <f t="shared" si="3"/>
        <v>10</v>
      </c>
      <c r="N940" s="489" t="str">
        <f t="shared" si="4"/>
        <v/>
      </c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</row>
    <row r="941">
      <c r="A941" s="542">
        <v>761.0</v>
      </c>
      <c r="B941" s="543"/>
      <c r="C941" s="543"/>
      <c r="D941" s="544"/>
      <c r="E941" s="558"/>
      <c r="F941" s="543"/>
      <c r="G941" s="543"/>
      <c r="H941" s="543"/>
      <c r="I941" s="543"/>
      <c r="J941" s="480"/>
      <c r="K941" s="488" t="str">
        <f t="shared" si="1"/>
        <v/>
      </c>
      <c r="L941" s="489">
        <f t="shared" si="5"/>
        <v>123</v>
      </c>
      <c r="M941" s="489">
        <f t="shared" si="3"/>
        <v>10</v>
      </c>
      <c r="N941" s="489" t="str">
        <f t="shared" si="4"/>
        <v/>
      </c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</row>
    <row r="942">
      <c r="A942" s="542">
        <v>762.0</v>
      </c>
      <c r="B942" s="543"/>
      <c r="C942" s="543"/>
      <c r="D942" s="544"/>
      <c r="E942" s="558"/>
      <c r="F942" s="543"/>
      <c r="G942" s="543"/>
      <c r="H942" s="543"/>
      <c r="I942" s="543"/>
      <c r="J942" s="480"/>
      <c r="K942" s="488" t="str">
        <f t="shared" si="1"/>
        <v/>
      </c>
      <c r="L942" s="489">
        <f t="shared" si="5"/>
        <v>123</v>
      </c>
      <c r="M942" s="489">
        <f t="shared" si="3"/>
        <v>10</v>
      </c>
      <c r="N942" s="489" t="str">
        <f t="shared" si="4"/>
        <v/>
      </c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</row>
    <row r="943">
      <c r="A943" s="542">
        <v>763.0</v>
      </c>
      <c r="B943" s="543"/>
      <c r="C943" s="543"/>
      <c r="D943" s="544"/>
      <c r="E943" s="558"/>
      <c r="F943" s="543"/>
      <c r="G943" s="543"/>
      <c r="H943" s="543"/>
      <c r="I943" s="543"/>
      <c r="J943" s="480"/>
      <c r="K943" s="488" t="str">
        <f t="shared" si="1"/>
        <v/>
      </c>
      <c r="L943" s="489">
        <f t="shared" si="5"/>
        <v>123</v>
      </c>
      <c r="M943" s="489">
        <f t="shared" si="3"/>
        <v>10</v>
      </c>
      <c r="N943" s="489" t="str">
        <f t="shared" si="4"/>
        <v/>
      </c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</row>
    <row r="944">
      <c r="A944" s="542">
        <v>764.0</v>
      </c>
      <c r="B944" s="543"/>
      <c r="C944" s="543"/>
      <c r="D944" s="544"/>
      <c r="E944" s="558"/>
      <c r="F944" s="543"/>
      <c r="G944" s="543"/>
      <c r="H944" s="543"/>
      <c r="I944" s="543"/>
      <c r="J944" s="480"/>
      <c r="K944" s="488" t="str">
        <f t="shared" si="1"/>
        <v/>
      </c>
      <c r="L944" s="489">
        <f t="shared" si="5"/>
        <v>123</v>
      </c>
      <c r="M944" s="489">
        <f t="shared" si="3"/>
        <v>10</v>
      </c>
      <c r="N944" s="489" t="str">
        <f t="shared" si="4"/>
        <v/>
      </c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</row>
    <row r="945">
      <c r="A945" s="542">
        <v>765.0</v>
      </c>
      <c r="B945" s="543"/>
      <c r="C945" s="543"/>
      <c r="D945" s="544"/>
      <c r="E945" s="558"/>
      <c r="F945" s="543"/>
      <c r="G945" s="543"/>
      <c r="H945" s="543"/>
      <c r="I945" s="543"/>
      <c r="J945" s="480"/>
      <c r="K945" s="488" t="str">
        <f t="shared" si="1"/>
        <v/>
      </c>
      <c r="L945" s="489">
        <f t="shared" si="5"/>
        <v>123</v>
      </c>
      <c r="M945" s="489">
        <f t="shared" si="3"/>
        <v>10</v>
      </c>
      <c r="N945" s="489" t="str">
        <f t="shared" si="4"/>
        <v/>
      </c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</row>
    <row r="946">
      <c r="A946" s="542">
        <v>766.0</v>
      </c>
      <c r="B946" s="543"/>
      <c r="C946" s="543"/>
      <c r="D946" s="544"/>
      <c r="E946" s="558"/>
      <c r="F946" s="543"/>
      <c r="G946" s="543"/>
      <c r="H946" s="543"/>
      <c r="I946" s="543"/>
      <c r="J946" s="480"/>
      <c r="K946" s="488" t="str">
        <f t="shared" si="1"/>
        <v/>
      </c>
      <c r="L946" s="489">
        <f t="shared" si="5"/>
        <v>123</v>
      </c>
      <c r="M946" s="489">
        <f t="shared" si="3"/>
        <v>10</v>
      </c>
      <c r="N946" s="489" t="str">
        <f t="shared" si="4"/>
        <v/>
      </c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</row>
    <row r="947">
      <c r="A947" s="542">
        <v>767.0</v>
      </c>
      <c r="B947" s="543"/>
      <c r="C947" s="543"/>
      <c r="D947" s="544"/>
      <c r="E947" s="558"/>
      <c r="F947" s="543"/>
      <c r="G947" s="543"/>
      <c r="H947" s="543"/>
      <c r="I947" s="543"/>
      <c r="J947" s="480"/>
      <c r="K947" s="488" t="str">
        <f t="shared" si="1"/>
        <v/>
      </c>
      <c r="L947" s="489">
        <f t="shared" si="5"/>
        <v>123</v>
      </c>
      <c r="M947" s="489">
        <f t="shared" si="3"/>
        <v>10</v>
      </c>
      <c r="N947" s="489" t="str">
        <f t="shared" si="4"/>
        <v/>
      </c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</row>
    <row r="948">
      <c r="A948" s="542">
        <v>768.0</v>
      </c>
      <c r="B948" s="543"/>
      <c r="C948" s="543"/>
      <c r="D948" s="544"/>
      <c r="E948" s="558"/>
      <c r="F948" s="543"/>
      <c r="G948" s="543"/>
      <c r="H948" s="543"/>
      <c r="I948" s="543"/>
      <c r="J948" s="480"/>
      <c r="K948" s="488" t="str">
        <f t="shared" si="1"/>
        <v/>
      </c>
      <c r="L948" s="489">
        <f t="shared" si="5"/>
        <v>123</v>
      </c>
      <c r="M948" s="489">
        <f t="shared" si="3"/>
        <v>10</v>
      </c>
      <c r="N948" s="489" t="str">
        <f t="shared" si="4"/>
        <v/>
      </c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</row>
    <row r="949">
      <c r="A949" s="542">
        <v>769.0</v>
      </c>
      <c r="B949" s="543"/>
      <c r="C949" s="543"/>
      <c r="D949" s="544"/>
      <c r="E949" s="558"/>
      <c r="F949" s="543"/>
      <c r="G949" s="543"/>
      <c r="H949" s="543"/>
      <c r="I949" s="543"/>
      <c r="J949" s="480"/>
      <c r="K949" s="488" t="str">
        <f t="shared" si="1"/>
        <v/>
      </c>
      <c r="L949" s="489">
        <f t="shared" si="5"/>
        <v>123</v>
      </c>
      <c r="M949" s="489">
        <f t="shared" si="3"/>
        <v>10</v>
      </c>
      <c r="N949" s="489" t="str">
        <f t="shared" si="4"/>
        <v/>
      </c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</row>
    <row r="950">
      <c r="A950" s="542">
        <v>770.0</v>
      </c>
      <c r="B950" s="543"/>
      <c r="C950" s="543"/>
      <c r="D950" s="544"/>
      <c r="E950" s="558"/>
      <c r="F950" s="543"/>
      <c r="G950" s="543"/>
      <c r="H950" s="543"/>
      <c r="I950" s="543"/>
      <c r="J950" s="480"/>
      <c r="K950" s="488" t="str">
        <f t="shared" si="1"/>
        <v/>
      </c>
      <c r="L950" s="489">
        <f t="shared" si="5"/>
        <v>123</v>
      </c>
      <c r="M950" s="489">
        <f t="shared" si="3"/>
        <v>10</v>
      </c>
      <c r="N950" s="489" t="str">
        <f t="shared" si="4"/>
        <v/>
      </c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</row>
    <row r="951">
      <c r="A951" s="542">
        <v>771.0</v>
      </c>
      <c r="B951" s="337"/>
      <c r="C951" s="337"/>
      <c r="D951" s="547"/>
      <c r="E951" s="559"/>
      <c r="F951" s="337"/>
      <c r="G951" s="337"/>
      <c r="H951" s="543"/>
      <c r="I951" s="543"/>
      <c r="J951" s="480"/>
      <c r="K951" s="488" t="str">
        <f t="shared" si="1"/>
        <v/>
      </c>
      <c r="L951" s="489">
        <f t="shared" si="5"/>
        <v>123</v>
      </c>
      <c r="M951" s="489">
        <f t="shared" si="3"/>
        <v>10</v>
      </c>
      <c r="N951" s="489" t="str">
        <f t="shared" si="4"/>
        <v/>
      </c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</row>
    <row r="952">
      <c r="A952" s="542">
        <v>772.0</v>
      </c>
      <c r="B952" s="337"/>
      <c r="C952" s="337"/>
      <c r="D952" s="547"/>
      <c r="E952" s="559"/>
      <c r="F952" s="337"/>
      <c r="G952" s="337"/>
      <c r="H952" s="543"/>
      <c r="I952" s="543"/>
      <c r="J952" s="480"/>
      <c r="K952" s="488" t="str">
        <f t="shared" si="1"/>
        <v/>
      </c>
      <c r="L952" s="489">
        <f t="shared" si="5"/>
        <v>123</v>
      </c>
      <c r="M952" s="489">
        <f t="shared" si="3"/>
        <v>10</v>
      </c>
      <c r="N952" s="489" t="str">
        <f t="shared" si="4"/>
        <v/>
      </c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</row>
    <row r="953">
      <c r="A953" s="542">
        <v>773.0</v>
      </c>
      <c r="B953" s="337"/>
      <c r="C953" s="337"/>
      <c r="D953" s="547"/>
      <c r="E953" s="559"/>
      <c r="F953" s="337"/>
      <c r="G953" s="337"/>
      <c r="H953" s="543"/>
      <c r="I953" s="543"/>
      <c r="J953" s="480"/>
      <c r="K953" s="488" t="str">
        <f t="shared" si="1"/>
        <v/>
      </c>
      <c r="L953" s="489">
        <f t="shared" si="5"/>
        <v>123</v>
      </c>
      <c r="M953" s="489">
        <f t="shared" si="3"/>
        <v>10</v>
      </c>
      <c r="N953" s="489" t="str">
        <f t="shared" si="4"/>
        <v/>
      </c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</row>
    <row r="954">
      <c r="A954" s="542">
        <v>774.0</v>
      </c>
      <c r="B954" s="337"/>
      <c r="C954" s="337"/>
      <c r="D954" s="547"/>
      <c r="E954" s="559"/>
      <c r="F954" s="337"/>
      <c r="G954" s="337"/>
      <c r="H954" s="543"/>
      <c r="I954" s="543"/>
      <c r="J954" s="480"/>
      <c r="K954" s="488" t="str">
        <f t="shared" si="1"/>
        <v/>
      </c>
      <c r="L954" s="489">
        <f t="shared" si="5"/>
        <v>123</v>
      </c>
      <c r="M954" s="489">
        <f t="shared" si="3"/>
        <v>10</v>
      </c>
      <c r="N954" s="489" t="str">
        <f t="shared" si="4"/>
        <v/>
      </c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</row>
    <row r="955">
      <c r="A955" s="542">
        <v>775.0</v>
      </c>
      <c r="B955" s="337"/>
      <c r="C955" s="337"/>
      <c r="D955" s="547"/>
      <c r="E955" s="559"/>
      <c r="F955" s="337"/>
      <c r="G955" s="337"/>
      <c r="H955" s="543"/>
      <c r="I955" s="543"/>
      <c r="J955" s="480"/>
      <c r="K955" s="488" t="str">
        <f t="shared" si="1"/>
        <v/>
      </c>
      <c r="L955" s="489">
        <f t="shared" si="5"/>
        <v>123</v>
      </c>
      <c r="M955" s="489">
        <f t="shared" si="3"/>
        <v>10</v>
      </c>
      <c r="N955" s="489" t="str">
        <f t="shared" si="4"/>
        <v/>
      </c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</row>
    <row r="956">
      <c r="A956" s="542">
        <v>776.0</v>
      </c>
      <c r="B956" s="337"/>
      <c r="C956" s="337"/>
      <c r="D956" s="547"/>
      <c r="E956" s="559"/>
      <c r="F956" s="337"/>
      <c r="G956" s="337"/>
      <c r="H956" s="543"/>
      <c r="I956" s="543"/>
      <c r="J956" s="480"/>
      <c r="K956" s="488" t="str">
        <f t="shared" si="1"/>
        <v/>
      </c>
      <c r="L956" s="489">
        <f t="shared" si="5"/>
        <v>123</v>
      </c>
      <c r="M956" s="489">
        <f t="shared" si="3"/>
        <v>10</v>
      </c>
      <c r="N956" s="489" t="str">
        <f t="shared" si="4"/>
        <v/>
      </c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</row>
    <row r="957">
      <c r="A957" s="542">
        <v>777.0</v>
      </c>
      <c r="B957" s="337"/>
      <c r="C957" s="337"/>
      <c r="D957" s="547"/>
      <c r="E957" s="559"/>
      <c r="F957" s="337"/>
      <c r="G957" s="337"/>
      <c r="H957" s="543"/>
      <c r="I957" s="543"/>
      <c r="J957" s="480"/>
      <c r="K957" s="488" t="str">
        <f t="shared" si="1"/>
        <v/>
      </c>
      <c r="L957" s="489">
        <f t="shared" si="5"/>
        <v>123</v>
      </c>
      <c r="M957" s="489">
        <f t="shared" si="3"/>
        <v>10</v>
      </c>
      <c r="N957" s="489" t="str">
        <f t="shared" si="4"/>
        <v/>
      </c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</row>
    <row r="958">
      <c r="A958" s="542">
        <v>778.0</v>
      </c>
      <c r="B958" s="337"/>
      <c r="C958" s="337"/>
      <c r="D958" s="547"/>
      <c r="E958" s="559"/>
      <c r="F958" s="337"/>
      <c r="G958" s="337"/>
      <c r="H958" s="543"/>
      <c r="I958" s="543"/>
      <c r="J958" s="480"/>
      <c r="K958" s="488" t="str">
        <f t="shared" si="1"/>
        <v/>
      </c>
      <c r="L958" s="489">
        <f t="shared" si="5"/>
        <v>123</v>
      </c>
      <c r="M958" s="489">
        <f t="shared" si="3"/>
        <v>10</v>
      </c>
      <c r="N958" s="489" t="str">
        <f t="shared" si="4"/>
        <v/>
      </c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</row>
    <row r="959">
      <c r="A959" s="542">
        <v>779.0</v>
      </c>
      <c r="B959" s="337"/>
      <c r="C959" s="337"/>
      <c r="D959" s="547"/>
      <c r="E959" s="559"/>
      <c r="F959" s="337"/>
      <c r="G959" s="337"/>
      <c r="H959" s="543"/>
      <c r="I959" s="543"/>
      <c r="J959" s="480"/>
      <c r="K959" s="488" t="str">
        <f t="shared" si="1"/>
        <v/>
      </c>
      <c r="L959" s="489">
        <f t="shared" si="5"/>
        <v>123</v>
      </c>
      <c r="M959" s="489">
        <f t="shared" si="3"/>
        <v>10</v>
      </c>
      <c r="N959" s="489" t="str">
        <f t="shared" si="4"/>
        <v/>
      </c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</row>
    <row r="960">
      <c r="A960" s="542">
        <v>780.0</v>
      </c>
      <c r="B960" s="337"/>
      <c r="C960" s="337"/>
      <c r="D960" s="547"/>
      <c r="E960" s="559"/>
      <c r="F960" s="337"/>
      <c r="G960" s="337"/>
      <c r="H960" s="543"/>
      <c r="I960" s="543"/>
      <c r="J960" s="480"/>
      <c r="K960" s="488" t="str">
        <f t="shared" si="1"/>
        <v/>
      </c>
      <c r="L960" s="489">
        <f t="shared" si="5"/>
        <v>123</v>
      </c>
      <c r="M960" s="489">
        <f t="shared" si="3"/>
        <v>10</v>
      </c>
      <c r="N960" s="489" t="str">
        <f t="shared" si="4"/>
        <v/>
      </c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</row>
    <row r="961">
      <c r="A961" s="542">
        <v>781.0</v>
      </c>
      <c r="B961" s="337"/>
      <c r="C961" s="337"/>
      <c r="D961" s="547"/>
      <c r="E961" s="559"/>
      <c r="F961" s="337"/>
      <c r="G961" s="337"/>
      <c r="H961" s="543"/>
      <c r="I961" s="543"/>
      <c r="J961" s="480"/>
      <c r="K961" s="488" t="str">
        <f t="shared" si="1"/>
        <v/>
      </c>
      <c r="L961" s="489">
        <f t="shared" si="5"/>
        <v>123</v>
      </c>
      <c r="M961" s="489">
        <f t="shared" si="3"/>
        <v>10</v>
      </c>
      <c r="N961" s="489" t="str">
        <f t="shared" si="4"/>
        <v/>
      </c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</row>
    <row r="962">
      <c r="A962" s="542">
        <v>782.0</v>
      </c>
      <c r="B962" s="337"/>
      <c r="C962" s="337"/>
      <c r="D962" s="547"/>
      <c r="E962" s="559"/>
      <c r="F962" s="337"/>
      <c r="G962" s="337"/>
      <c r="H962" s="337"/>
      <c r="I962" s="543"/>
      <c r="J962" s="480"/>
      <c r="K962" s="488" t="str">
        <f t="shared" si="1"/>
        <v/>
      </c>
      <c r="L962" s="489">
        <f t="shared" si="5"/>
        <v>123</v>
      </c>
      <c r="M962" s="489">
        <f t="shared" si="3"/>
        <v>10</v>
      </c>
      <c r="N962" s="489" t="str">
        <f t="shared" si="4"/>
        <v/>
      </c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</row>
    <row r="963">
      <c r="A963" s="542">
        <v>783.0</v>
      </c>
      <c r="B963" s="337"/>
      <c r="C963" s="337"/>
      <c r="D963" s="547"/>
      <c r="E963" s="559"/>
      <c r="F963" s="337"/>
      <c r="G963" s="337"/>
      <c r="H963" s="337"/>
      <c r="I963" s="543"/>
      <c r="J963" s="480"/>
      <c r="K963" s="488" t="str">
        <f t="shared" si="1"/>
        <v/>
      </c>
      <c r="L963" s="489">
        <f t="shared" si="5"/>
        <v>123</v>
      </c>
      <c r="M963" s="489">
        <f t="shared" si="3"/>
        <v>10</v>
      </c>
      <c r="N963" s="489" t="str">
        <f t="shared" si="4"/>
        <v/>
      </c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</row>
    <row r="964">
      <c r="A964" s="542">
        <v>784.0</v>
      </c>
      <c r="B964" s="337"/>
      <c r="C964" s="337"/>
      <c r="D964" s="547"/>
      <c r="E964" s="559"/>
      <c r="F964" s="337"/>
      <c r="G964" s="337"/>
      <c r="H964" s="337"/>
      <c r="I964" s="543"/>
      <c r="J964" s="480"/>
      <c r="K964" s="488" t="str">
        <f t="shared" si="1"/>
        <v/>
      </c>
      <c r="L964" s="489">
        <f t="shared" si="5"/>
        <v>123</v>
      </c>
      <c r="M964" s="489">
        <f t="shared" si="3"/>
        <v>10</v>
      </c>
      <c r="N964" s="489" t="str">
        <f t="shared" si="4"/>
        <v/>
      </c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</row>
    <row r="965">
      <c r="A965" s="542">
        <v>785.0</v>
      </c>
      <c r="B965" s="337"/>
      <c r="C965" s="337"/>
      <c r="D965" s="547"/>
      <c r="E965" s="559"/>
      <c r="F965" s="337"/>
      <c r="G965" s="337"/>
      <c r="H965" s="337"/>
      <c r="I965" s="543"/>
      <c r="J965" s="480"/>
      <c r="K965" s="488" t="str">
        <f t="shared" si="1"/>
        <v/>
      </c>
      <c r="L965" s="489">
        <f t="shared" si="5"/>
        <v>123</v>
      </c>
      <c r="M965" s="489">
        <f t="shared" si="3"/>
        <v>10</v>
      </c>
      <c r="N965" s="489" t="str">
        <f t="shared" si="4"/>
        <v/>
      </c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</row>
    <row r="966">
      <c r="A966" s="542">
        <v>786.0</v>
      </c>
      <c r="B966" s="337"/>
      <c r="C966" s="337"/>
      <c r="D966" s="547"/>
      <c r="E966" s="559"/>
      <c r="F966" s="337"/>
      <c r="G966" s="337"/>
      <c r="H966" s="337"/>
      <c r="I966" s="543"/>
      <c r="J966" s="480"/>
      <c r="K966" s="488" t="str">
        <f t="shared" si="1"/>
        <v/>
      </c>
      <c r="L966" s="489">
        <f t="shared" si="5"/>
        <v>123</v>
      </c>
      <c r="M966" s="489">
        <f t="shared" si="3"/>
        <v>10</v>
      </c>
      <c r="N966" s="489" t="str">
        <f t="shared" si="4"/>
        <v/>
      </c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</row>
    <row r="967">
      <c r="A967" s="542">
        <v>787.0</v>
      </c>
      <c r="B967" s="337"/>
      <c r="C967" s="337"/>
      <c r="D967" s="547"/>
      <c r="E967" s="559"/>
      <c r="F967" s="337"/>
      <c r="G967" s="337"/>
      <c r="H967" s="337"/>
      <c r="I967" s="543"/>
      <c r="J967" s="480"/>
      <c r="K967" s="488" t="str">
        <f t="shared" si="1"/>
        <v/>
      </c>
      <c r="L967" s="489">
        <f t="shared" si="5"/>
        <v>123</v>
      </c>
      <c r="M967" s="489">
        <f t="shared" si="3"/>
        <v>10</v>
      </c>
      <c r="N967" s="489" t="str">
        <f t="shared" si="4"/>
        <v/>
      </c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</row>
    <row r="968">
      <c r="A968" s="542">
        <v>788.0</v>
      </c>
      <c r="B968" s="337"/>
      <c r="C968" s="337"/>
      <c r="D968" s="547"/>
      <c r="E968" s="559"/>
      <c r="F968" s="337"/>
      <c r="G968" s="337"/>
      <c r="H968" s="337"/>
      <c r="I968" s="543"/>
      <c r="J968" s="480"/>
      <c r="K968" s="488" t="str">
        <f t="shared" si="1"/>
        <v/>
      </c>
      <c r="L968" s="489">
        <f t="shared" si="5"/>
        <v>123</v>
      </c>
      <c r="M968" s="489">
        <f t="shared" si="3"/>
        <v>10</v>
      </c>
      <c r="N968" s="489" t="str">
        <f t="shared" si="4"/>
        <v/>
      </c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</row>
    <row r="969">
      <c r="A969" s="542">
        <v>789.0</v>
      </c>
      <c r="B969" s="225"/>
      <c r="C969" s="225"/>
      <c r="D969" s="551"/>
      <c r="E969" s="553"/>
      <c r="F969" s="225"/>
      <c r="G969" s="552"/>
      <c r="H969" s="337"/>
      <c r="I969" s="543"/>
      <c r="J969" s="480"/>
      <c r="K969" s="488" t="str">
        <f t="shared" si="1"/>
        <v/>
      </c>
      <c r="L969" s="489">
        <f t="shared" si="5"/>
        <v>123</v>
      </c>
      <c r="M969" s="489">
        <f t="shared" si="3"/>
        <v>10</v>
      </c>
      <c r="N969" s="489" t="str">
        <f t="shared" si="4"/>
        <v/>
      </c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</row>
    <row r="970">
      <c r="A970" s="542">
        <v>790.0</v>
      </c>
      <c r="B970" s="546"/>
      <c r="C970" s="546"/>
      <c r="D970" s="547"/>
      <c r="E970" s="548"/>
      <c r="F970" s="546"/>
      <c r="G970" s="337"/>
      <c r="H970" s="337"/>
      <c r="I970" s="543"/>
      <c r="J970" s="480"/>
      <c r="K970" s="488" t="str">
        <f t="shared" si="1"/>
        <v/>
      </c>
      <c r="L970" s="489">
        <f t="shared" si="5"/>
        <v>123</v>
      </c>
      <c r="M970" s="489">
        <f t="shared" si="3"/>
        <v>10</v>
      </c>
      <c r="N970" s="489" t="str">
        <f t="shared" si="4"/>
        <v/>
      </c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</row>
    <row r="971">
      <c r="A971" s="542">
        <v>791.0</v>
      </c>
      <c r="B971" s="546"/>
      <c r="C971" s="546"/>
      <c r="D971" s="547"/>
      <c r="E971" s="548"/>
      <c r="F971" s="546"/>
      <c r="G971" s="337"/>
      <c r="H971" s="337"/>
      <c r="I971" s="543"/>
      <c r="J971" s="480"/>
      <c r="K971" s="488" t="str">
        <f t="shared" si="1"/>
        <v/>
      </c>
      <c r="L971" s="489">
        <f t="shared" si="5"/>
        <v>123</v>
      </c>
      <c r="M971" s="489">
        <f t="shared" si="3"/>
        <v>10</v>
      </c>
      <c r="N971" s="489" t="str">
        <f t="shared" si="4"/>
        <v/>
      </c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</row>
    <row r="972">
      <c r="A972" s="542">
        <v>792.0</v>
      </c>
      <c r="B972" s="546"/>
      <c r="C972" s="546"/>
      <c r="D972" s="547"/>
      <c r="E972" s="548"/>
      <c r="F972" s="546"/>
      <c r="G972" s="337"/>
      <c r="H972" s="337"/>
      <c r="I972" s="543"/>
      <c r="J972" s="480"/>
      <c r="K972" s="488" t="str">
        <f t="shared" si="1"/>
        <v/>
      </c>
      <c r="L972" s="489">
        <f t="shared" si="5"/>
        <v>123</v>
      </c>
      <c r="M972" s="489">
        <f t="shared" si="3"/>
        <v>10</v>
      </c>
      <c r="N972" s="489" t="str">
        <f t="shared" si="4"/>
        <v/>
      </c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</row>
    <row r="973">
      <c r="A973" s="542">
        <v>793.0</v>
      </c>
      <c r="B973" s="546"/>
      <c r="C973" s="546"/>
      <c r="D973" s="547"/>
      <c r="E973" s="548"/>
      <c r="F973" s="546"/>
      <c r="G973" s="337"/>
      <c r="H973" s="337"/>
      <c r="I973" s="543"/>
      <c r="J973" s="480"/>
      <c r="K973" s="488" t="str">
        <f t="shared" si="1"/>
        <v/>
      </c>
      <c r="L973" s="489">
        <f t="shared" si="5"/>
        <v>123</v>
      </c>
      <c r="M973" s="489">
        <f t="shared" si="3"/>
        <v>10</v>
      </c>
      <c r="N973" s="489" t="str">
        <f t="shared" si="4"/>
        <v/>
      </c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</row>
    <row r="974">
      <c r="A974" s="542">
        <v>794.0</v>
      </c>
      <c r="B974" s="546"/>
      <c r="C974" s="546"/>
      <c r="D974" s="547"/>
      <c r="E974" s="548"/>
      <c r="F974" s="546"/>
      <c r="G974" s="337"/>
      <c r="H974" s="337"/>
      <c r="I974" s="543"/>
      <c r="J974" s="480"/>
      <c r="K974" s="488" t="str">
        <f t="shared" si="1"/>
        <v/>
      </c>
      <c r="L974" s="489">
        <f t="shared" si="5"/>
        <v>123</v>
      </c>
      <c r="M974" s="489">
        <f t="shared" si="3"/>
        <v>10</v>
      </c>
      <c r="N974" s="489" t="str">
        <f t="shared" si="4"/>
        <v/>
      </c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</row>
    <row r="975">
      <c r="A975" s="542">
        <v>795.0</v>
      </c>
      <c r="B975" s="546"/>
      <c r="C975" s="546"/>
      <c r="D975" s="547"/>
      <c r="E975" s="548"/>
      <c r="F975" s="546"/>
      <c r="G975" s="337"/>
      <c r="H975" s="337"/>
      <c r="I975" s="543"/>
      <c r="J975" s="480"/>
      <c r="K975" s="488" t="str">
        <f t="shared" si="1"/>
        <v/>
      </c>
      <c r="L975" s="489">
        <f t="shared" si="5"/>
        <v>123</v>
      </c>
      <c r="M975" s="489">
        <f t="shared" si="3"/>
        <v>10</v>
      </c>
      <c r="N975" s="489" t="str">
        <f t="shared" si="4"/>
        <v/>
      </c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</row>
    <row r="976">
      <c r="A976" s="542">
        <v>796.0</v>
      </c>
      <c r="B976" s="546"/>
      <c r="C976" s="546"/>
      <c r="D976" s="547"/>
      <c r="E976" s="548"/>
      <c r="F976" s="546"/>
      <c r="G976" s="337"/>
      <c r="H976" s="337"/>
      <c r="I976" s="543"/>
      <c r="J976" s="480"/>
      <c r="K976" s="488" t="str">
        <f t="shared" si="1"/>
        <v/>
      </c>
      <c r="L976" s="489">
        <f t="shared" si="5"/>
        <v>123</v>
      </c>
      <c r="M976" s="489">
        <f t="shared" si="3"/>
        <v>10</v>
      </c>
      <c r="N976" s="489" t="str">
        <f t="shared" si="4"/>
        <v/>
      </c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</row>
    <row r="977">
      <c r="A977" s="542">
        <v>797.0</v>
      </c>
      <c r="B977" s="546"/>
      <c r="C977" s="546"/>
      <c r="D977" s="547"/>
      <c r="E977" s="548"/>
      <c r="F977" s="546"/>
      <c r="G977" s="337"/>
      <c r="H977" s="337"/>
      <c r="I977" s="543"/>
      <c r="J977" s="480"/>
      <c r="K977" s="488" t="str">
        <f t="shared" si="1"/>
        <v/>
      </c>
      <c r="L977" s="489">
        <f t="shared" si="5"/>
        <v>123</v>
      </c>
      <c r="M977" s="489">
        <f t="shared" si="3"/>
        <v>10</v>
      </c>
      <c r="N977" s="489" t="str">
        <f t="shared" si="4"/>
        <v/>
      </c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</row>
    <row r="978">
      <c r="A978" s="542">
        <v>798.0</v>
      </c>
      <c r="B978" s="542"/>
      <c r="C978" s="542"/>
      <c r="D978" s="544"/>
      <c r="E978" s="545"/>
      <c r="F978" s="542"/>
      <c r="G978" s="543"/>
      <c r="H978" s="543"/>
      <c r="I978" s="543"/>
      <c r="J978" s="480"/>
      <c r="K978" s="488" t="str">
        <f t="shared" si="1"/>
        <v/>
      </c>
      <c r="L978" s="489">
        <f t="shared" si="5"/>
        <v>123</v>
      </c>
      <c r="M978" s="489">
        <f t="shared" si="3"/>
        <v>10</v>
      </c>
      <c r="N978" s="489" t="str">
        <f t="shared" si="4"/>
        <v/>
      </c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</row>
    <row r="979">
      <c r="A979" s="542">
        <v>799.0</v>
      </c>
      <c r="B979" s="542"/>
      <c r="C979" s="542"/>
      <c r="D979" s="544"/>
      <c r="E979" s="545"/>
      <c r="F979" s="542"/>
      <c r="G979" s="543"/>
      <c r="H979" s="543"/>
      <c r="I979" s="543"/>
      <c r="J979" s="480"/>
      <c r="K979" s="488" t="str">
        <f t="shared" si="1"/>
        <v/>
      </c>
      <c r="L979" s="489">
        <f t="shared" si="5"/>
        <v>123</v>
      </c>
      <c r="M979" s="489">
        <f t="shared" si="3"/>
        <v>10</v>
      </c>
      <c r="N979" s="489" t="str">
        <f t="shared" si="4"/>
        <v/>
      </c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</row>
    <row r="980">
      <c r="A980" s="542">
        <v>800.0</v>
      </c>
      <c r="B980" s="542"/>
      <c r="C980" s="542"/>
      <c r="D980" s="544"/>
      <c r="E980" s="545"/>
      <c r="F980" s="542"/>
      <c r="G980" s="543"/>
      <c r="H980" s="543"/>
      <c r="I980" s="543"/>
      <c r="J980" s="480"/>
      <c r="K980" s="488" t="str">
        <f t="shared" si="1"/>
        <v/>
      </c>
      <c r="L980" s="489">
        <f t="shared" si="5"/>
        <v>123</v>
      </c>
      <c r="M980" s="489">
        <f t="shared" si="3"/>
        <v>10</v>
      </c>
      <c r="N980" s="489" t="str">
        <f t="shared" si="4"/>
        <v/>
      </c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</row>
    <row r="981">
      <c r="A981" s="542">
        <v>801.0</v>
      </c>
      <c r="B981" s="542"/>
      <c r="C981" s="542"/>
      <c r="D981" s="544"/>
      <c r="E981" s="545"/>
      <c r="F981" s="542"/>
      <c r="G981" s="543"/>
      <c r="H981" s="543"/>
      <c r="I981" s="543"/>
      <c r="J981" s="480"/>
      <c r="K981" s="488" t="str">
        <f t="shared" si="1"/>
        <v/>
      </c>
      <c r="L981" s="489">
        <f t="shared" si="5"/>
        <v>123</v>
      </c>
      <c r="M981" s="489">
        <f t="shared" si="3"/>
        <v>10</v>
      </c>
      <c r="N981" s="489" t="str">
        <f t="shared" si="4"/>
        <v/>
      </c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</row>
    <row r="982">
      <c r="A982" s="542">
        <v>802.0</v>
      </c>
      <c r="B982" s="542"/>
      <c r="C982" s="542"/>
      <c r="D982" s="544"/>
      <c r="E982" s="545"/>
      <c r="F982" s="542"/>
      <c r="G982" s="543"/>
      <c r="H982" s="543"/>
      <c r="I982" s="543"/>
      <c r="J982" s="480"/>
      <c r="K982" s="488" t="str">
        <f t="shared" si="1"/>
        <v/>
      </c>
      <c r="L982" s="489">
        <f t="shared" si="5"/>
        <v>123</v>
      </c>
      <c r="M982" s="489">
        <f t="shared" si="3"/>
        <v>10</v>
      </c>
      <c r="N982" s="489" t="str">
        <f t="shared" si="4"/>
        <v/>
      </c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</row>
    <row r="983">
      <c r="A983" s="542">
        <v>803.0</v>
      </c>
      <c r="B983" s="542"/>
      <c r="C983" s="542"/>
      <c r="D983" s="544"/>
      <c r="E983" s="545"/>
      <c r="F983" s="542"/>
      <c r="G983" s="543"/>
      <c r="H983" s="543"/>
      <c r="I983" s="543"/>
      <c r="J983" s="480"/>
      <c r="K983" s="488" t="str">
        <f t="shared" si="1"/>
        <v/>
      </c>
      <c r="L983" s="489">
        <f t="shared" si="5"/>
        <v>123</v>
      </c>
      <c r="M983" s="489">
        <f t="shared" si="3"/>
        <v>10</v>
      </c>
      <c r="N983" s="489" t="str">
        <f t="shared" si="4"/>
        <v/>
      </c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</row>
    <row r="984">
      <c r="A984" s="542">
        <v>804.0</v>
      </c>
      <c r="B984" s="542"/>
      <c r="C984" s="542"/>
      <c r="D984" s="544"/>
      <c r="E984" s="545"/>
      <c r="F984" s="542"/>
      <c r="G984" s="543"/>
      <c r="H984" s="543"/>
      <c r="I984" s="543"/>
      <c r="J984" s="480"/>
      <c r="K984" s="488" t="str">
        <f t="shared" si="1"/>
        <v/>
      </c>
      <c r="L984" s="489">
        <f t="shared" si="5"/>
        <v>123</v>
      </c>
      <c r="M984" s="489">
        <f t="shared" si="3"/>
        <v>10</v>
      </c>
      <c r="N984" s="489" t="str">
        <f t="shared" si="4"/>
        <v/>
      </c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</row>
    <row r="985">
      <c r="A985" s="542">
        <v>805.0</v>
      </c>
      <c r="B985" s="542"/>
      <c r="C985" s="542"/>
      <c r="D985" s="544"/>
      <c r="E985" s="545"/>
      <c r="F985" s="542"/>
      <c r="G985" s="543"/>
      <c r="H985" s="543"/>
      <c r="I985" s="543"/>
      <c r="J985" s="480"/>
      <c r="K985" s="488" t="str">
        <f t="shared" si="1"/>
        <v/>
      </c>
      <c r="L985" s="489">
        <f t="shared" si="5"/>
        <v>123</v>
      </c>
      <c r="M985" s="489">
        <f t="shared" si="3"/>
        <v>10</v>
      </c>
      <c r="N985" s="489" t="str">
        <f t="shared" si="4"/>
        <v/>
      </c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</row>
    <row r="986">
      <c r="A986" s="542">
        <v>806.0</v>
      </c>
      <c r="B986" s="542"/>
      <c r="C986" s="542"/>
      <c r="D986" s="544"/>
      <c r="E986" s="545"/>
      <c r="F986" s="542"/>
      <c r="G986" s="543"/>
      <c r="H986" s="543"/>
      <c r="I986" s="543"/>
      <c r="J986" s="480"/>
      <c r="K986" s="488" t="str">
        <f t="shared" si="1"/>
        <v/>
      </c>
      <c r="L986" s="489">
        <f t="shared" si="5"/>
        <v>123</v>
      </c>
      <c r="M986" s="489">
        <f t="shared" si="3"/>
        <v>10</v>
      </c>
      <c r="N986" s="489" t="str">
        <f t="shared" si="4"/>
        <v/>
      </c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</row>
    <row r="987">
      <c r="A987" s="542">
        <v>807.0</v>
      </c>
      <c r="B987" s="542"/>
      <c r="C987" s="542"/>
      <c r="D987" s="544"/>
      <c r="E987" s="545"/>
      <c r="F987" s="542"/>
      <c r="G987" s="543"/>
      <c r="H987" s="543"/>
      <c r="I987" s="543"/>
      <c r="J987" s="480"/>
      <c r="K987" s="488" t="str">
        <f t="shared" si="1"/>
        <v/>
      </c>
      <c r="L987" s="489">
        <f t="shared" si="5"/>
        <v>123</v>
      </c>
      <c r="M987" s="489">
        <f t="shared" si="3"/>
        <v>10</v>
      </c>
      <c r="N987" s="489" t="str">
        <f t="shared" si="4"/>
        <v/>
      </c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</row>
    <row r="988">
      <c r="A988" s="542">
        <v>808.0</v>
      </c>
      <c r="B988" s="542"/>
      <c r="C988" s="542"/>
      <c r="D988" s="544"/>
      <c r="E988" s="545"/>
      <c r="F988" s="542"/>
      <c r="G988" s="543"/>
      <c r="H988" s="543"/>
      <c r="I988" s="543"/>
      <c r="J988" s="480"/>
      <c r="K988" s="488" t="str">
        <f t="shared" si="1"/>
        <v/>
      </c>
      <c r="L988" s="489">
        <f t="shared" si="5"/>
        <v>123</v>
      </c>
      <c r="M988" s="489">
        <f t="shared" si="3"/>
        <v>10</v>
      </c>
      <c r="N988" s="489" t="str">
        <f t="shared" si="4"/>
        <v/>
      </c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</row>
    <row r="989">
      <c r="A989" s="542">
        <v>809.0</v>
      </c>
      <c r="B989" s="542"/>
      <c r="C989" s="542"/>
      <c r="D989" s="544"/>
      <c r="E989" s="545"/>
      <c r="F989" s="542"/>
      <c r="G989" s="543"/>
      <c r="H989" s="543"/>
      <c r="I989" s="543"/>
      <c r="J989" s="480"/>
      <c r="K989" s="488" t="str">
        <f t="shared" si="1"/>
        <v/>
      </c>
      <c r="L989" s="489">
        <f t="shared" si="5"/>
        <v>123</v>
      </c>
      <c r="M989" s="489">
        <f t="shared" si="3"/>
        <v>10</v>
      </c>
      <c r="N989" s="489" t="str">
        <f t="shared" si="4"/>
        <v/>
      </c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</row>
    <row r="990">
      <c r="A990" s="542">
        <v>810.0</v>
      </c>
      <c r="B990" s="542"/>
      <c r="C990" s="542"/>
      <c r="D990" s="544"/>
      <c r="E990" s="545"/>
      <c r="F990" s="542"/>
      <c r="G990" s="543"/>
      <c r="H990" s="543"/>
      <c r="I990" s="543"/>
      <c r="J990" s="480"/>
      <c r="K990" s="488" t="str">
        <f t="shared" si="1"/>
        <v/>
      </c>
      <c r="L990" s="489">
        <f t="shared" si="5"/>
        <v>123</v>
      </c>
      <c r="M990" s="489">
        <f t="shared" si="3"/>
        <v>10</v>
      </c>
      <c r="N990" s="489" t="str">
        <f t="shared" si="4"/>
        <v/>
      </c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</row>
    <row r="991">
      <c r="A991" s="542">
        <v>811.0</v>
      </c>
      <c r="B991" s="542"/>
      <c r="C991" s="542"/>
      <c r="D991" s="544"/>
      <c r="E991" s="545"/>
      <c r="F991" s="542"/>
      <c r="G991" s="543"/>
      <c r="H991" s="543"/>
      <c r="I991" s="543"/>
      <c r="J991" s="480"/>
      <c r="K991" s="488" t="str">
        <f t="shared" si="1"/>
        <v/>
      </c>
      <c r="L991" s="489">
        <f t="shared" si="5"/>
        <v>123</v>
      </c>
      <c r="M991" s="489">
        <f t="shared" si="3"/>
        <v>10</v>
      </c>
      <c r="N991" s="489" t="str">
        <f t="shared" si="4"/>
        <v/>
      </c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</row>
    <row r="992">
      <c r="A992" s="542">
        <v>812.0</v>
      </c>
      <c r="B992" s="542"/>
      <c r="C992" s="542"/>
      <c r="D992" s="544"/>
      <c r="E992" s="545"/>
      <c r="F992" s="542"/>
      <c r="G992" s="543"/>
      <c r="H992" s="543"/>
      <c r="I992" s="543"/>
      <c r="J992" s="480"/>
      <c r="K992" s="488" t="str">
        <f t="shared" si="1"/>
        <v/>
      </c>
      <c r="L992" s="489">
        <f t="shared" si="5"/>
        <v>123</v>
      </c>
      <c r="M992" s="489">
        <f t="shared" si="3"/>
        <v>10</v>
      </c>
      <c r="N992" s="489" t="str">
        <f t="shared" si="4"/>
        <v/>
      </c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</row>
    <row r="993">
      <c r="A993" s="542">
        <v>813.0</v>
      </c>
      <c r="B993" s="542"/>
      <c r="C993" s="542"/>
      <c r="D993" s="544"/>
      <c r="E993" s="545"/>
      <c r="F993" s="542"/>
      <c r="G993" s="543"/>
      <c r="H993" s="543"/>
      <c r="I993" s="543"/>
      <c r="J993" s="480"/>
      <c r="K993" s="488" t="str">
        <f t="shared" si="1"/>
        <v/>
      </c>
      <c r="L993" s="489">
        <f t="shared" si="5"/>
        <v>123</v>
      </c>
      <c r="M993" s="489">
        <f t="shared" si="3"/>
        <v>10</v>
      </c>
      <c r="N993" s="489" t="str">
        <f t="shared" si="4"/>
        <v/>
      </c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</row>
    <row r="994">
      <c r="A994" s="542">
        <v>814.0</v>
      </c>
      <c r="B994" s="542"/>
      <c r="C994" s="542"/>
      <c r="D994" s="544"/>
      <c r="E994" s="545"/>
      <c r="F994" s="542"/>
      <c r="G994" s="543"/>
      <c r="H994" s="543"/>
      <c r="I994" s="543"/>
      <c r="J994" s="480"/>
      <c r="K994" s="488" t="str">
        <f t="shared" si="1"/>
        <v/>
      </c>
      <c r="L994" s="489">
        <f t="shared" si="5"/>
        <v>123</v>
      </c>
      <c r="M994" s="489">
        <f t="shared" si="3"/>
        <v>10</v>
      </c>
      <c r="N994" s="489" t="str">
        <f t="shared" si="4"/>
        <v/>
      </c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</row>
    <row r="995">
      <c r="A995" s="542">
        <v>815.0</v>
      </c>
      <c r="B995" s="542"/>
      <c r="C995" s="542"/>
      <c r="D995" s="544"/>
      <c r="E995" s="545"/>
      <c r="F995" s="542"/>
      <c r="G995" s="543"/>
      <c r="H995" s="543"/>
      <c r="I995" s="543"/>
      <c r="J995" s="480"/>
      <c r="K995" s="488" t="str">
        <f t="shared" si="1"/>
        <v/>
      </c>
      <c r="L995" s="489">
        <f t="shared" si="5"/>
        <v>123</v>
      </c>
      <c r="M995" s="489">
        <f t="shared" si="3"/>
        <v>10</v>
      </c>
      <c r="N995" s="489" t="str">
        <f t="shared" si="4"/>
        <v/>
      </c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</row>
    <row r="996">
      <c r="A996" s="542">
        <v>816.0</v>
      </c>
      <c r="B996" s="542"/>
      <c r="C996" s="542"/>
      <c r="D996" s="544"/>
      <c r="E996" s="545"/>
      <c r="F996" s="542"/>
      <c r="G996" s="543"/>
      <c r="H996" s="543"/>
      <c r="I996" s="543"/>
      <c r="J996" s="480"/>
      <c r="K996" s="488" t="str">
        <f t="shared" si="1"/>
        <v/>
      </c>
      <c r="L996" s="489">
        <f t="shared" si="5"/>
        <v>123</v>
      </c>
      <c r="M996" s="489">
        <f t="shared" si="3"/>
        <v>10</v>
      </c>
      <c r="N996" s="489" t="str">
        <f t="shared" si="4"/>
        <v/>
      </c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</row>
    <row r="997">
      <c r="A997" s="542">
        <v>817.0</v>
      </c>
      <c r="B997" s="542"/>
      <c r="C997" s="542"/>
      <c r="D997" s="544"/>
      <c r="E997" s="545"/>
      <c r="F997" s="542"/>
      <c r="G997" s="543"/>
      <c r="H997" s="543"/>
      <c r="I997" s="543"/>
      <c r="J997" s="480"/>
      <c r="K997" s="488" t="str">
        <f t="shared" si="1"/>
        <v/>
      </c>
      <c r="L997" s="489">
        <f t="shared" si="5"/>
        <v>123</v>
      </c>
      <c r="M997" s="489">
        <f t="shared" si="3"/>
        <v>10</v>
      </c>
      <c r="N997" s="489" t="str">
        <f t="shared" si="4"/>
        <v/>
      </c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</row>
    <row r="998">
      <c r="A998" s="542">
        <v>818.0</v>
      </c>
      <c r="B998" s="542"/>
      <c r="C998" s="542"/>
      <c r="D998" s="544"/>
      <c r="E998" s="545"/>
      <c r="F998" s="542"/>
      <c r="G998" s="543"/>
      <c r="H998" s="543"/>
      <c r="I998" s="543"/>
      <c r="J998" s="480"/>
      <c r="K998" s="488" t="str">
        <f t="shared" si="1"/>
        <v/>
      </c>
      <c r="L998" s="489">
        <f t="shared" si="5"/>
        <v>123</v>
      </c>
      <c r="M998" s="489">
        <f t="shared" si="3"/>
        <v>10</v>
      </c>
      <c r="N998" s="489" t="str">
        <f t="shared" si="4"/>
        <v/>
      </c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194"/>
    </row>
    <row r="999">
      <c r="A999" s="542">
        <v>819.0</v>
      </c>
      <c r="B999" s="476"/>
      <c r="C999" s="555"/>
      <c r="D999" s="556"/>
      <c r="E999" s="562"/>
      <c r="F999" s="555"/>
      <c r="G999" s="555"/>
      <c r="H999" s="555"/>
      <c r="I999" s="543"/>
      <c r="J999" s="480"/>
      <c r="K999" s="488" t="str">
        <f t="shared" si="1"/>
        <v/>
      </c>
      <c r="L999" s="489">
        <f t="shared" si="5"/>
        <v>123</v>
      </c>
      <c r="M999" s="489">
        <f t="shared" si="3"/>
        <v>10</v>
      </c>
      <c r="N999" s="489" t="str">
        <f t="shared" si="4"/>
        <v/>
      </c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194"/>
    </row>
    <row r="1000">
      <c r="A1000" s="542">
        <v>820.0</v>
      </c>
      <c r="B1000" s="542"/>
      <c r="C1000" s="543"/>
      <c r="D1000" s="544"/>
      <c r="E1000" s="558"/>
      <c r="F1000" s="543"/>
      <c r="G1000" s="543"/>
      <c r="H1000" s="543"/>
      <c r="I1000" s="543"/>
      <c r="J1000" s="480"/>
      <c r="K1000" s="488" t="str">
        <f t="shared" si="1"/>
        <v/>
      </c>
      <c r="L1000" s="489">
        <f t="shared" si="5"/>
        <v>123</v>
      </c>
      <c r="M1000" s="489">
        <f t="shared" si="3"/>
        <v>10</v>
      </c>
      <c r="N1000" s="489" t="str">
        <f t="shared" si="4"/>
        <v/>
      </c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194"/>
    </row>
    <row r="1001">
      <c r="A1001" s="542">
        <v>821.0</v>
      </c>
      <c r="B1001" s="542"/>
      <c r="C1001" s="543"/>
      <c r="D1001" s="544"/>
      <c r="E1001" s="558"/>
      <c r="F1001" s="543"/>
      <c r="G1001" s="543"/>
      <c r="H1001" s="543"/>
      <c r="I1001" s="543"/>
      <c r="J1001" s="480"/>
      <c r="K1001" s="488" t="str">
        <f t="shared" si="1"/>
        <v/>
      </c>
      <c r="L1001" s="489">
        <f t="shared" si="5"/>
        <v>123</v>
      </c>
      <c r="M1001" s="489">
        <f t="shared" si="3"/>
        <v>10</v>
      </c>
      <c r="N1001" s="489" t="str">
        <f t="shared" si="4"/>
        <v/>
      </c>
      <c r="O1001" s="194"/>
      <c r="P1001" s="194"/>
      <c r="Q1001" s="194"/>
      <c r="R1001" s="194"/>
      <c r="S1001" s="194"/>
      <c r="T1001" s="194"/>
      <c r="U1001" s="194"/>
      <c r="V1001" s="194"/>
      <c r="W1001" s="194"/>
      <c r="X1001" s="194"/>
      <c r="Y1001" s="194"/>
    </row>
    <row r="1002">
      <c r="A1002" s="542">
        <v>822.0</v>
      </c>
      <c r="B1002" s="542"/>
      <c r="C1002" s="543"/>
      <c r="D1002" s="544"/>
      <c r="E1002" s="558"/>
      <c r="F1002" s="543"/>
      <c r="G1002" s="543"/>
      <c r="H1002" s="543"/>
      <c r="I1002" s="543"/>
      <c r="J1002" s="480"/>
      <c r="K1002" s="488" t="str">
        <f t="shared" si="1"/>
        <v/>
      </c>
      <c r="L1002" s="489">
        <f t="shared" si="5"/>
        <v>123</v>
      </c>
      <c r="M1002" s="489">
        <f t="shared" si="3"/>
        <v>10</v>
      </c>
      <c r="N1002" s="489" t="str">
        <f t="shared" si="4"/>
        <v/>
      </c>
      <c r="O1002" s="194"/>
      <c r="P1002" s="194"/>
      <c r="Q1002" s="194"/>
      <c r="R1002" s="194"/>
      <c r="S1002" s="194"/>
      <c r="T1002" s="194"/>
      <c r="U1002" s="194"/>
      <c r="V1002" s="194"/>
      <c r="W1002" s="194"/>
      <c r="X1002" s="194"/>
      <c r="Y1002" s="194"/>
    </row>
    <row r="1003">
      <c r="A1003" s="542">
        <v>823.0</v>
      </c>
      <c r="B1003" s="542"/>
      <c r="C1003" s="543"/>
      <c r="D1003" s="544"/>
      <c r="E1003" s="558"/>
      <c r="F1003" s="543"/>
      <c r="G1003" s="543"/>
      <c r="H1003" s="543"/>
      <c r="I1003" s="543"/>
      <c r="J1003" s="480"/>
      <c r="K1003" s="488" t="str">
        <f t="shared" si="1"/>
        <v/>
      </c>
      <c r="L1003" s="489">
        <f t="shared" si="5"/>
        <v>123</v>
      </c>
      <c r="M1003" s="489">
        <f t="shared" si="3"/>
        <v>10</v>
      </c>
      <c r="N1003" s="489" t="str">
        <f t="shared" si="4"/>
        <v/>
      </c>
      <c r="O1003" s="194"/>
      <c r="P1003" s="194"/>
      <c r="Q1003" s="194"/>
      <c r="R1003" s="194"/>
      <c r="S1003" s="194"/>
      <c r="T1003" s="194"/>
      <c r="U1003" s="194"/>
      <c r="V1003" s="194"/>
      <c r="W1003" s="194"/>
      <c r="X1003" s="194"/>
      <c r="Y1003" s="194"/>
    </row>
    <row r="1004">
      <c r="A1004" s="542">
        <v>824.0</v>
      </c>
      <c r="B1004" s="542"/>
      <c r="C1004" s="543"/>
      <c r="D1004" s="544"/>
      <c r="E1004" s="558"/>
      <c r="F1004" s="543"/>
      <c r="G1004" s="543"/>
      <c r="H1004" s="543"/>
      <c r="I1004" s="543"/>
      <c r="J1004" s="480"/>
      <c r="K1004" s="488" t="str">
        <f t="shared" si="1"/>
        <v/>
      </c>
      <c r="L1004" s="489">
        <f t="shared" si="5"/>
        <v>123</v>
      </c>
      <c r="M1004" s="489">
        <f t="shared" si="3"/>
        <v>10</v>
      </c>
      <c r="N1004" s="489" t="str">
        <f t="shared" si="4"/>
        <v/>
      </c>
      <c r="O1004" s="194"/>
      <c r="P1004" s="194"/>
      <c r="Q1004" s="194"/>
      <c r="R1004" s="194"/>
      <c r="S1004" s="194"/>
      <c r="T1004" s="194"/>
      <c r="U1004" s="194"/>
      <c r="V1004" s="194"/>
      <c r="W1004" s="194"/>
      <c r="X1004" s="194"/>
      <c r="Y1004" s="194"/>
    </row>
    <row r="1005">
      <c r="A1005" s="542">
        <v>825.0</v>
      </c>
      <c r="B1005" s="542"/>
      <c r="C1005" s="543"/>
      <c r="D1005" s="544"/>
      <c r="E1005" s="558"/>
      <c r="F1005" s="543"/>
      <c r="G1005" s="543"/>
      <c r="H1005" s="543"/>
      <c r="I1005" s="543"/>
      <c r="J1005" s="480"/>
      <c r="K1005" s="488" t="str">
        <f t="shared" si="1"/>
        <v/>
      </c>
      <c r="L1005" s="489">
        <f t="shared" si="5"/>
        <v>123</v>
      </c>
      <c r="M1005" s="489">
        <f t="shared" si="3"/>
        <v>10</v>
      </c>
      <c r="N1005" s="489" t="str">
        <f t="shared" si="4"/>
        <v/>
      </c>
      <c r="O1005" s="194"/>
      <c r="P1005" s="194"/>
      <c r="Q1005" s="194"/>
      <c r="R1005" s="194"/>
      <c r="S1005" s="194"/>
      <c r="T1005" s="194"/>
      <c r="U1005" s="194"/>
      <c r="V1005" s="194"/>
      <c r="W1005" s="194"/>
      <c r="X1005" s="194"/>
      <c r="Y1005" s="194"/>
    </row>
    <row r="1006">
      <c r="A1006" s="542">
        <v>826.0</v>
      </c>
      <c r="B1006" s="542"/>
      <c r="C1006" s="543"/>
      <c r="D1006" s="544"/>
      <c r="E1006" s="558"/>
      <c r="F1006" s="543"/>
      <c r="G1006" s="543"/>
      <c r="H1006" s="543"/>
      <c r="I1006" s="543"/>
      <c r="J1006" s="480"/>
      <c r="K1006" s="488" t="str">
        <f t="shared" si="1"/>
        <v/>
      </c>
      <c r="L1006" s="489">
        <f t="shared" si="5"/>
        <v>123</v>
      </c>
      <c r="M1006" s="489">
        <f t="shared" si="3"/>
        <v>10</v>
      </c>
      <c r="N1006" s="489" t="str">
        <f t="shared" si="4"/>
        <v/>
      </c>
      <c r="O1006" s="194"/>
      <c r="P1006" s="194"/>
      <c r="Q1006" s="194"/>
      <c r="R1006" s="194"/>
      <c r="S1006" s="194"/>
      <c r="T1006" s="194"/>
      <c r="U1006" s="194"/>
      <c r="V1006" s="194"/>
      <c r="W1006" s="194"/>
      <c r="X1006" s="194"/>
      <c r="Y1006" s="194"/>
    </row>
    <row r="1007">
      <c r="A1007" s="542">
        <v>827.0</v>
      </c>
      <c r="B1007" s="542"/>
      <c r="C1007" s="543"/>
      <c r="D1007" s="544"/>
      <c r="E1007" s="558"/>
      <c r="F1007" s="543"/>
      <c r="G1007" s="543"/>
      <c r="H1007" s="543"/>
      <c r="I1007" s="543"/>
      <c r="J1007" s="480"/>
      <c r="K1007" s="488" t="str">
        <f t="shared" si="1"/>
        <v/>
      </c>
      <c r="L1007" s="489">
        <f t="shared" si="5"/>
        <v>123</v>
      </c>
      <c r="M1007" s="489">
        <f t="shared" si="3"/>
        <v>10</v>
      </c>
      <c r="N1007" s="489" t="str">
        <f t="shared" si="4"/>
        <v/>
      </c>
      <c r="O1007" s="194"/>
      <c r="P1007" s="194"/>
      <c r="Q1007" s="194"/>
      <c r="R1007" s="194"/>
      <c r="S1007" s="194"/>
      <c r="T1007" s="194"/>
      <c r="U1007" s="194"/>
      <c r="V1007" s="194"/>
      <c r="W1007" s="194"/>
      <c r="X1007" s="194"/>
      <c r="Y1007" s="194"/>
    </row>
    <row r="1008">
      <c r="A1008" s="542">
        <v>828.0</v>
      </c>
      <c r="B1008" s="476"/>
      <c r="C1008" s="555"/>
      <c r="D1008" s="556"/>
      <c r="E1008" s="562"/>
      <c r="F1008" s="555"/>
      <c r="G1008" s="555"/>
      <c r="H1008" s="555"/>
      <c r="I1008" s="543"/>
      <c r="J1008" s="480"/>
      <c r="K1008" s="488" t="str">
        <f t="shared" si="1"/>
        <v/>
      </c>
      <c r="L1008" s="489">
        <f t="shared" si="5"/>
        <v>123</v>
      </c>
      <c r="M1008" s="489">
        <f t="shared" si="3"/>
        <v>10</v>
      </c>
      <c r="N1008" s="489" t="str">
        <f t="shared" si="4"/>
        <v/>
      </c>
      <c r="O1008" s="194"/>
      <c r="P1008" s="194"/>
      <c r="Q1008" s="194"/>
      <c r="R1008" s="194"/>
      <c r="S1008" s="194"/>
      <c r="T1008" s="194"/>
      <c r="U1008" s="194"/>
      <c r="V1008" s="194"/>
      <c r="W1008" s="194"/>
      <c r="X1008" s="194"/>
      <c r="Y1008" s="194"/>
    </row>
    <row r="1009">
      <c r="A1009" s="542">
        <v>829.0</v>
      </c>
      <c r="B1009" s="542"/>
      <c r="C1009" s="543"/>
      <c r="D1009" s="544"/>
      <c r="E1009" s="558"/>
      <c r="F1009" s="543"/>
      <c r="G1009" s="543"/>
      <c r="H1009" s="543"/>
      <c r="I1009" s="543"/>
      <c r="J1009" s="480"/>
      <c r="K1009" s="488" t="str">
        <f t="shared" si="1"/>
        <v/>
      </c>
      <c r="L1009" s="489">
        <f t="shared" si="5"/>
        <v>123</v>
      </c>
      <c r="M1009" s="489">
        <f t="shared" si="3"/>
        <v>10</v>
      </c>
      <c r="N1009" s="489" t="str">
        <f t="shared" si="4"/>
        <v/>
      </c>
      <c r="O1009" s="194"/>
      <c r="P1009" s="194"/>
      <c r="Q1009" s="194"/>
      <c r="R1009" s="194"/>
      <c r="S1009" s="194"/>
      <c r="T1009" s="194"/>
      <c r="U1009" s="194"/>
      <c r="V1009" s="194"/>
      <c r="W1009" s="194"/>
      <c r="X1009" s="194"/>
      <c r="Y1009" s="194"/>
    </row>
    <row r="1010">
      <c r="A1010" s="542">
        <v>830.0</v>
      </c>
      <c r="B1010" s="542"/>
      <c r="C1010" s="543"/>
      <c r="D1010" s="544"/>
      <c r="E1010" s="558"/>
      <c r="F1010" s="543"/>
      <c r="G1010" s="543"/>
      <c r="H1010" s="543"/>
      <c r="I1010" s="543"/>
      <c r="J1010" s="480"/>
      <c r="K1010" s="488" t="str">
        <f t="shared" si="1"/>
        <v/>
      </c>
      <c r="L1010" s="489">
        <f t="shared" si="5"/>
        <v>123</v>
      </c>
      <c r="M1010" s="489">
        <f t="shared" si="3"/>
        <v>10</v>
      </c>
      <c r="N1010" s="489" t="str">
        <f t="shared" si="4"/>
        <v/>
      </c>
      <c r="O1010" s="194"/>
      <c r="P1010" s="194"/>
      <c r="Q1010" s="194"/>
      <c r="R1010" s="194"/>
      <c r="S1010" s="194"/>
      <c r="T1010" s="194"/>
      <c r="U1010" s="194"/>
      <c r="V1010" s="194"/>
      <c r="W1010" s="194"/>
      <c r="X1010" s="194"/>
      <c r="Y1010" s="194"/>
    </row>
    <row r="1011">
      <c r="A1011" s="542">
        <v>831.0</v>
      </c>
      <c r="B1011" s="542"/>
      <c r="C1011" s="543"/>
      <c r="D1011" s="544"/>
      <c r="E1011" s="558"/>
      <c r="F1011" s="543"/>
      <c r="G1011" s="543"/>
      <c r="H1011" s="543"/>
      <c r="I1011" s="543"/>
      <c r="J1011" s="480"/>
      <c r="K1011" s="488" t="str">
        <f t="shared" si="1"/>
        <v/>
      </c>
      <c r="L1011" s="489">
        <f t="shared" si="5"/>
        <v>123</v>
      </c>
      <c r="M1011" s="489">
        <f t="shared" si="3"/>
        <v>10</v>
      </c>
      <c r="N1011" s="489" t="str">
        <f t="shared" si="4"/>
        <v/>
      </c>
      <c r="O1011" s="194"/>
      <c r="P1011" s="194"/>
      <c r="Q1011" s="194"/>
      <c r="R1011" s="194"/>
      <c r="S1011" s="194"/>
      <c r="T1011" s="194"/>
      <c r="U1011" s="194"/>
      <c r="V1011" s="194"/>
      <c r="W1011" s="194"/>
      <c r="X1011" s="194"/>
      <c r="Y1011" s="194"/>
    </row>
    <row r="1012">
      <c r="A1012" s="542">
        <v>832.0</v>
      </c>
      <c r="B1012" s="542"/>
      <c r="C1012" s="543"/>
      <c r="D1012" s="544"/>
      <c r="E1012" s="558"/>
      <c r="F1012" s="543"/>
      <c r="G1012" s="543"/>
      <c r="H1012" s="543"/>
      <c r="I1012" s="543"/>
      <c r="J1012" s="480"/>
      <c r="K1012" s="488" t="str">
        <f t="shared" si="1"/>
        <v/>
      </c>
      <c r="L1012" s="489">
        <f t="shared" si="5"/>
        <v>123</v>
      </c>
      <c r="M1012" s="489">
        <f t="shared" si="3"/>
        <v>10</v>
      </c>
      <c r="N1012" s="489" t="str">
        <f t="shared" si="4"/>
        <v/>
      </c>
      <c r="O1012" s="194"/>
      <c r="P1012" s="194"/>
      <c r="Q1012" s="194"/>
      <c r="R1012" s="194"/>
      <c r="S1012" s="194"/>
      <c r="T1012" s="194"/>
      <c r="U1012" s="194"/>
      <c r="V1012" s="194"/>
      <c r="W1012" s="194"/>
      <c r="X1012" s="194"/>
      <c r="Y1012" s="194"/>
    </row>
    <row r="1013">
      <c r="A1013" s="542">
        <v>833.0</v>
      </c>
      <c r="B1013" s="542"/>
      <c r="C1013" s="543"/>
      <c r="D1013" s="544"/>
      <c r="E1013" s="558"/>
      <c r="F1013" s="543"/>
      <c r="G1013" s="543"/>
      <c r="H1013" s="543"/>
      <c r="I1013" s="543"/>
      <c r="J1013" s="480"/>
      <c r="K1013" s="488" t="str">
        <f t="shared" si="1"/>
        <v/>
      </c>
      <c r="L1013" s="489">
        <f t="shared" si="5"/>
        <v>123</v>
      </c>
      <c r="M1013" s="489">
        <f t="shared" si="3"/>
        <v>10</v>
      </c>
      <c r="N1013" s="489" t="str">
        <f t="shared" si="4"/>
        <v/>
      </c>
      <c r="O1013" s="194"/>
      <c r="P1013" s="194"/>
      <c r="Q1013" s="194"/>
      <c r="R1013" s="194"/>
      <c r="S1013" s="194"/>
      <c r="T1013" s="194"/>
      <c r="U1013" s="194"/>
      <c r="V1013" s="194"/>
      <c r="W1013" s="194"/>
      <c r="X1013" s="194"/>
      <c r="Y1013" s="194"/>
    </row>
    <row r="1014">
      <c r="A1014" s="542">
        <v>834.0</v>
      </c>
      <c r="B1014" s="542"/>
      <c r="C1014" s="543"/>
      <c r="D1014" s="544"/>
      <c r="E1014" s="558"/>
      <c r="F1014" s="543"/>
      <c r="G1014" s="543"/>
      <c r="H1014" s="543"/>
      <c r="I1014" s="543"/>
      <c r="J1014" s="480"/>
      <c r="K1014" s="488" t="str">
        <f t="shared" si="1"/>
        <v/>
      </c>
      <c r="L1014" s="489">
        <f t="shared" si="5"/>
        <v>123</v>
      </c>
      <c r="M1014" s="489">
        <f t="shared" si="3"/>
        <v>10</v>
      </c>
      <c r="N1014" s="489" t="str">
        <f t="shared" si="4"/>
        <v/>
      </c>
      <c r="O1014" s="194"/>
      <c r="P1014" s="194"/>
      <c r="Q1014" s="194"/>
      <c r="R1014" s="194"/>
      <c r="S1014" s="194"/>
      <c r="T1014" s="194"/>
      <c r="U1014" s="194"/>
      <c r="V1014" s="194"/>
      <c r="W1014" s="194"/>
      <c r="X1014" s="194"/>
      <c r="Y1014" s="194"/>
    </row>
    <row r="1015">
      <c r="A1015" s="542">
        <v>835.0</v>
      </c>
      <c r="B1015" s="542"/>
      <c r="C1015" s="543"/>
      <c r="D1015" s="544"/>
      <c r="E1015" s="558"/>
      <c r="F1015" s="543"/>
      <c r="G1015" s="543"/>
      <c r="H1015" s="543"/>
      <c r="I1015" s="543"/>
      <c r="J1015" s="480"/>
      <c r="K1015" s="488" t="str">
        <f t="shared" si="1"/>
        <v/>
      </c>
      <c r="L1015" s="489">
        <f t="shared" si="5"/>
        <v>123</v>
      </c>
      <c r="M1015" s="489">
        <f t="shared" si="3"/>
        <v>10</v>
      </c>
      <c r="N1015" s="489" t="str">
        <f t="shared" si="4"/>
        <v/>
      </c>
      <c r="O1015" s="194"/>
      <c r="P1015" s="194"/>
      <c r="Q1015" s="194"/>
      <c r="R1015" s="194"/>
      <c r="S1015" s="194"/>
      <c r="T1015" s="194"/>
      <c r="U1015" s="194"/>
      <c r="V1015" s="194"/>
      <c r="W1015" s="194"/>
      <c r="X1015" s="194"/>
      <c r="Y1015" s="194"/>
    </row>
    <row r="1016">
      <c r="A1016" s="542">
        <v>836.0</v>
      </c>
      <c r="B1016" s="542"/>
      <c r="C1016" s="543"/>
      <c r="D1016" s="544"/>
      <c r="E1016" s="558"/>
      <c r="F1016" s="543"/>
      <c r="G1016" s="543"/>
      <c r="H1016" s="543"/>
      <c r="I1016" s="543"/>
      <c r="J1016" s="480"/>
      <c r="K1016" s="488" t="str">
        <f t="shared" si="1"/>
        <v/>
      </c>
      <c r="L1016" s="489">
        <f t="shared" si="5"/>
        <v>123</v>
      </c>
      <c r="M1016" s="489">
        <f t="shared" si="3"/>
        <v>10</v>
      </c>
      <c r="N1016" s="489" t="str">
        <f t="shared" si="4"/>
        <v/>
      </c>
      <c r="O1016" s="194"/>
      <c r="P1016" s="194"/>
      <c r="Q1016" s="194"/>
      <c r="R1016" s="194"/>
      <c r="S1016" s="194"/>
      <c r="T1016" s="194"/>
      <c r="U1016" s="194"/>
      <c r="V1016" s="194"/>
      <c r="W1016" s="194"/>
      <c r="X1016" s="194"/>
      <c r="Y1016" s="194"/>
    </row>
    <row r="1017">
      <c r="A1017" s="542">
        <v>837.0</v>
      </c>
      <c r="B1017" s="542"/>
      <c r="C1017" s="543"/>
      <c r="D1017" s="544"/>
      <c r="E1017" s="558"/>
      <c r="F1017" s="543"/>
      <c r="G1017" s="543"/>
      <c r="H1017" s="543"/>
      <c r="I1017" s="543"/>
      <c r="J1017" s="480"/>
      <c r="K1017" s="488" t="str">
        <f t="shared" si="1"/>
        <v/>
      </c>
      <c r="L1017" s="489">
        <f t="shared" si="5"/>
        <v>123</v>
      </c>
      <c r="M1017" s="489">
        <f t="shared" si="3"/>
        <v>10</v>
      </c>
      <c r="N1017" s="489" t="str">
        <f t="shared" si="4"/>
        <v/>
      </c>
      <c r="O1017" s="194"/>
      <c r="P1017" s="194"/>
      <c r="Q1017" s="194"/>
      <c r="R1017" s="194"/>
      <c r="S1017" s="194"/>
      <c r="T1017" s="194"/>
      <c r="U1017" s="194"/>
      <c r="V1017" s="194"/>
      <c r="W1017" s="194"/>
      <c r="X1017" s="194"/>
      <c r="Y1017" s="194"/>
    </row>
    <row r="1018">
      <c r="A1018" s="542">
        <v>838.0</v>
      </c>
      <c r="B1018" s="561"/>
      <c r="C1018" s="542"/>
      <c r="D1018" s="544"/>
      <c r="E1018" s="558"/>
      <c r="F1018" s="543"/>
      <c r="G1018" s="543"/>
      <c r="H1018" s="543"/>
      <c r="I1018" s="543"/>
      <c r="J1018" s="480"/>
      <c r="K1018" s="488" t="str">
        <f t="shared" si="1"/>
        <v/>
      </c>
      <c r="L1018" s="489">
        <f t="shared" si="5"/>
        <v>123</v>
      </c>
      <c r="M1018" s="489">
        <f t="shared" si="3"/>
        <v>10</v>
      </c>
      <c r="N1018" s="489" t="str">
        <f t="shared" si="4"/>
        <v/>
      </c>
      <c r="O1018" s="194"/>
      <c r="P1018" s="194"/>
      <c r="Q1018" s="194"/>
      <c r="R1018" s="194"/>
      <c r="S1018" s="194"/>
      <c r="T1018" s="194"/>
      <c r="U1018" s="194"/>
      <c r="V1018" s="194"/>
      <c r="W1018" s="194"/>
      <c r="X1018" s="194"/>
      <c r="Y1018" s="194"/>
    </row>
    <row r="1019">
      <c r="A1019" s="542">
        <v>839.0</v>
      </c>
      <c r="B1019" s="561"/>
      <c r="C1019" s="542"/>
      <c r="D1019" s="544"/>
      <c r="E1019" s="558"/>
      <c r="F1019" s="543"/>
      <c r="G1019" s="543"/>
      <c r="H1019" s="543"/>
      <c r="I1019" s="543"/>
      <c r="J1019" s="480"/>
      <c r="K1019" s="488" t="str">
        <f t="shared" si="1"/>
        <v/>
      </c>
      <c r="L1019" s="489">
        <f t="shared" si="5"/>
        <v>123</v>
      </c>
      <c r="M1019" s="489">
        <f t="shared" si="3"/>
        <v>10</v>
      </c>
      <c r="N1019" s="489" t="str">
        <f t="shared" si="4"/>
        <v/>
      </c>
      <c r="O1019" s="194"/>
      <c r="P1019" s="194"/>
      <c r="Q1019" s="194"/>
      <c r="R1019" s="194"/>
      <c r="S1019" s="194"/>
      <c r="T1019" s="194"/>
      <c r="U1019" s="194"/>
      <c r="V1019" s="194"/>
      <c r="W1019" s="194"/>
      <c r="X1019" s="194"/>
      <c r="Y1019" s="194"/>
    </row>
    <row r="1020">
      <c r="A1020" s="542">
        <v>840.0</v>
      </c>
      <c r="B1020" s="561"/>
      <c r="C1020" s="542"/>
      <c r="D1020" s="544"/>
      <c r="E1020" s="558"/>
      <c r="F1020" s="543"/>
      <c r="G1020" s="543"/>
      <c r="H1020" s="543"/>
      <c r="I1020" s="543"/>
      <c r="J1020" s="480"/>
      <c r="K1020" s="488" t="str">
        <f t="shared" si="1"/>
        <v/>
      </c>
      <c r="L1020" s="489">
        <f t="shared" si="5"/>
        <v>123</v>
      </c>
      <c r="M1020" s="489">
        <f t="shared" si="3"/>
        <v>10</v>
      </c>
      <c r="N1020" s="489" t="str">
        <f t="shared" si="4"/>
        <v/>
      </c>
      <c r="O1020" s="194"/>
      <c r="P1020" s="194"/>
      <c r="Q1020" s="194"/>
      <c r="R1020" s="194"/>
      <c r="S1020" s="194"/>
      <c r="T1020" s="194"/>
      <c r="U1020" s="194"/>
      <c r="V1020" s="194"/>
      <c r="W1020" s="194"/>
      <c r="X1020" s="194"/>
      <c r="Y1020" s="194"/>
    </row>
    <row r="1021">
      <c r="A1021" s="542">
        <v>841.0</v>
      </c>
      <c r="B1021" s="561"/>
      <c r="C1021" s="542"/>
      <c r="D1021" s="544"/>
      <c r="E1021" s="558"/>
      <c r="F1021" s="543"/>
      <c r="G1021" s="543"/>
      <c r="H1021" s="543"/>
      <c r="I1021" s="543"/>
      <c r="J1021" s="480"/>
      <c r="K1021" s="488" t="str">
        <f t="shared" si="1"/>
        <v/>
      </c>
      <c r="L1021" s="489">
        <f t="shared" si="5"/>
        <v>123</v>
      </c>
      <c r="M1021" s="489">
        <f t="shared" si="3"/>
        <v>10</v>
      </c>
      <c r="N1021" s="489" t="str">
        <f t="shared" si="4"/>
        <v/>
      </c>
      <c r="O1021" s="194"/>
      <c r="P1021" s="194"/>
      <c r="Q1021" s="194"/>
      <c r="R1021" s="194"/>
      <c r="S1021" s="194"/>
      <c r="T1021" s="194"/>
      <c r="U1021" s="194"/>
      <c r="V1021" s="194"/>
      <c r="W1021" s="194"/>
      <c r="X1021" s="194"/>
      <c r="Y1021" s="194"/>
    </row>
    <row r="1022">
      <c r="A1022" s="542">
        <v>842.0</v>
      </c>
      <c r="B1022" s="561"/>
      <c r="C1022" s="542"/>
      <c r="D1022" s="544"/>
      <c r="E1022" s="558"/>
      <c r="F1022" s="543"/>
      <c r="G1022" s="543"/>
      <c r="H1022" s="543"/>
      <c r="I1022" s="543"/>
      <c r="J1022" s="480"/>
      <c r="K1022" s="488" t="str">
        <f t="shared" si="1"/>
        <v/>
      </c>
      <c r="L1022" s="489">
        <f t="shared" si="5"/>
        <v>123</v>
      </c>
      <c r="M1022" s="489">
        <f t="shared" si="3"/>
        <v>10</v>
      </c>
      <c r="N1022" s="489" t="str">
        <f t="shared" si="4"/>
        <v/>
      </c>
      <c r="O1022" s="194"/>
      <c r="P1022" s="194"/>
      <c r="Q1022" s="194"/>
      <c r="R1022" s="194"/>
      <c r="S1022" s="194"/>
      <c r="T1022" s="194"/>
      <c r="U1022" s="194"/>
      <c r="V1022" s="194"/>
      <c r="W1022" s="194"/>
      <c r="X1022" s="194"/>
      <c r="Y1022" s="194"/>
    </row>
    <row r="1023">
      <c r="A1023" s="542">
        <v>843.0</v>
      </c>
      <c r="B1023" s="561"/>
      <c r="C1023" s="542"/>
      <c r="D1023" s="544"/>
      <c r="E1023" s="558"/>
      <c r="F1023" s="543"/>
      <c r="G1023" s="543"/>
      <c r="H1023" s="543"/>
      <c r="I1023" s="543"/>
      <c r="J1023" s="480"/>
      <c r="K1023" s="488" t="str">
        <f t="shared" si="1"/>
        <v/>
      </c>
      <c r="L1023" s="489">
        <f t="shared" si="5"/>
        <v>123</v>
      </c>
      <c r="M1023" s="489">
        <f t="shared" si="3"/>
        <v>10</v>
      </c>
      <c r="N1023" s="489" t="str">
        <f t="shared" si="4"/>
        <v/>
      </c>
      <c r="O1023" s="194"/>
      <c r="P1023" s="194"/>
      <c r="Q1023" s="194"/>
      <c r="R1023" s="194"/>
      <c r="S1023" s="194"/>
      <c r="T1023" s="194"/>
      <c r="U1023" s="194"/>
      <c r="V1023" s="194"/>
      <c r="W1023" s="194"/>
      <c r="X1023" s="194"/>
      <c r="Y1023" s="194"/>
    </row>
    <row r="1024">
      <c r="A1024" s="542">
        <v>844.0</v>
      </c>
      <c r="B1024" s="561"/>
      <c r="C1024" s="542"/>
      <c r="D1024" s="544"/>
      <c r="E1024" s="558"/>
      <c r="F1024" s="543"/>
      <c r="G1024" s="543"/>
      <c r="H1024" s="543"/>
      <c r="I1024" s="543"/>
      <c r="J1024" s="480"/>
      <c r="K1024" s="488" t="str">
        <f t="shared" si="1"/>
        <v/>
      </c>
      <c r="L1024" s="489">
        <f t="shared" si="5"/>
        <v>123</v>
      </c>
      <c r="M1024" s="489">
        <f t="shared" si="3"/>
        <v>10</v>
      </c>
      <c r="N1024" s="489" t="str">
        <f t="shared" si="4"/>
        <v/>
      </c>
      <c r="O1024" s="194"/>
      <c r="P1024" s="194"/>
      <c r="Q1024" s="194"/>
      <c r="R1024" s="194"/>
      <c r="S1024" s="194"/>
      <c r="T1024" s="194"/>
      <c r="U1024" s="194"/>
      <c r="V1024" s="194"/>
      <c r="W1024" s="194"/>
      <c r="X1024" s="194"/>
      <c r="Y1024" s="194"/>
    </row>
    <row r="1025">
      <c r="A1025" s="542">
        <v>845.0</v>
      </c>
      <c r="B1025" s="561"/>
      <c r="C1025" s="542"/>
      <c r="D1025" s="544"/>
      <c r="E1025" s="558"/>
      <c r="F1025" s="543"/>
      <c r="G1025" s="543"/>
      <c r="H1025" s="543"/>
      <c r="I1025" s="543"/>
      <c r="J1025" s="480"/>
      <c r="K1025" s="488" t="str">
        <f t="shared" si="1"/>
        <v/>
      </c>
      <c r="L1025" s="489">
        <f t="shared" si="5"/>
        <v>123</v>
      </c>
      <c r="M1025" s="489">
        <f t="shared" si="3"/>
        <v>10</v>
      </c>
      <c r="N1025" s="489" t="str">
        <f t="shared" si="4"/>
        <v/>
      </c>
      <c r="O1025" s="194"/>
      <c r="P1025" s="194"/>
      <c r="Q1025" s="194"/>
      <c r="R1025" s="194"/>
      <c r="S1025" s="194"/>
      <c r="T1025" s="194"/>
      <c r="U1025" s="194"/>
      <c r="V1025" s="194"/>
      <c r="W1025" s="194"/>
      <c r="X1025" s="194"/>
      <c r="Y1025" s="194"/>
    </row>
    <row r="1026">
      <c r="A1026" s="542">
        <v>846.0</v>
      </c>
      <c r="B1026" s="561"/>
      <c r="C1026" s="542"/>
      <c r="D1026" s="544"/>
      <c r="E1026" s="558"/>
      <c r="F1026" s="543"/>
      <c r="G1026" s="543"/>
      <c r="H1026" s="543"/>
      <c r="I1026" s="543"/>
      <c r="J1026" s="480"/>
      <c r="K1026" s="488" t="str">
        <f t="shared" si="1"/>
        <v/>
      </c>
      <c r="L1026" s="489">
        <f t="shared" si="5"/>
        <v>123</v>
      </c>
      <c r="M1026" s="489">
        <f t="shared" si="3"/>
        <v>10</v>
      </c>
      <c r="N1026" s="489" t="str">
        <f t="shared" si="4"/>
        <v/>
      </c>
      <c r="O1026" s="194"/>
      <c r="P1026" s="194"/>
      <c r="Q1026" s="194"/>
      <c r="R1026" s="194"/>
      <c r="S1026" s="194"/>
      <c r="T1026" s="194"/>
      <c r="U1026" s="194"/>
      <c r="V1026" s="194"/>
      <c r="W1026" s="194"/>
      <c r="X1026" s="194"/>
      <c r="Y1026" s="194"/>
    </row>
    <row r="1027">
      <c r="A1027" s="542">
        <v>847.0</v>
      </c>
      <c r="B1027" s="561"/>
      <c r="C1027" s="542"/>
      <c r="D1027" s="544"/>
      <c r="E1027" s="558"/>
      <c r="F1027" s="543"/>
      <c r="G1027" s="543"/>
      <c r="H1027" s="543"/>
      <c r="I1027" s="543"/>
      <c r="J1027" s="480"/>
      <c r="K1027" s="488" t="str">
        <f t="shared" si="1"/>
        <v/>
      </c>
      <c r="L1027" s="489">
        <f t="shared" si="5"/>
        <v>123</v>
      </c>
      <c r="M1027" s="489">
        <f t="shared" si="3"/>
        <v>10</v>
      </c>
      <c r="N1027" s="489" t="str">
        <f t="shared" si="4"/>
        <v/>
      </c>
      <c r="O1027" s="194"/>
      <c r="P1027" s="194"/>
      <c r="Q1027" s="194"/>
      <c r="R1027" s="194"/>
      <c r="S1027" s="194"/>
      <c r="T1027" s="194"/>
      <c r="U1027" s="194"/>
      <c r="V1027" s="194"/>
      <c r="W1027" s="194"/>
      <c r="X1027" s="194"/>
      <c r="Y1027" s="194"/>
    </row>
    <row r="1028">
      <c r="A1028" s="542">
        <v>848.0</v>
      </c>
      <c r="B1028" s="561"/>
      <c r="C1028" s="542"/>
      <c r="D1028" s="544"/>
      <c r="E1028" s="558"/>
      <c r="F1028" s="543"/>
      <c r="G1028" s="543"/>
      <c r="H1028" s="543"/>
      <c r="I1028" s="543"/>
      <c r="J1028" s="480"/>
      <c r="K1028" s="488" t="str">
        <f t="shared" si="1"/>
        <v/>
      </c>
      <c r="L1028" s="489">
        <f t="shared" si="5"/>
        <v>123</v>
      </c>
      <c r="M1028" s="489">
        <f t="shared" si="3"/>
        <v>10</v>
      </c>
      <c r="N1028" s="489" t="str">
        <f t="shared" si="4"/>
        <v/>
      </c>
      <c r="O1028" s="194"/>
      <c r="P1028" s="194"/>
      <c r="Q1028" s="194"/>
      <c r="R1028" s="194"/>
      <c r="S1028" s="194"/>
      <c r="T1028" s="194"/>
      <c r="U1028" s="194"/>
      <c r="V1028" s="194"/>
      <c r="W1028" s="194"/>
      <c r="X1028" s="194"/>
      <c r="Y1028" s="194"/>
    </row>
    <row r="1029">
      <c r="A1029" s="542">
        <v>849.0</v>
      </c>
      <c r="B1029" s="561"/>
      <c r="C1029" s="542"/>
      <c r="D1029" s="544"/>
      <c r="E1029" s="558"/>
      <c r="F1029" s="543"/>
      <c r="G1029" s="543"/>
      <c r="H1029" s="543"/>
      <c r="I1029" s="543"/>
      <c r="J1029" s="480"/>
      <c r="K1029" s="488" t="str">
        <f t="shared" si="1"/>
        <v/>
      </c>
      <c r="L1029" s="489">
        <f t="shared" si="5"/>
        <v>123</v>
      </c>
      <c r="M1029" s="489">
        <f t="shared" si="3"/>
        <v>10</v>
      </c>
      <c r="N1029" s="489" t="str">
        <f t="shared" si="4"/>
        <v/>
      </c>
      <c r="O1029" s="194"/>
      <c r="P1029" s="194"/>
      <c r="Q1029" s="194"/>
      <c r="R1029" s="194"/>
      <c r="S1029" s="194"/>
      <c r="T1029" s="194"/>
      <c r="U1029" s="194"/>
      <c r="V1029" s="194"/>
      <c r="W1029" s="194"/>
      <c r="X1029" s="194"/>
      <c r="Y1029" s="194"/>
    </row>
    <row r="1030">
      <c r="A1030" s="542">
        <v>850.0</v>
      </c>
      <c r="B1030" s="561"/>
      <c r="C1030" s="542"/>
      <c r="D1030" s="544"/>
      <c r="E1030" s="558"/>
      <c r="F1030" s="543"/>
      <c r="G1030" s="543"/>
      <c r="H1030" s="543"/>
      <c r="I1030" s="543"/>
      <c r="J1030" s="480"/>
      <c r="K1030" s="488" t="str">
        <f t="shared" si="1"/>
        <v/>
      </c>
      <c r="L1030" s="489">
        <f t="shared" si="5"/>
        <v>123</v>
      </c>
      <c r="M1030" s="489">
        <f t="shared" si="3"/>
        <v>10</v>
      </c>
      <c r="N1030" s="489" t="str">
        <f t="shared" si="4"/>
        <v/>
      </c>
      <c r="O1030" s="194"/>
      <c r="P1030" s="194"/>
      <c r="Q1030" s="194"/>
      <c r="R1030" s="194"/>
      <c r="S1030" s="194"/>
      <c r="T1030" s="194"/>
      <c r="U1030" s="194"/>
      <c r="V1030" s="194"/>
      <c r="W1030" s="194"/>
      <c r="X1030" s="194"/>
      <c r="Y1030" s="194"/>
    </row>
    <row r="1031">
      <c r="A1031" s="542">
        <v>851.0</v>
      </c>
      <c r="B1031" s="561"/>
      <c r="C1031" s="542"/>
      <c r="D1031" s="544"/>
      <c r="E1031" s="558"/>
      <c r="F1031" s="543"/>
      <c r="G1031" s="543"/>
      <c r="H1031" s="543"/>
      <c r="I1031" s="543"/>
      <c r="J1031" s="480"/>
      <c r="K1031" s="488" t="str">
        <f t="shared" si="1"/>
        <v/>
      </c>
      <c r="L1031" s="489">
        <f t="shared" si="5"/>
        <v>123</v>
      </c>
      <c r="M1031" s="489">
        <f t="shared" si="3"/>
        <v>10</v>
      </c>
      <c r="N1031" s="489" t="str">
        <f t="shared" si="4"/>
        <v/>
      </c>
      <c r="O1031" s="194"/>
      <c r="P1031" s="194"/>
      <c r="Q1031" s="194"/>
      <c r="R1031" s="194"/>
      <c r="S1031" s="194"/>
      <c r="T1031" s="194"/>
      <c r="U1031" s="194"/>
      <c r="V1031" s="194"/>
      <c r="W1031" s="194"/>
      <c r="X1031" s="194"/>
      <c r="Y1031" s="194"/>
    </row>
    <row r="1032">
      <c r="A1032" s="542">
        <v>852.0</v>
      </c>
      <c r="B1032" s="561"/>
      <c r="C1032" s="542"/>
      <c r="D1032" s="544"/>
      <c r="E1032" s="558"/>
      <c r="F1032" s="543"/>
      <c r="G1032" s="543"/>
      <c r="H1032" s="543"/>
      <c r="I1032" s="543"/>
      <c r="J1032" s="480"/>
      <c r="K1032" s="488" t="str">
        <f t="shared" si="1"/>
        <v/>
      </c>
      <c r="L1032" s="489">
        <f t="shared" si="5"/>
        <v>123</v>
      </c>
      <c r="M1032" s="489">
        <f t="shared" si="3"/>
        <v>10</v>
      </c>
      <c r="N1032" s="489" t="str">
        <f t="shared" si="4"/>
        <v/>
      </c>
      <c r="O1032" s="194"/>
      <c r="P1032" s="194"/>
      <c r="Q1032" s="194"/>
      <c r="R1032" s="194"/>
      <c r="S1032" s="194"/>
      <c r="T1032" s="194"/>
      <c r="U1032" s="194"/>
      <c r="V1032" s="194"/>
      <c r="W1032" s="194"/>
      <c r="X1032" s="194"/>
      <c r="Y1032" s="194"/>
    </row>
    <row r="1033">
      <c r="A1033" s="542">
        <v>853.0</v>
      </c>
      <c r="B1033" s="561"/>
      <c r="C1033" s="542"/>
      <c r="D1033" s="544"/>
      <c r="E1033" s="558"/>
      <c r="F1033" s="543"/>
      <c r="G1033" s="543"/>
      <c r="H1033" s="543"/>
      <c r="I1033" s="543"/>
      <c r="J1033" s="480"/>
      <c r="K1033" s="488" t="str">
        <f t="shared" si="1"/>
        <v/>
      </c>
      <c r="L1033" s="489">
        <f t="shared" si="5"/>
        <v>123</v>
      </c>
      <c r="M1033" s="489">
        <f t="shared" si="3"/>
        <v>10</v>
      </c>
      <c r="N1033" s="489" t="str">
        <f t="shared" si="4"/>
        <v/>
      </c>
      <c r="O1033" s="194"/>
      <c r="P1033" s="194"/>
      <c r="Q1033" s="194"/>
      <c r="R1033" s="194"/>
      <c r="S1033" s="194"/>
      <c r="T1033" s="194"/>
      <c r="U1033" s="194"/>
      <c r="V1033" s="194"/>
      <c r="W1033" s="194"/>
      <c r="X1033" s="194"/>
      <c r="Y1033" s="194"/>
    </row>
    <row r="1034">
      <c r="A1034" s="542">
        <v>854.0</v>
      </c>
      <c r="B1034" s="561"/>
      <c r="C1034" s="542"/>
      <c r="D1034" s="544"/>
      <c r="E1034" s="558"/>
      <c r="F1034" s="543"/>
      <c r="G1034" s="543"/>
      <c r="H1034" s="543"/>
      <c r="I1034" s="543"/>
      <c r="J1034" s="480"/>
      <c r="K1034" s="488" t="str">
        <f t="shared" si="1"/>
        <v/>
      </c>
      <c r="L1034" s="489">
        <f t="shared" si="5"/>
        <v>123</v>
      </c>
      <c r="M1034" s="489">
        <f t="shared" si="3"/>
        <v>10</v>
      </c>
      <c r="N1034" s="489" t="str">
        <f t="shared" si="4"/>
        <v/>
      </c>
      <c r="O1034" s="194"/>
      <c r="P1034" s="194"/>
      <c r="Q1034" s="194"/>
      <c r="R1034" s="194"/>
      <c r="S1034" s="194"/>
      <c r="T1034" s="194"/>
      <c r="U1034" s="194"/>
      <c r="V1034" s="194"/>
      <c r="W1034" s="194"/>
      <c r="X1034" s="194"/>
      <c r="Y1034" s="194"/>
    </row>
    <row r="1035">
      <c r="A1035" s="542">
        <v>855.0</v>
      </c>
      <c r="B1035" s="561"/>
      <c r="C1035" s="542"/>
      <c r="D1035" s="544"/>
      <c r="E1035" s="558"/>
      <c r="F1035" s="543"/>
      <c r="G1035" s="543"/>
      <c r="H1035" s="543"/>
      <c r="I1035" s="543"/>
      <c r="J1035" s="480"/>
      <c r="K1035" s="488" t="str">
        <f t="shared" si="1"/>
        <v/>
      </c>
      <c r="L1035" s="489">
        <f t="shared" si="5"/>
        <v>123</v>
      </c>
      <c r="M1035" s="489">
        <f t="shared" si="3"/>
        <v>10</v>
      </c>
      <c r="N1035" s="489" t="str">
        <f t="shared" si="4"/>
        <v/>
      </c>
      <c r="O1035" s="194"/>
      <c r="P1035" s="194"/>
      <c r="Q1035" s="194"/>
      <c r="R1035" s="194"/>
      <c r="S1035" s="194"/>
      <c r="T1035" s="194"/>
      <c r="U1035" s="194"/>
      <c r="V1035" s="194"/>
      <c r="W1035" s="194"/>
      <c r="X1035" s="194"/>
      <c r="Y1035" s="194"/>
    </row>
    <row r="1036">
      <c r="A1036" s="542">
        <v>856.0</v>
      </c>
      <c r="B1036" s="561"/>
      <c r="C1036" s="542"/>
      <c r="D1036" s="544"/>
      <c r="E1036" s="558"/>
      <c r="F1036" s="543"/>
      <c r="G1036" s="543"/>
      <c r="H1036" s="543"/>
      <c r="I1036" s="543"/>
      <c r="J1036" s="480"/>
      <c r="K1036" s="488" t="str">
        <f t="shared" si="1"/>
        <v/>
      </c>
      <c r="L1036" s="489">
        <f t="shared" si="5"/>
        <v>123</v>
      </c>
      <c r="M1036" s="489">
        <f t="shared" si="3"/>
        <v>10</v>
      </c>
      <c r="N1036" s="489" t="str">
        <f t="shared" si="4"/>
        <v/>
      </c>
      <c r="O1036" s="194"/>
      <c r="P1036" s="194"/>
      <c r="Q1036" s="194"/>
      <c r="R1036" s="194"/>
      <c r="S1036" s="194"/>
      <c r="T1036" s="194"/>
      <c r="U1036" s="194"/>
      <c r="V1036" s="194"/>
      <c r="W1036" s="194"/>
      <c r="X1036" s="194"/>
      <c r="Y1036" s="194"/>
    </row>
    <row r="1037">
      <c r="A1037" s="542">
        <v>857.0</v>
      </c>
      <c r="B1037" s="561"/>
      <c r="C1037" s="542"/>
      <c r="D1037" s="544"/>
      <c r="E1037" s="558"/>
      <c r="F1037" s="543"/>
      <c r="G1037" s="543"/>
      <c r="H1037" s="543"/>
      <c r="I1037" s="543"/>
      <c r="J1037" s="480"/>
      <c r="K1037" s="488" t="str">
        <f t="shared" si="1"/>
        <v/>
      </c>
      <c r="L1037" s="489">
        <f t="shared" si="5"/>
        <v>123</v>
      </c>
      <c r="M1037" s="489">
        <f t="shared" si="3"/>
        <v>10</v>
      </c>
      <c r="N1037" s="489" t="str">
        <f t="shared" si="4"/>
        <v/>
      </c>
      <c r="O1037" s="194"/>
      <c r="P1037" s="194"/>
      <c r="Q1037" s="194"/>
      <c r="R1037" s="194"/>
      <c r="S1037" s="194"/>
      <c r="T1037" s="194"/>
      <c r="U1037" s="194"/>
      <c r="V1037" s="194"/>
      <c r="W1037" s="194"/>
      <c r="X1037" s="194"/>
      <c r="Y1037" s="194"/>
    </row>
    <row r="1038">
      <c r="A1038" s="542">
        <v>858.0</v>
      </c>
      <c r="B1038" s="561"/>
      <c r="C1038" s="542"/>
      <c r="D1038" s="544"/>
      <c r="E1038" s="558"/>
      <c r="F1038" s="543"/>
      <c r="G1038" s="543"/>
      <c r="H1038" s="543"/>
      <c r="I1038" s="543"/>
      <c r="J1038" s="480"/>
      <c r="K1038" s="488" t="str">
        <f t="shared" si="1"/>
        <v/>
      </c>
      <c r="L1038" s="489">
        <f t="shared" si="5"/>
        <v>123</v>
      </c>
      <c r="M1038" s="489">
        <f t="shared" si="3"/>
        <v>10</v>
      </c>
      <c r="N1038" s="489" t="str">
        <f t="shared" si="4"/>
        <v/>
      </c>
      <c r="O1038" s="194"/>
      <c r="P1038" s="194"/>
      <c r="Q1038" s="194"/>
      <c r="R1038" s="194"/>
      <c r="S1038" s="194"/>
      <c r="T1038" s="194"/>
      <c r="U1038" s="194"/>
      <c r="V1038" s="194"/>
      <c r="W1038" s="194"/>
      <c r="X1038" s="194"/>
      <c r="Y1038" s="194"/>
    </row>
    <row r="1039">
      <c r="A1039" s="542">
        <v>859.0</v>
      </c>
      <c r="B1039" s="561"/>
      <c r="C1039" s="542"/>
      <c r="D1039" s="544"/>
      <c r="E1039" s="558"/>
      <c r="F1039" s="543"/>
      <c r="G1039" s="543"/>
      <c r="H1039" s="543"/>
      <c r="I1039" s="543"/>
      <c r="J1039" s="480"/>
      <c r="K1039" s="488" t="str">
        <f t="shared" si="1"/>
        <v/>
      </c>
      <c r="L1039" s="489">
        <f t="shared" si="5"/>
        <v>123</v>
      </c>
      <c r="M1039" s="489">
        <f t="shared" si="3"/>
        <v>10</v>
      </c>
      <c r="N1039" s="489" t="str">
        <f t="shared" si="4"/>
        <v/>
      </c>
      <c r="O1039" s="194"/>
      <c r="P1039" s="194"/>
      <c r="Q1039" s="194"/>
      <c r="R1039" s="194"/>
      <c r="S1039" s="194"/>
      <c r="T1039" s="194"/>
      <c r="U1039" s="194"/>
      <c r="V1039" s="194"/>
      <c r="W1039" s="194"/>
      <c r="X1039" s="194"/>
      <c r="Y1039" s="194"/>
    </row>
    <row r="1040">
      <c r="A1040" s="542">
        <v>860.0</v>
      </c>
      <c r="B1040" s="561"/>
      <c r="C1040" s="542"/>
      <c r="D1040" s="544"/>
      <c r="E1040" s="558"/>
      <c r="F1040" s="543"/>
      <c r="G1040" s="543"/>
      <c r="H1040" s="543"/>
      <c r="I1040" s="543"/>
      <c r="J1040" s="480"/>
      <c r="K1040" s="488" t="str">
        <f t="shared" si="1"/>
        <v/>
      </c>
      <c r="L1040" s="489">
        <f t="shared" si="5"/>
        <v>123</v>
      </c>
      <c r="M1040" s="489">
        <f t="shared" si="3"/>
        <v>10</v>
      </c>
      <c r="N1040" s="489" t="str">
        <f t="shared" si="4"/>
        <v/>
      </c>
      <c r="O1040" s="194"/>
      <c r="P1040" s="194"/>
      <c r="Q1040" s="194"/>
      <c r="R1040" s="194"/>
      <c r="S1040" s="194"/>
      <c r="T1040" s="194"/>
      <c r="U1040" s="194"/>
      <c r="V1040" s="194"/>
      <c r="W1040" s="194"/>
      <c r="X1040" s="194"/>
      <c r="Y1040" s="194"/>
    </row>
    <row r="1041">
      <c r="A1041" s="542">
        <v>861.0</v>
      </c>
      <c r="B1041" s="561"/>
      <c r="C1041" s="542"/>
      <c r="D1041" s="544"/>
      <c r="E1041" s="558"/>
      <c r="F1041" s="543"/>
      <c r="G1041" s="543"/>
      <c r="H1041" s="543"/>
      <c r="I1041" s="543"/>
      <c r="J1041" s="480"/>
      <c r="K1041" s="488" t="str">
        <f t="shared" si="1"/>
        <v/>
      </c>
      <c r="L1041" s="489">
        <f t="shared" si="5"/>
        <v>123</v>
      </c>
      <c r="M1041" s="489">
        <f t="shared" si="3"/>
        <v>10</v>
      </c>
      <c r="N1041" s="489" t="str">
        <f t="shared" si="4"/>
        <v/>
      </c>
      <c r="O1041" s="194"/>
      <c r="P1041" s="194"/>
      <c r="Q1041" s="194"/>
      <c r="R1041" s="194"/>
      <c r="S1041" s="194"/>
      <c r="T1041" s="194"/>
      <c r="U1041" s="194"/>
      <c r="V1041" s="194"/>
      <c r="W1041" s="194"/>
      <c r="X1041" s="194"/>
      <c r="Y1041" s="194"/>
    </row>
    <row r="1042">
      <c r="A1042" s="542">
        <v>862.0</v>
      </c>
      <c r="B1042" s="561"/>
      <c r="C1042" s="542"/>
      <c r="D1042" s="544"/>
      <c r="E1042" s="558"/>
      <c r="F1042" s="543"/>
      <c r="G1042" s="543"/>
      <c r="H1042" s="543"/>
      <c r="I1042" s="543"/>
      <c r="J1042" s="480"/>
      <c r="K1042" s="488" t="str">
        <f t="shared" si="1"/>
        <v/>
      </c>
      <c r="L1042" s="489">
        <f t="shared" si="5"/>
        <v>123</v>
      </c>
      <c r="M1042" s="489">
        <f t="shared" si="3"/>
        <v>10</v>
      </c>
      <c r="N1042" s="489" t="str">
        <f t="shared" si="4"/>
        <v/>
      </c>
      <c r="O1042" s="194"/>
      <c r="P1042" s="194"/>
      <c r="Q1042" s="194"/>
      <c r="R1042" s="194"/>
      <c r="S1042" s="194"/>
      <c r="T1042" s="194"/>
      <c r="U1042" s="194"/>
      <c r="V1042" s="194"/>
      <c r="W1042" s="194"/>
      <c r="X1042" s="194"/>
      <c r="Y1042" s="194"/>
    </row>
    <row r="1043">
      <c r="A1043" s="542">
        <v>863.0</v>
      </c>
      <c r="B1043" s="561"/>
      <c r="C1043" s="542"/>
      <c r="D1043" s="544"/>
      <c r="E1043" s="558"/>
      <c r="F1043" s="543"/>
      <c r="G1043" s="543"/>
      <c r="H1043" s="543"/>
      <c r="I1043" s="543"/>
      <c r="J1043" s="480"/>
      <c r="K1043" s="488" t="str">
        <f t="shared" si="1"/>
        <v/>
      </c>
      <c r="L1043" s="489">
        <f t="shared" si="5"/>
        <v>123</v>
      </c>
      <c r="M1043" s="489">
        <f t="shared" si="3"/>
        <v>10</v>
      </c>
      <c r="N1043" s="489" t="str">
        <f t="shared" si="4"/>
        <v/>
      </c>
      <c r="O1043" s="194"/>
      <c r="P1043" s="194"/>
      <c r="Q1043" s="194"/>
      <c r="R1043" s="194"/>
      <c r="S1043" s="194"/>
      <c r="T1043" s="194"/>
      <c r="U1043" s="194"/>
      <c r="V1043" s="194"/>
      <c r="W1043" s="194"/>
      <c r="X1043" s="194"/>
      <c r="Y1043" s="194"/>
    </row>
    <row r="1044">
      <c r="A1044" s="542">
        <v>864.0</v>
      </c>
      <c r="B1044" s="561"/>
      <c r="C1044" s="542"/>
      <c r="D1044" s="544"/>
      <c r="E1044" s="558"/>
      <c r="F1044" s="543"/>
      <c r="G1044" s="543"/>
      <c r="H1044" s="543"/>
      <c r="I1044" s="543"/>
      <c r="J1044" s="480"/>
      <c r="K1044" s="488" t="str">
        <f t="shared" si="1"/>
        <v/>
      </c>
      <c r="L1044" s="489">
        <f t="shared" si="5"/>
        <v>123</v>
      </c>
      <c r="M1044" s="489">
        <f t="shared" si="3"/>
        <v>10</v>
      </c>
      <c r="N1044" s="489" t="str">
        <f t="shared" si="4"/>
        <v/>
      </c>
      <c r="O1044" s="194"/>
      <c r="P1044" s="194"/>
      <c r="Q1044" s="194"/>
      <c r="R1044" s="194"/>
      <c r="S1044" s="194"/>
      <c r="T1044" s="194"/>
      <c r="U1044" s="194"/>
      <c r="V1044" s="194"/>
      <c r="W1044" s="194"/>
      <c r="X1044" s="194"/>
      <c r="Y1044" s="194"/>
    </row>
    <row r="1045">
      <c r="A1045" s="542">
        <v>865.0</v>
      </c>
      <c r="B1045" s="561"/>
      <c r="C1045" s="542"/>
      <c r="D1045" s="544"/>
      <c r="E1045" s="558"/>
      <c r="F1045" s="543"/>
      <c r="G1045" s="543"/>
      <c r="H1045" s="543"/>
      <c r="I1045" s="543"/>
      <c r="J1045" s="480"/>
      <c r="K1045" s="488" t="str">
        <f t="shared" si="1"/>
        <v/>
      </c>
      <c r="L1045" s="489">
        <f t="shared" si="5"/>
        <v>123</v>
      </c>
      <c r="M1045" s="489">
        <f t="shared" si="3"/>
        <v>10</v>
      </c>
      <c r="N1045" s="489" t="str">
        <f t="shared" si="4"/>
        <v/>
      </c>
      <c r="O1045" s="194"/>
      <c r="P1045" s="194"/>
      <c r="Q1045" s="194"/>
      <c r="R1045" s="194"/>
      <c r="S1045" s="194"/>
      <c r="T1045" s="194"/>
      <c r="U1045" s="194"/>
      <c r="V1045" s="194"/>
      <c r="W1045" s="194"/>
      <c r="X1045" s="194"/>
      <c r="Y1045" s="194"/>
    </row>
    <row r="1046">
      <c r="A1046" s="542">
        <v>866.0</v>
      </c>
      <c r="B1046" s="561"/>
      <c r="C1046" s="542"/>
      <c r="D1046" s="544"/>
      <c r="E1046" s="558"/>
      <c r="F1046" s="543"/>
      <c r="G1046" s="543"/>
      <c r="H1046" s="543"/>
      <c r="I1046" s="543"/>
      <c r="J1046" s="480"/>
      <c r="K1046" s="488" t="str">
        <f t="shared" si="1"/>
        <v/>
      </c>
      <c r="L1046" s="489">
        <f t="shared" si="5"/>
        <v>123</v>
      </c>
      <c r="M1046" s="489">
        <f t="shared" si="3"/>
        <v>10</v>
      </c>
      <c r="N1046" s="489" t="str">
        <f t="shared" si="4"/>
        <v/>
      </c>
      <c r="O1046" s="194"/>
      <c r="P1046" s="194"/>
      <c r="Q1046" s="194"/>
      <c r="R1046" s="194"/>
      <c r="S1046" s="194"/>
      <c r="T1046" s="194"/>
      <c r="U1046" s="194"/>
      <c r="V1046" s="194"/>
      <c r="W1046" s="194"/>
      <c r="X1046" s="194"/>
      <c r="Y1046" s="194"/>
    </row>
    <row r="1047">
      <c r="A1047" s="542">
        <v>867.0</v>
      </c>
      <c r="B1047" s="561"/>
      <c r="C1047" s="542"/>
      <c r="D1047" s="544"/>
      <c r="E1047" s="558"/>
      <c r="F1047" s="543"/>
      <c r="G1047" s="543"/>
      <c r="H1047" s="543"/>
      <c r="I1047" s="543"/>
      <c r="J1047" s="480"/>
      <c r="K1047" s="488" t="str">
        <f t="shared" si="1"/>
        <v/>
      </c>
      <c r="L1047" s="489">
        <f t="shared" si="5"/>
        <v>123</v>
      </c>
      <c r="M1047" s="489">
        <f t="shared" si="3"/>
        <v>10</v>
      </c>
      <c r="N1047" s="489" t="str">
        <f t="shared" si="4"/>
        <v/>
      </c>
      <c r="O1047" s="194"/>
      <c r="P1047" s="194"/>
      <c r="Q1047" s="194"/>
      <c r="R1047" s="194"/>
      <c r="S1047" s="194"/>
      <c r="T1047" s="194"/>
      <c r="U1047" s="194"/>
      <c r="V1047" s="194"/>
      <c r="W1047" s="194"/>
      <c r="X1047" s="194"/>
      <c r="Y1047" s="194"/>
    </row>
    <row r="1048">
      <c r="A1048" s="542">
        <v>868.0</v>
      </c>
      <c r="B1048" s="561"/>
      <c r="C1048" s="542"/>
      <c r="D1048" s="544"/>
      <c r="E1048" s="558"/>
      <c r="F1048" s="543"/>
      <c r="G1048" s="543"/>
      <c r="H1048" s="543"/>
      <c r="I1048" s="543"/>
      <c r="J1048" s="480"/>
      <c r="K1048" s="488" t="str">
        <f t="shared" si="1"/>
        <v/>
      </c>
      <c r="L1048" s="489">
        <f t="shared" si="5"/>
        <v>123</v>
      </c>
      <c r="M1048" s="489">
        <f t="shared" si="3"/>
        <v>10</v>
      </c>
      <c r="N1048" s="489" t="str">
        <f t="shared" si="4"/>
        <v/>
      </c>
      <c r="O1048" s="194"/>
      <c r="P1048" s="194"/>
      <c r="Q1048" s="194"/>
      <c r="R1048" s="194"/>
      <c r="S1048" s="194"/>
      <c r="T1048" s="194"/>
      <c r="U1048" s="194"/>
      <c r="V1048" s="194"/>
      <c r="W1048" s="194"/>
      <c r="X1048" s="194"/>
      <c r="Y1048" s="194"/>
    </row>
    <row r="1049">
      <c r="A1049" s="542">
        <v>869.0</v>
      </c>
      <c r="B1049" s="561"/>
      <c r="C1049" s="542"/>
      <c r="D1049" s="544"/>
      <c r="E1049" s="558"/>
      <c r="F1049" s="543"/>
      <c r="G1049" s="543"/>
      <c r="H1049" s="543"/>
      <c r="I1049" s="543"/>
      <c r="J1049" s="480"/>
      <c r="K1049" s="488" t="str">
        <f t="shared" si="1"/>
        <v/>
      </c>
      <c r="L1049" s="489">
        <f t="shared" si="5"/>
        <v>123</v>
      </c>
      <c r="M1049" s="489">
        <f t="shared" si="3"/>
        <v>10</v>
      </c>
      <c r="N1049" s="489" t="str">
        <f t="shared" si="4"/>
        <v/>
      </c>
      <c r="O1049" s="194"/>
      <c r="P1049" s="194"/>
      <c r="Q1049" s="194"/>
      <c r="R1049" s="194"/>
      <c r="S1049" s="194"/>
      <c r="T1049" s="194"/>
      <c r="U1049" s="194"/>
      <c r="V1049" s="194"/>
      <c r="W1049" s="194"/>
      <c r="X1049" s="194"/>
      <c r="Y1049" s="194"/>
    </row>
    <row r="1050">
      <c r="A1050" s="542">
        <v>870.0</v>
      </c>
      <c r="B1050" s="561"/>
      <c r="C1050" s="542"/>
      <c r="D1050" s="544"/>
      <c r="E1050" s="558"/>
      <c r="F1050" s="543"/>
      <c r="G1050" s="543"/>
      <c r="H1050" s="543"/>
      <c r="I1050" s="543"/>
      <c r="J1050" s="480"/>
      <c r="K1050" s="488" t="str">
        <f t="shared" si="1"/>
        <v/>
      </c>
      <c r="L1050" s="489">
        <f t="shared" si="5"/>
        <v>123</v>
      </c>
      <c r="M1050" s="489">
        <f t="shared" si="3"/>
        <v>10</v>
      </c>
      <c r="N1050" s="489" t="str">
        <f t="shared" si="4"/>
        <v/>
      </c>
      <c r="O1050" s="194"/>
      <c r="P1050" s="194"/>
      <c r="Q1050" s="194"/>
      <c r="R1050" s="194"/>
      <c r="S1050" s="194"/>
      <c r="T1050" s="194"/>
      <c r="U1050" s="194"/>
      <c r="V1050" s="194"/>
      <c r="W1050" s="194"/>
      <c r="X1050" s="194"/>
      <c r="Y1050" s="194"/>
    </row>
    <row r="1051">
      <c r="A1051" s="542">
        <v>871.0</v>
      </c>
      <c r="B1051" s="561"/>
      <c r="C1051" s="542"/>
      <c r="D1051" s="544"/>
      <c r="E1051" s="558"/>
      <c r="F1051" s="543"/>
      <c r="G1051" s="543"/>
      <c r="H1051" s="543"/>
      <c r="I1051" s="543"/>
      <c r="J1051" s="480"/>
      <c r="K1051" s="488" t="str">
        <f t="shared" si="1"/>
        <v/>
      </c>
      <c r="L1051" s="489">
        <f t="shared" ref="L1051:L1742" si="6">2022-YEAR(D1051)</f>
        <v>123</v>
      </c>
      <c r="M1051" s="489">
        <f t="shared" si="3"/>
        <v>10</v>
      </c>
      <c r="N1051" s="489" t="str">
        <f t="shared" si="4"/>
        <v/>
      </c>
      <c r="O1051" s="194"/>
      <c r="P1051" s="194"/>
      <c r="Q1051" s="194"/>
      <c r="R1051" s="194"/>
      <c r="S1051" s="194"/>
      <c r="T1051" s="194"/>
      <c r="U1051" s="194"/>
      <c r="V1051" s="194"/>
      <c r="W1051" s="194"/>
      <c r="X1051" s="194"/>
      <c r="Y1051" s="194"/>
    </row>
    <row r="1052">
      <c r="A1052" s="542">
        <v>872.0</v>
      </c>
      <c r="B1052" s="561"/>
      <c r="C1052" s="542"/>
      <c r="D1052" s="544"/>
      <c r="E1052" s="558"/>
      <c r="F1052" s="543"/>
      <c r="G1052" s="543"/>
      <c r="H1052" s="543"/>
      <c r="I1052" s="543"/>
      <c r="J1052" s="480"/>
      <c r="K1052" s="488" t="str">
        <f t="shared" si="1"/>
        <v/>
      </c>
      <c r="L1052" s="489">
        <f t="shared" si="6"/>
        <v>123</v>
      </c>
      <c r="M1052" s="489">
        <f t="shared" si="3"/>
        <v>10</v>
      </c>
      <c r="N1052" s="489" t="str">
        <f t="shared" si="4"/>
        <v/>
      </c>
      <c r="O1052" s="194"/>
      <c r="P1052" s="194"/>
      <c r="Q1052" s="194"/>
      <c r="R1052" s="194"/>
      <c r="S1052" s="194"/>
      <c r="T1052" s="194"/>
      <c r="U1052" s="194"/>
      <c r="V1052" s="194"/>
      <c r="W1052" s="194"/>
      <c r="X1052" s="194"/>
      <c r="Y1052" s="194"/>
    </row>
    <row r="1053">
      <c r="A1053" s="542">
        <v>873.0</v>
      </c>
      <c r="B1053" s="561"/>
      <c r="C1053" s="542"/>
      <c r="D1053" s="544"/>
      <c r="E1053" s="558"/>
      <c r="F1053" s="543"/>
      <c r="G1053" s="543"/>
      <c r="H1053" s="543"/>
      <c r="I1053" s="543"/>
      <c r="J1053" s="480"/>
      <c r="K1053" s="488" t="str">
        <f t="shared" si="1"/>
        <v/>
      </c>
      <c r="L1053" s="489">
        <f t="shared" si="6"/>
        <v>123</v>
      </c>
      <c r="M1053" s="489">
        <f t="shared" si="3"/>
        <v>10</v>
      </c>
      <c r="N1053" s="489" t="str">
        <f t="shared" si="4"/>
        <v/>
      </c>
      <c r="O1053" s="194"/>
      <c r="P1053" s="194"/>
      <c r="Q1053" s="194"/>
      <c r="R1053" s="194"/>
      <c r="S1053" s="194"/>
      <c r="T1053" s="194"/>
      <c r="U1053" s="194"/>
      <c r="V1053" s="194"/>
      <c r="W1053" s="194"/>
      <c r="X1053" s="194"/>
      <c r="Y1053" s="194"/>
    </row>
    <row r="1054">
      <c r="A1054" s="542">
        <v>874.0</v>
      </c>
      <c r="B1054" s="561"/>
      <c r="C1054" s="542"/>
      <c r="D1054" s="544"/>
      <c r="E1054" s="558"/>
      <c r="F1054" s="543"/>
      <c r="G1054" s="543"/>
      <c r="H1054" s="543"/>
      <c r="I1054" s="543"/>
      <c r="J1054" s="480"/>
      <c r="K1054" s="488" t="str">
        <f t="shared" si="1"/>
        <v/>
      </c>
      <c r="L1054" s="489">
        <f t="shared" si="6"/>
        <v>123</v>
      </c>
      <c r="M1054" s="489">
        <f t="shared" si="3"/>
        <v>10</v>
      </c>
      <c r="N1054" s="489" t="str">
        <f t="shared" si="4"/>
        <v/>
      </c>
      <c r="O1054" s="194"/>
      <c r="P1054" s="194"/>
      <c r="Q1054" s="194"/>
      <c r="R1054" s="194"/>
      <c r="S1054" s="194"/>
      <c r="T1054" s="194"/>
      <c r="U1054" s="194"/>
      <c r="V1054" s="194"/>
      <c r="W1054" s="194"/>
      <c r="X1054" s="194"/>
      <c r="Y1054" s="194"/>
    </row>
    <row r="1055">
      <c r="A1055" s="542">
        <v>875.0</v>
      </c>
      <c r="B1055" s="561"/>
      <c r="C1055" s="542"/>
      <c r="D1055" s="544"/>
      <c r="E1055" s="558"/>
      <c r="F1055" s="543"/>
      <c r="G1055" s="543"/>
      <c r="H1055" s="543"/>
      <c r="I1055" s="543"/>
      <c r="J1055" s="480"/>
      <c r="K1055" s="488" t="str">
        <f t="shared" si="1"/>
        <v/>
      </c>
      <c r="L1055" s="489">
        <f t="shared" si="6"/>
        <v>123</v>
      </c>
      <c r="M1055" s="489">
        <f t="shared" si="3"/>
        <v>10</v>
      </c>
      <c r="N1055" s="489" t="str">
        <f t="shared" si="4"/>
        <v/>
      </c>
      <c r="O1055" s="194"/>
      <c r="P1055" s="194"/>
      <c r="Q1055" s="194"/>
      <c r="R1055" s="194"/>
      <c r="S1055" s="194"/>
      <c r="T1055" s="194"/>
      <c r="U1055" s="194"/>
      <c r="V1055" s="194"/>
      <c r="W1055" s="194"/>
      <c r="X1055" s="194"/>
      <c r="Y1055" s="194"/>
    </row>
    <row r="1056">
      <c r="A1056" s="542">
        <v>876.0</v>
      </c>
      <c r="B1056" s="561"/>
      <c r="C1056" s="542"/>
      <c r="D1056" s="544"/>
      <c r="E1056" s="558"/>
      <c r="F1056" s="543"/>
      <c r="G1056" s="543"/>
      <c r="H1056" s="543"/>
      <c r="I1056" s="543"/>
      <c r="J1056" s="480"/>
      <c r="K1056" s="488" t="str">
        <f t="shared" si="1"/>
        <v/>
      </c>
      <c r="L1056" s="489">
        <f t="shared" si="6"/>
        <v>123</v>
      </c>
      <c r="M1056" s="489">
        <f t="shared" si="3"/>
        <v>10</v>
      </c>
      <c r="N1056" s="489" t="str">
        <f t="shared" si="4"/>
        <v/>
      </c>
      <c r="O1056" s="194"/>
      <c r="P1056" s="194"/>
      <c r="Q1056" s="194"/>
      <c r="R1056" s="194"/>
      <c r="S1056" s="194"/>
      <c r="T1056" s="194"/>
      <c r="U1056" s="194"/>
      <c r="V1056" s="194"/>
      <c r="W1056" s="194"/>
      <c r="X1056" s="194"/>
      <c r="Y1056" s="194"/>
    </row>
    <row r="1057">
      <c r="A1057" s="542">
        <v>877.0</v>
      </c>
      <c r="B1057" s="561"/>
      <c r="C1057" s="542"/>
      <c r="D1057" s="544"/>
      <c r="E1057" s="558"/>
      <c r="F1057" s="543"/>
      <c r="G1057" s="543"/>
      <c r="H1057" s="543"/>
      <c r="I1057" s="543"/>
      <c r="J1057" s="480"/>
      <c r="K1057" s="488" t="str">
        <f t="shared" si="1"/>
        <v/>
      </c>
      <c r="L1057" s="489">
        <f t="shared" si="6"/>
        <v>123</v>
      </c>
      <c r="M1057" s="489">
        <f t="shared" si="3"/>
        <v>10</v>
      </c>
      <c r="N1057" s="489" t="str">
        <f t="shared" si="4"/>
        <v/>
      </c>
      <c r="O1057" s="194"/>
      <c r="P1057" s="194"/>
      <c r="Q1057" s="194"/>
      <c r="R1057" s="194"/>
      <c r="S1057" s="194"/>
      <c r="T1057" s="194"/>
      <c r="U1057" s="194"/>
      <c r="V1057" s="194"/>
      <c r="W1057" s="194"/>
      <c r="X1057" s="194"/>
      <c r="Y1057" s="194"/>
    </row>
    <row r="1058">
      <c r="A1058" s="542">
        <v>878.0</v>
      </c>
      <c r="B1058" s="561"/>
      <c r="C1058" s="542"/>
      <c r="D1058" s="544"/>
      <c r="E1058" s="558"/>
      <c r="F1058" s="543"/>
      <c r="G1058" s="543"/>
      <c r="H1058" s="543"/>
      <c r="I1058" s="543"/>
      <c r="J1058" s="480"/>
      <c r="K1058" s="488" t="str">
        <f t="shared" si="1"/>
        <v/>
      </c>
      <c r="L1058" s="489">
        <f t="shared" si="6"/>
        <v>123</v>
      </c>
      <c r="M1058" s="489">
        <f t="shared" si="3"/>
        <v>10</v>
      </c>
      <c r="N1058" s="489" t="str">
        <f t="shared" si="4"/>
        <v/>
      </c>
      <c r="O1058" s="194"/>
      <c r="P1058" s="194"/>
      <c r="Q1058" s="194"/>
      <c r="R1058" s="194"/>
      <c r="S1058" s="194"/>
      <c r="T1058" s="194"/>
      <c r="U1058" s="194"/>
      <c r="V1058" s="194"/>
      <c r="W1058" s="194"/>
      <c r="X1058" s="194"/>
      <c r="Y1058" s="194"/>
    </row>
    <row r="1059">
      <c r="A1059" s="542">
        <v>879.0</v>
      </c>
      <c r="B1059" s="561"/>
      <c r="C1059" s="542"/>
      <c r="D1059" s="544"/>
      <c r="E1059" s="558"/>
      <c r="F1059" s="543"/>
      <c r="G1059" s="543"/>
      <c r="H1059" s="543"/>
      <c r="I1059" s="543"/>
      <c r="J1059" s="480"/>
      <c r="K1059" s="488" t="str">
        <f t="shared" si="1"/>
        <v/>
      </c>
      <c r="L1059" s="489">
        <f t="shared" si="6"/>
        <v>123</v>
      </c>
      <c r="M1059" s="489">
        <f t="shared" si="3"/>
        <v>10</v>
      </c>
      <c r="N1059" s="489" t="str">
        <f t="shared" si="4"/>
        <v/>
      </c>
      <c r="O1059" s="194"/>
      <c r="P1059" s="194"/>
      <c r="Q1059" s="194"/>
      <c r="R1059" s="194"/>
      <c r="S1059" s="194"/>
      <c r="T1059" s="194"/>
      <c r="U1059" s="194"/>
      <c r="V1059" s="194"/>
      <c r="W1059" s="194"/>
      <c r="X1059" s="194"/>
      <c r="Y1059" s="194"/>
    </row>
    <row r="1060">
      <c r="A1060" s="542">
        <v>880.0</v>
      </c>
      <c r="B1060" s="561"/>
      <c r="C1060" s="542"/>
      <c r="D1060" s="544"/>
      <c r="E1060" s="558"/>
      <c r="F1060" s="543"/>
      <c r="G1060" s="543"/>
      <c r="H1060" s="543"/>
      <c r="I1060" s="543"/>
      <c r="J1060" s="480"/>
      <c r="K1060" s="488" t="str">
        <f t="shared" si="1"/>
        <v/>
      </c>
      <c r="L1060" s="489">
        <f t="shared" si="6"/>
        <v>123</v>
      </c>
      <c r="M1060" s="489">
        <f t="shared" si="3"/>
        <v>10</v>
      </c>
      <c r="N1060" s="489" t="str">
        <f t="shared" si="4"/>
        <v/>
      </c>
      <c r="O1060" s="194"/>
      <c r="P1060" s="194"/>
      <c r="Q1060" s="194"/>
      <c r="R1060" s="194"/>
      <c r="S1060" s="194"/>
      <c r="T1060" s="194"/>
      <c r="U1060" s="194"/>
      <c r="V1060" s="194"/>
      <c r="W1060" s="194"/>
      <c r="X1060" s="194"/>
      <c r="Y1060" s="194"/>
    </row>
    <row r="1061">
      <c r="A1061" s="542">
        <v>881.0</v>
      </c>
      <c r="B1061" s="561"/>
      <c r="C1061" s="542"/>
      <c r="D1061" s="544"/>
      <c r="E1061" s="558"/>
      <c r="F1061" s="543"/>
      <c r="G1061" s="543"/>
      <c r="H1061" s="543"/>
      <c r="I1061" s="543"/>
      <c r="J1061" s="480"/>
      <c r="K1061" s="488" t="str">
        <f t="shared" si="1"/>
        <v/>
      </c>
      <c r="L1061" s="489">
        <f t="shared" si="6"/>
        <v>123</v>
      </c>
      <c r="M1061" s="489">
        <f t="shared" si="3"/>
        <v>10</v>
      </c>
      <c r="N1061" s="489" t="str">
        <f t="shared" si="4"/>
        <v/>
      </c>
      <c r="O1061" s="194"/>
      <c r="P1061" s="194"/>
      <c r="Q1061" s="194"/>
      <c r="R1061" s="194"/>
      <c r="S1061" s="194"/>
      <c r="T1061" s="194"/>
      <c r="U1061" s="194"/>
      <c r="V1061" s="194"/>
      <c r="W1061" s="194"/>
      <c r="X1061" s="194"/>
      <c r="Y1061" s="194"/>
    </row>
    <row r="1062">
      <c r="A1062" s="542">
        <v>882.0</v>
      </c>
      <c r="B1062" s="561"/>
      <c r="C1062" s="542"/>
      <c r="D1062" s="544"/>
      <c r="E1062" s="558"/>
      <c r="F1062" s="543"/>
      <c r="G1062" s="543"/>
      <c r="H1062" s="543"/>
      <c r="I1062" s="543"/>
      <c r="J1062" s="480"/>
      <c r="K1062" s="488" t="str">
        <f t="shared" si="1"/>
        <v/>
      </c>
      <c r="L1062" s="489">
        <f t="shared" si="6"/>
        <v>123</v>
      </c>
      <c r="M1062" s="489">
        <f t="shared" si="3"/>
        <v>10</v>
      </c>
      <c r="N1062" s="489" t="str">
        <f t="shared" si="4"/>
        <v/>
      </c>
      <c r="O1062" s="194"/>
      <c r="P1062" s="194"/>
      <c r="Q1062" s="194"/>
      <c r="R1062" s="194"/>
      <c r="S1062" s="194"/>
      <c r="T1062" s="194"/>
      <c r="U1062" s="194"/>
      <c r="V1062" s="194"/>
      <c r="W1062" s="194"/>
      <c r="X1062" s="194"/>
      <c r="Y1062" s="194"/>
    </row>
    <row r="1063">
      <c r="A1063" s="542">
        <v>883.0</v>
      </c>
      <c r="B1063" s="561"/>
      <c r="C1063" s="542"/>
      <c r="D1063" s="544"/>
      <c r="E1063" s="558"/>
      <c r="F1063" s="543"/>
      <c r="G1063" s="543"/>
      <c r="H1063" s="543"/>
      <c r="I1063" s="543"/>
      <c r="J1063" s="480"/>
      <c r="K1063" s="488" t="str">
        <f t="shared" si="1"/>
        <v/>
      </c>
      <c r="L1063" s="489">
        <f t="shared" si="6"/>
        <v>123</v>
      </c>
      <c r="M1063" s="489">
        <f t="shared" si="3"/>
        <v>10</v>
      </c>
      <c r="N1063" s="489" t="str">
        <f t="shared" si="4"/>
        <v/>
      </c>
      <c r="O1063" s="194"/>
      <c r="P1063" s="194"/>
      <c r="Q1063" s="194"/>
      <c r="R1063" s="194"/>
      <c r="S1063" s="194"/>
      <c r="T1063" s="194"/>
      <c r="U1063" s="194"/>
      <c r="V1063" s="194"/>
      <c r="W1063" s="194"/>
      <c r="X1063" s="194"/>
      <c r="Y1063" s="194"/>
    </row>
    <row r="1064">
      <c r="A1064" s="542">
        <v>884.0</v>
      </c>
      <c r="B1064" s="561"/>
      <c r="C1064" s="542"/>
      <c r="D1064" s="544"/>
      <c r="E1064" s="558"/>
      <c r="F1064" s="543"/>
      <c r="G1064" s="543"/>
      <c r="H1064" s="543"/>
      <c r="I1064" s="543"/>
      <c r="J1064" s="480"/>
      <c r="K1064" s="488" t="str">
        <f t="shared" si="1"/>
        <v/>
      </c>
      <c r="L1064" s="489">
        <f t="shared" si="6"/>
        <v>123</v>
      </c>
      <c r="M1064" s="489">
        <f t="shared" si="3"/>
        <v>10</v>
      </c>
      <c r="N1064" s="489" t="str">
        <f t="shared" si="4"/>
        <v/>
      </c>
      <c r="O1064" s="194"/>
      <c r="P1064" s="194"/>
      <c r="Q1064" s="194"/>
      <c r="R1064" s="194"/>
      <c r="S1064" s="194"/>
      <c r="T1064" s="194"/>
      <c r="U1064" s="194"/>
      <c r="V1064" s="194"/>
      <c r="W1064" s="194"/>
      <c r="X1064" s="194"/>
      <c r="Y1064" s="194"/>
    </row>
    <row r="1065">
      <c r="A1065" s="542">
        <v>885.0</v>
      </c>
      <c r="B1065" s="561"/>
      <c r="C1065" s="542"/>
      <c r="D1065" s="544"/>
      <c r="E1065" s="558"/>
      <c r="F1065" s="543"/>
      <c r="G1065" s="543"/>
      <c r="H1065" s="543"/>
      <c r="I1065" s="543"/>
      <c r="J1065" s="480"/>
      <c r="K1065" s="488" t="str">
        <f t="shared" si="1"/>
        <v/>
      </c>
      <c r="L1065" s="489">
        <f t="shared" si="6"/>
        <v>123</v>
      </c>
      <c r="M1065" s="489">
        <f t="shared" si="3"/>
        <v>10</v>
      </c>
      <c r="N1065" s="489" t="str">
        <f t="shared" si="4"/>
        <v/>
      </c>
      <c r="O1065" s="194"/>
      <c r="P1065" s="194"/>
      <c r="Q1065" s="194"/>
      <c r="R1065" s="194"/>
      <c r="S1065" s="194"/>
      <c r="T1065" s="194"/>
      <c r="U1065" s="194"/>
      <c r="V1065" s="194"/>
      <c r="W1065" s="194"/>
      <c r="X1065" s="194"/>
      <c r="Y1065" s="194"/>
    </row>
    <row r="1066">
      <c r="A1066" s="542">
        <v>886.0</v>
      </c>
      <c r="B1066" s="561"/>
      <c r="C1066" s="542"/>
      <c r="D1066" s="544"/>
      <c r="E1066" s="558"/>
      <c r="F1066" s="543"/>
      <c r="G1066" s="543"/>
      <c r="H1066" s="543"/>
      <c r="I1066" s="543"/>
      <c r="J1066" s="480"/>
      <c r="K1066" s="488" t="str">
        <f t="shared" si="1"/>
        <v/>
      </c>
      <c r="L1066" s="489">
        <f t="shared" si="6"/>
        <v>123</v>
      </c>
      <c r="M1066" s="489">
        <f t="shared" si="3"/>
        <v>10</v>
      </c>
      <c r="N1066" s="489" t="str">
        <f t="shared" si="4"/>
        <v/>
      </c>
      <c r="O1066" s="194"/>
      <c r="P1066" s="194"/>
      <c r="Q1066" s="194"/>
      <c r="R1066" s="194"/>
      <c r="S1066" s="194"/>
      <c r="T1066" s="194"/>
      <c r="U1066" s="194"/>
      <c r="V1066" s="194"/>
      <c r="W1066" s="194"/>
      <c r="X1066" s="194"/>
      <c r="Y1066" s="194"/>
    </row>
    <row r="1067">
      <c r="A1067" s="542">
        <v>887.0</v>
      </c>
      <c r="B1067" s="561"/>
      <c r="C1067" s="542"/>
      <c r="D1067" s="544"/>
      <c r="E1067" s="558"/>
      <c r="F1067" s="543"/>
      <c r="G1067" s="543"/>
      <c r="H1067" s="543"/>
      <c r="I1067" s="543"/>
      <c r="J1067" s="480"/>
      <c r="K1067" s="488" t="str">
        <f t="shared" si="1"/>
        <v/>
      </c>
      <c r="L1067" s="489">
        <f t="shared" si="6"/>
        <v>123</v>
      </c>
      <c r="M1067" s="489">
        <f t="shared" si="3"/>
        <v>10</v>
      </c>
      <c r="N1067" s="489" t="str">
        <f t="shared" si="4"/>
        <v/>
      </c>
      <c r="O1067" s="194"/>
      <c r="P1067" s="194"/>
      <c r="Q1067" s="194"/>
      <c r="R1067" s="194"/>
      <c r="S1067" s="194"/>
      <c r="T1067" s="194"/>
      <c r="U1067" s="194"/>
      <c r="V1067" s="194"/>
      <c r="W1067" s="194"/>
      <c r="X1067" s="194"/>
      <c r="Y1067" s="194"/>
    </row>
    <row r="1068">
      <c r="A1068" s="542">
        <v>888.0</v>
      </c>
      <c r="B1068" s="561"/>
      <c r="C1068" s="542"/>
      <c r="D1068" s="544"/>
      <c r="E1068" s="558"/>
      <c r="F1068" s="543"/>
      <c r="G1068" s="543"/>
      <c r="H1068" s="543"/>
      <c r="I1068" s="543"/>
      <c r="J1068" s="480"/>
      <c r="K1068" s="488" t="str">
        <f t="shared" si="1"/>
        <v/>
      </c>
      <c r="L1068" s="489">
        <f t="shared" si="6"/>
        <v>123</v>
      </c>
      <c r="M1068" s="489">
        <f t="shared" si="3"/>
        <v>10</v>
      </c>
      <c r="N1068" s="489" t="str">
        <f t="shared" si="4"/>
        <v/>
      </c>
      <c r="O1068" s="194"/>
      <c r="P1068" s="194"/>
      <c r="Q1068" s="194"/>
      <c r="R1068" s="194"/>
      <c r="S1068" s="194"/>
      <c r="T1068" s="194"/>
      <c r="U1068" s="194"/>
      <c r="V1068" s="194"/>
      <c r="W1068" s="194"/>
      <c r="X1068" s="194"/>
      <c r="Y1068" s="194"/>
    </row>
    <row r="1069">
      <c r="A1069" s="542">
        <v>889.0</v>
      </c>
      <c r="B1069" s="561"/>
      <c r="C1069" s="542"/>
      <c r="D1069" s="544"/>
      <c r="E1069" s="558"/>
      <c r="F1069" s="543"/>
      <c r="G1069" s="543"/>
      <c r="H1069" s="543"/>
      <c r="I1069" s="543"/>
      <c r="J1069" s="480"/>
      <c r="K1069" s="488" t="str">
        <f t="shared" si="1"/>
        <v/>
      </c>
      <c r="L1069" s="489">
        <f t="shared" si="6"/>
        <v>123</v>
      </c>
      <c r="M1069" s="489">
        <f t="shared" si="3"/>
        <v>10</v>
      </c>
      <c r="N1069" s="489" t="str">
        <f t="shared" si="4"/>
        <v/>
      </c>
      <c r="O1069" s="194"/>
      <c r="P1069" s="194"/>
      <c r="Q1069" s="194"/>
      <c r="R1069" s="194"/>
      <c r="S1069" s="194"/>
      <c r="T1069" s="194"/>
      <c r="U1069" s="194"/>
      <c r="V1069" s="194"/>
      <c r="W1069" s="194"/>
      <c r="X1069" s="194"/>
      <c r="Y1069" s="194"/>
    </row>
    <row r="1070">
      <c r="A1070" s="542">
        <v>890.0</v>
      </c>
      <c r="B1070" s="561"/>
      <c r="C1070" s="542"/>
      <c r="D1070" s="544"/>
      <c r="E1070" s="558"/>
      <c r="F1070" s="543"/>
      <c r="G1070" s="543"/>
      <c r="H1070" s="543"/>
      <c r="I1070" s="543"/>
      <c r="J1070" s="480"/>
      <c r="K1070" s="488" t="str">
        <f t="shared" si="1"/>
        <v/>
      </c>
      <c r="L1070" s="489">
        <f t="shared" si="6"/>
        <v>123</v>
      </c>
      <c r="M1070" s="489">
        <f t="shared" si="3"/>
        <v>10</v>
      </c>
      <c r="N1070" s="489" t="str">
        <f t="shared" si="4"/>
        <v/>
      </c>
      <c r="O1070" s="194"/>
      <c r="P1070" s="194"/>
      <c r="Q1070" s="194"/>
      <c r="R1070" s="194"/>
      <c r="S1070" s="194"/>
      <c r="T1070" s="194"/>
      <c r="U1070" s="194"/>
      <c r="V1070" s="194"/>
      <c r="W1070" s="194"/>
      <c r="X1070" s="194"/>
      <c r="Y1070" s="194"/>
    </row>
    <row r="1071">
      <c r="A1071" s="542">
        <v>891.0</v>
      </c>
      <c r="B1071" s="561"/>
      <c r="C1071" s="542"/>
      <c r="D1071" s="544"/>
      <c r="E1071" s="558"/>
      <c r="F1071" s="543"/>
      <c r="G1071" s="543"/>
      <c r="H1071" s="543"/>
      <c r="I1071" s="543"/>
      <c r="J1071" s="480"/>
      <c r="K1071" s="488" t="str">
        <f t="shared" si="1"/>
        <v/>
      </c>
      <c r="L1071" s="489">
        <f t="shared" si="6"/>
        <v>123</v>
      </c>
      <c r="M1071" s="489">
        <f t="shared" si="3"/>
        <v>10</v>
      </c>
      <c r="N1071" s="489" t="str">
        <f t="shared" si="4"/>
        <v/>
      </c>
      <c r="O1071" s="194"/>
      <c r="P1071" s="194"/>
      <c r="Q1071" s="194"/>
      <c r="R1071" s="194"/>
      <c r="S1071" s="194"/>
      <c r="T1071" s="194"/>
      <c r="U1071" s="194"/>
      <c r="V1071" s="194"/>
      <c r="W1071" s="194"/>
      <c r="X1071" s="194"/>
      <c r="Y1071" s="194"/>
    </row>
    <row r="1072">
      <c r="A1072" s="542">
        <v>892.0</v>
      </c>
      <c r="B1072" s="561"/>
      <c r="C1072" s="542"/>
      <c r="D1072" s="544"/>
      <c r="E1072" s="558"/>
      <c r="F1072" s="543"/>
      <c r="G1072" s="543"/>
      <c r="H1072" s="543"/>
      <c r="I1072" s="543"/>
      <c r="J1072" s="480"/>
      <c r="K1072" s="488" t="str">
        <f t="shared" si="1"/>
        <v/>
      </c>
      <c r="L1072" s="489">
        <f t="shared" si="6"/>
        <v>123</v>
      </c>
      <c r="M1072" s="489">
        <f t="shared" si="3"/>
        <v>10</v>
      </c>
      <c r="N1072" s="489" t="str">
        <f t="shared" si="4"/>
        <v/>
      </c>
      <c r="O1072" s="194"/>
      <c r="P1072" s="194"/>
      <c r="Q1072" s="194"/>
      <c r="R1072" s="194"/>
      <c r="S1072" s="194"/>
      <c r="T1072" s="194"/>
      <c r="U1072" s="194"/>
      <c r="V1072" s="194"/>
      <c r="W1072" s="194"/>
      <c r="X1072" s="194"/>
      <c r="Y1072" s="194"/>
    </row>
    <row r="1073">
      <c r="A1073" s="542">
        <v>893.0</v>
      </c>
      <c r="B1073" s="561"/>
      <c r="C1073" s="542"/>
      <c r="D1073" s="544"/>
      <c r="E1073" s="558"/>
      <c r="F1073" s="543"/>
      <c r="G1073" s="543"/>
      <c r="H1073" s="543"/>
      <c r="I1073" s="543"/>
      <c r="J1073" s="480"/>
      <c r="K1073" s="488" t="str">
        <f t="shared" si="1"/>
        <v/>
      </c>
      <c r="L1073" s="489">
        <f t="shared" si="6"/>
        <v>123</v>
      </c>
      <c r="M1073" s="489">
        <f t="shared" si="3"/>
        <v>10</v>
      </c>
      <c r="N1073" s="489" t="str">
        <f t="shared" si="4"/>
        <v/>
      </c>
      <c r="O1073" s="194"/>
      <c r="P1073" s="194"/>
      <c r="Q1073" s="194"/>
      <c r="R1073" s="194"/>
      <c r="S1073" s="194"/>
      <c r="T1073" s="194"/>
      <c r="U1073" s="194"/>
      <c r="V1073" s="194"/>
      <c r="W1073" s="194"/>
      <c r="X1073" s="194"/>
      <c r="Y1073" s="194"/>
    </row>
    <row r="1074">
      <c r="A1074" s="542">
        <v>894.0</v>
      </c>
      <c r="B1074" s="561"/>
      <c r="C1074" s="542"/>
      <c r="D1074" s="544"/>
      <c r="E1074" s="558"/>
      <c r="F1074" s="543"/>
      <c r="G1074" s="543"/>
      <c r="H1074" s="543"/>
      <c r="I1074" s="543"/>
      <c r="J1074" s="480"/>
      <c r="K1074" s="488" t="str">
        <f t="shared" si="1"/>
        <v/>
      </c>
      <c r="L1074" s="489">
        <f t="shared" si="6"/>
        <v>123</v>
      </c>
      <c r="M1074" s="489">
        <f t="shared" si="3"/>
        <v>10</v>
      </c>
      <c r="N1074" s="489" t="str">
        <f t="shared" si="4"/>
        <v/>
      </c>
      <c r="O1074" s="194"/>
      <c r="P1074" s="194"/>
      <c r="Q1074" s="194"/>
      <c r="R1074" s="194"/>
      <c r="S1074" s="194"/>
      <c r="T1074" s="194"/>
      <c r="U1074" s="194"/>
      <c r="V1074" s="194"/>
      <c r="W1074" s="194"/>
      <c r="X1074" s="194"/>
      <c r="Y1074" s="194"/>
    </row>
    <row r="1075">
      <c r="A1075" s="542">
        <v>895.0</v>
      </c>
      <c r="B1075" s="561"/>
      <c r="C1075" s="542"/>
      <c r="D1075" s="544"/>
      <c r="E1075" s="558"/>
      <c r="F1075" s="543"/>
      <c r="G1075" s="543"/>
      <c r="H1075" s="543"/>
      <c r="I1075" s="543"/>
      <c r="J1075" s="480"/>
      <c r="K1075" s="488" t="str">
        <f t="shared" si="1"/>
        <v/>
      </c>
      <c r="L1075" s="489">
        <f t="shared" si="6"/>
        <v>123</v>
      </c>
      <c r="M1075" s="489">
        <f t="shared" si="3"/>
        <v>10</v>
      </c>
      <c r="N1075" s="489" t="str">
        <f t="shared" si="4"/>
        <v/>
      </c>
      <c r="O1075" s="194"/>
      <c r="P1075" s="194"/>
      <c r="Q1075" s="194"/>
      <c r="R1075" s="194"/>
      <c r="S1075" s="194"/>
      <c r="T1075" s="194"/>
      <c r="U1075" s="194"/>
      <c r="V1075" s="194"/>
      <c r="W1075" s="194"/>
      <c r="X1075" s="194"/>
      <c r="Y1075" s="194"/>
    </row>
    <row r="1076">
      <c r="A1076" s="542">
        <v>896.0</v>
      </c>
      <c r="B1076" s="561"/>
      <c r="C1076" s="542"/>
      <c r="D1076" s="544"/>
      <c r="E1076" s="558"/>
      <c r="F1076" s="543"/>
      <c r="G1076" s="543"/>
      <c r="H1076" s="543"/>
      <c r="I1076" s="543"/>
      <c r="J1076" s="480"/>
      <c r="K1076" s="488" t="str">
        <f t="shared" si="1"/>
        <v/>
      </c>
      <c r="L1076" s="489">
        <f t="shared" si="6"/>
        <v>123</v>
      </c>
      <c r="M1076" s="489">
        <f t="shared" si="3"/>
        <v>10</v>
      </c>
      <c r="N1076" s="489" t="str">
        <f t="shared" si="4"/>
        <v/>
      </c>
      <c r="O1076" s="194"/>
      <c r="P1076" s="194"/>
      <c r="Q1076" s="194"/>
      <c r="R1076" s="194"/>
      <c r="S1076" s="194"/>
      <c r="T1076" s="194"/>
      <c r="U1076" s="194"/>
      <c r="V1076" s="194"/>
      <c r="W1076" s="194"/>
      <c r="X1076" s="194"/>
      <c r="Y1076" s="194"/>
    </row>
    <row r="1077">
      <c r="A1077" s="542">
        <v>897.0</v>
      </c>
      <c r="B1077" s="561"/>
      <c r="C1077" s="542"/>
      <c r="D1077" s="544"/>
      <c r="E1077" s="558"/>
      <c r="F1077" s="543"/>
      <c r="G1077" s="543"/>
      <c r="H1077" s="543"/>
      <c r="I1077" s="543"/>
      <c r="J1077" s="480"/>
      <c r="K1077" s="488" t="str">
        <f t="shared" si="1"/>
        <v/>
      </c>
      <c r="L1077" s="489">
        <f t="shared" si="6"/>
        <v>123</v>
      </c>
      <c r="M1077" s="489">
        <f t="shared" si="3"/>
        <v>10</v>
      </c>
      <c r="N1077" s="489" t="str">
        <f t="shared" si="4"/>
        <v/>
      </c>
      <c r="O1077" s="194"/>
      <c r="P1077" s="194"/>
      <c r="Q1077" s="194"/>
      <c r="R1077" s="194"/>
      <c r="S1077" s="194"/>
      <c r="T1077" s="194"/>
      <c r="U1077" s="194"/>
      <c r="V1077" s="194"/>
      <c r="W1077" s="194"/>
      <c r="X1077" s="194"/>
      <c r="Y1077" s="194"/>
    </row>
    <row r="1078">
      <c r="A1078" s="542">
        <v>898.0</v>
      </c>
      <c r="B1078" s="561"/>
      <c r="C1078" s="542"/>
      <c r="D1078" s="544"/>
      <c r="E1078" s="558"/>
      <c r="F1078" s="543"/>
      <c r="G1078" s="543"/>
      <c r="H1078" s="543"/>
      <c r="I1078" s="543"/>
      <c r="J1078" s="480"/>
      <c r="K1078" s="488" t="str">
        <f t="shared" si="1"/>
        <v/>
      </c>
      <c r="L1078" s="489">
        <f t="shared" si="6"/>
        <v>123</v>
      </c>
      <c r="M1078" s="489">
        <f t="shared" si="3"/>
        <v>10</v>
      </c>
      <c r="N1078" s="489" t="str">
        <f t="shared" si="4"/>
        <v/>
      </c>
      <c r="O1078" s="194"/>
      <c r="P1078" s="194"/>
      <c r="Q1078" s="194"/>
      <c r="R1078" s="194"/>
      <c r="S1078" s="194"/>
      <c r="T1078" s="194"/>
      <c r="U1078" s="194"/>
      <c r="V1078" s="194"/>
      <c r="W1078" s="194"/>
      <c r="X1078" s="194"/>
      <c r="Y1078" s="194"/>
    </row>
    <row r="1079">
      <c r="A1079" s="542">
        <v>899.0</v>
      </c>
      <c r="B1079" s="561"/>
      <c r="C1079" s="542"/>
      <c r="D1079" s="544"/>
      <c r="E1079" s="558"/>
      <c r="F1079" s="543"/>
      <c r="G1079" s="543"/>
      <c r="H1079" s="543"/>
      <c r="I1079" s="543"/>
      <c r="J1079" s="480"/>
      <c r="K1079" s="488" t="str">
        <f t="shared" si="1"/>
        <v/>
      </c>
      <c r="L1079" s="489">
        <f t="shared" si="6"/>
        <v>123</v>
      </c>
      <c r="M1079" s="489">
        <f t="shared" si="3"/>
        <v>10</v>
      </c>
      <c r="N1079" s="489" t="str">
        <f t="shared" si="4"/>
        <v/>
      </c>
      <c r="O1079" s="194"/>
      <c r="P1079" s="194"/>
      <c r="Q1079" s="194"/>
      <c r="R1079" s="194"/>
      <c r="S1079" s="194"/>
      <c r="T1079" s="194"/>
      <c r="U1079" s="194"/>
      <c r="V1079" s="194"/>
      <c r="W1079" s="194"/>
      <c r="X1079" s="194"/>
      <c r="Y1079" s="194"/>
    </row>
    <row r="1080">
      <c r="A1080" s="542">
        <v>900.0</v>
      </c>
      <c r="B1080" s="561"/>
      <c r="C1080" s="542"/>
      <c r="D1080" s="544"/>
      <c r="E1080" s="558"/>
      <c r="F1080" s="543"/>
      <c r="G1080" s="543"/>
      <c r="H1080" s="543"/>
      <c r="I1080" s="543"/>
      <c r="J1080" s="480"/>
      <c r="K1080" s="488" t="str">
        <f t="shared" si="1"/>
        <v/>
      </c>
      <c r="L1080" s="489">
        <f t="shared" si="6"/>
        <v>123</v>
      </c>
      <c r="M1080" s="489">
        <f t="shared" si="3"/>
        <v>10</v>
      </c>
      <c r="N1080" s="489" t="str">
        <f t="shared" si="4"/>
        <v/>
      </c>
      <c r="O1080" s="194"/>
      <c r="P1080" s="194"/>
      <c r="Q1080" s="194"/>
      <c r="R1080" s="194"/>
      <c r="S1080" s="194"/>
      <c r="T1080" s="194"/>
      <c r="U1080" s="194"/>
      <c r="V1080" s="194"/>
      <c r="W1080" s="194"/>
      <c r="X1080" s="194"/>
      <c r="Y1080" s="194"/>
    </row>
    <row r="1081">
      <c r="A1081" s="542">
        <v>901.0</v>
      </c>
      <c r="B1081" s="561"/>
      <c r="C1081" s="542"/>
      <c r="D1081" s="544"/>
      <c r="E1081" s="558"/>
      <c r="F1081" s="543"/>
      <c r="G1081" s="543"/>
      <c r="H1081" s="543"/>
      <c r="I1081" s="543"/>
      <c r="J1081" s="480"/>
      <c r="K1081" s="488" t="str">
        <f t="shared" si="1"/>
        <v/>
      </c>
      <c r="L1081" s="489">
        <f t="shared" si="6"/>
        <v>123</v>
      </c>
      <c r="M1081" s="489">
        <f t="shared" si="3"/>
        <v>10</v>
      </c>
      <c r="N1081" s="489" t="str">
        <f t="shared" si="4"/>
        <v/>
      </c>
      <c r="O1081" s="194"/>
      <c r="P1081" s="194"/>
      <c r="Q1081" s="194"/>
      <c r="R1081" s="194"/>
      <c r="S1081" s="194"/>
      <c r="T1081" s="194"/>
      <c r="U1081" s="194"/>
      <c r="V1081" s="194"/>
      <c r="W1081" s="194"/>
      <c r="X1081" s="194"/>
      <c r="Y1081" s="194"/>
    </row>
    <row r="1082">
      <c r="A1082" s="542">
        <v>902.0</v>
      </c>
      <c r="B1082" s="561"/>
      <c r="C1082" s="542"/>
      <c r="D1082" s="544"/>
      <c r="E1082" s="558"/>
      <c r="F1082" s="543"/>
      <c r="G1082" s="543"/>
      <c r="H1082" s="543"/>
      <c r="I1082" s="543"/>
      <c r="J1082" s="480"/>
      <c r="K1082" s="488" t="str">
        <f t="shared" si="1"/>
        <v/>
      </c>
      <c r="L1082" s="489">
        <f t="shared" si="6"/>
        <v>123</v>
      </c>
      <c r="M1082" s="489">
        <f t="shared" si="3"/>
        <v>10</v>
      </c>
      <c r="N1082" s="489" t="str">
        <f t="shared" si="4"/>
        <v/>
      </c>
      <c r="O1082" s="194"/>
      <c r="P1082" s="194"/>
      <c r="Q1082" s="194"/>
      <c r="R1082" s="194"/>
      <c r="S1082" s="194"/>
      <c r="T1082" s="194"/>
      <c r="U1082" s="194"/>
      <c r="V1082" s="194"/>
      <c r="W1082" s="194"/>
      <c r="X1082" s="194"/>
      <c r="Y1082" s="194"/>
    </row>
    <row r="1083">
      <c r="A1083" s="542">
        <v>903.0</v>
      </c>
      <c r="B1083" s="561"/>
      <c r="C1083" s="542"/>
      <c r="D1083" s="544"/>
      <c r="E1083" s="558"/>
      <c r="F1083" s="543"/>
      <c r="G1083" s="543"/>
      <c r="H1083" s="543"/>
      <c r="I1083" s="543"/>
      <c r="J1083" s="480"/>
      <c r="K1083" s="488" t="str">
        <f t="shared" si="1"/>
        <v/>
      </c>
      <c r="L1083" s="489">
        <f t="shared" si="6"/>
        <v>123</v>
      </c>
      <c r="M1083" s="489">
        <f t="shared" si="3"/>
        <v>10</v>
      </c>
      <c r="N1083" s="489" t="str">
        <f t="shared" si="4"/>
        <v/>
      </c>
      <c r="O1083" s="194"/>
      <c r="P1083" s="194"/>
      <c r="Q1083" s="194"/>
      <c r="R1083" s="194"/>
      <c r="S1083" s="194"/>
      <c r="T1083" s="194"/>
      <c r="U1083" s="194"/>
      <c r="V1083" s="194"/>
      <c r="W1083" s="194"/>
      <c r="X1083" s="194"/>
      <c r="Y1083" s="194"/>
    </row>
    <row r="1084">
      <c r="A1084" s="542">
        <v>904.0</v>
      </c>
      <c r="B1084" s="561"/>
      <c r="C1084" s="542"/>
      <c r="D1084" s="544"/>
      <c r="E1084" s="558"/>
      <c r="F1084" s="543"/>
      <c r="G1084" s="543"/>
      <c r="H1084" s="543"/>
      <c r="I1084" s="543"/>
      <c r="J1084" s="480"/>
      <c r="K1084" s="488" t="str">
        <f t="shared" si="1"/>
        <v/>
      </c>
      <c r="L1084" s="489">
        <f t="shared" si="6"/>
        <v>123</v>
      </c>
      <c r="M1084" s="489">
        <f t="shared" si="3"/>
        <v>10</v>
      </c>
      <c r="N1084" s="489" t="str">
        <f t="shared" si="4"/>
        <v/>
      </c>
      <c r="O1084" s="194"/>
      <c r="P1084" s="194"/>
      <c r="Q1084" s="194"/>
      <c r="R1084" s="194"/>
      <c r="S1084" s="194"/>
      <c r="T1084" s="194"/>
      <c r="U1084" s="194"/>
      <c r="V1084" s="194"/>
      <c r="W1084" s="194"/>
      <c r="X1084" s="194"/>
      <c r="Y1084" s="194"/>
    </row>
    <row r="1085">
      <c r="A1085" s="542">
        <v>905.0</v>
      </c>
      <c r="B1085" s="561"/>
      <c r="C1085" s="542"/>
      <c r="D1085" s="544"/>
      <c r="E1085" s="558"/>
      <c r="F1085" s="543"/>
      <c r="G1085" s="543"/>
      <c r="H1085" s="543"/>
      <c r="I1085" s="543"/>
      <c r="J1085" s="480"/>
      <c r="K1085" s="488" t="str">
        <f t="shared" si="1"/>
        <v/>
      </c>
      <c r="L1085" s="489">
        <f t="shared" si="6"/>
        <v>123</v>
      </c>
      <c r="M1085" s="489">
        <f t="shared" si="3"/>
        <v>10</v>
      </c>
      <c r="N1085" s="489" t="str">
        <f t="shared" si="4"/>
        <v/>
      </c>
      <c r="O1085" s="194"/>
      <c r="P1085" s="194"/>
      <c r="Q1085" s="194"/>
      <c r="R1085" s="194"/>
      <c r="S1085" s="194"/>
      <c r="T1085" s="194"/>
      <c r="U1085" s="194"/>
      <c r="V1085" s="194"/>
      <c r="W1085" s="194"/>
      <c r="X1085" s="194"/>
      <c r="Y1085" s="194"/>
    </row>
    <row r="1086">
      <c r="A1086" s="542">
        <v>906.0</v>
      </c>
      <c r="B1086" s="543"/>
      <c r="C1086" s="543"/>
      <c r="D1086" s="544"/>
      <c r="E1086" s="558"/>
      <c r="F1086" s="543"/>
      <c r="G1086" s="543"/>
      <c r="H1086" s="543"/>
      <c r="I1086" s="543"/>
      <c r="J1086" s="480"/>
      <c r="K1086" s="488" t="str">
        <f t="shared" si="1"/>
        <v/>
      </c>
      <c r="L1086" s="489">
        <f t="shared" si="6"/>
        <v>123</v>
      </c>
      <c r="M1086" s="489">
        <f t="shared" si="3"/>
        <v>10</v>
      </c>
      <c r="N1086" s="489" t="str">
        <f t="shared" si="4"/>
        <v/>
      </c>
      <c r="O1086" s="194"/>
      <c r="P1086" s="194"/>
      <c r="Q1086" s="194"/>
      <c r="R1086" s="194"/>
      <c r="S1086" s="194"/>
      <c r="T1086" s="194"/>
      <c r="U1086" s="194"/>
      <c r="V1086" s="194"/>
      <c r="W1086" s="194"/>
      <c r="X1086" s="194"/>
      <c r="Y1086" s="194"/>
    </row>
    <row r="1087">
      <c r="A1087" s="542">
        <v>907.0</v>
      </c>
      <c r="B1087" s="543"/>
      <c r="C1087" s="543"/>
      <c r="D1087" s="544"/>
      <c r="E1087" s="558"/>
      <c r="F1087" s="543"/>
      <c r="G1087" s="543"/>
      <c r="H1087" s="543"/>
      <c r="I1087" s="543"/>
      <c r="J1087" s="480"/>
      <c r="K1087" s="488" t="str">
        <f t="shared" si="1"/>
        <v/>
      </c>
      <c r="L1087" s="489">
        <f t="shared" si="6"/>
        <v>123</v>
      </c>
      <c r="M1087" s="489">
        <f t="shared" si="3"/>
        <v>10</v>
      </c>
      <c r="N1087" s="489" t="str">
        <f t="shared" si="4"/>
        <v/>
      </c>
      <c r="O1087" s="194"/>
      <c r="P1087" s="194"/>
      <c r="Q1087" s="194"/>
      <c r="R1087" s="194"/>
      <c r="S1087" s="194"/>
      <c r="T1087" s="194"/>
      <c r="U1087" s="194"/>
      <c r="V1087" s="194"/>
      <c r="W1087" s="194"/>
      <c r="X1087" s="194"/>
      <c r="Y1087" s="194"/>
    </row>
    <row r="1088">
      <c r="A1088" s="542">
        <v>908.0</v>
      </c>
      <c r="B1088" s="543"/>
      <c r="C1088" s="543"/>
      <c r="D1088" s="544"/>
      <c r="E1088" s="558"/>
      <c r="F1088" s="543"/>
      <c r="G1088" s="543"/>
      <c r="H1088" s="543"/>
      <c r="I1088" s="543"/>
      <c r="J1088" s="480"/>
      <c r="K1088" s="488" t="str">
        <f t="shared" si="1"/>
        <v/>
      </c>
      <c r="L1088" s="489">
        <f t="shared" si="6"/>
        <v>123</v>
      </c>
      <c r="M1088" s="489">
        <f t="shared" si="3"/>
        <v>10</v>
      </c>
      <c r="N1088" s="489" t="str">
        <f t="shared" si="4"/>
        <v/>
      </c>
      <c r="O1088" s="194"/>
      <c r="P1088" s="194"/>
      <c r="Q1088" s="194"/>
      <c r="R1088" s="194"/>
      <c r="S1088" s="194"/>
      <c r="T1088" s="194"/>
      <c r="U1088" s="194"/>
      <c r="V1088" s="194"/>
      <c r="W1088" s="194"/>
      <c r="X1088" s="194"/>
      <c r="Y1088" s="194"/>
    </row>
    <row r="1089">
      <c r="A1089" s="542">
        <v>909.0</v>
      </c>
      <c r="B1089" s="543"/>
      <c r="C1089" s="543"/>
      <c r="D1089" s="544"/>
      <c r="E1089" s="558"/>
      <c r="F1089" s="543"/>
      <c r="G1089" s="543"/>
      <c r="H1089" s="543"/>
      <c r="I1089" s="543"/>
      <c r="J1089" s="480"/>
      <c r="K1089" s="488" t="str">
        <f t="shared" si="1"/>
        <v/>
      </c>
      <c r="L1089" s="489">
        <f t="shared" si="6"/>
        <v>123</v>
      </c>
      <c r="M1089" s="489">
        <f t="shared" si="3"/>
        <v>10</v>
      </c>
      <c r="N1089" s="489" t="str">
        <f t="shared" si="4"/>
        <v/>
      </c>
      <c r="O1089" s="194"/>
      <c r="P1089" s="194"/>
      <c r="Q1089" s="194"/>
      <c r="R1089" s="194"/>
      <c r="S1089" s="194"/>
      <c r="T1089" s="194"/>
      <c r="U1089" s="194"/>
      <c r="V1089" s="194"/>
      <c r="W1089" s="194"/>
      <c r="X1089" s="194"/>
      <c r="Y1089" s="194"/>
    </row>
    <row r="1090">
      <c r="A1090" s="542">
        <v>910.0</v>
      </c>
      <c r="B1090" s="543"/>
      <c r="C1090" s="543"/>
      <c r="D1090" s="544"/>
      <c r="E1090" s="558"/>
      <c r="F1090" s="543"/>
      <c r="G1090" s="543"/>
      <c r="H1090" s="543"/>
      <c r="I1090" s="543"/>
      <c r="J1090" s="480"/>
      <c r="K1090" s="488" t="str">
        <f t="shared" si="1"/>
        <v/>
      </c>
      <c r="L1090" s="489">
        <f t="shared" si="6"/>
        <v>123</v>
      </c>
      <c r="M1090" s="489">
        <f t="shared" si="3"/>
        <v>10</v>
      </c>
      <c r="N1090" s="489" t="str">
        <f t="shared" si="4"/>
        <v/>
      </c>
      <c r="O1090" s="194"/>
      <c r="P1090" s="194"/>
      <c r="Q1090" s="194"/>
      <c r="R1090" s="194"/>
      <c r="S1090" s="194"/>
      <c r="T1090" s="194"/>
      <c r="U1090" s="194"/>
      <c r="V1090" s="194"/>
      <c r="W1090" s="194"/>
      <c r="X1090" s="194"/>
      <c r="Y1090" s="194"/>
    </row>
    <row r="1091">
      <c r="A1091" s="542">
        <v>911.0</v>
      </c>
      <c r="B1091" s="543"/>
      <c r="C1091" s="543"/>
      <c r="D1091" s="544"/>
      <c r="E1091" s="558"/>
      <c r="F1091" s="543"/>
      <c r="G1091" s="543"/>
      <c r="H1091" s="543"/>
      <c r="I1091" s="543"/>
      <c r="J1091" s="480"/>
      <c r="K1091" s="488" t="str">
        <f t="shared" si="1"/>
        <v/>
      </c>
      <c r="L1091" s="489">
        <f t="shared" si="6"/>
        <v>123</v>
      </c>
      <c r="M1091" s="489">
        <f t="shared" si="3"/>
        <v>10</v>
      </c>
      <c r="N1091" s="489" t="str">
        <f t="shared" si="4"/>
        <v/>
      </c>
      <c r="O1091" s="194"/>
      <c r="P1091" s="194"/>
      <c r="Q1091" s="194"/>
      <c r="R1091" s="194"/>
      <c r="S1091" s="194"/>
      <c r="T1091" s="194"/>
      <c r="U1091" s="194"/>
      <c r="V1091" s="194"/>
      <c r="W1091" s="194"/>
      <c r="X1091" s="194"/>
      <c r="Y1091" s="194"/>
    </row>
    <row r="1092">
      <c r="A1092" s="542">
        <v>912.0</v>
      </c>
      <c r="B1092" s="543"/>
      <c r="C1092" s="543"/>
      <c r="D1092" s="544"/>
      <c r="E1092" s="558"/>
      <c r="F1092" s="543"/>
      <c r="G1092" s="543"/>
      <c r="H1092" s="543"/>
      <c r="I1092" s="543"/>
      <c r="J1092" s="480"/>
      <c r="K1092" s="488" t="str">
        <f t="shared" si="1"/>
        <v/>
      </c>
      <c r="L1092" s="489">
        <f t="shared" si="6"/>
        <v>123</v>
      </c>
      <c r="M1092" s="489">
        <f t="shared" si="3"/>
        <v>10</v>
      </c>
      <c r="N1092" s="489" t="str">
        <f t="shared" si="4"/>
        <v/>
      </c>
      <c r="O1092" s="194"/>
      <c r="P1092" s="194"/>
      <c r="Q1092" s="194"/>
      <c r="R1092" s="194"/>
      <c r="S1092" s="194"/>
      <c r="T1092" s="194"/>
      <c r="U1092" s="194"/>
      <c r="V1092" s="194"/>
      <c r="W1092" s="194"/>
      <c r="X1092" s="194"/>
      <c r="Y1092" s="194"/>
    </row>
    <row r="1093">
      <c r="A1093" s="542">
        <v>913.0</v>
      </c>
      <c r="B1093" s="543"/>
      <c r="C1093" s="543"/>
      <c r="D1093" s="544"/>
      <c r="E1093" s="558"/>
      <c r="F1093" s="543"/>
      <c r="G1093" s="543"/>
      <c r="H1093" s="543"/>
      <c r="I1093" s="543"/>
      <c r="J1093" s="480"/>
      <c r="K1093" s="488" t="str">
        <f t="shared" si="1"/>
        <v/>
      </c>
      <c r="L1093" s="489">
        <f t="shared" si="6"/>
        <v>123</v>
      </c>
      <c r="M1093" s="489">
        <f t="shared" si="3"/>
        <v>10</v>
      </c>
      <c r="N1093" s="489" t="str">
        <f t="shared" si="4"/>
        <v/>
      </c>
      <c r="O1093" s="194"/>
      <c r="P1093" s="194"/>
      <c r="Q1093" s="194"/>
      <c r="R1093" s="194"/>
      <c r="S1093" s="194"/>
      <c r="T1093" s="194"/>
      <c r="U1093" s="194"/>
      <c r="V1093" s="194"/>
      <c r="W1093" s="194"/>
      <c r="X1093" s="194"/>
      <c r="Y1093" s="194"/>
    </row>
    <row r="1094">
      <c r="A1094" s="542">
        <v>914.0</v>
      </c>
      <c r="B1094" s="543"/>
      <c r="C1094" s="543"/>
      <c r="D1094" s="544"/>
      <c r="E1094" s="558"/>
      <c r="F1094" s="543"/>
      <c r="G1094" s="543"/>
      <c r="H1094" s="543"/>
      <c r="I1094" s="543"/>
      <c r="J1094" s="480"/>
      <c r="K1094" s="488" t="str">
        <f t="shared" si="1"/>
        <v/>
      </c>
      <c r="L1094" s="489">
        <f t="shared" si="6"/>
        <v>123</v>
      </c>
      <c r="M1094" s="489">
        <f t="shared" si="3"/>
        <v>10</v>
      </c>
      <c r="N1094" s="489" t="str">
        <f t="shared" si="4"/>
        <v/>
      </c>
      <c r="O1094" s="194"/>
      <c r="P1094" s="194"/>
      <c r="Q1094" s="194"/>
      <c r="R1094" s="194"/>
      <c r="S1094" s="194"/>
      <c r="T1094" s="194"/>
      <c r="U1094" s="194"/>
      <c r="V1094" s="194"/>
      <c r="W1094" s="194"/>
      <c r="X1094" s="194"/>
      <c r="Y1094" s="194"/>
    </row>
    <row r="1095">
      <c r="A1095" s="542">
        <v>915.0</v>
      </c>
      <c r="B1095" s="543"/>
      <c r="C1095" s="543"/>
      <c r="D1095" s="544"/>
      <c r="E1095" s="558"/>
      <c r="F1095" s="543"/>
      <c r="G1095" s="543"/>
      <c r="H1095" s="543"/>
      <c r="I1095" s="543"/>
      <c r="J1095" s="480"/>
      <c r="K1095" s="488" t="str">
        <f t="shared" si="1"/>
        <v/>
      </c>
      <c r="L1095" s="489">
        <f t="shared" si="6"/>
        <v>123</v>
      </c>
      <c r="M1095" s="489">
        <f t="shared" si="3"/>
        <v>10</v>
      </c>
      <c r="N1095" s="489" t="str">
        <f t="shared" si="4"/>
        <v/>
      </c>
      <c r="O1095" s="194"/>
      <c r="P1095" s="194"/>
      <c r="Q1095" s="194"/>
      <c r="R1095" s="194"/>
      <c r="S1095" s="194"/>
      <c r="T1095" s="194"/>
      <c r="U1095" s="194"/>
      <c r="V1095" s="194"/>
      <c r="W1095" s="194"/>
      <c r="X1095" s="194"/>
      <c r="Y1095" s="194"/>
    </row>
    <row r="1096">
      <c r="A1096" s="542">
        <v>916.0</v>
      </c>
      <c r="B1096" s="543"/>
      <c r="C1096" s="543"/>
      <c r="D1096" s="544"/>
      <c r="E1096" s="558"/>
      <c r="F1096" s="543"/>
      <c r="G1096" s="543"/>
      <c r="H1096" s="543"/>
      <c r="I1096" s="543"/>
      <c r="J1096" s="480"/>
      <c r="K1096" s="488" t="str">
        <f t="shared" si="1"/>
        <v/>
      </c>
      <c r="L1096" s="489">
        <f t="shared" si="6"/>
        <v>123</v>
      </c>
      <c r="M1096" s="489">
        <f t="shared" si="3"/>
        <v>10</v>
      </c>
      <c r="N1096" s="489" t="str">
        <f t="shared" si="4"/>
        <v/>
      </c>
      <c r="O1096" s="194"/>
      <c r="P1096" s="194"/>
      <c r="Q1096" s="194"/>
      <c r="R1096" s="194"/>
      <c r="S1096" s="194"/>
      <c r="T1096" s="194"/>
      <c r="U1096" s="194"/>
      <c r="V1096" s="194"/>
      <c r="W1096" s="194"/>
      <c r="X1096" s="194"/>
      <c r="Y1096" s="194"/>
    </row>
    <row r="1097">
      <c r="A1097" s="542">
        <v>917.0</v>
      </c>
      <c r="B1097" s="543"/>
      <c r="C1097" s="543"/>
      <c r="D1097" s="544"/>
      <c r="E1097" s="558"/>
      <c r="F1097" s="543"/>
      <c r="G1097" s="543"/>
      <c r="H1097" s="543"/>
      <c r="I1097" s="543"/>
      <c r="J1097" s="480"/>
      <c r="K1097" s="488" t="str">
        <f t="shared" si="1"/>
        <v/>
      </c>
      <c r="L1097" s="489">
        <f t="shared" si="6"/>
        <v>123</v>
      </c>
      <c r="M1097" s="489">
        <f t="shared" si="3"/>
        <v>10</v>
      </c>
      <c r="N1097" s="489" t="str">
        <f t="shared" si="4"/>
        <v/>
      </c>
      <c r="O1097" s="194"/>
      <c r="P1097" s="194"/>
      <c r="Q1097" s="194"/>
      <c r="R1097" s="194"/>
      <c r="S1097" s="194"/>
      <c r="T1097" s="194"/>
      <c r="U1097" s="194"/>
      <c r="V1097" s="194"/>
      <c r="W1097" s="194"/>
      <c r="X1097" s="194"/>
      <c r="Y1097" s="194"/>
    </row>
    <row r="1098">
      <c r="A1098" s="542">
        <v>918.0</v>
      </c>
      <c r="B1098" s="543"/>
      <c r="C1098" s="543"/>
      <c r="D1098" s="544"/>
      <c r="E1098" s="558"/>
      <c r="F1098" s="543"/>
      <c r="G1098" s="543"/>
      <c r="H1098" s="543"/>
      <c r="I1098" s="543"/>
      <c r="J1098" s="480"/>
      <c r="K1098" s="488" t="str">
        <f t="shared" si="1"/>
        <v/>
      </c>
      <c r="L1098" s="489">
        <f t="shared" si="6"/>
        <v>123</v>
      </c>
      <c r="M1098" s="489">
        <f t="shared" si="3"/>
        <v>10</v>
      </c>
      <c r="N1098" s="489" t="str">
        <f t="shared" si="4"/>
        <v/>
      </c>
      <c r="O1098" s="194"/>
      <c r="P1098" s="194"/>
      <c r="Q1098" s="194"/>
      <c r="R1098" s="194"/>
      <c r="S1098" s="194"/>
      <c r="T1098" s="194"/>
      <c r="U1098" s="194"/>
      <c r="V1098" s="194"/>
      <c r="W1098" s="194"/>
      <c r="X1098" s="194"/>
      <c r="Y1098" s="194"/>
    </row>
    <row r="1099">
      <c r="A1099" s="542">
        <v>919.0</v>
      </c>
      <c r="B1099" s="543"/>
      <c r="C1099" s="543"/>
      <c r="D1099" s="544"/>
      <c r="E1099" s="558"/>
      <c r="F1099" s="543"/>
      <c r="G1099" s="543"/>
      <c r="H1099" s="543"/>
      <c r="I1099" s="543"/>
      <c r="J1099" s="480"/>
      <c r="K1099" s="488" t="str">
        <f t="shared" si="1"/>
        <v/>
      </c>
      <c r="L1099" s="489">
        <f t="shared" si="6"/>
        <v>123</v>
      </c>
      <c r="M1099" s="489">
        <f t="shared" si="3"/>
        <v>10</v>
      </c>
      <c r="N1099" s="489" t="str">
        <f t="shared" si="4"/>
        <v/>
      </c>
      <c r="O1099" s="194"/>
      <c r="P1099" s="194"/>
      <c r="Q1099" s="194"/>
      <c r="R1099" s="194"/>
      <c r="S1099" s="194"/>
      <c r="T1099" s="194"/>
      <c r="U1099" s="194"/>
      <c r="V1099" s="194"/>
      <c r="W1099" s="194"/>
      <c r="X1099" s="194"/>
      <c r="Y1099" s="194"/>
    </row>
    <row r="1100">
      <c r="A1100" s="542">
        <v>920.0</v>
      </c>
      <c r="B1100" s="337"/>
      <c r="C1100" s="337"/>
      <c r="D1100" s="547"/>
      <c r="E1100" s="559"/>
      <c r="F1100" s="337"/>
      <c r="G1100" s="337"/>
      <c r="H1100" s="543"/>
      <c r="I1100" s="563"/>
      <c r="J1100" s="480"/>
      <c r="K1100" s="488" t="str">
        <f t="shared" si="1"/>
        <v/>
      </c>
      <c r="L1100" s="489">
        <f t="shared" si="6"/>
        <v>123</v>
      </c>
      <c r="M1100" s="489">
        <f t="shared" si="3"/>
        <v>10</v>
      </c>
      <c r="N1100" s="489" t="str">
        <f t="shared" si="4"/>
        <v/>
      </c>
      <c r="O1100" s="194"/>
      <c r="P1100" s="194"/>
      <c r="Q1100" s="194"/>
      <c r="R1100" s="194"/>
      <c r="S1100" s="194"/>
      <c r="T1100" s="194"/>
      <c r="U1100" s="194"/>
      <c r="V1100" s="194"/>
      <c r="W1100" s="194"/>
      <c r="X1100" s="194"/>
      <c r="Y1100" s="194"/>
    </row>
    <row r="1101">
      <c r="A1101" s="542">
        <v>921.0</v>
      </c>
      <c r="B1101" s="337"/>
      <c r="C1101" s="337"/>
      <c r="D1101" s="547"/>
      <c r="E1101" s="559"/>
      <c r="F1101" s="337"/>
      <c r="G1101" s="337"/>
      <c r="H1101" s="543"/>
      <c r="I1101" s="563"/>
      <c r="J1101" s="480"/>
      <c r="K1101" s="488" t="str">
        <f t="shared" si="1"/>
        <v/>
      </c>
      <c r="L1101" s="489">
        <f t="shared" si="6"/>
        <v>123</v>
      </c>
      <c r="M1101" s="489">
        <f t="shared" si="3"/>
        <v>10</v>
      </c>
      <c r="N1101" s="489" t="str">
        <f t="shared" si="4"/>
        <v/>
      </c>
      <c r="O1101" s="194"/>
      <c r="P1101" s="194"/>
      <c r="Q1101" s="194"/>
      <c r="R1101" s="194"/>
      <c r="S1101" s="194"/>
      <c r="T1101" s="194"/>
      <c r="U1101" s="194"/>
      <c r="V1101" s="194"/>
      <c r="W1101" s="194"/>
      <c r="X1101" s="194"/>
      <c r="Y1101" s="194"/>
    </row>
    <row r="1102">
      <c r="A1102" s="542">
        <v>922.0</v>
      </c>
      <c r="B1102" s="337"/>
      <c r="C1102" s="337"/>
      <c r="D1102" s="547"/>
      <c r="E1102" s="559"/>
      <c r="F1102" s="337"/>
      <c r="G1102" s="337"/>
      <c r="H1102" s="543"/>
      <c r="I1102" s="563"/>
      <c r="J1102" s="480"/>
      <c r="K1102" s="488" t="str">
        <f t="shared" si="1"/>
        <v/>
      </c>
      <c r="L1102" s="489">
        <f t="shared" si="6"/>
        <v>123</v>
      </c>
      <c r="M1102" s="489">
        <f t="shared" si="3"/>
        <v>10</v>
      </c>
      <c r="N1102" s="489" t="str">
        <f t="shared" si="4"/>
        <v/>
      </c>
      <c r="O1102" s="194"/>
      <c r="P1102" s="194"/>
      <c r="Q1102" s="194"/>
      <c r="R1102" s="194"/>
      <c r="S1102" s="194"/>
      <c r="T1102" s="194"/>
      <c r="U1102" s="194"/>
      <c r="V1102" s="194"/>
      <c r="W1102" s="194"/>
      <c r="X1102" s="194"/>
      <c r="Y1102" s="194"/>
    </row>
    <row r="1103">
      <c r="A1103" s="542">
        <v>923.0</v>
      </c>
      <c r="B1103" s="337"/>
      <c r="C1103" s="337"/>
      <c r="D1103" s="547"/>
      <c r="E1103" s="559"/>
      <c r="F1103" s="337"/>
      <c r="G1103" s="337"/>
      <c r="H1103" s="543"/>
      <c r="I1103" s="563"/>
      <c r="J1103" s="480"/>
      <c r="K1103" s="488" t="str">
        <f t="shared" si="1"/>
        <v/>
      </c>
      <c r="L1103" s="489">
        <f t="shared" si="6"/>
        <v>123</v>
      </c>
      <c r="M1103" s="489">
        <f t="shared" si="3"/>
        <v>10</v>
      </c>
      <c r="N1103" s="489" t="str">
        <f t="shared" si="4"/>
        <v/>
      </c>
      <c r="O1103" s="194"/>
      <c r="P1103" s="194"/>
      <c r="Q1103" s="194"/>
      <c r="R1103" s="194"/>
      <c r="S1103" s="194"/>
      <c r="T1103" s="194"/>
      <c r="U1103" s="194"/>
      <c r="V1103" s="194"/>
      <c r="W1103" s="194"/>
      <c r="X1103" s="194"/>
      <c r="Y1103" s="194"/>
    </row>
    <row r="1104">
      <c r="A1104" s="542">
        <v>924.0</v>
      </c>
      <c r="B1104" s="337"/>
      <c r="C1104" s="337"/>
      <c r="D1104" s="547"/>
      <c r="E1104" s="559"/>
      <c r="F1104" s="337"/>
      <c r="G1104" s="337"/>
      <c r="H1104" s="543"/>
      <c r="I1104" s="563"/>
      <c r="J1104" s="480"/>
      <c r="K1104" s="488" t="str">
        <f t="shared" si="1"/>
        <v/>
      </c>
      <c r="L1104" s="489">
        <f t="shared" si="6"/>
        <v>123</v>
      </c>
      <c r="M1104" s="489">
        <f t="shared" si="3"/>
        <v>10</v>
      </c>
      <c r="N1104" s="489" t="str">
        <f t="shared" si="4"/>
        <v/>
      </c>
      <c r="O1104" s="194"/>
      <c r="P1104" s="194"/>
      <c r="Q1104" s="194"/>
      <c r="R1104" s="194"/>
      <c r="S1104" s="194"/>
      <c r="T1104" s="194"/>
      <c r="U1104" s="194"/>
      <c r="V1104" s="194"/>
      <c r="W1104" s="194"/>
      <c r="X1104" s="194"/>
      <c r="Y1104" s="194"/>
    </row>
    <row r="1105">
      <c r="A1105" s="542">
        <v>925.0</v>
      </c>
      <c r="B1105" s="337"/>
      <c r="C1105" s="337"/>
      <c r="D1105" s="547"/>
      <c r="E1105" s="559"/>
      <c r="F1105" s="337"/>
      <c r="G1105" s="337"/>
      <c r="H1105" s="543"/>
      <c r="I1105" s="563"/>
      <c r="J1105" s="480"/>
      <c r="K1105" s="488" t="str">
        <f t="shared" si="1"/>
        <v/>
      </c>
      <c r="L1105" s="489">
        <f t="shared" si="6"/>
        <v>123</v>
      </c>
      <c r="M1105" s="489">
        <f t="shared" si="3"/>
        <v>10</v>
      </c>
      <c r="N1105" s="489" t="str">
        <f t="shared" si="4"/>
        <v/>
      </c>
      <c r="O1105" s="194"/>
      <c r="P1105" s="194"/>
      <c r="Q1105" s="194"/>
      <c r="R1105" s="194"/>
      <c r="S1105" s="194"/>
      <c r="T1105" s="194"/>
      <c r="U1105" s="194"/>
      <c r="V1105" s="194"/>
      <c r="W1105" s="194"/>
      <c r="X1105" s="194"/>
      <c r="Y1105" s="194"/>
    </row>
    <row r="1106">
      <c r="A1106" s="542">
        <v>926.0</v>
      </c>
      <c r="B1106" s="337"/>
      <c r="C1106" s="337"/>
      <c r="D1106" s="547"/>
      <c r="E1106" s="559"/>
      <c r="F1106" s="337"/>
      <c r="G1106" s="337"/>
      <c r="H1106" s="543"/>
      <c r="I1106" s="563"/>
      <c r="J1106" s="480"/>
      <c r="K1106" s="488" t="str">
        <f t="shared" si="1"/>
        <v/>
      </c>
      <c r="L1106" s="489">
        <f t="shared" si="6"/>
        <v>123</v>
      </c>
      <c r="M1106" s="489">
        <f t="shared" si="3"/>
        <v>10</v>
      </c>
      <c r="N1106" s="489" t="str">
        <f t="shared" si="4"/>
        <v/>
      </c>
      <c r="O1106" s="194"/>
      <c r="P1106" s="194"/>
      <c r="Q1106" s="194"/>
      <c r="R1106" s="194"/>
      <c r="S1106" s="194"/>
      <c r="T1106" s="194"/>
      <c r="U1106" s="194"/>
      <c r="V1106" s="194"/>
      <c r="W1106" s="194"/>
      <c r="X1106" s="194"/>
      <c r="Y1106" s="194"/>
    </row>
    <row r="1107">
      <c r="A1107" s="542">
        <v>927.0</v>
      </c>
      <c r="B1107" s="337"/>
      <c r="C1107" s="337"/>
      <c r="D1107" s="547"/>
      <c r="E1107" s="559"/>
      <c r="F1107" s="337"/>
      <c r="G1107" s="337"/>
      <c r="H1107" s="543"/>
      <c r="I1107" s="563"/>
      <c r="J1107" s="480"/>
      <c r="K1107" s="488" t="str">
        <f t="shared" si="1"/>
        <v/>
      </c>
      <c r="L1107" s="489">
        <f t="shared" si="6"/>
        <v>123</v>
      </c>
      <c r="M1107" s="489">
        <f t="shared" si="3"/>
        <v>10</v>
      </c>
      <c r="N1107" s="489" t="str">
        <f t="shared" si="4"/>
        <v/>
      </c>
      <c r="O1107" s="194"/>
      <c r="P1107" s="194"/>
      <c r="Q1107" s="194"/>
      <c r="R1107" s="194"/>
      <c r="S1107" s="194"/>
      <c r="T1107" s="194"/>
      <c r="U1107" s="194"/>
      <c r="V1107" s="194"/>
      <c r="W1107" s="194"/>
      <c r="X1107" s="194"/>
      <c r="Y1107" s="194"/>
    </row>
    <row r="1108">
      <c r="A1108" s="542">
        <v>928.0</v>
      </c>
      <c r="B1108" s="337"/>
      <c r="C1108" s="337"/>
      <c r="D1108" s="547"/>
      <c r="E1108" s="559"/>
      <c r="F1108" s="337"/>
      <c r="G1108" s="337"/>
      <c r="H1108" s="543"/>
      <c r="I1108" s="563"/>
      <c r="J1108" s="480"/>
      <c r="K1108" s="488" t="str">
        <f t="shared" si="1"/>
        <v/>
      </c>
      <c r="L1108" s="489">
        <f t="shared" si="6"/>
        <v>123</v>
      </c>
      <c r="M1108" s="489">
        <f t="shared" si="3"/>
        <v>10</v>
      </c>
      <c r="N1108" s="489" t="str">
        <f t="shared" si="4"/>
        <v/>
      </c>
      <c r="O1108" s="194"/>
      <c r="P1108" s="194"/>
      <c r="Q1108" s="194"/>
      <c r="R1108" s="194"/>
      <c r="S1108" s="194"/>
      <c r="T1108" s="194"/>
      <c r="U1108" s="194"/>
      <c r="V1108" s="194"/>
      <c r="W1108" s="194"/>
      <c r="X1108" s="194"/>
      <c r="Y1108" s="194"/>
    </row>
    <row r="1109">
      <c r="A1109" s="542">
        <v>929.0</v>
      </c>
      <c r="B1109" s="225"/>
      <c r="C1109" s="225"/>
      <c r="D1109" s="551"/>
      <c r="E1109" s="553"/>
      <c r="F1109" s="552"/>
      <c r="G1109" s="552"/>
      <c r="H1109" s="543"/>
      <c r="I1109" s="563"/>
      <c r="J1109" s="480"/>
      <c r="K1109" s="488" t="str">
        <f t="shared" si="1"/>
        <v/>
      </c>
      <c r="L1109" s="489">
        <f t="shared" si="6"/>
        <v>123</v>
      </c>
      <c r="M1109" s="489">
        <f t="shared" si="3"/>
        <v>10</v>
      </c>
      <c r="N1109" s="489" t="str">
        <f t="shared" si="4"/>
        <v/>
      </c>
      <c r="O1109" s="194"/>
      <c r="P1109" s="194"/>
      <c r="Q1109" s="194"/>
      <c r="R1109" s="194"/>
      <c r="S1109" s="194"/>
      <c r="T1109" s="194"/>
      <c r="U1109" s="194"/>
      <c r="V1109" s="194"/>
      <c r="W1109" s="194"/>
      <c r="X1109" s="194"/>
      <c r="Y1109" s="194"/>
    </row>
    <row r="1110">
      <c r="A1110" s="542">
        <v>930.0</v>
      </c>
      <c r="B1110" s="546"/>
      <c r="C1110" s="546"/>
      <c r="D1110" s="547"/>
      <c r="E1110" s="548"/>
      <c r="F1110" s="337"/>
      <c r="G1110" s="337"/>
      <c r="H1110" s="543"/>
      <c r="I1110" s="563"/>
      <c r="J1110" s="480"/>
      <c r="K1110" s="488" t="str">
        <f t="shared" si="1"/>
        <v/>
      </c>
      <c r="L1110" s="489">
        <f t="shared" si="6"/>
        <v>123</v>
      </c>
      <c r="M1110" s="489">
        <f t="shared" si="3"/>
        <v>10</v>
      </c>
      <c r="N1110" s="489" t="str">
        <f t="shared" si="4"/>
        <v/>
      </c>
      <c r="O1110" s="194"/>
      <c r="P1110" s="194"/>
      <c r="Q1110" s="194"/>
      <c r="R1110" s="194"/>
      <c r="S1110" s="194"/>
      <c r="T1110" s="194"/>
      <c r="U1110" s="194"/>
      <c r="V1110" s="194"/>
      <c r="W1110" s="194"/>
      <c r="X1110" s="194"/>
      <c r="Y1110" s="194"/>
    </row>
    <row r="1111">
      <c r="A1111" s="542">
        <v>931.0</v>
      </c>
      <c r="B1111" s="546"/>
      <c r="C1111" s="546"/>
      <c r="D1111" s="547"/>
      <c r="E1111" s="548"/>
      <c r="F1111" s="337"/>
      <c r="G1111" s="337"/>
      <c r="H1111" s="543"/>
      <c r="I1111" s="563"/>
      <c r="J1111" s="480"/>
      <c r="K1111" s="488" t="str">
        <f t="shared" si="1"/>
        <v/>
      </c>
      <c r="L1111" s="489">
        <f t="shared" si="6"/>
        <v>123</v>
      </c>
      <c r="M1111" s="489">
        <f t="shared" si="3"/>
        <v>10</v>
      </c>
      <c r="N1111" s="489" t="str">
        <f t="shared" si="4"/>
        <v/>
      </c>
      <c r="O1111" s="194"/>
      <c r="P1111" s="194"/>
      <c r="Q1111" s="194"/>
      <c r="R1111" s="194"/>
      <c r="S1111" s="194"/>
      <c r="T1111" s="194"/>
      <c r="U1111" s="194"/>
      <c r="V1111" s="194"/>
      <c r="W1111" s="194"/>
      <c r="X1111" s="194"/>
      <c r="Y1111" s="194"/>
    </row>
    <row r="1112">
      <c r="A1112" s="542">
        <v>932.0</v>
      </c>
      <c r="B1112" s="546"/>
      <c r="C1112" s="546"/>
      <c r="D1112" s="547"/>
      <c r="E1112" s="548"/>
      <c r="F1112" s="337"/>
      <c r="G1112" s="337"/>
      <c r="H1112" s="543"/>
      <c r="I1112" s="563"/>
      <c r="J1112" s="480"/>
      <c r="K1112" s="488" t="str">
        <f t="shared" si="1"/>
        <v/>
      </c>
      <c r="L1112" s="489">
        <f t="shared" si="6"/>
        <v>123</v>
      </c>
      <c r="M1112" s="489">
        <f t="shared" si="3"/>
        <v>10</v>
      </c>
      <c r="N1112" s="489" t="str">
        <f t="shared" si="4"/>
        <v/>
      </c>
      <c r="O1112" s="194"/>
      <c r="P1112" s="194"/>
      <c r="Q1112" s="194"/>
      <c r="R1112" s="194"/>
      <c r="S1112" s="194"/>
      <c r="T1112" s="194"/>
      <c r="U1112" s="194"/>
      <c r="V1112" s="194"/>
      <c r="W1112" s="194"/>
      <c r="X1112" s="194"/>
      <c r="Y1112" s="194"/>
    </row>
    <row r="1113">
      <c r="A1113" s="542">
        <v>933.0</v>
      </c>
      <c r="B1113" s="546"/>
      <c r="C1113" s="546"/>
      <c r="D1113" s="547"/>
      <c r="E1113" s="548"/>
      <c r="F1113" s="337"/>
      <c r="G1113" s="337"/>
      <c r="H1113" s="543"/>
      <c r="I1113" s="563"/>
      <c r="J1113" s="480"/>
      <c r="K1113" s="488" t="str">
        <f t="shared" si="1"/>
        <v/>
      </c>
      <c r="L1113" s="489">
        <f t="shared" si="6"/>
        <v>123</v>
      </c>
      <c r="M1113" s="489">
        <f t="shared" si="3"/>
        <v>10</v>
      </c>
      <c r="N1113" s="489" t="str">
        <f t="shared" si="4"/>
        <v/>
      </c>
      <c r="O1113" s="194"/>
      <c r="P1113" s="194"/>
      <c r="Q1113" s="194"/>
      <c r="R1113" s="194"/>
      <c r="S1113" s="194"/>
      <c r="T1113" s="194"/>
      <c r="U1113" s="194"/>
      <c r="V1113" s="194"/>
      <c r="W1113" s="194"/>
      <c r="X1113" s="194"/>
      <c r="Y1113" s="194"/>
    </row>
    <row r="1114">
      <c r="A1114" s="542">
        <v>934.0</v>
      </c>
      <c r="B1114" s="546"/>
      <c r="C1114" s="546"/>
      <c r="D1114" s="547"/>
      <c r="E1114" s="548"/>
      <c r="F1114" s="337"/>
      <c r="G1114" s="337"/>
      <c r="H1114" s="543"/>
      <c r="I1114" s="563"/>
      <c r="J1114" s="480"/>
      <c r="K1114" s="488" t="str">
        <f t="shared" si="1"/>
        <v/>
      </c>
      <c r="L1114" s="489">
        <f t="shared" si="6"/>
        <v>123</v>
      </c>
      <c r="M1114" s="489">
        <f t="shared" si="3"/>
        <v>10</v>
      </c>
      <c r="N1114" s="489" t="str">
        <f t="shared" si="4"/>
        <v/>
      </c>
      <c r="O1114" s="194"/>
      <c r="P1114" s="194"/>
      <c r="Q1114" s="194"/>
      <c r="R1114" s="194"/>
      <c r="S1114" s="194"/>
      <c r="T1114" s="194"/>
      <c r="U1114" s="194"/>
      <c r="V1114" s="194"/>
      <c r="W1114" s="194"/>
      <c r="X1114" s="194"/>
      <c r="Y1114" s="194"/>
    </row>
    <row r="1115">
      <c r="A1115" s="542">
        <v>935.0</v>
      </c>
      <c r="B1115" s="546"/>
      <c r="C1115" s="546"/>
      <c r="D1115" s="547"/>
      <c r="E1115" s="548"/>
      <c r="F1115" s="337"/>
      <c r="G1115" s="337"/>
      <c r="H1115" s="543"/>
      <c r="I1115" s="563"/>
      <c r="J1115" s="480"/>
      <c r="K1115" s="488" t="str">
        <f t="shared" si="1"/>
        <v/>
      </c>
      <c r="L1115" s="489">
        <f t="shared" si="6"/>
        <v>123</v>
      </c>
      <c r="M1115" s="489">
        <f t="shared" si="3"/>
        <v>10</v>
      </c>
      <c r="N1115" s="489" t="str">
        <f t="shared" si="4"/>
        <v/>
      </c>
      <c r="O1115" s="194"/>
      <c r="P1115" s="194"/>
      <c r="Q1115" s="194"/>
      <c r="R1115" s="194"/>
      <c r="S1115" s="194"/>
      <c r="T1115" s="194"/>
      <c r="U1115" s="194"/>
      <c r="V1115" s="194"/>
      <c r="W1115" s="194"/>
      <c r="X1115" s="194"/>
      <c r="Y1115" s="194"/>
    </row>
    <row r="1116">
      <c r="A1116" s="542">
        <v>936.0</v>
      </c>
      <c r="B1116" s="546"/>
      <c r="C1116" s="546"/>
      <c r="D1116" s="547"/>
      <c r="E1116" s="548"/>
      <c r="F1116" s="337"/>
      <c r="G1116" s="337"/>
      <c r="H1116" s="543"/>
      <c r="I1116" s="563"/>
      <c r="J1116" s="480"/>
      <c r="K1116" s="488" t="str">
        <f t="shared" si="1"/>
        <v/>
      </c>
      <c r="L1116" s="489">
        <f t="shared" si="6"/>
        <v>123</v>
      </c>
      <c r="M1116" s="489">
        <f t="shared" si="3"/>
        <v>10</v>
      </c>
      <c r="N1116" s="489" t="str">
        <f t="shared" si="4"/>
        <v/>
      </c>
      <c r="O1116" s="194"/>
      <c r="P1116" s="194"/>
      <c r="Q1116" s="194"/>
      <c r="R1116" s="194"/>
      <c r="S1116" s="194"/>
      <c r="T1116" s="194"/>
      <c r="U1116" s="194"/>
      <c r="V1116" s="194"/>
      <c r="W1116" s="194"/>
      <c r="X1116" s="194"/>
      <c r="Y1116" s="194"/>
    </row>
    <row r="1117">
      <c r="A1117" s="542">
        <v>937.0</v>
      </c>
      <c r="B1117" s="546"/>
      <c r="C1117" s="546"/>
      <c r="D1117" s="547"/>
      <c r="E1117" s="548"/>
      <c r="F1117" s="337"/>
      <c r="G1117" s="337"/>
      <c r="H1117" s="543"/>
      <c r="I1117" s="563"/>
      <c r="J1117" s="480"/>
      <c r="K1117" s="488" t="str">
        <f t="shared" si="1"/>
        <v/>
      </c>
      <c r="L1117" s="489">
        <f t="shared" si="6"/>
        <v>123</v>
      </c>
      <c r="M1117" s="489">
        <f t="shared" si="3"/>
        <v>10</v>
      </c>
      <c r="N1117" s="489" t="str">
        <f t="shared" si="4"/>
        <v/>
      </c>
      <c r="O1117" s="194"/>
      <c r="P1117" s="194"/>
      <c r="Q1117" s="194"/>
      <c r="R1117" s="194"/>
      <c r="S1117" s="194"/>
      <c r="T1117" s="194"/>
      <c r="U1117" s="194"/>
      <c r="V1117" s="194"/>
      <c r="W1117" s="194"/>
      <c r="X1117" s="194"/>
      <c r="Y1117" s="194"/>
    </row>
    <row r="1118">
      <c r="A1118" s="542">
        <v>938.0</v>
      </c>
      <c r="B1118" s="546"/>
      <c r="C1118" s="546"/>
      <c r="D1118" s="547"/>
      <c r="E1118" s="548"/>
      <c r="F1118" s="337"/>
      <c r="G1118" s="337"/>
      <c r="H1118" s="543"/>
      <c r="I1118" s="563"/>
      <c r="J1118" s="480"/>
      <c r="K1118" s="488" t="str">
        <f t="shared" si="1"/>
        <v/>
      </c>
      <c r="L1118" s="489">
        <f t="shared" si="6"/>
        <v>123</v>
      </c>
      <c r="M1118" s="489">
        <f t="shared" si="3"/>
        <v>10</v>
      </c>
      <c r="N1118" s="489" t="str">
        <f t="shared" si="4"/>
        <v/>
      </c>
      <c r="O1118" s="194"/>
      <c r="P1118" s="194"/>
      <c r="Q1118" s="194"/>
      <c r="R1118" s="194"/>
      <c r="S1118" s="194"/>
      <c r="T1118" s="194"/>
      <c r="U1118" s="194"/>
      <c r="V1118" s="194"/>
      <c r="W1118" s="194"/>
      <c r="X1118" s="194"/>
      <c r="Y1118" s="194"/>
    </row>
    <row r="1119">
      <c r="A1119" s="542">
        <v>939.0</v>
      </c>
      <c r="B1119" s="546"/>
      <c r="C1119" s="546"/>
      <c r="D1119" s="547"/>
      <c r="E1119" s="548"/>
      <c r="F1119" s="337"/>
      <c r="G1119" s="337"/>
      <c r="H1119" s="543"/>
      <c r="I1119" s="563"/>
      <c r="J1119" s="480"/>
      <c r="K1119" s="488" t="str">
        <f t="shared" si="1"/>
        <v/>
      </c>
      <c r="L1119" s="489">
        <f t="shared" si="6"/>
        <v>123</v>
      </c>
      <c r="M1119" s="489">
        <f t="shared" si="3"/>
        <v>10</v>
      </c>
      <c r="N1119" s="489" t="str">
        <f t="shared" si="4"/>
        <v/>
      </c>
      <c r="O1119" s="194"/>
      <c r="P1119" s="194"/>
      <c r="Q1119" s="194"/>
      <c r="R1119" s="194"/>
      <c r="S1119" s="194"/>
      <c r="T1119" s="194"/>
      <c r="U1119" s="194"/>
      <c r="V1119" s="194"/>
      <c r="W1119" s="194"/>
      <c r="X1119" s="194"/>
      <c r="Y1119" s="194"/>
    </row>
    <row r="1120">
      <c r="A1120" s="542">
        <v>940.0</v>
      </c>
      <c r="B1120" s="546"/>
      <c r="C1120" s="546"/>
      <c r="D1120" s="547"/>
      <c r="E1120" s="548"/>
      <c r="F1120" s="337"/>
      <c r="G1120" s="337"/>
      <c r="H1120" s="543"/>
      <c r="I1120" s="563"/>
      <c r="J1120" s="480"/>
      <c r="K1120" s="488" t="str">
        <f t="shared" si="1"/>
        <v/>
      </c>
      <c r="L1120" s="489">
        <f t="shared" si="6"/>
        <v>123</v>
      </c>
      <c r="M1120" s="489">
        <f t="shared" si="3"/>
        <v>10</v>
      </c>
      <c r="N1120" s="489" t="str">
        <f t="shared" si="4"/>
        <v/>
      </c>
      <c r="O1120" s="194"/>
      <c r="P1120" s="194"/>
      <c r="Q1120" s="194"/>
      <c r="R1120" s="194"/>
      <c r="S1120" s="194"/>
      <c r="T1120" s="194"/>
      <c r="U1120" s="194"/>
      <c r="V1120" s="194"/>
      <c r="W1120" s="194"/>
      <c r="X1120" s="194"/>
      <c r="Y1120" s="194"/>
    </row>
    <row r="1121">
      <c r="A1121" s="542">
        <v>941.0</v>
      </c>
      <c r="B1121" s="546"/>
      <c r="C1121" s="546"/>
      <c r="D1121" s="547"/>
      <c r="E1121" s="548"/>
      <c r="F1121" s="337"/>
      <c r="G1121" s="337"/>
      <c r="H1121" s="543"/>
      <c r="I1121" s="563"/>
      <c r="J1121" s="480"/>
      <c r="K1121" s="488" t="str">
        <f t="shared" si="1"/>
        <v/>
      </c>
      <c r="L1121" s="489">
        <f t="shared" si="6"/>
        <v>123</v>
      </c>
      <c r="M1121" s="489">
        <f t="shared" si="3"/>
        <v>10</v>
      </c>
      <c r="N1121" s="489" t="str">
        <f t="shared" si="4"/>
        <v/>
      </c>
      <c r="O1121" s="194"/>
      <c r="P1121" s="194"/>
      <c r="Q1121" s="194"/>
      <c r="R1121" s="194"/>
      <c r="S1121" s="194"/>
      <c r="T1121" s="194"/>
      <c r="U1121" s="194"/>
      <c r="V1121" s="194"/>
      <c r="W1121" s="194"/>
      <c r="X1121" s="194"/>
      <c r="Y1121" s="194"/>
    </row>
    <row r="1122">
      <c r="A1122" s="542">
        <v>942.0</v>
      </c>
      <c r="B1122" s="546"/>
      <c r="C1122" s="546"/>
      <c r="D1122" s="547"/>
      <c r="E1122" s="548"/>
      <c r="F1122" s="337"/>
      <c r="G1122" s="337"/>
      <c r="H1122" s="543"/>
      <c r="I1122" s="563"/>
      <c r="J1122" s="480"/>
      <c r="K1122" s="488" t="str">
        <f t="shared" si="1"/>
        <v/>
      </c>
      <c r="L1122" s="489">
        <f t="shared" si="6"/>
        <v>123</v>
      </c>
      <c r="M1122" s="489">
        <f t="shared" si="3"/>
        <v>10</v>
      </c>
      <c r="N1122" s="489" t="str">
        <f t="shared" si="4"/>
        <v/>
      </c>
      <c r="O1122" s="194"/>
      <c r="P1122" s="194"/>
      <c r="Q1122" s="194"/>
      <c r="R1122" s="194"/>
      <c r="S1122" s="194"/>
      <c r="T1122" s="194"/>
      <c r="U1122" s="194"/>
      <c r="V1122" s="194"/>
      <c r="W1122" s="194"/>
      <c r="X1122" s="194"/>
      <c r="Y1122" s="194"/>
    </row>
    <row r="1123">
      <c r="A1123" s="542">
        <v>943.0</v>
      </c>
      <c r="B1123" s="546"/>
      <c r="C1123" s="546"/>
      <c r="D1123" s="547"/>
      <c r="E1123" s="548"/>
      <c r="F1123" s="337"/>
      <c r="G1123" s="337"/>
      <c r="H1123" s="543"/>
      <c r="I1123" s="563"/>
      <c r="J1123" s="480"/>
      <c r="K1123" s="488" t="str">
        <f t="shared" si="1"/>
        <v/>
      </c>
      <c r="L1123" s="489">
        <f t="shared" si="6"/>
        <v>123</v>
      </c>
      <c r="M1123" s="489">
        <f t="shared" si="3"/>
        <v>10</v>
      </c>
      <c r="N1123" s="489" t="str">
        <f t="shared" si="4"/>
        <v/>
      </c>
      <c r="O1123" s="194"/>
      <c r="P1123" s="194"/>
      <c r="Q1123" s="194"/>
      <c r="R1123" s="194"/>
      <c r="S1123" s="194"/>
      <c r="T1123" s="194"/>
      <c r="U1123" s="194"/>
      <c r="V1123" s="194"/>
      <c r="W1123" s="194"/>
      <c r="X1123" s="194"/>
      <c r="Y1123" s="194"/>
    </row>
    <row r="1124">
      <c r="A1124" s="542">
        <v>944.0</v>
      </c>
      <c r="B1124" s="546"/>
      <c r="C1124" s="546"/>
      <c r="D1124" s="547"/>
      <c r="E1124" s="548"/>
      <c r="F1124" s="337"/>
      <c r="G1124" s="337"/>
      <c r="H1124" s="543"/>
      <c r="I1124" s="563"/>
      <c r="J1124" s="480"/>
      <c r="K1124" s="488" t="str">
        <f t="shared" si="1"/>
        <v/>
      </c>
      <c r="L1124" s="489">
        <f t="shared" si="6"/>
        <v>123</v>
      </c>
      <c r="M1124" s="489">
        <f t="shared" si="3"/>
        <v>10</v>
      </c>
      <c r="N1124" s="489" t="str">
        <f t="shared" si="4"/>
        <v/>
      </c>
      <c r="O1124" s="194"/>
      <c r="P1124" s="194"/>
      <c r="Q1124" s="194"/>
      <c r="R1124" s="194"/>
      <c r="S1124" s="194"/>
      <c r="T1124" s="194"/>
      <c r="U1124" s="194"/>
      <c r="V1124" s="194"/>
      <c r="W1124" s="194"/>
      <c r="X1124" s="194"/>
      <c r="Y1124" s="194"/>
    </row>
    <row r="1125">
      <c r="A1125" s="542">
        <v>945.0</v>
      </c>
      <c r="B1125" s="546"/>
      <c r="C1125" s="546"/>
      <c r="D1125" s="547"/>
      <c r="E1125" s="548"/>
      <c r="F1125" s="337"/>
      <c r="G1125" s="337"/>
      <c r="H1125" s="543"/>
      <c r="I1125" s="563"/>
      <c r="J1125" s="480"/>
      <c r="K1125" s="488" t="str">
        <f t="shared" si="1"/>
        <v/>
      </c>
      <c r="L1125" s="489">
        <f t="shared" si="6"/>
        <v>123</v>
      </c>
      <c r="M1125" s="489">
        <f t="shared" si="3"/>
        <v>10</v>
      </c>
      <c r="N1125" s="489" t="str">
        <f t="shared" si="4"/>
        <v/>
      </c>
      <c r="O1125" s="194"/>
      <c r="P1125" s="194"/>
      <c r="Q1125" s="194"/>
      <c r="R1125" s="194"/>
      <c r="S1125" s="194"/>
      <c r="T1125" s="194"/>
      <c r="U1125" s="194"/>
      <c r="V1125" s="194"/>
      <c r="W1125" s="194"/>
      <c r="X1125" s="194"/>
      <c r="Y1125" s="194"/>
    </row>
    <row r="1126">
      <c r="A1126" s="542">
        <v>946.0</v>
      </c>
      <c r="B1126" s="546"/>
      <c r="C1126" s="546"/>
      <c r="D1126" s="547"/>
      <c r="E1126" s="548"/>
      <c r="F1126" s="337"/>
      <c r="G1126" s="337"/>
      <c r="H1126" s="543"/>
      <c r="I1126" s="563"/>
      <c r="J1126" s="480"/>
      <c r="K1126" s="488" t="str">
        <f t="shared" si="1"/>
        <v/>
      </c>
      <c r="L1126" s="489">
        <f t="shared" si="6"/>
        <v>123</v>
      </c>
      <c r="M1126" s="489">
        <f t="shared" si="3"/>
        <v>10</v>
      </c>
      <c r="N1126" s="489" t="str">
        <f t="shared" si="4"/>
        <v/>
      </c>
      <c r="O1126" s="194"/>
      <c r="P1126" s="194"/>
      <c r="Q1126" s="194"/>
      <c r="R1126" s="194"/>
      <c r="S1126" s="194"/>
      <c r="T1126" s="194"/>
      <c r="U1126" s="194"/>
      <c r="V1126" s="194"/>
      <c r="W1126" s="194"/>
      <c r="X1126" s="194"/>
      <c r="Y1126" s="194"/>
    </row>
    <row r="1127">
      <c r="A1127" s="542">
        <v>947.0</v>
      </c>
      <c r="B1127" s="546"/>
      <c r="C1127" s="546"/>
      <c r="D1127" s="547"/>
      <c r="E1127" s="548"/>
      <c r="F1127" s="337"/>
      <c r="G1127" s="337"/>
      <c r="H1127" s="543"/>
      <c r="I1127" s="563"/>
      <c r="J1127" s="480"/>
      <c r="K1127" s="488" t="str">
        <f t="shared" si="1"/>
        <v/>
      </c>
      <c r="L1127" s="489">
        <f t="shared" si="6"/>
        <v>123</v>
      </c>
      <c r="M1127" s="489">
        <f t="shared" si="3"/>
        <v>10</v>
      </c>
      <c r="N1127" s="489" t="str">
        <f t="shared" si="4"/>
        <v/>
      </c>
      <c r="O1127" s="194"/>
      <c r="P1127" s="194"/>
      <c r="Q1127" s="194"/>
      <c r="R1127" s="194"/>
      <c r="S1127" s="194"/>
      <c r="T1127" s="194"/>
      <c r="U1127" s="194"/>
      <c r="V1127" s="194"/>
      <c r="W1127" s="194"/>
      <c r="X1127" s="194"/>
      <c r="Y1127" s="194"/>
    </row>
    <row r="1128">
      <c r="A1128" s="542">
        <v>948.0</v>
      </c>
      <c r="B1128" s="546"/>
      <c r="C1128" s="546"/>
      <c r="D1128" s="547"/>
      <c r="E1128" s="548"/>
      <c r="F1128" s="337"/>
      <c r="G1128" s="337"/>
      <c r="H1128" s="543"/>
      <c r="I1128" s="563"/>
      <c r="J1128" s="480"/>
      <c r="K1128" s="488" t="str">
        <f t="shared" si="1"/>
        <v/>
      </c>
      <c r="L1128" s="489">
        <f t="shared" si="6"/>
        <v>123</v>
      </c>
      <c r="M1128" s="489">
        <f t="shared" si="3"/>
        <v>10</v>
      </c>
      <c r="N1128" s="489" t="str">
        <f t="shared" si="4"/>
        <v/>
      </c>
      <c r="O1128" s="194"/>
      <c r="P1128" s="194"/>
      <c r="Q1128" s="194"/>
      <c r="R1128" s="194"/>
      <c r="S1128" s="194"/>
      <c r="T1128" s="194"/>
      <c r="U1128" s="194"/>
      <c r="V1128" s="194"/>
      <c r="W1128" s="194"/>
      <c r="X1128" s="194"/>
      <c r="Y1128" s="194"/>
    </row>
    <row r="1129">
      <c r="A1129" s="542">
        <v>949.0</v>
      </c>
      <c r="B1129" s="546"/>
      <c r="C1129" s="546"/>
      <c r="D1129" s="547"/>
      <c r="E1129" s="548"/>
      <c r="F1129" s="337"/>
      <c r="G1129" s="337"/>
      <c r="H1129" s="543"/>
      <c r="I1129" s="563"/>
      <c r="J1129" s="480"/>
      <c r="K1129" s="488" t="str">
        <f t="shared" si="1"/>
        <v/>
      </c>
      <c r="L1129" s="489">
        <f t="shared" si="6"/>
        <v>123</v>
      </c>
      <c r="M1129" s="489">
        <f t="shared" si="3"/>
        <v>10</v>
      </c>
      <c r="N1129" s="489" t="str">
        <f t="shared" si="4"/>
        <v/>
      </c>
      <c r="O1129" s="194"/>
      <c r="P1129" s="194"/>
      <c r="Q1129" s="194"/>
      <c r="R1129" s="194"/>
      <c r="S1129" s="194"/>
      <c r="T1129" s="194"/>
      <c r="U1129" s="194"/>
      <c r="V1129" s="194"/>
      <c r="W1129" s="194"/>
      <c r="X1129" s="194"/>
      <c r="Y1129" s="194"/>
    </row>
    <row r="1130">
      <c r="A1130" s="542">
        <v>950.0</v>
      </c>
      <c r="B1130" s="546"/>
      <c r="C1130" s="546"/>
      <c r="D1130" s="547"/>
      <c r="E1130" s="548"/>
      <c r="F1130" s="337"/>
      <c r="G1130" s="337"/>
      <c r="H1130" s="543"/>
      <c r="I1130" s="563"/>
      <c r="J1130" s="480"/>
      <c r="K1130" s="488" t="str">
        <f t="shared" si="1"/>
        <v/>
      </c>
      <c r="L1130" s="489">
        <f t="shared" si="6"/>
        <v>123</v>
      </c>
      <c r="M1130" s="489">
        <f t="shared" si="3"/>
        <v>10</v>
      </c>
      <c r="N1130" s="489" t="str">
        <f t="shared" si="4"/>
        <v/>
      </c>
      <c r="O1130" s="194"/>
      <c r="P1130" s="194"/>
      <c r="Q1130" s="194"/>
      <c r="R1130" s="194"/>
      <c r="S1130" s="194"/>
      <c r="T1130" s="194"/>
      <c r="U1130" s="194"/>
      <c r="V1130" s="194"/>
      <c r="W1130" s="194"/>
      <c r="X1130" s="194"/>
      <c r="Y1130" s="194"/>
    </row>
    <row r="1131">
      <c r="A1131" s="542">
        <v>951.0</v>
      </c>
      <c r="B1131" s="546"/>
      <c r="C1131" s="546"/>
      <c r="D1131" s="547"/>
      <c r="E1131" s="548"/>
      <c r="F1131" s="337"/>
      <c r="G1131" s="337"/>
      <c r="H1131" s="543"/>
      <c r="I1131" s="563"/>
      <c r="J1131" s="480"/>
      <c r="K1131" s="488" t="str">
        <f t="shared" si="1"/>
        <v/>
      </c>
      <c r="L1131" s="489">
        <f t="shared" si="6"/>
        <v>123</v>
      </c>
      <c r="M1131" s="489">
        <f t="shared" si="3"/>
        <v>10</v>
      </c>
      <c r="N1131" s="489" t="str">
        <f t="shared" si="4"/>
        <v/>
      </c>
      <c r="O1131" s="194"/>
      <c r="P1131" s="194"/>
      <c r="Q1131" s="194"/>
      <c r="R1131" s="194"/>
      <c r="S1131" s="194"/>
      <c r="T1131" s="194"/>
      <c r="U1131" s="194"/>
      <c r="V1131" s="194"/>
      <c r="W1131" s="194"/>
      <c r="X1131" s="194"/>
      <c r="Y1131" s="194"/>
    </row>
    <row r="1132">
      <c r="A1132" s="542">
        <v>952.0</v>
      </c>
      <c r="B1132" s="546"/>
      <c r="C1132" s="546"/>
      <c r="D1132" s="547"/>
      <c r="E1132" s="548"/>
      <c r="F1132" s="337"/>
      <c r="G1132" s="337"/>
      <c r="H1132" s="543"/>
      <c r="I1132" s="563"/>
      <c r="J1132" s="480"/>
      <c r="K1132" s="488" t="str">
        <f t="shared" si="1"/>
        <v/>
      </c>
      <c r="L1132" s="489">
        <f t="shared" si="6"/>
        <v>123</v>
      </c>
      <c r="M1132" s="489">
        <f t="shared" si="3"/>
        <v>10</v>
      </c>
      <c r="N1132" s="489" t="str">
        <f t="shared" si="4"/>
        <v/>
      </c>
      <c r="O1132" s="194"/>
      <c r="P1132" s="194"/>
      <c r="Q1132" s="194"/>
      <c r="R1132" s="194"/>
      <c r="S1132" s="194"/>
      <c r="T1132" s="194"/>
      <c r="U1132" s="194"/>
      <c r="V1132" s="194"/>
      <c r="W1132" s="194"/>
      <c r="X1132" s="194"/>
      <c r="Y1132" s="194"/>
    </row>
    <row r="1133">
      <c r="A1133" s="542">
        <v>953.0</v>
      </c>
      <c r="B1133" s="225"/>
      <c r="C1133" s="552"/>
      <c r="D1133" s="551"/>
      <c r="E1133" s="564"/>
      <c r="F1133" s="552"/>
      <c r="G1133" s="552"/>
      <c r="H1133" s="555"/>
      <c r="I1133" s="563"/>
      <c r="J1133" s="480"/>
      <c r="K1133" s="488" t="str">
        <f t="shared" si="1"/>
        <v/>
      </c>
      <c r="L1133" s="489">
        <f t="shared" si="6"/>
        <v>123</v>
      </c>
      <c r="M1133" s="489">
        <f t="shared" si="3"/>
        <v>10</v>
      </c>
      <c r="N1133" s="489" t="str">
        <f t="shared" si="4"/>
        <v/>
      </c>
      <c r="O1133" s="194"/>
      <c r="P1133" s="194"/>
      <c r="Q1133" s="194"/>
      <c r="R1133" s="194"/>
      <c r="S1133" s="194"/>
      <c r="T1133" s="194"/>
      <c r="U1133" s="194"/>
      <c r="V1133" s="194"/>
      <c r="W1133" s="194"/>
      <c r="X1133" s="194"/>
      <c r="Y1133" s="194"/>
    </row>
    <row r="1134">
      <c r="A1134" s="542">
        <v>954.0</v>
      </c>
      <c r="B1134" s="546"/>
      <c r="C1134" s="337"/>
      <c r="D1134" s="547"/>
      <c r="E1134" s="559"/>
      <c r="F1134" s="337"/>
      <c r="G1134" s="337"/>
      <c r="H1134" s="543"/>
      <c r="I1134" s="563"/>
      <c r="J1134" s="480"/>
      <c r="K1134" s="488" t="str">
        <f t="shared" si="1"/>
        <v/>
      </c>
      <c r="L1134" s="489">
        <f t="shared" si="6"/>
        <v>123</v>
      </c>
      <c r="M1134" s="489">
        <f t="shared" si="3"/>
        <v>10</v>
      </c>
      <c r="N1134" s="489" t="str">
        <f t="shared" si="4"/>
        <v/>
      </c>
      <c r="O1134" s="194"/>
      <c r="P1134" s="194"/>
      <c r="Q1134" s="194"/>
      <c r="R1134" s="194"/>
      <c r="S1134" s="194"/>
      <c r="T1134" s="194"/>
      <c r="U1134" s="194"/>
      <c r="V1134" s="194"/>
      <c r="W1134" s="194"/>
      <c r="X1134" s="194"/>
      <c r="Y1134" s="194"/>
    </row>
    <row r="1135">
      <c r="A1135" s="542">
        <v>955.0</v>
      </c>
      <c r="B1135" s="546"/>
      <c r="C1135" s="337"/>
      <c r="D1135" s="547"/>
      <c r="E1135" s="559"/>
      <c r="F1135" s="337"/>
      <c r="G1135" s="337"/>
      <c r="H1135" s="543"/>
      <c r="I1135" s="563"/>
      <c r="J1135" s="480"/>
      <c r="K1135" s="488" t="str">
        <f t="shared" si="1"/>
        <v/>
      </c>
      <c r="L1135" s="489">
        <f t="shared" si="6"/>
        <v>123</v>
      </c>
      <c r="M1135" s="489">
        <f t="shared" si="3"/>
        <v>10</v>
      </c>
      <c r="N1135" s="489" t="str">
        <f t="shared" si="4"/>
        <v/>
      </c>
      <c r="O1135" s="194"/>
      <c r="P1135" s="194"/>
      <c r="Q1135" s="194"/>
      <c r="R1135" s="194"/>
      <c r="S1135" s="194"/>
      <c r="T1135" s="194"/>
      <c r="U1135" s="194"/>
      <c r="V1135" s="194"/>
      <c r="W1135" s="194"/>
      <c r="X1135" s="194"/>
      <c r="Y1135" s="194"/>
    </row>
    <row r="1136">
      <c r="A1136" s="542">
        <v>956.0</v>
      </c>
      <c r="B1136" s="546"/>
      <c r="C1136" s="337"/>
      <c r="D1136" s="547"/>
      <c r="E1136" s="565"/>
      <c r="F1136" s="337"/>
      <c r="G1136" s="337"/>
      <c r="H1136" s="337"/>
      <c r="I1136" s="563"/>
      <c r="J1136" s="480"/>
      <c r="K1136" s="488" t="str">
        <f t="shared" si="1"/>
        <v/>
      </c>
      <c r="L1136" s="489">
        <f t="shared" si="6"/>
        <v>123</v>
      </c>
      <c r="M1136" s="489">
        <f t="shared" si="3"/>
        <v>10</v>
      </c>
      <c r="N1136" s="489" t="str">
        <f t="shared" si="4"/>
        <v/>
      </c>
      <c r="O1136" s="194"/>
      <c r="P1136" s="194"/>
      <c r="Q1136" s="194"/>
      <c r="R1136" s="194"/>
      <c r="S1136" s="194"/>
      <c r="T1136" s="194"/>
      <c r="U1136" s="194"/>
      <c r="V1136" s="194"/>
      <c r="W1136" s="194"/>
      <c r="X1136" s="194"/>
      <c r="Y1136" s="194"/>
    </row>
    <row r="1137">
      <c r="A1137" s="542">
        <v>957.0</v>
      </c>
      <c r="B1137" s="546"/>
      <c r="C1137" s="337"/>
      <c r="D1137" s="547"/>
      <c r="E1137" s="565"/>
      <c r="F1137" s="337"/>
      <c r="G1137" s="337"/>
      <c r="H1137" s="337"/>
      <c r="I1137" s="563"/>
      <c r="J1137" s="480"/>
      <c r="K1137" s="488" t="str">
        <f t="shared" si="1"/>
        <v/>
      </c>
      <c r="L1137" s="489">
        <f t="shared" si="6"/>
        <v>123</v>
      </c>
      <c r="M1137" s="489">
        <f t="shared" si="3"/>
        <v>10</v>
      </c>
      <c r="N1137" s="489" t="str">
        <f t="shared" si="4"/>
        <v/>
      </c>
      <c r="O1137" s="194"/>
      <c r="P1137" s="194"/>
      <c r="Q1137" s="194"/>
      <c r="R1137" s="194"/>
      <c r="S1137" s="194"/>
      <c r="T1137" s="194"/>
      <c r="U1137" s="194"/>
      <c r="V1137" s="194"/>
      <c r="W1137" s="194"/>
      <c r="X1137" s="194"/>
      <c r="Y1137" s="194"/>
    </row>
    <row r="1138">
      <c r="A1138" s="542">
        <v>958.0</v>
      </c>
      <c r="B1138" s="546"/>
      <c r="C1138" s="337"/>
      <c r="D1138" s="547"/>
      <c r="E1138" s="565"/>
      <c r="F1138" s="337"/>
      <c r="G1138" s="337"/>
      <c r="H1138" s="337"/>
      <c r="I1138" s="563"/>
      <c r="J1138" s="480"/>
      <c r="K1138" s="488" t="str">
        <f t="shared" si="1"/>
        <v/>
      </c>
      <c r="L1138" s="489">
        <f t="shared" si="6"/>
        <v>123</v>
      </c>
      <c r="M1138" s="489">
        <f t="shared" si="3"/>
        <v>10</v>
      </c>
      <c r="N1138" s="489" t="str">
        <f t="shared" si="4"/>
        <v/>
      </c>
      <c r="O1138" s="194"/>
      <c r="P1138" s="194"/>
      <c r="Q1138" s="194"/>
      <c r="R1138" s="194"/>
      <c r="S1138" s="194"/>
      <c r="T1138" s="194"/>
      <c r="U1138" s="194"/>
      <c r="V1138" s="194"/>
      <c r="W1138" s="194"/>
      <c r="X1138" s="194"/>
      <c r="Y1138" s="194"/>
    </row>
    <row r="1139">
      <c r="A1139" s="542">
        <v>959.0</v>
      </c>
      <c r="B1139" s="546"/>
      <c r="C1139" s="337"/>
      <c r="D1139" s="547"/>
      <c r="E1139" s="565"/>
      <c r="F1139" s="337"/>
      <c r="G1139" s="337"/>
      <c r="H1139" s="337"/>
      <c r="I1139" s="563"/>
      <c r="J1139" s="480"/>
      <c r="K1139" s="488" t="str">
        <f t="shared" si="1"/>
        <v/>
      </c>
      <c r="L1139" s="489">
        <f t="shared" si="6"/>
        <v>123</v>
      </c>
      <c r="M1139" s="489">
        <f t="shared" si="3"/>
        <v>10</v>
      </c>
      <c r="N1139" s="489" t="str">
        <f t="shared" si="4"/>
        <v/>
      </c>
      <c r="O1139" s="194"/>
      <c r="P1139" s="194"/>
      <c r="Q1139" s="194"/>
      <c r="R1139" s="194"/>
      <c r="S1139" s="194"/>
      <c r="T1139" s="194"/>
      <c r="U1139" s="194"/>
      <c r="V1139" s="194"/>
      <c r="W1139" s="194"/>
      <c r="X1139" s="194"/>
      <c r="Y1139" s="194"/>
    </row>
    <row r="1140">
      <c r="A1140" s="542">
        <v>960.0</v>
      </c>
      <c r="B1140" s="546"/>
      <c r="C1140" s="337"/>
      <c r="D1140" s="547"/>
      <c r="E1140" s="565"/>
      <c r="F1140" s="337"/>
      <c r="G1140" s="337"/>
      <c r="H1140" s="337"/>
      <c r="I1140" s="563"/>
      <c r="J1140" s="480"/>
      <c r="K1140" s="488" t="str">
        <f t="shared" si="1"/>
        <v/>
      </c>
      <c r="L1140" s="489">
        <f t="shared" si="6"/>
        <v>123</v>
      </c>
      <c r="M1140" s="489">
        <f t="shared" si="3"/>
        <v>10</v>
      </c>
      <c r="N1140" s="489" t="str">
        <f t="shared" si="4"/>
        <v/>
      </c>
      <c r="O1140" s="194"/>
      <c r="P1140" s="194"/>
      <c r="Q1140" s="194"/>
      <c r="R1140" s="194"/>
      <c r="S1140" s="194"/>
      <c r="T1140" s="194"/>
      <c r="U1140" s="194"/>
      <c r="V1140" s="194"/>
      <c r="W1140" s="194"/>
      <c r="X1140" s="194"/>
      <c r="Y1140" s="194"/>
    </row>
    <row r="1141">
      <c r="A1141" s="542">
        <v>961.0</v>
      </c>
      <c r="B1141" s="546"/>
      <c r="C1141" s="337"/>
      <c r="D1141" s="547"/>
      <c r="E1141" s="565"/>
      <c r="F1141" s="337"/>
      <c r="G1141" s="337"/>
      <c r="H1141" s="337"/>
      <c r="I1141" s="563"/>
      <c r="J1141" s="480"/>
      <c r="K1141" s="488" t="str">
        <f t="shared" si="1"/>
        <v/>
      </c>
      <c r="L1141" s="489">
        <f t="shared" si="6"/>
        <v>123</v>
      </c>
      <c r="M1141" s="489">
        <f t="shared" si="3"/>
        <v>10</v>
      </c>
      <c r="N1141" s="489" t="str">
        <f t="shared" si="4"/>
        <v/>
      </c>
      <c r="O1141" s="194"/>
      <c r="P1141" s="194"/>
      <c r="Q1141" s="194"/>
      <c r="R1141" s="194"/>
      <c r="S1141" s="194"/>
      <c r="T1141" s="194"/>
      <c r="U1141" s="194"/>
      <c r="V1141" s="194"/>
      <c r="W1141" s="194"/>
      <c r="X1141" s="194"/>
      <c r="Y1141" s="194"/>
    </row>
    <row r="1142">
      <c r="A1142" s="542">
        <v>962.0</v>
      </c>
      <c r="B1142" s="566"/>
      <c r="C1142" s="563"/>
      <c r="D1142" s="567"/>
      <c r="E1142" s="568"/>
      <c r="F1142" s="563"/>
      <c r="G1142" s="563"/>
      <c r="H1142" s="563"/>
      <c r="I1142" s="563"/>
      <c r="J1142" s="480"/>
      <c r="K1142" s="488" t="str">
        <f t="shared" si="1"/>
        <v/>
      </c>
      <c r="L1142" s="489">
        <f t="shared" si="6"/>
        <v>123</v>
      </c>
      <c r="M1142" s="489">
        <f t="shared" si="3"/>
        <v>10</v>
      </c>
      <c r="N1142" s="489" t="str">
        <f t="shared" si="4"/>
        <v/>
      </c>
      <c r="O1142" s="194"/>
      <c r="P1142" s="194"/>
      <c r="Q1142" s="194"/>
      <c r="R1142" s="194"/>
      <c r="S1142" s="194"/>
      <c r="T1142" s="194"/>
      <c r="U1142" s="194"/>
      <c r="V1142" s="194"/>
      <c r="W1142" s="194"/>
      <c r="X1142" s="194"/>
      <c r="Y1142" s="194"/>
    </row>
    <row r="1143">
      <c r="A1143" s="542">
        <v>963.0</v>
      </c>
      <c r="B1143" s="546"/>
      <c r="C1143" s="337"/>
      <c r="D1143" s="547"/>
      <c r="E1143" s="559"/>
      <c r="F1143" s="337"/>
      <c r="G1143" s="337"/>
      <c r="H1143" s="337"/>
      <c r="I1143" s="563"/>
      <c r="J1143" s="480"/>
      <c r="K1143" s="488" t="str">
        <f t="shared" si="1"/>
        <v/>
      </c>
      <c r="L1143" s="489">
        <f t="shared" si="6"/>
        <v>123</v>
      </c>
      <c r="M1143" s="489">
        <f t="shared" si="3"/>
        <v>10</v>
      </c>
      <c r="N1143" s="489" t="str">
        <f t="shared" si="4"/>
        <v/>
      </c>
      <c r="O1143" s="194"/>
      <c r="P1143" s="194"/>
      <c r="Q1143" s="194"/>
      <c r="R1143" s="194"/>
      <c r="S1143" s="194"/>
      <c r="T1143" s="194"/>
      <c r="U1143" s="194"/>
      <c r="V1143" s="194"/>
      <c r="W1143" s="194"/>
      <c r="X1143" s="194"/>
      <c r="Y1143" s="194"/>
    </row>
    <row r="1144">
      <c r="A1144" s="542">
        <v>964.0</v>
      </c>
      <c r="B1144" s="546"/>
      <c r="C1144" s="337"/>
      <c r="D1144" s="547"/>
      <c r="E1144" s="559"/>
      <c r="F1144" s="337"/>
      <c r="G1144" s="337"/>
      <c r="H1144" s="337"/>
      <c r="I1144" s="563"/>
      <c r="J1144" s="480"/>
      <c r="K1144" s="488" t="str">
        <f t="shared" si="1"/>
        <v/>
      </c>
      <c r="L1144" s="489">
        <f t="shared" si="6"/>
        <v>123</v>
      </c>
      <c r="M1144" s="489">
        <f t="shared" si="3"/>
        <v>10</v>
      </c>
      <c r="N1144" s="489" t="str">
        <f t="shared" si="4"/>
        <v/>
      </c>
      <c r="O1144" s="194"/>
      <c r="P1144" s="194"/>
      <c r="Q1144" s="194"/>
      <c r="R1144" s="194"/>
      <c r="S1144" s="194"/>
      <c r="T1144" s="194"/>
      <c r="U1144" s="194"/>
      <c r="V1144" s="194"/>
      <c r="W1144" s="194"/>
      <c r="X1144" s="194"/>
      <c r="Y1144" s="194"/>
    </row>
    <row r="1145">
      <c r="A1145" s="542">
        <v>965.0</v>
      </c>
      <c r="B1145" s="225"/>
      <c r="C1145" s="552"/>
      <c r="D1145" s="551"/>
      <c r="E1145" s="569"/>
      <c r="F1145" s="552"/>
      <c r="G1145" s="552"/>
      <c r="H1145" s="552"/>
      <c r="I1145" s="563"/>
      <c r="J1145" s="480"/>
      <c r="K1145" s="488" t="str">
        <f t="shared" si="1"/>
        <v/>
      </c>
      <c r="L1145" s="489">
        <f t="shared" si="6"/>
        <v>123</v>
      </c>
      <c r="M1145" s="489">
        <f t="shared" si="3"/>
        <v>10</v>
      </c>
      <c r="N1145" s="489" t="str">
        <f t="shared" si="4"/>
        <v/>
      </c>
      <c r="O1145" s="194"/>
      <c r="P1145" s="194"/>
      <c r="Q1145" s="194"/>
      <c r="R1145" s="194"/>
      <c r="S1145" s="194"/>
      <c r="T1145" s="194"/>
      <c r="U1145" s="194"/>
      <c r="V1145" s="194"/>
      <c r="W1145" s="194"/>
      <c r="X1145" s="194"/>
      <c r="Y1145" s="194"/>
    </row>
    <row r="1146">
      <c r="A1146" s="542">
        <v>966.0</v>
      </c>
      <c r="B1146" s="546"/>
      <c r="C1146" s="337"/>
      <c r="D1146" s="547"/>
      <c r="E1146" s="565"/>
      <c r="F1146" s="337"/>
      <c r="G1146" s="337"/>
      <c r="H1146" s="337"/>
      <c r="I1146" s="563"/>
      <c r="J1146" s="480"/>
      <c r="K1146" s="488" t="str">
        <f t="shared" si="1"/>
        <v/>
      </c>
      <c r="L1146" s="489">
        <f t="shared" si="6"/>
        <v>123</v>
      </c>
      <c r="M1146" s="489">
        <f t="shared" si="3"/>
        <v>10</v>
      </c>
      <c r="N1146" s="489" t="str">
        <f t="shared" si="4"/>
        <v/>
      </c>
      <c r="O1146" s="194"/>
      <c r="P1146" s="194"/>
      <c r="Q1146" s="194"/>
      <c r="R1146" s="194"/>
      <c r="S1146" s="194"/>
      <c r="T1146" s="194"/>
      <c r="U1146" s="194"/>
      <c r="V1146" s="194"/>
      <c r="W1146" s="194"/>
      <c r="X1146" s="194"/>
      <c r="Y1146" s="194"/>
    </row>
    <row r="1147">
      <c r="A1147" s="542">
        <v>967.0</v>
      </c>
      <c r="B1147" s="546"/>
      <c r="C1147" s="337"/>
      <c r="D1147" s="547"/>
      <c r="E1147" s="565"/>
      <c r="F1147" s="337"/>
      <c r="G1147" s="337"/>
      <c r="H1147" s="337"/>
      <c r="I1147" s="563"/>
      <c r="J1147" s="480"/>
      <c r="K1147" s="488" t="str">
        <f t="shared" si="1"/>
        <v/>
      </c>
      <c r="L1147" s="489">
        <f t="shared" si="6"/>
        <v>123</v>
      </c>
      <c r="M1147" s="489">
        <f t="shared" si="3"/>
        <v>10</v>
      </c>
      <c r="N1147" s="489" t="str">
        <f t="shared" si="4"/>
        <v/>
      </c>
      <c r="O1147" s="194"/>
      <c r="P1147" s="194"/>
      <c r="Q1147" s="194"/>
      <c r="R1147" s="194"/>
      <c r="S1147" s="194"/>
      <c r="T1147" s="194"/>
      <c r="U1147" s="194"/>
      <c r="V1147" s="194"/>
      <c r="W1147" s="194"/>
      <c r="X1147" s="194"/>
      <c r="Y1147" s="194"/>
    </row>
    <row r="1148">
      <c r="A1148" s="542">
        <v>968.0</v>
      </c>
      <c r="B1148" s="546"/>
      <c r="C1148" s="337"/>
      <c r="D1148" s="547"/>
      <c r="E1148" s="565"/>
      <c r="F1148" s="337"/>
      <c r="G1148" s="337"/>
      <c r="H1148" s="337"/>
      <c r="I1148" s="563"/>
      <c r="J1148" s="480"/>
      <c r="K1148" s="488" t="str">
        <f t="shared" si="1"/>
        <v/>
      </c>
      <c r="L1148" s="489">
        <f t="shared" si="6"/>
        <v>123</v>
      </c>
      <c r="M1148" s="489">
        <f t="shared" si="3"/>
        <v>10</v>
      </c>
      <c r="N1148" s="489" t="str">
        <f t="shared" si="4"/>
        <v/>
      </c>
      <c r="O1148" s="194"/>
      <c r="P1148" s="194"/>
      <c r="Q1148" s="194"/>
      <c r="R1148" s="194"/>
      <c r="S1148" s="194"/>
      <c r="T1148" s="194"/>
      <c r="U1148" s="194"/>
      <c r="V1148" s="194"/>
      <c r="W1148" s="194"/>
      <c r="X1148" s="194"/>
      <c r="Y1148" s="194"/>
    </row>
    <row r="1149">
      <c r="A1149" s="542">
        <v>969.0</v>
      </c>
      <c r="B1149" s="546"/>
      <c r="C1149" s="337"/>
      <c r="D1149" s="547"/>
      <c r="E1149" s="565"/>
      <c r="F1149" s="337"/>
      <c r="G1149" s="337"/>
      <c r="H1149" s="337"/>
      <c r="I1149" s="563"/>
      <c r="J1149" s="480"/>
      <c r="K1149" s="488" t="str">
        <f t="shared" si="1"/>
        <v/>
      </c>
      <c r="L1149" s="489">
        <f t="shared" si="6"/>
        <v>123</v>
      </c>
      <c r="M1149" s="489">
        <f t="shared" si="3"/>
        <v>10</v>
      </c>
      <c r="N1149" s="489" t="str">
        <f t="shared" si="4"/>
        <v/>
      </c>
      <c r="O1149" s="194"/>
      <c r="P1149" s="194"/>
      <c r="Q1149" s="194"/>
      <c r="R1149" s="194"/>
      <c r="S1149" s="194"/>
      <c r="T1149" s="194"/>
      <c r="U1149" s="194"/>
      <c r="V1149" s="194"/>
      <c r="W1149" s="194"/>
      <c r="X1149" s="194"/>
      <c r="Y1149" s="194"/>
    </row>
    <row r="1150">
      <c r="A1150" s="542">
        <v>970.0</v>
      </c>
      <c r="B1150" s="546"/>
      <c r="C1150" s="337"/>
      <c r="D1150" s="547"/>
      <c r="E1150" s="565"/>
      <c r="F1150" s="337"/>
      <c r="G1150" s="337"/>
      <c r="H1150" s="337"/>
      <c r="I1150" s="563"/>
      <c r="J1150" s="480"/>
      <c r="K1150" s="488" t="str">
        <f t="shared" si="1"/>
        <v/>
      </c>
      <c r="L1150" s="489">
        <f t="shared" si="6"/>
        <v>123</v>
      </c>
      <c r="M1150" s="489">
        <f t="shared" si="3"/>
        <v>10</v>
      </c>
      <c r="N1150" s="489" t="str">
        <f t="shared" si="4"/>
        <v/>
      </c>
      <c r="O1150" s="194"/>
      <c r="P1150" s="194"/>
      <c r="Q1150" s="194"/>
      <c r="R1150" s="194"/>
      <c r="S1150" s="194"/>
      <c r="T1150" s="194"/>
      <c r="U1150" s="194"/>
      <c r="V1150" s="194"/>
      <c r="W1150" s="194"/>
      <c r="X1150" s="194"/>
      <c r="Y1150" s="194"/>
    </row>
    <row r="1151">
      <c r="A1151" s="542">
        <v>971.0</v>
      </c>
      <c r="B1151" s="546"/>
      <c r="C1151" s="337"/>
      <c r="D1151" s="547"/>
      <c r="E1151" s="565"/>
      <c r="F1151" s="337"/>
      <c r="G1151" s="337"/>
      <c r="H1151" s="337"/>
      <c r="I1151" s="563"/>
      <c r="J1151" s="480"/>
      <c r="K1151" s="488" t="str">
        <f t="shared" si="1"/>
        <v/>
      </c>
      <c r="L1151" s="489">
        <f t="shared" si="6"/>
        <v>123</v>
      </c>
      <c r="M1151" s="489">
        <f t="shared" si="3"/>
        <v>10</v>
      </c>
      <c r="N1151" s="489" t="str">
        <f t="shared" si="4"/>
        <v/>
      </c>
      <c r="O1151" s="194"/>
      <c r="P1151" s="194"/>
      <c r="Q1151" s="194"/>
      <c r="R1151" s="194"/>
      <c r="S1151" s="194"/>
      <c r="T1151" s="194"/>
      <c r="U1151" s="194"/>
      <c r="V1151" s="194"/>
      <c r="W1151" s="194"/>
      <c r="X1151" s="194"/>
      <c r="Y1151" s="194"/>
    </row>
    <row r="1152">
      <c r="A1152" s="542">
        <v>972.0</v>
      </c>
      <c r="B1152" s="546"/>
      <c r="C1152" s="337"/>
      <c r="D1152" s="547"/>
      <c r="E1152" s="565"/>
      <c r="F1152" s="337"/>
      <c r="G1152" s="337"/>
      <c r="H1152" s="337"/>
      <c r="I1152" s="563"/>
      <c r="J1152" s="480"/>
      <c r="K1152" s="488" t="str">
        <f t="shared" si="1"/>
        <v/>
      </c>
      <c r="L1152" s="489">
        <f t="shared" si="6"/>
        <v>123</v>
      </c>
      <c r="M1152" s="489">
        <f t="shared" si="3"/>
        <v>10</v>
      </c>
      <c r="N1152" s="489" t="str">
        <f t="shared" si="4"/>
        <v/>
      </c>
      <c r="O1152" s="194"/>
      <c r="P1152" s="194"/>
      <c r="Q1152" s="194"/>
      <c r="R1152" s="194"/>
      <c r="S1152" s="194"/>
      <c r="T1152" s="194"/>
      <c r="U1152" s="194"/>
      <c r="V1152" s="194"/>
      <c r="W1152" s="194"/>
      <c r="X1152" s="194"/>
      <c r="Y1152" s="194"/>
    </row>
    <row r="1153">
      <c r="A1153" s="542">
        <v>973.0</v>
      </c>
      <c r="B1153" s="546"/>
      <c r="C1153" s="337"/>
      <c r="D1153" s="547"/>
      <c r="E1153" s="565"/>
      <c r="F1153" s="337"/>
      <c r="G1153" s="337"/>
      <c r="H1153" s="337"/>
      <c r="I1153" s="563"/>
      <c r="J1153" s="480"/>
      <c r="K1153" s="488" t="str">
        <f t="shared" si="1"/>
        <v/>
      </c>
      <c r="L1153" s="489">
        <f t="shared" si="6"/>
        <v>123</v>
      </c>
      <c r="M1153" s="489">
        <f t="shared" si="3"/>
        <v>10</v>
      </c>
      <c r="N1153" s="489" t="str">
        <f t="shared" si="4"/>
        <v/>
      </c>
      <c r="O1153" s="194"/>
      <c r="P1153" s="194"/>
      <c r="Q1153" s="194"/>
      <c r="R1153" s="194"/>
      <c r="S1153" s="194"/>
      <c r="T1153" s="194"/>
      <c r="U1153" s="194"/>
      <c r="V1153" s="194"/>
      <c r="W1153" s="194"/>
      <c r="X1153" s="194"/>
      <c r="Y1153" s="194"/>
    </row>
    <row r="1154">
      <c r="A1154" s="542">
        <v>974.0</v>
      </c>
      <c r="B1154" s="546"/>
      <c r="C1154" s="337"/>
      <c r="D1154" s="547"/>
      <c r="E1154" s="565"/>
      <c r="F1154" s="337"/>
      <c r="G1154" s="337"/>
      <c r="H1154" s="337"/>
      <c r="I1154" s="563"/>
      <c r="J1154" s="480"/>
      <c r="K1154" s="488" t="str">
        <f t="shared" si="1"/>
        <v/>
      </c>
      <c r="L1154" s="489">
        <f t="shared" si="6"/>
        <v>123</v>
      </c>
      <c r="M1154" s="489">
        <f t="shared" si="3"/>
        <v>10</v>
      </c>
      <c r="N1154" s="489" t="str">
        <f t="shared" si="4"/>
        <v/>
      </c>
      <c r="O1154" s="194"/>
      <c r="P1154" s="194"/>
      <c r="Q1154" s="194"/>
      <c r="R1154" s="194"/>
      <c r="S1154" s="194"/>
      <c r="T1154" s="194"/>
      <c r="U1154" s="194"/>
      <c r="V1154" s="194"/>
      <c r="W1154" s="194"/>
      <c r="X1154" s="194"/>
      <c r="Y1154" s="194"/>
    </row>
    <row r="1155">
      <c r="A1155" s="542">
        <v>975.0</v>
      </c>
      <c r="B1155" s="546"/>
      <c r="C1155" s="337"/>
      <c r="D1155" s="547"/>
      <c r="E1155" s="565"/>
      <c r="F1155" s="337"/>
      <c r="G1155" s="337"/>
      <c r="H1155" s="337"/>
      <c r="I1155" s="563"/>
      <c r="J1155" s="480"/>
      <c r="K1155" s="488" t="str">
        <f t="shared" si="1"/>
        <v/>
      </c>
      <c r="L1155" s="489">
        <f t="shared" si="6"/>
        <v>123</v>
      </c>
      <c r="M1155" s="489">
        <f t="shared" si="3"/>
        <v>10</v>
      </c>
      <c r="N1155" s="489" t="str">
        <f t="shared" si="4"/>
        <v/>
      </c>
      <c r="O1155" s="194"/>
      <c r="P1155" s="194"/>
      <c r="Q1155" s="194"/>
      <c r="R1155" s="194"/>
      <c r="S1155" s="194"/>
      <c r="T1155" s="194"/>
      <c r="U1155" s="194"/>
      <c r="V1155" s="194"/>
      <c r="W1155" s="194"/>
      <c r="X1155" s="194"/>
      <c r="Y1155" s="194"/>
    </row>
    <row r="1156">
      <c r="A1156" s="542">
        <v>976.0</v>
      </c>
      <c r="B1156" s="546"/>
      <c r="C1156" s="337"/>
      <c r="D1156" s="547"/>
      <c r="E1156" s="565"/>
      <c r="F1156" s="337"/>
      <c r="G1156" s="337"/>
      <c r="H1156" s="337"/>
      <c r="I1156" s="563"/>
      <c r="J1156" s="480"/>
      <c r="K1156" s="488" t="str">
        <f t="shared" si="1"/>
        <v/>
      </c>
      <c r="L1156" s="489">
        <f t="shared" si="6"/>
        <v>123</v>
      </c>
      <c r="M1156" s="489">
        <f t="shared" si="3"/>
        <v>10</v>
      </c>
      <c r="N1156" s="489" t="str">
        <f t="shared" si="4"/>
        <v/>
      </c>
      <c r="O1156" s="194"/>
      <c r="P1156" s="194"/>
      <c r="Q1156" s="194"/>
      <c r="R1156" s="194"/>
      <c r="S1156" s="194"/>
      <c r="T1156" s="194"/>
      <c r="U1156" s="194"/>
      <c r="V1156" s="194"/>
      <c r="W1156" s="194"/>
      <c r="X1156" s="194"/>
      <c r="Y1156" s="194"/>
    </row>
    <row r="1157">
      <c r="A1157" s="542">
        <v>977.0</v>
      </c>
      <c r="B1157" s="546"/>
      <c r="C1157" s="337"/>
      <c r="D1157" s="547"/>
      <c r="E1157" s="565"/>
      <c r="F1157" s="337"/>
      <c r="G1157" s="337"/>
      <c r="H1157" s="337"/>
      <c r="I1157" s="563"/>
      <c r="J1157" s="480"/>
      <c r="K1157" s="488" t="str">
        <f t="shared" si="1"/>
        <v/>
      </c>
      <c r="L1157" s="489">
        <f t="shared" si="6"/>
        <v>123</v>
      </c>
      <c r="M1157" s="489">
        <f t="shared" si="3"/>
        <v>10</v>
      </c>
      <c r="N1157" s="489" t="str">
        <f t="shared" si="4"/>
        <v/>
      </c>
      <c r="O1157" s="194"/>
      <c r="P1157" s="194"/>
      <c r="Q1157" s="194"/>
      <c r="R1157" s="194"/>
      <c r="S1157" s="194"/>
      <c r="T1157" s="194"/>
      <c r="U1157" s="194"/>
      <c r="V1157" s="194"/>
      <c r="W1157" s="194"/>
      <c r="X1157" s="194"/>
      <c r="Y1157" s="194"/>
    </row>
    <row r="1158">
      <c r="A1158" s="542">
        <v>978.0</v>
      </c>
      <c r="B1158" s="546"/>
      <c r="C1158" s="337"/>
      <c r="D1158" s="547"/>
      <c r="E1158" s="565"/>
      <c r="F1158" s="337"/>
      <c r="G1158" s="337"/>
      <c r="H1158" s="337"/>
      <c r="I1158" s="563"/>
      <c r="J1158" s="480"/>
      <c r="K1158" s="488" t="str">
        <f t="shared" si="1"/>
        <v/>
      </c>
      <c r="L1158" s="489">
        <f t="shared" si="6"/>
        <v>123</v>
      </c>
      <c r="M1158" s="489">
        <f t="shared" si="3"/>
        <v>10</v>
      </c>
      <c r="N1158" s="489" t="str">
        <f t="shared" si="4"/>
        <v/>
      </c>
      <c r="O1158" s="194"/>
      <c r="P1158" s="194"/>
      <c r="Q1158" s="194"/>
      <c r="R1158" s="194"/>
      <c r="S1158" s="194"/>
      <c r="T1158" s="194"/>
      <c r="U1158" s="194"/>
      <c r="V1158" s="194"/>
      <c r="W1158" s="194"/>
      <c r="X1158" s="194"/>
      <c r="Y1158" s="194"/>
    </row>
    <row r="1159">
      <c r="A1159" s="542">
        <v>979.0</v>
      </c>
      <c r="B1159" s="546"/>
      <c r="C1159" s="337"/>
      <c r="D1159" s="547"/>
      <c r="E1159" s="565"/>
      <c r="F1159" s="337"/>
      <c r="G1159" s="337"/>
      <c r="H1159" s="337"/>
      <c r="I1159" s="563"/>
      <c r="J1159" s="480"/>
      <c r="K1159" s="488" t="str">
        <f t="shared" si="1"/>
        <v/>
      </c>
      <c r="L1159" s="489">
        <f t="shared" si="6"/>
        <v>123</v>
      </c>
      <c r="M1159" s="489">
        <f t="shared" si="3"/>
        <v>10</v>
      </c>
      <c r="N1159" s="489" t="str">
        <f t="shared" si="4"/>
        <v/>
      </c>
      <c r="O1159" s="194"/>
      <c r="P1159" s="194"/>
      <c r="Q1159" s="194"/>
      <c r="R1159" s="194"/>
      <c r="S1159" s="194"/>
      <c r="T1159" s="194"/>
      <c r="U1159" s="194"/>
      <c r="V1159" s="194"/>
      <c r="W1159" s="194"/>
      <c r="X1159" s="194"/>
      <c r="Y1159" s="194"/>
    </row>
    <row r="1160">
      <c r="A1160" s="542">
        <v>980.0</v>
      </c>
      <c r="B1160" s="546"/>
      <c r="C1160" s="337"/>
      <c r="D1160" s="547"/>
      <c r="E1160" s="565"/>
      <c r="F1160" s="337"/>
      <c r="G1160" s="337"/>
      <c r="H1160" s="337"/>
      <c r="I1160" s="563"/>
      <c r="J1160" s="480"/>
      <c r="K1160" s="488" t="str">
        <f t="shared" si="1"/>
        <v/>
      </c>
      <c r="L1160" s="489">
        <f t="shared" si="6"/>
        <v>123</v>
      </c>
      <c r="M1160" s="489">
        <f t="shared" si="3"/>
        <v>10</v>
      </c>
      <c r="N1160" s="489" t="str">
        <f t="shared" si="4"/>
        <v/>
      </c>
      <c r="O1160" s="194"/>
      <c r="P1160" s="194"/>
      <c r="Q1160" s="194"/>
      <c r="R1160" s="194"/>
      <c r="S1160" s="194"/>
      <c r="T1160" s="194"/>
      <c r="U1160" s="194"/>
      <c r="V1160" s="194"/>
      <c r="W1160" s="194"/>
      <c r="X1160" s="194"/>
      <c r="Y1160" s="194"/>
    </row>
    <row r="1161">
      <c r="A1161" s="542">
        <v>981.0</v>
      </c>
      <c r="B1161" s="546"/>
      <c r="C1161" s="337"/>
      <c r="D1161" s="547"/>
      <c r="E1161" s="565"/>
      <c r="F1161" s="337"/>
      <c r="G1161" s="337"/>
      <c r="H1161" s="337"/>
      <c r="I1161" s="563"/>
      <c r="J1161" s="480"/>
      <c r="K1161" s="488" t="str">
        <f t="shared" si="1"/>
        <v/>
      </c>
      <c r="L1161" s="489">
        <f t="shared" si="6"/>
        <v>123</v>
      </c>
      <c r="M1161" s="489">
        <f t="shared" si="3"/>
        <v>10</v>
      </c>
      <c r="N1161" s="489" t="str">
        <f t="shared" si="4"/>
        <v/>
      </c>
      <c r="O1161" s="194"/>
      <c r="P1161" s="194"/>
      <c r="Q1161" s="194"/>
      <c r="R1161" s="194"/>
      <c r="S1161" s="194"/>
      <c r="T1161" s="194"/>
      <c r="U1161" s="194"/>
      <c r="V1161" s="194"/>
      <c r="W1161" s="194"/>
      <c r="X1161" s="194"/>
      <c r="Y1161" s="194"/>
    </row>
    <row r="1162">
      <c r="A1162" s="542">
        <v>982.0</v>
      </c>
      <c r="B1162" s="546"/>
      <c r="C1162" s="337"/>
      <c r="D1162" s="547"/>
      <c r="E1162" s="565"/>
      <c r="F1162" s="337"/>
      <c r="G1162" s="337"/>
      <c r="H1162" s="337"/>
      <c r="I1162" s="563"/>
      <c r="J1162" s="480"/>
      <c r="K1162" s="488" t="str">
        <f t="shared" si="1"/>
        <v/>
      </c>
      <c r="L1162" s="489">
        <f t="shared" si="6"/>
        <v>123</v>
      </c>
      <c r="M1162" s="489">
        <f t="shared" si="3"/>
        <v>10</v>
      </c>
      <c r="N1162" s="489" t="str">
        <f t="shared" si="4"/>
        <v/>
      </c>
      <c r="O1162" s="194"/>
      <c r="P1162" s="194"/>
      <c r="Q1162" s="194"/>
      <c r="R1162" s="194"/>
      <c r="S1162" s="194"/>
      <c r="T1162" s="194"/>
      <c r="U1162" s="194"/>
      <c r="V1162" s="194"/>
      <c r="W1162" s="194"/>
      <c r="X1162" s="194"/>
      <c r="Y1162" s="194"/>
    </row>
    <row r="1163">
      <c r="A1163" s="542">
        <v>983.0</v>
      </c>
      <c r="B1163" s="546"/>
      <c r="C1163" s="337"/>
      <c r="D1163" s="547"/>
      <c r="E1163" s="565"/>
      <c r="F1163" s="337"/>
      <c r="G1163" s="337"/>
      <c r="H1163" s="337"/>
      <c r="I1163" s="563"/>
      <c r="J1163" s="480"/>
      <c r="K1163" s="488" t="str">
        <f t="shared" si="1"/>
        <v/>
      </c>
      <c r="L1163" s="489">
        <f t="shared" si="6"/>
        <v>123</v>
      </c>
      <c r="M1163" s="489">
        <f t="shared" si="3"/>
        <v>10</v>
      </c>
      <c r="N1163" s="489" t="str">
        <f t="shared" si="4"/>
        <v/>
      </c>
      <c r="O1163" s="194"/>
      <c r="P1163" s="194"/>
      <c r="Q1163" s="194"/>
      <c r="R1163" s="194"/>
      <c r="S1163" s="194"/>
      <c r="T1163" s="194"/>
      <c r="U1163" s="194"/>
      <c r="V1163" s="194"/>
      <c r="W1163" s="194"/>
      <c r="X1163" s="194"/>
      <c r="Y1163" s="194"/>
    </row>
    <row r="1164">
      <c r="A1164" s="542">
        <v>984.0</v>
      </c>
      <c r="B1164" s="546"/>
      <c r="C1164" s="337"/>
      <c r="D1164" s="547"/>
      <c r="E1164" s="559"/>
      <c r="F1164" s="337"/>
      <c r="G1164" s="337"/>
      <c r="H1164" s="337"/>
      <c r="I1164" s="563"/>
      <c r="J1164" s="480"/>
      <c r="K1164" s="488" t="str">
        <f t="shared" si="1"/>
        <v/>
      </c>
      <c r="L1164" s="489">
        <f t="shared" si="6"/>
        <v>123</v>
      </c>
      <c r="M1164" s="489">
        <f t="shared" si="3"/>
        <v>10</v>
      </c>
      <c r="N1164" s="489" t="str">
        <f t="shared" si="4"/>
        <v/>
      </c>
      <c r="O1164" s="194"/>
      <c r="P1164" s="194"/>
      <c r="Q1164" s="194"/>
      <c r="R1164" s="194"/>
      <c r="S1164" s="194"/>
      <c r="T1164" s="194"/>
      <c r="U1164" s="194"/>
      <c r="V1164" s="194"/>
      <c r="W1164" s="194"/>
      <c r="X1164" s="194"/>
      <c r="Y1164" s="194"/>
    </row>
    <row r="1165">
      <c r="A1165" s="542">
        <v>985.0</v>
      </c>
      <c r="B1165" s="546"/>
      <c r="C1165" s="337"/>
      <c r="D1165" s="547"/>
      <c r="E1165" s="565"/>
      <c r="F1165" s="337"/>
      <c r="G1165" s="337"/>
      <c r="H1165" s="337"/>
      <c r="I1165" s="563"/>
      <c r="J1165" s="480"/>
      <c r="K1165" s="488" t="str">
        <f t="shared" si="1"/>
        <v/>
      </c>
      <c r="L1165" s="489">
        <f t="shared" si="6"/>
        <v>123</v>
      </c>
      <c r="M1165" s="489">
        <f t="shared" si="3"/>
        <v>10</v>
      </c>
      <c r="N1165" s="489" t="str">
        <f t="shared" si="4"/>
        <v/>
      </c>
      <c r="O1165" s="194"/>
      <c r="P1165" s="194"/>
      <c r="Q1165" s="194"/>
      <c r="R1165" s="194"/>
      <c r="S1165" s="194"/>
      <c r="T1165" s="194"/>
      <c r="U1165" s="194"/>
      <c r="V1165" s="194"/>
      <c r="W1165" s="194"/>
      <c r="X1165" s="194"/>
      <c r="Y1165" s="194"/>
    </row>
    <row r="1166">
      <c r="A1166" s="542">
        <v>986.0</v>
      </c>
      <c r="B1166" s="546"/>
      <c r="C1166" s="337"/>
      <c r="D1166" s="547"/>
      <c r="E1166" s="565"/>
      <c r="F1166" s="337"/>
      <c r="G1166" s="337"/>
      <c r="H1166" s="337"/>
      <c r="I1166" s="563"/>
      <c r="J1166" s="480"/>
      <c r="K1166" s="488" t="str">
        <f t="shared" si="1"/>
        <v/>
      </c>
      <c r="L1166" s="489">
        <f t="shared" si="6"/>
        <v>123</v>
      </c>
      <c r="M1166" s="489">
        <f t="shared" si="3"/>
        <v>10</v>
      </c>
      <c r="N1166" s="489" t="str">
        <f t="shared" si="4"/>
        <v/>
      </c>
      <c r="O1166" s="194"/>
      <c r="P1166" s="194"/>
      <c r="Q1166" s="194"/>
      <c r="R1166" s="194"/>
      <c r="S1166" s="194"/>
      <c r="T1166" s="194"/>
      <c r="U1166" s="194"/>
      <c r="V1166" s="194"/>
      <c r="W1166" s="194"/>
      <c r="X1166" s="194"/>
      <c r="Y1166" s="194"/>
    </row>
    <row r="1167">
      <c r="A1167" s="542">
        <v>987.0</v>
      </c>
      <c r="B1167" s="546"/>
      <c r="C1167" s="337"/>
      <c r="D1167" s="547"/>
      <c r="E1167" s="565"/>
      <c r="F1167" s="337"/>
      <c r="G1167" s="337"/>
      <c r="H1167" s="337"/>
      <c r="I1167" s="563"/>
      <c r="J1167" s="480"/>
      <c r="K1167" s="488" t="str">
        <f t="shared" si="1"/>
        <v/>
      </c>
      <c r="L1167" s="489">
        <f t="shared" si="6"/>
        <v>123</v>
      </c>
      <c r="M1167" s="489">
        <f t="shared" si="3"/>
        <v>10</v>
      </c>
      <c r="N1167" s="489" t="str">
        <f t="shared" si="4"/>
        <v/>
      </c>
      <c r="O1167" s="194"/>
      <c r="P1167" s="194"/>
      <c r="Q1167" s="194"/>
      <c r="R1167" s="194"/>
      <c r="S1167" s="194"/>
      <c r="T1167" s="194"/>
      <c r="U1167" s="194"/>
      <c r="V1167" s="194"/>
      <c r="W1167" s="194"/>
      <c r="X1167" s="194"/>
      <c r="Y1167" s="194"/>
    </row>
    <row r="1168">
      <c r="A1168" s="542">
        <v>988.0</v>
      </c>
      <c r="B1168" s="546"/>
      <c r="C1168" s="337"/>
      <c r="D1168" s="547"/>
      <c r="E1168" s="565"/>
      <c r="F1168" s="337"/>
      <c r="G1168" s="337"/>
      <c r="H1168" s="337"/>
      <c r="I1168" s="563"/>
      <c r="J1168" s="480"/>
      <c r="K1168" s="488" t="str">
        <f t="shared" si="1"/>
        <v/>
      </c>
      <c r="L1168" s="489">
        <f t="shared" si="6"/>
        <v>123</v>
      </c>
      <c r="M1168" s="489">
        <f t="shared" si="3"/>
        <v>10</v>
      </c>
      <c r="N1168" s="489" t="str">
        <f t="shared" si="4"/>
        <v/>
      </c>
      <c r="O1168" s="194"/>
      <c r="P1168" s="194"/>
      <c r="Q1168" s="194"/>
      <c r="R1168" s="194"/>
      <c r="S1168" s="194"/>
      <c r="T1168" s="194"/>
      <c r="U1168" s="194"/>
      <c r="V1168" s="194"/>
      <c r="W1168" s="194"/>
      <c r="X1168" s="194"/>
      <c r="Y1168" s="194"/>
    </row>
    <row r="1169">
      <c r="A1169" s="542">
        <v>989.0</v>
      </c>
      <c r="B1169" s="546"/>
      <c r="C1169" s="337"/>
      <c r="D1169" s="547"/>
      <c r="E1169" s="559"/>
      <c r="F1169" s="337"/>
      <c r="G1169" s="337"/>
      <c r="H1169" s="337"/>
      <c r="I1169" s="563"/>
      <c r="J1169" s="480"/>
      <c r="K1169" s="488" t="str">
        <f t="shared" si="1"/>
        <v/>
      </c>
      <c r="L1169" s="489">
        <f t="shared" si="6"/>
        <v>123</v>
      </c>
      <c r="M1169" s="489">
        <f t="shared" si="3"/>
        <v>10</v>
      </c>
      <c r="N1169" s="489" t="str">
        <f t="shared" si="4"/>
        <v/>
      </c>
      <c r="O1169" s="194"/>
      <c r="P1169" s="194"/>
      <c r="Q1169" s="194"/>
      <c r="R1169" s="194"/>
      <c r="S1169" s="194"/>
      <c r="T1169" s="194"/>
      <c r="U1169" s="194"/>
      <c r="V1169" s="194"/>
      <c r="W1169" s="194"/>
      <c r="X1169" s="194"/>
      <c r="Y1169" s="194"/>
    </row>
    <row r="1170">
      <c r="A1170" s="542">
        <v>990.0</v>
      </c>
      <c r="B1170" s="546"/>
      <c r="C1170" s="337"/>
      <c r="D1170" s="547"/>
      <c r="E1170" s="565"/>
      <c r="F1170" s="337"/>
      <c r="G1170" s="337"/>
      <c r="H1170" s="337"/>
      <c r="I1170" s="563"/>
      <c r="J1170" s="480"/>
      <c r="K1170" s="488" t="str">
        <f t="shared" si="1"/>
        <v/>
      </c>
      <c r="L1170" s="489">
        <f t="shared" si="6"/>
        <v>123</v>
      </c>
      <c r="M1170" s="489">
        <f t="shared" si="3"/>
        <v>10</v>
      </c>
      <c r="N1170" s="489" t="str">
        <f t="shared" si="4"/>
        <v/>
      </c>
      <c r="O1170" s="194"/>
      <c r="P1170" s="194"/>
      <c r="Q1170" s="194"/>
      <c r="R1170" s="194"/>
      <c r="S1170" s="194"/>
      <c r="T1170" s="194"/>
      <c r="U1170" s="194"/>
      <c r="V1170" s="194"/>
      <c r="W1170" s="194"/>
      <c r="X1170" s="194"/>
      <c r="Y1170" s="194"/>
    </row>
    <row r="1171">
      <c r="A1171" s="542">
        <v>991.0</v>
      </c>
      <c r="B1171" s="546"/>
      <c r="C1171" s="337"/>
      <c r="D1171" s="547"/>
      <c r="E1171" s="565"/>
      <c r="F1171" s="337"/>
      <c r="G1171" s="337"/>
      <c r="H1171" s="337"/>
      <c r="I1171" s="563"/>
      <c r="J1171" s="480"/>
      <c r="K1171" s="488" t="str">
        <f t="shared" si="1"/>
        <v/>
      </c>
      <c r="L1171" s="489">
        <f t="shared" si="6"/>
        <v>123</v>
      </c>
      <c r="M1171" s="489">
        <f t="shared" si="3"/>
        <v>10</v>
      </c>
      <c r="N1171" s="489" t="str">
        <f t="shared" si="4"/>
        <v/>
      </c>
      <c r="O1171" s="194"/>
      <c r="P1171" s="194"/>
      <c r="Q1171" s="194"/>
      <c r="R1171" s="194"/>
      <c r="S1171" s="194"/>
      <c r="T1171" s="194"/>
      <c r="U1171" s="194"/>
      <c r="V1171" s="194"/>
      <c r="W1171" s="194"/>
      <c r="X1171" s="194"/>
      <c r="Y1171" s="194"/>
    </row>
    <row r="1172">
      <c r="A1172" s="542">
        <v>992.0</v>
      </c>
      <c r="B1172" s="546"/>
      <c r="C1172" s="337"/>
      <c r="D1172" s="547"/>
      <c r="E1172" s="565"/>
      <c r="F1172" s="337"/>
      <c r="G1172" s="337"/>
      <c r="H1172" s="337"/>
      <c r="I1172" s="563"/>
      <c r="J1172" s="480"/>
      <c r="K1172" s="488" t="str">
        <f t="shared" si="1"/>
        <v/>
      </c>
      <c r="L1172" s="489">
        <f t="shared" si="6"/>
        <v>123</v>
      </c>
      <c r="M1172" s="489">
        <f t="shared" si="3"/>
        <v>10</v>
      </c>
      <c r="N1172" s="489" t="str">
        <f t="shared" si="4"/>
        <v/>
      </c>
      <c r="O1172" s="194"/>
      <c r="P1172" s="194"/>
      <c r="Q1172" s="194"/>
      <c r="R1172" s="194"/>
      <c r="S1172" s="194"/>
      <c r="T1172" s="194"/>
      <c r="U1172" s="194"/>
      <c r="V1172" s="194"/>
      <c r="W1172" s="194"/>
      <c r="X1172" s="194"/>
      <c r="Y1172" s="194"/>
    </row>
    <row r="1173">
      <c r="A1173" s="542">
        <v>993.0</v>
      </c>
      <c r="B1173" s="546"/>
      <c r="C1173" s="337"/>
      <c r="D1173" s="547"/>
      <c r="E1173" s="565"/>
      <c r="F1173" s="337"/>
      <c r="G1173" s="337"/>
      <c r="H1173" s="337"/>
      <c r="I1173" s="563"/>
      <c r="J1173" s="480"/>
      <c r="K1173" s="488" t="str">
        <f t="shared" si="1"/>
        <v/>
      </c>
      <c r="L1173" s="489">
        <f t="shared" si="6"/>
        <v>123</v>
      </c>
      <c r="M1173" s="489">
        <f t="shared" si="3"/>
        <v>10</v>
      </c>
      <c r="N1173" s="489" t="str">
        <f t="shared" si="4"/>
        <v/>
      </c>
      <c r="O1173" s="194"/>
      <c r="P1173" s="194"/>
      <c r="Q1173" s="194"/>
      <c r="R1173" s="194"/>
      <c r="S1173" s="194"/>
      <c r="T1173" s="194"/>
      <c r="U1173" s="194"/>
      <c r="V1173" s="194"/>
      <c r="W1173" s="194"/>
      <c r="X1173" s="194"/>
      <c r="Y1173" s="194"/>
    </row>
    <row r="1174">
      <c r="A1174" s="542"/>
      <c r="B1174" s="546"/>
      <c r="C1174" s="547"/>
      <c r="D1174" s="337"/>
      <c r="E1174" s="559"/>
      <c r="F1174" s="549"/>
      <c r="G1174" s="549"/>
      <c r="H1174" s="337"/>
      <c r="I1174" s="543"/>
      <c r="J1174" s="480"/>
      <c r="K1174" s="488" t="str">
        <f t="shared" si="1"/>
        <v/>
      </c>
      <c r="L1174" s="489">
        <f t="shared" si="6"/>
        <v>123</v>
      </c>
      <c r="M1174" s="489">
        <f t="shared" si="3"/>
        <v>10</v>
      </c>
      <c r="N1174" s="489" t="str">
        <f t="shared" si="4"/>
        <v/>
      </c>
      <c r="O1174" s="194"/>
      <c r="P1174" s="194"/>
      <c r="Q1174" s="194"/>
      <c r="R1174" s="194"/>
      <c r="S1174" s="194"/>
      <c r="T1174" s="194"/>
      <c r="U1174" s="194"/>
      <c r="V1174" s="194"/>
      <c r="W1174" s="194"/>
      <c r="X1174" s="194"/>
      <c r="Y1174" s="194"/>
    </row>
    <row r="1175">
      <c r="A1175" s="542"/>
      <c r="B1175" s="546"/>
      <c r="C1175" s="547"/>
      <c r="D1175" s="337"/>
      <c r="E1175" s="559"/>
      <c r="F1175" s="549"/>
      <c r="G1175" s="549"/>
      <c r="H1175" s="337"/>
      <c r="I1175" s="543"/>
      <c r="J1175" s="480"/>
      <c r="K1175" s="488" t="str">
        <f t="shared" si="1"/>
        <v/>
      </c>
      <c r="L1175" s="489">
        <f t="shared" si="6"/>
        <v>123</v>
      </c>
      <c r="M1175" s="489">
        <f t="shared" si="3"/>
        <v>10</v>
      </c>
      <c r="N1175" s="489" t="str">
        <f t="shared" si="4"/>
        <v/>
      </c>
      <c r="O1175" s="194"/>
      <c r="P1175" s="194"/>
      <c r="Q1175" s="194"/>
      <c r="R1175" s="194"/>
      <c r="S1175" s="194"/>
      <c r="T1175" s="194"/>
      <c r="U1175" s="194"/>
      <c r="V1175" s="194"/>
      <c r="W1175" s="194"/>
      <c r="X1175" s="194"/>
      <c r="Y1175" s="194"/>
    </row>
    <row r="1176">
      <c r="A1176" s="542"/>
      <c r="B1176" s="546"/>
      <c r="C1176" s="547"/>
      <c r="D1176" s="337"/>
      <c r="E1176" s="559"/>
      <c r="F1176" s="549"/>
      <c r="G1176" s="549"/>
      <c r="H1176" s="337"/>
      <c r="I1176" s="543"/>
      <c r="J1176" s="480"/>
      <c r="K1176" s="488" t="str">
        <f t="shared" si="1"/>
        <v/>
      </c>
      <c r="L1176" s="489">
        <f t="shared" si="6"/>
        <v>123</v>
      </c>
      <c r="M1176" s="489">
        <f t="shared" si="3"/>
        <v>10</v>
      </c>
      <c r="N1176" s="489" t="str">
        <f t="shared" si="4"/>
        <v/>
      </c>
      <c r="O1176" s="194"/>
      <c r="P1176" s="194"/>
      <c r="Q1176" s="194"/>
      <c r="R1176" s="194"/>
      <c r="S1176" s="194"/>
      <c r="T1176" s="194"/>
      <c r="U1176" s="194"/>
      <c r="V1176" s="194"/>
      <c r="W1176" s="194"/>
      <c r="X1176" s="194"/>
      <c r="Y1176" s="194"/>
    </row>
    <row r="1177">
      <c r="A1177" s="542"/>
      <c r="B1177" s="546"/>
      <c r="C1177" s="547"/>
      <c r="D1177" s="337"/>
      <c r="E1177" s="570"/>
      <c r="F1177" s="549"/>
      <c r="G1177" s="549"/>
      <c r="H1177" s="337"/>
      <c r="I1177" s="543"/>
      <c r="J1177" s="480"/>
      <c r="K1177" s="488" t="str">
        <f t="shared" si="1"/>
        <v/>
      </c>
      <c r="L1177" s="489">
        <f t="shared" si="6"/>
        <v>123</v>
      </c>
      <c r="M1177" s="489">
        <f t="shared" si="3"/>
        <v>10</v>
      </c>
      <c r="N1177" s="489" t="str">
        <f t="shared" si="4"/>
        <v/>
      </c>
      <c r="O1177" s="194"/>
      <c r="P1177" s="194"/>
      <c r="Q1177" s="194"/>
      <c r="R1177" s="194"/>
      <c r="S1177" s="194"/>
      <c r="T1177" s="194"/>
      <c r="U1177" s="194"/>
      <c r="V1177" s="194"/>
      <c r="W1177" s="194"/>
      <c r="X1177" s="194"/>
      <c r="Y1177" s="194"/>
    </row>
    <row r="1178">
      <c r="A1178" s="542"/>
      <c r="B1178" s="546"/>
      <c r="C1178" s="547"/>
      <c r="D1178" s="337"/>
      <c r="E1178" s="559"/>
      <c r="F1178" s="549"/>
      <c r="G1178" s="549"/>
      <c r="H1178" s="337"/>
      <c r="I1178" s="543"/>
      <c r="J1178" s="480"/>
      <c r="K1178" s="488" t="str">
        <f t="shared" si="1"/>
        <v/>
      </c>
      <c r="L1178" s="489">
        <f t="shared" si="6"/>
        <v>123</v>
      </c>
      <c r="M1178" s="489">
        <f t="shared" si="3"/>
        <v>10</v>
      </c>
      <c r="N1178" s="489" t="str">
        <f t="shared" si="4"/>
        <v/>
      </c>
      <c r="O1178" s="194"/>
      <c r="P1178" s="194"/>
      <c r="Q1178" s="194"/>
      <c r="R1178" s="194"/>
      <c r="S1178" s="194"/>
      <c r="T1178" s="194"/>
      <c r="U1178" s="194"/>
      <c r="V1178" s="194"/>
      <c r="W1178" s="194"/>
      <c r="X1178" s="194"/>
      <c r="Y1178" s="194"/>
    </row>
    <row r="1179">
      <c r="A1179" s="542"/>
      <c r="B1179" s="546"/>
      <c r="C1179" s="547"/>
      <c r="D1179" s="337"/>
      <c r="E1179" s="559"/>
      <c r="F1179" s="549"/>
      <c r="G1179" s="549"/>
      <c r="H1179" s="337"/>
      <c r="I1179" s="543"/>
      <c r="J1179" s="480"/>
      <c r="K1179" s="488" t="str">
        <f t="shared" si="1"/>
        <v/>
      </c>
      <c r="L1179" s="489">
        <f t="shared" si="6"/>
        <v>123</v>
      </c>
      <c r="M1179" s="489">
        <f t="shared" si="3"/>
        <v>10</v>
      </c>
      <c r="N1179" s="489" t="str">
        <f t="shared" si="4"/>
        <v/>
      </c>
      <c r="O1179" s="194"/>
      <c r="P1179" s="194"/>
      <c r="Q1179" s="194"/>
      <c r="R1179" s="194"/>
      <c r="S1179" s="194"/>
      <c r="T1179" s="194"/>
      <c r="U1179" s="194"/>
      <c r="V1179" s="194"/>
      <c r="W1179" s="194"/>
      <c r="X1179" s="194"/>
      <c r="Y1179" s="194"/>
    </row>
    <row r="1180">
      <c r="A1180" s="542"/>
      <c r="B1180" s="546"/>
      <c r="C1180" s="547"/>
      <c r="D1180" s="337"/>
      <c r="E1180" s="559"/>
      <c r="F1180" s="549"/>
      <c r="G1180" s="549"/>
      <c r="H1180" s="337"/>
      <c r="I1180" s="543"/>
      <c r="J1180" s="480"/>
      <c r="K1180" s="488" t="str">
        <f t="shared" si="1"/>
        <v/>
      </c>
      <c r="L1180" s="489">
        <f t="shared" si="6"/>
        <v>123</v>
      </c>
      <c r="M1180" s="489">
        <f t="shared" si="3"/>
        <v>10</v>
      </c>
      <c r="N1180" s="489" t="str">
        <f t="shared" si="4"/>
        <v/>
      </c>
      <c r="O1180" s="194"/>
      <c r="P1180" s="194"/>
      <c r="Q1180" s="194"/>
      <c r="R1180" s="194"/>
      <c r="S1180" s="194"/>
      <c r="T1180" s="194"/>
      <c r="U1180" s="194"/>
      <c r="V1180" s="194"/>
      <c r="W1180" s="194"/>
      <c r="X1180" s="194"/>
      <c r="Y1180" s="194"/>
    </row>
    <row r="1181">
      <c r="A1181" s="542"/>
      <c r="B1181" s="546"/>
      <c r="C1181" s="547"/>
      <c r="D1181" s="337"/>
      <c r="E1181" s="559"/>
      <c r="F1181" s="549"/>
      <c r="G1181" s="549"/>
      <c r="H1181" s="337"/>
      <c r="I1181" s="543"/>
      <c r="J1181" s="480"/>
      <c r="K1181" s="488" t="str">
        <f t="shared" si="1"/>
        <v/>
      </c>
      <c r="L1181" s="489">
        <f t="shared" si="6"/>
        <v>123</v>
      </c>
      <c r="M1181" s="489">
        <f t="shared" si="3"/>
        <v>10</v>
      </c>
      <c r="N1181" s="489" t="str">
        <f t="shared" si="4"/>
        <v/>
      </c>
      <c r="O1181" s="194"/>
      <c r="P1181" s="194"/>
      <c r="Q1181" s="194"/>
      <c r="R1181" s="194"/>
      <c r="S1181" s="194"/>
      <c r="T1181" s="194"/>
      <c r="U1181" s="194"/>
      <c r="V1181" s="194"/>
      <c r="W1181" s="194"/>
      <c r="X1181" s="194"/>
      <c r="Y1181" s="194"/>
    </row>
    <row r="1182">
      <c r="A1182" s="542"/>
      <c r="B1182" s="546"/>
      <c r="C1182" s="547"/>
      <c r="D1182" s="337"/>
      <c r="E1182" s="559"/>
      <c r="F1182" s="549"/>
      <c r="G1182" s="549"/>
      <c r="H1182" s="337"/>
      <c r="I1182" s="543"/>
      <c r="J1182" s="480"/>
      <c r="K1182" s="488" t="str">
        <f t="shared" si="1"/>
        <v/>
      </c>
      <c r="L1182" s="489">
        <f t="shared" si="6"/>
        <v>123</v>
      </c>
      <c r="M1182" s="489">
        <f t="shared" si="3"/>
        <v>10</v>
      </c>
      <c r="N1182" s="489" t="str">
        <f t="shared" si="4"/>
        <v/>
      </c>
      <c r="O1182" s="194"/>
      <c r="P1182" s="194"/>
      <c r="Q1182" s="194"/>
      <c r="R1182" s="194"/>
      <c r="S1182" s="194"/>
      <c r="T1182" s="194"/>
      <c r="U1182" s="194"/>
      <c r="V1182" s="194"/>
      <c r="W1182" s="194"/>
      <c r="X1182" s="194"/>
      <c r="Y1182" s="194"/>
    </row>
    <row r="1183">
      <c r="A1183" s="542"/>
      <c r="B1183" s="546"/>
      <c r="C1183" s="547"/>
      <c r="D1183" s="337"/>
      <c r="E1183" s="559"/>
      <c r="F1183" s="549"/>
      <c r="G1183" s="549"/>
      <c r="H1183" s="337"/>
      <c r="I1183" s="543"/>
      <c r="J1183" s="480"/>
      <c r="K1183" s="488" t="str">
        <f t="shared" si="1"/>
        <v/>
      </c>
      <c r="L1183" s="489">
        <f t="shared" si="6"/>
        <v>123</v>
      </c>
      <c r="M1183" s="489">
        <f t="shared" si="3"/>
        <v>10</v>
      </c>
      <c r="N1183" s="489" t="str">
        <f t="shared" si="4"/>
        <v/>
      </c>
      <c r="O1183" s="194"/>
      <c r="P1183" s="194"/>
      <c r="Q1183" s="194"/>
      <c r="R1183" s="194"/>
      <c r="S1183" s="194"/>
      <c r="T1183" s="194"/>
      <c r="U1183" s="194"/>
      <c r="V1183" s="194"/>
      <c r="W1183" s="194"/>
      <c r="X1183" s="194"/>
      <c r="Y1183" s="194"/>
    </row>
    <row r="1184">
      <c r="A1184" s="542"/>
      <c r="B1184" s="546"/>
      <c r="C1184" s="547"/>
      <c r="D1184" s="337"/>
      <c r="E1184" s="559"/>
      <c r="F1184" s="549"/>
      <c r="G1184" s="549"/>
      <c r="H1184" s="337"/>
      <c r="I1184" s="543"/>
      <c r="J1184" s="480"/>
      <c r="K1184" s="488" t="str">
        <f t="shared" si="1"/>
        <v/>
      </c>
      <c r="L1184" s="489">
        <f t="shared" si="6"/>
        <v>123</v>
      </c>
      <c r="M1184" s="489">
        <f t="shared" si="3"/>
        <v>10</v>
      </c>
      <c r="N1184" s="489" t="str">
        <f t="shared" si="4"/>
        <v/>
      </c>
      <c r="O1184" s="194"/>
      <c r="P1184" s="194"/>
      <c r="Q1184" s="194"/>
      <c r="R1184" s="194"/>
      <c r="S1184" s="194"/>
      <c r="T1184" s="194"/>
      <c r="U1184" s="194"/>
      <c r="V1184" s="194"/>
      <c r="W1184" s="194"/>
      <c r="X1184" s="194"/>
      <c r="Y1184" s="194"/>
    </row>
    <row r="1185">
      <c r="A1185" s="542"/>
      <c r="B1185" s="546"/>
      <c r="C1185" s="547"/>
      <c r="D1185" s="337"/>
      <c r="E1185" s="559"/>
      <c r="F1185" s="549"/>
      <c r="G1185" s="549"/>
      <c r="H1185" s="337"/>
      <c r="I1185" s="543"/>
      <c r="J1185" s="480"/>
      <c r="K1185" s="488" t="str">
        <f t="shared" si="1"/>
        <v/>
      </c>
      <c r="L1185" s="489">
        <f t="shared" si="6"/>
        <v>123</v>
      </c>
      <c r="M1185" s="489">
        <f t="shared" si="3"/>
        <v>10</v>
      </c>
      <c r="N1185" s="489" t="str">
        <f t="shared" si="4"/>
        <v/>
      </c>
      <c r="O1185" s="194"/>
      <c r="P1185" s="194"/>
      <c r="Q1185" s="194"/>
      <c r="R1185" s="194"/>
      <c r="S1185" s="194"/>
      <c r="T1185" s="194"/>
      <c r="U1185" s="194"/>
      <c r="V1185" s="194"/>
      <c r="W1185" s="194"/>
      <c r="X1185" s="194"/>
      <c r="Y1185" s="194"/>
    </row>
    <row r="1186">
      <c r="A1186" s="542"/>
      <c r="B1186" s="546"/>
      <c r="C1186" s="547"/>
      <c r="D1186" s="337"/>
      <c r="E1186" s="559"/>
      <c r="F1186" s="549"/>
      <c r="G1186" s="549"/>
      <c r="H1186" s="337"/>
      <c r="I1186" s="543"/>
      <c r="J1186" s="480"/>
      <c r="K1186" s="488" t="str">
        <f t="shared" si="1"/>
        <v/>
      </c>
      <c r="L1186" s="489">
        <f t="shared" si="6"/>
        <v>123</v>
      </c>
      <c r="M1186" s="489">
        <f t="shared" si="3"/>
        <v>10</v>
      </c>
      <c r="N1186" s="489" t="str">
        <f t="shared" si="4"/>
        <v/>
      </c>
      <c r="O1186" s="194"/>
      <c r="P1186" s="194"/>
      <c r="Q1186" s="194"/>
      <c r="R1186" s="194"/>
      <c r="S1186" s="194"/>
      <c r="T1186" s="194"/>
      <c r="U1186" s="194"/>
      <c r="V1186" s="194"/>
      <c r="W1186" s="194"/>
      <c r="X1186" s="194"/>
      <c r="Y1186" s="194"/>
    </row>
    <row r="1187">
      <c r="A1187" s="542"/>
      <c r="B1187" s="546"/>
      <c r="C1187" s="547"/>
      <c r="D1187" s="337"/>
      <c r="E1187" s="559"/>
      <c r="F1187" s="549"/>
      <c r="G1187" s="549"/>
      <c r="H1187" s="337"/>
      <c r="I1187" s="543"/>
      <c r="J1187" s="480"/>
      <c r="K1187" s="488" t="str">
        <f t="shared" si="1"/>
        <v/>
      </c>
      <c r="L1187" s="489">
        <f t="shared" si="6"/>
        <v>123</v>
      </c>
      <c r="M1187" s="489">
        <f t="shared" si="3"/>
        <v>10</v>
      </c>
      <c r="N1187" s="489" t="str">
        <f t="shared" si="4"/>
        <v/>
      </c>
      <c r="O1187" s="194"/>
      <c r="P1187" s="194"/>
      <c r="Q1187" s="194"/>
      <c r="R1187" s="194"/>
      <c r="S1187" s="194"/>
      <c r="T1187" s="194"/>
      <c r="U1187" s="194"/>
      <c r="V1187" s="194"/>
      <c r="W1187" s="194"/>
      <c r="X1187" s="194"/>
      <c r="Y1187" s="194"/>
    </row>
    <row r="1188">
      <c r="A1188" s="542"/>
      <c r="B1188" s="546"/>
      <c r="C1188" s="547"/>
      <c r="D1188" s="337"/>
      <c r="E1188" s="559"/>
      <c r="F1188" s="549"/>
      <c r="G1188" s="549"/>
      <c r="H1188" s="337"/>
      <c r="I1188" s="543"/>
      <c r="J1188" s="480"/>
      <c r="K1188" s="488" t="str">
        <f t="shared" si="1"/>
        <v/>
      </c>
      <c r="L1188" s="489">
        <f t="shared" si="6"/>
        <v>123</v>
      </c>
      <c r="M1188" s="489">
        <f t="shared" si="3"/>
        <v>10</v>
      </c>
      <c r="N1188" s="489" t="str">
        <f t="shared" si="4"/>
        <v/>
      </c>
      <c r="O1188" s="194"/>
      <c r="P1188" s="194"/>
      <c r="Q1188" s="194"/>
      <c r="R1188" s="194"/>
      <c r="S1188" s="194"/>
      <c r="T1188" s="194"/>
      <c r="U1188" s="194"/>
      <c r="V1188" s="194"/>
      <c r="W1188" s="194"/>
      <c r="X1188" s="194"/>
      <c r="Y1188" s="194"/>
    </row>
    <row r="1189">
      <c r="A1189" s="542"/>
      <c r="B1189" s="546"/>
      <c r="C1189" s="547"/>
      <c r="D1189" s="337"/>
      <c r="E1189" s="559"/>
      <c r="F1189" s="549"/>
      <c r="G1189" s="549"/>
      <c r="H1189" s="337"/>
      <c r="I1189" s="543"/>
      <c r="J1189" s="480"/>
      <c r="K1189" s="488" t="str">
        <f t="shared" si="1"/>
        <v/>
      </c>
      <c r="L1189" s="489">
        <f t="shared" si="6"/>
        <v>123</v>
      </c>
      <c r="M1189" s="489">
        <f t="shared" si="3"/>
        <v>10</v>
      </c>
      <c r="N1189" s="489" t="str">
        <f t="shared" si="4"/>
        <v/>
      </c>
      <c r="O1189" s="194"/>
      <c r="P1189" s="194"/>
      <c r="Q1189" s="194"/>
      <c r="R1189" s="194"/>
      <c r="S1189" s="194"/>
      <c r="T1189" s="194"/>
      <c r="U1189" s="194"/>
      <c r="V1189" s="194"/>
      <c r="W1189" s="194"/>
      <c r="X1189" s="194"/>
      <c r="Y1189" s="194"/>
    </row>
    <row r="1190">
      <c r="A1190" s="542"/>
      <c r="B1190" s="560"/>
      <c r="C1190" s="571"/>
      <c r="D1190" s="337"/>
      <c r="E1190" s="559"/>
      <c r="F1190" s="549"/>
      <c r="G1190" s="549"/>
      <c r="H1190" s="337"/>
      <c r="I1190" s="543"/>
      <c r="J1190" s="480"/>
      <c r="K1190" s="488" t="str">
        <f t="shared" si="1"/>
        <v/>
      </c>
      <c r="L1190" s="489">
        <f t="shared" si="6"/>
        <v>123</v>
      </c>
      <c r="M1190" s="489">
        <f t="shared" si="3"/>
        <v>10</v>
      </c>
      <c r="N1190" s="489" t="str">
        <f t="shared" si="4"/>
        <v/>
      </c>
      <c r="O1190" s="194"/>
      <c r="P1190" s="194"/>
      <c r="Q1190" s="194"/>
      <c r="R1190" s="194"/>
      <c r="S1190" s="194"/>
      <c r="T1190" s="194"/>
      <c r="U1190" s="194"/>
      <c r="V1190" s="194"/>
      <c r="W1190" s="194"/>
      <c r="X1190" s="194"/>
      <c r="Y1190" s="194"/>
    </row>
    <row r="1191">
      <c r="A1191" s="542"/>
      <c r="B1191" s="560"/>
      <c r="C1191" s="571"/>
      <c r="D1191" s="337"/>
      <c r="E1191" s="559"/>
      <c r="F1191" s="549"/>
      <c r="G1191" s="549"/>
      <c r="H1191" s="337"/>
      <c r="I1191" s="543"/>
      <c r="J1191" s="480"/>
      <c r="K1191" s="488" t="str">
        <f t="shared" si="1"/>
        <v/>
      </c>
      <c r="L1191" s="489">
        <f t="shared" si="6"/>
        <v>123</v>
      </c>
      <c r="M1191" s="489">
        <f t="shared" si="3"/>
        <v>10</v>
      </c>
      <c r="N1191" s="489" t="str">
        <f t="shared" si="4"/>
        <v/>
      </c>
      <c r="O1191" s="194"/>
      <c r="P1191" s="194"/>
      <c r="Q1191" s="194"/>
      <c r="R1191" s="194"/>
      <c r="S1191" s="194"/>
      <c r="T1191" s="194"/>
      <c r="U1191" s="194"/>
      <c r="V1191" s="194"/>
      <c r="W1191" s="194"/>
      <c r="X1191" s="194"/>
      <c r="Y1191" s="194"/>
    </row>
    <row r="1192">
      <c r="A1192" s="542"/>
      <c r="B1192" s="560"/>
      <c r="C1192" s="571"/>
      <c r="D1192" s="337"/>
      <c r="E1192" s="559"/>
      <c r="F1192" s="549"/>
      <c r="G1192" s="549"/>
      <c r="H1192" s="337"/>
      <c r="I1192" s="543"/>
      <c r="J1192" s="480"/>
      <c r="K1192" s="488" t="str">
        <f t="shared" si="1"/>
        <v/>
      </c>
      <c r="L1192" s="489">
        <f t="shared" si="6"/>
        <v>123</v>
      </c>
      <c r="M1192" s="489">
        <f t="shared" si="3"/>
        <v>10</v>
      </c>
      <c r="N1192" s="489" t="str">
        <f t="shared" si="4"/>
        <v/>
      </c>
      <c r="O1192" s="194"/>
      <c r="P1192" s="194"/>
      <c r="Q1192" s="194"/>
      <c r="R1192" s="194"/>
      <c r="S1192" s="194"/>
      <c r="T1192" s="194"/>
      <c r="U1192" s="194"/>
      <c r="V1192" s="194"/>
      <c r="W1192" s="194"/>
      <c r="X1192" s="194"/>
      <c r="Y1192" s="194"/>
    </row>
    <row r="1193">
      <c r="A1193" s="542"/>
      <c r="B1193" s="560"/>
      <c r="C1193" s="571"/>
      <c r="D1193" s="337"/>
      <c r="E1193" s="559"/>
      <c r="F1193" s="549"/>
      <c r="G1193" s="549"/>
      <c r="H1193" s="337"/>
      <c r="I1193" s="543"/>
      <c r="J1193" s="480"/>
      <c r="K1193" s="488" t="str">
        <f t="shared" si="1"/>
        <v/>
      </c>
      <c r="L1193" s="489">
        <f t="shared" si="6"/>
        <v>123</v>
      </c>
      <c r="M1193" s="489">
        <f t="shared" si="3"/>
        <v>10</v>
      </c>
      <c r="N1193" s="489" t="str">
        <f t="shared" si="4"/>
        <v/>
      </c>
      <c r="O1193" s="194"/>
      <c r="P1193" s="194"/>
      <c r="Q1193" s="194"/>
      <c r="R1193" s="194"/>
      <c r="S1193" s="194"/>
      <c r="T1193" s="194"/>
      <c r="U1193" s="194"/>
      <c r="V1193" s="194"/>
      <c r="W1193" s="194"/>
      <c r="X1193" s="194"/>
      <c r="Y1193" s="194"/>
    </row>
    <row r="1194">
      <c r="A1194" s="542"/>
      <c r="B1194" s="560"/>
      <c r="C1194" s="571"/>
      <c r="D1194" s="337"/>
      <c r="E1194" s="559"/>
      <c r="F1194" s="549"/>
      <c r="G1194" s="549"/>
      <c r="H1194" s="337"/>
      <c r="I1194" s="543"/>
      <c r="J1194" s="480"/>
      <c r="K1194" s="488" t="str">
        <f t="shared" si="1"/>
        <v/>
      </c>
      <c r="L1194" s="489">
        <f t="shared" si="6"/>
        <v>123</v>
      </c>
      <c r="M1194" s="489">
        <f t="shared" si="3"/>
        <v>10</v>
      </c>
      <c r="N1194" s="489" t="str">
        <f t="shared" si="4"/>
        <v/>
      </c>
      <c r="O1194" s="194"/>
      <c r="P1194" s="194"/>
      <c r="Q1194" s="194"/>
      <c r="R1194" s="194"/>
      <c r="S1194" s="194"/>
      <c r="T1194" s="194"/>
      <c r="U1194" s="194"/>
      <c r="V1194" s="194"/>
      <c r="W1194" s="194"/>
      <c r="X1194" s="194"/>
      <c r="Y1194" s="194"/>
    </row>
    <row r="1195">
      <c r="A1195" s="542"/>
      <c r="B1195" s="560"/>
      <c r="C1195" s="571"/>
      <c r="D1195" s="337"/>
      <c r="E1195" s="559"/>
      <c r="F1195" s="549"/>
      <c r="G1195" s="549"/>
      <c r="H1195" s="337"/>
      <c r="I1195" s="543"/>
      <c r="J1195" s="480"/>
      <c r="K1195" s="488" t="str">
        <f t="shared" si="1"/>
        <v/>
      </c>
      <c r="L1195" s="489">
        <f t="shared" si="6"/>
        <v>123</v>
      </c>
      <c r="M1195" s="489">
        <f t="shared" si="3"/>
        <v>10</v>
      </c>
      <c r="N1195" s="489" t="str">
        <f t="shared" si="4"/>
        <v/>
      </c>
      <c r="O1195" s="194"/>
      <c r="P1195" s="194"/>
      <c r="Q1195" s="194"/>
      <c r="R1195" s="194"/>
      <c r="S1195" s="194"/>
      <c r="T1195" s="194"/>
      <c r="U1195" s="194"/>
      <c r="V1195" s="194"/>
      <c r="W1195" s="194"/>
      <c r="X1195" s="194"/>
      <c r="Y1195" s="194"/>
    </row>
    <row r="1196">
      <c r="A1196" s="542"/>
      <c r="B1196" s="560"/>
      <c r="C1196" s="571"/>
      <c r="D1196" s="337"/>
      <c r="E1196" s="559"/>
      <c r="F1196" s="549"/>
      <c r="G1196" s="549"/>
      <c r="H1196" s="337"/>
      <c r="I1196" s="543"/>
      <c r="J1196" s="480"/>
      <c r="K1196" s="488" t="str">
        <f t="shared" si="1"/>
        <v/>
      </c>
      <c r="L1196" s="489">
        <f t="shared" si="6"/>
        <v>123</v>
      </c>
      <c r="M1196" s="489">
        <f t="shared" si="3"/>
        <v>10</v>
      </c>
      <c r="N1196" s="489" t="str">
        <f t="shared" si="4"/>
        <v/>
      </c>
      <c r="O1196" s="194"/>
      <c r="P1196" s="194"/>
      <c r="Q1196" s="194"/>
      <c r="R1196" s="194"/>
      <c r="S1196" s="194"/>
      <c r="T1196" s="194"/>
      <c r="U1196" s="194"/>
      <c r="V1196" s="194"/>
      <c r="W1196" s="194"/>
      <c r="X1196" s="194"/>
      <c r="Y1196" s="194"/>
    </row>
    <row r="1197">
      <c r="A1197" s="542"/>
      <c r="B1197" s="560"/>
      <c r="C1197" s="571"/>
      <c r="D1197" s="337"/>
      <c r="E1197" s="559"/>
      <c r="F1197" s="549"/>
      <c r="G1197" s="549"/>
      <c r="H1197" s="337"/>
      <c r="I1197" s="543"/>
      <c r="J1197" s="480"/>
      <c r="K1197" s="488" t="str">
        <f t="shared" si="1"/>
        <v/>
      </c>
      <c r="L1197" s="489">
        <f t="shared" si="6"/>
        <v>123</v>
      </c>
      <c r="M1197" s="489">
        <f t="shared" si="3"/>
        <v>10</v>
      </c>
      <c r="N1197" s="489" t="str">
        <f t="shared" si="4"/>
        <v/>
      </c>
      <c r="O1197" s="194"/>
      <c r="P1197" s="194"/>
      <c r="Q1197" s="194"/>
      <c r="R1197" s="194"/>
      <c r="S1197" s="194"/>
      <c r="T1197" s="194"/>
      <c r="U1197" s="194"/>
      <c r="V1197" s="194"/>
      <c r="W1197" s="194"/>
      <c r="X1197" s="194"/>
      <c r="Y1197" s="194"/>
    </row>
    <row r="1198">
      <c r="A1198" s="542"/>
      <c r="B1198" s="560"/>
      <c r="C1198" s="571"/>
      <c r="D1198" s="337"/>
      <c r="E1198" s="559"/>
      <c r="F1198" s="549"/>
      <c r="G1198" s="549"/>
      <c r="H1198" s="337"/>
      <c r="I1198" s="543"/>
      <c r="J1198" s="480"/>
      <c r="K1198" s="488" t="str">
        <f t="shared" si="1"/>
        <v/>
      </c>
      <c r="L1198" s="489">
        <f t="shared" si="6"/>
        <v>123</v>
      </c>
      <c r="M1198" s="489">
        <f t="shared" si="3"/>
        <v>10</v>
      </c>
      <c r="N1198" s="489" t="str">
        <f t="shared" si="4"/>
        <v/>
      </c>
      <c r="O1198" s="194"/>
      <c r="P1198" s="194"/>
      <c r="Q1198" s="194"/>
      <c r="R1198" s="194"/>
      <c r="S1198" s="194"/>
      <c r="T1198" s="194"/>
      <c r="U1198" s="194"/>
      <c r="V1198" s="194"/>
      <c r="W1198" s="194"/>
      <c r="X1198" s="194"/>
      <c r="Y1198" s="194"/>
    </row>
    <row r="1199">
      <c r="A1199" s="542"/>
      <c r="B1199" s="560"/>
      <c r="C1199" s="571"/>
      <c r="D1199" s="337"/>
      <c r="E1199" s="559"/>
      <c r="F1199" s="549"/>
      <c r="G1199" s="549"/>
      <c r="H1199" s="337"/>
      <c r="I1199" s="543"/>
      <c r="J1199" s="480"/>
      <c r="K1199" s="488" t="str">
        <f t="shared" si="1"/>
        <v/>
      </c>
      <c r="L1199" s="489">
        <f t="shared" si="6"/>
        <v>123</v>
      </c>
      <c r="M1199" s="489">
        <f t="shared" si="3"/>
        <v>10</v>
      </c>
      <c r="N1199" s="489" t="str">
        <f t="shared" si="4"/>
        <v/>
      </c>
      <c r="O1199" s="194"/>
      <c r="P1199" s="194"/>
      <c r="Q1199" s="194"/>
      <c r="R1199" s="194"/>
      <c r="S1199" s="194"/>
      <c r="T1199" s="194"/>
      <c r="U1199" s="194"/>
      <c r="V1199" s="194"/>
      <c r="W1199" s="194"/>
      <c r="X1199" s="194"/>
      <c r="Y1199" s="194"/>
    </row>
    <row r="1200">
      <c r="A1200" s="542"/>
      <c r="B1200" s="560"/>
      <c r="C1200" s="571"/>
      <c r="D1200" s="337"/>
      <c r="E1200" s="559"/>
      <c r="F1200" s="549"/>
      <c r="G1200" s="549"/>
      <c r="H1200" s="337"/>
      <c r="I1200" s="543"/>
      <c r="J1200" s="480"/>
      <c r="K1200" s="488" t="str">
        <f t="shared" si="1"/>
        <v/>
      </c>
      <c r="L1200" s="489">
        <f t="shared" si="6"/>
        <v>123</v>
      </c>
      <c r="M1200" s="489">
        <f t="shared" si="3"/>
        <v>10</v>
      </c>
      <c r="N1200" s="489" t="str">
        <f t="shared" si="4"/>
        <v/>
      </c>
      <c r="O1200" s="194"/>
      <c r="P1200" s="194"/>
      <c r="Q1200" s="194"/>
      <c r="R1200" s="194"/>
      <c r="S1200" s="194"/>
      <c r="T1200" s="194"/>
      <c r="U1200" s="194"/>
      <c r="V1200" s="194"/>
      <c r="W1200" s="194"/>
      <c r="X1200" s="194"/>
      <c r="Y1200" s="194"/>
    </row>
    <row r="1201">
      <c r="A1201" s="542"/>
      <c r="B1201" s="560"/>
      <c r="C1201" s="571"/>
      <c r="D1201" s="337"/>
      <c r="E1201" s="559"/>
      <c r="F1201" s="549"/>
      <c r="G1201" s="549"/>
      <c r="H1201" s="337"/>
      <c r="I1201" s="543"/>
      <c r="J1201" s="480"/>
      <c r="K1201" s="488" t="str">
        <f t="shared" si="1"/>
        <v/>
      </c>
      <c r="L1201" s="489">
        <f t="shared" si="6"/>
        <v>123</v>
      </c>
      <c r="M1201" s="489">
        <f t="shared" si="3"/>
        <v>10</v>
      </c>
      <c r="N1201" s="489" t="str">
        <f t="shared" si="4"/>
        <v/>
      </c>
      <c r="O1201" s="194"/>
      <c r="P1201" s="194"/>
      <c r="Q1201" s="194"/>
      <c r="R1201" s="194"/>
      <c r="S1201" s="194"/>
      <c r="T1201" s="194"/>
      <c r="U1201" s="194"/>
      <c r="V1201" s="194"/>
      <c r="W1201" s="194"/>
      <c r="X1201" s="194"/>
      <c r="Y1201" s="194"/>
    </row>
    <row r="1202">
      <c r="A1202" s="542"/>
      <c r="B1202" s="560"/>
      <c r="C1202" s="571"/>
      <c r="D1202" s="337"/>
      <c r="E1202" s="559"/>
      <c r="F1202" s="549"/>
      <c r="G1202" s="549"/>
      <c r="H1202" s="337"/>
      <c r="I1202" s="543"/>
      <c r="J1202" s="480"/>
      <c r="K1202" s="488" t="str">
        <f t="shared" si="1"/>
        <v/>
      </c>
      <c r="L1202" s="489">
        <f t="shared" si="6"/>
        <v>123</v>
      </c>
      <c r="M1202" s="489">
        <f t="shared" si="3"/>
        <v>10</v>
      </c>
      <c r="N1202" s="489" t="str">
        <f t="shared" si="4"/>
        <v/>
      </c>
      <c r="O1202" s="194"/>
      <c r="P1202" s="194"/>
      <c r="Q1202" s="194"/>
      <c r="R1202" s="194"/>
      <c r="S1202" s="194"/>
      <c r="T1202" s="194"/>
      <c r="U1202" s="194"/>
      <c r="V1202" s="194"/>
      <c r="W1202" s="194"/>
      <c r="X1202" s="194"/>
      <c r="Y1202" s="194"/>
    </row>
    <row r="1203">
      <c r="A1203" s="542"/>
      <c r="B1203" s="560"/>
      <c r="C1203" s="571"/>
      <c r="D1203" s="337"/>
      <c r="E1203" s="559"/>
      <c r="F1203" s="549"/>
      <c r="G1203" s="549"/>
      <c r="H1203" s="337"/>
      <c r="I1203" s="543"/>
      <c r="J1203" s="480"/>
      <c r="K1203" s="488" t="str">
        <f t="shared" si="1"/>
        <v/>
      </c>
      <c r="L1203" s="489">
        <f t="shared" si="6"/>
        <v>123</v>
      </c>
      <c r="M1203" s="489">
        <f t="shared" si="3"/>
        <v>10</v>
      </c>
      <c r="N1203" s="489" t="str">
        <f t="shared" si="4"/>
        <v/>
      </c>
      <c r="O1203" s="194"/>
      <c r="P1203" s="194"/>
      <c r="Q1203" s="194"/>
      <c r="R1203" s="194"/>
      <c r="S1203" s="194"/>
      <c r="T1203" s="194"/>
      <c r="U1203" s="194"/>
      <c r="V1203" s="194"/>
      <c r="W1203" s="194"/>
      <c r="X1203" s="194"/>
      <c r="Y1203" s="194"/>
    </row>
    <row r="1204">
      <c r="A1204" s="542"/>
      <c r="B1204" s="560"/>
      <c r="C1204" s="571"/>
      <c r="D1204" s="337"/>
      <c r="E1204" s="559"/>
      <c r="F1204" s="549"/>
      <c r="G1204" s="549"/>
      <c r="H1204" s="337"/>
      <c r="I1204" s="543"/>
      <c r="J1204" s="480"/>
      <c r="K1204" s="488" t="str">
        <f t="shared" si="1"/>
        <v/>
      </c>
      <c r="L1204" s="489">
        <f t="shared" si="6"/>
        <v>123</v>
      </c>
      <c r="M1204" s="489">
        <f t="shared" si="3"/>
        <v>10</v>
      </c>
      <c r="N1204" s="489" t="str">
        <f t="shared" si="4"/>
        <v/>
      </c>
      <c r="O1204" s="194"/>
      <c r="P1204" s="194"/>
      <c r="Q1204" s="194"/>
      <c r="R1204" s="194"/>
      <c r="S1204" s="194"/>
      <c r="T1204" s="194"/>
      <c r="U1204" s="194"/>
      <c r="V1204" s="194"/>
      <c r="W1204" s="194"/>
      <c r="X1204" s="194"/>
      <c r="Y1204" s="194"/>
    </row>
    <row r="1205">
      <c r="A1205" s="542"/>
      <c r="B1205" s="560"/>
      <c r="C1205" s="571"/>
      <c r="D1205" s="337"/>
      <c r="E1205" s="559"/>
      <c r="F1205" s="549"/>
      <c r="G1205" s="549"/>
      <c r="H1205" s="337"/>
      <c r="I1205" s="543"/>
      <c r="J1205" s="480"/>
      <c r="K1205" s="488" t="str">
        <f t="shared" si="1"/>
        <v/>
      </c>
      <c r="L1205" s="489">
        <f t="shared" si="6"/>
        <v>123</v>
      </c>
      <c r="M1205" s="489">
        <f t="shared" si="3"/>
        <v>10</v>
      </c>
      <c r="N1205" s="489" t="str">
        <f t="shared" si="4"/>
        <v/>
      </c>
      <c r="O1205" s="194"/>
      <c r="P1205" s="194"/>
      <c r="Q1205" s="194"/>
      <c r="R1205" s="194"/>
      <c r="S1205" s="194"/>
      <c r="T1205" s="194"/>
      <c r="U1205" s="194"/>
      <c r="V1205" s="194"/>
      <c r="W1205" s="194"/>
      <c r="X1205" s="194"/>
      <c r="Y1205" s="194"/>
    </row>
    <row r="1206">
      <c r="A1206" s="542"/>
      <c r="B1206" s="560"/>
      <c r="C1206" s="571"/>
      <c r="D1206" s="337"/>
      <c r="E1206" s="559"/>
      <c r="F1206" s="549"/>
      <c r="G1206" s="549"/>
      <c r="H1206" s="337"/>
      <c r="I1206" s="543"/>
      <c r="J1206" s="480"/>
      <c r="K1206" s="488" t="str">
        <f t="shared" si="1"/>
        <v/>
      </c>
      <c r="L1206" s="489">
        <f t="shared" si="6"/>
        <v>123</v>
      </c>
      <c r="M1206" s="489">
        <f t="shared" si="3"/>
        <v>10</v>
      </c>
      <c r="N1206" s="489" t="str">
        <f t="shared" si="4"/>
        <v/>
      </c>
      <c r="O1206" s="194"/>
      <c r="P1206" s="194"/>
      <c r="Q1206" s="194"/>
      <c r="R1206" s="194"/>
      <c r="S1206" s="194"/>
      <c r="T1206" s="194"/>
      <c r="U1206" s="194"/>
      <c r="V1206" s="194"/>
      <c r="W1206" s="194"/>
      <c r="X1206" s="194"/>
      <c r="Y1206" s="194"/>
    </row>
    <row r="1207">
      <c r="A1207" s="542"/>
      <c r="B1207" s="560"/>
      <c r="C1207" s="571"/>
      <c r="D1207" s="337"/>
      <c r="E1207" s="559"/>
      <c r="F1207" s="549"/>
      <c r="G1207" s="549"/>
      <c r="H1207" s="337"/>
      <c r="I1207" s="543"/>
      <c r="J1207" s="480"/>
      <c r="K1207" s="488" t="str">
        <f t="shared" si="1"/>
        <v/>
      </c>
      <c r="L1207" s="489">
        <f t="shared" si="6"/>
        <v>123</v>
      </c>
      <c r="M1207" s="489">
        <f t="shared" si="3"/>
        <v>10</v>
      </c>
      <c r="N1207" s="489" t="str">
        <f t="shared" si="4"/>
        <v/>
      </c>
      <c r="O1207" s="194"/>
      <c r="P1207" s="194"/>
      <c r="Q1207" s="194"/>
      <c r="R1207" s="194"/>
      <c r="S1207" s="194"/>
      <c r="T1207" s="194"/>
      <c r="U1207" s="194"/>
      <c r="V1207" s="194"/>
      <c r="W1207" s="194"/>
      <c r="X1207" s="194"/>
      <c r="Y1207" s="194"/>
    </row>
    <row r="1208">
      <c r="A1208" s="542"/>
      <c r="B1208" s="560"/>
      <c r="C1208" s="571"/>
      <c r="D1208" s="337"/>
      <c r="E1208" s="559"/>
      <c r="F1208" s="549"/>
      <c r="G1208" s="549"/>
      <c r="H1208" s="337"/>
      <c r="I1208" s="543"/>
      <c r="J1208" s="480"/>
      <c r="K1208" s="488" t="str">
        <f t="shared" si="1"/>
        <v/>
      </c>
      <c r="L1208" s="489">
        <f t="shared" si="6"/>
        <v>123</v>
      </c>
      <c r="M1208" s="489">
        <f t="shared" si="3"/>
        <v>10</v>
      </c>
      <c r="N1208" s="489" t="str">
        <f t="shared" si="4"/>
        <v/>
      </c>
      <c r="O1208" s="194"/>
      <c r="P1208" s="194"/>
      <c r="Q1208" s="194"/>
      <c r="R1208" s="194"/>
      <c r="S1208" s="194"/>
      <c r="T1208" s="194"/>
      <c r="U1208" s="194"/>
      <c r="V1208" s="194"/>
      <c r="W1208" s="194"/>
      <c r="X1208" s="194"/>
      <c r="Y1208" s="194"/>
    </row>
    <row r="1209">
      <c r="A1209" s="542"/>
      <c r="B1209" s="560"/>
      <c r="C1209" s="571"/>
      <c r="D1209" s="337"/>
      <c r="E1209" s="559"/>
      <c r="F1209" s="549"/>
      <c r="G1209" s="549"/>
      <c r="H1209" s="337"/>
      <c r="I1209" s="543"/>
      <c r="J1209" s="480"/>
      <c r="K1209" s="488" t="str">
        <f t="shared" si="1"/>
        <v/>
      </c>
      <c r="L1209" s="489">
        <f t="shared" si="6"/>
        <v>123</v>
      </c>
      <c r="M1209" s="489">
        <f t="shared" si="3"/>
        <v>10</v>
      </c>
      <c r="N1209" s="489" t="str">
        <f t="shared" si="4"/>
        <v/>
      </c>
      <c r="O1209" s="194"/>
      <c r="P1209" s="194"/>
      <c r="Q1209" s="194"/>
      <c r="R1209" s="194"/>
      <c r="S1209" s="194"/>
      <c r="T1209" s="194"/>
      <c r="U1209" s="194"/>
      <c r="V1209" s="194"/>
      <c r="W1209" s="194"/>
      <c r="X1209" s="194"/>
      <c r="Y1209" s="194"/>
    </row>
    <row r="1210">
      <c r="A1210" s="542"/>
      <c r="B1210" s="560"/>
      <c r="C1210" s="571"/>
      <c r="D1210" s="337"/>
      <c r="E1210" s="559"/>
      <c r="F1210" s="549"/>
      <c r="G1210" s="549"/>
      <c r="H1210" s="337"/>
      <c r="I1210" s="543"/>
      <c r="J1210" s="480"/>
      <c r="K1210" s="488" t="str">
        <f t="shared" si="1"/>
        <v/>
      </c>
      <c r="L1210" s="489">
        <f t="shared" si="6"/>
        <v>123</v>
      </c>
      <c r="M1210" s="489">
        <f t="shared" si="3"/>
        <v>10</v>
      </c>
      <c r="N1210" s="489" t="str">
        <f t="shared" si="4"/>
        <v/>
      </c>
      <c r="O1210" s="194"/>
      <c r="P1210" s="194"/>
      <c r="Q1210" s="194"/>
      <c r="R1210" s="194"/>
      <c r="S1210" s="194"/>
      <c r="T1210" s="194"/>
      <c r="U1210" s="194"/>
      <c r="V1210" s="194"/>
      <c r="W1210" s="194"/>
      <c r="X1210" s="194"/>
      <c r="Y1210" s="194"/>
    </row>
    <row r="1211">
      <c r="A1211" s="542"/>
      <c r="B1211" s="337"/>
      <c r="C1211" s="547"/>
      <c r="D1211" s="337"/>
      <c r="E1211" s="559"/>
      <c r="F1211" s="549"/>
      <c r="G1211" s="549"/>
      <c r="H1211" s="337"/>
      <c r="I1211" s="543"/>
      <c r="J1211" s="480"/>
      <c r="K1211" s="488" t="str">
        <f t="shared" si="1"/>
        <v/>
      </c>
      <c r="L1211" s="489">
        <f t="shared" si="6"/>
        <v>123</v>
      </c>
      <c r="M1211" s="489">
        <f t="shared" si="3"/>
        <v>10</v>
      </c>
      <c r="N1211" s="489" t="str">
        <f t="shared" si="4"/>
        <v/>
      </c>
      <c r="O1211" s="194"/>
      <c r="P1211" s="194"/>
      <c r="Q1211" s="194"/>
      <c r="R1211" s="194"/>
      <c r="S1211" s="194"/>
      <c r="T1211" s="194"/>
      <c r="U1211" s="194"/>
      <c r="V1211" s="194"/>
      <c r="W1211" s="194"/>
      <c r="X1211" s="194"/>
      <c r="Y1211" s="194"/>
    </row>
    <row r="1212">
      <c r="A1212" s="542"/>
      <c r="B1212" s="337"/>
      <c r="C1212" s="547"/>
      <c r="D1212" s="337"/>
      <c r="E1212" s="559"/>
      <c r="F1212" s="549"/>
      <c r="G1212" s="549"/>
      <c r="H1212" s="337"/>
      <c r="I1212" s="543"/>
      <c r="J1212" s="480"/>
      <c r="K1212" s="488" t="str">
        <f t="shared" si="1"/>
        <v/>
      </c>
      <c r="L1212" s="489">
        <f t="shared" si="6"/>
        <v>123</v>
      </c>
      <c r="M1212" s="489">
        <f t="shared" si="3"/>
        <v>10</v>
      </c>
      <c r="N1212" s="489" t="str">
        <f t="shared" si="4"/>
        <v/>
      </c>
      <c r="O1212" s="194"/>
      <c r="P1212" s="194"/>
      <c r="Q1212" s="194"/>
      <c r="R1212" s="194"/>
      <c r="S1212" s="194"/>
      <c r="T1212" s="194"/>
      <c r="U1212" s="194"/>
      <c r="V1212" s="194"/>
      <c r="W1212" s="194"/>
      <c r="X1212" s="194"/>
      <c r="Y1212" s="194"/>
    </row>
    <row r="1213">
      <c r="A1213" s="542"/>
      <c r="B1213" s="337"/>
      <c r="C1213" s="547"/>
      <c r="D1213" s="337"/>
      <c r="E1213" s="559"/>
      <c r="F1213" s="549"/>
      <c r="G1213" s="549"/>
      <c r="H1213" s="337"/>
      <c r="I1213" s="543"/>
      <c r="J1213" s="480"/>
      <c r="K1213" s="488" t="str">
        <f t="shared" si="1"/>
        <v/>
      </c>
      <c r="L1213" s="489">
        <f t="shared" si="6"/>
        <v>123</v>
      </c>
      <c r="M1213" s="489">
        <f t="shared" si="3"/>
        <v>10</v>
      </c>
      <c r="N1213" s="489" t="str">
        <f t="shared" si="4"/>
        <v/>
      </c>
      <c r="O1213" s="194"/>
      <c r="P1213" s="194"/>
      <c r="Q1213" s="194"/>
      <c r="R1213" s="194"/>
      <c r="S1213" s="194"/>
      <c r="T1213" s="194"/>
      <c r="U1213" s="194"/>
      <c r="V1213" s="194"/>
      <c r="W1213" s="194"/>
      <c r="X1213" s="194"/>
      <c r="Y1213" s="194"/>
    </row>
    <row r="1214">
      <c r="A1214" s="542"/>
      <c r="B1214" s="337"/>
      <c r="C1214" s="547"/>
      <c r="D1214" s="337"/>
      <c r="E1214" s="559"/>
      <c r="F1214" s="549"/>
      <c r="G1214" s="549"/>
      <c r="H1214" s="337"/>
      <c r="I1214" s="543"/>
      <c r="J1214" s="480"/>
      <c r="K1214" s="488" t="str">
        <f t="shared" si="1"/>
        <v/>
      </c>
      <c r="L1214" s="489">
        <f t="shared" si="6"/>
        <v>123</v>
      </c>
      <c r="M1214" s="489">
        <f t="shared" si="3"/>
        <v>10</v>
      </c>
      <c r="N1214" s="489" t="str">
        <f t="shared" si="4"/>
        <v/>
      </c>
      <c r="O1214" s="194"/>
      <c r="P1214" s="194"/>
      <c r="Q1214" s="194"/>
      <c r="R1214" s="194"/>
      <c r="S1214" s="194"/>
      <c r="T1214" s="194"/>
      <c r="U1214" s="194"/>
      <c r="V1214" s="194"/>
      <c r="W1214" s="194"/>
      <c r="X1214" s="194"/>
      <c r="Y1214" s="194"/>
    </row>
    <row r="1215">
      <c r="A1215" s="542"/>
      <c r="B1215" s="337"/>
      <c r="C1215" s="547"/>
      <c r="D1215" s="337"/>
      <c r="E1215" s="559"/>
      <c r="F1215" s="549"/>
      <c r="G1215" s="549"/>
      <c r="H1215" s="337"/>
      <c r="I1215" s="543"/>
      <c r="J1215" s="480"/>
      <c r="K1215" s="488" t="str">
        <f t="shared" si="1"/>
        <v/>
      </c>
      <c r="L1215" s="489">
        <f t="shared" si="6"/>
        <v>123</v>
      </c>
      <c r="M1215" s="489">
        <f t="shared" si="3"/>
        <v>10</v>
      </c>
      <c r="N1215" s="489" t="str">
        <f t="shared" si="4"/>
        <v/>
      </c>
      <c r="O1215" s="194"/>
      <c r="P1215" s="194"/>
      <c r="Q1215" s="194"/>
      <c r="R1215" s="194"/>
      <c r="S1215" s="194"/>
      <c r="T1215" s="194"/>
      <c r="U1215" s="194"/>
      <c r="V1215" s="194"/>
      <c r="W1215" s="194"/>
      <c r="X1215" s="194"/>
      <c r="Y1215" s="194"/>
    </row>
    <row r="1216">
      <c r="A1216" s="542"/>
      <c r="B1216" s="337"/>
      <c r="C1216" s="547"/>
      <c r="D1216" s="337"/>
      <c r="E1216" s="559"/>
      <c r="F1216" s="549"/>
      <c r="G1216" s="549"/>
      <c r="H1216" s="337"/>
      <c r="I1216" s="543"/>
      <c r="J1216" s="480"/>
      <c r="K1216" s="488" t="str">
        <f t="shared" si="1"/>
        <v/>
      </c>
      <c r="L1216" s="489">
        <f t="shared" si="6"/>
        <v>123</v>
      </c>
      <c r="M1216" s="489">
        <f t="shared" si="3"/>
        <v>10</v>
      </c>
      <c r="N1216" s="489" t="str">
        <f t="shared" si="4"/>
        <v/>
      </c>
      <c r="O1216" s="194"/>
      <c r="P1216" s="194"/>
      <c r="Q1216" s="194"/>
      <c r="R1216" s="194"/>
      <c r="S1216" s="194"/>
      <c r="T1216" s="194"/>
      <c r="U1216" s="194"/>
      <c r="V1216" s="194"/>
      <c r="W1216" s="194"/>
      <c r="X1216" s="194"/>
      <c r="Y1216" s="194"/>
    </row>
    <row r="1217">
      <c r="A1217" s="542"/>
      <c r="B1217" s="337"/>
      <c r="C1217" s="547"/>
      <c r="D1217" s="337"/>
      <c r="E1217" s="559"/>
      <c r="F1217" s="549"/>
      <c r="G1217" s="549"/>
      <c r="H1217" s="337"/>
      <c r="I1217" s="543"/>
      <c r="J1217" s="480"/>
      <c r="K1217" s="488" t="str">
        <f t="shared" si="1"/>
        <v/>
      </c>
      <c r="L1217" s="489">
        <f t="shared" si="6"/>
        <v>123</v>
      </c>
      <c r="M1217" s="489">
        <f t="shared" si="3"/>
        <v>10</v>
      </c>
      <c r="N1217" s="489" t="str">
        <f t="shared" si="4"/>
        <v/>
      </c>
      <c r="O1217" s="194"/>
      <c r="P1217" s="194"/>
      <c r="Q1217" s="194"/>
      <c r="R1217" s="194"/>
      <c r="S1217" s="194"/>
      <c r="T1217" s="194"/>
      <c r="U1217" s="194"/>
      <c r="V1217" s="194"/>
      <c r="W1217" s="194"/>
      <c r="X1217" s="194"/>
      <c r="Y1217" s="194"/>
    </row>
    <row r="1218">
      <c r="A1218" s="542"/>
      <c r="B1218" s="337"/>
      <c r="C1218" s="547"/>
      <c r="D1218" s="337"/>
      <c r="E1218" s="559"/>
      <c r="F1218" s="549"/>
      <c r="G1218" s="549"/>
      <c r="H1218" s="337"/>
      <c r="I1218" s="543"/>
      <c r="J1218" s="480"/>
      <c r="K1218" s="488" t="str">
        <f t="shared" si="1"/>
        <v/>
      </c>
      <c r="L1218" s="489">
        <f t="shared" si="6"/>
        <v>123</v>
      </c>
      <c r="M1218" s="489">
        <f t="shared" si="3"/>
        <v>10</v>
      </c>
      <c r="N1218" s="489" t="str">
        <f t="shared" si="4"/>
        <v/>
      </c>
      <c r="O1218" s="194"/>
      <c r="P1218" s="194"/>
      <c r="Q1218" s="194"/>
      <c r="R1218" s="194"/>
      <c r="S1218" s="194"/>
      <c r="T1218" s="194"/>
      <c r="U1218" s="194"/>
      <c r="V1218" s="194"/>
      <c r="W1218" s="194"/>
      <c r="X1218" s="194"/>
      <c r="Y1218" s="194"/>
    </row>
    <row r="1219">
      <c r="A1219" s="542"/>
      <c r="B1219" s="337"/>
      <c r="C1219" s="547"/>
      <c r="D1219" s="337"/>
      <c r="E1219" s="559"/>
      <c r="F1219" s="549"/>
      <c r="G1219" s="549"/>
      <c r="H1219" s="337"/>
      <c r="I1219" s="543"/>
      <c r="J1219" s="480"/>
      <c r="K1219" s="488" t="str">
        <f t="shared" si="1"/>
        <v/>
      </c>
      <c r="L1219" s="489">
        <f t="shared" si="6"/>
        <v>123</v>
      </c>
      <c r="M1219" s="489">
        <f t="shared" si="3"/>
        <v>10</v>
      </c>
      <c r="N1219" s="489" t="str">
        <f t="shared" si="4"/>
        <v/>
      </c>
      <c r="O1219" s="194"/>
      <c r="P1219" s="194"/>
      <c r="Q1219" s="194"/>
      <c r="R1219" s="194"/>
      <c r="S1219" s="194"/>
      <c r="T1219" s="194"/>
      <c r="U1219" s="194"/>
      <c r="V1219" s="194"/>
      <c r="W1219" s="194"/>
      <c r="X1219" s="194"/>
      <c r="Y1219" s="194"/>
    </row>
    <row r="1220">
      <c r="A1220" s="542"/>
      <c r="B1220" s="337"/>
      <c r="C1220" s="547"/>
      <c r="D1220" s="337"/>
      <c r="E1220" s="559"/>
      <c r="F1220" s="549"/>
      <c r="G1220" s="549"/>
      <c r="H1220" s="337"/>
      <c r="I1220" s="543"/>
      <c r="J1220" s="480"/>
      <c r="K1220" s="488" t="str">
        <f t="shared" si="1"/>
        <v/>
      </c>
      <c r="L1220" s="489">
        <f t="shared" si="6"/>
        <v>123</v>
      </c>
      <c r="M1220" s="489">
        <f t="shared" si="3"/>
        <v>10</v>
      </c>
      <c r="N1220" s="489" t="str">
        <f t="shared" si="4"/>
        <v/>
      </c>
      <c r="O1220" s="194"/>
      <c r="P1220" s="194"/>
      <c r="Q1220" s="194"/>
      <c r="R1220" s="194"/>
      <c r="S1220" s="194"/>
      <c r="T1220" s="194"/>
      <c r="U1220" s="194"/>
      <c r="V1220" s="194"/>
      <c r="W1220" s="194"/>
      <c r="X1220" s="194"/>
      <c r="Y1220" s="194"/>
    </row>
    <row r="1221">
      <c r="A1221" s="542"/>
      <c r="B1221" s="225"/>
      <c r="C1221" s="226"/>
      <c r="D1221" s="552"/>
      <c r="E1221" s="553"/>
      <c r="F1221" s="554"/>
      <c r="G1221" s="554"/>
      <c r="H1221" s="337"/>
      <c r="I1221" s="543"/>
      <c r="J1221" s="480"/>
      <c r="K1221" s="488" t="str">
        <f t="shared" si="1"/>
        <v/>
      </c>
      <c r="L1221" s="489">
        <f t="shared" si="6"/>
        <v>123</v>
      </c>
      <c r="M1221" s="489">
        <f t="shared" si="3"/>
        <v>10</v>
      </c>
      <c r="N1221" s="489" t="str">
        <f t="shared" si="4"/>
        <v/>
      </c>
      <c r="O1221" s="194"/>
      <c r="P1221" s="194"/>
      <c r="Q1221" s="194"/>
      <c r="R1221" s="194"/>
      <c r="S1221" s="194"/>
      <c r="T1221" s="194"/>
      <c r="U1221" s="194"/>
      <c r="V1221" s="194"/>
      <c r="W1221" s="194"/>
      <c r="X1221" s="194"/>
      <c r="Y1221" s="194"/>
    </row>
    <row r="1222">
      <c r="A1222" s="542"/>
      <c r="B1222" s="546"/>
      <c r="C1222" s="571"/>
      <c r="D1222" s="337"/>
      <c r="E1222" s="548"/>
      <c r="F1222" s="549"/>
      <c r="G1222" s="549"/>
      <c r="H1222" s="337"/>
      <c r="I1222" s="543"/>
      <c r="J1222" s="480"/>
      <c r="K1222" s="488" t="str">
        <f t="shared" si="1"/>
        <v/>
      </c>
      <c r="L1222" s="489">
        <f t="shared" si="6"/>
        <v>123</v>
      </c>
      <c r="M1222" s="489">
        <f t="shared" si="3"/>
        <v>10</v>
      </c>
      <c r="N1222" s="489" t="str">
        <f t="shared" si="4"/>
        <v/>
      </c>
      <c r="O1222" s="194"/>
      <c r="P1222" s="194"/>
      <c r="Q1222" s="194"/>
      <c r="R1222" s="194"/>
      <c r="S1222" s="194"/>
      <c r="T1222" s="194"/>
      <c r="U1222" s="194"/>
      <c r="V1222" s="194"/>
      <c r="W1222" s="194"/>
      <c r="X1222" s="194"/>
      <c r="Y1222" s="194"/>
    </row>
    <row r="1223">
      <c r="A1223" s="542"/>
      <c r="B1223" s="546"/>
      <c r="C1223" s="571"/>
      <c r="D1223" s="337"/>
      <c r="E1223" s="548"/>
      <c r="F1223" s="549"/>
      <c r="G1223" s="549"/>
      <c r="H1223" s="337"/>
      <c r="I1223" s="543"/>
      <c r="J1223" s="480"/>
      <c r="K1223" s="488" t="str">
        <f t="shared" si="1"/>
        <v/>
      </c>
      <c r="L1223" s="489">
        <f t="shared" si="6"/>
        <v>123</v>
      </c>
      <c r="M1223" s="489">
        <f t="shared" si="3"/>
        <v>10</v>
      </c>
      <c r="N1223" s="489" t="str">
        <f t="shared" si="4"/>
        <v/>
      </c>
      <c r="O1223" s="194"/>
      <c r="P1223" s="194"/>
      <c r="Q1223" s="194"/>
      <c r="R1223" s="194"/>
      <c r="S1223" s="194"/>
      <c r="T1223" s="194"/>
      <c r="U1223" s="194"/>
      <c r="V1223" s="194"/>
      <c r="W1223" s="194"/>
      <c r="X1223" s="194"/>
      <c r="Y1223" s="194"/>
    </row>
    <row r="1224">
      <c r="A1224" s="542"/>
      <c r="B1224" s="546"/>
      <c r="C1224" s="571"/>
      <c r="D1224" s="337"/>
      <c r="E1224" s="548"/>
      <c r="F1224" s="549"/>
      <c r="G1224" s="549"/>
      <c r="H1224" s="337"/>
      <c r="I1224" s="543"/>
      <c r="J1224" s="480"/>
      <c r="K1224" s="488" t="str">
        <f t="shared" si="1"/>
        <v/>
      </c>
      <c r="L1224" s="489">
        <f t="shared" si="6"/>
        <v>123</v>
      </c>
      <c r="M1224" s="489">
        <f t="shared" si="3"/>
        <v>10</v>
      </c>
      <c r="N1224" s="489" t="str">
        <f t="shared" si="4"/>
        <v/>
      </c>
      <c r="O1224" s="194"/>
      <c r="P1224" s="194"/>
      <c r="Q1224" s="194"/>
      <c r="R1224" s="194"/>
      <c r="S1224" s="194"/>
      <c r="T1224" s="194"/>
      <c r="U1224" s="194"/>
      <c r="V1224" s="194"/>
      <c r="W1224" s="194"/>
      <c r="X1224" s="194"/>
      <c r="Y1224" s="194"/>
    </row>
    <row r="1225">
      <c r="A1225" s="542"/>
      <c r="B1225" s="546"/>
      <c r="C1225" s="571"/>
      <c r="D1225" s="337"/>
      <c r="E1225" s="548"/>
      <c r="F1225" s="549"/>
      <c r="G1225" s="549"/>
      <c r="H1225" s="337"/>
      <c r="I1225" s="543"/>
      <c r="J1225" s="480"/>
      <c r="K1225" s="488" t="str">
        <f t="shared" si="1"/>
        <v/>
      </c>
      <c r="L1225" s="489">
        <f t="shared" si="6"/>
        <v>123</v>
      </c>
      <c r="M1225" s="489">
        <f t="shared" si="3"/>
        <v>10</v>
      </c>
      <c r="N1225" s="489" t="str">
        <f t="shared" si="4"/>
        <v/>
      </c>
      <c r="O1225" s="194"/>
      <c r="P1225" s="194"/>
      <c r="Q1225" s="194"/>
      <c r="R1225" s="194"/>
      <c r="S1225" s="194"/>
      <c r="T1225" s="194"/>
      <c r="U1225" s="194"/>
      <c r="V1225" s="194"/>
      <c r="W1225" s="194"/>
      <c r="X1225" s="194"/>
      <c r="Y1225" s="194"/>
    </row>
    <row r="1226">
      <c r="A1226" s="542"/>
      <c r="B1226" s="546"/>
      <c r="C1226" s="571"/>
      <c r="D1226" s="337"/>
      <c r="E1226" s="548"/>
      <c r="F1226" s="549"/>
      <c r="G1226" s="549"/>
      <c r="H1226" s="337"/>
      <c r="I1226" s="543"/>
      <c r="J1226" s="480"/>
      <c r="K1226" s="488" t="str">
        <f t="shared" si="1"/>
        <v/>
      </c>
      <c r="L1226" s="489">
        <f t="shared" si="6"/>
        <v>123</v>
      </c>
      <c r="M1226" s="489">
        <f t="shared" si="3"/>
        <v>10</v>
      </c>
      <c r="N1226" s="489" t="str">
        <f t="shared" si="4"/>
        <v/>
      </c>
      <c r="O1226" s="194"/>
      <c r="P1226" s="194"/>
      <c r="Q1226" s="194"/>
      <c r="R1226" s="194"/>
      <c r="S1226" s="194"/>
      <c r="T1226" s="194"/>
      <c r="U1226" s="194"/>
      <c r="V1226" s="194"/>
      <c r="W1226" s="194"/>
      <c r="X1226" s="194"/>
      <c r="Y1226" s="194"/>
    </row>
    <row r="1227">
      <c r="A1227" s="542"/>
      <c r="B1227" s="546"/>
      <c r="C1227" s="571"/>
      <c r="D1227" s="337"/>
      <c r="E1227" s="548"/>
      <c r="F1227" s="549"/>
      <c r="G1227" s="549"/>
      <c r="H1227" s="337"/>
      <c r="I1227" s="543"/>
      <c r="J1227" s="480"/>
      <c r="K1227" s="488" t="str">
        <f t="shared" si="1"/>
        <v/>
      </c>
      <c r="L1227" s="489">
        <f t="shared" si="6"/>
        <v>123</v>
      </c>
      <c r="M1227" s="489">
        <f t="shared" si="3"/>
        <v>10</v>
      </c>
      <c r="N1227" s="489" t="str">
        <f t="shared" si="4"/>
        <v/>
      </c>
      <c r="O1227" s="194"/>
      <c r="P1227" s="194"/>
      <c r="Q1227" s="194"/>
      <c r="R1227" s="194"/>
      <c r="S1227" s="194"/>
      <c r="T1227" s="194"/>
      <c r="U1227" s="194"/>
      <c r="V1227" s="194"/>
      <c r="W1227" s="194"/>
      <c r="X1227" s="194"/>
      <c r="Y1227" s="194"/>
    </row>
    <row r="1228">
      <c r="A1228" s="542"/>
      <c r="B1228" s="546"/>
      <c r="C1228" s="571"/>
      <c r="D1228" s="337"/>
      <c r="E1228" s="548"/>
      <c r="F1228" s="549"/>
      <c r="G1228" s="549"/>
      <c r="H1228" s="337"/>
      <c r="I1228" s="543"/>
      <c r="J1228" s="480"/>
      <c r="K1228" s="488" t="str">
        <f t="shared" si="1"/>
        <v/>
      </c>
      <c r="L1228" s="489">
        <f t="shared" si="6"/>
        <v>123</v>
      </c>
      <c r="M1228" s="489">
        <f t="shared" si="3"/>
        <v>10</v>
      </c>
      <c r="N1228" s="489" t="str">
        <f t="shared" si="4"/>
        <v/>
      </c>
      <c r="O1228" s="194"/>
      <c r="P1228" s="194"/>
      <c r="Q1228" s="194"/>
      <c r="R1228" s="194"/>
      <c r="S1228" s="194"/>
      <c r="T1228" s="194"/>
      <c r="U1228" s="194"/>
      <c r="V1228" s="194"/>
      <c r="W1228" s="194"/>
      <c r="X1228" s="194"/>
      <c r="Y1228" s="194"/>
    </row>
    <row r="1229">
      <c r="A1229" s="542"/>
      <c r="B1229" s="546"/>
      <c r="C1229" s="571"/>
      <c r="D1229" s="337"/>
      <c r="E1229" s="548"/>
      <c r="F1229" s="549"/>
      <c r="G1229" s="549"/>
      <c r="H1229" s="337"/>
      <c r="I1229" s="543"/>
      <c r="J1229" s="480"/>
      <c r="K1229" s="488" t="str">
        <f t="shared" si="1"/>
        <v/>
      </c>
      <c r="L1229" s="489">
        <f t="shared" si="6"/>
        <v>123</v>
      </c>
      <c r="M1229" s="489">
        <f t="shared" si="3"/>
        <v>10</v>
      </c>
      <c r="N1229" s="489" t="str">
        <f t="shared" si="4"/>
        <v/>
      </c>
      <c r="O1229" s="194"/>
      <c r="P1229" s="194"/>
      <c r="Q1229" s="194"/>
      <c r="R1229" s="194"/>
      <c r="S1229" s="194"/>
      <c r="T1229" s="194"/>
      <c r="U1229" s="194"/>
      <c r="V1229" s="194"/>
      <c r="W1229" s="194"/>
      <c r="X1229" s="194"/>
      <c r="Y1229" s="194"/>
    </row>
    <row r="1230">
      <c r="A1230" s="542"/>
      <c r="B1230" s="546"/>
      <c r="C1230" s="571"/>
      <c r="D1230" s="337"/>
      <c r="E1230" s="548"/>
      <c r="F1230" s="549"/>
      <c r="G1230" s="549"/>
      <c r="H1230" s="337"/>
      <c r="I1230" s="543"/>
      <c r="J1230" s="480"/>
      <c r="K1230" s="488" t="str">
        <f t="shared" si="1"/>
        <v/>
      </c>
      <c r="L1230" s="489">
        <f t="shared" si="6"/>
        <v>123</v>
      </c>
      <c r="M1230" s="489">
        <f t="shared" si="3"/>
        <v>10</v>
      </c>
      <c r="N1230" s="489" t="str">
        <f t="shared" si="4"/>
        <v/>
      </c>
      <c r="O1230" s="194"/>
      <c r="P1230" s="194"/>
      <c r="Q1230" s="194"/>
      <c r="R1230" s="194"/>
      <c r="S1230" s="194"/>
      <c r="T1230" s="194"/>
      <c r="U1230" s="194"/>
      <c r="V1230" s="194"/>
      <c r="W1230" s="194"/>
      <c r="X1230" s="194"/>
      <c r="Y1230" s="194"/>
    </row>
    <row r="1231">
      <c r="A1231" s="542"/>
      <c r="B1231" s="546"/>
      <c r="C1231" s="571"/>
      <c r="D1231" s="337"/>
      <c r="E1231" s="548"/>
      <c r="F1231" s="549"/>
      <c r="G1231" s="549"/>
      <c r="H1231" s="337"/>
      <c r="I1231" s="543"/>
      <c r="J1231" s="480"/>
      <c r="K1231" s="488" t="str">
        <f t="shared" si="1"/>
        <v/>
      </c>
      <c r="L1231" s="489">
        <f t="shared" si="6"/>
        <v>123</v>
      </c>
      <c r="M1231" s="489">
        <f t="shared" si="3"/>
        <v>10</v>
      </c>
      <c r="N1231" s="489" t="str">
        <f t="shared" si="4"/>
        <v/>
      </c>
      <c r="O1231" s="194"/>
      <c r="P1231" s="194"/>
      <c r="Q1231" s="194"/>
      <c r="R1231" s="194"/>
      <c r="S1231" s="194"/>
      <c r="T1231" s="194"/>
      <c r="U1231" s="194"/>
      <c r="V1231" s="194"/>
      <c r="W1231" s="194"/>
      <c r="X1231" s="194"/>
      <c r="Y1231" s="194"/>
    </row>
    <row r="1232">
      <c r="A1232" s="542"/>
      <c r="B1232" s="225"/>
      <c r="C1232" s="551"/>
      <c r="D1232" s="552"/>
      <c r="E1232" s="564"/>
      <c r="F1232" s="554"/>
      <c r="G1232" s="554"/>
      <c r="H1232" s="552"/>
      <c r="I1232" s="543"/>
      <c r="J1232" s="480"/>
      <c r="K1232" s="488" t="str">
        <f t="shared" si="1"/>
        <v/>
      </c>
      <c r="L1232" s="489">
        <f t="shared" si="6"/>
        <v>123</v>
      </c>
      <c r="M1232" s="489">
        <f t="shared" si="3"/>
        <v>10</v>
      </c>
      <c r="N1232" s="489" t="str">
        <f t="shared" si="4"/>
        <v/>
      </c>
      <c r="O1232" s="194"/>
      <c r="P1232" s="194"/>
      <c r="Q1232" s="194"/>
      <c r="R1232" s="194"/>
      <c r="S1232" s="194"/>
      <c r="T1232" s="194"/>
      <c r="U1232" s="194"/>
      <c r="V1232" s="194"/>
      <c r="W1232" s="194"/>
      <c r="X1232" s="194"/>
      <c r="Y1232" s="194"/>
    </row>
    <row r="1233">
      <c r="A1233" s="542"/>
      <c r="B1233" s="546"/>
      <c r="C1233" s="547"/>
      <c r="D1233" s="337"/>
      <c r="E1233" s="559"/>
      <c r="F1233" s="549"/>
      <c r="G1233" s="549"/>
      <c r="H1233" s="337"/>
      <c r="I1233" s="543"/>
      <c r="J1233" s="480"/>
      <c r="K1233" s="488" t="str">
        <f t="shared" si="1"/>
        <v/>
      </c>
      <c r="L1233" s="489">
        <f t="shared" si="6"/>
        <v>123</v>
      </c>
      <c r="M1233" s="489">
        <f t="shared" si="3"/>
        <v>10</v>
      </c>
      <c r="N1233" s="489" t="str">
        <f t="shared" si="4"/>
        <v/>
      </c>
      <c r="O1233" s="194"/>
      <c r="P1233" s="194"/>
      <c r="Q1233" s="194"/>
      <c r="R1233" s="194"/>
      <c r="S1233" s="194"/>
      <c r="T1233" s="194"/>
      <c r="U1233" s="194"/>
      <c r="V1233" s="194"/>
      <c r="W1233" s="194"/>
      <c r="X1233" s="194"/>
      <c r="Y1233" s="194"/>
    </row>
    <row r="1234">
      <c r="A1234" s="542"/>
      <c r="B1234" s="546"/>
      <c r="C1234" s="547"/>
      <c r="D1234" s="337"/>
      <c r="E1234" s="559"/>
      <c r="F1234" s="549"/>
      <c r="G1234" s="549"/>
      <c r="H1234" s="337"/>
      <c r="I1234" s="543"/>
      <c r="J1234" s="480"/>
      <c r="K1234" s="488" t="str">
        <f t="shared" si="1"/>
        <v/>
      </c>
      <c r="L1234" s="489">
        <f t="shared" si="6"/>
        <v>123</v>
      </c>
      <c r="M1234" s="489">
        <f t="shared" si="3"/>
        <v>10</v>
      </c>
      <c r="N1234" s="489" t="str">
        <f t="shared" si="4"/>
        <v/>
      </c>
      <c r="O1234" s="194"/>
      <c r="P1234" s="194"/>
      <c r="Q1234" s="194"/>
      <c r="R1234" s="194"/>
      <c r="S1234" s="194"/>
      <c r="T1234" s="194"/>
      <c r="U1234" s="194"/>
      <c r="V1234" s="194"/>
      <c r="W1234" s="194"/>
      <c r="X1234" s="194"/>
      <c r="Y1234" s="194"/>
    </row>
    <row r="1235">
      <c r="A1235" s="542"/>
      <c r="B1235" s="225"/>
      <c r="C1235" s="551"/>
      <c r="D1235" s="552"/>
      <c r="E1235" s="564"/>
      <c r="F1235" s="554"/>
      <c r="G1235" s="554"/>
      <c r="H1235" s="552"/>
      <c r="I1235" s="543"/>
      <c r="J1235" s="480"/>
      <c r="K1235" s="488" t="str">
        <f t="shared" si="1"/>
        <v/>
      </c>
      <c r="L1235" s="489">
        <f t="shared" si="6"/>
        <v>123</v>
      </c>
      <c r="M1235" s="489">
        <f t="shared" si="3"/>
        <v>10</v>
      </c>
      <c r="N1235" s="489" t="str">
        <f t="shared" si="4"/>
        <v/>
      </c>
      <c r="O1235" s="194"/>
      <c r="P1235" s="194"/>
      <c r="Q1235" s="194"/>
      <c r="R1235" s="194"/>
      <c r="S1235" s="194"/>
      <c r="T1235" s="194"/>
      <c r="U1235" s="194"/>
      <c r="V1235" s="194"/>
      <c r="W1235" s="194"/>
      <c r="X1235" s="194"/>
      <c r="Y1235" s="194"/>
    </row>
    <row r="1236">
      <c r="A1236" s="542"/>
      <c r="B1236" s="546"/>
      <c r="C1236" s="547"/>
      <c r="D1236" s="337"/>
      <c r="E1236" s="559"/>
      <c r="F1236" s="549"/>
      <c r="G1236" s="549"/>
      <c r="H1236" s="337"/>
      <c r="I1236" s="543"/>
      <c r="J1236" s="480"/>
      <c r="K1236" s="488" t="str">
        <f t="shared" si="1"/>
        <v/>
      </c>
      <c r="L1236" s="489">
        <f t="shared" si="6"/>
        <v>123</v>
      </c>
      <c r="M1236" s="489">
        <f t="shared" si="3"/>
        <v>10</v>
      </c>
      <c r="N1236" s="489" t="str">
        <f t="shared" si="4"/>
        <v/>
      </c>
      <c r="O1236" s="194"/>
      <c r="P1236" s="194"/>
      <c r="Q1236" s="194"/>
      <c r="R1236" s="194"/>
      <c r="S1236" s="194"/>
      <c r="T1236" s="194"/>
      <c r="U1236" s="194"/>
      <c r="V1236" s="194"/>
      <c r="W1236" s="194"/>
      <c r="X1236" s="194"/>
      <c r="Y1236" s="194"/>
    </row>
    <row r="1237">
      <c r="A1237" s="542"/>
      <c r="B1237" s="546"/>
      <c r="C1237" s="547"/>
      <c r="D1237" s="337"/>
      <c r="E1237" s="559"/>
      <c r="F1237" s="549"/>
      <c r="G1237" s="549"/>
      <c r="H1237" s="337"/>
      <c r="I1237" s="543"/>
      <c r="J1237" s="480"/>
      <c r="K1237" s="488" t="str">
        <f t="shared" si="1"/>
        <v/>
      </c>
      <c r="L1237" s="489">
        <f t="shared" si="6"/>
        <v>123</v>
      </c>
      <c r="M1237" s="489">
        <f t="shared" si="3"/>
        <v>10</v>
      </c>
      <c r="N1237" s="489" t="str">
        <f t="shared" si="4"/>
        <v/>
      </c>
      <c r="O1237" s="194"/>
      <c r="P1237" s="194"/>
      <c r="Q1237" s="194"/>
      <c r="R1237" s="194"/>
      <c r="S1237" s="194"/>
      <c r="T1237" s="194"/>
      <c r="U1237" s="194"/>
      <c r="V1237" s="194"/>
      <c r="W1237" s="194"/>
      <c r="X1237" s="194"/>
      <c r="Y1237" s="194"/>
    </row>
    <row r="1238">
      <c r="A1238" s="542"/>
      <c r="B1238" s="546"/>
      <c r="C1238" s="547"/>
      <c r="D1238" s="337"/>
      <c r="E1238" s="559"/>
      <c r="F1238" s="549"/>
      <c r="G1238" s="549"/>
      <c r="H1238" s="337"/>
      <c r="I1238" s="543"/>
      <c r="J1238" s="480"/>
      <c r="K1238" s="488" t="str">
        <f t="shared" si="1"/>
        <v/>
      </c>
      <c r="L1238" s="489">
        <f t="shared" si="6"/>
        <v>123</v>
      </c>
      <c r="M1238" s="489">
        <f t="shared" si="3"/>
        <v>10</v>
      </c>
      <c r="N1238" s="489" t="str">
        <f t="shared" si="4"/>
        <v/>
      </c>
      <c r="O1238" s="194"/>
      <c r="P1238" s="194"/>
      <c r="Q1238" s="194"/>
      <c r="R1238" s="194"/>
      <c r="S1238" s="194"/>
      <c r="T1238" s="194"/>
      <c r="U1238" s="194"/>
      <c r="V1238" s="194"/>
      <c r="W1238" s="194"/>
      <c r="X1238" s="194"/>
      <c r="Y1238" s="194"/>
    </row>
    <row r="1239">
      <c r="A1239" s="542"/>
      <c r="B1239" s="546"/>
      <c r="C1239" s="547"/>
      <c r="D1239" s="337"/>
      <c r="E1239" s="559"/>
      <c r="F1239" s="549"/>
      <c r="G1239" s="549"/>
      <c r="H1239" s="337"/>
      <c r="I1239" s="543"/>
      <c r="J1239" s="480"/>
      <c r="K1239" s="488" t="str">
        <f t="shared" si="1"/>
        <v/>
      </c>
      <c r="L1239" s="489">
        <f t="shared" si="6"/>
        <v>123</v>
      </c>
      <c r="M1239" s="489">
        <f t="shared" si="3"/>
        <v>10</v>
      </c>
      <c r="N1239" s="489" t="str">
        <f t="shared" si="4"/>
        <v/>
      </c>
      <c r="O1239" s="194"/>
      <c r="P1239" s="194"/>
      <c r="Q1239" s="194"/>
      <c r="R1239" s="194"/>
      <c r="S1239" s="194"/>
      <c r="T1239" s="194"/>
      <c r="U1239" s="194"/>
      <c r="V1239" s="194"/>
      <c r="W1239" s="194"/>
      <c r="X1239" s="194"/>
      <c r="Y1239" s="194"/>
    </row>
    <row r="1240">
      <c r="A1240" s="542"/>
      <c r="B1240" s="546"/>
      <c r="C1240" s="547"/>
      <c r="D1240" s="337"/>
      <c r="E1240" s="559"/>
      <c r="F1240" s="549"/>
      <c r="G1240" s="549"/>
      <c r="H1240" s="337"/>
      <c r="I1240" s="543"/>
      <c r="J1240" s="480"/>
      <c r="K1240" s="488" t="str">
        <f t="shared" si="1"/>
        <v/>
      </c>
      <c r="L1240" s="489">
        <f t="shared" si="6"/>
        <v>123</v>
      </c>
      <c r="M1240" s="489">
        <f t="shared" si="3"/>
        <v>10</v>
      </c>
      <c r="N1240" s="489" t="str">
        <f t="shared" si="4"/>
        <v/>
      </c>
      <c r="O1240" s="194"/>
      <c r="P1240" s="194"/>
      <c r="Q1240" s="194"/>
      <c r="R1240" s="194"/>
      <c r="S1240" s="194"/>
      <c r="T1240" s="194"/>
      <c r="U1240" s="194"/>
      <c r="V1240" s="194"/>
      <c r="W1240" s="194"/>
      <c r="X1240" s="194"/>
      <c r="Y1240" s="194"/>
    </row>
    <row r="1241">
      <c r="A1241" s="542"/>
      <c r="B1241" s="546"/>
      <c r="C1241" s="547"/>
      <c r="D1241" s="337"/>
      <c r="E1241" s="559"/>
      <c r="F1241" s="549"/>
      <c r="G1241" s="549"/>
      <c r="H1241" s="337"/>
      <c r="I1241" s="543"/>
      <c r="J1241" s="480"/>
      <c r="K1241" s="488" t="str">
        <f t="shared" si="1"/>
        <v/>
      </c>
      <c r="L1241" s="489">
        <f t="shared" si="6"/>
        <v>123</v>
      </c>
      <c r="M1241" s="489">
        <f t="shared" si="3"/>
        <v>10</v>
      </c>
      <c r="N1241" s="489" t="str">
        <f t="shared" si="4"/>
        <v/>
      </c>
      <c r="O1241" s="194"/>
      <c r="P1241" s="194"/>
      <c r="Q1241" s="194"/>
      <c r="R1241" s="194"/>
      <c r="S1241" s="194"/>
      <c r="T1241" s="194"/>
      <c r="U1241" s="194"/>
      <c r="V1241" s="194"/>
      <c r="W1241" s="194"/>
      <c r="X1241" s="194"/>
      <c r="Y1241" s="194"/>
    </row>
    <row r="1242">
      <c r="A1242" s="542"/>
      <c r="B1242" s="546"/>
      <c r="C1242" s="547"/>
      <c r="D1242" s="337"/>
      <c r="E1242" s="559"/>
      <c r="F1242" s="549"/>
      <c r="G1242" s="549"/>
      <c r="H1242" s="337"/>
      <c r="I1242" s="543"/>
      <c r="J1242" s="480"/>
      <c r="K1242" s="488" t="str">
        <f t="shared" si="1"/>
        <v/>
      </c>
      <c r="L1242" s="489">
        <f t="shared" si="6"/>
        <v>123</v>
      </c>
      <c r="M1242" s="489">
        <f t="shared" si="3"/>
        <v>10</v>
      </c>
      <c r="N1242" s="489" t="str">
        <f t="shared" si="4"/>
        <v/>
      </c>
      <c r="O1242" s="194"/>
      <c r="P1242" s="194"/>
      <c r="Q1242" s="194"/>
      <c r="R1242" s="194"/>
      <c r="S1242" s="194"/>
      <c r="T1242" s="194"/>
      <c r="U1242" s="194"/>
      <c r="V1242" s="194"/>
      <c r="W1242" s="194"/>
      <c r="X1242" s="194"/>
      <c r="Y1242" s="194"/>
    </row>
    <row r="1243">
      <c r="A1243" s="542"/>
      <c r="B1243" s="546"/>
      <c r="C1243" s="547"/>
      <c r="D1243" s="337"/>
      <c r="E1243" s="559"/>
      <c r="F1243" s="549"/>
      <c r="G1243" s="549"/>
      <c r="H1243" s="337"/>
      <c r="I1243" s="543"/>
      <c r="J1243" s="480"/>
      <c r="K1243" s="488" t="str">
        <f t="shared" si="1"/>
        <v/>
      </c>
      <c r="L1243" s="489">
        <f t="shared" si="6"/>
        <v>123</v>
      </c>
      <c r="M1243" s="489">
        <f t="shared" si="3"/>
        <v>10</v>
      </c>
      <c r="N1243" s="489" t="str">
        <f t="shared" si="4"/>
        <v/>
      </c>
      <c r="O1243" s="194"/>
      <c r="P1243" s="194"/>
      <c r="Q1243" s="194"/>
      <c r="R1243" s="194"/>
      <c r="S1243" s="194"/>
      <c r="T1243" s="194"/>
      <c r="U1243" s="194"/>
      <c r="V1243" s="194"/>
      <c r="W1243" s="194"/>
      <c r="X1243" s="194"/>
      <c r="Y1243" s="194"/>
    </row>
    <row r="1244">
      <c r="A1244" s="542"/>
      <c r="B1244" s="546"/>
      <c r="C1244" s="547"/>
      <c r="D1244" s="337"/>
      <c r="E1244" s="559"/>
      <c r="F1244" s="549"/>
      <c r="G1244" s="549"/>
      <c r="H1244" s="337"/>
      <c r="I1244" s="543"/>
      <c r="J1244" s="480"/>
      <c r="K1244" s="488" t="str">
        <f t="shared" si="1"/>
        <v/>
      </c>
      <c r="L1244" s="489">
        <f t="shared" si="6"/>
        <v>123</v>
      </c>
      <c r="M1244" s="489">
        <f t="shared" si="3"/>
        <v>10</v>
      </c>
      <c r="N1244" s="489" t="str">
        <f t="shared" si="4"/>
        <v/>
      </c>
      <c r="O1244" s="194"/>
      <c r="P1244" s="194"/>
      <c r="Q1244" s="194"/>
      <c r="R1244" s="194"/>
      <c r="S1244" s="194"/>
      <c r="T1244" s="194"/>
      <c r="U1244" s="194"/>
      <c r="V1244" s="194"/>
      <c r="W1244" s="194"/>
      <c r="X1244" s="194"/>
      <c r="Y1244" s="194"/>
    </row>
    <row r="1245">
      <c r="A1245" s="542"/>
      <c r="B1245" s="546"/>
      <c r="C1245" s="547"/>
      <c r="D1245" s="337"/>
      <c r="E1245" s="559"/>
      <c r="F1245" s="549"/>
      <c r="G1245" s="549"/>
      <c r="H1245" s="337"/>
      <c r="I1245" s="543"/>
      <c r="J1245" s="480"/>
      <c r="K1245" s="488" t="str">
        <f t="shared" si="1"/>
        <v/>
      </c>
      <c r="L1245" s="489">
        <f t="shared" si="6"/>
        <v>123</v>
      </c>
      <c r="M1245" s="489">
        <f t="shared" si="3"/>
        <v>10</v>
      </c>
      <c r="N1245" s="489" t="str">
        <f t="shared" si="4"/>
        <v/>
      </c>
      <c r="O1245" s="194"/>
      <c r="P1245" s="194"/>
      <c r="Q1245" s="194"/>
      <c r="R1245" s="194"/>
      <c r="S1245" s="194"/>
      <c r="T1245" s="194"/>
      <c r="U1245" s="194"/>
      <c r="V1245" s="194"/>
      <c r="W1245" s="194"/>
      <c r="X1245" s="194"/>
      <c r="Y1245" s="194"/>
    </row>
    <row r="1246">
      <c r="A1246" s="542"/>
      <c r="B1246" s="546"/>
      <c r="C1246" s="547"/>
      <c r="D1246" s="337"/>
      <c r="E1246" s="559"/>
      <c r="F1246" s="549"/>
      <c r="G1246" s="549"/>
      <c r="H1246" s="337"/>
      <c r="I1246" s="543"/>
      <c r="J1246" s="480"/>
      <c r="K1246" s="488" t="str">
        <f t="shared" si="1"/>
        <v/>
      </c>
      <c r="L1246" s="489">
        <f t="shared" si="6"/>
        <v>123</v>
      </c>
      <c r="M1246" s="489">
        <f t="shared" si="3"/>
        <v>10</v>
      </c>
      <c r="N1246" s="489" t="str">
        <f t="shared" si="4"/>
        <v/>
      </c>
      <c r="O1246" s="194"/>
      <c r="P1246" s="194"/>
      <c r="Q1246" s="194"/>
      <c r="R1246" s="194"/>
      <c r="S1246" s="194"/>
      <c r="T1246" s="194"/>
      <c r="U1246" s="194"/>
      <c r="V1246" s="194"/>
      <c r="W1246" s="194"/>
      <c r="X1246" s="194"/>
      <c r="Y1246" s="194"/>
    </row>
    <row r="1247">
      <c r="A1247" s="542"/>
      <c r="B1247" s="546"/>
      <c r="C1247" s="547"/>
      <c r="D1247" s="337"/>
      <c r="E1247" s="559"/>
      <c r="F1247" s="549"/>
      <c r="G1247" s="549"/>
      <c r="H1247" s="337"/>
      <c r="I1247" s="543"/>
      <c r="J1247" s="480"/>
      <c r="K1247" s="488" t="str">
        <f t="shared" si="1"/>
        <v/>
      </c>
      <c r="L1247" s="489">
        <f t="shared" si="6"/>
        <v>123</v>
      </c>
      <c r="M1247" s="489">
        <f t="shared" si="3"/>
        <v>10</v>
      </c>
      <c r="N1247" s="489" t="str">
        <f t="shared" si="4"/>
        <v/>
      </c>
      <c r="O1247" s="194"/>
      <c r="P1247" s="194"/>
      <c r="Q1247" s="194"/>
      <c r="R1247" s="194"/>
      <c r="S1247" s="194"/>
      <c r="T1247" s="194"/>
      <c r="U1247" s="194"/>
      <c r="V1247" s="194"/>
      <c r="W1247" s="194"/>
      <c r="X1247" s="194"/>
      <c r="Y1247" s="194"/>
    </row>
    <row r="1248">
      <c r="A1248" s="542"/>
      <c r="B1248" s="560"/>
      <c r="C1248" s="571"/>
      <c r="D1248" s="337"/>
      <c r="E1248" s="559"/>
      <c r="F1248" s="549"/>
      <c r="G1248" s="549"/>
      <c r="H1248" s="337"/>
      <c r="I1248" s="543"/>
      <c r="J1248" s="480"/>
      <c r="K1248" s="488" t="str">
        <f t="shared" si="1"/>
        <v/>
      </c>
      <c r="L1248" s="489">
        <f t="shared" si="6"/>
        <v>123</v>
      </c>
      <c r="M1248" s="489">
        <f t="shared" si="3"/>
        <v>10</v>
      </c>
      <c r="N1248" s="489" t="str">
        <f t="shared" si="4"/>
        <v/>
      </c>
      <c r="O1248" s="194"/>
      <c r="P1248" s="194"/>
      <c r="Q1248" s="194"/>
      <c r="R1248" s="194"/>
      <c r="S1248" s="194"/>
      <c r="T1248" s="194"/>
      <c r="U1248" s="194"/>
      <c r="V1248" s="194"/>
      <c r="W1248" s="194"/>
      <c r="X1248" s="194"/>
      <c r="Y1248" s="194"/>
    </row>
    <row r="1249">
      <c r="A1249" s="542"/>
      <c r="B1249" s="560"/>
      <c r="C1249" s="571"/>
      <c r="D1249" s="337"/>
      <c r="E1249" s="559"/>
      <c r="F1249" s="549"/>
      <c r="G1249" s="549"/>
      <c r="H1249" s="337"/>
      <c r="I1249" s="543"/>
      <c r="J1249" s="480"/>
      <c r="K1249" s="488" t="str">
        <f t="shared" si="1"/>
        <v/>
      </c>
      <c r="L1249" s="489">
        <f t="shared" si="6"/>
        <v>123</v>
      </c>
      <c r="M1249" s="489">
        <f t="shared" si="3"/>
        <v>10</v>
      </c>
      <c r="N1249" s="489" t="str">
        <f t="shared" si="4"/>
        <v/>
      </c>
      <c r="O1249" s="194"/>
      <c r="P1249" s="194"/>
      <c r="Q1249" s="194"/>
      <c r="R1249" s="194"/>
      <c r="S1249" s="194"/>
      <c r="T1249" s="194"/>
      <c r="U1249" s="194"/>
      <c r="V1249" s="194"/>
      <c r="W1249" s="194"/>
      <c r="X1249" s="194"/>
      <c r="Y1249" s="194"/>
    </row>
    <row r="1250">
      <c r="A1250" s="542"/>
      <c r="B1250" s="560"/>
      <c r="C1250" s="571"/>
      <c r="D1250" s="337"/>
      <c r="E1250" s="559"/>
      <c r="F1250" s="549"/>
      <c r="G1250" s="549"/>
      <c r="H1250" s="337"/>
      <c r="I1250" s="543"/>
      <c r="J1250" s="480"/>
      <c r="K1250" s="488" t="str">
        <f t="shared" si="1"/>
        <v/>
      </c>
      <c r="L1250" s="489">
        <f t="shared" si="6"/>
        <v>123</v>
      </c>
      <c r="M1250" s="489">
        <f t="shared" si="3"/>
        <v>10</v>
      </c>
      <c r="N1250" s="489" t="str">
        <f t="shared" si="4"/>
        <v/>
      </c>
      <c r="O1250" s="194"/>
      <c r="P1250" s="194"/>
      <c r="Q1250" s="194"/>
      <c r="R1250" s="194"/>
      <c r="S1250" s="194"/>
      <c r="T1250" s="194"/>
      <c r="U1250" s="194"/>
      <c r="V1250" s="194"/>
      <c r="W1250" s="194"/>
      <c r="X1250" s="194"/>
      <c r="Y1250" s="194"/>
    </row>
    <row r="1251">
      <c r="A1251" s="542"/>
      <c r="B1251" s="560"/>
      <c r="C1251" s="571"/>
      <c r="D1251" s="337"/>
      <c r="E1251" s="559"/>
      <c r="F1251" s="549"/>
      <c r="G1251" s="549"/>
      <c r="H1251" s="337"/>
      <c r="I1251" s="543"/>
      <c r="J1251" s="480"/>
      <c r="K1251" s="488" t="str">
        <f t="shared" si="1"/>
        <v/>
      </c>
      <c r="L1251" s="489">
        <f t="shared" si="6"/>
        <v>123</v>
      </c>
      <c r="M1251" s="489">
        <f t="shared" si="3"/>
        <v>10</v>
      </c>
      <c r="N1251" s="489" t="str">
        <f t="shared" si="4"/>
        <v/>
      </c>
      <c r="O1251" s="194"/>
      <c r="P1251" s="194"/>
      <c r="Q1251" s="194"/>
      <c r="R1251" s="194"/>
      <c r="S1251" s="194"/>
      <c r="T1251" s="194"/>
      <c r="U1251" s="194"/>
      <c r="V1251" s="194"/>
      <c r="W1251" s="194"/>
      <c r="X1251" s="194"/>
      <c r="Y1251" s="194"/>
    </row>
    <row r="1252">
      <c r="A1252" s="542"/>
      <c r="B1252" s="560"/>
      <c r="C1252" s="571"/>
      <c r="D1252" s="337"/>
      <c r="E1252" s="559"/>
      <c r="F1252" s="549"/>
      <c r="G1252" s="549"/>
      <c r="H1252" s="337"/>
      <c r="I1252" s="543"/>
      <c r="J1252" s="480"/>
      <c r="K1252" s="488" t="str">
        <f t="shared" si="1"/>
        <v/>
      </c>
      <c r="L1252" s="489">
        <f t="shared" si="6"/>
        <v>123</v>
      </c>
      <c r="M1252" s="489">
        <f t="shared" si="3"/>
        <v>10</v>
      </c>
      <c r="N1252" s="489" t="str">
        <f t="shared" si="4"/>
        <v/>
      </c>
      <c r="O1252" s="194"/>
      <c r="P1252" s="194"/>
      <c r="Q1252" s="194"/>
      <c r="R1252" s="194"/>
      <c r="S1252" s="194"/>
      <c r="T1252" s="194"/>
      <c r="U1252" s="194"/>
      <c r="V1252" s="194"/>
      <c r="W1252" s="194"/>
      <c r="X1252" s="194"/>
      <c r="Y1252" s="194"/>
    </row>
    <row r="1253">
      <c r="A1253" s="542"/>
      <c r="B1253" s="560"/>
      <c r="C1253" s="571"/>
      <c r="D1253" s="337"/>
      <c r="E1253" s="559"/>
      <c r="F1253" s="549"/>
      <c r="G1253" s="549"/>
      <c r="H1253" s="337"/>
      <c r="I1253" s="543"/>
      <c r="J1253" s="480"/>
      <c r="K1253" s="488" t="str">
        <f t="shared" si="1"/>
        <v/>
      </c>
      <c r="L1253" s="489">
        <f t="shared" si="6"/>
        <v>123</v>
      </c>
      <c r="M1253" s="489">
        <f t="shared" si="3"/>
        <v>10</v>
      </c>
      <c r="N1253" s="489" t="str">
        <f t="shared" si="4"/>
        <v/>
      </c>
      <c r="O1253" s="194"/>
      <c r="P1253" s="194"/>
      <c r="Q1253" s="194"/>
      <c r="R1253" s="194"/>
      <c r="S1253" s="194"/>
      <c r="T1253" s="194"/>
      <c r="U1253" s="194"/>
      <c r="V1253" s="194"/>
      <c r="W1253" s="194"/>
      <c r="X1253" s="194"/>
      <c r="Y1253" s="194"/>
    </row>
    <row r="1254">
      <c r="A1254" s="542"/>
      <c r="B1254" s="560"/>
      <c r="C1254" s="571"/>
      <c r="D1254" s="337"/>
      <c r="E1254" s="559"/>
      <c r="F1254" s="549"/>
      <c r="G1254" s="549"/>
      <c r="H1254" s="337"/>
      <c r="I1254" s="543"/>
      <c r="J1254" s="480"/>
      <c r="K1254" s="488" t="str">
        <f t="shared" si="1"/>
        <v/>
      </c>
      <c r="L1254" s="489">
        <f t="shared" si="6"/>
        <v>123</v>
      </c>
      <c r="M1254" s="489">
        <f t="shared" si="3"/>
        <v>10</v>
      </c>
      <c r="N1254" s="489" t="str">
        <f t="shared" si="4"/>
        <v/>
      </c>
      <c r="O1254" s="194"/>
      <c r="P1254" s="194"/>
      <c r="Q1254" s="194"/>
      <c r="R1254" s="194"/>
      <c r="S1254" s="194"/>
      <c r="T1254" s="194"/>
      <c r="U1254" s="194"/>
      <c r="V1254" s="194"/>
      <c r="W1254" s="194"/>
      <c r="X1254" s="194"/>
      <c r="Y1254" s="194"/>
    </row>
    <row r="1255">
      <c r="A1255" s="542"/>
      <c r="B1255" s="560"/>
      <c r="C1255" s="571"/>
      <c r="D1255" s="337"/>
      <c r="E1255" s="559"/>
      <c r="F1255" s="549"/>
      <c r="G1255" s="549"/>
      <c r="H1255" s="337"/>
      <c r="I1255" s="543"/>
      <c r="J1255" s="480"/>
      <c r="K1255" s="488" t="str">
        <f t="shared" si="1"/>
        <v/>
      </c>
      <c r="L1255" s="489">
        <f t="shared" si="6"/>
        <v>123</v>
      </c>
      <c r="M1255" s="489">
        <f t="shared" si="3"/>
        <v>10</v>
      </c>
      <c r="N1255" s="489" t="str">
        <f t="shared" si="4"/>
        <v/>
      </c>
      <c r="O1255" s="194"/>
      <c r="P1255" s="194"/>
      <c r="Q1255" s="194"/>
      <c r="R1255" s="194"/>
      <c r="S1255" s="194"/>
      <c r="T1255" s="194"/>
      <c r="U1255" s="194"/>
      <c r="V1255" s="194"/>
      <c r="W1255" s="194"/>
      <c r="X1255" s="194"/>
      <c r="Y1255" s="194"/>
    </row>
    <row r="1256">
      <c r="A1256" s="542"/>
      <c r="B1256" s="560"/>
      <c r="C1256" s="571"/>
      <c r="D1256" s="337"/>
      <c r="E1256" s="559"/>
      <c r="F1256" s="549"/>
      <c r="G1256" s="549"/>
      <c r="H1256" s="337"/>
      <c r="I1256" s="543"/>
      <c r="J1256" s="480"/>
      <c r="K1256" s="488" t="str">
        <f t="shared" si="1"/>
        <v/>
      </c>
      <c r="L1256" s="489">
        <f t="shared" si="6"/>
        <v>123</v>
      </c>
      <c r="M1256" s="489">
        <f t="shared" si="3"/>
        <v>10</v>
      </c>
      <c r="N1256" s="489" t="str">
        <f t="shared" si="4"/>
        <v/>
      </c>
      <c r="O1256" s="194"/>
      <c r="P1256" s="194"/>
      <c r="Q1256" s="194"/>
      <c r="R1256" s="194"/>
      <c r="S1256" s="194"/>
      <c r="T1256" s="194"/>
      <c r="U1256" s="194"/>
      <c r="V1256" s="194"/>
      <c r="W1256" s="194"/>
      <c r="X1256" s="194"/>
      <c r="Y1256" s="194"/>
    </row>
    <row r="1257">
      <c r="A1257" s="542"/>
      <c r="B1257" s="560"/>
      <c r="C1257" s="571"/>
      <c r="D1257" s="337"/>
      <c r="E1257" s="559"/>
      <c r="F1257" s="549"/>
      <c r="G1257" s="549"/>
      <c r="H1257" s="337"/>
      <c r="I1257" s="543"/>
      <c r="J1257" s="480"/>
      <c r="K1257" s="488" t="str">
        <f t="shared" si="1"/>
        <v/>
      </c>
      <c r="L1257" s="489">
        <f t="shared" si="6"/>
        <v>123</v>
      </c>
      <c r="M1257" s="489">
        <f t="shared" si="3"/>
        <v>10</v>
      </c>
      <c r="N1257" s="489" t="str">
        <f t="shared" si="4"/>
        <v/>
      </c>
      <c r="O1257" s="194"/>
      <c r="P1257" s="194"/>
      <c r="Q1257" s="194"/>
      <c r="R1257" s="194"/>
      <c r="S1257" s="194"/>
      <c r="T1257" s="194"/>
      <c r="U1257" s="194"/>
      <c r="V1257" s="194"/>
      <c r="W1257" s="194"/>
      <c r="X1257" s="194"/>
      <c r="Y1257" s="194"/>
    </row>
    <row r="1258">
      <c r="A1258" s="542"/>
      <c r="B1258" s="560"/>
      <c r="C1258" s="571"/>
      <c r="D1258" s="337"/>
      <c r="E1258" s="559"/>
      <c r="F1258" s="549"/>
      <c r="G1258" s="549"/>
      <c r="H1258" s="337"/>
      <c r="I1258" s="543"/>
      <c r="J1258" s="480"/>
      <c r="K1258" s="488" t="str">
        <f t="shared" si="1"/>
        <v/>
      </c>
      <c r="L1258" s="489">
        <f t="shared" si="6"/>
        <v>123</v>
      </c>
      <c r="M1258" s="489">
        <f t="shared" si="3"/>
        <v>10</v>
      </c>
      <c r="N1258" s="489" t="str">
        <f t="shared" si="4"/>
        <v/>
      </c>
      <c r="O1258" s="194"/>
      <c r="P1258" s="194"/>
      <c r="Q1258" s="194"/>
      <c r="R1258" s="194"/>
      <c r="S1258" s="194"/>
      <c r="T1258" s="194"/>
      <c r="U1258" s="194"/>
      <c r="V1258" s="194"/>
      <c r="W1258" s="194"/>
      <c r="X1258" s="194"/>
      <c r="Y1258" s="194"/>
    </row>
    <row r="1259">
      <c r="A1259" s="542"/>
      <c r="B1259" s="560"/>
      <c r="C1259" s="571"/>
      <c r="D1259" s="337"/>
      <c r="E1259" s="559"/>
      <c r="F1259" s="549"/>
      <c r="G1259" s="549"/>
      <c r="H1259" s="337"/>
      <c r="I1259" s="543"/>
      <c r="J1259" s="480"/>
      <c r="K1259" s="488" t="str">
        <f t="shared" si="1"/>
        <v/>
      </c>
      <c r="L1259" s="489">
        <f t="shared" si="6"/>
        <v>123</v>
      </c>
      <c r="M1259" s="489">
        <f t="shared" si="3"/>
        <v>10</v>
      </c>
      <c r="N1259" s="489" t="str">
        <f t="shared" si="4"/>
        <v/>
      </c>
      <c r="O1259" s="194"/>
      <c r="P1259" s="194"/>
      <c r="Q1259" s="194"/>
      <c r="R1259" s="194"/>
      <c r="S1259" s="194"/>
      <c r="T1259" s="194"/>
      <c r="U1259" s="194"/>
      <c r="V1259" s="194"/>
      <c r="W1259" s="194"/>
      <c r="X1259" s="194"/>
      <c r="Y1259" s="194"/>
    </row>
    <row r="1260">
      <c r="A1260" s="542"/>
      <c r="B1260" s="560"/>
      <c r="C1260" s="571"/>
      <c r="D1260" s="337"/>
      <c r="E1260" s="559"/>
      <c r="F1260" s="549"/>
      <c r="G1260" s="549"/>
      <c r="H1260" s="337"/>
      <c r="I1260" s="543"/>
      <c r="J1260" s="480"/>
      <c r="K1260" s="488" t="str">
        <f t="shared" si="1"/>
        <v/>
      </c>
      <c r="L1260" s="489">
        <f t="shared" si="6"/>
        <v>123</v>
      </c>
      <c r="M1260" s="489">
        <f t="shared" si="3"/>
        <v>10</v>
      </c>
      <c r="N1260" s="489" t="str">
        <f t="shared" si="4"/>
        <v/>
      </c>
      <c r="O1260" s="194"/>
      <c r="P1260" s="194"/>
      <c r="Q1260" s="194"/>
      <c r="R1260" s="194"/>
      <c r="S1260" s="194"/>
      <c r="T1260" s="194"/>
      <c r="U1260" s="194"/>
      <c r="V1260" s="194"/>
      <c r="W1260" s="194"/>
      <c r="X1260" s="194"/>
      <c r="Y1260" s="194"/>
    </row>
    <row r="1261">
      <c r="A1261" s="542"/>
      <c r="B1261" s="560"/>
      <c r="C1261" s="571"/>
      <c r="D1261" s="337"/>
      <c r="E1261" s="559"/>
      <c r="F1261" s="549"/>
      <c r="G1261" s="549"/>
      <c r="H1261" s="337"/>
      <c r="I1261" s="543"/>
      <c r="J1261" s="480"/>
      <c r="K1261" s="488" t="str">
        <f t="shared" si="1"/>
        <v/>
      </c>
      <c r="L1261" s="489">
        <f t="shared" si="6"/>
        <v>123</v>
      </c>
      <c r="M1261" s="489">
        <f t="shared" si="3"/>
        <v>10</v>
      </c>
      <c r="N1261" s="489" t="str">
        <f t="shared" si="4"/>
        <v/>
      </c>
      <c r="O1261" s="194"/>
      <c r="P1261" s="194"/>
      <c r="Q1261" s="194"/>
      <c r="R1261" s="194"/>
      <c r="S1261" s="194"/>
      <c r="T1261" s="194"/>
      <c r="U1261" s="194"/>
      <c r="V1261" s="194"/>
      <c r="W1261" s="194"/>
      <c r="X1261" s="194"/>
      <c r="Y1261" s="194"/>
    </row>
    <row r="1262">
      <c r="A1262" s="542"/>
      <c r="B1262" s="560"/>
      <c r="C1262" s="571"/>
      <c r="D1262" s="337"/>
      <c r="E1262" s="559"/>
      <c r="F1262" s="549"/>
      <c r="G1262" s="549"/>
      <c r="H1262" s="337"/>
      <c r="I1262" s="543"/>
      <c r="J1262" s="480"/>
      <c r="K1262" s="488" t="str">
        <f t="shared" si="1"/>
        <v/>
      </c>
      <c r="L1262" s="489">
        <f t="shared" si="6"/>
        <v>123</v>
      </c>
      <c r="M1262" s="489">
        <f t="shared" si="3"/>
        <v>10</v>
      </c>
      <c r="N1262" s="489" t="str">
        <f t="shared" si="4"/>
        <v/>
      </c>
      <c r="O1262" s="194"/>
      <c r="P1262" s="194"/>
      <c r="Q1262" s="194"/>
      <c r="R1262" s="194"/>
      <c r="S1262" s="194"/>
      <c r="T1262" s="194"/>
      <c r="U1262" s="194"/>
      <c r="V1262" s="194"/>
      <c r="W1262" s="194"/>
      <c r="X1262" s="194"/>
      <c r="Y1262" s="194"/>
    </row>
    <row r="1263">
      <c r="A1263" s="542"/>
      <c r="B1263" s="560"/>
      <c r="C1263" s="571"/>
      <c r="D1263" s="337"/>
      <c r="E1263" s="559"/>
      <c r="F1263" s="549"/>
      <c r="G1263" s="549"/>
      <c r="H1263" s="337"/>
      <c r="I1263" s="543"/>
      <c r="J1263" s="480"/>
      <c r="K1263" s="488" t="str">
        <f t="shared" si="1"/>
        <v/>
      </c>
      <c r="L1263" s="489">
        <f t="shared" si="6"/>
        <v>123</v>
      </c>
      <c r="M1263" s="489">
        <f t="shared" si="3"/>
        <v>10</v>
      </c>
      <c r="N1263" s="489" t="str">
        <f t="shared" si="4"/>
        <v/>
      </c>
      <c r="O1263" s="194"/>
      <c r="P1263" s="194"/>
      <c r="Q1263" s="194"/>
      <c r="R1263" s="194"/>
      <c r="S1263" s="194"/>
      <c r="T1263" s="194"/>
      <c r="U1263" s="194"/>
      <c r="V1263" s="194"/>
      <c r="W1263" s="194"/>
      <c r="X1263" s="194"/>
      <c r="Y1263" s="194"/>
    </row>
    <row r="1264">
      <c r="A1264" s="542"/>
      <c r="B1264" s="560"/>
      <c r="C1264" s="571"/>
      <c r="D1264" s="337"/>
      <c r="E1264" s="559"/>
      <c r="F1264" s="549"/>
      <c r="G1264" s="549"/>
      <c r="H1264" s="337"/>
      <c r="I1264" s="543"/>
      <c r="J1264" s="480"/>
      <c r="K1264" s="488" t="str">
        <f t="shared" si="1"/>
        <v/>
      </c>
      <c r="L1264" s="489">
        <f t="shared" si="6"/>
        <v>123</v>
      </c>
      <c r="M1264" s="489">
        <f t="shared" si="3"/>
        <v>10</v>
      </c>
      <c r="N1264" s="489" t="str">
        <f t="shared" si="4"/>
        <v/>
      </c>
      <c r="O1264" s="194"/>
      <c r="P1264" s="194"/>
      <c r="Q1264" s="194"/>
      <c r="R1264" s="194"/>
      <c r="S1264" s="194"/>
      <c r="T1264" s="194"/>
      <c r="U1264" s="194"/>
      <c r="V1264" s="194"/>
      <c r="W1264" s="194"/>
      <c r="X1264" s="194"/>
      <c r="Y1264" s="194"/>
    </row>
    <row r="1265">
      <c r="A1265" s="542"/>
      <c r="B1265" s="560"/>
      <c r="C1265" s="571"/>
      <c r="D1265" s="337"/>
      <c r="E1265" s="559"/>
      <c r="F1265" s="549"/>
      <c r="G1265" s="549"/>
      <c r="H1265" s="337"/>
      <c r="I1265" s="543"/>
      <c r="J1265" s="480"/>
      <c r="K1265" s="488" t="str">
        <f t="shared" si="1"/>
        <v/>
      </c>
      <c r="L1265" s="489">
        <f t="shared" si="6"/>
        <v>123</v>
      </c>
      <c r="M1265" s="489">
        <f t="shared" si="3"/>
        <v>10</v>
      </c>
      <c r="N1265" s="489" t="str">
        <f t="shared" si="4"/>
        <v/>
      </c>
      <c r="O1265" s="194"/>
      <c r="P1265" s="194"/>
      <c r="Q1265" s="194"/>
      <c r="R1265" s="194"/>
      <c r="S1265" s="194"/>
      <c r="T1265" s="194"/>
      <c r="U1265" s="194"/>
      <c r="V1265" s="194"/>
      <c r="W1265" s="194"/>
      <c r="X1265" s="194"/>
      <c r="Y1265" s="194"/>
    </row>
    <row r="1266">
      <c r="A1266" s="542"/>
      <c r="B1266" s="560"/>
      <c r="C1266" s="571"/>
      <c r="D1266" s="337"/>
      <c r="E1266" s="559"/>
      <c r="F1266" s="549"/>
      <c r="G1266" s="549"/>
      <c r="H1266" s="337"/>
      <c r="I1266" s="543"/>
      <c r="J1266" s="480"/>
      <c r="K1266" s="488" t="str">
        <f t="shared" si="1"/>
        <v/>
      </c>
      <c r="L1266" s="489">
        <f t="shared" si="6"/>
        <v>123</v>
      </c>
      <c r="M1266" s="489">
        <f t="shared" si="3"/>
        <v>10</v>
      </c>
      <c r="N1266" s="489" t="str">
        <f t="shared" si="4"/>
        <v/>
      </c>
      <c r="O1266" s="194"/>
      <c r="P1266" s="194"/>
      <c r="Q1266" s="194"/>
      <c r="R1266" s="194"/>
      <c r="S1266" s="194"/>
      <c r="T1266" s="194"/>
      <c r="U1266" s="194"/>
      <c r="V1266" s="194"/>
      <c r="W1266" s="194"/>
      <c r="X1266" s="194"/>
      <c r="Y1266" s="194"/>
    </row>
    <row r="1267">
      <c r="A1267" s="542"/>
      <c r="B1267" s="560"/>
      <c r="C1267" s="571"/>
      <c r="D1267" s="337"/>
      <c r="E1267" s="559"/>
      <c r="F1267" s="549"/>
      <c r="G1267" s="549"/>
      <c r="H1267" s="337"/>
      <c r="I1267" s="543"/>
      <c r="J1267" s="480"/>
      <c r="K1267" s="488" t="str">
        <f t="shared" si="1"/>
        <v/>
      </c>
      <c r="L1267" s="489">
        <f t="shared" si="6"/>
        <v>123</v>
      </c>
      <c r="M1267" s="489">
        <f t="shared" si="3"/>
        <v>10</v>
      </c>
      <c r="N1267" s="489" t="str">
        <f t="shared" si="4"/>
        <v/>
      </c>
      <c r="O1267" s="194"/>
      <c r="P1267" s="194"/>
      <c r="Q1267" s="194"/>
      <c r="R1267" s="194"/>
      <c r="S1267" s="194"/>
      <c r="T1267" s="194"/>
      <c r="U1267" s="194"/>
      <c r="V1267" s="194"/>
      <c r="W1267" s="194"/>
      <c r="X1267" s="194"/>
      <c r="Y1267" s="194"/>
    </row>
    <row r="1268">
      <c r="A1268" s="542"/>
      <c r="B1268" s="560"/>
      <c r="C1268" s="571"/>
      <c r="D1268" s="337"/>
      <c r="E1268" s="559"/>
      <c r="F1268" s="549"/>
      <c r="G1268" s="549"/>
      <c r="H1268" s="337"/>
      <c r="I1268" s="543"/>
      <c r="J1268" s="480"/>
      <c r="K1268" s="488" t="str">
        <f t="shared" si="1"/>
        <v/>
      </c>
      <c r="L1268" s="489">
        <f t="shared" si="6"/>
        <v>123</v>
      </c>
      <c r="M1268" s="489">
        <f t="shared" si="3"/>
        <v>10</v>
      </c>
      <c r="N1268" s="489" t="str">
        <f t="shared" si="4"/>
        <v/>
      </c>
      <c r="O1268" s="194"/>
      <c r="P1268" s="194"/>
      <c r="Q1268" s="194"/>
      <c r="R1268" s="194"/>
      <c r="S1268" s="194"/>
      <c r="T1268" s="194"/>
      <c r="U1268" s="194"/>
      <c r="V1268" s="194"/>
      <c r="W1268" s="194"/>
      <c r="X1268" s="194"/>
      <c r="Y1268" s="194"/>
    </row>
    <row r="1269">
      <c r="A1269" s="542"/>
      <c r="B1269" s="560"/>
      <c r="C1269" s="571"/>
      <c r="D1269" s="337"/>
      <c r="E1269" s="559"/>
      <c r="F1269" s="549"/>
      <c r="G1269" s="549"/>
      <c r="H1269" s="337"/>
      <c r="I1269" s="543"/>
      <c r="J1269" s="480"/>
      <c r="K1269" s="488" t="str">
        <f t="shared" si="1"/>
        <v/>
      </c>
      <c r="L1269" s="489">
        <f t="shared" si="6"/>
        <v>123</v>
      </c>
      <c r="M1269" s="489">
        <f t="shared" si="3"/>
        <v>10</v>
      </c>
      <c r="N1269" s="489" t="str">
        <f t="shared" si="4"/>
        <v/>
      </c>
      <c r="O1269" s="194"/>
      <c r="P1269" s="194"/>
      <c r="Q1269" s="194"/>
      <c r="R1269" s="194"/>
      <c r="S1269" s="194"/>
      <c r="T1269" s="194"/>
      <c r="U1269" s="194"/>
      <c r="V1269" s="194"/>
      <c r="W1269" s="194"/>
      <c r="X1269" s="194"/>
      <c r="Y1269" s="194"/>
    </row>
    <row r="1270">
      <c r="A1270" s="542"/>
      <c r="B1270" s="560"/>
      <c r="C1270" s="571"/>
      <c r="D1270" s="337"/>
      <c r="E1270" s="559"/>
      <c r="F1270" s="549"/>
      <c r="G1270" s="549"/>
      <c r="H1270" s="337"/>
      <c r="I1270" s="543"/>
      <c r="J1270" s="480"/>
      <c r="K1270" s="488" t="str">
        <f t="shared" si="1"/>
        <v/>
      </c>
      <c r="L1270" s="489">
        <f t="shared" si="6"/>
        <v>123</v>
      </c>
      <c r="M1270" s="489">
        <f t="shared" si="3"/>
        <v>10</v>
      </c>
      <c r="N1270" s="489" t="str">
        <f t="shared" si="4"/>
        <v/>
      </c>
      <c r="O1270" s="194"/>
      <c r="P1270" s="194"/>
      <c r="Q1270" s="194"/>
      <c r="R1270" s="194"/>
      <c r="S1270" s="194"/>
      <c r="T1270" s="194"/>
      <c r="U1270" s="194"/>
      <c r="V1270" s="194"/>
      <c r="W1270" s="194"/>
      <c r="X1270" s="194"/>
      <c r="Y1270" s="194"/>
    </row>
    <row r="1271">
      <c r="A1271" s="542"/>
      <c r="B1271" s="560"/>
      <c r="C1271" s="571"/>
      <c r="D1271" s="337"/>
      <c r="E1271" s="559"/>
      <c r="F1271" s="549"/>
      <c r="G1271" s="549"/>
      <c r="H1271" s="337"/>
      <c r="I1271" s="543"/>
      <c r="J1271" s="480"/>
      <c r="K1271" s="488" t="str">
        <f t="shared" si="1"/>
        <v/>
      </c>
      <c r="L1271" s="489">
        <f t="shared" si="6"/>
        <v>123</v>
      </c>
      <c r="M1271" s="489">
        <f t="shared" si="3"/>
        <v>10</v>
      </c>
      <c r="N1271" s="489" t="str">
        <f t="shared" si="4"/>
        <v/>
      </c>
      <c r="O1271" s="194"/>
      <c r="P1271" s="194"/>
      <c r="Q1271" s="194"/>
      <c r="R1271" s="194"/>
      <c r="S1271" s="194"/>
      <c r="T1271" s="194"/>
      <c r="U1271" s="194"/>
      <c r="V1271" s="194"/>
      <c r="W1271" s="194"/>
      <c r="X1271" s="194"/>
      <c r="Y1271" s="194"/>
    </row>
    <row r="1272">
      <c r="A1272" s="542"/>
      <c r="B1272" s="560"/>
      <c r="C1272" s="571"/>
      <c r="D1272" s="337"/>
      <c r="E1272" s="559"/>
      <c r="F1272" s="549"/>
      <c r="G1272" s="549"/>
      <c r="H1272" s="337"/>
      <c r="I1272" s="543"/>
      <c r="J1272" s="480"/>
      <c r="K1272" s="488" t="str">
        <f t="shared" si="1"/>
        <v/>
      </c>
      <c r="L1272" s="489">
        <f t="shared" si="6"/>
        <v>123</v>
      </c>
      <c r="M1272" s="489">
        <f t="shared" si="3"/>
        <v>10</v>
      </c>
      <c r="N1272" s="489" t="str">
        <f t="shared" si="4"/>
        <v/>
      </c>
      <c r="O1272" s="194"/>
      <c r="P1272" s="194"/>
      <c r="Q1272" s="194"/>
      <c r="R1272" s="194"/>
      <c r="S1272" s="194"/>
      <c r="T1272" s="194"/>
      <c r="U1272" s="194"/>
      <c r="V1272" s="194"/>
      <c r="W1272" s="194"/>
      <c r="X1272" s="194"/>
      <c r="Y1272" s="194"/>
    </row>
    <row r="1273">
      <c r="A1273" s="542"/>
      <c r="B1273" s="560"/>
      <c r="C1273" s="571"/>
      <c r="D1273" s="337"/>
      <c r="E1273" s="559"/>
      <c r="F1273" s="549"/>
      <c r="G1273" s="549"/>
      <c r="H1273" s="337"/>
      <c r="I1273" s="543"/>
      <c r="J1273" s="480"/>
      <c r="K1273" s="488" t="str">
        <f t="shared" si="1"/>
        <v/>
      </c>
      <c r="L1273" s="489">
        <f t="shared" si="6"/>
        <v>123</v>
      </c>
      <c r="M1273" s="489">
        <f t="shared" si="3"/>
        <v>10</v>
      </c>
      <c r="N1273" s="489" t="str">
        <f t="shared" si="4"/>
        <v/>
      </c>
      <c r="O1273" s="194"/>
      <c r="P1273" s="194"/>
      <c r="Q1273" s="194"/>
      <c r="R1273" s="194"/>
      <c r="S1273" s="194"/>
      <c r="T1273" s="194"/>
      <c r="U1273" s="194"/>
      <c r="V1273" s="194"/>
      <c r="W1273" s="194"/>
      <c r="X1273" s="194"/>
      <c r="Y1273" s="194"/>
    </row>
    <row r="1274">
      <c r="A1274" s="542"/>
      <c r="B1274" s="560"/>
      <c r="C1274" s="571"/>
      <c r="D1274" s="337"/>
      <c r="E1274" s="559"/>
      <c r="F1274" s="549"/>
      <c r="G1274" s="549"/>
      <c r="H1274" s="337"/>
      <c r="I1274" s="543"/>
      <c r="J1274" s="480"/>
      <c r="K1274" s="488" t="str">
        <f t="shared" si="1"/>
        <v/>
      </c>
      <c r="L1274" s="489">
        <f t="shared" si="6"/>
        <v>123</v>
      </c>
      <c r="M1274" s="489">
        <f t="shared" si="3"/>
        <v>10</v>
      </c>
      <c r="N1274" s="489" t="str">
        <f t="shared" si="4"/>
        <v/>
      </c>
      <c r="O1274" s="194"/>
      <c r="P1274" s="194"/>
      <c r="Q1274" s="194"/>
      <c r="R1274" s="194"/>
      <c r="S1274" s="194"/>
      <c r="T1274" s="194"/>
      <c r="U1274" s="194"/>
      <c r="V1274" s="194"/>
      <c r="W1274" s="194"/>
      <c r="X1274" s="194"/>
      <c r="Y1274" s="194"/>
    </row>
    <row r="1275">
      <c r="A1275" s="542"/>
      <c r="B1275" s="560"/>
      <c r="C1275" s="571"/>
      <c r="D1275" s="337"/>
      <c r="E1275" s="559"/>
      <c r="F1275" s="549"/>
      <c r="G1275" s="549"/>
      <c r="H1275" s="337"/>
      <c r="I1275" s="543"/>
      <c r="J1275" s="480"/>
      <c r="K1275" s="488" t="str">
        <f t="shared" si="1"/>
        <v/>
      </c>
      <c r="L1275" s="489">
        <f t="shared" si="6"/>
        <v>123</v>
      </c>
      <c r="M1275" s="489">
        <f t="shared" si="3"/>
        <v>10</v>
      </c>
      <c r="N1275" s="489" t="str">
        <f t="shared" si="4"/>
        <v/>
      </c>
      <c r="O1275" s="194"/>
      <c r="P1275" s="194"/>
      <c r="Q1275" s="194"/>
      <c r="R1275" s="194"/>
      <c r="S1275" s="194"/>
      <c r="T1275" s="194"/>
      <c r="U1275" s="194"/>
      <c r="V1275" s="194"/>
      <c r="W1275" s="194"/>
      <c r="X1275" s="194"/>
      <c r="Y1275" s="194"/>
    </row>
    <row r="1276">
      <c r="A1276" s="542"/>
      <c r="B1276" s="560"/>
      <c r="C1276" s="571"/>
      <c r="D1276" s="337"/>
      <c r="E1276" s="559"/>
      <c r="F1276" s="549"/>
      <c r="G1276" s="549"/>
      <c r="H1276" s="337"/>
      <c r="I1276" s="543"/>
      <c r="J1276" s="480"/>
      <c r="K1276" s="488" t="str">
        <f t="shared" si="1"/>
        <v/>
      </c>
      <c r="L1276" s="489">
        <f t="shared" si="6"/>
        <v>123</v>
      </c>
      <c r="M1276" s="489">
        <f t="shared" si="3"/>
        <v>10</v>
      </c>
      <c r="N1276" s="489" t="str">
        <f t="shared" si="4"/>
        <v/>
      </c>
      <c r="O1276" s="194"/>
      <c r="P1276" s="194"/>
      <c r="Q1276" s="194"/>
      <c r="R1276" s="194"/>
      <c r="S1276" s="194"/>
      <c r="T1276" s="194"/>
      <c r="U1276" s="194"/>
      <c r="V1276" s="194"/>
      <c r="W1276" s="194"/>
      <c r="X1276" s="194"/>
      <c r="Y1276" s="194"/>
    </row>
    <row r="1277">
      <c r="A1277" s="542"/>
      <c r="B1277" s="560"/>
      <c r="C1277" s="571"/>
      <c r="D1277" s="337"/>
      <c r="E1277" s="559"/>
      <c r="F1277" s="549"/>
      <c r="G1277" s="549"/>
      <c r="H1277" s="337"/>
      <c r="I1277" s="543"/>
      <c r="J1277" s="480"/>
      <c r="K1277" s="488" t="str">
        <f t="shared" si="1"/>
        <v/>
      </c>
      <c r="L1277" s="489">
        <f t="shared" si="6"/>
        <v>123</v>
      </c>
      <c r="M1277" s="489">
        <f t="shared" si="3"/>
        <v>10</v>
      </c>
      <c r="N1277" s="489" t="str">
        <f t="shared" si="4"/>
        <v/>
      </c>
      <c r="O1277" s="194"/>
      <c r="P1277" s="194"/>
      <c r="Q1277" s="194"/>
      <c r="R1277" s="194"/>
      <c r="S1277" s="194"/>
      <c r="T1277" s="194"/>
      <c r="U1277" s="194"/>
      <c r="V1277" s="194"/>
      <c r="W1277" s="194"/>
      <c r="X1277" s="194"/>
      <c r="Y1277" s="194"/>
    </row>
    <row r="1278">
      <c r="A1278" s="542"/>
      <c r="B1278" s="560"/>
      <c r="C1278" s="571"/>
      <c r="D1278" s="337"/>
      <c r="E1278" s="559"/>
      <c r="F1278" s="549"/>
      <c r="G1278" s="549"/>
      <c r="H1278" s="337"/>
      <c r="I1278" s="543"/>
      <c r="J1278" s="480"/>
      <c r="K1278" s="488" t="str">
        <f t="shared" si="1"/>
        <v/>
      </c>
      <c r="L1278" s="489">
        <f t="shared" si="6"/>
        <v>123</v>
      </c>
      <c r="M1278" s="489">
        <f t="shared" si="3"/>
        <v>10</v>
      </c>
      <c r="N1278" s="489" t="str">
        <f t="shared" si="4"/>
        <v/>
      </c>
      <c r="O1278" s="194"/>
      <c r="P1278" s="194"/>
      <c r="Q1278" s="194"/>
      <c r="R1278" s="194"/>
      <c r="S1278" s="194"/>
      <c r="T1278" s="194"/>
      <c r="U1278" s="194"/>
      <c r="V1278" s="194"/>
      <c r="W1278" s="194"/>
      <c r="X1278" s="194"/>
      <c r="Y1278" s="194"/>
    </row>
    <row r="1279">
      <c r="A1279" s="542"/>
      <c r="B1279" s="560"/>
      <c r="C1279" s="571"/>
      <c r="D1279" s="337"/>
      <c r="E1279" s="559"/>
      <c r="F1279" s="549"/>
      <c r="G1279" s="549"/>
      <c r="H1279" s="337"/>
      <c r="I1279" s="543"/>
      <c r="J1279" s="480"/>
      <c r="K1279" s="488" t="str">
        <f t="shared" si="1"/>
        <v/>
      </c>
      <c r="L1279" s="489">
        <f t="shared" si="6"/>
        <v>123</v>
      </c>
      <c r="M1279" s="489">
        <f t="shared" si="3"/>
        <v>10</v>
      </c>
      <c r="N1279" s="489" t="str">
        <f t="shared" si="4"/>
        <v/>
      </c>
      <c r="O1279" s="194"/>
      <c r="P1279" s="194"/>
      <c r="Q1279" s="194"/>
      <c r="R1279" s="194"/>
      <c r="S1279" s="194"/>
      <c r="T1279" s="194"/>
      <c r="U1279" s="194"/>
      <c r="V1279" s="194"/>
      <c r="W1279" s="194"/>
      <c r="X1279" s="194"/>
      <c r="Y1279" s="194"/>
    </row>
    <row r="1280">
      <c r="A1280" s="542"/>
      <c r="B1280" s="560"/>
      <c r="C1280" s="571"/>
      <c r="D1280" s="337"/>
      <c r="E1280" s="559"/>
      <c r="F1280" s="549"/>
      <c r="G1280" s="549"/>
      <c r="H1280" s="337"/>
      <c r="I1280" s="543"/>
      <c r="J1280" s="480"/>
      <c r="K1280" s="488" t="str">
        <f t="shared" si="1"/>
        <v/>
      </c>
      <c r="L1280" s="489">
        <f t="shared" si="6"/>
        <v>123</v>
      </c>
      <c r="M1280" s="489">
        <f t="shared" si="3"/>
        <v>10</v>
      </c>
      <c r="N1280" s="489" t="str">
        <f t="shared" si="4"/>
        <v/>
      </c>
      <c r="O1280" s="194"/>
      <c r="P1280" s="194"/>
      <c r="Q1280" s="194"/>
      <c r="R1280" s="194"/>
      <c r="S1280" s="194"/>
      <c r="T1280" s="194"/>
      <c r="U1280" s="194"/>
      <c r="V1280" s="194"/>
      <c r="W1280" s="194"/>
      <c r="X1280" s="194"/>
      <c r="Y1280" s="194"/>
    </row>
    <row r="1281">
      <c r="A1281" s="542"/>
      <c r="B1281" s="560"/>
      <c r="C1281" s="571"/>
      <c r="D1281" s="337"/>
      <c r="E1281" s="559"/>
      <c r="F1281" s="549"/>
      <c r="G1281" s="549"/>
      <c r="H1281" s="337"/>
      <c r="I1281" s="543"/>
      <c r="J1281" s="480"/>
      <c r="K1281" s="488" t="str">
        <f t="shared" si="1"/>
        <v/>
      </c>
      <c r="L1281" s="489">
        <f t="shared" si="6"/>
        <v>123</v>
      </c>
      <c r="M1281" s="489">
        <f t="shared" si="3"/>
        <v>10</v>
      </c>
      <c r="N1281" s="489" t="str">
        <f t="shared" si="4"/>
        <v/>
      </c>
      <c r="O1281" s="194"/>
      <c r="P1281" s="194"/>
      <c r="Q1281" s="194"/>
      <c r="R1281" s="194"/>
      <c r="S1281" s="194"/>
      <c r="T1281" s="194"/>
      <c r="U1281" s="194"/>
      <c r="V1281" s="194"/>
      <c r="W1281" s="194"/>
      <c r="X1281" s="194"/>
      <c r="Y1281" s="194"/>
    </row>
    <row r="1282">
      <c r="A1282" s="542"/>
      <c r="B1282" s="560"/>
      <c r="C1282" s="571"/>
      <c r="D1282" s="337"/>
      <c r="E1282" s="559"/>
      <c r="F1282" s="549"/>
      <c r="G1282" s="549"/>
      <c r="H1282" s="337"/>
      <c r="I1282" s="543"/>
      <c r="J1282" s="480"/>
      <c r="K1282" s="488" t="str">
        <f t="shared" si="1"/>
        <v/>
      </c>
      <c r="L1282" s="489">
        <f t="shared" si="6"/>
        <v>123</v>
      </c>
      <c r="M1282" s="489">
        <f t="shared" si="3"/>
        <v>10</v>
      </c>
      <c r="N1282" s="489" t="str">
        <f t="shared" si="4"/>
        <v/>
      </c>
      <c r="O1282" s="194"/>
      <c r="P1282" s="194"/>
      <c r="Q1282" s="194"/>
      <c r="R1282" s="194"/>
      <c r="S1282" s="194"/>
      <c r="T1282" s="194"/>
      <c r="U1282" s="194"/>
      <c r="V1282" s="194"/>
      <c r="W1282" s="194"/>
      <c r="X1282" s="194"/>
      <c r="Y1282" s="194"/>
    </row>
    <row r="1283">
      <c r="A1283" s="542"/>
      <c r="B1283" s="560"/>
      <c r="C1283" s="571"/>
      <c r="D1283" s="337"/>
      <c r="E1283" s="559"/>
      <c r="F1283" s="549"/>
      <c r="G1283" s="549"/>
      <c r="H1283" s="337"/>
      <c r="I1283" s="543"/>
      <c r="J1283" s="480"/>
      <c r="K1283" s="488" t="str">
        <f t="shared" si="1"/>
        <v/>
      </c>
      <c r="L1283" s="489">
        <f t="shared" si="6"/>
        <v>123</v>
      </c>
      <c r="M1283" s="489">
        <f t="shared" si="3"/>
        <v>10</v>
      </c>
      <c r="N1283" s="489" t="str">
        <f t="shared" si="4"/>
        <v/>
      </c>
      <c r="O1283" s="194"/>
      <c r="P1283" s="194"/>
      <c r="Q1283" s="194"/>
      <c r="R1283" s="194"/>
      <c r="S1283" s="194"/>
      <c r="T1283" s="194"/>
      <c r="U1283" s="194"/>
      <c r="V1283" s="194"/>
      <c r="W1283" s="194"/>
      <c r="X1283" s="194"/>
      <c r="Y1283" s="194"/>
    </row>
    <row r="1284">
      <c r="A1284" s="542"/>
      <c r="B1284" s="560"/>
      <c r="C1284" s="571"/>
      <c r="D1284" s="337"/>
      <c r="E1284" s="559"/>
      <c r="F1284" s="549"/>
      <c r="G1284" s="549"/>
      <c r="H1284" s="337"/>
      <c r="I1284" s="543"/>
      <c r="J1284" s="480"/>
      <c r="K1284" s="488" t="str">
        <f t="shared" si="1"/>
        <v/>
      </c>
      <c r="L1284" s="489">
        <f t="shared" si="6"/>
        <v>123</v>
      </c>
      <c r="M1284" s="489">
        <f t="shared" si="3"/>
        <v>10</v>
      </c>
      <c r="N1284" s="489" t="str">
        <f t="shared" si="4"/>
        <v/>
      </c>
      <c r="O1284" s="194"/>
      <c r="P1284" s="194"/>
      <c r="Q1284" s="194"/>
      <c r="R1284" s="194"/>
      <c r="S1284" s="194"/>
      <c r="T1284" s="194"/>
      <c r="U1284" s="194"/>
      <c r="V1284" s="194"/>
      <c r="W1284" s="194"/>
      <c r="X1284" s="194"/>
      <c r="Y1284" s="194"/>
    </row>
    <row r="1285">
      <c r="A1285" s="542"/>
      <c r="B1285" s="560"/>
      <c r="C1285" s="571"/>
      <c r="D1285" s="337"/>
      <c r="E1285" s="559"/>
      <c r="F1285" s="549"/>
      <c r="G1285" s="549"/>
      <c r="H1285" s="337"/>
      <c r="I1285" s="543"/>
      <c r="J1285" s="480"/>
      <c r="K1285" s="488" t="str">
        <f t="shared" si="1"/>
        <v/>
      </c>
      <c r="L1285" s="489">
        <f t="shared" si="6"/>
        <v>123</v>
      </c>
      <c r="M1285" s="489">
        <f t="shared" si="3"/>
        <v>10</v>
      </c>
      <c r="N1285" s="489" t="str">
        <f t="shared" si="4"/>
        <v/>
      </c>
      <c r="O1285" s="194"/>
      <c r="P1285" s="194"/>
      <c r="Q1285" s="194"/>
      <c r="R1285" s="194"/>
      <c r="S1285" s="194"/>
      <c r="T1285" s="194"/>
      <c r="U1285" s="194"/>
      <c r="V1285" s="194"/>
      <c r="W1285" s="194"/>
      <c r="X1285" s="194"/>
      <c r="Y1285" s="194"/>
    </row>
    <row r="1286">
      <c r="A1286" s="542"/>
      <c r="B1286" s="560"/>
      <c r="C1286" s="571"/>
      <c r="D1286" s="337"/>
      <c r="E1286" s="559"/>
      <c r="F1286" s="549"/>
      <c r="G1286" s="549"/>
      <c r="H1286" s="337"/>
      <c r="I1286" s="543"/>
      <c r="J1286" s="480"/>
      <c r="K1286" s="488" t="str">
        <f t="shared" si="1"/>
        <v/>
      </c>
      <c r="L1286" s="489">
        <f t="shared" si="6"/>
        <v>123</v>
      </c>
      <c r="M1286" s="489">
        <f t="shared" si="3"/>
        <v>10</v>
      </c>
      <c r="N1286" s="489" t="str">
        <f t="shared" si="4"/>
        <v/>
      </c>
      <c r="O1286" s="194"/>
      <c r="P1286" s="194"/>
      <c r="Q1286" s="194"/>
      <c r="R1286" s="194"/>
      <c r="S1286" s="194"/>
      <c r="T1286" s="194"/>
      <c r="U1286" s="194"/>
      <c r="V1286" s="194"/>
      <c r="W1286" s="194"/>
      <c r="X1286" s="194"/>
      <c r="Y1286" s="194"/>
    </row>
    <row r="1287">
      <c r="A1287" s="542"/>
      <c r="B1287" s="560"/>
      <c r="C1287" s="571"/>
      <c r="D1287" s="337"/>
      <c r="E1287" s="559"/>
      <c r="F1287" s="549"/>
      <c r="G1287" s="549"/>
      <c r="H1287" s="337"/>
      <c r="I1287" s="543"/>
      <c r="J1287" s="480"/>
      <c r="K1287" s="488" t="str">
        <f t="shared" si="1"/>
        <v/>
      </c>
      <c r="L1287" s="489">
        <f t="shared" si="6"/>
        <v>123</v>
      </c>
      <c r="M1287" s="489">
        <f t="shared" si="3"/>
        <v>10</v>
      </c>
      <c r="N1287" s="489" t="str">
        <f t="shared" si="4"/>
        <v/>
      </c>
      <c r="O1287" s="194"/>
      <c r="P1287" s="194"/>
      <c r="Q1287" s="194"/>
      <c r="R1287" s="194"/>
      <c r="S1287" s="194"/>
      <c r="T1287" s="194"/>
      <c r="U1287" s="194"/>
      <c r="V1287" s="194"/>
      <c r="W1287" s="194"/>
      <c r="X1287" s="194"/>
      <c r="Y1287" s="194"/>
    </row>
    <row r="1288">
      <c r="A1288" s="542"/>
      <c r="B1288" s="560"/>
      <c r="C1288" s="571"/>
      <c r="D1288" s="337"/>
      <c r="E1288" s="559"/>
      <c r="F1288" s="549"/>
      <c r="G1288" s="549"/>
      <c r="H1288" s="337"/>
      <c r="I1288" s="543"/>
      <c r="J1288" s="480"/>
      <c r="K1288" s="488" t="str">
        <f t="shared" si="1"/>
        <v/>
      </c>
      <c r="L1288" s="489">
        <f t="shared" si="6"/>
        <v>123</v>
      </c>
      <c r="M1288" s="489">
        <f t="shared" si="3"/>
        <v>10</v>
      </c>
      <c r="N1288" s="489" t="str">
        <f t="shared" si="4"/>
        <v/>
      </c>
      <c r="O1288" s="194"/>
      <c r="P1288" s="194"/>
      <c r="Q1288" s="194"/>
      <c r="R1288" s="194"/>
      <c r="S1288" s="194"/>
      <c r="T1288" s="194"/>
      <c r="U1288" s="194"/>
      <c r="V1288" s="194"/>
      <c r="W1288" s="194"/>
      <c r="X1288" s="194"/>
      <c r="Y1288" s="194"/>
    </row>
    <row r="1289">
      <c r="A1289" s="542"/>
      <c r="B1289" s="560"/>
      <c r="C1289" s="571"/>
      <c r="D1289" s="337"/>
      <c r="E1289" s="559"/>
      <c r="F1289" s="549"/>
      <c r="G1289" s="549"/>
      <c r="H1289" s="337"/>
      <c r="I1289" s="543"/>
      <c r="J1289" s="480"/>
      <c r="K1289" s="488" t="str">
        <f t="shared" si="1"/>
        <v/>
      </c>
      <c r="L1289" s="489">
        <f t="shared" si="6"/>
        <v>123</v>
      </c>
      <c r="M1289" s="489">
        <f t="shared" si="3"/>
        <v>10</v>
      </c>
      <c r="N1289" s="489" t="str">
        <f t="shared" si="4"/>
        <v/>
      </c>
      <c r="O1289" s="194"/>
      <c r="P1289" s="194"/>
      <c r="Q1289" s="194"/>
      <c r="R1289" s="194"/>
      <c r="S1289" s="194"/>
      <c r="T1289" s="194"/>
      <c r="U1289" s="194"/>
      <c r="V1289" s="194"/>
      <c r="W1289" s="194"/>
      <c r="X1289" s="194"/>
      <c r="Y1289" s="194"/>
    </row>
    <row r="1290">
      <c r="A1290" s="542"/>
      <c r="B1290" s="560"/>
      <c r="C1290" s="571"/>
      <c r="D1290" s="337"/>
      <c r="E1290" s="559"/>
      <c r="F1290" s="549"/>
      <c r="G1290" s="549"/>
      <c r="H1290" s="337"/>
      <c r="I1290" s="543"/>
      <c r="J1290" s="480"/>
      <c r="K1290" s="488" t="str">
        <f t="shared" si="1"/>
        <v/>
      </c>
      <c r="L1290" s="489">
        <f t="shared" si="6"/>
        <v>123</v>
      </c>
      <c r="M1290" s="489">
        <f t="shared" si="3"/>
        <v>10</v>
      </c>
      <c r="N1290" s="489" t="str">
        <f t="shared" si="4"/>
        <v/>
      </c>
      <c r="O1290" s="194"/>
      <c r="P1290" s="194"/>
      <c r="Q1290" s="194"/>
      <c r="R1290" s="194"/>
      <c r="S1290" s="194"/>
      <c r="T1290" s="194"/>
      <c r="U1290" s="194"/>
      <c r="V1290" s="194"/>
      <c r="W1290" s="194"/>
      <c r="X1290" s="194"/>
      <c r="Y1290" s="194"/>
    </row>
    <row r="1291">
      <c r="A1291" s="542"/>
      <c r="B1291" s="560"/>
      <c r="C1291" s="571"/>
      <c r="D1291" s="337"/>
      <c r="E1291" s="559"/>
      <c r="F1291" s="549"/>
      <c r="G1291" s="549"/>
      <c r="H1291" s="337"/>
      <c r="I1291" s="543"/>
      <c r="J1291" s="480"/>
      <c r="K1291" s="488" t="str">
        <f t="shared" si="1"/>
        <v/>
      </c>
      <c r="L1291" s="489">
        <f t="shared" si="6"/>
        <v>123</v>
      </c>
      <c r="M1291" s="489">
        <f t="shared" si="3"/>
        <v>10</v>
      </c>
      <c r="N1291" s="489" t="str">
        <f t="shared" si="4"/>
        <v/>
      </c>
      <c r="O1291" s="194"/>
      <c r="P1291" s="194"/>
      <c r="Q1291" s="194"/>
      <c r="R1291" s="194"/>
      <c r="S1291" s="194"/>
      <c r="T1291" s="194"/>
      <c r="U1291" s="194"/>
      <c r="V1291" s="194"/>
      <c r="W1291" s="194"/>
      <c r="X1291" s="194"/>
      <c r="Y1291" s="194"/>
    </row>
    <row r="1292">
      <c r="A1292" s="542"/>
      <c r="B1292" s="560"/>
      <c r="C1292" s="571"/>
      <c r="D1292" s="337"/>
      <c r="E1292" s="559"/>
      <c r="F1292" s="549"/>
      <c r="G1292" s="549"/>
      <c r="H1292" s="337"/>
      <c r="I1292" s="543"/>
      <c r="J1292" s="480"/>
      <c r="K1292" s="488" t="str">
        <f t="shared" si="1"/>
        <v/>
      </c>
      <c r="L1292" s="489">
        <f t="shared" si="6"/>
        <v>123</v>
      </c>
      <c r="M1292" s="489">
        <f t="shared" si="3"/>
        <v>10</v>
      </c>
      <c r="N1292" s="489" t="str">
        <f t="shared" si="4"/>
        <v/>
      </c>
      <c r="O1292" s="194"/>
      <c r="P1292" s="194"/>
      <c r="Q1292" s="194"/>
      <c r="R1292" s="194"/>
      <c r="S1292" s="194"/>
      <c r="T1292" s="194"/>
      <c r="U1292" s="194"/>
      <c r="V1292" s="194"/>
      <c r="W1292" s="194"/>
      <c r="X1292" s="194"/>
      <c r="Y1292" s="194"/>
    </row>
    <row r="1293">
      <c r="A1293" s="542"/>
      <c r="B1293" s="560"/>
      <c r="C1293" s="571"/>
      <c r="D1293" s="337"/>
      <c r="E1293" s="559"/>
      <c r="F1293" s="549"/>
      <c r="G1293" s="549"/>
      <c r="H1293" s="337"/>
      <c r="I1293" s="543"/>
      <c r="J1293" s="480"/>
      <c r="K1293" s="488" t="str">
        <f t="shared" si="1"/>
        <v/>
      </c>
      <c r="L1293" s="489">
        <f t="shared" si="6"/>
        <v>123</v>
      </c>
      <c r="M1293" s="489">
        <f t="shared" si="3"/>
        <v>10</v>
      </c>
      <c r="N1293" s="489" t="str">
        <f t="shared" si="4"/>
        <v/>
      </c>
      <c r="O1293" s="194"/>
      <c r="P1293" s="194"/>
      <c r="Q1293" s="194"/>
      <c r="R1293" s="194"/>
      <c r="S1293" s="194"/>
      <c r="T1293" s="194"/>
      <c r="U1293" s="194"/>
      <c r="V1293" s="194"/>
      <c r="W1293" s="194"/>
      <c r="X1293" s="194"/>
      <c r="Y1293" s="194"/>
    </row>
    <row r="1294">
      <c r="A1294" s="542"/>
      <c r="B1294" s="560"/>
      <c r="C1294" s="571"/>
      <c r="D1294" s="337"/>
      <c r="E1294" s="559"/>
      <c r="F1294" s="549"/>
      <c r="G1294" s="549"/>
      <c r="H1294" s="337"/>
      <c r="I1294" s="543"/>
      <c r="J1294" s="480"/>
      <c r="K1294" s="488" t="str">
        <f t="shared" si="1"/>
        <v/>
      </c>
      <c r="L1294" s="489">
        <f t="shared" si="6"/>
        <v>123</v>
      </c>
      <c r="M1294" s="489">
        <f t="shared" si="3"/>
        <v>10</v>
      </c>
      <c r="N1294" s="489" t="str">
        <f t="shared" si="4"/>
        <v/>
      </c>
      <c r="O1294" s="194"/>
      <c r="P1294" s="194"/>
      <c r="Q1294" s="194"/>
      <c r="R1294" s="194"/>
      <c r="S1294" s="194"/>
      <c r="T1294" s="194"/>
      <c r="U1294" s="194"/>
      <c r="V1294" s="194"/>
      <c r="W1294" s="194"/>
      <c r="X1294" s="194"/>
      <c r="Y1294" s="194"/>
    </row>
    <row r="1295">
      <c r="A1295" s="542"/>
      <c r="B1295" s="560"/>
      <c r="C1295" s="571"/>
      <c r="D1295" s="337"/>
      <c r="E1295" s="559"/>
      <c r="F1295" s="549"/>
      <c r="G1295" s="549"/>
      <c r="H1295" s="337"/>
      <c r="I1295" s="543"/>
      <c r="J1295" s="480"/>
      <c r="K1295" s="488" t="str">
        <f t="shared" si="1"/>
        <v/>
      </c>
      <c r="L1295" s="489">
        <f t="shared" si="6"/>
        <v>123</v>
      </c>
      <c r="M1295" s="489">
        <f t="shared" si="3"/>
        <v>10</v>
      </c>
      <c r="N1295" s="489" t="str">
        <f t="shared" si="4"/>
        <v/>
      </c>
      <c r="O1295" s="194"/>
      <c r="P1295" s="194"/>
      <c r="Q1295" s="194"/>
      <c r="R1295" s="194"/>
      <c r="S1295" s="194"/>
      <c r="T1295" s="194"/>
      <c r="U1295" s="194"/>
      <c r="V1295" s="194"/>
      <c r="W1295" s="194"/>
      <c r="X1295" s="194"/>
      <c r="Y1295" s="194"/>
    </row>
    <row r="1296">
      <c r="A1296" s="542"/>
      <c r="B1296" s="560"/>
      <c r="C1296" s="571"/>
      <c r="D1296" s="337"/>
      <c r="E1296" s="559"/>
      <c r="F1296" s="549"/>
      <c r="G1296" s="549"/>
      <c r="H1296" s="337"/>
      <c r="I1296" s="543"/>
      <c r="J1296" s="480"/>
      <c r="K1296" s="488" t="str">
        <f t="shared" si="1"/>
        <v/>
      </c>
      <c r="L1296" s="489">
        <f t="shared" si="6"/>
        <v>123</v>
      </c>
      <c r="M1296" s="489">
        <f t="shared" si="3"/>
        <v>10</v>
      </c>
      <c r="N1296" s="489" t="str">
        <f t="shared" si="4"/>
        <v/>
      </c>
      <c r="O1296" s="194"/>
      <c r="P1296" s="194"/>
      <c r="Q1296" s="194"/>
      <c r="R1296" s="194"/>
      <c r="S1296" s="194"/>
      <c r="T1296" s="194"/>
      <c r="U1296" s="194"/>
      <c r="V1296" s="194"/>
      <c r="W1296" s="194"/>
      <c r="X1296" s="194"/>
      <c r="Y1296" s="194"/>
    </row>
    <row r="1297">
      <c r="A1297" s="542"/>
      <c r="B1297" s="560"/>
      <c r="C1297" s="571"/>
      <c r="D1297" s="337"/>
      <c r="E1297" s="559"/>
      <c r="F1297" s="549"/>
      <c r="G1297" s="549"/>
      <c r="H1297" s="337"/>
      <c r="I1297" s="543"/>
      <c r="J1297" s="480"/>
      <c r="K1297" s="488" t="str">
        <f t="shared" si="1"/>
        <v/>
      </c>
      <c r="L1297" s="489">
        <f t="shared" si="6"/>
        <v>123</v>
      </c>
      <c r="M1297" s="489">
        <f t="shared" si="3"/>
        <v>10</v>
      </c>
      <c r="N1297" s="489" t="str">
        <f t="shared" si="4"/>
        <v/>
      </c>
      <c r="O1297" s="194"/>
      <c r="P1297" s="194"/>
      <c r="Q1297" s="194"/>
      <c r="R1297" s="194"/>
      <c r="S1297" s="194"/>
      <c r="T1297" s="194"/>
      <c r="U1297" s="194"/>
      <c r="V1297" s="194"/>
      <c r="W1297" s="194"/>
      <c r="X1297" s="194"/>
      <c r="Y1297" s="194"/>
    </row>
    <row r="1298">
      <c r="A1298" s="542"/>
      <c r="B1298" s="560"/>
      <c r="C1298" s="571"/>
      <c r="D1298" s="337"/>
      <c r="E1298" s="559"/>
      <c r="F1298" s="549"/>
      <c r="G1298" s="549"/>
      <c r="H1298" s="337"/>
      <c r="I1298" s="543"/>
      <c r="J1298" s="480"/>
      <c r="K1298" s="488" t="str">
        <f t="shared" si="1"/>
        <v/>
      </c>
      <c r="L1298" s="489">
        <f t="shared" si="6"/>
        <v>123</v>
      </c>
      <c r="M1298" s="489">
        <f t="shared" si="3"/>
        <v>10</v>
      </c>
      <c r="N1298" s="489" t="str">
        <f t="shared" si="4"/>
        <v/>
      </c>
      <c r="O1298" s="194"/>
      <c r="P1298" s="194"/>
      <c r="Q1298" s="194"/>
      <c r="R1298" s="194"/>
      <c r="S1298" s="194"/>
      <c r="T1298" s="194"/>
      <c r="U1298" s="194"/>
      <c r="V1298" s="194"/>
      <c r="W1298" s="194"/>
      <c r="X1298" s="194"/>
      <c r="Y1298" s="194"/>
    </row>
    <row r="1299">
      <c r="A1299" s="542"/>
      <c r="B1299" s="560"/>
      <c r="C1299" s="571"/>
      <c r="D1299" s="337"/>
      <c r="E1299" s="559"/>
      <c r="F1299" s="549"/>
      <c r="G1299" s="549"/>
      <c r="H1299" s="337"/>
      <c r="I1299" s="543"/>
      <c r="J1299" s="480"/>
      <c r="K1299" s="488" t="str">
        <f t="shared" si="1"/>
        <v/>
      </c>
      <c r="L1299" s="489">
        <f t="shared" si="6"/>
        <v>123</v>
      </c>
      <c r="M1299" s="489">
        <f t="shared" si="3"/>
        <v>10</v>
      </c>
      <c r="N1299" s="489" t="str">
        <f t="shared" si="4"/>
        <v/>
      </c>
      <c r="O1299" s="194"/>
      <c r="P1299" s="194"/>
      <c r="Q1299" s="194"/>
      <c r="R1299" s="194"/>
      <c r="S1299" s="194"/>
      <c r="T1299" s="194"/>
      <c r="U1299" s="194"/>
      <c r="V1299" s="194"/>
      <c r="W1299" s="194"/>
      <c r="X1299" s="194"/>
      <c r="Y1299" s="194"/>
    </row>
    <row r="1300">
      <c r="A1300" s="542"/>
      <c r="B1300" s="560"/>
      <c r="C1300" s="571"/>
      <c r="D1300" s="337"/>
      <c r="E1300" s="559"/>
      <c r="F1300" s="549"/>
      <c r="G1300" s="549"/>
      <c r="H1300" s="337"/>
      <c r="I1300" s="543"/>
      <c r="J1300" s="480"/>
      <c r="K1300" s="488" t="str">
        <f t="shared" si="1"/>
        <v/>
      </c>
      <c r="L1300" s="489">
        <f t="shared" si="6"/>
        <v>123</v>
      </c>
      <c r="M1300" s="489">
        <f t="shared" si="3"/>
        <v>10</v>
      </c>
      <c r="N1300" s="489" t="str">
        <f t="shared" si="4"/>
        <v/>
      </c>
      <c r="O1300" s="194"/>
      <c r="P1300" s="194"/>
      <c r="Q1300" s="194"/>
      <c r="R1300" s="194"/>
      <c r="S1300" s="194"/>
      <c r="T1300" s="194"/>
      <c r="U1300" s="194"/>
      <c r="V1300" s="194"/>
      <c r="W1300" s="194"/>
      <c r="X1300" s="194"/>
      <c r="Y1300" s="194"/>
    </row>
    <row r="1301">
      <c r="A1301" s="542"/>
      <c r="B1301" s="560"/>
      <c r="C1301" s="571"/>
      <c r="D1301" s="337"/>
      <c r="E1301" s="559"/>
      <c r="F1301" s="549"/>
      <c r="G1301" s="549"/>
      <c r="H1301" s="337"/>
      <c r="I1301" s="543"/>
      <c r="J1301" s="480"/>
      <c r="K1301" s="488" t="str">
        <f t="shared" si="1"/>
        <v/>
      </c>
      <c r="L1301" s="489">
        <f t="shared" si="6"/>
        <v>123</v>
      </c>
      <c r="M1301" s="489">
        <f t="shared" si="3"/>
        <v>10</v>
      </c>
      <c r="N1301" s="489" t="str">
        <f t="shared" si="4"/>
        <v/>
      </c>
      <c r="O1301" s="194"/>
      <c r="P1301" s="194"/>
      <c r="Q1301" s="194"/>
      <c r="R1301" s="194"/>
      <c r="S1301" s="194"/>
      <c r="T1301" s="194"/>
      <c r="U1301" s="194"/>
      <c r="V1301" s="194"/>
      <c r="W1301" s="194"/>
      <c r="X1301" s="194"/>
      <c r="Y1301" s="194"/>
    </row>
    <row r="1302">
      <c r="A1302" s="542"/>
      <c r="B1302" s="560"/>
      <c r="C1302" s="571"/>
      <c r="D1302" s="337"/>
      <c r="E1302" s="559"/>
      <c r="F1302" s="549"/>
      <c r="G1302" s="549"/>
      <c r="H1302" s="337"/>
      <c r="I1302" s="543"/>
      <c r="J1302" s="480"/>
      <c r="K1302" s="488" t="str">
        <f t="shared" si="1"/>
        <v/>
      </c>
      <c r="L1302" s="489">
        <f t="shared" si="6"/>
        <v>123</v>
      </c>
      <c r="M1302" s="489">
        <f t="shared" si="3"/>
        <v>10</v>
      </c>
      <c r="N1302" s="489" t="str">
        <f t="shared" si="4"/>
        <v/>
      </c>
      <c r="O1302" s="194"/>
      <c r="P1302" s="194"/>
      <c r="Q1302" s="194"/>
      <c r="R1302" s="194"/>
      <c r="S1302" s="194"/>
      <c r="T1302" s="194"/>
      <c r="U1302" s="194"/>
      <c r="V1302" s="194"/>
      <c r="W1302" s="194"/>
      <c r="X1302" s="194"/>
      <c r="Y1302" s="194"/>
    </row>
    <row r="1303">
      <c r="A1303" s="542"/>
      <c r="B1303" s="560"/>
      <c r="C1303" s="571"/>
      <c r="D1303" s="337"/>
      <c r="E1303" s="559"/>
      <c r="F1303" s="549"/>
      <c r="G1303" s="549"/>
      <c r="H1303" s="337"/>
      <c r="I1303" s="543"/>
      <c r="J1303" s="480"/>
      <c r="K1303" s="488" t="str">
        <f t="shared" si="1"/>
        <v/>
      </c>
      <c r="L1303" s="489">
        <f t="shared" si="6"/>
        <v>123</v>
      </c>
      <c r="M1303" s="489">
        <f t="shared" si="3"/>
        <v>10</v>
      </c>
      <c r="N1303" s="489" t="str">
        <f t="shared" si="4"/>
        <v/>
      </c>
      <c r="O1303" s="194"/>
      <c r="P1303" s="194"/>
      <c r="Q1303" s="194"/>
      <c r="R1303" s="194"/>
      <c r="S1303" s="194"/>
      <c r="T1303" s="194"/>
      <c r="U1303" s="194"/>
      <c r="V1303" s="194"/>
      <c r="W1303" s="194"/>
      <c r="X1303" s="194"/>
      <c r="Y1303" s="194"/>
    </row>
    <row r="1304">
      <c r="A1304" s="542"/>
      <c r="B1304" s="560"/>
      <c r="C1304" s="571"/>
      <c r="D1304" s="337"/>
      <c r="E1304" s="559"/>
      <c r="F1304" s="549"/>
      <c r="G1304" s="549"/>
      <c r="H1304" s="337"/>
      <c r="I1304" s="543"/>
      <c r="J1304" s="480"/>
      <c r="K1304" s="488" t="str">
        <f t="shared" si="1"/>
        <v/>
      </c>
      <c r="L1304" s="489">
        <f t="shared" si="6"/>
        <v>123</v>
      </c>
      <c r="M1304" s="489">
        <f t="shared" si="3"/>
        <v>10</v>
      </c>
      <c r="N1304" s="489" t="str">
        <f t="shared" si="4"/>
        <v/>
      </c>
      <c r="O1304" s="194"/>
      <c r="P1304" s="194"/>
      <c r="Q1304" s="194"/>
      <c r="R1304" s="194"/>
      <c r="S1304" s="194"/>
      <c r="T1304" s="194"/>
      <c r="U1304" s="194"/>
      <c r="V1304" s="194"/>
      <c r="W1304" s="194"/>
      <c r="X1304" s="194"/>
      <c r="Y1304" s="194"/>
    </row>
    <row r="1305">
      <c r="A1305" s="542"/>
      <c r="B1305" s="560"/>
      <c r="C1305" s="571"/>
      <c r="D1305" s="337"/>
      <c r="E1305" s="559"/>
      <c r="F1305" s="549"/>
      <c r="G1305" s="549"/>
      <c r="H1305" s="337"/>
      <c r="I1305" s="543"/>
      <c r="J1305" s="480"/>
      <c r="K1305" s="488" t="str">
        <f t="shared" si="1"/>
        <v/>
      </c>
      <c r="L1305" s="489">
        <f t="shared" si="6"/>
        <v>123</v>
      </c>
      <c r="M1305" s="489">
        <f t="shared" si="3"/>
        <v>10</v>
      </c>
      <c r="N1305" s="489" t="str">
        <f t="shared" si="4"/>
        <v/>
      </c>
      <c r="O1305" s="194"/>
      <c r="P1305" s="194"/>
      <c r="Q1305" s="194"/>
      <c r="R1305" s="194"/>
      <c r="S1305" s="194"/>
      <c r="T1305" s="194"/>
      <c r="U1305" s="194"/>
      <c r="V1305" s="194"/>
      <c r="W1305" s="194"/>
      <c r="X1305" s="194"/>
      <c r="Y1305" s="194"/>
    </row>
    <row r="1306">
      <c r="A1306" s="542"/>
      <c r="B1306" s="560"/>
      <c r="C1306" s="571"/>
      <c r="D1306" s="337"/>
      <c r="E1306" s="559"/>
      <c r="F1306" s="549"/>
      <c r="G1306" s="549"/>
      <c r="H1306" s="337"/>
      <c r="I1306" s="543"/>
      <c r="J1306" s="480"/>
      <c r="K1306" s="488" t="str">
        <f t="shared" si="1"/>
        <v/>
      </c>
      <c r="L1306" s="489">
        <f t="shared" si="6"/>
        <v>123</v>
      </c>
      <c r="M1306" s="489">
        <f t="shared" si="3"/>
        <v>10</v>
      </c>
      <c r="N1306" s="489" t="str">
        <f t="shared" si="4"/>
        <v/>
      </c>
      <c r="O1306" s="194"/>
      <c r="P1306" s="194"/>
      <c r="Q1306" s="194"/>
      <c r="R1306" s="194"/>
      <c r="S1306" s="194"/>
      <c r="T1306" s="194"/>
      <c r="U1306" s="194"/>
      <c r="V1306" s="194"/>
      <c r="W1306" s="194"/>
      <c r="X1306" s="194"/>
      <c r="Y1306" s="194"/>
    </row>
    <row r="1307">
      <c r="A1307" s="542"/>
      <c r="B1307" s="560"/>
      <c r="C1307" s="571"/>
      <c r="D1307" s="337"/>
      <c r="E1307" s="559"/>
      <c r="F1307" s="549"/>
      <c r="G1307" s="549"/>
      <c r="H1307" s="337"/>
      <c r="I1307" s="543"/>
      <c r="J1307" s="480"/>
      <c r="K1307" s="488" t="str">
        <f t="shared" si="1"/>
        <v/>
      </c>
      <c r="L1307" s="489">
        <f t="shared" si="6"/>
        <v>123</v>
      </c>
      <c r="M1307" s="489">
        <f t="shared" si="3"/>
        <v>10</v>
      </c>
      <c r="N1307" s="489" t="str">
        <f t="shared" si="4"/>
        <v/>
      </c>
      <c r="O1307" s="194"/>
      <c r="P1307" s="194"/>
      <c r="Q1307" s="194"/>
      <c r="R1307" s="194"/>
      <c r="S1307" s="194"/>
      <c r="T1307" s="194"/>
      <c r="U1307" s="194"/>
      <c r="V1307" s="194"/>
      <c r="W1307" s="194"/>
      <c r="X1307" s="194"/>
      <c r="Y1307" s="194"/>
    </row>
    <row r="1308">
      <c r="A1308" s="542"/>
      <c r="B1308" s="560"/>
      <c r="C1308" s="571"/>
      <c r="D1308" s="337"/>
      <c r="E1308" s="559"/>
      <c r="F1308" s="549"/>
      <c r="G1308" s="549"/>
      <c r="H1308" s="337"/>
      <c r="I1308" s="543"/>
      <c r="J1308" s="480"/>
      <c r="K1308" s="488" t="str">
        <f t="shared" si="1"/>
        <v/>
      </c>
      <c r="L1308" s="489">
        <f t="shared" si="6"/>
        <v>123</v>
      </c>
      <c r="M1308" s="489">
        <f t="shared" si="3"/>
        <v>10</v>
      </c>
      <c r="N1308" s="489" t="str">
        <f t="shared" si="4"/>
        <v/>
      </c>
      <c r="O1308" s="194"/>
      <c r="P1308" s="194"/>
      <c r="Q1308" s="194"/>
      <c r="R1308" s="194"/>
      <c r="S1308" s="194"/>
      <c r="T1308" s="194"/>
      <c r="U1308" s="194"/>
      <c r="V1308" s="194"/>
      <c r="W1308" s="194"/>
      <c r="X1308" s="194"/>
      <c r="Y1308" s="194"/>
    </row>
    <row r="1309">
      <c r="A1309" s="542"/>
      <c r="B1309" s="560"/>
      <c r="C1309" s="571"/>
      <c r="D1309" s="337"/>
      <c r="E1309" s="559"/>
      <c r="F1309" s="549"/>
      <c r="G1309" s="549"/>
      <c r="H1309" s="337"/>
      <c r="I1309" s="543"/>
      <c r="J1309" s="480"/>
      <c r="K1309" s="488" t="str">
        <f t="shared" si="1"/>
        <v/>
      </c>
      <c r="L1309" s="489">
        <f t="shared" si="6"/>
        <v>123</v>
      </c>
      <c r="M1309" s="489">
        <f t="shared" si="3"/>
        <v>10</v>
      </c>
      <c r="N1309" s="489" t="str">
        <f t="shared" si="4"/>
        <v/>
      </c>
      <c r="O1309" s="194"/>
      <c r="P1309" s="194"/>
      <c r="Q1309" s="194"/>
      <c r="R1309" s="194"/>
      <c r="S1309" s="194"/>
      <c r="T1309" s="194"/>
      <c r="U1309" s="194"/>
      <c r="V1309" s="194"/>
      <c r="W1309" s="194"/>
      <c r="X1309" s="194"/>
      <c r="Y1309" s="194"/>
    </row>
    <row r="1310">
      <c r="A1310" s="542"/>
      <c r="B1310" s="560"/>
      <c r="C1310" s="571"/>
      <c r="D1310" s="337"/>
      <c r="E1310" s="559"/>
      <c r="F1310" s="549"/>
      <c r="G1310" s="549"/>
      <c r="H1310" s="337"/>
      <c r="I1310" s="543"/>
      <c r="J1310" s="480"/>
      <c r="K1310" s="488" t="str">
        <f t="shared" si="1"/>
        <v/>
      </c>
      <c r="L1310" s="489">
        <f t="shared" si="6"/>
        <v>123</v>
      </c>
      <c r="M1310" s="489">
        <f t="shared" si="3"/>
        <v>10</v>
      </c>
      <c r="N1310" s="489" t="str">
        <f t="shared" si="4"/>
        <v/>
      </c>
      <c r="O1310" s="194"/>
      <c r="P1310" s="194"/>
      <c r="Q1310" s="194"/>
      <c r="R1310" s="194"/>
      <c r="S1310" s="194"/>
      <c r="T1310" s="194"/>
      <c r="U1310" s="194"/>
      <c r="V1310" s="194"/>
      <c r="W1310" s="194"/>
      <c r="X1310" s="194"/>
      <c r="Y1310" s="194"/>
    </row>
    <row r="1311">
      <c r="A1311" s="542"/>
      <c r="B1311" s="560"/>
      <c r="C1311" s="571"/>
      <c r="D1311" s="337"/>
      <c r="E1311" s="559"/>
      <c r="F1311" s="549"/>
      <c r="G1311" s="549"/>
      <c r="H1311" s="337"/>
      <c r="I1311" s="543"/>
      <c r="J1311" s="480"/>
      <c r="K1311" s="488" t="str">
        <f t="shared" si="1"/>
        <v/>
      </c>
      <c r="L1311" s="489">
        <f t="shared" si="6"/>
        <v>123</v>
      </c>
      <c r="M1311" s="489">
        <f t="shared" si="3"/>
        <v>10</v>
      </c>
      <c r="N1311" s="489" t="str">
        <f t="shared" si="4"/>
        <v/>
      </c>
      <c r="O1311" s="194"/>
      <c r="P1311" s="194"/>
      <c r="Q1311" s="194"/>
      <c r="R1311" s="194"/>
      <c r="S1311" s="194"/>
      <c r="T1311" s="194"/>
      <c r="U1311" s="194"/>
      <c r="V1311" s="194"/>
      <c r="W1311" s="194"/>
      <c r="X1311" s="194"/>
      <c r="Y1311" s="194"/>
    </row>
    <row r="1312">
      <c r="A1312" s="542"/>
      <c r="B1312" s="560"/>
      <c r="C1312" s="571"/>
      <c r="D1312" s="337"/>
      <c r="E1312" s="559"/>
      <c r="F1312" s="549"/>
      <c r="G1312" s="549"/>
      <c r="H1312" s="337"/>
      <c r="I1312" s="543"/>
      <c r="J1312" s="480"/>
      <c r="K1312" s="488" t="str">
        <f t="shared" si="1"/>
        <v/>
      </c>
      <c r="L1312" s="489">
        <f t="shared" si="6"/>
        <v>123</v>
      </c>
      <c r="M1312" s="489">
        <f t="shared" si="3"/>
        <v>10</v>
      </c>
      <c r="N1312" s="489" t="str">
        <f t="shared" si="4"/>
        <v/>
      </c>
      <c r="O1312" s="194"/>
      <c r="P1312" s="194"/>
      <c r="Q1312" s="194"/>
      <c r="R1312" s="194"/>
      <c r="S1312" s="194"/>
      <c r="T1312" s="194"/>
      <c r="U1312" s="194"/>
      <c r="V1312" s="194"/>
      <c r="W1312" s="194"/>
      <c r="X1312" s="194"/>
      <c r="Y1312" s="194"/>
    </row>
    <row r="1313">
      <c r="A1313" s="542"/>
      <c r="B1313" s="560"/>
      <c r="C1313" s="571"/>
      <c r="D1313" s="337"/>
      <c r="E1313" s="559"/>
      <c r="F1313" s="549"/>
      <c r="G1313" s="549"/>
      <c r="H1313" s="337"/>
      <c r="I1313" s="543"/>
      <c r="J1313" s="480"/>
      <c r="K1313" s="488" t="str">
        <f t="shared" si="1"/>
        <v/>
      </c>
      <c r="L1313" s="489">
        <f t="shared" si="6"/>
        <v>123</v>
      </c>
      <c r="M1313" s="489">
        <f t="shared" si="3"/>
        <v>10</v>
      </c>
      <c r="N1313" s="489" t="str">
        <f t="shared" si="4"/>
        <v/>
      </c>
      <c r="O1313" s="194"/>
      <c r="P1313" s="194"/>
      <c r="Q1313" s="194"/>
      <c r="R1313" s="194"/>
      <c r="S1313" s="194"/>
      <c r="T1313" s="194"/>
      <c r="U1313" s="194"/>
      <c r="V1313" s="194"/>
      <c r="W1313" s="194"/>
      <c r="X1313" s="194"/>
      <c r="Y1313" s="194"/>
    </row>
    <row r="1314">
      <c r="A1314" s="542"/>
      <c r="B1314" s="560"/>
      <c r="C1314" s="571"/>
      <c r="D1314" s="337"/>
      <c r="E1314" s="559"/>
      <c r="F1314" s="549"/>
      <c r="G1314" s="549"/>
      <c r="H1314" s="337"/>
      <c r="I1314" s="543"/>
      <c r="J1314" s="480"/>
      <c r="K1314" s="488" t="str">
        <f t="shared" si="1"/>
        <v/>
      </c>
      <c r="L1314" s="489">
        <f t="shared" si="6"/>
        <v>123</v>
      </c>
      <c r="M1314" s="489">
        <f t="shared" si="3"/>
        <v>10</v>
      </c>
      <c r="N1314" s="489" t="str">
        <f t="shared" si="4"/>
        <v/>
      </c>
      <c r="O1314" s="194"/>
      <c r="P1314" s="194"/>
      <c r="Q1314" s="194"/>
      <c r="R1314" s="194"/>
      <c r="S1314" s="194"/>
      <c r="T1314" s="194"/>
      <c r="U1314" s="194"/>
      <c r="V1314" s="194"/>
      <c r="W1314" s="194"/>
      <c r="X1314" s="194"/>
      <c r="Y1314" s="194"/>
    </row>
    <row r="1315">
      <c r="A1315" s="542"/>
      <c r="B1315" s="560"/>
      <c r="C1315" s="571"/>
      <c r="D1315" s="337"/>
      <c r="E1315" s="559"/>
      <c r="F1315" s="549"/>
      <c r="G1315" s="549"/>
      <c r="H1315" s="337"/>
      <c r="I1315" s="543"/>
      <c r="J1315" s="480"/>
      <c r="K1315" s="488" t="str">
        <f t="shared" si="1"/>
        <v/>
      </c>
      <c r="L1315" s="489">
        <f t="shared" si="6"/>
        <v>123</v>
      </c>
      <c r="M1315" s="489">
        <f t="shared" si="3"/>
        <v>10</v>
      </c>
      <c r="N1315" s="489" t="str">
        <f t="shared" si="4"/>
        <v/>
      </c>
      <c r="O1315" s="194"/>
      <c r="P1315" s="194"/>
      <c r="Q1315" s="194"/>
      <c r="R1315" s="194"/>
      <c r="S1315" s="194"/>
      <c r="T1315" s="194"/>
      <c r="U1315" s="194"/>
      <c r="V1315" s="194"/>
      <c r="W1315" s="194"/>
      <c r="X1315" s="194"/>
      <c r="Y1315" s="194"/>
    </row>
    <row r="1316">
      <c r="A1316" s="542"/>
      <c r="B1316" s="337"/>
      <c r="C1316" s="547"/>
      <c r="D1316" s="337"/>
      <c r="E1316" s="559"/>
      <c r="F1316" s="549"/>
      <c r="G1316" s="549"/>
      <c r="H1316" s="337"/>
      <c r="I1316" s="543"/>
      <c r="J1316" s="480"/>
      <c r="K1316" s="488" t="str">
        <f t="shared" si="1"/>
        <v/>
      </c>
      <c r="L1316" s="489">
        <f t="shared" si="6"/>
        <v>123</v>
      </c>
      <c r="M1316" s="489">
        <f t="shared" si="3"/>
        <v>10</v>
      </c>
      <c r="N1316" s="489" t="str">
        <f t="shared" si="4"/>
        <v/>
      </c>
      <c r="O1316" s="194"/>
      <c r="P1316" s="194"/>
      <c r="Q1316" s="194"/>
      <c r="R1316" s="194"/>
      <c r="S1316" s="194"/>
      <c r="T1316" s="194"/>
      <c r="U1316" s="194"/>
      <c r="V1316" s="194"/>
      <c r="W1316" s="194"/>
      <c r="X1316" s="194"/>
      <c r="Y1316" s="194"/>
    </row>
    <row r="1317">
      <c r="A1317" s="542"/>
      <c r="B1317" s="337"/>
      <c r="C1317" s="547"/>
      <c r="D1317" s="337"/>
      <c r="E1317" s="559"/>
      <c r="F1317" s="549"/>
      <c r="G1317" s="549"/>
      <c r="H1317" s="337"/>
      <c r="I1317" s="543"/>
      <c r="J1317" s="480"/>
      <c r="K1317" s="488" t="str">
        <f t="shared" si="1"/>
        <v/>
      </c>
      <c r="L1317" s="489">
        <f t="shared" si="6"/>
        <v>123</v>
      </c>
      <c r="M1317" s="489">
        <f t="shared" si="3"/>
        <v>10</v>
      </c>
      <c r="N1317" s="489" t="str">
        <f t="shared" si="4"/>
        <v/>
      </c>
      <c r="O1317" s="194"/>
      <c r="P1317" s="194"/>
      <c r="Q1317" s="194"/>
      <c r="R1317" s="194"/>
      <c r="S1317" s="194"/>
      <c r="T1317" s="194"/>
      <c r="U1317" s="194"/>
      <c r="V1317" s="194"/>
      <c r="W1317" s="194"/>
      <c r="X1317" s="194"/>
      <c r="Y1317" s="194"/>
    </row>
    <row r="1318">
      <c r="A1318" s="542"/>
      <c r="B1318" s="337"/>
      <c r="C1318" s="547"/>
      <c r="D1318" s="337"/>
      <c r="E1318" s="559"/>
      <c r="F1318" s="549"/>
      <c r="G1318" s="549"/>
      <c r="H1318" s="337"/>
      <c r="I1318" s="543"/>
      <c r="J1318" s="480"/>
      <c r="K1318" s="488" t="str">
        <f t="shared" si="1"/>
        <v/>
      </c>
      <c r="L1318" s="489">
        <f t="shared" si="6"/>
        <v>123</v>
      </c>
      <c r="M1318" s="489">
        <f t="shared" si="3"/>
        <v>10</v>
      </c>
      <c r="N1318" s="489" t="str">
        <f t="shared" si="4"/>
        <v/>
      </c>
      <c r="O1318" s="194"/>
      <c r="P1318" s="194"/>
      <c r="Q1318" s="194"/>
      <c r="R1318" s="194"/>
      <c r="S1318" s="194"/>
      <c r="T1318" s="194"/>
      <c r="U1318" s="194"/>
      <c r="V1318" s="194"/>
      <c r="W1318" s="194"/>
      <c r="X1318" s="194"/>
      <c r="Y1318" s="194"/>
    </row>
    <row r="1319">
      <c r="A1319" s="542"/>
      <c r="B1319" s="337"/>
      <c r="C1319" s="547"/>
      <c r="D1319" s="337"/>
      <c r="E1319" s="559"/>
      <c r="F1319" s="549"/>
      <c r="G1319" s="549"/>
      <c r="H1319" s="337"/>
      <c r="I1319" s="543"/>
      <c r="J1319" s="480"/>
      <c r="K1319" s="488" t="str">
        <f t="shared" si="1"/>
        <v/>
      </c>
      <c r="L1319" s="489">
        <f t="shared" si="6"/>
        <v>123</v>
      </c>
      <c r="M1319" s="489">
        <f t="shared" si="3"/>
        <v>10</v>
      </c>
      <c r="N1319" s="489" t="str">
        <f t="shared" si="4"/>
        <v/>
      </c>
      <c r="O1319" s="194"/>
      <c r="P1319" s="194"/>
      <c r="Q1319" s="194"/>
      <c r="R1319" s="194"/>
      <c r="S1319" s="194"/>
      <c r="T1319" s="194"/>
      <c r="U1319" s="194"/>
      <c r="V1319" s="194"/>
      <c r="W1319" s="194"/>
      <c r="X1319" s="194"/>
      <c r="Y1319" s="194"/>
    </row>
    <row r="1320">
      <c r="A1320" s="542"/>
      <c r="B1320" s="337"/>
      <c r="C1320" s="547"/>
      <c r="D1320" s="337"/>
      <c r="E1320" s="559"/>
      <c r="F1320" s="549"/>
      <c r="G1320" s="549"/>
      <c r="H1320" s="337"/>
      <c r="I1320" s="543"/>
      <c r="J1320" s="480"/>
      <c r="K1320" s="488" t="str">
        <f t="shared" si="1"/>
        <v/>
      </c>
      <c r="L1320" s="489">
        <f t="shared" si="6"/>
        <v>123</v>
      </c>
      <c r="M1320" s="489">
        <f t="shared" si="3"/>
        <v>10</v>
      </c>
      <c r="N1320" s="489" t="str">
        <f t="shared" si="4"/>
        <v/>
      </c>
      <c r="O1320" s="194"/>
      <c r="P1320" s="194"/>
      <c r="Q1320" s="194"/>
      <c r="R1320" s="194"/>
      <c r="S1320" s="194"/>
      <c r="T1320" s="194"/>
      <c r="U1320" s="194"/>
      <c r="V1320" s="194"/>
      <c r="W1320" s="194"/>
      <c r="X1320" s="194"/>
      <c r="Y1320" s="194"/>
    </row>
    <row r="1321">
      <c r="A1321" s="542"/>
      <c r="B1321" s="337"/>
      <c r="C1321" s="547"/>
      <c r="D1321" s="337"/>
      <c r="E1321" s="559"/>
      <c r="F1321" s="549"/>
      <c r="G1321" s="549"/>
      <c r="H1321" s="337"/>
      <c r="I1321" s="543"/>
      <c r="J1321" s="480"/>
      <c r="K1321" s="488" t="str">
        <f t="shared" si="1"/>
        <v/>
      </c>
      <c r="L1321" s="489">
        <f t="shared" si="6"/>
        <v>123</v>
      </c>
      <c r="M1321" s="489">
        <f t="shared" si="3"/>
        <v>10</v>
      </c>
      <c r="N1321" s="489" t="str">
        <f t="shared" si="4"/>
        <v/>
      </c>
      <c r="O1321" s="194"/>
      <c r="P1321" s="194"/>
      <c r="Q1321" s="194"/>
      <c r="R1321" s="194"/>
      <c r="S1321" s="194"/>
      <c r="T1321" s="194"/>
      <c r="U1321" s="194"/>
      <c r="V1321" s="194"/>
      <c r="W1321" s="194"/>
      <c r="X1321" s="194"/>
      <c r="Y1321" s="194"/>
    </row>
    <row r="1322">
      <c r="A1322" s="542"/>
      <c r="B1322" s="337"/>
      <c r="C1322" s="547"/>
      <c r="D1322" s="337"/>
      <c r="E1322" s="559"/>
      <c r="F1322" s="549"/>
      <c r="G1322" s="549"/>
      <c r="H1322" s="337"/>
      <c r="I1322" s="543"/>
      <c r="J1322" s="480"/>
      <c r="K1322" s="488" t="str">
        <f t="shared" si="1"/>
        <v/>
      </c>
      <c r="L1322" s="489">
        <f t="shared" si="6"/>
        <v>123</v>
      </c>
      <c r="M1322" s="489">
        <f t="shared" si="3"/>
        <v>10</v>
      </c>
      <c r="N1322" s="489" t="str">
        <f t="shared" si="4"/>
        <v/>
      </c>
      <c r="O1322" s="194"/>
      <c r="P1322" s="194"/>
      <c r="Q1322" s="194"/>
      <c r="R1322" s="194"/>
      <c r="S1322" s="194"/>
      <c r="T1322" s="194"/>
      <c r="U1322" s="194"/>
      <c r="V1322" s="194"/>
      <c r="W1322" s="194"/>
      <c r="X1322" s="194"/>
      <c r="Y1322" s="194"/>
    </row>
    <row r="1323">
      <c r="A1323" s="542"/>
      <c r="B1323" s="337"/>
      <c r="C1323" s="547"/>
      <c r="D1323" s="337"/>
      <c r="E1323" s="559"/>
      <c r="F1323" s="549"/>
      <c r="G1323" s="549"/>
      <c r="H1323" s="337"/>
      <c r="I1323" s="543"/>
      <c r="J1323" s="480"/>
      <c r="K1323" s="488" t="str">
        <f t="shared" si="1"/>
        <v/>
      </c>
      <c r="L1323" s="489">
        <f t="shared" si="6"/>
        <v>123</v>
      </c>
      <c r="M1323" s="489">
        <f t="shared" si="3"/>
        <v>10</v>
      </c>
      <c r="N1323" s="489" t="str">
        <f t="shared" si="4"/>
        <v/>
      </c>
      <c r="O1323" s="194"/>
      <c r="P1323" s="194"/>
      <c r="Q1323" s="194"/>
      <c r="R1323" s="194"/>
      <c r="S1323" s="194"/>
      <c r="T1323" s="194"/>
      <c r="U1323" s="194"/>
      <c r="V1323" s="194"/>
      <c r="W1323" s="194"/>
      <c r="X1323" s="194"/>
      <c r="Y1323" s="194"/>
    </row>
    <row r="1324">
      <c r="A1324" s="542"/>
      <c r="B1324" s="337"/>
      <c r="C1324" s="547"/>
      <c r="D1324" s="337"/>
      <c r="E1324" s="559"/>
      <c r="F1324" s="549"/>
      <c r="G1324" s="549"/>
      <c r="H1324" s="337"/>
      <c r="I1324" s="543"/>
      <c r="J1324" s="480"/>
      <c r="K1324" s="488" t="str">
        <f t="shared" si="1"/>
        <v/>
      </c>
      <c r="L1324" s="489">
        <f t="shared" si="6"/>
        <v>123</v>
      </c>
      <c r="M1324" s="489">
        <f t="shared" si="3"/>
        <v>10</v>
      </c>
      <c r="N1324" s="489" t="str">
        <f t="shared" si="4"/>
        <v/>
      </c>
      <c r="O1324" s="194"/>
      <c r="P1324" s="194"/>
      <c r="Q1324" s="194"/>
      <c r="R1324" s="194"/>
      <c r="S1324" s="194"/>
      <c r="T1324" s="194"/>
      <c r="U1324" s="194"/>
      <c r="V1324" s="194"/>
      <c r="W1324" s="194"/>
      <c r="X1324" s="194"/>
      <c r="Y1324" s="194"/>
    </row>
    <row r="1325">
      <c r="A1325" s="542"/>
      <c r="B1325" s="337"/>
      <c r="C1325" s="547"/>
      <c r="D1325" s="337"/>
      <c r="E1325" s="559"/>
      <c r="F1325" s="549"/>
      <c r="G1325" s="549"/>
      <c r="H1325" s="337"/>
      <c r="I1325" s="543"/>
      <c r="J1325" s="480"/>
      <c r="K1325" s="488" t="str">
        <f t="shared" si="1"/>
        <v/>
      </c>
      <c r="L1325" s="489">
        <f t="shared" si="6"/>
        <v>123</v>
      </c>
      <c r="M1325" s="489">
        <f t="shared" si="3"/>
        <v>10</v>
      </c>
      <c r="N1325" s="489" t="str">
        <f t="shared" si="4"/>
        <v/>
      </c>
      <c r="O1325" s="194"/>
      <c r="P1325" s="194"/>
      <c r="Q1325" s="194"/>
      <c r="R1325" s="194"/>
      <c r="S1325" s="194"/>
      <c r="T1325" s="194"/>
      <c r="U1325" s="194"/>
      <c r="V1325" s="194"/>
      <c r="W1325" s="194"/>
      <c r="X1325" s="194"/>
      <c r="Y1325" s="194"/>
    </row>
    <row r="1326">
      <c r="A1326" s="542"/>
      <c r="B1326" s="337"/>
      <c r="C1326" s="547"/>
      <c r="D1326" s="337"/>
      <c r="E1326" s="559"/>
      <c r="F1326" s="549"/>
      <c r="G1326" s="549"/>
      <c r="H1326" s="337"/>
      <c r="I1326" s="543"/>
      <c r="J1326" s="480"/>
      <c r="K1326" s="488" t="str">
        <f t="shared" si="1"/>
        <v/>
      </c>
      <c r="L1326" s="489">
        <f t="shared" si="6"/>
        <v>123</v>
      </c>
      <c r="M1326" s="489">
        <f t="shared" si="3"/>
        <v>10</v>
      </c>
      <c r="N1326" s="489" t="str">
        <f t="shared" si="4"/>
        <v/>
      </c>
      <c r="O1326" s="194"/>
      <c r="P1326" s="194"/>
      <c r="Q1326" s="194"/>
      <c r="R1326" s="194"/>
      <c r="S1326" s="194"/>
      <c r="T1326" s="194"/>
      <c r="U1326" s="194"/>
      <c r="V1326" s="194"/>
      <c r="W1326" s="194"/>
      <c r="X1326" s="194"/>
      <c r="Y1326" s="194"/>
    </row>
    <row r="1327">
      <c r="A1327" s="542"/>
      <c r="B1327" s="337"/>
      <c r="C1327" s="547"/>
      <c r="D1327" s="337"/>
      <c r="E1327" s="559"/>
      <c r="F1327" s="549"/>
      <c r="G1327" s="549"/>
      <c r="H1327" s="337"/>
      <c r="I1327" s="543"/>
      <c r="J1327" s="480"/>
      <c r="K1327" s="488" t="str">
        <f t="shared" si="1"/>
        <v/>
      </c>
      <c r="L1327" s="489">
        <f t="shared" si="6"/>
        <v>123</v>
      </c>
      <c r="M1327" s="489">
        <f t="shared" si="3"/>
        <v>10</v>
      </c>
      <c r="N1327" s="489" t="str">
        <f t="shared" si="4"/>
        <v/>
      </c>
      <c r="O1327" s="194"/>
      <c r="P1327" s="194"/>
      <c r="Q1327" s="194"/>
      <c r="R1327" s="194"/>
      <c r="S1327" s="194"/>
      <c r="T1327" s="194"/>
      <c r="U1327" s="194"/>
      <c r="V1327" s="194"/>
      <c r="W1327" s="194"/>
      <c r="X1327" s="194"/>
      <c r="Y1327" s="194"/>
    </row>
    <row r="1328">
      <c r="A1328" s="542"/>
      <c r="B1328" s="337"/>
      <c r="C1328" s="547"/>
      <c r="D1328" s="337"/>
      <c r="E1328" s="559"/>
      <c r="F1328" s="549"/>
      <c r="G1328" s="549"/>
      <c r="H1328" s="337"/>
      <c r="I1328" s="543"/>
      <c r="J1328" s="480"/>
      <c r="K1328" s="488" t="str">
        <f t="shared" si="1"/>
        <v/>
      </c>
      <c r="L1328" s="489">
        <f t="shared" si="6"/>
        <v>123</v>
      </c>
      <c r="M1328" s="489">
        <f t="shared" si="3"/>
        <v>10</v>
      </c>
      <c r="N1328" s="489" t="str">
        <f t="shared" si="4"/>
        <v/>
      </c>
      <c r="O1328" s="194"/>
      <c r="P1328" s="194"/>
      <c r="Q1328" s="194"/>
      <c r="R1328" s="194"/>
      <c r="S1328" s="194"/>
      <c r="T1328" s="194"/>
      <c r="U1328" s="194"/>
      <c r="V1328" s="194"/>
      <c r="W1328" s="194"/>
      <c r="X1328" s="194"/>
      <c r="Y1328" s="194"/>
    </row>
    <row r="1329">
      <c r="A1329" s="542"/>
      <c r="B1329" s="337"/>
      <c r="C1329" s="547"/>
      <c r="D1329" s="337"/>
      <c r="E1329" s="559"/>
      <c r="F1329" s="549"/>
      <c r="G1329" s="549"/>
      <c r="H1329" s="337"/>
      <c r="I1329" s="543"/>
      <c r="J1329" s="480"/>
      <c r="K1329" s="488" t="str">
        <f t="shared" si="1"/>
        <v/>
      </c>
      <c r="L1329" s="489">
        <f t="shared" si="6"/>
        <v>123</v>
      </c>
      <c r="M1329" s="489">
        <f t="shared" si="3"/>
        <v>10</v>
      </c>
      <c r="N1329" s="489" t="str">
        <f t="shared" si="4"/>
        <v/>
      </c>
      <c r="O1329" s="194"/>
      <c r="P1329" s="194"/>
      <c r="Q1329" s="194"/>
      <c r="R1329" s="194"/>
      <c r="S1329" s="194"/>
      <c r="T1329" s="194"/>
      <c r="U1329" s="194"/>
      <c r="V1329" s="194"/>
      <c r="W1329" s="194"/>
      <c r="X1329" s="194"/>
      <c r="Y1329" s="194"/>
    </row>
    <row r="1330">
      <c r="A1330" s="542"/>
      <c r="B1330" s="337"/>
      <c r="C1330" s="547"/>
      <c r="D1330" s="337"/>
      <c r="E1330" s="559"/>
      <c r="F1330" s="549"/>
      <c r="G1330" s="549"/>
      <c r="H1330" s="337"/>
      <c r="I1330" s="543"/>
      <c r="J1330" s="480"/>
      <c r="K1330" s="488" t="str">
        <f t="shared" si="1"/>
        <v/>
      </c>
      <c r="L1330" s="489">
        <f t="shared" si="6"/>
        <v>123</v>
      </c>
      <c r="M1330" s="489">
        <f t="shared" si="3"/>
        <v>10</v>
      </c>
      <c r="N1330" s="489" t="str">
        <f t="shared" si="4"/>
        <v/>
      </c>
      <c r="O1330" s="194"/>
      <c r="P1330" s="194"/>
      <c r="Q1330" s="194"/>
      <c r="R1330" s="194"/>
      <c r="S1330" s="194"/>
      <c r="T1330" s="194"/>
      <c r="U1330" s="194"/>
      <c r="V1330" s="194"/>
      <c r="W1330" s="194"/>
      <c r="X1330" s="194"/>
      <c r="Y1330" s="194"/>
    </row>
    <row r="1331">
      <c r="A1331" s="542"/>
      <c r="B1331" s="337"/>
      <c r="C1331" s="547"/>
      <c r="D1331" s="337"/>
      <c r="E1331" s="559"/>
      <c r="F1331" s="549"/>
      <c r="G1331" s="549"/>
      <c r="H1331" s="337"/>
      <c r="I1331" s="543"/>
      <c r="J1331" s="480"/>
      <c r="K1331" s="488" t="str">
        <f t="shared" si="1"/>
        <v/>
      </c>
      <c r="L1331" s="489">
        <f t="shared" si="6"/>
        <v>123</v>
      </c>
      <c r="M1331" s="489">
        <f t="shared" si="3"/>
        <v>10</v>
      </c>
      <c r="N1331" s="489" t="str">
        <f t="shared" si="4"/>
        <v/>
      </c>
      <c r="O1331" s="194"/>
      <c r="P1331" s="194"/>
      <c r="Q1331" s="194"/>
      <c r="R1331" s="194"/>
      <c r="S1331" s="194"/>
      <c r="T1331" s="194"/>
      <c r="U1331" s="194"/>
      <c r="V1331" s="194"/>
      <c r="W1331" s="194"/>
      <c r="X1331" s="194"/>
      <c r="Y1331" s="194"/>
    </row>
    <row r="1332">
      <c r="A1332" s="542"/>
      <c r="B1332" s="337"/>
      <c r="C1332" s="547"/>
      <c r="D1332" s="337"/>
      <c r="E1332" s="559"/>
      <c r="F1332" s="549"/>
      <c r="G1332" s="549"/>
      <c r="H1332" s="337"/>
      <c r="I1332" s="543"/>
      <c r="J1332" s="480"/>
      <c r="K1332" s="488" t="str">
        <f t="shared" si="1"/>
        <v/>
      </c>
      <c r="L1332" s="489">
        <f t="shared" si="6"/>
        <v>123</v>
      </c>
      <c r="M1332" s="489">
        <f t="shared" si="3"/>
        <v>10</v>
      </c>
      <c r="N1332" s="489" t="str">
        <f t="shared" si="4"/>
        <v/>
      </c>
      <c r="O1332" s="194"/>
      <c r="P1332" s="194"/>
      <c r="Q1332" s="194"/>
      <c r="R1332" s="194"/>
      <c r="S1332" s="194"/>
      <c r="T1332" s="194"/>
      <c r="U1332" s="194"/>
      <c r="V1332" s="194"/>
      <c r="W1332" s="194"/>
      <c r="X1332" s="194"/>
      <c r="Y1332" s="194"/>
    </row>
    <row r="1333">
      <c r="A1333" s="542"/>
      <c r="B1333" s="337"/>
      <c r="C1333" s="547"/>
      <c r="D1333" s="337"/>
      <c r="E1333" s="559"/>
      <c r="F1333" s="549"/>
      <c r="G1333" s="549"/>
      <c r="H1333" s="337"/>
      <c r="I1333" s="543"/>
      <c r="J1333" s="480"/>
      <c r="K1333" s="488" t="str">
        <f t="shared" si="1"/>
        <v/>
      </c>
      <c r="L1333" s="489">
        <f t="shared" si="6"/>
        <v>123</v>
      </c>
      <c r="M1333" s="489">
        <f t="shared" si="3"/>
        <v>10</v>
      </c>
      <c r="N1333" s="489" t="str">
        <f t="shared" si="4"/>
        <v/>
      </c>
      <c r="O1333" s="194"/>
      <c r="P1333" s="194"/>
      <c r="Q1333" s="194"/>
      <c r="R1333" s="194"/>
      <c r="S1333" s="194"/>
      <c r="T1333" s="194"/>
      <c r="U1333" s="194"/>
      <c r="V1333" s="194"/>
      <c r="W1333" s="194"/>
      <c r="X1333" s="194"/>
      <c r="Y1333" s="194"/>
    </row>
    <row r="1334">
      <c r="A1334" s="542"/>
      <c r="B1334" s="337"/>
      <c r="C1334" s="547"/>
      <c r="D1334" s="337"/>
      <c r="E1334" s="559"/>
      <c r="F1334" s="549"/>
      <c r="G1334" s="549"/>
      <c r="H1334" s="337"/>
      <c r="I1334" s="543"/>
      <c r="J1334" s="480"/>
      <c r="K1334" s="488" t="str">
        <f t="shared" si="1"/>
        <v/>
      </c>
      <c r="L1334" s="489">
        <f t="shared" si="6"/>
        <v>123</v>
      </c>
      <c r="M1334" s="489">
        <f t="shared" si="3"/>
        <v>10</v>
      </c>
      <c r="N1334" s="489" t="str">
        <f t="shared" si="4"/>
        <v/>
      </c>
      <c r="O1334" s="194"/>
      <c r="P1334" s="194"/>
      <c r="Q1334" s="194"/>
      <c r="R1334" s="194"/>
      <c r="S1334" s="194"/>
      <c r="T1334" s="194"/>
      <c r="U1334" s="194"/>
      <c r="V1334" s="194"/>
      <c r="W1334" s="194"/>
      <c r="X1334" s="194"/>
      <c r="Y1334" s="194"/>
    </row>
    <row r="1335">
      <c r="A1335" s="542"/>
      <c r="B1335" s="337"/>
      <c r="C1335" s="547"/>
      <c r="D1335" s="337"/>
      <c r="E1335" s="559"/>
      <c r="F1335" s="549"/>
      <c r="G1335" s="549"/>
      <c r="H1335" s="337"/>
      <c r="I1335" s="543"/>
      <c r="J1335" s="480"/>
      <c r="K1335" s="488" t="str">
        <f t="shared" si="1"/>
        <v/>
      </c>
      <c r="L1335" s="489">
        <f t="shared" si="6"/>
        <v>123</v>
      </c>
      <c r="M1335" s="489">
        <f t="shared" si="3"/>
        <v>10</v>
      </c>
      <c r="N1335" s="489" t="str">
        <f t="shared" si="4"/>
        <v/>
      </c>
      <c r="O1335" s="194"/>
      <c r="P1335" s="194"/>
      <c r="Q1335" s="194"/>
      <c r="R1335" s="194"/>
      <c r="S1335" s="194"/>
      <c r="T1335" s="194"/>
      <c r="U1335" s="194"/>
      <c r="V1335" s="194"/>
      <c r="W1335" s="194"/>
      <c r="X1335" s="194"/>
      <c r="Y1335" s="194"/>
    </row>
    <row r="1336">
      <c r="A1336" s="542"/>
      <c r="B1336" s="337"/>
      <c r="C1336" s="547"/>
      <c r="D1336" s="337"/>
      <c r="E1336" s="559"/>
      <c r="F1336" s="549"/>
      <c r="G1336" s="549"/>
      <c r="H1336" s="337"/>
      <c r="I1336" s="543"/>
      <c r="J1336" s="480"/>
      <c r="K1336" s="488" t="str">
        <f t="shared" si="1"/>
        <v/>
      </c>
      <c r="L1336" s="489">
        <f t="shared" si="6"/>
        <v>123</v>
      </c>
      <c r="M1336" s="489">
        <f t="shared" si="3"/>
        <v>10</v>
      </c>
      <c r="N1336" s="489" t="str">
        <f t="shared" si="4"/>
        <v/>
      </c>
      <c r="O1336" s="194"/>
      <c r="P1336" s="194"/>
      <c r="Q1336" s="194"/>
      <c r="R1336" s="194"/>
      <c r="S1336" s="194"/>
      <c r="T1336" s="194"/>
      <c r="U1336" s="194"/>
      <c r="V1336" s="194"/>
      <c r="W1336" s="194"/>
      <c r="X1336" s="194"/>
      <c r="Y1336" s="194"/>
    </row>
    <row r="1337">
      <c r="A1337" s="542"/>
      <c r="B1337" s="337"/>
      <c r="C1337" s="547"/>
      <c r="D1337" s="337"/>
      <c r="E1337" s="559"/>
      <c r="F1337" s="549"/>
      <c r="G1337" s="549"/>
      <c r="H1337" s="337"/>
      <c r="I1337" s="543"/>
      <c r="J1337" s="480"/>
      <c r="K1337" s="488" t="str">
        <f t="shared" si="1"/>
        <v/>
      </c>
      <c r="L1337" s="489">
        <f t="shared" si="6"/>
        <v>123</v>
      </c>
      <c r="M1337" s="489">
        <f t="shared" si="3"/>
        <v>10</v>
      </c>
      <c r="N1337" s="489" t="str">
        <f t="shared" si="4"/>
        <v/>
      </c>
      <c r="O1337" s="194"/>
      <c r="P1337" s="194"/>
      <c r="Q1337" s="194"/>
      <c r="R1337" s="194"/>
      <c r="S1337" s="194"/>
      <c r="T1337" s="194"/>
      <c r="U1337" s="194"/>
      <c r="V1337" s="194"/>
      <c r="W1337" s="194"/>
      <c r="X1337" s="194"/>
      <c r="Y1337" s="194"/>
    </row>
    <row r="1338">
      <c r="A1338" s="542"/>
      <c r="B1338" s="337"/>
      <c r="C1338" s="547"/>
      <c r="D1338" s="337"/>
      <c r="E1338" s="559"/>
      <c r="F1338" s="549"/>
      <c r="G1338" s="549"/>
      <c r="H1338" s="337"/>
      <c r="I1338" s="543"/>
      <c r="J1338" s="480"/>
      <c r="K1338" s="488" t="str">
        <f t="shared" si="1"/>
        <v/>
      </c>
      <c r="L1338" s="489">
        <f t="shared" si="6"/>
        <v>123</v>
      </c>
      <c r="M1338" s="489">
        <f t="shared" si="3"/>
        <v>10</v>
      </c>
      <c r="N1338" s="489" t="str">
        <f t="shared" si="4"/>
        <v/>
      </c>
      <c r="O1338" s="194"/>
      <c r="P1338" s="194"/>
      <c r="Q1338" s="194"/>
      <c r="R1338" s="194"/>
      <c r="S1338" s="194"/>
      <c r="T1338" s="194"/>
      <c r="U1338" s="194"/>
      <c r="V1338" s="194"/>
      <c r="W1338" s="194"/>
      <c r="X1338" s="194"/>
      <c r="Y1338" s="194"/>
    </row>
    <row r="1339">
      <c r="A1339" s="542"/>
      <c r="B1339" s="337"/>
      <c r="C1339" s="547"/>
      <c r="D1339" s="337"/>
      <c r="E1339" s="559"/>
      <c r="F1339" s="549"/>
      <c r="G1339" s="549"/>
      <c r="H1339" s="337"/>
      <c r="I1339" s="543"/>
      <c r="J1339" s="480"/>
      <c r="K1339" s="488" t="str">
        <f t="shared" si="1"/>
        <v/>
      </c>
      <c r="L1339" s="489">
        <f t="shared" si="6"/>
        <v>123</v>
      </c>
      <c r="M1339" s="489">
        <f t="shared" si="3"/>
        <v>10</v>
      </c>
      <c r="N1339" s="489" t="str">
        <f t="shared" si="4"/>
        <v/>
      </c>
      <c r="O1339" s="194"/>
      <c r="P1339" s="194"/>
      <c r="Q1339" s="194"/>
      <c r="R1339" s="194"/>
      <c r="S1339" s="194"/>
      <c r="T1339" s="194"/>
      <c r="U1339" s="194"/>
      <c r="V1339" s="194"/>
      <c r="W1339" s="194"/>
      <c r="X1339" s="194"/>
      <c r="Y1339" s="194"/>
    </row>
    <row r="1340">
      <c r="A1340" s="542"/>
      <c r="B1340" s="337"/>
      <c r="C1340" s="547"/>
      <c r="D1340" s="337"/>
      <c r="E1340" s="559"/>
      <c r="F1340" s="549"/>
      <c r="G1340" s="549"/>
      <c r="H1340" s="337"/>
      <c r="I1340" s="543"/>
      <c r="J1340" s="480"/>
      <c r="K1340" s="488" t="str">
        <f t="shared" si="1"/>
        <v/>
      </c>
      <c r="L1340" s="489">
        <f t="shared" si="6"/>
        <v>123</v>
      </c>
      <c r="M1340" s="489">
        <f t="shared" si="3"/>
        <v>10</v>
      </c>
      <c r="N1340" s="489" t="str">
        <f t="shared" si="4"/>
        <v/>
      </c>
      <c r="O1340" s="194"/>
      <c r="P1340" s="194"/>
      <c r="Q1340" s="194"/>
      <c r="R1340" s="194"/>
      <c r="S1340" s="194"/>
      <c r="T1340" s="194"/>
      <c r="U1340" s="194"/>
      <c r="V1340" s="194"/>
      <c r="W1340" s="194"/>
      <c r="X1340" s="194"/>
      <c r="Y1340" s="194"/>
    </row>
    <row r="1341">
      <c r="A1341" s="542"/>
      <c r="B1341" s="337"/>
      <c r="C1341" s="547"/>
      <c r="D1341" s="337"/>
      <c r="E1341" s="559"/>
      <c r="F1341" s="549"/>
      <c r="G1341" s="549"/>
      <c r="H1341" s="337"/>
      <c r="I1341" s="543"/>
      <c r="J1341" s="480"/>
      <c r="K1341" s="488" t="str">
        <f t="shared" si="1"/>
        <v/>
      </c>
      <c r="L1341" s="489">
        <f t="shared" si="6"/>
        <v>123</v>
      </c>
      <c r="M1341" s="489">
        <f t="shared" si="3"/>
        <v>10</v>
      </c>
      <c r="N1341" s="489" t="str">
        <f t="shared" si="4"/>
        <v/>
      </c>
      <c r="O1341" s="194"/>
      <c r="P1341" s="194"/>
      <c r="Q1341" s="194"/>
      <c r="R1341" s="194"/>
      <c r="S1341" s="194"/>
      <c r="T1341" s="194"/>
      <c r="U1341" s="194"/>
      <c r="V1341" s="194"/>
      <c r="W1341" s="194"/>
      <c r="X1341" s="194"/>
      <c r="Y1341" s="194"/>
    </row>
    <row r="1342">
      <c r="A1342" s="542"/>
      <c r="B1342" s="337"/>
      <c r="C1342" s="547"/>
      <c r="D1342" s="337"/>
      <c r="E1342" s="559"/>
      <c r="F1342" s="549"/>
      <c r="G1342" s="549"/>
      <c r="H1342" s="337"/>
      <c r="I1342" s="543"/>
      <c r="J1342" s="480"/>
      <c r="K1342" s="488" t="str">
        <f t="shared" si="1"/>
        <v/>
      </c>
      <c r="L1342" s="489">
        <f t="shared" si="6"/>
        <v>123</v>
      </c>
      <c r="M1342" s="489">
        <f t="shared" si="3"/>
        <v>10</v>
      </c>
      <c r="N1342" s="489" t="str">
        <f t="shared" si="4"/>
        <v/>
      </c>
      <c r="O1342" s="194"/>
      <c r="P1342" s="194"/>
      <c r="Q1342" s="194"/>
      <c r="R1342" s="194"/>
      <c r="S1342" s="194"/>
      <c r="T1342" s="194"/>
      <c r="U1342" s="194"/>
      <c r="V1342" s="194"/>
      <c r="W1342" s="194"/>
      <c r="X1342" s="194"/>
      <c r="Y1342" s="194"/>
    </row>
    <row r="1343">
      <c r="A1343" s="542"/>
      <c r="B1343" s="337"/>
      <c r="C1343" s="547"/>
      <c r="D1343" s="337"/>
      <c r="E1343" s="559"/>
      <c r="F1343" s="549"/>
      <c r="G1343" s="549"/>
      <c r="H1343" s="337"/>
      <c r="I1343" s="543"/>
      <c r="J1343" s="480"/>
      <c r="K1343" s="488" t="str">
        <f t="shared" si="1"/>
        <v/>
      </c>
      <c r="L1343" s="489">
        <f t="shared" si="6"/>
        <v>123</v>
      </c>
      <c r="M1343" s="489">
        <f t="shared" si="3"/>
        <v>10</v>
      </c>
      <c r="N1343" s="489" t="str">
        <f t="shared" si="4"/>
        <v/>
      </c>
      <c r="O1343" s="194"/>
      <c r="P1343" s="194"/>
      <c r="Q1343" s="194"/>
      <c r="R1343" s="194"/>
      <c r="S1343" s="194"/>
      <c r="T1343" s="194"/>
      <c r="U1343" s="194"/>
      <c r="V1343" s="194"/>
      <c r="W1343" s="194"/>
      <c r="X1343" s="194"/>
      <c r="Y1343" s="194"/>
    </row>
    <row r="1344">
      <c r="A1344" s="542"/>
      <c r="B1344" s="337"/>
      <c r="C1344" s="547"/>
      <c r="D1344" s="337"/>
      <c r="E1344" s="559"/>
      <c r="F1344" s="549"/>
      <c r="G1344" s="549"/>
      <c r="H1344" s="337"/>
      <c r="I1344" s="543"/>
      <c r="J1344" s="480"/>
      <c r="K1344" s="488" t="str">
        <f t="shared" si="1"/>
        <v/>
      </c>
      <c r="L1344" s="489">
        <f t="shared" si="6"/>
        <v>123</v>
      </c>
      <c r="M1344" s="489">
        <f t="shared" si="3"/>
        <v>10</v>
      </c>
      <c r="N1344" s="489" t="str">
        <f t="shared" si="4"/>
        <v/>
      </c>
      <c r="O1344" s="194"/>
      <c r="P1344" s="194"/>
      <c r="Q1344" s="194"/>
      <c r="R1344" s="194"/>
      <c r="S1344" s="194"/>
      <c r="T1344" s="194"/>
      <c r="U1344" s="194"/>
      <c r="V1344" s="194"/>
      <c r="W1344" s="194"/>
      <c r="X1344" s="194"/>
      <c r="Y1344" s="194"/>
    </row>
    <row r="1345">
      <c r="A1345" s="542"/>
      <c r="B1345" s="337"/>
      <c r="C1345" s="547"/>
      <c r="D1345" s="337"/>
      <c r="E1345" s="559"/>
      <c r="F1345" s="549"/>
      <c r="G1345" s="549"/>
      <c r="H1345" s="337"/>
      <c r="I1345" s="543"/>
      <c r="J1345" s="480"/>
      <c r="K1345" s="488" t="str">
        <f t="shared" si="1"/>
        <v/>
      </c>
      <c r="L1345" s="489">
        <f t="shared" si="6"/>
        <v>123</v>
      </c>
      <c r="M1345" s="489">
        <f t="shared" si="3"/>
        <v>10</v>
      </c>
      <c r="N1345" s="489" t="str">
        <f t="shared" si="4"/>
        <v/>
      </c>
      <c r="O1345" s="194"/>
      <c r="P1345" s="194"/>
      <c r="Q1345" s="194"/>
      <c r="R1345" s="194"/>
      <c r="S1345" s="194"/>
      <c r="T1345" s="194"/>
      <c r="U1345" s="194"/>
      <c r="V1345" s="194"/>
      <c r="W1345" s="194"/>
      <c r="X1345" s="194"/>
      <c r="Y1345" s="194"/>
    </row>
    <row r="1346">
      <c r="A1346" s="542"/>
      <c r="B1346" s="337"/>
      <c r="C1346" s="547"/>
      <c r="D1346" s="337"/>
      <c r="E1346" s="559"/>
      <c r="F1346" s="549"/>
      <c r="G1346" s="549"/>
      <c r="H1346" s="337"/>
      <c r="I1346" s="543"/>
      <c r="J1346" s="480"/>
      <c r="K1346" s="488" t="str">
        <f t="shared" si="1"/>
        <v/>
      </c>
      <c r="L1346" s="489">
        <f t="shared" si="6"/>
        <v>123</v>
      </c>
      <c r="M1346" s="489">
        <f t="shared" si="3"/>
        <v>10</v>
      </c>
      <c r="N1346" s="489" t="str">
        <f t="shared" si="4"/>
        <v/>
      </c>
      <c r="O1346" s="194"/>
      <c r="P1346" s="194"/>
      <c r="Q1346" s="194"/>
      <c r="R1346" s="194"/>
      <c r="S1346" s="194"/>
      <c r="T1346" s="194"/>
      <c r="U1346" s="194"/>
      <c r="V1346" s="194"/>
      <c r="W1346" s="194"/>
      <c r="X1346" s="194"/>
      <c r="Y1346" s="194"/>
    </row>
    <row r="1347">
      <c r="A1347" s="542"/>
      <c r="B1347" s="337"/>
      <c r="C1347" s="547"/>
      <c r="D1347" s="337"/>
      <c r="E1347" s="559"/>
      <c r="F1347" s="549"/>
      <c r="G1347" s="549"/>
      <c r="H1347" s="337"/>
      <c r="I1347" s="543"/>
      <c r="J1347" s="480"/>
      <c r="K1347" s="488" t="str">
        <f t="shared" si="1"/>
        <v/>
      </c>
      <c r="L1347" s="489">
        <f t="shared" si="6"/>
        <v>123</v>
      </c>
      <c r="M1347" s="489">
        <f t="shared" si="3"/>
        <v>10</v>
      </c>
      <c r="N1347" s="489" t="str">
        <f t="shared" si="4"/>
        <v/>
      </c>
      <c r="O1347" s="194"/>
      <c r="P1347" s="194"/>
      <c r="Q1347" s="194"/>
      <c r="R1347" s="194"/>
      <c r="S1347" s="194"/>
      <c r="T1347" s="194"/>
      <c r="U1347" s="194"/>
      <c r="V1347" s="194"/>
      <c r="W1347" s="194"/>
      <c r="X1347" s="194"/>
      <c r="Y1347" s="194"/>
    </row>
    <row r="1348">
      <c r="A1348" s="542"/>
      <c r="B1348" s="337"/>
      <c r="C1348" s="547"/>
      <c r="D1348" s="337"/>
      <c r="E1348" s="559"/>
      <c r="F1348" s="549"/>
      <c r="G1348" s="549"/>
      <c r="H1348" s="337"/>
      <c r="I1348" s="543"/>
      <c r="J1348" s="480"/>
      <c r="K1348" s="488" t="str">
        <f t="shared" si="1"/>
        <v/>
      </c>
      <c r="L1348" s="489">
        <f t="shared" si="6"/>
        <v>123</v>
      </c>
      <c r="M1348" s="489">
        <f t="shared" si="3"/>
        <v>10</v>
      </c>
      <c r="N1348" s="489" t="str">
        <f t="shared" si="4"/>
        <v/>
      </c>
      <c r="O1348" s="194"/>
      <c r="P1348" s="194"/>
      <c r="Q1348" s="194"/>
      <c r="R1348" s="194"/>
      <c r="S1348" s="194"/>
      <c r="T1348" s="194"/>
      <c r="U1348" s="194"/>
      <c r="V1348" s="194"/>
      <c r="W1348" s="194"/>
      <c r="X1348" s="194"/>
      <c r="Y1348" s="194"/>
    </row>
    <row r="1349">
      <c r="A1349" s="542"/>
      <c r="B1349" s="337"/>
      <c r="C1349" s="547"/>
      <c r="D1349" s="337"/>
      <c r="E1349" s="559"/>
      <c r="F1349" s="549"/>
      <c r="G1349" s="549"/>
      <c r="H1349" s="337"/>
      <c r="I1349" s="543"/>
      <c r="J1349" s="480"/>
      <c r="K1349" s="488" t="str">
        <f t="shared" si="1"/>
        <v/>
      </c>
      <c r="L1349" s="489">
        <f t="shared" si="6"/>
        <v>123</v>
      </c>
      <c r="M1349" s="489">
        <f t="shared" si="3"/>
        <v>10</v>
      </c>
      <c r="N1349" s="489" t="str">
        <f t="shared" si="4"/>
        <v/>
      </c>
      <c r="O1349" s="194"/>
      <c r="P1349" s="194"/>
      <c r="Q1349" s="194"/>
      <c r="R1349" s="194"/>
      <c r="S1349" s="194"/>
      <c r="T1349" s="194"/>
      <c r="U1349" s="194"/>
      <c r="V1349" s="194"/>
      <c r="W1349" s="194"/>
      <c r="X1349" s="194"/>
      <c r="Y1349" s="194"/>
    </row>
    <row r="1350">
      <c r="A1350" s="542"/>
      <c r="B1350" s="337"/>
      <c r="C1350" s="547"/>
      <c r="D1350" s="337"/>
      <c r="E1350" s="559"/>
      <c r="F1350" s="549"/>
      <c r="G1350" s="549"/>
      <c r="H1350" s="337"/>
      <c r="I1350" s="543"/>
      <c r="J1350" s="480"/>
      <c r="K1350" s="488" t="str">
        <f t="shared" si="1"/>
        <v/>
      </c>
      <c r="L1350" s="489">
        <f t="shared" si="6"/>
        <v>123</v>
      </c>
      <c r="M1350" s="489">
        <f t="shared" si="3"/>
        <v>10</v>
      </c>
      <c r="N1350" s="489" t="str">
        <f t="shared" si="4"/>
        <v/>
      </c>
      <c r="O1350" s="194"/>
      <c r="P1350" s="194"/>
      <c r="Q1350" s="194"/>
      <c r="R1350" s="194"/>
      <c r="S1350" s="194"/>
      <c r="T1350" s="194"/>
      <c r="U1350" s="194"/>
      <c r="V1350" s="194"/>
      <c r="W1350" s="194"/>
      <c r="X1350" s="194"/>
      <c r="Y1350" s="194"/>
    </row>
    <row r="1351">
      <c r="A1351" s="542"/>
      <c r="B1351" s="337"/>
      <c r="C1351" s="547"/>
      <c r="D1351" s="337"/>
      <c r="E1351" s="559"/>
      <c r="F1351" s="549"/>
      <c r="G1351" s="549"/>
      <c r="H1351" s="337"/>
      <c r="I1351" s="543"/>
      <c r="J1351" s="480"/>
      <c r="K1351" s="488" t="str">
        <f t="shared" si="1"/>
        <v/>
      </c>
      <c r="L1351" s="489">
        <f t="shared" si="6"/>
        <v>123</v>
      </c>
      <c r="M1351" s="489">
        <f t="shared" si="3"/>
        <v>10</v>
      </c>
      <c r="N1351" s="489" t="str">
        <f t="shared" si="4"/>
        <v/>
      </c>
      <c r="O1351" s="194"/>
      <c r="P1351" s="194"/>
      <c r="Q1351" s="194"/>
      <c r="R1351" s="194"/>
      <c r="S1351" s="194"/>
      <c r="T1351" s="194"/>
      <c r="U1351" s="194"/>
      <c r="V1351" s="194"/>
      <c r="W1351" s="194"/>
      <c r="X1351" s="194"/>
      <c r="Y1351" s="194"/>
    </row>
    <row r="1352">
      <c r="A1352" s="542"/>
      <c r="B1352" s="337"/>
      <c r="C1352" s="547"/>
      <c r="D1352" s="337"/>
      <c r="E1352" s="559"/>
      <c r="F1352" s="549"/>
      <c r="G1352" s="549"/>
      <c r="H1352" s="337"/>
      <c r="I1352" s="543"/>
      <c r="J1352" s="480"/>
      <c r="K1352" s="488" t="str">
        <f t="shared" si="1"/>
        <v/>
      </c>
      <c r="L1352" s="489">
        <f t="shared" si="6"/>
        <v>123</v>
      </c>
      <c r="M1352" s="489">
        <f t="shared" si="3"/>
        <v>10</v>
      </c>
      <c r="N1352" s="489" t="str">
        <f t="shared" si="4"/>
        <v/>
      </c>
      <c r="O1352" s="194"/>
      <c r="P1352" s="194"/>
      <c r="Q1352" s="194"/>
      <c r="R1352" s="194"/>
      <c r="S1352" s="194"/>
      <c r="T1352" s="194"/>
      <c r="U1352" s="194"/>
      <c r="V1352" s="194"/>
      <c r="W1352" s="194"/>
      <c r="X1352" s="194"/>
      <c r="Y1352" s="194"/>
    </row>
    <row r="1353">
      <c r="A1353" s="542"/>
      <c r="B1353" s="337"/>
      <c r="C1353" s="547"/>
      <c r="D1353" s="337"/>
      <c r="E1353" s="559"/>
      <c r="F1353" s="549"/>
      <c r="G1353" s="549"/>
      <c r="H1353" s="337"/>
      <c r="I1353" s="543"/>
      <c r="J1353" s="480"/>
      <c r="K1353" s="488" t="str">
        <f t="shared" si="1"/>
        <v/>
      </c>
      <c r="L1353" s="489">
        <f t="shared" si="6"/>
        <v>123</v>
      </c>
      <c r="M1353" s="489">
        <f t="shared" si="3"/>
        <v>10</v>
      </c>
      <c r="N1353" s="489" t="str">
        <f t="shared" si="4"/>
        <v/>
      </c>
      <c r="O1353" s="194"/>
      <c r="P1353" s="194"/>
      <c r="Q1353" s="194"/>
      <c r="R1353" s="194"/>
      <c r="S1353" s="194"/>
      <c r="T1353" s="194"/>
      <c r="U1353" s="194"/>
      <c r="V1353" s="194"/>
      <c r="W1353" s="194"/>
      <c r="X1353" s="194"/>
      <c r="Y1353" s="194"/>
    </row>
    <row r="1354">
      <c r="A1354" s="542"/>
      <c r="B1354" s="337"/>
      <c r="C1354" s="547"/>
      <c r="D1354" s="337"/>
      <c r="E1354" s="559"/>
      <c r="F1354" s="549"/>
      <c r="G1354" s="549"/>
      <c r="H1354" s="337"/>
      <c r="I1354" s="543"/>
      <c r="J1354" s="480"/>
      <c r="K1354" s="488" t="str">
        <f t="shared" si="1"/>
        <v/>
      </c>
      <c r="L1354" s="489">
        <f t="shared" si="6"/>
        <v>123</v>
      </c>
      <c r="M1354" s="489">
        <f t="shared" si="3"/>
        <v>10</v>
      </c>
      <c r="N1354" s="489" t="str">
        <f t="shared" si="4"/>
        <v/>
      </c>
      <c r="O1354" s="194"/>
      <c r="P1354" s="194"/>
      <c r="Q1354" s="194"/>
      <c r="R1354" s="194"/>
      <c r="S1354" s="194"/>
      <c r="T1354" s="194"/>
      <c r="U1354" s="194"/>
      <c r="V1354" s="194"/>
      <c r="W1354" s="194"/>
      <c r="X1354" s="194"/>
      <c r="Y1354" s="194"/>
    </row>
    <row r="1355">
      <c r="A1355" s="542"/>
      <c r="B1355" s="337"/>
      <c r="C1355" s="547"/>
      <c r="D1355" s="337"/>
      <c r="E1355" s="559"/>
      <c r="F1355" s="549"/>
      <c r="G1355" s="549"/>
      <c r="H1355" s="337"/>
      <c r="I1355" s="543"/>
      <c r="J1355" s="480"/>
      <c r="K1355" s="488" t="str">
        <f t="shared" si="1"/>
        <v/>
      </c>
      <c r="L1355" s="489">
        <f t="shared" si="6"/>
        <v>123</v>
      </c>
      <c r="M1355" s="489">
        <f t="shared" si="3"/>
        <v>10</v>
      </c>
      <c r="N1355" s="489" t="str">
        <f t="shared" si="4"/>
        <v/>
      </c>
      <c r="O1355" s="194"/>
      <c r="P1355" s="194"/>
      <c r="Q1355" s="194"/>
      <c r="R1355" s="194"/>
      <c r="S1355" s="194"/>
      <c r="T1355" s="194"/>
      <c r="U1355" s="194"/>
      <c r="V1355" s="194"/>
      <c r="W1355" s="194"/>
      <c r="X1355" s="194"/>
      <c r="Y1355" s="194"/>
    </row>
    <row r="1356">
      <c r="A1356" s="542"/>
      <c r="B1356" s="337"/>
      <c r="C1356" s="547"/>
      <c r="D1356" s="337"/>
      <c r="E1356" s="559"/>
      <c r="F1356" s="549"/>
      <c r="G1356" s="549"/>
      <c r="H1356" s="337"/>
      <c r="I1356" s="543"/>
      <c r="J1356" s="480"/>
      <c r="K1356" s="488" t="str">
        <f t="shared" si="1"/>
        <v/>
      </c>
      <c r="L1356" s="489">
        <f t="shared" si="6"/>
        <v>123</v>
      </c>
      <c r="M1356" s="489">
        <f t="shared" si="3"/>
        <v>10</v>
      </c>
      <c r="N1356" s="489" t="str">
        <f t="shared" si="4"/>
        <v/>
      </c>
      <c r="O1356" s="194"/>
      <c r="P1356" s="194"/>
      <c r="Q1356" s="194"/>
      <c r="R1356" s="194"/>
      <c r="S1356" s="194"/>
      <c r="T1356" s="194"/>
      <c r="U1356" s="194"/>
      <c r="V1356" s="194"/>
      <c r="W1356" s="194"/>
      <c r="X1356" s="194"/>
      <c r="Y1356" s="194"/>
    </row>
    <row r="1357">
      <c r="A1357" s="542"/>
      <c r="B1357" s="337"/>
      <c r="C1357" s="547"/>
      <c r="D1357" s="337"/>
      <c r="E1357" s="559"/>
      <c r="F1357" s="549"/>
      <c r="G1357" s="549"/>
      <c r="H1357" s="337"/>
      <c r="I1357" s="543"/>
      <c r="J1357" s="480"/>
      <c r="K1357" s="488" t="str">
        <f t="shared" si="1"/>
        <v/>
      </c>
      <c r="L1357" s="489">
        <f t="shared" si="6"/>
        <v>123</v>
      </c>
      <c r="M1357" s="489">
        <f t="shared" si="3"/>
        <v>10</v>
      </c>
      <c r="N1357" s="489" t="str">
        <f t="shared" si="4"/>
        <v/>
      </c>
      <c r="O1357" s="194"/>
      <c r="P1357" s="194"/>
      <c r="Q1357" s="194"/>
      <c r="R1357" s="194"/>
      <c r="S1357" s="194"/>
      <c r="T1357" s="194"/>
      <c r="U1357" s="194"/>
      <c r="V1357" s="194"/>
      <c r="W1357" s="194"/>
      <c r="X1357" s="194"/>
      <c r="Y1357" s="194"/>
    </row>
    <row r="1358">
      <c r="A1358" s="542"/>
      <c r="B1358" s="337"/>
      <c r="C1358" s="547"/>
      <c r="D1358" s="337"/>
      <c r="E1358" s="559"/>
      <c r="F1358" s="549"/>
      <c r="G1358" s="549"/>
      <c r="H1358" s="337"/>
      <c r="I1358" s="543"/>
      <c r="J1358" s="480"/>
      <c r="K1358" s="488" t="str">
        <f t="shared" si="1"/>
        <v/>
      </c>
      <c r="L1358" s="489">
        <f t="shared" si="6"/>
        <v>123</v>
      </c>
      <c r="M1358" s="489">
        <f t="shared" si="3"/>
        <v>10</v>
      </c>
      <c r="N1358" s="489" t="str">
        <f t="shared" si="4"/>
        <v/>
      </c>
      <c r="O1358" s="194"/>
      <c r="P1358" s="194"/>
      <c r="Q1358" s="194"/>
      <c r="R1358" s="194"/>
      <c r="S1358" s="194"/>
      <c r="T1358" s="194"/>
      <c r="U1358" s="194"/>
      <c r="V1358" s="194"/>
      <c r="W1358" s="194"/>
      <c r="X1358" s="194"/>
      <c r="Y1358" s="194"/>
    </row>
    <row r="1359">
      <c r="A1359" s="542"/>
      <c r="B1359" s="337"/>
      <c r="C1359" s="547"/>
      <c r="D1359" s="337"/>
      <c r="E1359" s="559"/>
      <c r="F1359" s="549"/>
      <c r="G1359" s="549"/>
      <c r="H1359" s="337"/>
      <c r="I1359" s="543"/>
      <c r="J1359" s="480"/>
      <c r="K1359" s="488" t="str">
        <f t="shared" si="1"/>
        <v/>
      </c>
      <c r="L1359" s="489">
        <f t="shared" si="6"/>
        <v>123</v>
      </c>
      <c r="M1359" s="489">
        <f t="shared" si="3"/>
        <v>10</v>
      </c>
      <c r="N1359" s="489" t="str">
        <f t="shared" si="4"/>
        <v/>
      </c>
      <c r="O1359" s="194"/>
      <c r="P1359" s="194"/>
      <c r="Q1359" s="194"/>
      <c r="R1359" s="194"/>
      <c r="S1359" s="194"/>
      <c r="T1359" s="194"/>
      <c r="U1359" s="194"/>
      <c r="V1359" s="194"/>
      <c r="W1359" s="194"/>
      <c r="X1359" s="194"/>
      <c r="Y1359" s="194"/>
    </row>
    <row r="1360">
      <c r="A1360" s="542"/>
      <c r="B1360" s="337"/>
      <c r="C1360" s="547"/>
      <c r="D1360" s="337"/>
      <c r="E1360" s="559"/>
      <c r="F1360" s="549"/>
      <c r="G1360" s="549"/>
      <c r="H1360" s="337"/>
      <c r="I1360" s="543"/>
      <c r="J1360" s="480"/>
      <c r="K1360" s="488" t="str">
        <f t="shared" si="1"/>
        <v/>
      </c>
      <c r="L1360" s="489">
        <f t="shared" si="6"/>
        <v>123</v>
      </c>
      <c r="M1360" s="489">
        <f t="shared" si="3"/>
        <v>10</v>
      </c>
      <c r="N1360" s="489" t="str">
        <f t="shared" si="4"/>
        <v/>
      </c>
      <c r="O1360" s="194"/>
      <c r="P1360" s="194"/>
      <c r="Q1360" s="194"/>
      <c r="R1360" s="194"/>
      <c r="S1360" s="194"/>
      <c r="T1360" s="194"/>
      <c r="U1360" s="194"/>
      <c r="V1360" s="194"/>
      <c r="W1360" s="194"/>
      <c r="X1360" s="194"/>
      <c r="Y1360" s="194"/>
    </row>
    <row r="1361">
      <c r="A1361" s="542"/>
      <c r="B1361" s="337"/>
      <c r="C1361" s="547"/>
      <c r="D1361" s="337"/>
      <c r="E1361" s="559"/>
      <c r="F1361" s="549"/>
      <c r="G1361" s="549"/>
      <c r="H1361" s="337"/>
      <c r="I1361" s="543"/>
      <c r="J1361" s="480"/>
      <c r="K1361" s="488" t="str">
        <f t="shared" si="1"/>
        <v/>
      </c>
      <c r="L1361" s="489">
        <f t="shared" si="6"/>
        <v>123</v>
      </c>
      <c r="M1361" s="489">
        <f t="shared" si="3"/>
        <v>10</v>
      </c>
      <c r="N1361" s="489" t="str">
        <f t="shared" si="4"/>
        <v/>
      </c>
      <c r="O1361" s="194"/>
      <c r="P1361" s="194"/>
      <c r="Q1361" s="194"/>
      <c r="R1361" s="194"/>
      <c r="S1361" s="194"/>
      <c r="T1361" s="194"/>
      <c r="U1361" s="194"/>
      <c r="V1361" s="194"/>
      <c r="W1361" s="194"/>
      <c r="X1361" s="194"/>
      <c r="Y1361" s="194"/>
    </row>
    <row r="1362">
      <c r="A1362" s="542"/>
      <c r="B1362" s="337"/>
      <c r="C1362" s="547"/>
      <c r="D1362" s="337"/>
      <c r="E1362" s="559"/>
      <c r="F1362" s="549"/>
      <c r="G1362" s="549"/>
      <c r="H1362" s="337"/>
      <c r="I1362" s="543"/>
      <c r="J1362" s="480"/>
      <c r="K1362" s="488" t="str">
        <f t="shared" si="1"/>
        <v/>
      </c>
      <c r="L1362" s="489">
        <f t="shared" si="6"/>
        <v>123</v>
      </c>
      <c r="M1362" s="489">
        <f t="shared" si="3"/>
        <v>10</v>
      </c>
      <c r="N1362" s="489" t="str">
        <f t="shared" si="4"/>
        <v/>
      </c>
      <c r="O1362" s="194"/>
      <c r="P1362" s="194"/>
      <c r="Q1362" s="194"/>
      <c r="R1362" s="194"/>
      <c r="S1362" s="194"/>
      <c r="T1362" s="194"/>
      <c r="U1362" s="194"/>
      <c r="V1362" s="194"/>
      <c r="W1362" s="194"/>
      <c r="X1362" s="194"/>
      <c r="Y1362" s="194"/>
    </row>
    <row r="1363">
      <c r="A1363" s="542"/>
      <c r="B1363" s="337"/>
      <c r="C1363" s="547"/>
      <c r="D1363" s="337"/>
      <c r="E1363" s="559"/>
      <c r="F1363" s="549"/>
      <c r="G1363" s="549"/>
      <c r="H1363" s="337"/>
      <c r="I1363" s="543"/>
      <c r="J1363" s="480"/>
      <c r="K1363" s="488" t="str">
        <f t="shared" si="1"/>
        <v/>
      </c>
      <c r="L1363" s="489">
        <f t="shared" si="6"/>
        <v>123</v>
      </c>
      <c r="M1363" s="489">
        <f t="shared" si="3"/>
        <v>10</v>
      </c>
      <c r="N1363" s="489" t="str">
        <f t="shared" si="4"/>
        <v/>
      </c>
      <c r="O1363" s="194"/>
      <c r="P1363" s="194"/>
      <c r="Q1363" s="194"/>
      <c r="R1363" s="194"/>
      <c r="S1363" s="194"/>
      <c r="T1363" s="194"/>
      <c r="U1363" s="194"/>
      <c r="V1363" s="194"/>
      <c r="W1363" s="194"/>
      <c r="X1363" s="194"/>
      <c r="Y1363" s="194"/>
    </row>
    <row r="1364">
      <c r="A1364" s="542"/>
      <c r="B1364" s="337"/>
      <c r="C1364" s="547"/>
      <c r="D1364" s="337"/>
      <c r="E1364" s="559"/>
      <c r="F1364" s="549"/>
      <c r="G1364" s="549"/>
      <c r="H1364" s="337"/>
      <c r="I1364" s="543"/>
      <c r="J1364" s="480"/>
      <c r="K1364" s="488" t="str">
        <f t="shared" si="1"/>
        <v/>
      </c>
      <c r="L1364" s="489">
        <f t="shared" si="6"/>
        <v>123</v>
      </c>
      <c r="M1364" s="489">
        <f t="shared" si="3"/>
        <v>10</v>
      </c>
      <c r="N1364" s="489" t="str">
        <f t="shared" si="4"/>
        <v/>
      </c>
      <c r="O1364" s="194"/>
      <c r="P1364" s="194"/>
      <c r="Q1364" s="194"/>
      <c r="R1364" s="194"/>
      <c r="S1364" s="194"/>
      <c r="T1364" s="194"/>
      <c r="U1364" s="194"/>
      <c r="V1364" s="194"/>
      <c r="W1364" s="194"/>
      <c r="X1364" s="194"/>
      <c r="Y1364" s="194"/>
    </row>
    <row r="1365">
      <c r="A1365" s="542"/>
      <c r="B1365" s="337"/>
      <c r="C1365" s="547"/>
      <c r="D1365" s="337"/>
      <c r="E1365" s="559"/>
      <c r="F1365" s="549"/>
      <c r="G1365" s="549"/>
      <c r="H1365" s="337"/>
      <c r="I1365" s="543"/>
      <c r="J1365" s="480"/>
      <c r="K1365" s="488" t="str">
        <f t="shared" si="1"/>
        <v/>
      </c>
      <c r="L1365" s="489">
        <f t="shared" si="6"/>
        <v>123</v>
      </c>
      <c r="M1365" s="489">
        <f t="shared" si="3"/>
        <v>10</v>
      </c>
      <c r="N1365" s="489" t="str">
        <f t="shared" si="4"/>
        <v/>
      </c>
      <c r="O1365" s="194"/>
      <c r="P1365" s="194"/>
      <c r="Q1365" s="194"/>
      <c r="R1365" s="194"/>
      <c r="S1365" s="194"/>
      <c r="T1365" s="194"/>
      <c r="U1365" s="194"/>
      <c r="V1365" s="194"/>
      <c r="W1365" s="194"/>
      <c r="X1365" s="194"/>
      <c r="Y1365" s="194"/>
    </row>
    <row r="1366">
      <c r="A1366" s="542"/>
      <c r="B1366" s="337"/>
      <c r="C1366" s="547"/>
      <c r="D1366" s="337"/>
      <c r="E1366" s="559"/>
      <c r="F1366" s="549"/>
      <c r="G1366" s="549"/>
      <c r="H1366" s="337"/>
      <c r="I1366" s="543"/>
      <c r="J1366" s="480"/>
      <c r="K1366" s="488" t="str">
        <f t="shared" si="1"/>
        <v/>
      </c>
      <c r="L1366" s="489">
        <f t="shared" si="6"/>
        <v>123</v>
      </c>
      <c r="M1366" s="489">
        <f t="shared" si="3"/>
        <v>10</v>
      </c>
      <c r="N1366" s="489" t="str">
        <f t="shared" si="4"/>
        <v/>
      </c>
      <c r="O1366" s="194"/>
      <c r="P1366" s="194"/>
      <c r="Q1366" s="194"/>
      <c r="R1366" s="194"/>
      <c r="S1366" s="194"/>
      <c r="T1366" s="194"/>
      <c r="U1366" s="194"/>
      <c r="V1366" s="194"/>
      <c r="W1366" s="194"/>
      <c r="X1366" s="194"/>
      <c r="Y1366" s="194"/>
    </row>
    <row r="1367">
      <c r="A1367" s="542"/>
      <c r="B1367" s="337"/>
      <c r="C1367" s="547"/>
      <c r="D1367" s="337"/>
      <c r="E1367" s="559"/>
      <c r="F1367" s="549"/>
      <c r="G1367" s="549"/>
      <c r="H1367" s="337"/>
      <c r="I1367" s="543"/>
      <c r="J1367" s="480"/>
      <c r="K1367" s="488" t="str">
        <f t="shared" si="1"/>
        <v/>
      </c>
      <c r="L1367" s="489">
        <f t="shared" si="6"/>
        <v>123</v>
      </c>
      <c r="M1367" s="489">
        <f t="shared" si="3"/>
        <v>10</v>
      </c>
      <c r="N1367" s="489" t="str">
        <f t="shared" si="4"/>
        <v/>
      </c>
      <c r="O1367" s="194"/>
      <c r="P1367" s="194"/>
      <c r="Q1367" s="194"/>
      <c r="R1367" s="194"/>
      <c r="S1367" s="194"/>
      <c r="T1367" s="194"/>
      <c r="U1367" s="194"/>
      <c r="V1367" s="194"/>
      <c r="W1367" s="194"/>
      <c r="X1367" s="194"/>
      <c r="Y1367" s="194"/>
    </row>
    <row r="1368">
      <c r="A1368" s="542"/>
      <c r="B1368" s="337"/>
      <c r="C1368" s="547"/>
      <c r="D1368" s="337"/>
      <c r="E1368" s="559"/>
      <c r="F1368" s="549"/>
      <c r="G1368" s="549"/>
      <c r="H1368" s="337"/>
      <c r="I1368" s="543"/>
      <c r="J1368" s="480"/>
      <c r="K1368" s="488" t="str">
        <f t="shared" si="1"/>
        <v/>
      </c>
      <c r="L1368" s="489">
        <f t="shared" si="6"/>
        <v>123</v>
      </c>
      <c r="M1368" s="489">
        <f t="shared" si="3"/>
        <v>10</v>
      </c>
      <c r="N1368" s="489" t="str">
        <f t="shared" si="4"/>
        <v/>
      </c>
      <c r="O1368" s="194"/>
      <c r="P1368" s="194"/>
      <c r="Q1368" s="194"/>
      <c r="R1368" s="194"/>
      <c r="S1368" s="194"/>
      <c r="T1368" s="194"/>
      <c r="U1368" s="194"/>
      <c r="V1368" s="194"/>
      <c r="W1368" s="194"/>
      <c r="X1368" s="194"/>
      <c r="Y1368" s="194"/>
    </row>
    <row r="1369">
      <c r="A1369" s="542"/>
      <c r="B1369" s="337"/>
      <c r="C1369" s="547"/>
      <c r="D1369" s="337"/>
      <c r="E1369" s="559"/>
      <c r="F1369" s="549"/>
      <c r="G1369" s="549"/>
      <c r="H1369" s="337"/>
      <c r="I1369" s="543"/>
      <c r="J1369" s="480"/>
      <c r="K1369" s="488" t="str">
        <f t="shared" si="1"/>
        <v/>
      </c>
      <c r="L1369" s="489">
        <f t="shared" si="6"/>
        <v>123</v>
      </c>
      <c r="M1369" s="489">
        <f t="shared" si="3"/>
        <v>10</v>
      </c>
      <c r="N1369" s="489" t="str">
        <f t="shared" si="4"/>
        <v/>
      </c>
      <c r="O1369" s="194"/>
      <c r="P1369" s="194"/>
      <c r="Q1369" s="194"/>
      <c r="R1369" s="194"/>
      <c r="S1369" s="194"/>
      <c r="T1369" s="194"/>
      <c r="U1369" s="194"/>
      <c r="V1369" s="194"/>
      <c r="W1369" s="194"/>
      <c r="X1369" s="194"/>
      <c r="Y1369" s="194"/>
    </row>
    <row r="1370">
      <c r="A1370" s="542"/>
      <c r="B1370" s="225"/>
      <c r="C1370" s="226"/>
      <c r="D1370" s="552"/>
      <c r="E1370" s="553"/>
      <c r="F1370" s="554"/>
      <c r="G1370" s="554"/>
      <c r="H1370" s="337"/>
      <c r="I1370" s="476"/>
      <c r="J1370" s="194"/>
      <c r="K1370" s="488" t="str">
        <f t="shared" si="1"/>
        <v/>
      </c>
      <c r="L1370" s="489">
        <f t="shared" si="6"/>
        <v>123</v>
      </c>
      <c r="M1370" s="489">
        <f t="shared" si="3"/>
        <v>10</v>
      </c>
      <c r="N1370" s="489" t="str">
        <f t="shared" si="4"/>
        <v/>
      </c>
      <c r="O1370" s="194"/>
      <c r="P1370" s="194"/>
      <c r="Q1370" s="194"/>
      <c r="R1370" s="194"/>
      <c r="S1370" s="194"/>
      <c r="T1370" s="194"/>
      <c r="U1370" s="194"/>
      <c r="V1370" s="194"/>
      <c r="W1370" s="194"/>
      <c r="X1370" s="194"/>
      <c r="Y1370" s="194"/>
    </row>
    <row r="1371">
      <c r="A1371" s="542"/>
      <c r="B1371" s="546"/>
      <c r="C1371" s="571"/>
      <c r="D1371" s="337"/>
      <c r="E1371" s="548"/>
      <c r="F1371" s="549"/>
      <c r="G1371" s="549"/>
      <c r="H1371" s="337"/>
      <c r="I1371" s="476"/>
      <c r="J1371" s="194"/>
      <c r="K1371" s="488" t="str">
        <f t="shared" si="1"/>
        <v/>
      </c>
      <c r="L1371" s="489">
        <f t="shared" si="6"/>
        <v>123</v>
      </c>
      <c r="M1371" s="489">
        <f t="shared" si="3"/>
        <v>10</v>
      </c>
      <c r="N1371" s="489" t="str">
        <f t="shared" si="4"/>
        <v/>
      </c>
      <c r="O1371" s="194"/>
      <c r="P1371" s="194"/>
      <c r="Q1371" s="194"/>
      <c r="R1371" s="194"/>
      <c r="S1371" s="194"/>
      <c r="T1371" s="194"/>
      <c r="U1371" s="194"/>
      <c r="V1371" s="194"/>
      <c r="W1371" s="194"/>
      <c r="X1371" s="194"/>
      <c r="Y1371" s="194"/>
    </row>
    <row r="1372">
      <c r="A1372" s="542"/>
      <c r="B1372" s="546"/>
      <c r="C1372" s="571"/>
      <c r="D1372" s="337"/>
      <c r="E1372" s="548"/>
      <c r="F1372" s="549"/>
      <c r="G1372" s="549"/>
      <c r="H1372" s="337"/>
      <c r="I1372" s="476"/>
      <c r="J1372" s="194"/>
      <c r="K1372" s="488" t="str">
        <f t="shared" si="1"/>
        <v/>
      </c>
      <c r="L1372" s="489">
        <f t="shared" si="6"/>
        <v>123</v>
      </c>
      <c r="M1372" s="489">
        <f t="shared" si="3"/>
        <v>10</v>
      </c>
      <c r="N1372" s="489" t="str">
        <f t="shared" si="4"/>
        <v/>
      </c>
      <c r="O1372" s="194"/>
      <c r="P1372" s="194"/>
      <c r="Q1372" s="194"/>
      <c r="R1372" s="194"/>
      <c r="S1372" s="194"/>
      <c r="T1372" s="194"/>
      <c r="U1372" s="194"/>
      <c r="V1372" s="194"/>
      <c r="W1372" s="194"/>
      <c r="X1372" s="194"/>
      <c r="Y1372" s="194"/>
    </row>
    <row r="1373">
      <c r="A1373" s="542"/>
      <c r="B1373" s="546"/>
      <c r="C1373" s="571"/>
      <c r="D1373" s="337"/>
      <c r="E1373" s="548"/>
      <c r="F1373" s="549"/>
      <c r="G1373" s="549"/>
      <c r="H1373" s="337"/>
      <c r="I1373" s="476"/>
      <c r="J1373" s="194"/>
      <c r="K1373" s="488" t="str">
        <f t="shared" si="1"/>
        <v/>
      </c>
      <c r="L1373" s="489">
        <f t="shared" si="6"/>
        <v>123</v>
      </c>
      <c r="M1373" s="489">
        <f t="shared" si="3"/>
        <v>10</v>
      </c>
      <c r="N1373" s="489" t="str">
        <f t="shared" si="4"/>
        <v/>
      </c>
      <c r="O1373" s="194"/>
      <c r="P1373" s="194"/>
      <c r="Q1373" s="194"/>
      <c r="R1373" s="194"/>
      <c r="S1373" s="194"/>
      <c r="T1373" s="194"/>
      <c r="U1373" s="194"/>
      <c r="V1373" s="194"/>
      <c r="W1373" s="194"/>
      <c r="X1373" s="194"/>
      <c r="Y1373" s="194"/>
    </row>
    <row r="1374">
      <c r="A1374" s="542"/>
      <c r="B1374" s="546"/>
      <c r="C1374" s="571"/>
      <c r="D1374" s="337"/>
      <c r="E1374" s="548"/>
      <c r="F1374" s="549"/>
      <c r="G1374" s="549"/>
      <c r="H1374" s="337"/>
      <c r="I1374" s="476"/>
      <c r="J1374" s="194"/>
      <c r="K1374" s="488" t="str">
        <f t="shared" si="1"/>
        <v/>
      </c>
      <c r="L1374" s="489">
        <f t="shared" si="6"/>
        <v>123</v>
      </c>
      <c r="M1374" s="489">
        <f t="shared" si="3"/>
        <v>10</v>
      </c>
      <c r="N1374" s="489" t="str">
        <f t="shared" si="4"/>
        <v/>
      </c>
      <c r="O1374" s="194"/>
      <c r="P1374" s="194"/>
      <c r="Q1374" s="194"/>
      <c r="R1374" s="194"/>
      <c r="S1374" s="194"/>
      <c r="T1374" s="194"/>
      <c r="U1374" s="194"/>
      <c r="V1374" s="194"/>
      <c r="W1374" s="194"/>
      <c r="X1374" s="194"/>
      <c r="Y1374" s="194"/>
    </row>
    <row r="1375">
      <c r="A1375" s="542"/>
      <c r="B1375" s="546"/>
      <c r="C1375" s="571"/>
      <c r="D1375" s="337"/>
      <c r="E1375" s="548"/>
      <c r="F1375" s="549"/>
      <c r="G1375" s="549"/>
      <c r="H1375" s="337"/>
      <c r="I1375" s="476"/>
      <c r="J1375" s="194"/>
      <c r="K1375" s="488" t="str">
        <f t="shared" si="1"/>
        <v/>
      </c>
      <c r="L1375" s="489">
        <f t="shared" si="6"/>
        <v>123</v>
      </c>
      <c r="M1375" s="489">
        <f t="shared" si="3"/>
        <v>10</v>
      </c>
      <c r="N1375" s="489" t="str">
        <f t="shared" si="4"/>
        <v/>
      </c>
      <c r="O1375" s="194"/>
      <c r="P1375" s="194"/>
      <c r="Q1375" s="194"/>
      <c r="R1375" s="194"/>
      <c r="S1375" s="194"/>
      <c r="T1375" s="194"/>
      <c r="U1375" s="194"/>
      <c r="V1375" s="194"/>
      <c r="W1375" s="194"/>
      <c r="X1375" s="194"/>
      <c r="Y1375" s="194"/>
    </row>
    <row r="1376">
      <c r="A1376" s="542"/>
      <c r="B1376" s="546"/>
      <c r="C1376" s="571"/>
      <c r="D1376" s="337"/>
      <c r="E1376" s="548"/>
      <c r="F1376" s="549"/>
      <c r="G1376" s="549"/>
      <c r="H1376" s="337"/>
      <c r="I1376" s="476"/>
      <c r="J1376" s="194"/>
      <c r="K1376" s="488" t="str">
        <f t="shared" si="1"/>
        <v/>
      </c>
      <c r="L1376" s="489">
        <f t="shared" si="6"/>
        <v>123</v>
      </c>
      <c r="M1376" s="489">
        <f t="shared" si="3"/>
        <v>10</v>
      </c>
      <c r="N1376" s="489" t="str">
        <f t="shared" si="4"/>
        <v/>
      </c>
      <c r="O1376" s="194"/>
      <c r="P1376" s="194"/>
      <c r="Q1376" s="194"/>
      <c r="R1376" s="194"/>
      <c r="S1376" s="194"/>
      <c r="T1376" s="194"/>
      <c r="U1376" s="194"/>
      <c r="V1376" s="194"/>
      <c r="W1376" s="194"/>
      <c r="X1376" s="194"/>
      <c r="Y1376" s="194"/>
    </row>
    <row r="1377">
      <c r="A1377" s="542"/>
      <c r="B1377" s="546"/>
      <c r="C1377" s="571"/>
      <c r="D1377" s="337"/>
      <c r="E1377" s="548"/>
      <c r="F1377" s="549"/>
      <c r="G1377" s="549"/>
      <c r="H1377" s="337"/>
      <c r="I1377" s="476"/>
      <c r="J1377" s="194"/>
      <c r="K1377" s="488" t="str">
        <f t="shared" si="1"/>
        <v/>
      </c>
      <c r="L1377" s="489">
        <f t="shared" si="6"/>
        <v>123</v>
      </c>
      <c r="M1377" s="489">
        <f t="shared" si="3"/>
        <v>10</v>
      </c>
      <c r="N1377" s="489" t="str">
        <f t="shared" si="4"/>
        <v/>
      </c>
      <c r="O1377" s="194"/>
      <c r="P1377" s="194"/>
      <c r="Q1377" s="194"/>
      <c r="R1377" s="194"/>
      <c r="S1377" s="194"/>
      <c r="T1377" s="194"/>
      <c r="U1377" s="194"/>
      <c r="V1377" s="194"/>
      <c r="W1377" s="194"/>
      <c r="X1377" s="194"/>
      <c r="Y1377" s="194"/>
    </row>
    <row r="1378">
      <c r="A1378" s="542"/>
      <c r="B1378" s="546"/>
      <c r="C1378" s="571"/>
      <c r="D1378" s="337"/>
      <c r="E1378" s="548"/>
      <c r="F1378" s="549"/>
      <c r="G1378" s="549"/>
      <c r="H1378" s="337"/>
      <c r="I1378" s="476"/>
      <c r="J1378" s="194"/>
      <c r="K1378" s="488" t="str">
        <f t="shared" si="1"/>
        <v/>
      </c>
      <c r="L1378" s="489">
        <f t="shared" si="6"/>
        <v>123</v>
      </c>
      <c r="M1378" s="489">
        <f t="shared" si="3"/>
        <v>10</v>
      </c>
      <c r="N1378" s="489" t="str">
        <f t="shared" si="4"/>
        <v/>
      </c>
      <c r="O1378" s="194"/>
      <c r="P1378" s="194"/>
      <c r="Q1378" s="194"/>
      <c r="R1378" s="194"/>
      <c r="S1378" s="194"/>
      <c r="T1378" s="194"/>
      <c r="U1378" s="194"/>
      <c r="V1378" s="194"/>
      <c r="W1378" s="194"/>
      <c r="X1378" s="194"/>
      <c r="Y1378" s="194"/>
    </row>
    <row r="1379">
      <c r="A1379" s="542"/>
      <c r="B1379" s="546"/>
      <c r="C1379" s="571"/>
      <c r="D1379" s="337"/>
      <c r="E1379" s="548"/>
      <c r="F1379" s="549"/>
      <c r="G1379" s="549"/>
      <c r="H1379" s="337"/>
      <c r="I1379" s="476"/>
      <c r="J1379" s="194"/>
      <c r="K1379" s="488" t="str">
        <f t="shared" si="1"/>
        <v/>
      </c>
      <c r="L1379" s="489">
        <f t="shared" si="6"/>
        <v>123</v>
      </c>
      <c r="M1379" s="489">
        <f t="shared" si="3"/>
        <v>10</v>
      </c>
      <c r="N1379" s="489" t="str">
        <f t="shared" si="4"/>
        <v/>
      </c>
      <c r="O1379" s="194"/>
      <c r="P1379" s="194"/>
      <c r="Q1379" s="194"/>
      <c r="R1379" s="194"/>
      <c r="S1379" s="194"/>
      <c r="T1379" s="194"/>
      <c r="U1379" s="194"/>
      <c r="V1379" s="194"/>
      <c r="W1379" s="194"/>
      <c r="X1379" s="194"/>
      <c r="Y1379" s="194"/>
    </row>
    <row r="1380">
      <c r="A1380" s="542"/>
      <c r="B1380" s="546"/>
      <c r="C1380" s="571"/>
      <c r="D1380" s="337"/>
      <c r="E1380" s="548"/>
      <c r="F1380" s="549"/>
      <c r="G1380" s="549"/>
      <c r="H1380" s="337"/>
      <c r="I1380" s="476"/>
      <c r="J1380" s="194"/>
      <c r="K1380" s="488" t="str">
        <f t="shared" si="1"/>
        <v/>
      </c>
      <c r="L1380" s="489">
        <f t="shared" si="6"/>
        <v>123</v>
      </c>
      <c r="M1380" s="489">
        <f t="shared" si="3"/>
        <v>10</v>
      </c>
      <c r="N1380" s="489" t="str">
        <f t="shared" si="4"/>
        <v/>
      </c>
      <c r="O1380" s="194"/>
      <c r="P1380" s="194"/>
      <c r="Q1380" s="194"/>
      <c r="R1380" s="194"/>
      <c r="S1380" s="194"/>
      <c r="T1380" s="194"/>
      <c r="U1380" s="194"/>
      <c r="V1380" s="194"/>
      <c r="W1380" s="194"/>
      <c r="X1380" s="194"/>
      <c r="Y1380" s="194"/>
    </row>
    <row r="1381">
      <c r="A1381" s="542"/>
      <c r="B1381" s="546"/>
      <c r="C1381" s="571"/>
      <c r="D1381" s="337"/>
      <c r="E1381" s="548"/>
      <c r="F1381" s="549"/>
      <c r="G1381" s="549"/>
      <c r="H1381" s="337"/>
      <c r="I1381" s="476"/>
      <c r="J1381" s="194"/>
      <c r="K1381" s="488" t="str">
        <f t="shared" si="1"/>
        <v/>
      </c>
      <c r="L1381" s="489">
        <f t="shared" si="6"/>
        <v>123</v>
      </c>
      <c r="M1381" s="489">
        <f t="shared" si="3"/>
        <v>10</v>
      </c>
      <c r="N1381" s="489" t="str">
        <f t="shared" si="4"/>
        <v/>
      </c>
      <c r="O1381" s="194"/>
      <c r="P1381" s="194"/>
      <c r="Q1381" s="194"/>
      <c r="R1381" s="194"/>
      <c r="S1381" s="194"/>
      <c r="T1381" s="194"/>
      <c r="U1381" s="194"/>
      <c r="V1381" s="194"/>
      <c r="W1381" s="194"/>
      <c r="X1381" s="194"/>
      <c r="Y1381" s="194"/>
    </row>
    <row r="1382">
      <c r="A1382" s="542"/>
      <c r="B1382" s="546"/>
      <c r="C1382" s="571"/>
      <c r="D1382" s="337"/>
      <c r="E1382" s="548"/>
      <c r="F1382" s="549"/>
      <c r="G1382" s="549"/>
      <c r="H1382" s="337"/>
      <c r="I1382" s="476"/>
      <c r="J1382" s="194"/>
      <c r="K1382" s="488" t="str">
        <f t="shared" si="1"/>
        <v/>
      </c>
      <c r="L1382" s="489">
        <f t="shared" si="6"/>
        <v>123</v>
      </c>
      <c r="M1382" s="489">
        <f t="shared" si="3"/>
        <v>10</v>
      </c>
      <c r="N1382" s="489" t="str">
        <f t="shared" si="4"/>
        <v/>
      </c>
      <c r="O1382" s="194"/>
      <c r="P1382" s="194"/>
      <c r="Q1382" s="194"/>
      <c r="R1382" s="194"/>
      <c r="S1382" s="194"/>
      <c r="T1382" s="194"/>
      <c r="U1382" s="194"/>
      <c r="V1382" s="194"/>
      <c r="W1382" s="194"/>
      <c r="X1382" s="194"/>
      <c r="Y1382" s="194"/>
    </row>
    <row r="1383">
      <c r="A1383" s="542"/>
      <c r="B1383" s="546"/>
      <c r="C1383" s="571"/>
      <c r="D1383" s="337"/>
      <c r="E1383" s="548"/>
      <c r="F1383" s="549"/>
      <c r="G1383" s="549"/>
      <c r="H1383" s="337"/>
      <c r="I1383" s="476"/>
      <c r="J1383" s="194"/>
      <c r="K1383" s="488" t="str">
        <f t="shared" si="1"/>
        <v/>
      </c>
      <c r="L1383" s="489">
        <f t="shared" si="6"/>
        <v>123</v>
      </c>
      <c r="M1383" s="489">
        <f t="shared" si="3"/>
        <v>10</v>
      </c>
      <c r="N1383" s="489" t="str">
        <f t="shared" si="4"/>
        <v/>
      </c>
      <c r="O1383" s="194"/>
      <c r="P1383" s="194"/>
      <c r="Q1383" s="194"/>
      <c r="R1383" s="194"/>
      <c r="S1383" s="194"/>
      <c r="T1383" s="194"/>
      <c r="U1383" s="194"/>
      <c r="V1383" s="194"/>
      <c r="W1383" s="194"/>
      <c r="X1383" s="194"/>
      <c r="Y1383" s="194"/>
    </row>
    <row r="1384">
      <c r="A1384" s="542"/>
      <c r="B1384" s="546"/>
      <c r="C1384" s="571"/>
      <c r="D1384" s="337"/>
      <c r="E1384" s="548"/>
      <c r="F1384" s="549"/>
      <c r="G1384" s="549"/>
      <c r="H1384" s="337"/>
      <c r="I1384" s="476"/>
      <c r="J1384" s="194"/>
      <c r="K1384" s="488" t="str">
        <f t="shared" si="1"/>
        <v/>
      </c>
      <c r="L1384" s="489">
        <f t="shared" si="6"/>
        <v>123</v>
      </c>
      <c r="M1384" s="489">
        <f t="shared" si="3"/>
        <v>10</v>
      </c>
      <c r="N1384" s="489" t="str">
        <f t="shared" si="4"/>
        <v/>
      </c>
      <c r="O1384" s="194"/>
      <c r="P1384" s="194"/>
      <c r="Q1384" s="194"/>
      <c r="R1384" s="194"/>
      <c r="S1384" s="194"/>
      <c r="T1384" s="194"/>
      <c r="U1384" s="194"/>
      <c r="V1384" s="194"/>
      <c r="W1384" s="194"/>
      <c r="X1384" s="194"/>
      <c r="Y1384" s="194"/>
    </row>
    <row r="1385">
      <c r="A1385" s="542"/>
      <c r="B1385" s="546"/>
      <c r="C1385" s="571"/>
      <c r="D1385" s="337"/>
      <c r="E1385" s="548"/>
      <c r="F1385" s="549"/>
      <c r="G1385" s="549"/>
      <c r="H1385" s="337"/>
      <c r="I1385" s="476"/>
      <c r="J1385" s="194"/>
      <c r="K1385" s="488" t="str">
        <f t="shared" si="1"/>
        <v/>
      </c>
      <c r="L1385" s="489">
        <f t="shared" si="6"/>
        <v>123</v>
      </c>
      <c r="M1385" s="489">
        <f t="shared" si="3"/>
        <v>10</v>
      </c>
      <c r="N1385" s="489" t="str">
        <f t="shared" si="4"/>
        <v/>
      </c>
      <c r="O1385" s="194"/>
      <c r="P1385" s="194"/>
      <c r="Q1385" s="194"/>
      <c r="R1385" s="194"/>
      <c r="S1385" s="194"/>
      <c r="T1385" s="194"/>
      <c r="U1385" s="194"/>
      <c r="V1385" s="194"/>
      <c r="W1385" s="194"/>
      <c r="X1385" s="194"/>
      <c r="Y1385" s="194"/>
    </row>
    <row r="1386">
      <c r="A1386" s="542"/>
      <c r="B1386" s="546"/>
      <c r="C1386" s="571"/>
      <c r="D1386" s="337"/>
      <c r="E1386" s="548"/>
      <c r="F1386" s="549"/>
      <c r="G1386" s="549"/>
      <c r="H1386" s="337"/>
      <c r="I1386" s="476"/>
      <c r="J1386" s="194"/>
      <c r="K1386" s="488" t="str">
        <f t="shared" si="1"/>
        <v/>
      </c>
      <c r="L1386" s="489">
        <f t="shared" si="6"/>
        <v>123</v>
      </c>
      <c r="M1386" s="489">
        <f t="shared" si="3"/>
        <v>10</v>
      </c>
      <c r="N1386" s="489" t="str">
        <f t="shared" si="4"/>
        <v/>
      </c>
      <c r="O1386" s="194"/>
      <c r="P1386" s="194"/>
      <c r="Q1386" s="194"/>
      <c r="R1386" s="194"/>
      <c r="S1386" s="194"/>
      <c r="T1386" s="194"/>
      <c r="U1386" s="194"/>
      <c r="V1386" s="194"/>
      <c r="W1386" s="194"/>
      <c r="X1386" s="194"/>
      <c r="Y1386" s="194"/>
    </row>
    <row r="1387">
      <c r="A1387" s="542"/>
      <c r="B1387" s="546"/>
      <c r="C1387" s="571"/>
      <c r="D1387" s="337"/>
      <c r="E1387" s="548"/>
      <c r="F1387" s="549"/>
      <c r="G1387" s="549"/>
      <c r="H1387" s="337"/>
      <c r="I1387" s="476"/>
      <c r="J1387" s="194"/>
      <c r="K1387" s="488" t="str">
        <f t="shared" si="1"/>
        <v/>
      </c>
      <c r="L1387" s="489">
        <f t="shared" si="6"/>
        <v>123</v>
      </c>
      <c r="M1387" s="489">
        <f t="shared" si="3"/>
        <v>10</v>
      </c>
      <c r="N1387" s="489" t="str">
        <f t="shared" si="4"/>
        <v/>
      </c>
      <c r="O1387" s="194"/>
      <c r="P1387" s="194"/>
      <c r="Q1387" s="194"/>
      <c r="R1387" s="194"/>
      <c r="S1387" s="194"/>
      <c r="T1387" s="194"/>
      <c r="U1387" s="194"/>
      <c r="V1387" s="194"/>
      <c r="W1387" s="194"/>
      <c r="X1387" s="194"/>
      <c r="Y1387" s="194"/>
    </row>
    <row r="1388">
      <c r="A1388" s="542"/>
      <c r="B1388" s="546"/>
      <c r="C1388" s="571"/>
      <c r="D1388" s="337"/>
      <c r="E1388" s="548"/>
      <c r="F1388" s="549"/>
      <c r="G1388" s="549"/>
      <c r="H1388" s="337"/>
      <c r="I1388" s="476"/>
      <c r="J1388" s="194"/>
      <c r="K1388" s="488" t="str">
        <f t="shared" si="1"/>
        <v/>
      </c>
      <c r="L1388" s="489">
        <f t="shared" si="6"/>
        <v>123</v>
      </c>
      <c r="M1388" s="489">
        <f t="shared" si="3"/>
        <v>10</v>
      </c>
      <c r="N1388" s="489" t="str">
        <f t="shared" si="4"/>
        <v/>
      </c>
      <c r="O1388" s="194"/>
      <c r="P1388" s="194"/>
      <c r="Q1388" s="194"/>
      <c r="R1388" s="194"/>
      <c r="S1388" s="194"/>
      <c r="T1388" s="194"/>
      <c r="U1388" s="194"/>
      <c r="V1388" s="194"/>
      <c r="W1388" s="194"/>
      <c r="X1388" s="194"/>
      <c r="Y1388" s="194"/>
    </row>
    <row r="1389">
      <c r="A1389" s="542"/>
      <c r="B1389" s="546"/>
      <c r="C1389" s="571"/>
      <c r="D1389" s="337"/>
      <c r="E1389" s="548"/>
      <c r="F1389" s="549"/>
      <c r="G1389" s="549"/>
      <c r="H1389" s="337"/>
      <c r="I1389" s="476"/>
      <c r="J1389" s="194"/>
      <c r="K1389" s="488" t="str">
        <f t="shared" si="1"/>
        <v/>
      </c>
      <c r="L1389" s="489">
        <f t="shared" si="6"/>
        <v>123</v>
      </c>
      <c r="M1389" s="489">
        <f t="shared" si="3"/>
        <v>10</v>
      </c>
      <c r="N1389" s="489" t="str">
        <f t="shared" si="4"/>
        <v/>
      </c>
      <c r="O1389" s="194"/>
      <c r="P1389" s="194"/>
      <c r="Q1389" s="194"/>
      <c r="R1389" s="194"/>
      <c r="S1389" s="194"/>
      <c r="T1389" s="194"/>
      <c r="U1389" s="194"/>
      <c r="V1389" s="194"/>
      <c r="W1389" s="194"/>
      <c r="X1389" s="194"/>
      <c r="Y1389" s="194"/>
    </row>
    <row r="1390">
      <c r="A1390" s="542"/>
      <c r="B1390" s="546"/>
      <c r="C1390" s="571"/>
      <c r="D1390" s="337"/>
      <c r="E1390" s="548"/>
      <c r="F1390" s="549"/>
      <c r="G1390" s="549"/>
      <c r="H1390" s="337"/>
      <c r="I1390" s="476"/>
      <c r="J1390" s="194"/>
      <c r="K1390" s="488" t="str">
        <f t="shared" si="1"/>
        <v/>
      </c>
      <c r="L1390" s="489">
        <f t="shared" si="6"/>
        <v>123</v>
      </c>
      <c r="M1390" s="489">
        <f t="shared" si="3"/>
        <v>10</v>
      </c>
      <c r="N1390" s="489" t="str">
        <f t="shared" si="4"/>
        <v/>
      </c>
      <c r="O1390" s="194"/>
      <c r="P1390" s="194"/>
      <c r="Q1390" s="194"/>
      <c r="R1390" s="194"/>
      <c r="S1390" s="194"/>
      <c r="T1390" s="194"/>
      <c r="U1390" s="194"/>
      <c r="V1390" s="194"/>
      <c r="W1390" s="194"/>
      <c r="X1390" s="194"/>
      <c r="Y1390" s="194"/>
    </row>
    <row r="1391">
      <c r="A1391" s="542"/>
      <c r="B1391" s="546"/>
      <c r="C1391" s="571"/>
      <c r="D1391" s="337"/>
      <c r="E1391" s="548"/>
      <c r="F1391" s="549"/>
      <c r="G1391" s="549"/>
      <c r="H1391" s="337"/>
      <c r="I1391" s="476"/>
      <c r="J1391" s="194"/>
      <c r="K1391" s="488" t="str">
        <f t="shared" si="1"/>
        <v/>
      </c>
      <c r="L1391" s="489">
        <f t="shared" si="6"/>
        <v>123</v>
      </c>
      <c r="M1391" s="489">
        <f t="shared" si="3"/>
        <v>10</v>
      </c>
      <c r="N1391" s="489" t="str">
        <f t="shared" si="4"/>
        <v/>
      </c>
      <c r="O1391" s="194"/>
      <c r="P1391" s="194"/>
      <c r="Q1391" s="194"/>
      <c r="R1391" s="194"/>
      <c r="S1391" s="194"/>
      <c r="T1391" s="194"/>
      <c r="U1391" s="194"/>
      <c r="V1391" s="194"/>
      <c r="W1391" s="194"/>
      <c r="X1391" s="194"/>
      <c r="Y1391" s="194"/>
    </row>
    <row r="1392">
      <c r="A1392" s="542"/>
      <c r="B1392" s="546"/>
      <c r="C1392" s="571"/>
      <c r="D1392" s="337"/>
      <c r="E1392" s="548"/>
      <c r="F1392" s="549"/>
      <c r="G1392" s="549"/>
      <c r="H1392" s="337"/>
      <c r="I1392" s="476"/>
      <c r="J1392" s="194"/>
      <c r="K1392" s="488" t="str">
        <f t="shared" si="1"/>
        <v/>
      </c>
      <c r="L1392" s="489">
        <f t="shared" si="6"/>
        <v>123</v>
      </c>
      <c r="M1392" s="489">
        <f t="shared" si="3"/>
        <v>10</v>
      </c>
      <c r="N1392" s="489" t="str">
        <f t="shared" si="4"/>
        <v/>
      </c>
      <c r="O1392" s="194"/>
      <c r="P1392" s="194"/>
      <c r="Q1392" s="194"/>
      <c r="R1392" s="194"/>
      <c r="S1392" s="194"/>
      <c r="T1392" s="194"/>
      <c r="U1392" s="194"/>
      <c r="V1392" s="194"/>
      <c r="W1392" s="194"/>
      <c r="X1392" s="194"/>
      <c r="Y1392" s="194"/>
    </row>
    <row r="1393">
      <c r="A1393" s="542"/>
      <c r="B1393" s="546"/>
      <c r="C1393" s="571"/>
      <c r="D1393" s="337"/>
      <c r="E1393" s="548"/>
      <c r="F1393" s="549"/>
      <c r="G1393" s="549"/>
      <c r="H1393" s="337"/>
      <c r="I1393" s="476"/>
      <c r="J1393" s="194"/>
      <c r="K1393" s="488" t="str">
        <f t="shared" si="1"/>
        <v/>
      </c>
      <c r="L1393" s="489">
        <f t="shared" si="6"/>
        <v>123</v>
      </c>
      <c r="M1393" s="489">
        <f t="shared" si="3"/>
        <v>10</v>
      </c>
      <c r="N1393" s="489" t="str">
        <f t="shared" si="4"/>
        <v/>
      </c>
      <c r="O1393" s="194"/>
      <c r="P1393" s="194"/>
      <c r="Q1393" s="194"/>
      <c r="R1393" s="194"/>
      <c r="S1393" s="194"/>
      <c r="T1393" s="194"/>
      <c r="U1393" s="194"/>
      <c r="V1393" s="194"/>
      <c r="W1393" s="194"/>
      <c r="X1393" s="194"/>
      <c r="Y1393" s="194"/>
    </row>
    <row r="1394">
      <c r="A1394" s="542"/>
      <c r="B1394" s="546"/>
      <c r="C1394" s="571"/>
      <c r="D1394" s="337"/>
      <c r="E1394" s="548"/>
      <c r="F1394" s="549"/>
      <c r="G1394" s="549"/>
      <c r="H1394" s="337"/>
      <c r="I1394" s="476"/>
      <c r="J1394" s="194"/>
      <c r="K1394" s="488" t="str">
        <f t="shared" si="1"/>
        <v/>
      </c>
      <c r="L1394" s="489">
        <f t="shared" si="6"/>
        <v>123</v>
      </c>
      <c r="M1394" s="489">
        <f t="shared" si="3"/>
        <v>10</v>
      </c>
      <c r="N1394" s="489" t="str">
        <f t="shared" si="4"/>
        <v/>
      </c>
      <c r="O1394" s="194"/>
      <c r="P1394" s="194"/>
      <c r="Q1394" s="194"/>
      <c r="R1394" s="194"/>
      <c r="S1394" s="194"/>
      <c r="T1394" s="194"/>
      <c r="U1394" s="194"/>
      <c r="V1394" s="194"/>
      <c r="W1394" s="194"/>
      <c r="X1394" s="194"/>
      <c r="Y1394" s="194"/>
    </row>
    <row r="1395">
      <c r="A1395" s="542"/>
      <c r="B1395" s="546"/>
      <c r="C1395" s="571"/>
      <c r="D1395" s="337"/>
      <c r="E1395" s="548"/>
      <c r="F1395" s="549"/>
      <c r="G1395" s="549"/>
      <c r="H1395" s="337"/>
      <c r="I1395" s="476"/>
      <c r="J1395" s="194"/>
      <c r="K1395" s="488" t="str">
        <f t="shared" si="1"/>
        <v/>
      </c>
      <c r="L1395" s="489">
        <f t="shared" si="6"/>
        <v>123</v>
      </c>
      <c r="M1395" s="489">
        <f t="shared" si="3"/>
        <v>10</v>
      </c>
      <c r="N1395" s="489" t="str">
        <f t="shared" si="4"/>
        <v/>
      </c>
      <c r="O1395" s="194"/>
      <c r="P1395" s="194"/>
      <c r="Q1395" s="194"/>
      <c r="R1395" s="194"/>
      <c r="S1395" s="194"/>
      <c r="T1395" s="194"/>
      <c r="U1395" s="194"/>
      <c r="V1395" s="194"/>
      <c r="W1395" s="194"/>
      <c r="X1395" s="194"/>
      <c r="Y1395" s="194"/>
    </row>
    <row r="1396">
      <c r="A1396" s="542"/>
      <c r="B1396" s="546"/>
      <c r="C1396" s="571"/>
      <c r="D1396" s="337"/>
      <c r="E1396" s="548"/>
      <c r="F1396" s="549"/>
      <c r="G1396" s="549"/>
      <c r="H1396" s="337"/>
      <c r="I1396" s="476"/>
      <c r="J1396" s="194"/>
      <c r="K1396" s="488" t="str">
        <f t="shared" si="1"/>
        <v/>
      </c>
      <c r="L1396" s="489">
        <f t="shared" si="6"/>
        <v>123</v>
      </c>
      <c r="M1396" s="489">
        <f t="shared" si="3"/>
        <v>10</v>
      </c>
      <c r="N1396" s="489" t="str">
        <f t="shared" si="4"/>
        <v/>
      </c>
      <c r="O1396" s="194"/>
      <c r="P1396" s="194"/>
      <c r="Q1396" s="194"/>
      <c r="R1396" s="194"/>
      <c r="S1396" s="194"/>
      <c r="T1396" s="194"/>
      <c r="U1396" s="194"/>
      <c r="V1396" s="194"/>
      <c r="W1396" s="194"/>
      <c r="X1396" s="194"/>
      <c r="Y1396" s="194"/>
    </row>
    <row r="1397">
      <c r="A1397" s="542"/>
      <c r="B1397" s="546"/>
      <c r="C1397" s="571"/>
      <c r="D1397" s="337"/>
      <c r="E1397" s="548"/>
      <c r="F1397" s="549"/>
      <c r="G1397" s="549"/>
      <c r="H1397" s="337"/>
      <c r="I1397" s="476"/>
      <c r="J1397" s="194"/>
      <c r="K1397" s="488" t="str">
        <f t="shared" si="1"/>
        <v/>
      </c>
      <c r="L1397" s="489">
        <f t="shared" si="6"/>
        <v>123</v>
      </c>
      <c r="M1397" s="489">
        <f t="shared" si="3"/>
        <v>10</v>
      </c>
      <c r="N1397" s="489" t="str">
        <f t="shared" si="4"/>
        <v/>
      </c>
      <c r="O1397" s="194"/>
      <c r="P1397" s="194"/>
      <c r="Q1397" s="194"/>
      <c r="R1397" s="194"/>
      <c r="S1397" s="194"/>
      <c r="T1397" s="194"/>
      <c r="U1397" s="194"/>
      <c r="V1397" s="194"/>
      <c r="W1397" s="194"/>
      <c r="X1397" s="194"/>
      <c r="Y1397" s="194"/>
    </row>
    <row r="1398">
      <c r="A1398" s="542"/>
      <c r="B1398" s="546"/>
      <c r="C1398" s="571"/>
      <c r="D1398" s="337"/>
      <c r="E1398" s="548"/>
      <c r="F1398" s="549"/>
      <c r="G1398" s="549"/>
      <c r="H1398" s="337"/>
      <c r="I1398" s="476"/>
      <c r="J1398" s="194"/>
      <c r="K1398" s="488" t="str">
        <f t="shared" si="1"/>
        <v/>
      </c>
      <c r="L1398" s="489">
        <f t="shared" si="6"/>
        <v>123</v>
      </c>
      <c r="M1398" s="489">
        <f t="shared" si="3"/>
        <v>10</v>
      </c>
      <c r="N1398" s="489" t="str">
        <f t="shared" si="4"/>
        <v/>
      </c>
      <c r="O1398" s="194"/>
      <c r="P1398" s="194"/>
      <c r="Q1398" s="194"/>
      <c r="R1398" s="194"/>
      <c r="S1398" s="194"/>
      <c r="T1398" s="194"/>
      <c r="U1398" s="194"/>
      <c r="V1398" s="194"/>
      <c r="W1398" s="194"/>
      <c r="X1398" s="194"/>
      <c r="Y1398" s="194"/>
    </row>
    <row r="1399">
      <c r="A1399" s="542"/>
      <c r="B1399" s="546"/>
      <c r="C1399" s="571"/>
      <c r="D1399" s="337"/>
      <c r="E1399" s="548"/>
      <c r="F1399" s="549"/>
      <c r="G1399" s="549"/>
      <c r="H1399" s="337"/>
      <c r="I1399" s="476"/>
      <c r="J1399" s="194"/>
      <c r="K1399" s="488" t="str">
        <f t="shared" si="1"/>
        <v/>
      </c>
      <c r="L1399" s="489">
        <f t="shared" si="6"/>
        <v>123</v>
      </c>
      <c r="M1399" s="489">
        <f t="shared" si="3"/>
        <v>10</v>
      </c>
      <c r="N1399" s="489" t="str">
        <f t="shared" si="4"/>
        <v/>
      </c>
      <c r="O1399" s="194"/>
      <c r="P1399" s="194"/>
      <c r="Q1399" s="194"/>
      <c r="R1399" s="194"/>
      <c r="S1399" s="194"/>
      <c r="T1399" s="194"/>
      <c r="U1399" s="194"/>
      <c r="V1399" s="194"/>
      <c r="W1399" s="194"/>
      <c r="X1399" s="194"/>
      <c r="Y1399" s="194"/>
    </row>
    <row r="1400">
      <c r="A1400" s="542"/>
      <c r="B1400" s="546"/>
      <c r="C1400" s="571"/>
      <c r="D1400" s="337"/>
      <c r="E1400" s="548"/>
      <c r="F1400" s="549"/>
      <c r="G1400" s="549"/>
      <c r="H1400" s="337"/>
      <c r="I1400" s="476"/>
      <c r="J1400" s="194"/>
      <c r="K1400" s="488" t="str">
        <f t="shared" si="1"/>
        <v/>
      </c>
      <c r="L1400" s="489">
        <f t="shared" si="6"/>
        <v>123</v>
      </c>
      <c r="M1400" s="489">
        <f t="shared" si="3"/>
        <v>10</v>
      </c>
      <c r="N1400" s="489" t="str">
        <f t="shared" si="4"/>
        <v/>
      </c>
      <c r="O1400" s="194"/>
      <c r="P1400" s="194"/>
      <c r="Q1400" s="194"/>
      <c r="R1400" s="194"/>
      <c r="S1400" s="194"/>
      <c r="T1400" s="194"/>
      <c r="U1400" s="194"/>
      <c r="V1400" s="194"/>
      <c r="W1400" s="194"/>
      <c r="X1400" s="194"/>
      <c r="Y1400" s="194"/>
    </row>
    <row r="1401">
      <c r="A1401" s="542"/>
      <c r="B1401" s="546"/>
      <c r="C1401" s="571"/>
      <c r="D1401" s="337"/>
      <c r="E1401" s="548"/>
      <c r="F1401" s="549"/>
      <c r="G1401" s="549"/>
      <c r="H1401" s="337"/>
      <c r="I1401" s="476"/>
      <c r="J1401" s="194"/>
      <c r="K1401" s="488" t="str">
        <f t="shared" si="1"/>
        <v/>
      </c>
      <c r="L1401" s="489">
        <f t="shared" si="6"/>
        <v>123</v>
      </c>
      <c r="M1401" s="489">
        <f t="shared" si="3"/>
        <v>10</v>
      </c>
      <c r="N1401" s="489" t="str">
        <f t="shared" si="4"/>
        <v/>
      </c>
      <c r="O1401" s="194"/>
      <c r="P1401" s="194"/>
      <c r="Q1401" s="194"/>
      <c r="R1401" s="194"/>
      <c r="S1401" s="194"/>
      <c r="T1401" s="194"/>
      <c r="U1401" s="194"/>
      <c r="V1401" s="194"/>
      <c r="W1401" s="194"/>
      <c r="X1401" s="194"/>
      <c r="Y1401" s="194"/>
    </row>
    <row r="1402">
      <c r="A1402" s="542"/>
      <c r="B1402" s="546"/>
      <c r="C1402" s="571"/>
      <c r="D1402" s="337"/>
      <c r="E1402" s="548"/>
      <c r="F1402" s="549"/>
      <c r="G1402" s="549"/>
      <c r="H1402" s="337"/>
      <c r="I1402" s="476"/>
      <c r="J1402" s="194"/>
      <c r="K1402" s="488" t="str">
        <f t="shared" si="1"/>
        <v/>
      </c>
      <c r="L1402" s="489">
        <f t="shared" si="6"/>
        <v>123</v>
      </c>
      <c r="M1402" s="489">
        <f t="shared" si="3"/>
        <v>10</v>
      </c>
      <c r="N1402" s="489" t="str">
        <f t="shared" si="4"/>
        <v/>
      </c>
      <c r="O1402" s="194"/>
      <c r="P1402" s="194"/>
      <c r="Q1402" s="194"/>
      <c r="R1402" s="194"/>
      <c r="S1402" s="194"/>
      <c r="T1402" s="194"/>
      <c r="U1402" s="194"/>
      <c r="V1402" s="194"/>
      <c r="W1402" s="194"/>
      <c r="X1402" s="194"/>
      <c r="Y1402" s="194"/>
    </row>
    <row r="1403">
      <c r="A1403" s="542"/>
      <c r="B1403" s="546"/>
      <c r="C1403" s="571"/>
      <c r="D1403" s="337"/>
      <c r="E1403" s="548"/>
      <c r="F1403" s="549"/>
      <c r="G1403" s="549"/>
      <c r="H1403" s="337"/>
      <c r="I1403" s="476"/>
      <c r="J1403" s="194"/>
      <c r="K1403" s="488" t="str">
        <f t="shared" si="1"/>
        <v/>
      </c>
      <c r="L1403" s="489">
        <f t="shared" si="6"/>
        <v>123</v>
      </c>
      <c r="M1403" s="489">
        <f t="shared" si="3"/>
        <v>10</v>
      </c>
      <c r="N1403" s="489" t="str">
        <f t="shared" si="4"/>
        <v/>
      </c>
      <c r="O1403" s="194"/>
      <c r="P1403" s="194"/>
      <c r="Q1403" s="194"/>
      <c r="R1403" s="194"/>
      <c r="S1403" s="194"/>
      <c r="T1403" s="194"/>
      <c r="U1403" s="194"/>
      <c r="V1403" s="194"/>
      <c r="W1403" s="194"/>
      <c r="X1403" s="194"/>
      <c r="Y1403" s="194"/>
    </row>
    <row r="1404">
      <c r="A1404" s="542"/>
      <c r="B1404" s="546"/>
      <c r="C1404" s="571"/>
      <c r="D1404" s="337"/>
      <c r="E1404" s="548"/>
      <c r="F1404" s="549"/>
      <c r="G1404" s="549"/>
      <c r="H1404" s="337"/>
      <c r="I1404" s="476"/>
      <c r="J1404" s="194"/>
      <c r="K1404" s="488" t="str">
        <f t="shared" si="1"/>
        <v/>
      </c>
      <c r="L1404" s="489">
        <f t="shared" si="6"/>
        <v>123</v>
      </c>
      <c r="M1404" s="489">
        <f t="shared" si="3"/>
        <v>10</v>
      </c>
      <c r="N1404" s="489" t="str">
        <f t="shared" si="4"/>
        <v/>
      </c>
      <c r="O1404" s="194"/>
      <c r="P1404" s="194"/>
      <c r="Q1404" s="194"/>
      <c r="R1404" s="194"/>
      <c r="S1404" s="194"/>
      <c r="T1404" s="194"/>
      <c r="U1404" s="194"/>
      <c r="V1404" s="194"/>
      <c r="W1404" s="194"/>
      <c r="X1404" s="194"/>
      <c r="Y1404" s="194"/>
    </row>
    <row r="1405">
      <c r="A1405" s="542"/>
      <c r="B1405" s="546"/>
      <c r="C1405" s="571"/>
      <c r="D1405" s="337"/>
      <c r="E1405" s="548"/>
      <c r="F1405" s="549"/>
      <c r="G1405" s="549"/>
      <c r="H1405" s="337"/>
      <c r="I1405" s="476"/>
      <c r="J1405" s="194"/>
      <c r="K1405" s="488" t="str">
        <f t="shared" si="1"/>
        <v/>
      </c>
      <c r="L1405" s="489">
        <f t="shared" si="6"/>
        <v>123</v>
      </c>
      <c r="M1405" s="489">
        <f t="shared" si="3"/>
        <v>10</v>
      </c>
      <c r="N1405" s="489" t="str">
        <f t="shared" si="4"/>
        <v/>
      </c>
      <c r="O1405" s="194"/>
      <c r="P1405" s="194"/>
      <c r="Q1405" s="194"/>
      <c r="R1405" s="194"/>
      <c r="S1405" s="194"/>
      <c r="T1405" s="194"/>
      <c r="U1405" s="194"/>
      <c r="V1405" s="194"/>
      <c r="W1405" s="194"/>
      <c r="X1405" s="194"/>
      <c r="Y1405" s="194"/>
    </row>
    <row r="1406">
      <c r="A1406" s="542"/>
      <c r="B1406" s="225"/>
      <c r="C1406" s="551"/>
      <c r="D1406" s="552"/>
      <c r="E1406" s="564"/>
      <c r="F1406" s="554"/>
      <c r="G1406" s="554"/>
      <c r="H1406" s="552"/>
      <c r="I1406" s="476"/>
      <c r="J1406" s="194"/>
      <c r="K1406" s="488" t="str">
        <f t="shared" si="1"/>
        <v/>
      </c>
      <c r="L1406" s="489">
        <f t="shared" si="6"/>
        <v>123</v>
      </c>
      <c r="M1406" s="489">
        <f t="shared" si="3"/>
        <v>10</v>
      </c>
      <c r="N1406" s="489" t="str">
        <f t="shared" si="4"/>
        <v/>
      </c>
      <c r="O1406" s="194"/>
      <c r="P1406" s="194"/>
      <c r="Q1406" s="194"/>
      <c r="R1406" s="194"/>
      <c r="S1406" s="194"/>
      <c r="T1406" s="194"/>
      <c r="U1406" s="194"/>
      <c r="V1406" s="194"/>
      <c r="W1406" s="194"/>
      <c r="X1406" s="194"/>
      <c r="Y1406" s="194"/>
    </row>
    <row r="1407">
      <c r="A1407" s="542"/>
      <c r="B1407" s="546"/>
      <c r="C1407" s="547"/>
      <c r="D1407" s="337"/>
      <c r="E1407" s="559"/>
      <c r="F1407" s="549"/>
      <c r="G1407" s="549"/>
      <c r="H1407" s="337"/>
      <c r="I1407" s="476"/>
      <c r="J1407" s="194"/>
      <c r="K1407" s="488" t="str">
        <f t="shared" si="1"/>
        <v/>
      </c>
      <c r="L1407" s="489">
        <f t="shared" si="6"/>
        <v>123</v>
      </c>
      <c r="M1407" s="489">
        <f t="shared" si="3"/>
        <v>10</v>
      </c>
      <c r="N1407" s="489" t="str">
        <f t="shared" si="4"/>
        <v/>
      </c>
      <c r="O1407" s="194"/>
      <c r="P1407" s="194"/>
      <c r="Q1407" s="194"/>
      <c r="R1407" s="194"/>
      <c r="S1407" s="194"/>
      <c r="T1407" s="194"/>
      <c r="U1407" s="194"/>
      <c r="V1407" s="194"/>
      <c r="W1407" s="194"/>
      <c r="X1407" s="194"/>
      <c r="Y1407" s="194"/>
    </row>
    <row r="1408">
      <c r="A1408" s="542"/>
      <c r="B1408" s="546"/>
      <c r="C1408" s="547"/>
      <c r="D1408" s="337"/>
      <c r="E1408" s="559"/>
      <c r="F1408" s="549"/>
      <c r="G1408" s="549"/>
      <c r="H1408" s="337"/>
      <c r="I1408" s="476"/>
      <c r="J1408" s="194"/>
      <c r="K1408" s="488" t="str">
        <f t="shared" si="1"/>
        <v/>
      </c>
      <c r="L1408" s="489">
        <f t="shared" si="6"/>
        <v>123</v>
      </c>
      <c r="M1408" s="489">
        <f t="shared" si="3"/>
        <v>10</v>
      </c>
      <c r="N1408" s="489" t="str">
        <f t="shared" si="4"/>
        <v/>
      </c>
      <c r="O1408" s="194"/>
      <c r="P1408" s="194"/>
      <c r="Q1408" s="194"/>
      <c r="R1408" s="194"/>
      <c r="S1408" s="194"/>
      <c r="T1408" s="194"/>
      <c r="U1408" s="194"/>
      <c r="V1408" s="194"/>
      <c r="W1408" s="194"/>
      <c r="X1408" s="194"/>
      <c r="Y1408" s="194"/>
    </row>
    <row r="1409">
      <c r="A1409" s="542"/>
      <c r="B1409" s="546"/>
      <c r="C1409" s="547"/>
      <c r="D1409" s="337"/>
      <c r="E1409" s="559"/>
      <c r="F1409" s="549"/>
      <c r="G1409" s="549"/>
      <c r="H1409" s="337"/>
      <c r="I1409" s="476"/>
      <c r="J1409" s="194"/>
      <c r="K1409" s="488" t="str">
        <f t="shared" si="1"/>
        <v/>
      </c>
      <c r="L1409" s="489">
        <f t="shared" si="6"/>
        <v>123</v>
      </c>
      <c r="M1409" s="489">
        <f t="shared" si="3"/>
        <v>10</v>
      </c>
      <c r="N1409" s="489" t="str">
        <f t="shared" si="4"/>
        <v/>
      </c>
      <c r="O1409" s="194"/>
      <c r="P1409" s="194"/>
      <c r="Q1409" s="194"/>
      <c r="R1409" s="194"/>
      <c r="S1409" s="194"/>
      <c r="T1409" s="194"/>
      <c r="U1409" s="194"/>
      <c r="V1409" s="194"/>
      <c r="W1409" s="194"/>
      <c r="X1409" s="194"/>
      <c r="Y1409" s="194"/>
    </row>
    <row r="1410">
      <c r="A1410" s="542"/>
      <c r="B1410" s="546"/>
      <c r="C1410" s="547"/>
      <c r="D1410" s="337"/>
      <c r="E1410" s="559"/>
      <c r="F1410" s="549"/>
      <c r="G1410" s="549"/>
      <c r="H1410" s="337"/>
      <c r="I1410" s="476"/>
      <c r="J1410" s="194"/>
      <c r="K1410" s="488" t="str">
        <f t="shared" si="1"/>
        <v/>
      </c>
      <c r="L1410" s="489">
        <f t="shared" si="6"/>
        <v>123</v>
      </c>
      <c r="M1410" s="489">
        <f t="shared" si="3"/>
        <v>10</v>
      </c>
      <c r="N1410" s="489" t="str">
        <f t="shared" si="4"/>
        <v/>
      </c>
      <c r="O1410" s="194"/>
      <c r="P1410" s="194"/>
      <c r="Q1410" s="194"/>
      <c r="R1410" s="194"/>
      <c r="S1410" s="194"/>
      <c r="T1410" s="194"/>
      <c r="U1410" s="194"/>
      <c r="V1410" s="194"/>
      <c r="W1410" s="194"/>
      <c r="X1410" s="194"/>
      <c r="Y1410" s="194"/>
    </row>
    <row r="1411">
      <c r="A1411" s="542"/>
      <c r="B1411" s="546"/>
      <c r="C1411" s="547"/>
      <c r="D1411" s="337"/>
      <c r="E1411" s="559"/>
      <c r="F1411" s="549"/>
      <c r="G1411" s="549"/>
      <c r="H1411" s="337"/>
      <c r="I1411" s="476"/>
      <c r="J1411" s="194"/>
      <c r="K1411" s="488" t="str">
        <f t="shared" si="1"/>
        <v/>
      </c>
      <c r="L1411" s="489">
        <f t="shared" si="6"/>
        <v>123</v>
      </c>
      <c r="M1411" s="489">
        <f t="shared" si="3"/>
        <v>10</v>
      </c>
      <c r="N1411" s="489" t="str">
        <f t="shared" si="4"/>
        <v/>
      </c>
      <c r="O1411" s="194"/>
      <c r="P1411" s="194"/>
      <c r="Q1411" s="194"/>
      <c r="R1411" s="194"/>
      <c r="S1411" s="194"/>
      <c r="T1411" s="194"/>
      <c r="U1411" s="194"/>
      <c r="V1411" s="194"/>
      <c r="W1411" s="194"/>
      <c r="X1411" s="194"/>
      <c r="Y1411" s="194"/>
    </row>
    <row r="1412">
      <c r="A1412" s="542"/>
      <c r="B1412" s="225"/>
      <c r="C1412" s="226"/>
      <c r="D1412" s="225"/>
      <c r="E1412" s="553"/>
      <c r="F1412" s="572"/>
      <c r="G1412" s="572"/>
      <c r="H1412" s="225"/>
      <c r="I1412" s="476"/>
      <c r="J1412" s="194"/>
      <c r="K1412" s="488" t="str">
        <f t="shared" si="1"/>
        <v/>
      </c>
      <c r="L1412" s="489">
        <f t="shared" si="6"/>
        <v>123</v>
      </c>
      <c r="M1412" s="489">
        <f t="shared" si="3"/>
        <v>10</v>
      </c>
      <c r="N1412" s="489" t="str">
        <f t="shared" si="4"/>
        <v/>
      </c>
      <c r="O1412" s="194"/>
      <c r="P1412" s="194"/>
      <c r="Q1412" s="194"/>
      <c r="R1412" s="194"/>
      <c r="S1412" s="194"/>
      <c r="T1412" s="194"/>
      <c r="U1412" s="194"/>
      <c r="V1412" s="194"/>
      <c r="W1412" s="194"/>
      <c r="X1412" s="194"/>
      <c r="Y1412" s="194"/>
    </row>
    <row r="1413">
      <c r="A1413" s="542"/>
      <c r="B1413" s="225"/>
      <c r="C1413" s="551"/>
      <c r="D1413" s="552"/>
      <c r="E1413" s="564"/>
      <c r="F1413" s="554"/>
      <c r="G1413" s="554"/>
      <c r="H1413" s="552"/>
      <c r="I1413" s="476"/>
      <c r="J1413" s="194"/>
      <c r="K1413" s="488" t="str">
        <f t="shared" si="1"/>
        <v/>
      </c>
      <c r="L1413" s="489">
        <f t="shared" si="6"/>
        <v>123</v>
      </c>
      <c r="M1413" s="489">
        <f t="shared" si="3"/>
        <v>10</v>
      </c>
      <c r="N1413" s="489" t="str">
        <f t="shared" si="4"/>
        <v/>
      </c>
      <c r="O1413" s="194"/>
      <c r="P1413" s="194"/>
      <c r="Q1413" s="194"/>
      <c r="R1413" s="194"/>
      <c r="S1413" s="194"/>
      <c r="T1413" s="194"/>
      <c r="U1413" s="194"/>
      <c r="V1413" s="194"/>
      <c r="W1413" s="194"/>
      <c r="X1413" s="194"/>
      <c r="Y1413" s="194"/>
    </row>
    <row r="1414">
      <c r="A1414" s="542"/>
      <c r="B1414" s="546"/>
      <c r="C1414" s="547"/>
      <c r="D1414" s="337"/>
      <c r="E1414" s="559"/>
      <c r="F1414" s="549"/>
      <c r="G1414" s="549"/>
      <c r="H1414" s="337"/>
      <c r="I1414" s="476"/>
      <c r="J1414" s="194"/>
      <c r="K1414" s="488" t="str">
        <f t="shared" si="1"/>
        <v/>
      </c>
      <c r="L1414" s="489">
        <f t="shared" si="6"/>
        <v>123</v>
      </c>
      <c r="M1414" s="489">
        <f t="shared" si="3"/>
        <v>10</v>
      </c>
      <c r="N1414" s="489" t="str">
        <f t="shared" si="4"/>
        <v/>
      </c>
      <c r="O1414" s="194"/>
      <c r="P1414" s="194"/>
      <c r="Q1414" s="194"/>
      <c r="R1414" s="194"/>
      <c r="S1414" s="194"/>
      <c r="T1414" s="194"/>
      <c r="U1414" s="194"/>
      <c r="V1414" s="194"/>
      <c r="W1414" s="194"/>
      <c r="X1414" s="194"/>
      <c r="Y1414" s="194"/>
    </row>
    <row r="1415">
      <c r="A1415" s="542"/>
      <c r="B1415" s="546"/>
      <c r="C1415" s="547"/>
      <c r="D1415" s="337"/>
      <c r="E1415" s="559"/>
      <c r="F1415" s="549"/>
      <c r="G1415" s="549"/>
      <c r="H1415" s="337"/>
      <c r="I1415" s="476"/>
      <c r="J1415" s="194"/>
      <c r="K1415" s="488" t="str">
        <f t="shared" si="1"/>
        <v/>
      </c>
      <c r="L1415" s="489">
        <f t="shared" si="6"/>
        <v>123</v>
      </c>
      <c r="M1415" s="489">
        <f t="shared" si="3"/>
        <v>10</v>
      </c>
      <c r="N1415" s="489" t="str">
        <f t="shared" si="4"/>
        <v/>
      </c>
      <c r="O1415" s="194"/>
      <c r="P1415" s="194"/>
      <c r="Q1415" s="194"/>
      <c r="R1415" s="194"/>
      <c r="S1415" s="194"/>
      <c r="T1415" s="194"/>
      <c r="U1415" s="194"/>
      <c r="V1415" s="194"/>
      <c r="W1415" s="194"/>
      <c r="X1415" s="194"/>
      <c r="Y1415" s="194"/>
    </row>
    <row r="1416">
      <c r="A1416" s="542"/>
      <c r="B1416" s="546"/>
      <c r="C1416" s="547"/>
      <c r="D1416" s="337"/>
      <c r="E1416" s="559"/>
      <c r="F1416" s="549"/>
      <c r="G1416" s="549"/>
      <c r="H1416" s="337"/>
      <c r="I1416" s="476"/>
      <c r="J1416" s="194"/>
      <c r="K1416" s="488" t="str">
        <f t="shared" si="1"/>
        <v/>
      </c>
      <c r="L1416" s="489">
        <f t="shared" si="6"/>
        <v>123</v>
      </c>
      <c r="M1416" s="489">
        <f t="shared" si="3"/>
        <v>10</v>
      </c>
      <c r="N1416" s="489" t="str">
        <f t="shared" si="4"/>
        <v/>
      </c>
      <c r="O1416" s="194"/>
      <c r="P1416" s="194"/>
      <c r="Q1416" s="194"/>
      <c r="R1416" s="194"/>
      <c r="S1416" s="194"/>
      <c r="T1416" s="194"/>
      <c r="U1416" s="194"/>
      <c r="V1416" s="194"/>
      <c r="W1416" s="194"/>
      <c r="X1416" s="194"/>
      <c r="Y1416" s="194"/>
    </row>
    <row r="1417">
      <c r="A1417" s="542"/>
      <c r="B1417" s="546"/>
      <c r="C1417" s="547"/>
      <c r="D1417" s="337"/>
      <c r="E1417" s="559"/>
      <c r="F1417" s="549"/>
      <c r="G1417" s="549"/>
      <c r="H1417" s="337"/>
      <c r="I1417" s="476"/>
      <c r="J1417" s="194"/>
      <c r="K1417" s="488" t="str">
        <f t="shared" si="1"/>
        <v/>
      </c>
      <c r="L1417" s="489">
        <f t="shared" si="6"/>
        <v>123</v>
      </c>
      <c r="M1417" s="489">
        <f t="shared" si="3"/>
        <v>10</v>
      </c>
      <c r="N1417" s="489" t="str">
        <f t="shared" si="4"/>
        <v/>
      </c>
      <c r="O1417" s="194"/>
      <c r="P1417" s="194"/>
      <c r="Q1417" s="194"/>
      <c r="R1417" s="194"/>
      <c r="S1417" s="194"/>
      <c r="T1417" s="194"/>
      <c r="U1417" s="194"/>
      <c r="V1417" s="194"/>
      <c r="W1417" s="194"/>
      <c r="X1417" s="194"/>
      <c r="Y1417" s="194"/>
    </row>
    <row r="1418">
      <c r="A1418" s="542"/>
      <c r="B1418" s="546"/>
      <c r="C1418" s="547"/>
      <c r="D1418" s="337"/>
      <c r="E1418" s="559"/>
      <c r="F1418" s="549"/>
      <c r="G1418" s="549"/>
      <c r="H1418" s="337"/>
      <c r="I1418" s="476"/>
      <c r="J1418" s="194"/>
      <c r="K1418" s="488" t="str">
        <f t="shared" si="1"/>
        <v/>
      </c>
      <c r="L1418" s="489">
        <f t="shared" si="6"/>
        <v>123</v>
      </c>
      <c r="M1418" s="489">
        <f t="shared" si="3"/>
        <v>10</v>
      </c>
      <c r="N1418" s="489" t="str">
        <f t="shared" si="4"/>
        <v/>
      </c>
      <c r="O1418" s="194"/>
      <c r="P1418" s="194"/>
      <c r="Q1418" s="194"/>
      <c r="R1418" s="194"/>
      <c r="S1418" s="194"/>
      <c r="T1418" s="194"/>
      <c r="U1418" s="194"/>
      <c r="V1418" s="194"/>
      <c r="W1418" s="194"/>
      <c r="X1418" s="194"/>
      <c r="Y1418" s="194"/>
    </row>
    <row r="1419">
      <c r="A1419" s="542"/>
      <c r="B1419" s="546"/>
      <c r="C1419" s="547"/>
      <c r="D1419" s="337"/>
      <c r="E1419" s="559"/>
      <c r="F1419" s="549"/>
      <c r="G1419" s="549"/>
      <c r="H1419" s="337"/>
      <c r="I1419" s="476"/>
      <c r="J1419" s="194"/>
      <c r="K1419" s="488" t="str">
        <f t="shared" si="1"/>
        <v/>
      </c>
      <c r="L1419" s="489">
        <f t="shared" si="6"/>
        <v>123</v>
      </c>
      <c r="M1419" s="489">
        <f t="shared" si="3"/>
        <v>10</v>
      </c>
      <c r="N1419" s="489" t="str">
        <f t="shared" si="4"/>
        <v/>
      </c>
      <c r="O1419" s="194"/>
      <c r="P1419" s="194"/>
      <c r="Q1419" s="194"/>
      <c r="R1419" s="194"/>
      <c r="S1419" s="194"/>
      <c r="T1419" s="194"/>
      <c r="U1419" s="194"/>
      <c r="V1419" s="194"/>
      <c r="W1419" s="194"/>
      <c r="X1419" s="194"/>
      <c r="Y1419" s="194"/>
    </row>
    <row r="1420">
      <c r="A1420" s="542"/>
      <c r="B1420" s="546"/>
      <c r="C1420" s="547"/>
      <c r="D1420" s="337"/>
      <c r="E1420" s="559"/>
      <c r="F1420" s="549"/>
      <c r="G1420" s="549"/>
      <c r="H1420" s="337"/>
      <c r="I1420" s="476"/>
      <c r="J1420" s="194"/>
      <c r="K1420" s="488" t="str">
        <f t="shared" si="1"/>
        <v/>
      </c>
      <c r="L1420" s="489">
        <f t="shared" si="6"/>
        <v>123</v>
      </c>
      <c r="M1420" s="489">
        <f t="shared" si="3"/>
        <v>10</v>
      </c>
      <c r="N1420" s="489" t="str">
        <f t="shared" si="4"/>
        <v/>
      </c>
      <c r="O1420" s="194"/>
      <c r="P1420" s="194"/>
      <c r="Q1420" s="194"/>
      <c r="R1420" s="194"/>
      <c r="S1420" s="194"/>
      <c r="T1420" s="194"/>
      <c r="U1420" s="194"/>
      <c r="V1420" s="194"/>
      <c r="W1420" s="194"/>
      <c r="X1420" s="194"/>
      <c r="Y1420" s="194"/>
    </row>
    <row r="1421">
      <c r="A1421" s="542"/>
      <c r="B1421" s="546"/>
      <c r="C1421" s="547"/>
      <c r="D1421" s="337"/>
      <c r="E1421" s="559"/>
      <c r="F1421" s="549"/>
      <c r="G1421" s="549"/>
      <c r="H1421" s="337"/>
      <c r="I1421" s="476"/>
      <c r="J1421" s="194"/>
      <c r="K1421" s="488" t="str">
        <f t="shared" si="1"/>
        <v/>
      </c>
      <c r="L1421" s="489">
        <f t="shared" si="6"/>
        <v>123</v>
      </c>
      <c r="M1421" s="489">
        <f t="shared" si="3"/>
        <v>10</v>
      </c>
      <c r="N1421" s="489" t="str">
        <f t="shared" si="4"/>
        <v/>
      </c>
      <c r="O1421" s="194"/>
      <c r="P1421" s="194"/>
      <c r="Q1421" s="194"/>
      <c r="R1421" s="194"/>
      <c r="S1421" s="194"/>
      <c r="T1421" s="194"/>
      <c r="U1421" s="194"/>
      <c r="V1421" s="194"/>
      <c r="W1421" s="194"/>
      <c r="X1421" s="194"/>
      <c r="Y1421" s="194"/>
    </row>
    <row r="1422">
      <c r="A1422" s="542"/>
      <c r="B1422" s="546"/>
      <c r="C1422" s="547"/>
      <c r="D1422" s="337"/>
      <c r="E1422" s="559"/>
      <c r="F1422" s="549"/>
      <c r="G1422" s="549"/>
      <c r="H1422" s="337"/>
      <c r="I1422" s="476"/>
      <c r="J1422" s="194"/>
      <c r="K1422" s="488" t="str">
        <f t="shared" si="1"/>
        <v/>
      </c>
      <c r="L1422" s="489">
        <f t="shared" si="6"/>
        <v>123</v>
      </c>
      <c r="M1422" s="489">
        <f t="shared" si="3"/>
        <v>10</v>
      </c>
      <c r="N1422" s="489" t="str">
        <f t="shared" si="4"/>
        <v/>
      </c>
      <c r="O1422" s="194"/>
      <c r="P1422" s="194"/>
      <c r="Q1422" s="194"/>
      <c r="R1422" s="194"/>
      <c r="S1422" s="194"/>
      <c r="T1422" s="194"/>
      <c r="U1422" s="194"/>
      <c r="V1422" s="194"/>
      <c r="W1422" s="194"/>
      <c r="X1422" s="194"/>
      <c r="Y1422" s="194"/>
    </row>
    <row r="1423">
      <c r="A1423" s="542"/>
      <c r="B1423" s="546"/>
      <c r="C1423" s="547"/>
      <c r="D1423" s="337"/>
      <c r="E1423" s="559"/>
      <c r="F1423" s="549"/>
      <c r="G1423" s="549"/>
      <c r="H1423" s="337"/>
      <c r="I1423" s="476"/>
      <c r="J1423" s="194"/>
      <c r="K1423" s="488" t="str">
        <f t="shared" si="1"/>
        <v/>
      </c>
      <c r="L1423" s="489">
        <f t="shared" si="6"/>
        <v>123</v>
      </c>
      <c r="M1423" s="489">
        <f t="shared" si="3"/>
        <v>10</v>
      </c>
      <c r="N1423" s="489" t="str">
        <f t="shared" si="4"/>
        <v/>
      </c>
      <c r="O1423" s="194"/>
      <c r="P1423" s="194"/>
      <c r="Q1423" s="194"/>
      <c r="R1423" s="194"/>
      <c r="S1423" s="194"/>
      <c r="T1423" s="194"/>
      <c r="U1423" s="194"/>
      <c r="V1423" s="194"/>
      <c r="W1423" s="194"/>
      <c r="X1423" s="194"/>
      <c r="Y1423" s="194"/>
    </row>
    <row r="1424">
      <c r="A1424" s="542"/>
      <c r="B1424" s="546"/>
      <c r="C1424" s="547"/>
      <c r="D1424" s="337"/>
      <c r="E1424" s="559"/>
      <c r="F1424" s="549"/>
      <c r="G1424" s="549"/>
      <c r="H1424" s="337"/>
      <c r="I1424" s="476"/>
      <c r="J1424" s="194"/>
      <c r="K1424" s="488" t="str">
        <f t="shared" si="1"/>
        <v/>
      </c>
      <c r="L1424" s="489">
        <f t="shared" si="6"/>
        <v>123</v>
      </c>
      <c r="M1424" s="489">
        <f t="shared" si="3"/>
        <v>10</v>
      </c>
      <c r="N1424" s="489" t="str">
        <f t="shared" si="4"/>
        <v/>
      </c>
      <c r="O1424" s="194"/>
      <c r="P1424" s="194"/>
      <c r="Q1424" s="194"/>
      <c r="R1424" s="194"/>
      <c r="S1424" s="194"/>
      <c r="T1424" s="194"/>
      <c r="U1424" s="194"/>
      <c r="V1424" s="194"/>
      <c r="W1424" s="194"/>
      <c r="X1424" s="194"/>
      <c r="Y1424" s="194"/>
    </row>
    <row r="1425">
      <c r="A1425" s="542"/>
      <c r="B1425" s="546"/>
      <c r="C1425" s="547"/>
      <c r="D1425" s="337"/>
      <c r="E1425" s="559"/>
      <c r="F1425" s="549"/>
      <c r="G1425" s="549"/>
      <c r="H1425" s="337"/>
      <c r="I1425" s="476"/>
      <c r="J1425" s="194"/>
      <c r="K1425" s="488" t="str">
        <f t="shared" si="1"/>
        <v/>
      </c>
      <c r="L1425" s="489">
        <f t="shared" si="6"/>
        <v>123</v>
      </c>
      <c r="M1425" s="489">
        <f t="shared" si="3"/>
        <v>10</v>
      </c>
      <c r="N1425" s="489" t="str">
        <f t="shared" si="4"/>
        <v/>
      </c>
      <c r="O1425" s="194"/>
      <c r="P1425" s="194"/>
      <c r="Q1425" s="194"/>
      <c r="R1425" s="194"/>
      <c r="S1425" s="194"/>
      <c r="T1425" s="194"/>
      <c r="U1425" s="194"/>
      <c r="V1425" s="194"/>
      <c r="W1425" s="194"/>
      <c r="X1425" s="194"/>
      <c r="Y1425" s="194"/>
    </row>
    <row r="1426">
      <c r="A1426" s="542"/>
      <c r="B1426" s="546"/>
      <c r="C1426" s="547"/>
      <c r="D1426" s="337"/>
      <c r="E1426" s="559"/>
      <c r="F1426" s="549"/>
      <c r="G1426" s="549"/>
      <c r="H1426" s="337"/>
      <c r="I1426" s="476"/>
      <c r="J1426" s="194"/>
      <c r="K1426" s="488" t="str">
        <f t="shared" si="1"/>
        <v/>
      </c>
      <c r="L1426" s="489">
        <f t="shared" si="6"/>
        <v>123</v>
      </c>
      <c r="M1426" s="489">
        <f t="shared" si="3"/>
        <v>10</v>
      </c>
      <c r="N1426" s="489" t="str">
        <f t="shared" si="4"/>
        <v/>
      </c>
      <c r="O1426" s="194"/>
      <c r="P1426" s="194"/>
      <c r="Q1426" s="194"/>
      <c r="R1426" s="194"/>
      <c r="S1426" s="194"/>
      <c r="T1426" s="194"/>
      <c r="U1426" s="194"/>
      <c r="V1426" s="194"/>
      <c r="W1426" s="194"/>
      <c r="X1426" s="194"/>
      <c r="Y1426" s="194"/>
    </row>
    <row r="1427">
      <c r="A1427" s="542"/>
      <c r="B1427" s="546"/>
      <c r="C1427" s="547"/>
      <c r="D1427" s="337"/>
      <c r="E1427" s="559"/>
      <c r="F1427" s="549"/>
      <c r="G1427" s="549"/>
      <c r="H1427" s="337"/>
      <c r="I1427" s="476"/>
      <c r="J1427" s="194"/>
      <c r="K1427" s="488" t="str">
        <f t="shared" si="1"/>
        <v/>
      </c>
      <c r="L1427" s="489">
        <f t="shared" si="6"/>
        <v>123</v>
      </c>
      <c r="M1427" s="489">
        <f t="shared" si="3"/>
        <v>10</v>
      </c>
      <c r="N1427" s="489" t="str">
        <f t="shared" si="4"/>
        <v/>
      </c>
      <c r="O1427" s="194"/>
      <c r="P1427" s="194"/>
      <c r="Q1427" s="194"/>
      <c r="R1427" s="194"/>
      <c r="S1427" s="194"/>
      <c r="T1427" s="194"/>
      <c r="U1427" s="194"/>
      <c r="V1427" s="194"/>
      <c r="W1427" s="194"/>
      <c r="X1427" s="194"/>
      <c r="Y1427" s="194"/>
    </row>
    <row r="1428">
      <c r="A1428" s="542"/>
      <c r="B1428" s="546"/>
      <c r="C1428" s="547"/>
      <c r="D1428" s="337"/>
      <c r="E1428" s="559"/>
      <c r="F1428" s="549"/>
      <c r="G1428" s="549"/>
      <c r="H1428" s="337"/>
      <c r="I1428" s="476"/>
      <c r="J1428" s="194"/>
      <c r="K1428" s="488" t="str">
        <f t="shared" si="1"/>
        <v/>
      </c>
      <c r="L1428" s="489">
        <f t="shared" si="6"/>
        <v>123</v>
      </c>
      <c r="M1428" s="489">
        <f t="shared" si="3"/>
        <v>10</v>
      </c>
      <c r="N1428" s="489" t="str">
        <f t="shared" si="4"/>
        <v/>
      </c>
      <c r="O1428" s="194"/>
      <c r="P1428" s="194"/>
      <c r="Q1428" s="194"/>
      <c r="R1428" s="194"/>
      <c r="S1428" s="194"/>
      <c r="T1428" s="194"/>
      <c r="U1428" s="194"/>
      <c r="V1428" s="194"/>
      <c r="W1428" s="194"/>
      <c r="X1428" s="194"/>
      <c r="Y1428" s="194"/>
    </row>
    <row r="1429">
      <c r="A1429" s="542"/>
      <c r="B1429" s="546"/>
      <c r="C1429" s="547"/>
      <c r="D1429" s="337"/>
      <c r="E1429" s="559"/>
      <c r="F1429" s="549"/>
      <c r="G1429" s="549"/>
      <c r="H1429" s="337"/>
      <c r="I1429" s="476"/>
      <c r="J1429" s="194"/>
      <c r="K1429" s="488" t="str">
        <f t="shared" si="1"/>
        <v/>
      </c>
      <c r="L1429" s="489">
        <f t="shared" si="6"/>
        <v>123</v>
      </c>
      <c r="M1429" s="489">
        <f t="shared" si="3"/>
        <v>10</v>
      </c>
      <c r="N1429" s="489" t="str">
        <f t="shared" si="4"/>
        <v/>
      </c>
      <c r="O1429" s="194"/>
      <c r="P1429" s="194"/>
      <c r="Q1429" s="194"/>
      <c r="R1429" s="194"/>
      <c r="S1429" s="194"/>
      <c r="T1429" s="194"/>
      <c r="U1429" s="194"/>
      <c r="V1429" s="194"/>
      <c r="W1429" s="194"/>
      <c r="X1429" s="194"/>
      <c r="Y1429" s="194"/>
    </row>
    <row r="1430">
      <c r="A1430" s="542"/>
      <c r="B1430" s="546"/>
      <c r="C1430" s="547"/>
      <c r="D1430" s="337"/>
      <c r="E1430" s="559"/>
      <c r="F1430" s="549"/>
      <c r="G1430" s="549"/>
      <c r="H1430" s="337"/>
      <c r="I1430" s="476"/>
      <c r="J1430" s="194"/>
      <c r="K1430" s="488" t="str">
        <f t="shared" si="1"/>
        <v/>
      </c>
      <c r="L1430" s="489">
        <f t="shared" si="6"/>
        <v>123</v>
      </c>
      <c r="M1430" s="489">
        <f t="shared" si="3"/>
        <v>10</v>
      </c>
      <c r="N1430" s="489" t="str">
        <f t="shared" si="4"/>
        <v/>
      </c>
      <c r="O1430" s="194"/>
      <c r="P1430" s="194"/>
      <c r="Q1430" s="194"/>
      <c r="R1430" s="194"/>
      <c r="S1430" s="194"/>
      <c r="T1430" s="194"/>
      <c r="U1430" s="194"/>
      <c r="V1430" s="194"/>
      <c r="W1430" s="194"/>
      <c r="X1430" s="194"/>
      <c r="Y1430" s="194"/>
    </row>
    <row r="1431">
      <c r="A1431" s="542"/>
      <c r="B1431" s="546"/>
      <c r="C1431" s="547"/>
      <c r="D1431" s="337"/>
      <c r="E1431" s="559"/>
      <c r="F1431" s="549"/>
      <c r="G1431" s="549"/>
      <c r="H1431" s="337"/>
      <c r="I1431" s="476"/>
      <c r="J1431" s="194"/>
      <c r="K1431" s="488" t="str">
        <f t="shared" si="1"/>
        <v/>
      </c>
      <c r="L1431" s="489">
        <f t="shared" si="6"/>
        <v>123</v>
      </c>
      <c r="M1431" s="489">
        <f t="shared" si="3"/>
        <v>10</v>
      </c>
      <c r="N1431" s="489" t="str">
        <f t="shared" si="4"/>
        <v/>
      </c>
      <c r="O1431" s="194"/>
      <c r="P1431" s="194"/>
      <c r="Q1431" s="194"/>
      <c r="R1431" s="194"/>
      <c r="S1431" s="194"/>
      <c r="T1431" s="194"/>
      <c r="U1431" s="194"/>
      <c r="V1431" s="194"/>
      <c r="W1431" s="194"/>
      <c r="X1431" s="194"/>
      <c r="Y1431" s="194"/>
    </row>
    <row r="1432">
      <c r="A1432" s="542"/>
      <c r="B1432" s="546"/>
      <c r="C1432" s="547"/>
      <c r="D1432" s="337"/>
      <c r="E1432" s="559"/>
      <c r="F1432" s="549"/>
      <c r="G1432" s="549"/>
      <c r="H1432" s="337"/>
      <c r="I1432" s="476"/>
      <c r="J1432" s="244"/>
      <c r="K1432" s="488" t="str">
        <f t="shared" si="1"/>
        <v/>
      </c>
      <c r="L1432" s="489">
        <f t="shared" si="6"/>
        <v>123</v>
      </c>
      <c r="M1432" s="489">
        <f t="shared" si="3"/>
        <v>10</v>
      </c>
      <c r="N1432" s="489" t="str">
        <f t="shared" si="4"/>
        <v/>
      </c>
      <c r="O1432" s="194"/>
      <c r="P1432" s="194"/>
      <c r="Q1432" s="194"/>
      <c r="R1432" s="194"/>
      <c r="S1432" s="194"/>
      <c r="T1432" s="194"/>
      <c r="U1432" s="194"/>
      <c r="V1432" s="194"/>
      <c r="W1432" s="194"/>
      <c r="X1432" s="194"/>
      <c r="Y1432" s="194"/>
    </row>
    <row r="1433">
      <c r="A1433" s="542"/>
      <c r="B1433" s="546"/>
      <c r="C1433" s="547"/>
      <c r="D1433" s="337"/>
      <c r="E1433" s="559"/>
      <c r="F1433" s="549"/>
      <c r="G1433" s="549"/>
      <c r="H1433" s="337"/>
      <c r="I1433" s="476"/>
      <c r="J1433" s="194"/>
      <c r="K1433" s="488" t="str">
        <f t="shared" si="1"/>
        <v/>
      </c>
      <c r="L1433" s="489">
        <f t="shared" si="6"/>
        <v>123</v>
      </c>
      <c r="M1433" s="489">
        <f t="shared" si="3"/>
        <v>10</v>
      </c>
      <c r="N1433" s="489" t="str">
        <f t="shared" si="4"/>
        <v/>
      </c>
      <c r="O1433" s="194"/>
      <c r="P1433" s="194"/>
      <c r="Q1433" s="194"/>
      <c r="R1433" s="194"/>
      <c r="S1433" s="194"/>
      <c r="T1433" s="194"/>
      <c r="U1433" s="194"/>
      <c r="V1433" s="194"/>
      <c r="W1433" s="194"/>
      <c r="X1433" s="194"/>
      <c r="Y1433" s="194"/>
    </row>
    <row r="1434">
      <c r="A1434" s="542"/>
      <c r="B1434" s="225"/>
      <c r="C1434" s="551"/>
      <c r="D1434" s="552"/>
      <c r="E1434" s="564"/>
      <c r="F1434" s="554"/>
      <c r="G1434" s="554"/>
      <c r="H1434" s="552"/>
      <c r="I1434" s="476"/>
      <c r="J1434" s="194"/>
      <c r="K1434" s="488" t="str">
        <f t="shared" si="1"/>
        <v/>
      </c>
      <c r="L1434" s="489">
        <f t="shared" si="6"/>
        <v>123</v>
      </c>
      <c r="M1434" s="489">
        <f t="shared" si="3"/>
        <v>10</v>
      </c>
      <c r="N1434" s="489" t="str">
        <f t="shared" si="4"/>
        <v/>
      </c>
      <c r="O1434" s="194"/>
      <c r="P1434" s="194"/>
      <c r="Q1434" s="194"/>
      <c r="R1434" s="194"/>
      <c r="S1434" s="194"/>
      <c r="T1434" s="194"/>
      <c r="U1434" s="194"/>
      <c r="V1434" s="194"/>
      <c r="W1434" s="194"/>
      <c r="X1434" s="194"/>
      <c r="Y1434" s="194"/>
    </row>
    <row r="1435">
      <c r="A1435" s="542"/>
      <c r="B1435" s="546"/>
      <c r="C1435" s="547"/>
      <c r="D1435" s="337"/>
      <c r="E1435" s="559"/>
      <c r="F1435" s="549"/>
      <c r="G1435" s="549"/>
      <c r="H1435" s="337"/>
      <c r="I1435" s="476"/>
      <c r="J1435" s="194"/>
      <c r="K1435" s="488" t="str">
        <f t="shared" si="1"/>
        <v/>
      </c>
      <c r="L1435" s="489">
        <f t="shared" si="6"/>
        <v>123</v>
      </c>
      <c r="M1435" s="489">
        <f t="shared" si="3"/>
        <v>10</v>
      </c>
      <c r="N1435" s="489" t="str">
        <f t="shared" si="4"/>
        <v/>
      </c>
      <c r="O1435" s="194"/>
      <c r="P1435" s="194"/>
      <c r="Q1435" s="194"/>
      <c r="R1435" s="194"/>
      <c r="S1435" s="194"/>
      <c r="T1435" s="194"/>
      <c r="U1435" s="194"/>
      <c r="V1435" s="194"/>
      <c r="W1435" s="194"/>
      <c r="X1435" s="194"/>
      <c r="Y1435" s="194"/>
    </row>
    <row r="1436">
      <c r="A1436" s="542"/>
      <c r="B1436" s="546"/>
      <c r="C1436" s="547"/>
      <c r="D1436" s="337"/>
      <c r="E1436" s="559"/>
      <c r="F1436" s="549"/>
      <c r="G1436" s="549"/>
      <c r="H1436" s="337"/>
      <c r="I1436" s="476"/>
      <c r="J1436" s="194"/>
      <c r="K1436" s="488" t="str">
        <f t="shared" si="1"/>
        <v/>
      </c>
      <c r="L1436" s="489">
        <f t="shared" si="6"/>
        <v>123</v>
      </c>
      <c r="M1436" s="489">
        <f t="shared" si="3"/>
        <v>10</v>
      </c>
      <c r="N1436" s="489" t="str">
        <f t="shared" si="4"/>
        <v/>
      </c>
      <c r="O1436" s="194"/>
      <c r="P1436" s="194"/>
      <c r="Q1436" s="194"/>
      <c r="R1436" s="194"/>
      <c r="S1436" s="194"/>
      <c r="T1436" s="194"/>
      <c r="U1436" s="194"/>
      <c r="V1436" s="194"/>
      <c r="W1436" s="194"/>
      <c r="X1436" s="194"/>
      <c r="Y1436" s="194"/>
    </row>
    <row r="1437">
      <c r="A1437" s="542"/>
      <c r="B1437" s="546"/>
      <c r="C1437" s="547"/>
      <c r="D1437" s="337"/>
      <c r="E1437" s="559"/>
      <c r="F1437" s="549"/>
      <c r="G1437" s="549"/>
      <c r="H1437" s="337"/>
      <c r="I1437" s="476"/>
      <c r="J1437" s="244"/>
      <c r="K1437" s="488" t="str">
        <f t="shared" si="1"/>
        <v/>
      </c>
      <c r="L1437" s="489">
        <f t="shared" si="6"/>
        <v>123</v>
      </c>
      <c r="M1437" s="489">
        <f t="shared" si="3"/>
        <v>10</v>
      </c>
      <c r="N1437" s="489" t="str">
        <f t="shared" si="4"/>
        <v/>
      </c>
      <c r="O1437" s="194"/>
      <c r="P1437" s="194"/>
      <c r="Q1437" s="194"/>
      <c r="R1437" s="194"/>
      <c r="S1437" s="194"/>
      <c r="T1437" s="194"/>
      <c r="U1437" s="194"/>
      <c r="V1437" s="194"/>
      <c r="W1437" s="194"/>
      <c r="X1437" s="194"/>
      <c r="Y1437" s="194"/>
    </row>
    <row r="1438">
      <c r="A1438" s="542"/>
      <c r="B1438" s="546"/>
      <c r="C1438" s="547"/>
      <c r="D1438" s="337"/>
      <c r="E1438" s="559"/>
      <c r="F1438" s="549"/>
      <c r="G1438" s="549"/>
      <c r="H1438" s="337"/>
      <c r="I1438" s="476"/>
      <c r="J1438" s="194"/>
      <c r="K1438" s="488" t="str">
        <f t="shared" si="1"/>
        <v/>
      </c>
      <c r="L1438" s="489">
        <f t="shared" si="6"/>
        <v>123</v>
      </c>
      <c r="M1438" s="489">
        <f t="shared" si="3"/>
        <v>10</v>
      </c>
      <c r="N1438" s="489" t="str">
        <f t="shared" si="4"/>
        <v/>
      </c>
      <c r="O1438" s="194"/>
      <c r="P1438" s="194"/>
      <c r="Q1438" s="194"/>
      <c r="R1438" s="194"/>
      <c r="S1438" s="194"/>
      <c r="T1438" s="194"/>
      <c r="U1438" s="194"/>
      <c r="V1438" s="194"/>
      <c r="W1438" s="194"/>
      <c r="X1438" s="194"/>
      <c r="Y1438" s="194"/>
    </row>
    <row r="1439">
      <c r="A1439" s="542"/>
      <c r="B1439" s="546"/>
      <c r="C1439" s="547"/>
      <c r="D1439" s="337"/>
      <c r="E1439" s="559"/>
      <c r="F1439" s="549"/>
      <c r="G1439" s="549"/>
      <c r="H1439" s="337"/>
      <c r="I1439" s="476"/>
      <c r="J1439" s="194"/>
      <c r="K1439" s="488" t="str">
        <f t="shared" si="1"/>
        <v/>
      </c>
      <c r="L1439" s="489">
        <f t="shared" si="6"/>
        <v>123</v>
      </c>
      <c r="M1439" s="489">
        <f t="shared" si="3"/>
        <v>10</v>
      </c>
      <c r="N1439" s="489" t="str">
        <f t="shared" si="4"/>
        <v/>
      </c>
      <c r="O1439" s="194"/>
      <c r="P1439" s="194"/>
      <c r="Q1439" s="194"/>
      <c r="R1439" s="194"/>
      <c r="S1439" s="194"/>
      <c r="T1439" s="194"/>
      <c r="U1439" s="194"/>
      <c r="V1439" s="194"/>
      <c r="W1439" s="194"/>
      <c r="X1439" s="194"/>
      <c r="Y1439" s="194"/>
    </row>
    <row r="1440">
      <c r="A1440" s="542"/>
      <c r="B1440" s="546"/>
      <c r="C1440" s="547"/>
      <c r="D1440" s="337"/>
      <c r="E1440" s="559"/>
      <c r="F1440" s="549"/>
      <c r="G1440" s="549"/>
      <c r="H1440" s="337"/>
      <c r="I1440" s="476"/>
      <c r="J1440" s="194"/>
      <c r="K1440" s="488" t="str">
        <f t="shared" si="1"/>
        <v/>
      </c>
      <c r="L1440" s="489">
        <f t="shared" si="6"/>
        <v>123</v>
      </c>
      <c r="M1440" s="489">
        <f t="shared" si="3"/>
        <v>10</v>
      </c>
      <c r="N1440" s="489" t="str">
        <f t="shared" si="4"/>
        <v/>
      </c>
      <c r="O1440" s="194"/>
      <c r="P1440" s="194"/>
      <c r="Q1440" s="194"/>
      <c r="R1440" s="194"/>
      <c r="S1440" s="194"/>
      <c r="T1440" s="194"/>
      <c r="U1440" s="194"/>
      <c r="V1440" s="194"/>
      <c r="W1440" s="194"/>
      <c r="X1440" s="194"/>
      <c r="Y1440" s="194"/>
    </row>
    <row r="1441">
      <c r="A1441" s="542"/>
      <c r="B1441" s="546"/>
      <c r="C1441" s="547"/>
      <c r="D1441" s="337"/>
      <c r="E1441" s="559"/>
      <c r="F1441" s="549"/>
      <c r="G1441" s="549"/>
      <c r="H1441" s="337"/>
      <c r="I1441" s="476"/>
      <c r="J1441" s="194"/>
      <c r="K1441" s="488" t="str">
        <f t="shared" si="1"/>
        <v/>
      </c>
      <c r="L1441" s="489">
        <f t="shared" si="6"/>
        <v>123</v>
      </c>
      <c r="M1441" s="489">
        <f t="shared" si="3"/>
        <v>10</v>
      </c>
      <c r="N1441" s="489" t="str">
        <f t="shared" si="4"/>
        <v/>
      </c>
      <c r="O1441" s="194"/>
      <c r="P1441" s="194"/>
      <c r="Q1441" s="194"/>
      <c r="R1441" s="194"/>
      <c r="S1441" s="194"/>
      <c r="T1441" s="194"/>
      <c r="U1441" s="194"/>
      <c r="V1441" s="194"/>
      <c r="W1441" s="194"/>
      <c r="X1441" s="194"/>
      <c r="Y1441" s="194"/>
    </row>
    <row r="1442">
      <c r="A1442" s="542"/>
      <c r="B1442" s="546"/>
      <c r="C1442" s="547"/>
      <c r="D1442" s="337"/>
      <c r="E1442" s="559"/>
      <c r="F1442" s="549"/>
      <c r="G1442" s="549"/>
      <c r="H1442" s="337"/>
      <c r="I1442" s="476"/>
      <c r="J1442" s="194"/>
      <c r="K1442" s="488" t="str">
        <f t="shared" si="1"/>
        <v/>
      </c>
      <c r="L1442" s="489">
        <f t="shared" si="6"/>
        <v>123</v>
      </c>
      <c r="M1442" s="489">
        <f t="shared" si="3"/>
        <v>10</v>
      </c>
      <c r="N1442" s="489" t="str">
        <f t="shared" si="4"/>
        <v/>
      </c>
      <c r="O1442" s="194"/>
      <c r="P1442" s="194"/>
      <c r="Q1442" s="194"/>
      <c r="R1442" s="194"/>
      <c r="S1442" s="194"/>
      <c r="T1442" s="194"/>
      <c r="U1442" s="194"/>
      <c r="V1442" s="194"/>
      <c r="W1442" s="194"/>
      <c r="X1442" s="194"/>
      <c r="Y1442" s="194"/>
    </row>
    <row r="1443">
      <c r="A1443" s="542"/>
      <c r="B1443" s="546"/>
      <c r="C1443" s="547"/>
      <c r="D1443" s="337"/>
      <c r="E1443" s="559"/>
      <c r="F1443" s="549"/>
      <c r="G1443" s="549"/>
      <c r="H1443" s="337"/>
      <c r="I1443" s="476"/>
      <c r="J1443" s="194"/>
      <c r="K1443" s="488" t="str">
        <f t="shared" si="1"/>
        <v/>
      </c>
      <c r="L1443" s="489">
        <f t="shared" si="6"/>
        <v>123</v>
      </c>
      <c r="M1443" s="489">
        <f t="shared" si="3"/>
        <v>10</v>
      </c>
      <c r="N1443" s="489" t="str">
        <f t="shared" si="4"/>
        <v/>
      </c>
      <c r="O1443" s="194"/>
      <c r="P1443" s="194"/>
      <c r="Q1443" s="194"/>
      <c r="R1443" s="194"/>
      <c r="S1443" s="194"/>
      <c r="T1443" s="194"/>
      <c r="U1443" s="194"/>
      <c r="V1443" s="194"/>
      <c r="W1443" s="194"/>
      <c r="X1443" s="194"/>
      <c r="Y1443" s="194"/>
    </row>
    <row r="1444">
      <c r="A1444" s="542">
        <v>594.0</v>
      </c>
      <c r="B1444" s="573"/>
      <c r="C1444" s="573"/>
      <c r="D1444" s="573"/>
      <c r="E1444" s="573"/>
      <c r="F1444" s="573"/>
      <c r="G1444" s="573"/>
      <c r="H1444" s="573"/>
      <c r="I1444" s="435"/>
      <c r="J1444" s="194"/>
      <c r="K1444" s="488" t="str">
        <f t="shared" si="1"/>
        <v/>
      </c>
      <c r="L1444" s="489">
        <f t="shared" si="6"/>
        <v>123</v>
      </c>
      <c r="M1444" s="489">
        <f t="shared" si="3"/>
        <v>10</v>
      </c>
      <c r="N1444" s="489" t="str">
        <f t="shared" si="4"/>
        <v/>
      </c>
      <c r="O1444" s="194"/>
      <c r="P1444" s="194"/>
      <c r="Q1444" s="194"/>
      <c r="R1444" s="194"/>
      <c r="S1444" s="194"/>
      <c r="T1444" s="194"/>
      <c r="U1444" s="194"/>
      <c r="V1444" s="194"/>
      <c r="W1444" s="194"/>
      <c r="X1444" s="194"/>
      <c r="Y1444" s="194"/>
    </row>
    <row r="1445">
      <c r="A1445" s="542">
        <v>595.0</v>
      </c>
      <c r="B1445" s="573"/>
      <c r="C1445" s="573"/>
      <c r="D1445" s="573"/>
      <c r="E1445" s="573"/>
      <c r="F1445" s="573"/>
      <c r="G1445" s="573"/>
      <c r="H1445" s="573"/>
      <c r="I1445" s="573"/>
      <c r="J1445" s="194"/>
      <c r="K1445" s="488" t="str">
        <f t="shared" si="1"/>
        <v/>
      </c>
      <c r="L1445" s="489">
        <f t="shared" si="6"/>
        <v>123</v>
      </c>
      <c r="M1445" s="489">
        <f t="shared" si="3"/>
        <v>10</v>
      </c>
      <c r="N1445" s="489" t="str">
        <f t="shared" si="4"/>
        <v/>
      </c>
      <c r="O1445" s="194"/>
      <c r="P1445" s="194"/>
      <c r="Q1445" s="194"/>
      <c r="R1445" s="194"/>
      <c r="S1445" s="194"/>
      <c r="T1445" s="194"/>
      <c r="U1445" s="194"/>
      <c r="V1445" s="194"/>
      <c r="W1445" s="194"/>
      <c r="X1445" s="194"/>
      <c r="Y1445" s="194"/>
    </row>
    <row r="1446">
      <c r="A1446" s="542">
        <v>596.0</v>
      </c>
      <c r="B1446" s="573"/>
      <c r="C1446" s="573"/>
      <c r="D1446" s="573"/>
      <c r="E1446" s="573"/>
      <c r="F1446" s="573"/>
      <c r="G1446" s="573"/>
      <c r="H1446" s="573"/>
      <c r="I1446" s="573"/>
      <c r="J1446" s="194"/>
      <c r="K1446" s="488" t="str">
        <f t="shared" si="1"/>
        <v/>
      </c>
      <c r="L1446" s="489">
        <f t="shared" si="6"/>
        <v>123</v>
      </c>
      <c r="M1446" s="489">
        <f t="shared" si="3"/>
        <v>10</v>
      </c>
      <c r="N1446" s="489" t="str">
        <f t="shared" si="4"/>
        <v/>
      </c>
      <c r="O1446" s="194"/>
      <c r="P1446" s="194"/>
      <c r="Q1446" s="194"/>
      <c r="R1446" s="194"/>
      <c r="S1446" s="194"/>
      <c r="T1446" s="194"/>
      <c r="U1446" s="194"/>
      <c r="V1446" s="194"/>
      <c r="W1446" s="194"/>
      <c r="X1446" s="194"/>
      <c r="Y1446" s="194"/>
    </row>
    <row r="1447">
      <c r="A1447" s="542">
        <v>597.0</v>
      </c>
      <c r="B1447" s="573"/>
      <c r="C1447" s="573"/>
      <c r="D1447" s="573"/>
      <c r="E1447" s="573"/>
      <c r="F1447" s="573"/>
      <c r="G1447" s="573"/>
      <c r="H1447" s="573"/>
      <c r="I1447" s="573"/>
      <c r="J1447" s="194"/>
      <c r="K1447" s="488" t="str">
        <f t="shared" si="1"/>
        <v/>
      </c>
      <c r="L1447" s="489">
        <f t="shared" si="6"/>
        <v>123</v>
      </c>
      <c r="M1447" s="489">
        <f t="shared" si="3"/>
        <v>10</v>
      </c>
      <c r="N1447" s="489" t="str">
        <f t="shared" si="4"/>
        <v/>
      </c>
      <c r="O1447" s="194"/>
      <c r="P1447" s="194"/>
      <c r="Q1447" s="194"/>
      <c r="R1447" s="194"/>
      <c r="S1447" s="194"/>
      <c r="T1447" s="194"/>
      <c r="U1447" s="194"/>
      <c r="V1447" s="194"/>
      <c r="W1447" s="194"/>
      <c r="X1447" s="194"/>
      <c r="Y1447" s="194"/>
    </row>
    <row r="1448">
      <c r="A1448" s="542">
        <v>598.0</v>
      </c>
      <c r="B1448" s="573"/>
      <c r="C1448" s="573"/>
      <c r="D1448" s="573"/>
      <c r="E1448" s="573"/>
      <c r="F1448" s="573"/>
      <c r="G1448" s="573"/>
      <c r="H1448" s="573"/>
      <c r="I1448" s="573"/>
      <c r="J1448" s="194"/>
      <c r="K1448" s="488" t="str">
        <f t="shared" si="1"/>
        <v/>
      </c>
      <c r="L1448" s="489">
        <f t="shared" si="6"/>
        <v>123</v>
      </c>
      <c r="M1448" s="489">
        <f t="shared" si="3"/>
        <v>10</v>
      </c>
      <c r="N1448" s="489" t="str">
        <f t="shared" si="4"/>
        <v/>
      </c>
      <c r="O1448" s="194"/>
      <c r="P1448" s="194"/>
      <c r="Q1448" s="194"/>
      <c r="R1448" s="194"/>
      <c r="S1448" s="194"/>
      <c r="T1448" s="194"/>
      <c r="U1448" s="194"/>
      <c r="V1448" s="194"/>
      <c r="W1448" s="194"/>
      <c r="X1448" s="194"/>
      <c r="Y1448" s="194"/>
    </row>
    <row r="1449">
      <c r="A1449" s="542">
        <v>599.0</v>
      </c>
      <c r="B1449" s="573"/>
      <c r="C1449" s="573"/>
      <c r="D1449" s="573"/>
      <c r="E1449" s="573"/>
      <c r="F1449" s="573"/>
      <c r="G1449" s="573"/>
      <c r="H1449" s="573"/>
      <c r="I1449" s="573"/>
      <c r="J1449" s="194"/>
      <c r="K1449" s="488" t="str">
        <f t="shared" si="1"/>
        <v/>
      </c>
      <c r="L1449" s="489">
        <f t="shared" si="6"/>
        <v>123</v>
      </c>
      <c r="M1449" s="489">
        <f t="shared" si="3"/>
        <v>10</v>
      </c>
      <c r="N1449" s="489" t="str">
        <f t="shared" si="4"/>
        <v/>
      </c>
      <c r="O1449" s="194"/>
      <c r="P1449" s="194"/>
      <c r="Q1449" s="194"/>
      <c r="R1449" s="194"/>
      <c r="S1449" s="194"/>
      <c r="T1449" s="194"/>
      <c r="U1449" s="194"/>
      <c r="V1449" s="194"/>
      <c r="W1449" s="194"/>
      <c r="X1449" s="194"/>
      <c r="Y1449" s="194"/>
    </row>
    <row r="1450">
      <c r="A1450" s="542">
        <v>600.0</v>
      </c>
      <c r="B1450" s="573"/>
      <c r="C1450" s="573"/>
      <c r="D1450" s="573"/>
      <c r="E1450" s="573"/>
      <c r="F1450" s="573"/>
      <c r="G1450" s="573"/>
      <c r="H1450" s="573"/>
      <c r="I1450" s="573"/>
      <c r="J1450" s="194"/>
      <c r="K1450" s="488" t="str">
        <f t="shared" si="1"/>
        <v/>
      </c>
      <c r="L1450" s="489">
        <f t="shared" si="6"/>
        <v>123</v>
      </c>
      <c r="M1450" s="489">
        <f t="shared" si="3"/>
        <v>10</v>
      </c>
      <c r="N1450" s="489" t="str">
        <f t="shared" si="4"/>
        <v/>
      </c>
      <c r="O1450" s="194"/>
      <c r="P1450" s="194"/>
      <c r="Q1450" s="194"/>
      <c r="R1450" s="194"/>
      <c r="S1450" s="194"/>
      <c r="T1450" s="194"/>
      <c r="U1450" s="194"/>
      <c r="V1450" s="194"/>
      <c r="W1450" s="194"/>
      <c r="X1450" s="194"/>
      <c r="Y1450" s="194"/>
    </row>
    <row r="1451">
      <c r="A1451" s="542">
        <v>601.0</v>
      </c>
      <c r="B1451" s="573"/>
      <c r="C1451" s="573"/>
      <c r="D1451" s="573"/>
      <c r="E1451" s="573"/>
      <c r="F1451" s="573"/>
      <c r="G1451" s="573"/>
      <c r="H1451" s="573"/>
      <c r="I1451" s="573"/>
      <c r="J1451" s="194"/>
      <c r="K1451" s="488" t="str">
        <f t="shared" si="1"/>
        <v/>
      </c>
      <c r="L1451" s="489">
        <f t="shared" si="6"/>
        <v>123</v>
      </c>
      <c r="M1451" s="489">
        <f t="shared" si="3"/>
        <v>10</v>
      </c>
      <c r="N1451" s="489" t="str">
        <f t="shared" si="4"/>
        <v/>
      </c>
      <c r="O1451" s="194"/>
      <c r="P1451" s="194"/>
      <c r="Q1451" s="194"/>
      <c r="R1451" s="194"/>
      <c r="S1451" s="194"/>
      <c r="T1451" s="194"/>
      <c r="U1451" s="194"/>
      <c r="V1451" s="194"/>
      <c r="W1451" s="194"/>
      <c r="X1451" s="194"/>
      <c r="Y1451" s="194"/>
    </row>
    <row r="1452">
      <c r="A1452" s="542">
        <v>602.0</v>
      </c>
      <c r="B1452" s="573"/>
      <c r="C1452" s="573"/>
      <c r="D1452" s="573"/>
      <c r="E1452" s="573"/>
      <c r="F1452" s="573"/>
      <c r="G1452" s="573"/>
      <c r="H1452" s="573"/>
      <c r="I1452" s="573"/>
      <c r="J1452" s="194"/>
      <c r="K1452" s="488" t="str">
        <f t="shared" si="1"/>
        <v/>
      </c>
      <c r="L1452" s="489">
        <f t="shared" si="6"/>
        <v>123</v>
      </c>
      <c r="M1452" s="489">
        <f t="shared" si="3"/>
        <v>10</v>
      </c>
      <c r="N1452" s="489" t="str">
        <f t="shared" si="4"/>
        <v/>
      </c>
      <c r="O1452" s="194"/>
      <c r="P1452" s="194"/>
      <c r="Q1452" s="194"/>
      <c r="R1452" s="194"/>
      <c r="S1452" s="194"/>
      <c r="T1452" s="194"/>
      <c r="U1452" s="194"/>
      <c r="V1452" s="194"/>
      <c r="W1452" s="194"/>
      <c r="X1452" s="194"/>
      <c r="Y1452" s="194"/>
    </row>
    <row r="1453">
      <c r="A1453" s="542">
        <v>603.0</v>
      </c>
      <c r="B1453" s="573"/>
      <c r="C1453" s="573"/>
      <c r="D1453" s="573"/>
      <c r="E1453" s="573"/>
      <c r="F1453" s="573"/>
      <c r="G1453" s="573"/>
      <c r="H1453" s="573"/>
      <c r="I1453" s="573"/>
      <c r="J1453" s="194"/>
      <c r="K1453" s="488" t="str">
        <f t="shared" si="1"/>
        <v/>
      </c>
      <c r="L1453" s="489">
        <f t="shared" si="6"/>
        <v>123</v>
      </c>
      <c r="M1453" s="489">
        <f t="shared" si="3"/>
        <v>10</v>
      </c>
      <c r="N1453" s="489" t="str">
        <f t="shared" si="4"/>
        <v/>
      </c>
      <c r="O1453" s="194"/>
      <c r="P1453" s="194"/>
      <c r="Q1453" s="194"/>
      <c r="R1453" s="194"/>
      <c r="S1453" s="194"/>
      <c r="T1453" s="194"/>
      <c r="U1453" s="194"/>
      <c r="V1453" s="194"/>
      <c r="W1453" s="194"/>
      <c r="X1453" s="194"/>
      <c r="Y1453" s="194"/>
    </row>
    <row r="1454">
      <c r="A1454" s="542">
        <v>604.0</v>
      </c>
      <c r="B1454" s="573"/>
      <c r="C1454" s="573"/>
      <c r="D1454" s="573"/>
      <c r="E1454" s="573"/>
      <c r="F1454" s="573"/>
      <c r="G1454" s="573"/>
      <c r="H1454" s="573"/>
      <c r="I1454" s="573"/>
      <c r="J1454" s="194"/>
      <c r="K1454" s="488" t="str">
        <f t="shared" si="1"/>
        <v/>
      </c>
      <c r="L1454" s="489">
        <f t="shared" si="6"/>
        <v>123</v>
      </c>
      <c r="M1454" s="489">
        <f t="shared" si="3"/>
        <v>10</v>
      </c>
      <c r="N1454" s="489" t="str">
        <f t="shared" si="4"/>
        <v/>
      </c>
      <c r="O1454" s="194"/>
      <c r="P1454" s="194"/>
      <c r="Q1454" s="194"/>
      <c r="R1454" s="194"/>
      <c r="S1454" s="194"/>
      <c r="T1454" s="194"/>
      <c r="U1454" s="194"/>
      <c r="V1454" s="194"/>
      <c r="W1454" s="194"/>
      <c r="X1454" s="194"/>
      <c r="Y1454" s="194"/>
    </row>
    <row r="1455">
      <c r="A1455" s="542">
        <v>605.0</v>
      </c>
      <c r="B1455" s="573"/>
      <c r="C1455" s="573"/>
      <c r="D1455" s="573"/>
      <c r="E1455" s="573"/>
      <c r="F1455" s="573"/>
      <c r="G1455" s="573"/>
      <c r="H1455" s="573"/>
      <c r="I1455" s="573"/>
      <c r="J1455" s="194"/>
      <c r="K1455" s="488" t="str">
        <f t="shared" si="1"/>
        <v/>
      </c>
      <c r="L1455" s="489">
        <f t="shared" si="6"/>
        <v>123</v>
      </c>
      <c r="M1455" s="489">
        <f t="shared" si="3"/>
        <v>10</v>
      </c>
      <c r="N1455" s="489" t="str">
        <f t="shared" si="4"/>
        <v/>
      </c>
      <c r="O1455" s="194"/>
      <c r="P1455" s="194"/>
      <c r="Q1455" s="194"/>
      <c r="R1455" s="194"/>
      <c r="S1455" s="194"/>
      <c r="T1455" s="194"/>
      <c r="U1455" s="194"/>
      <c r="V1455" s="194"/>
      <c r="W1455" s="194"/>
      <c r="X1455" s="194"/>
      <c r="Y1455" s="194"/>
    </row>
    <row r="1456">
      <c r="A1456" s="542">
        <v>606.0</v>
      </c>
      <c r="B1456" s="573"/>
      <c r="C1456" s="573"/>
      <c r="D1456" s="573"/>
      <c r="E1456" s="573"/>
      <c r="F1456" s="573"/>
      <c r="G1456" s="573"/>
      <c r="H1456" s="573"/>
      <c r="I1456" s="573"/>
      <c r="J1456" s="194"/>
      <c r="K1456" s="488" t="str">
        <f t="shared" si="1"/>
        <v/>
      </c>
      <c r="L1456" s="489">
        <f t="shared" si="6"/>
        <v>123</v>
      </c>
      <c r="M1456" s="489">
        <f t="shared" si="3"/>
        <v>10</v>
      </c>
      <c r="N1456" s="489" t="str">
        <f t="shared" si="4"/>
        <v/>
      </c>
      <c r="O1456" s="194"/>
      <c r="P1456" s="194"/>
      <c r="Q1456" s="194"/>
      <c r="R1456" s="194"/>
      <c r="S1456" s="194"/>
      <c r="T1456" s="194"/>
      <c r="U1456" s="194"/>
      <c r="V1456" s="194"/>
      <c r="W1456" s="194"/>
      <c r="X1456" s="194"/>
      <c r="Y1456" s="194"/>
    </row>
    <row r="1457">
      <c r="A1457" s="542">
        <v>607.0</v>
      </c>
      <c r="B1457" s="573"/>
      <c r="C1457" s="573"/>
      <c r="D1457" s="573"/>
      <c r="E1457" s="573"/>
      <c r="F1457" s="573"/>
      <c r="G1457" s="573"/>
      <c r="H1457" s="573"/>
      <c r="I1457" s="573"/>
      <c r="J1457" s="194"/>
      <c r="K1457" s="488" t="str">
        <f t="shared" si="1"/>
        <v/>
      </c>
      <c r="L1457" s="489">
        <f t="shared" si="6"/>
        <v>123</v>
      </c>
      <c r="M1457" s="489">
        <f t="shared" si="3"/>
        <v>10</v>
      </c>
      <c r="N1457" s="489" t="str">
        <f t="shared" si="4"/>
        <v/>
      </c>
      <c r="O1457" s="194"/>
      <c r="P1457" s="194"/>
      <c r="Q1457" s="194"/>
      <c r="R1457" s="194"/>
      <c r="S1457" s="194"/>
      <c r="T1457" s="194"/>
      <c r="U1457" s="194"/>
      <c r="V1457" s="194"/>
      <c r="W1457" s="194"/>
      <c r="X1457" s="194"/>
      <c r="Y1457" s="194"/>
    </row>
    <row r="1458">
      <c r="A1458" s="542">
        <v>608.0</v>
      </c>
      <c r="B1458" s="573"/>
      <c r="C1458" s="573"/>
      <c r="D1458" s="573"/>
      <c r="E1458" s="573"/>
      <c r="F1458" s="573"/>
      <c r="G1458" s="573"/>
      <c r="H1458" s="573"/>
      <c r="I1458" s="573"/>
      <c r="J1458" s="194"/>
      <c r="K1458" s="488" t="str">
        <f t="shared" si="1"/>
        <v/>
      </c>
      <c r="L1458" s="489">
        <f t="shared" si="6"/>
        <v>123</v>
      </c>
      <c r="M1458" s="489">
        <f t="shared" si="3"/>
        <v>10</v>
      </c>
      <c r="N1458" s="489" t="str">
        <f t="shared" si="4"/>
        <v/>
      </c>
      <c r="O1458" s="194"/>
      <c r="P1458" s="194"/>
      <c r="Q1458" s="194"/>
      <c r="R1458" s="194"/>
      <c r="S1458" s="194"/>
      <c r="T1458" s="194"/>
      <c r="U1458" s="194"/>
      <c r="V1458" s="194"/>
      <c r="W1458" s="194"/>
      <c r="X1458" s="194"/>
      <c r="Y1458" s="194"/>
    </row>
    <row r="1459">
      <c r="A1459" s="542">
        <v>609.0</v>
      </c>
      <c r="B1459" s="573"/>
      <c r="C1459" s="573"/>
      <c r="D1459" s="573"/>
      <c r="E1459" s="573"/>
      <c r="F1459" s="573"/>
      <c r="G1459" s="573"/>
      <c r="H1459" s="573"/>
      <c r="I1459" s="573"/>
      <c r="J1459" s="194"/>
      <c r="K1459" s="488" t="str">
        <f t="shared" si="1"/>
        <v/>
      </c>
      <c r="L1459" s="489">
        <f t="shared" si="6"/>
        <v>123</v>
      </c>
      <c r="M1459" s="489">
        <f t="shared" si="3"/>
        <v>10</v>
      </c>
      <c r="N1459" s="489" t="str">
        <f t="shared" si="4"/>
        <v/>
      </c>
      <c r="O1459" s="194"/>
      <c r="P1459" s="194"/>
      <c r="Q1459" s="194"/>
      <c r="R1459" s="194"/>
      <c r="S1459" s="194"/>
      <c r="T1459" s="194"/>
      <c r="U1459" s="194"/>
      <c r="V1459" s="194"/>
      <c r="W1459" s="194"/>
      <c r="X1459" s="194"/>
      <c r="Y1459" s="194"/>
    </row>
    <row r="1460">
      <c r="A1460" s="542">
        <v>610.0</v>
      </c>
      <c r="B1460" s="573"/>
      <c r="C1460" s="573"/>
      <c r="D1460" s="573"/>
      <c r="E1460" s="573"/>
      <c r="F1460" s="573"/>
      <c r="G1460" s="573"/>
      <c r="H1460" s="573"/>
      <c r="I1460" s="573"/>
      <c r="J1460" s="194"/>
      <c r="K1460" s="488" t="str">
        <f t="shared" si="1"/>
        <v/>
      </c>
      <c r="L1460" s="489">
        <f t="shared" si="6"/>
        <v>123</v>
      </c>
      <c r="M1460" s="489">
        <f t="shared" si="3"/>
        <v>10</v>
      </c>
      <c r="N1460" s="489" t="str">
        <f t="shared" si="4"/>
        <v/>
      </c>
      <c r="O1460" s="194"/>
      <c r="P1460" s="194"/>
      <c r="Q1460" s="194"/>
      <c r="R1460" s="194"/>
      <c r="S1460" s="194"/>
      <c r="T1460" s="194"/>
      <c r="U1460" s="194"/>
      <c r="V1460" s="194"/>
      <c r="W1460" s="194"/>
      <c r="X1460" s="194"/>
      <c r="Y1460" s="194"/>
    </row>
    <row r="1461">
      <c r="A1461" s="542">
        <v>611.0</v>
      </c>
      <c r="B1461" s="573"/>
      <c r="C1461" s="573"/>
      <c r="D1461" s="573"/>
      <c r="E1461" s="573"/>
      <c r="F1461" s="573"/>
      <c r="G1461" s="573"/>
      <c r="H1461" s="573"/>
      <c r="I1461" s="573"/>
      <c r="J1461" s="194"/>
      <c r="K1461" s="488" t="str">
        <f t="shared" si="1"/>
        <v/>
      </c>
      <c r="L1461" s="489">
        <f t="shared" si="6"/>
        <v>123</v>
      </c>
      <c r="M1461" s="489">
        <f t="shared" si="3"/>
        <v>10</v>
      </c>
      <c r="N1461" s="489" t="str">
        <f t="shared" si="4"/>
        <v/>
      </c>
      <c r="O1461" s="194"/>
      <c r="P1461" s="194"/>
      <c r="Q1461" s="194"/>
      <c r="R1461" s="194"/>
      <c r="S1461" s="194"/>
      <c r="T1461" s="194"/>
      <c r="U1461" s="194"/>
      <c r="V1461" s="194"/>
      <c r="W1461" s="194"/>
      <c r="X1461" s="194"/>
      <c r="Y1461" s="194"/>
    </row>
    <row r="1462">
      <c r="A1462" s="542">
        <v>612.0</v>
      </c>
      <c r="B1462" s="573"/>
      <c r="C1462" s="573"/>
      <c r="D1462" s="573"/>
      <c r="E1462" s="573"/>
      <c r="F1462" s="573"/>
      <c r="G1462" s="573"/>
      <c r="H1462" s="573"/>
      <c r="I1462" s="573"/>
      <c r="J1462" s="194"/>
      <c r="K1462" s="488" t="str">
        <f t="shared" si="1"/>
        <v/>
      </c>
      <c r="L1462" s="489">
        <f t="shared" si="6"/>
        <v>123</v>
      </c>
      <c r="M1462" s="489">
        <f t="shared" si="3"/>
        <v>10</v>
      </c>
      <c r="N1462" s="489" t="str">
        <f t="shared" si="4"/>
        <v/>
      </c>
      <c r="O1462" s="194"/>
      <c r="P1462" s="194"/>
      <c r="Q1462" s="194"/>
      <c r="R1462" s="194"/>
      <c r="S1462" s="194"/>
      <c r="T1462" s="194"/>
      <c r="U1462" s="194"/>
      <c r="V1462" s="194"/>
      <c r="W1462" s="194"/>
      <c r="X1462" s="194"/>
      <c r="Y1462" s="194"/>
    </row>
    <row r="1463">
      <c r="A1463" s="542">
        <v>613.0</v>
      </c>
      <c r="B1463" s="573"/>
      <c r="C1463" s="573"/>
      <c r="D1463" s="573"/>
      <c r="E1463" s="573"/>
      <c r="F1463" s="573"/>
      <c r="G1463" s="573"/>
      <c r="H1463" s="573"/>
      <c r="I1463" s="573"/>
      <c r="J1463" s="194"/>
      <c r="K1463" s="488" t="str">
        <f t="shared" si="1"/>
        <v/>
      </c>
      <c r="L1463" s="489">
        <f t="shared" si="6"/>
        <v>123</v>
      </c>
      <c r="M1463" s="489">
        <f t="shared" si="3"/>
        <v>10</v>
      </c>
      <c r="N1463" s="489" t="str">
        <f t="shared" si="4"/>
        <v/>
      </c>
      <c r="O1463" s="194"/>
      <c r="P1463" s="194"/>
      <c r="Q1463" s="194"/>
      <c r="R1463" s="194"/>
      <c r="S1463" s="194"/>
      <c r="T1463" s="194"/>
      <c r="U1463" s="194"/>
      <c r="V1463" s="194"/>
      <c r="W1463" s="194"/>
      <c r="X1463" s="194"/>
      <c r="Y1463" s="194"/>
    </row>
    <row r="1464">
      <c r="A1464" s="542">
        <v>614.0</v>
      </c>
      <c r="B1464" s="573"/>
      <c r="C1464" s="573"/>
      <c r="D1464" s="573"/>
      <c r="E1464" s="573"/>
      <c r="F1464" s="573"/>
      <c r="G1464" s="573"/>
      <c r="H1464" s="573"/>
      <c r="I1464" s="573"/>
      <c r="J1464" s="194"/>
      <c r="K1464" s="488" t="str">
        <f t="shared" si="1"/>
        <v/>
      </c>
      <c r="L1464" s="489">
        <f t="shared" si="6"/>
        <v>123</v>
      </c>
      <c r="M1464" s="489">
        <f t="shared" si="3"/>
        <v>10</v>
      </c>
      <c r="N1464" s="489" t="str">
        <f t="shared" si="4"/>
        <v/>
      </c>
      <c r="O1464" s="194"/>
      <c r="P1464" s="194"/>
      <c r="Q1464" s="194"/>
      <c r="R1464" s="194"/>
      <c r="S1464" s="194"/>
      <c r="T1464" s="194"/>
      <c r="U1464" s="194"/>
      <c r="V1464" s="194"/>
      <c r="W1464" s="194"/>
      <c r="X1464" s="194"/>
      <c r="Y1464" s="194"/>
    </row>
    <row r="1465">
      <c r="A1465" s="542">
        <v>615.0</v>
      </c>
      <c r="B1465" s="573"/>
      <c r="C1465" s="573"/>
      <c r="D1465" s="573"/>
      <c r="E1465" s="573"/>
      <c r="F1465" s="573"/>
      <c r="G1465" s="573"/>
      <c r="H1465" s="573"/>
      <c r="I1465" s="573"/>
      <c r="J1465" s="194"/>
      <c r="K1465" s="488" t="str">
        <f t="shared" si="1"/>
        <v/>
      </c>
      <c r="L1465" s="489">
        <f t="shared" si="6"/>
        <v>123</v>
      </c>
      <c r="M1465" s="489">
        <f t="shared" si="3"/>
        <v>10</v>
      </c>
      <c r="N1465" s="489" t="str">
        <f t="shared" si="4"/>
        <v/>
      </c>
      <c r="O1465" s="194"/>
      <c r="P1465" s="194"/>
      <c r="Q1465" s="194"/>
      <c r="R1465" s="194"/>
      <c r="S1465" s="194"/>
      <c r="T1465" s="194"/>
      <c r="U1465" s="194"/>
      <c r="V1465" s="194"/>
      <c r="W1465" s="194"/>
      <c r="X1465" s="194"/>
      <c r="Y1465" s="194"/>
    </row>
    <row r="1466">
      <c r="A1466" s="542">
        <v>616.0</v>
      </c>
      <c r="B1466" s="573"/>
      <c r="C1466" s="573"/>
      <c r="D1466" s="573"/>
      <c r="E1466" s="573"/>
      <c r="F1466" s="573"/>
      <c r="G1466" s="573"/>
      <c r="H1466" s="573"/>
      <c r="I1466" s="573"/>
      <c r="J1466" s="194"/>
      <c r="K1466" s="488" t="str">
        <f t="shared" si="1"/>
        <v/>
      </c>
      <c r="L1466" s="489">
        <f t="shared" si="6"/>
        <v>123</v>
      </c>
      <c r="M1466" s="489">
        <f t="shared" si="3"/>
        <v>10</v>
      </c>
      <c r="N1466" s="489" t="str">
        <f t="shared" si="4"/>
        <v/>
      </c>
      <c r="O1466" s="194"/>
      <c r="P1466" s="194"/>
      <c r="Q1466" s="194"/>
      <c r="R1466" s="194"/>
      <c r="S1466" s="194"/>
      <c r="T1466" s="194"/>
      <c r="U1466" s="194"/>
      <c r="V1466" s="194"/>
      <c r="W1466" s="194"/>
      <c r="X1466" s="194"/>
      <c r="Y1466" s="194"/>
    </row>
    <row r="1467">
      <c r="A1467" s="542">
        <v>617.0</v>
      </c>
      <c r="B1467" s="573"/>
      <c r="C1467" s="573"/>
      <c r="D1467" s="573"/>
      <c r="E1467" s="573"/>
      <c r="F1467" s="573"/>
      <c r="G1467" s="573"/>
      <c r="H1467" s="573"/>
      <c r="I1467" s="573"/>
      <c r="J1467" s="194"/>
      <c r="K1467" s="488" t="str">
        <f t="shared" si="1"/>
        <v/>
      </c>
      <c r="L1467" s="489">
        <f t="shared" si="6"/>
        <v>123</v>
      </c>
      <c r="M1467" s="489">
        <f t="shared" si="3"/>
        <v>10</v>
      </c>
      <c r="N1467" s="489" t="str">
        <f t="shared" si="4"/>
        <v/>
      </c>
      <c r="O1467" s="194"/>
      <c r="P1467" s="194"/>
      <c r="Q1467" s="194"/>
      <c r="R1467" s="194"/>
      <c r="S1467" s="194"/>
      <c r="T1467" s="194"/>
      <c r="U1467" s="194"/>
      <c r="V1467" s="194"/>
      <c r="W1467" s="194"/>
      <c r="X1467" s="194"/>
      <c r="Y1467" s="194"/>
    </row>
    <row r="1468">
      <c r="A1468" s="542">
        <v>618.0</v>
      </c>
      <c r="B1468" s="573"/>
      <c r="C1468" s="573"/>
      <c r="D1468" s="573"/>
      <c r="E1468" s="573"/>
      <c r="F1468" s="573"/>
      <c r="G1468" s="573"/>
      <c r="H1468" s="573"/>
      <c r="I1468" s="573"/>
      <c r="J1468" s="194"/>
      <c r="K1468" s="488" t="str">
        <f t="shared" si="1"/>
        <v/>
      </c>
      <c r="L1468" s="489">
        <f t="shared" si="6"/>
        <v>123</v>
      </c>
      <c r="M1468" s="489">
        <f t="shared" si="3"/>
        <v>10</v>
      </c>
      <c r="N1468" s="489" t="str">
        <f t="shared" si="4"/>
        <v/>
      </c>
      <c r="O1468" s="194"/>
      <c r="P1468" s="194"/>
      <c r="Q1468" s="194"/>
      <c r="R1468" s="194"/>
      <c r="S1468" s="194"/>
      <c r="T1468" s="194"/>
      <c r="U1468" s="194"/>
      <c r="V1468" s="194"/>
      <c r="W1468" s="194"/>
      <c r="X1468" s="194"/>
      <c r="Y1468" s="194"/>
    </row>
    <row r="1469">
      <c r="A1469" s="542">
        <v>619.0</v>
      </c>
      <c r="B1469" s="573"/>
      <c r="C1469" s="573"/>
      <c r="D1469" s="573"/>
      <c r="E1469" s="573"/>
      <c r="F1469" s="573"/>
      <c r="G1469" s="573"/>
      <c r="H1469" s="573"/>
      <c r="I1469" s="573"/>
      <c r="J1469" s="194"/>
      <c r="K1469" s="488" t="str">
        <f t="shared" si="1"/>
        <v/>
      </c>
      <c r="L1469" s="489">
        <f t="shared" si="6"/>
        <v>123</v>
      </c>
      <c r="M1469" s="489">
        <f t="shared" si="3"/>
        <v>10</v>
      </c>
      <c r="N1469" s="489" t="str">
        <f t="shared" si="4"/>
        <v/>
      </c>
      <c r="O1469" s="194"/>
      <c r="P1469" s="194"/>
      <c r="Q1469" s="194"/>
      <c r="R1469" s="194"/>
      <c r="S1469" s="194"/>
      <c r="T1469" s="194"/>
      <c r="U1469" s="194"/>
      <c r="V1469" s="194"/>
      <c r="W1469" s="194"/>
      <c r="X1469" s="194"/>
      <c r="Y1469" s="194"/>
    </row>
    <row r="1470">
      <c r="A1470" s="542">
        <v>620.0</v>
      </c>
      <c r="B1470" s="573"/>
      <c r="C1470" s="573"/>
      <c r="D1470" s="573"/>
      <c r="E1470" s="573"/>
      <c r="F1470" s="573"/>
      <c r="G1470" s="573"/>
      <c r="H1470" s="573"/>
      <c r="I1470" s="573"/>
      <c r="J1470" s="194"/>
      <c r="K1470" s="488" t="str">
        <f t="shared" si="1"/>
        <v/>
      </c>
      <c r="L1470" s="489">
        <f t="shared" si="6"/>
        <v>123</v>
      </c>
      <c r="M1470" s="489">
        <f t="shared" si="3"/>
        <v>10</v>
      </c>
      <c r="N1470" s="489" t="str">
        <f t="shared" si="4"/>
        <v/>
      </c>
      <c r="O1470" s="194"/>
      <c r="P1470" s="194"/>
      <c r="Q1470" s="194"/>
      <c r="R1470" s="194"/>
      <c r="S1470" s="194"/>
      <c r="T1470" s="194"/>
      <c r="U1470" s="194"/>
      <c r="V1470" s="194"/>
      <c r="W1470" s="194"/>
      <c r="X1470" s="194"/>
      <c r="Y1470" s="194"/>
    </row>
    <row r="1471">
      <c r="A1471" s="542">
        <v>621.0</v>
      </c>
      <c r="B1471" s="573"/>
      <c r="C1471" s="573"/>
      <c r="D1471" s="573"/>
      <c r="E1471" s="573"/>
      <c r="F1471" s="573"/>
      <c r="G1471" s="573"/>
      <c r="H1471" s="573"/>
      <c r="I1471" s="573"/>
      <c r="J1471" s="194"/>
      <c r="K1471" s="488" t="str">
        <f t="shared" si="1"/>
        <v/>
      </c>
      <c r="L1471" s="489">
        <f t="shared" si="6"/>
        <v>123</v>
      </c>
      <c r="M1471" s="489">
        <f t="shared" si="3"/>
        <v>10</v>
      </c>
      <c r="N1471" s="489" t="str">
        <f t="shared" si="4"/>
        <v/>
      </c>
      <c r="O1471" s="194"/>
      <c r="P1471" s="194"/>
      <c r="Q1471" s="194"/>
      <c r="R1471" s="194"/>
      <c r="S1471" s="194"/>
      <c r="T1471" s="194"/>
      <c r="U1471" s="194"/>
      <c r="V1471" s="194"/>
      <c r="W1471" s="194"/>
      <c r="X1471" s="194"/>
      <c r="Y1471" s="194"/>
    </row>
    <row r="1472">
      <c r="A1472" s="542">
        <v>622.0</v>
      </c>
      <c r="B1472" s="573"/>
      <c r="C1472" s="573"/>
      <c r="D1472" s="573"/>
      <c r="E1472" s="573"/>
      <c r="F1472" s="573"/>
      <c r="G1472" s="573"/>
      <c r="H1472" s="573"/>
      <c r="I1472" s="573"/>
      <c r="J1472" s="194"/>
      <c r="K1472" s="488" t="str">
        <f t="shared" si="1"/>
        <v/>
      </c>
      <c r="L1472" s="489">
        <f t="shared" si="6"/>
        <v>123</v>
      </c>
      <c r="M1472" s="489">
        <f t="shared" si="3"/>
        <v>10</v>
      </c>
      <c r="N1472" s="489" t="str">
        <f t="shared" si="4"/>
        <v/>
      </c>
      <c r="O1472" s="194"/>
      <c r="P1472" s="194"/>
      <c r="Q1472" s="194"/>
      <c r="R1472" s="194"/>
      <c r="S1472" s="194"/>
      <c r="T1472" s="194"/>
      <c r="U1472" s="194"/>
      <c r="V1472" s="194"/>
      <c r="W1472" s="194"/>
      <c r="X1472" s="194"/>
      <c r="Y1472" s="194"/>
    </row>
    <row r="1473">
      <c r="A1473" s="542">
        <v>623.0</v>
      </c>
      <c r="B1473" s="573"/>
      <c r="C1473" s="573"/>
      <c r="D1473" s="573"/>
      <c r="E1473" s="573"/>
      <c r="F1473" s="573"/>
      <c r="G1473" s="573"/>
      <c r="H1473" s="573"/>
      <c r="I1473" s="573"/>
      <c r="J1473" s="194"/>
      <c r="K1473" s="488" t="str">
        <f t="shared" si="1"/>
        <v/>
      </c>
      <c r="L1473" s="489">
        <f t="shared" si="6"/>
        <v>123</v>
      </c>
      <c r="M1473" s="489">
        <f t="shared" si="3"/>
        <v>10</v>
      </c>
      <c r="N1473" s="489" t="str">
        <f t="shared" si="4"/>
        <v/>
      </c>
      <c r="O1473" s="194"/>
      <c r="P1473" s="194"/>
      <c r="Q1473" s="194"/>
      <c r="R1473" s="194"/>
      <c r="S1473" s="194"/>
      <c r="T1473" s="194"/>
      <c r="U1473" s="194"/>
      <c r="V1473" s="194"/>
      <c r="W1473" s="194"/>
      <c r="X1473" s="194"/>
      <c r="Y1473" s="194"/>
    </row>
    <row r="1474">
      <c r="A1474" s="542">
        <v>624.0</v>
      </c>
      <c r="B1474" s="573"/>
      <c r="C1474" s="573"/>
      <c r="D1474" s="573"/>
      <c r="E1474" s="573"/>
      <c r="F1474" s="573"/>
      <c r="G1474" s="573"/>
      <c r="H1474" s="573"/>
      <c r="I1474" s="573"/>
      <c r="J1474" s="194"/>
      <c r="K1474" s="488" t="str">
        <f t="shared" si="1"/>
        <v/>
      </c>
      <c r="L1474" s="489">
        <f t="shared" si="6"/>
        <v>123</v>
      </c>
      <c r="M1474" s="489">
        <f t="shared" si="3"/>
        <v>10</v>
      </c>
      <c r="N1474" s="489" t="str">
        <f t="shared" si="4"/>
        <v/>
      </c>
      <c r="O1474" s="194"/>
      <c r="P1474" s="194"/>
      <c r="Q1474" s="194"/>
      <c r="R1474" s="194"/>
      <c r="S1474" s="194"/>
      <c r="T1474" s="194"/>
      <c r="U1474" s="194"/>
      <c r="V1474" s="194"/>
      <c r="W1474" s="194"/>
      <c r="X1474" s="194"/>
      <c r="Y1474" s="194"/>
    </row>
    <row r="1475">
      <c r="A1475" s="542">
        <v>625.0</v>
      </c>
      <c r="B1475" s="573"/>
      <c r="C1475" s="573"/>
      <c r="D1475" s="573"/>
      <c r="E1475" s="573"/>
      <c r="F1475" s="573"/>
      <c r="G1475" s="573"/>
      <c r="H1475" s="573"/>
      <c r="I1475" s="573"/>
      <c r="J1475" s="194"/>
      <c r="K1475" s="488" t="str">
        <f t="shared" si="1"/>
        <v/>
      </c>
      <c r="L1475" s="489">
        <f t="shared" si="6"/>
        <v>123</v>
      </c>
      <c r="M1475" s="489">
        <f t="shared" si="3"/>
        <v>10</v>
      </c>
      <c r="N1475" s="489" t="str">
        <f t="shared" si="4"/>
        <v/>
      </c>
      <c r="O1475" s="194"/>
      <c r="P1475" s="194"/>
      <c r="Q1475" s="194"/>
      <c r="R1475" s="194"/>
      <c r="S1475" s="194"/>
      <c r="T1475" s="194"/>
      <c r="U1475" s="194"/>
      <c r="V1475" s="194"/>
      <c r="W1475" s="194"/>
      <c r="X1475" s="194"/>
      <c r="Y1475" s="194"/>
    </row>
    <row r="1476">
      <c r="A1476" s="542">
        <v>626.0</v>
      </c>
      <c r="B1476" s="573"/>
      <c r="C1476" s="573"/>
      <c r="D1476" s="573"/>
      <c r="E1476" s="573"/>
      <c r="F1476" s="573"/>
      <c r="G1476" s="573"/>
      <c r="H1476" s="573"/>
      <c r="I1476" s="573"/>
      <c r="J1476" s="194"/>
      <c r="K1476" s="488" t="str">
        <f t="shared" si="1"/>
        <v/>
      </c>
      <c r="L1476" s="489">
        <f t="shared" si="6"/>
        <v>123</v>
      </c>
      <c r="M1476" s="489">
        <f t="shared" si="3"/>
        <v>10</v>
      </c>
      <c r="N1476" s="489" t="str">
        <f t="shared" si="4"/>
        <v/>
      </c>
      <c r="O1476" s="194"/>
      <c r="P1476" s="194"/>
      <c r="Q1476" s="194"/>
      <c r="R1476" s="194"/>
      <c r="S1476" s="194"/>
      <c r="T1476" s="194"/>
      <c r="U1476" s="194"/>
      <c r="V1476" s="194"/>
      <c r="W1476" s="194"/>
      <c r="X1476" s="194"/>
      <c r="Y1476" s="194"/>
    </row>
    <row r="1477">
      <c r="A1477" s="542">
        <v>627.0</v>
      </c>
      <c r="B1477" s="573"/>
      <c r="C1477" s="573"/>
      <c r="D1477" s="573"/>
      <c r="E1477" s="573"/>
      <c r="F1477" s="573"/>
      <c r="G1477" s="573"/>
      <c r="H1477" s="573"/>
      <c r="I1477" s="573"/>
      <c r="J1477" s="194"/>
      <c r="K1477" s="488" t="str">
        <f t="shared" si="1"/>
        <v/>
      </c>
      <c r="L1477" s="489">
        <f t="shared" si="6"/>
        <v>123</v>
      </c>
      <c r="M1477" s="489">
        <f t="shared" si="3"/>
        <v>10</v>
      </c>
      <c r="N1477" s="489" t="str">
        <f t="shared" si="4"/>
        <v/>
      </c>
      <c r="O1477" s="194"/>
      <c r="P1477" s="194"/>
      <c r="Q1477" s="194"/>
      <c r="R1477" s="194"/>
      <c r="S1477" s="194"/>
      <c r="T1477" s="194"/>
      <c r="U1477" s="194"/>
      <c r="V1477" s="194"/>
      <c r="W1477" s="194"/>
      <c r="X1477" s="194"/>
      <c r="Y1477" s="194"/>
    </row>
    <row r="1478">
      <c r="A1478" s="542">
        <v>628.0</v>
      </c>
      <c r="B1478" s="573"/>
      <c r="C1478" s="573"/>
      <c r="D1478" s="573"/>
      <c r="E1478" s="573"/>
      <c r="F1478" s="573"/>
      <c r="G1478" s="573"/>
      <c r="H1478" s="573"/>
      <c r="I1478" s="573"/>
      <c r="J1478" s="194"/>
      <c r="K1478" s="488" t="str">
        <f t="shared" si="1"/>
        <v/>
      </c>
      <c r="L1478" s="489">
        <f t="shared" si="6"/>
        <v>123</v>
      </c>
      <c r="M1478" s="489">
        <f t="shared" si="3"/>
        <v>10</v>
      </c>
      <c r="N1478" s="489" t="str">
        <f t="shared" si="4"/>
        <v/>
      </c>
      <c r="O1478" s="194"/>
      <c r="P1478" s="194"/>
      <c r="Q1478" s="194"/>
      <c r="R1478" s="194"/>
      <c r="S1478" s="194"/>
      <c r="T1478" s="194"/>
      <c r="U1478" s="194"/>
      <c r="V1478" s="194"/>
      <c r="W1478" s="194"/>
      <c r="X1478" s="194"/>
      <c r="Y1478" s="194"/>
    </row>
    <row r="1479">
      <c r="A1479" s="542">
        <v>629.0</v>
      </c>
      <c r="B1479" s="573"/>
      <c r="C1479" s="573"/>
      <c r="D1479" s="573"/>
      <c r="E1479" s="573"/>
      <c r="F1479" s="573"/>
      <c r="G1479" s="573"/>
      <c r="H1479" s="573"/>
      <c r="I1479" s="573"/>
      <c r="J1479" s="194"/>
      <c r="K1479" s="488" t="str">
        <f t="shared" si="1"/>
        <v/>
      </c>
      <c r="L1479" s="489">
        <f t="shared" si="6"/>
        <v>123</v>
      </c>
      <c r="M1479" s="489">
        <f t="shared" si="3"/>
        <v>10</v>
      </c>
      <c r="N1479" s="489" t="str">
        <f t="shared" si="4"/>
        <v/>
      </c>
      <c r="O1479" s="194"/>
      <c r="P1479" s="194"/>
      <c r="Q1479" s="194"/>
      <c r="R1479" s="194"/>
      <c r="S1479" s="194"/>
      <c r="T1479" s="194"/>
      <c r="U1479" s="194"/>
      <c r="V1479" s="194"/>
      <c r="W1479" s="194"/>
      <c r="X1479" s="194"/>
      <c r="Y1479" s="194"/>
    </row>
    <row r="1480">
      <c r="A1480" s="542">
        <v>630.0</v>
      </c>
      <c r="B1480" s="573"/>
      <c r="C1480" s="573"/>
      <c r="D1480" s="573"/>
      <c r="E1480" s="573"/>
      <c r="F1480" s="573"/>
      <c r="G1480" s="573"/>
      <c r="H1480" s="573"/>
      <c r="I1480" s="573"/>
      <c r="J1480" s="194"/>
      <c r="K1480" s="488" t="str">
        <f t="shared" si="1"/>
        <v/>
      </c>
      <c r="L1480" s="489">
        <f t="shared" si="6"/>
        <v>123</v>
      </c>
      <c r="M1480" s="489">
        <f t="shared" si="3"/>
        <v>10</v>
      </c>
      <c r="N1480" s="489" t="str">
        <f t="shared" si="4"/>
        <v/>
      </c>
      <c r="O1480" s="194"/>
      <c r="P1480" s="194"/>
      <c r="Q1480" s="194"/>
      <c r="R1480" s="194"/>
      <c r="S1480" s="194"/>
      <c r="T1480" s="194"/>
      <c r="U1480" s="194"/>
      <c r="V1480" s="194"/>
      <c r="W1480" s="194"/>
      <c r="X1480" s="194"/>
      <c r="Y1480" s="194"/>
    </row>
    <row r="1481">
      <c r="A1481" s="542">
        <v>631.0</v>
      </c>
      <c r="B1481" s="573"/>
      <c r="C1481" s="573"/>
      <c r="D1481" s="573"/>
      <c r="E1481" s="573"/>
      <c r="F1481" s="573"/>
      <c r="G1481" s="573"/>
      <c r="H1481" s="573"/>
      <c r="I1481" s="573"/>
      <c r="J1481" s="194"/>
      <c r="K1481" s="488" t="str">
        <f t="shared" si="1"/>
        <v/>
      </c>
      <c r="L1481" s="489">
        <f t="shared" si="6"/>
        <v>123</v>
      </c>
      <c r="M1481" s="489">
        <f t="shared" si="3"/>
        <v>10</v>
      </c>
      <c r="N1481" s="489" t="str">
        <f t="shared" si="4"/>
        <v/>
      </c>
      <c r="O1481" s="194"/>
      <c r="P1481" s="194"/>
      <c r="Q1481" s="194"/>
      <c r="R1481" s="194"/>
      <c r="S1481" s="194"/>
      <c r="T1481" s="194"/>
      <c r="U1481" s="194"/>
      <c r="V1481" s="194"/>
      <c r="W1481" s="194"/>
      <c r="X1481" s="194"/>
      <c r="Y1481" s="194"/>
    </row>
    <row r="1482">
      <c r="A1482" s="542">
        <v>632.0</v>
      </c>
      <c r="B1482" s="573"/>
      <c r="C1482" s="573"/>
      <c r="D1482" s="573"/>
      <c r="E1482" s="573"/>
      <c r="F1482" s="573"/>
      <c r="G1482" s="573"/>
      <c r="H1482" s="573"/>
      <c r="I1482" s="573"/>
      <c r="J1482" s="194"/>
      <c r="K1482" s="488" t="str">
        <f t="shared" si="1"/>
        <v/>
      </c>
      <c r="L1482" s="489">
        <f t="shared" si="6"/>
        <v>123</v>
      </c>
      <c r="M1482" s="489">
        <f t="shared" si="3"/>
        <v>10</v>
      </c>
      <c r="N1482" s="489" t="str">
        <f t="shared" si="4"/>
        <v/>
      </c>
      <c r="O1482" s="194"/>
      <c r="P1482" s="194"/>
      <c r="Q1482" s="194"/>
      <c r="R1482" s="194"/>
      <c r="S1482" s="194"/>
      <c r="T1482" s="194"/>
      <c r="U1482" s="194"/>
      <c r="V1482" s="194"/>
      <c r="W1482" s="194"/>
      <c r="X1482" s="194"/>
      <c r="Y1482" s="194"/>
    </row>
    <row r="1483">
      <c r="A1483" s="542">
        <v>633.0</v>
      </c>
      <c r="B1483" s="573"/>
      <c r="C1483" s="573"/>
      <c r="D1483" s="573"/>
      <c r="E1483" s="573"/>
      <c r="F1483" s="573"/>
      <c r="G1483" s="573"/>
      <c r="H1483" s="573"/>
      <c r="I1483" s="573"/>
      <c r="J1483" s="194"/>
      <c r="K1483" s="488" t="str">
        <f t="shared" si="1"/>
        <v/>
      </c>
      <c r="L1483" s="489">
        <f t="shared" si="6"/>
        <v>123</v>
      </c>
      <c r="M1483" s="489">
        <f t="shared" si="3"/>
        <v>10</v>
      </c>
      <c r="N1483" s="489" t="str">
        <f t="shared" si="4"/>
        <v/>
      </c>
      <c r="O1483" s="194"/>
      <c r="P1483" s="194"/>
      <c r="Q1483" s="194"/>
      <c r="R1483" s="194"/>
      <c r="S1483" s="194"/>
      <c r="T1483" s="194"/>
      <c r="U1483" s="194"/>
      <c r="V1483" s="194"/>
      <c r="W1483" s="194"/>
      <c r="X1483" s="194"/>
      <c r="Y1483" s="194"/>
    </row>
    <row r="1484">
      <c r="A1484" s="542">
        <v>634.0</v>
      </c>
      <c r="B1484" s="573"/>
      <c r="C1484" s="573"/>
      <c r="D1484" s="573"/>
      <c r="E1484" s="573"/>
      <c r="F1484" s="573"/>
      <c r="G1484" s="573"/>
      <c r="H1484" s="573"/>
      <c r="I1484" s="573"/>
      <c r="J1484" s="194"/>
      <c r="K1484" s="488" t="str">
        <f t="shared" si="1"/>
        <v/>
      </c>
      <c r="L1484" s="489">
        <f t="shared" si="6"/>
        <v>123</v>
      </c>
      <c r="M1484" s="489">
        <f t="shared" si="3"/>
        <v>10</v>
      </c>
      <c r="N1484" s="489" t="str">
        <f t="shared" si="4"/>
        <v/>
      </c>
      <c r="O1484" s="194"/>
      <c r="P1484" s="194"/>
      <c r="Q1484" s="194"/>
      <c r="R1484" s="194"/>
      <c r="S1484" s="194"/>
      <c r="T1484" s="194"/>
      <c r="U1484" s="194"/>
      <c r="V1484" s="194"/>
      <c r="W1484" s="194"/>
      <c r="X1484" s="194"/>
      <c r="Y1484" s="194"/>
    </row>
    <row r="1485">
      <c r="A1485" s="542">
        <v>635.0</v>
      </c>
      <c r="B1485" s="573"/>
      <c r="C1485" s="573"/>
      <c r="D1485" s="573"/>
      <c r="E1485" s="573"/>
      <c r="F1485" s="573"/>
      <c r="G1485" s="573"/>
      <c r="H1485" s="573"/>
      <c r="I1485" s="573"/>
      <c r="J1485" s="194"/>
      <c r="K1485" s="488" t="str">
        <f t="shared" si="1"/>
        <v/>
      </c>
      <c r="L1485" s="489">
        <f t="shared" si="6"/>
        <v>123</v>
      </c>
      <c r="M1485" s="489">
        <f t="shared" si="3"/>
        <v>10</v>
      </c>
      <c r="N1485" s="489" t="str">
        <f t="shared" si="4"/>
        <v/>
      </c>
      <c r="O1485" s="194"/>
      <c r="P1485" s="194"/>
      <c r="Q1485" s="194"/>
      <c r="R1485" s="194"/>
      <c r="S1485" s="194"/>
      <c r="T1485" s="194"/>
      <c r="U1485" s="194"/>
      <c r="V1485" s="194"/>
      <c r="W1485" s="194"/>
      <c r="X1485" s="194"/>
      <c r="Y1485" s="194"/>
    </row>
    <row r="1486">
      <c r="A1486" s="542">
        <v>636.0</v>
      </c>
      <c r="B1486" s="573"/>
      <c r="C1486" s="573"/>
      <c r="D1486" s="573"/>
      <c r="E1486" s="573"/>
      <c r="F1486" s="573"/>
      <c r="G1486" s="573"/>
      <c r="H1486" s="573"/>
      <c r="I1486" s="573"/>
      <c r="J1486" s="194"/>
      <c r="K1486" s="488" t="str">
        <f t="shared" si="1"/>
        <v/>
      </c>
      <c r="L1486" s="489">
        <f t="shared" si="6"/>
        <v>123</v>
      </c>
      <c r="M1486" s="489">
        <f t="shared" si="3"/>
        <v>10</v>
      </c>
      <c r="N1486" s="489" t="str">
        <f t="shared" si="4"/>
        <v/>
      </c>
      <c r="O1486" s="194"/>
      <c r="P1486" s="194"/>
      <c r="Q1486" s="194"/>
      <c r="R1486" s="194"/>
      <c r="S1486" s="194"/>
      <c r="T1486" s="194"/>
      <c r="U1486" s="194"/>
      <c r="V1486" s="194"/>
      <c r="W1486" s="194"/>
      <c r="X1486" s="194"/>
      <c r="Y1486" s="194"/>
    </row>
    <row r="1487">
      <c r="A1487" s="542">
        <v>637.0</v>
      </c>
      <c r="B1487" s="573"/>
      <c r="C1487" s="573"/>
      <c r="D1487" s="573"/>
      <c r="E1487" s="573"/>
      <c r="F1487" s="573"/>
      <c r="G1487" s="573"/>
      <c r="H1487" s="573"/>
      <c r="I1487" s="573"/>
      <c r="J1487" s="194"/>
      <c r="K1487" s="488" t="str">
        <f t="shared" si="1"/>
        <v/>
      </c>
      <c r="L1487" s="489">
        <f t="shared" si="6"/>
        <v>123</v>
      </c>
      <c r="M1487" s="489">
        <f t="shared" si="3"/>
        <v>10</v>
      </c>
      <c r="N1487" s="489" t="str">
        <f t="shared" si="4"/>
        <v/>
      </c>
      <c r="O1487" s="194"/>
      <c r="P1487" s="194"/>
      <c r="Q1487" s="194"/>
      <c r="R1487" s="194"/>
      <c r="S1487" s="194"/>
      <c r="T1487" s="194"/>
      <c r="U1487" s="194"/>
      <c r="V1487" s="194"/>
      <c r="W1487" s="194"/>
      <c r="X1487" s="194"/>
      <c r="Y1487" s="194"/>
    </row>
    <row r="1488">
      <c r="A1488" s="542">
        <v>638.0</v>
      </c>
      <c r="B1488" s="573"/>
      <c r="C1488" s="573"/>
      <c r="D1488" s="573"/>
      <c r="E1488" s="573"/>
      <c r="F1488" s="573"/>
      <c r="G1488" s="573"/>
      <c r="H1488" s="573"/>
      <c r="I1488" s="573"/>
      <c r="J1488" s="194"/>
      <c r="K1488" s="488" t="str">
        <f t="shared" si="1"/>
        <v/>
      </c>
      <c r="L1488" s="489">
        <f t="shared" si="6"/>
        <v>123</v>
      </c>
      <c r="M1488" s="489">
        <f t="shared" si="3"/>
        <v>10</v>
      </c>
      <c r="N1488" s="489" t="str">
        <f t="shared" si="4"/>
        <v/>
      </c>
      <c r="O1488" s="194"/>
      <c r="P1488" s="194"/>
      <c r="Q1488" s="194"/>
      <c r="R1488" s="194"/>
      <c r="S1488" s="194"/>
      <c r="T1488" s="194"/>
      <c r="U1488" s="194"/>
      <c r="V1488" s="194"/>
      <c r="W1488" s="194"/>
      <c r="X1488" s="194"/>
      <c r="Y1488" s="194"/>
    </row>
    <row r="1489">
      <c r="A1489" s="542">
        <v>639.0</v>
      </c>
      <c r="B1489" s="573"/>
      <c r="C1489" s="573"/>
      <c r="D1489" s="573"/>
      <c r="E1489" s="573"/>
      <c r="F1489" s="573"/>
      <c r="G1489" s="573"/>
      <c r="H1489" s="573"/>
      <c r="I1489" s="573"/>
      <c r="J1489" s="194"/>
      <c r="K1489" s="488" t="str">
        <f t="shared" si="1"/>
        <v/>
      </c>
      <c r="L1489" s="489">
        <f t="shared" si="6"/>
        <v>123</v>
      </c>
      <c r="M1489" s="489">
        <f t="shared" si="3"/>
        <v>10</v>
      </c>
      <c r="N1489" s="489" t="str">
        <f t="shared" si="4"/>
        <v/>
      </c>
      <c r="O1489" s="194"/>
      <c r="P1489" s="194"/>
      <c r="Q1489" s="194"/>
      <c r="R1489" s="194"/>
      <c r="S1489" s="194"/>
      <c r="T1489" s="194"/>
      <c r="U1489" s="194"/>
      <c r="V1489" s="194"/>
      <c r="W1489" s="194"/>
      <c r="X1489" s="194"/>
      <c r="Y1489" s="194"/>
    </row>
    <row r="1490">
      <c r="A1490" s="542">
        <v>640.0</v>
      </c>
      <c r="B1490" s="573"/>
      <c r="C1490" s="573"/>
      <c r="D1490" s="573"/>
      <c r="E1490" s="573"/>
      <c r="F1490" s="573"/>
      <c r="G1490" s="573"/>
      <c r="H1490" s="573"/>
      <c r="I1490" s="573"/>
      <c r="J1490" s="194"/>
      <c r="K1490" s="488" t="str">
        <f t="shared" si="1"/>
        <v/>
      </c>
      <c r="L1490" s="489">
        <f t="shared" si="6"/>
        <v>123</v>
      </c>
      <c r="M1490" s="489">
        <f t="shared" si="3"/>
        <v>10</v>
      </c>
      <c r="N1490" s="489" t="str">
        <f t="shared" si="4"/>
        <v/>
      </c>
      <c r="O1490" s="194"/>
      <c r="P1490" s="194"/>
      <c r="Q1490" s="194"/>
      <c r="R1490" s="194"/>
      <c r="S1490" s="194"/>
      <c r="T1490" s="194"/>
      <c r="U1490" s="194"/>
      <c r="V1490" s="194"/>
      <c r="W1490" s="194"/>
      <c r="X1490" s="194"/>
      <c r="Y1490" s="194"/>
    </row>
    <row r="1491">
      <c r="A1491" s="542">
        <v>641.0</v>
      </c>
      <c r="B1491" s="573"/>
      <c r="C1491" s="573"/>
      <c r="D1491" s="573"/>
      <c r="E1491" s="573"/>
      <c r="F1491" s="573"/>
      <c r="G1491" s="573"/>
      <c r="H1491" s="573"/>
      <c r="I1491" s="573"/>
      <c r="J1491" s="194"/>
      <c r="K1491" s="488" t="str">
        <f t="shared" si="1"/>
        <v/>
      </c>
      <c r="L1491" s="489">
        <f t="shared" si="6"/>
        <v>123</v>
      </c>
      <c r="M1491" s="489">
        <f t="shared" si="3"/>
        <v>10</v>
      </c>
      <c r="N1491" s="489" t="str">
        <f t="shared" si="4"/>
        <v/>
      </c>
      <c r="O1491" s="194"/>
      <c r="P1491" s="194"/>
      <c r="Q1491" s="194"/>
      <c r="R1491" s="194"/>
      <c r="S1491" s="194"/>
      <c r="T1491" s="194"/>
      <c r="U1491" s="194"/>
      <c r="V1491" s="194"/>
      <c r="W1491" s="194"/>
      <c r="X1491" s="194"/>
      <c r="Y1491" s="194"/>
    </row>
    <row r="1492">
      <c r="A1492" s="542">
        <v>642.0</v>
      </c>
      <c r="B1492" s="573"/>
      <c r="C1492" s="573"/>
      <c r="D1492" s="573"/>
      <c r="E1492" s="573"/>
      <c r="F1492" s="573"/>
      <c r="G1492" s="573"/>
      <c r="H1492" s="573"/>
      <c r="I1492" s="573"/>
      <c r="J1492" s="194"/>
      <c r="K1492" s="488" t="str">
        <f t="shared" si="1"/>
        <v/>
      </c>
      <c r="L1492" s="489">
        <f t="shared" si="6"/>
        <v>123</v>
      </c>
      <c r="M1492" s="489">
        <f t="shared" si="3"/>
        <v>10</v>
      </c>
      <c r="N1492" s="489" t="str">
        <f t="shared" si="4"/>
        <v/>
      </c>
      <c r="O1492" s="194"/>
      <c r="P1492" s="194"/>
      <c r="Q1492" s="194"/>
      <c r="R1492" s="194"/>
      <c r="S1492" s="194"/>
      <c r="T1492" s="194"/>
      <c r="U1492" s="194"/>
      <c r="V1492" s="194"/>
      <c r="W1492" s="194"/>
      <c r="X1492" s="194"/>
      <c r="Y1492" s="194"/>
    </row>
    <row r="1493">
      <c r="A1493" s="542">
        <v>643.0</v>
      </c>
      <c r="B1493" s="573"/>
      <c r="C1493" s="573"/>
      <c r="D1493" s="573"/>
      <c r="E1493" s="573"/>
      <c r="F1493" s="573"/>
      <c r="G1493" s="573"/>
      <c r="H1493" s="573"/>
      <c r="I1493" s="573"/>
      <c r="J1493" s="194"/>
      <c r="K1493" s="488" t="str">
        <f t="shared" si="1"/>
        <v/>
      </c>
      <c r="L1493" s="489">
        <f t="shared" si="6"/>
        <v>123</v>
      </c>
      <c r="M1493" s="489">
        <f t="shared" si="3"/>
        <v>10</v>
      </c>
      <c r="N1493" s="489" t="str">
        <f t="shared" si="4"/>
        <v/>
      </c>
      <c r="O1493" s="194"/>
      <c r="P1493" s="194"/>
      <c r="Q1493" s="194"/>
      <c r="R1493" s="194"/>
      <c r="S1493" s="194"/>
      <c r="T1493" s="194"/>
      <c r="U1493" s="194"/>
      <c r="V1493" s="194"/>
      <c r="W1493" s="194"/>
      <c r="X1493" s="194"/>
      <c r="Y1493" s="194"/>
    </row>
    <row r="1494">
      <c r="A1494" s="542">
        <v>644.0</v>
      </c>
      <c r="B1494" s="573"/>
      <c r="C1494" s="573"/>
      <c r="D1494" s="573"/>
      <c r="E1494" s="573"/>
      <c r="F1494" s="573"/>
      <c r="G1494" s="573"/>
      <c r="H1494" s="573"/>
      <c r="I1494" s="573"/>
      <c r="J1494" s="194"/>
      <c r="K1494" s="488" t="str">
        <f t="shared" si="1"/>
        <v/>
      </c>
      <c r="L1494" s="489">
        <f t="shared" si="6"/>
        <v>123</v>
      </c>
      <c r="M1494" s="489">
        <f t="shared" si="3"/>
        <v>10</v>
      </c>
      <c r="N1494" s="489" t="str">
        <f t="shared" si="4"/>
        <v/>
      </c>
      <c r="O1494" s="194"/>
      <c r="P1494" s="194"/>
      <c r="Q1494" s="194"/>
      <c r="R1494" s="194"/>
      <c r="S1494" s="194"/>
      <c r="T1494" s="194"/>
      <c r="U1494" s="194"/>
      <c r="V1494" s="194"/>
      <c r="W1494" s="194"/>
      <c r="X1494" s="194"/>
      <c r="Y1494" s="194"/>
    </row>
    <row r="1495">
      <c r="A1495" s="542">
        <v>645.0</v>
      </c>
      <c r="B1495" s="573"/>
      <c r="C1495" s="573"/>
      <c r="D1495" s="573"/>
      <c r="E1495" s="573"/>
      <c r="F1495" s="573"/>
      <c r="G1495" s="573"/>
      <c r="H1495" s="573"/>
      <c r="I1495" s="573"/>
      <c r="J1495" s="194"/>
      <c r="K1495" s="488" t="str">
        <f t="shared" si="1"/>
        <v/>
      </c>
      <c r="L1495" s="489">
        <f t="shared" si="6"/>
        <v>123</v>
      </c>
      <c r="M1495" s="489">
        <f t="shared" si="3"/>
        <v>10</v>
      </c>
      <c r="N1495" s="489" t="str">
        <f t="shared" si="4"/>
        <v/>
      </c>
      <c r="O1495" s="194"/>
      <c r="P1495" s="194"/>
      <c r="Q1495" s="194"/>
      <c r="R1495" s="194"/>
      <c r="S1495" s="194"/>
      <c r="T1495" s="194"/>
      <c r="U1495" s="194"/>
      <c r="V1495" s="194"/>
      <c r="W1495" s="194"/>
      <c r="X1495" s="194"/>
      <c r="Y1495" s="194"/>
    </row>
    <row r="1496">
      <c r="A1496" s="542">
        <v>646.0</v>
      </c>
      <c r="B1496" s="573"/>
      <c r="C1496" s="573"/>
      <c r="D1496" s="573"/>
      <c r="E1496" s="573"/>
      <c r="F1496" s="573"/>
      <c r="G1496" s="573"/>
      <c r="H1496" s="573"/>
      <c r="I1496" s="573"/>
      <c r="J1496" s="194"/>
      <c r="K1496" s="488" t="str">
        <f t="shared" si="1"/>
        <v/>
      </c>
      <c r="L1496" s="489">
        <f t="shared" si="6"/>
        <v>123</v>
      </c>
      <c r="M1496" s="489">
        <f t="shared" si="3"/>
        <v>10</v>
      </c>
      <c r="N1496" s="489" t="str">
        <f t="shared" si="4"/>
        <v/>
      </c>
      <c r="O1496" s="194"/>
      <c r="P1496" s="194"/>
      <c r="Q1496" s="194"/>
      <c r="R1496" s="194"/>
      <c r="S1496" s="194"/>
      <c r="T1496" s="194"/>
      <c r="U1496" s="194"/>
      <c r="V1496" s="194"/>
      <c r="W1496" s="194"/>
      <c r="X1496" s="194"/>
      <c r="Y1496" s="194"/>
    </row>
    <row r="1497">
      <c r="A1497" s="542">
        <v>647.0</v>
      </c>
      <c r="B1497" s="573"/>
      <c r="C1497" s="573"/>
      <c r="D1497" s="573"/>
      <c r="E1497" s="573"/>
      <c r="F1497" s="573"/>
      <c r="G1497" s="573"/>
      <c r="H1497" s="573"/>
      <c r="I1497" s="573"/>
      <c r="J1497" s="194"/>
      <c r="K1497" s="488" t="str">
        <f t="shared" si="1"/>
        <v/>
      </c>
      <c r="L1497" s="489">
        <f t="shared" si="6"/>
        <v>123</v>
      </c>
      <c r="M1497" s="489">
        <f t="shared" si="3"/>
        <v>10</v>
      </c>
      <c r="N1497" s="489" t="str">
        <f t="shared" si="4"/>
        <v/>
      </c>
      <c r="O1497" s="194"/>
      <c r="P1497" s="194"/>
      <c r="Q1497" s="194"/>
      <c r="R1497" s="194"/>
      <c r="S1497" s="194"/>
      <c r="T1497" s="194"/>
      <c r="U1497" s="194"/>
      <c r="V1497" s="194"/>
      <c r="W1497" s="194"/>
      <c r="X1497" s="194"/>
      <c r="Y1497" s="194"/>
    </row>
    <row r="1498">
      <c r="A1498" s="542">
        <v>648.0</v>
      </c>
      <c r="B1498" s="573"/>
      <c r="C1498" s="573"/>
      <c r="D1498" s="573"/>
      <c r="E1498" s="573"/>
      <c r="F1498" s="573"/>
      <c r="G1498" s="573"/>
      <c r="H1498" s="573"/>
      <c r="I1498" s="573"/>
      <c r="J1498" s="194"/>
      <c r="K1498" s="488" t="str">
        <f t="shared" si="1"/>
        <v/>
      </c>
      <c r="L1498" s="489">
        <f t="shared" si="6"/>
        <v>123</v>
      </c>
      <c r="M1498" s="489">
        <f t="shared" si="3"/>
        <v>10</v>
      </c>
      <c r="N1498" s="489" t="str">
        <f t="shared" si="4"/>
        <v/>
      </c>
      <c r="O1498" s="194"/>
      <c r="P1498" s="194"/>
      <c r="Q1498" s="194"/>
      <c r="R1498" s="194"/>
      <c r="S1498" s="194"/>
      <c r="T1498" s="194"/>
      <c r="U1498" s="194"/>
      <c r="V1498" s="194"/>
      <c r="W1498" s="194"/>
      <c r="X1498" s="194"/>
      <c r="Y1498" s="194"/>
    </row>
    <row r="1499">
      <c r="A1499" s="542">
        <v>649.0</v>
      </c>
      <c r="B1499" s="573"/>
      <c r="C1499" s="573"/>
      <c r="D1499" s="573"/>
      <c r="E1499" s="573"/>
      <c r="F1499" s="573"/>
      <c r="G1499" s="573"/>
      <c r="H1499" s="573"/>
      <c r="I1499" s="573"/>
      <c r="J1499" s="194"/>
      <c r="K1499" s="488" t="str">
        <f t="shared" si="1"/>
        <v/>
      </c>
      <c r="L1499" s="489">
        <f t="shared" si="6"/>
        <v>123</v>
      </c>
      <c r="M1499" s="489">
        <f t="shared" si="3"/>
        <v>10</v>
      </c>
      <c r="N1499" s="489" t="str">
        <f t="shared" si="4"/>
        <v/>
      </c>
      <c r="O1499" s="194"/>
      <c r="P1499" s="194"/>
      <c r="Q1499" s="194"/>
      <c r="R1499" s="194"/>
      <c r="S1499" s="194"/>
      <c r="T1499" s="194"/>
      <c r="U1499" s="194"/>
      <c r="V1499" s="194"/>
      <c r="W1499" s="194"/>
      <c r="X1499" s="194"/>
      <c r="Y1499" s="194"/>
    </row>
    <row r="1500">
      <c r="A1500" s="542">
        <v>650.0</v>
      </c>
      <c r="B1500" s="573"/>
      <c r="C1500" s="573"/>
      <c r="D1500" s="573"/>
      <c r="E1500" s="573"/>
      <c r="F1500" s="573"/>
      <c r="G1500" s="573"/>
      <c r="H1500" s="573"/>
      <c r="I1500" s="573"/>
      <c r="J1500" s="194"/>
      <c r="K1500" s="488" t="str">
        <f t="shared" si="1"/>
        <v/>
      </c>
      <c r="L1500" s="489">
        <f t="shared" si="6"/>
        <v>123</v>
      </c>
      <c r="M1500" s="489">
        <f t="shared" si="3"/>
        <v>10</v>
      </c>
      <c r="N1500" s="489" t="str">
        <f t="shared" si="4"/>
        <v/>
      </c>
      <c r="O1500" s="194"/>
      <c r="P1500" s="194"/>
      <c r="Q1500" s="194"/>
      <c r="R1500" s="194"/>
      <c r="S1500" s="194"/>
      <c r="T1500" s="194"/>
      <c r="U1500" s="194"/>
      <c r="V1500" s="194"/>
      <c r="W1500" s="194"/>
      <c r="X1500" s="194"/>
      <c r="Y1500" s="194"/>
    </row>
    <row r="1501">
      <c r="A1501" s="542">
        <v>651.0</v>
      </c>
      <c r="B1501" s="573"/>
      <c r="C1501" s="573"/>
      <c r="D1501" s="573"/>
      <c r="E1501" s="573"/>
      <c r="F1501" s="573"/>
      <c r="G1501" s="573"/>
      <c r="H1501" s="573"/>
      <c r="I1501" s="573"/>
      <c r="J1501" s="194"/>
      <c r="K1501" s="488" t="str">
        <f t="shared" si="1"/>
        <v/>
      </c>
      <c r="L1501" s="489">
        <f t="shared" si="6"/>
        <v>123</v>
      </c>
      <c r="M1501" s="489">
        <f t="shared" si="3"/>
        <v>10</v>
      </c>
      <c r="N1501" s="489" t="str">
        <f t="shared" si="4"/>
        <v/>
      </c>
      <c r="O1501" s="194"/>
      <c r="P1501" s="194"/>
      <c r="Q1501" s="194"/>
      <c r="R1501" s="194"/>
      <c r="S1501" s="194"/>
      <c r="T1501" s="194"/>
      <c r="U1501" s="194"/>
      <c r="V1501" s="194"/>
      <c r="W1501" s="194"/>
      <c r="X1501" s="194"/>
      <c r="Y1501" s="194"/>
    </row>
    <row r="1502">
      <c r="A1502" s="542">
        <v>652.0</v>
      </c>
      <c r="B1502" s="573"/>
      <c r="C1502" s="573"/>
      <c r="D1502" s="573"/>
      <c r="E1502" s="573"/>
      <c r="F1502" s="573"/>
      <c r="G1502" s="573"/>
      <c r="H1502" s="573"/>
      <c r="I1502" s="573"/>
      <c r="J1502" s="194"/>
      <c r="K1502" s="488" t="str">
        <f t="shared" si="1"/>
        <v/>
      </c>
      <c r="L1502" s="489">
        <f t="shared" si="6"/>
        <v>123</v>
      </c>
      <c r="M1502" s="489">
        <f t="shared" si="3"/>
        <v>10</v>
      </c>
      <c r="N1502" s="489" t="str">
        <f t="shared" si="4"/>
        <v/>
      </c>
      <c r="O1502" s="194"/>
      <c r="P1502" s="194"/>
      <c r="Q1502" s="194"/>
      <c r="R1502" s="194"/>
      <c r="S1502" s="194"/>
      <c r="T1502" s="194"/>
      <c r="U1502" s="194"/>
      <c r="V1502" s="194"/>
      <c r="W1502" s="194"/>
      <c r="X1502" s="194"/>
      <c r="Y1502" s="194"/>
    </row>
    <row r="1503">
      <c r="A1503" s="542">
        <v>653.0</v>
      </c>
      <c r="B1503" s="573"/>
      <c r="C1503" s="573"/>
      <c r="D1503" s="573"/>
      <c r="E1503" s="573"/>
      <c r="F1503" s="573"/>
      <c r="G1503" s="573"/>
      <c r="H1503" s="573"/>
      <c r="I1503" s="573"/>
      <c r="J1503" s="194"/>
      <c r="K1503" s="488" t="str">
        <f t="shared" si="1"/>
        <v/>
      </c>
      <c r="L1503" s="489">
        <f t="shared" si="6"/>
        <v>123</v>
      </c>
      <c r="M1503" s="489">
        <f t="shared" si="3"/>
        <v>10</v>
      </c>
      <c r="N1503" s="489" t="str">
        <f t="shared" si="4"/>
        <v/>
      </c>
      <c r="O1503" s="194"/>
      <c r="P1503" s="194"/>
      <c r="Q1503" s="194"/>
      <c r="R1503" s="194"/>
      <c r="S1503" s="194"/>
      <c r="T1503" s="194"/>
      <c r="U1503" s="194"/>
      <c r="V1503" s="194"/>
      <c r="W1503" s="194"/>
      <c r="X1503" s="194"/>
      <c r="Y1503" s="194"/>
    </row>
    <row r="1504">
      <c r="A1504" s="542">
        <v>654.0</v>
      </c>
      <c r="B1504" s="573"/>
      <c r="C1504" s="573"/>
      <c r="D1504" s="573"/>
      <c r="E1504" s="573"/>
      <c r="F1504" s="573"/>
      <c r="G1504" s="573"/>
      <c r="H1504" s="573"/>
      <c r="I1504" s="573"/>
      <c r="J1504" s="194"/>
      <c r="K1504" s="488" t="str">
        <f t="shared" si="1"/>
        <v/>
      </c>
      <c r="L1504" s="489">
        <f t="shared" si="6"/>
        <v>123</v>
      </c>
      <c r="M1504" s="489">
        <f t="shared" si="3"/>
        <v>10</v>
      </c>
      <c r="N1504" s="489" t="str">
        <f t="shared" si="4"/>
        <v/>
      </c>
      <c r="O1504" s="194"/>
      <c r="P1504" s="194"/>
      <c r="Q1504" s="194"/>
      <c r="R1504" s="194"/>
      <c r="S1504" s="194"/>
      <c r="T1504" s="194"/>
      <c r="U1504" s="194"/>
      <c r="V1504" s="194"/>
      <c r="W1504" s="194"/>
      <c r="X1504" s="194"/>
      <c r="Y1504" s="194"/>
    </row>
    <row r="1505">
      <c r="A1505" s="542">
        <v>655.0</v>
      </c>
      <c r="B1505" s="573"/>
      <c r="C1505" s="573"/>
      <c r="D1505" s="573"/>
      <c r="E1505" s="573"/>
      <c r="F1505" s="573"/>
      <c r="G1505" s="573"/>
      <c r="H1505" s="573"/>
      <c r="I1505" s="573"/>
      <c r="J1505" s="194"/>
      <c r="K1505" s="488" t="str">
        <f t="shared" si="1"/>
        <v/>
      </c>
      <c r="L1505" s="489">
        <f t="shared" si="6"/>
        <v>123</v>
      </c>
      <c r="M1505" s="489">
        <f t="shared" si="3"/>
        <v>10</v>
      </c>
      <c r="N1505" s="489" t="str">
        <f t="shared" si="4"/>
        <v/>
      </c>
      <c r="O1505" s="194"/>
      <c r="P1505" s="194"/>
      <c r="Q1505" s="194"/>
      <c r="R1505" s="194"/>
      <c r="S1505" s="194"/>
      <c r="T1505" s="194"/>
      <c r="U1505" s="194"/>
      <c r="V1505" s="194"/>
      <c r="W1505" s="194"/>
      <c r="X1505" s="194"/>
      <c r="Y1505" s="194"/>
    </row>
    <row r="1506">
      <c r="A1506" s="542">
        <v>656.0</v>
      </c>
      <c r="B1506" s="573"/>
      <c r="C1506" s="573"/>
      <c r="D1506" s="573"/>
      <c r="E1506" s="573"/>
      <c r="F1506" s="573"/>
      <c r="G1506" s="573"/>
      <c r="H1506" s="573"/>
      <c r="I1506" s="573"/>
      <c r="J1506" s="194"/>
      <c r="K1506" s="488" t="str">
        <f t="shared" si="1"/>
        <v/>
      </c>
      <c r="L1506" s="489">
        <f t="shared" si="6"/>
        <v>123</v>
      </c>
      <c r="M1506" s="489">
        <f t="shared" si="3"/>
        <v>10</v>
      </c>
      <c r="N1506" s="489" t="str">
        <f t="shared" si="4"/>
        <v/>
      </c>
      <c r="O1506" s="194"/>
      <c r="P1506" s="194"/>
      <c r="Q1506" s="194"/>
      <c r="R1506" s="194"/>
      <c r="S1506" s="194"/>
      <c r="T1506" s="194"/>
      <c r="U1506" s="194"/>
      <c r="V1506" s="194"/>
      <c r="W1506" s="194"/>
      <c r="X1506" s="194"/>
      <c r="Y1506" s="194"/>
    </row>
    <row r="1507">
      <c r="A1507" s="542">
        <v>657.0</v>
      </c>
      <c r="B1507" s="573"/>
      <c r="C1507" s="573"/>
      <c r="D1507" s="573"/>
      <c r="E1507" s="573"/>
      <c r="F1507" s="573"/>
      <c r="G1507" s="573"/>
      <c r="H1507" s="573"/>
      <c r="I1507" s="573"/>
      <c r="J1507" s="194"/>
      <c r="K1507" s="488" t="str">
        <f t="shared" si="1"/>
        <v/>
      </c>
      <c r="L1507" s="489">
        <f t="shared" si="6"/>
        <v>123</v>
      </c>
      <c r="M1507" s="489">
        <f t="shared" si="3"/>
        <v>10</v>
      </c>
      <c r="N1507" s="489" t="str">
        <f t="shared" si="4"/>
        <v/>
      </c>
      <c r="O1507" s="194"/>
      <c r="P1507" s="194"/>
      <c r="Q1507" s="194"/>
      <c r="R1507" s="194"/>
      <c r="S1507" s="194"/>
      <c r="T1507" s="194"/>
      <c r="U1507" s="194"/>
      <c r="V1507" s="194"/>
      <c r="W1507" s="194"/>
      <c r="X1507" s="194"/>
      <c r="Y1507" s="194"/>
    </row>
    <row r="1508">
      <c r="A1508" s="542">
        <v>658.0</v>
      </c>
      <c r="B1508" s="573"/>
      <c r="C1508" s="573"/>
      <c r="D1508" s="573"/>
      <c r="E1508" s="573"/>
      <c r="F1508" s="573"/>
      <c r="G1508" s="573"/>
      <c r="H1508" s="573"/>
      <c r="I1508" s="573"/>
      <c r="J1508" s="194"/>
      <c r="K1508" s="488" t="str">
        <f t="shared" si="1"/>
        <v/>
      </c>
      <c r="L1508" s="489">
        <f t="shared" si="6"/>
        <v>123</v>
      </c>
      <c r="M1508" s="489">
        <f t="shared" si="3"/>
        <v>10</v>
      </c>
      <c r="N1508" s="489" t="str">
        <f t="shared" si="4"/>
        <v/>
      </c>
      <c r="O1508" s="194"/>
      <c r="P1508" s="194"/>
      <c r="Q1508" s="194"/>
      <c r="R1508" s="194"/>
      <c r="S1508" s="194"/>
      <c r="T1508" s="194"/>
      <c r="U1508" s="194"/>
      <c r="V1508" s="194"/>
      <c r="W1508" s="194"/>
      <c r="X1508" s="194"/>
      <c r="Y1508" s="194"/>
    </row>
    <row r="1509">
      <c r="A1509" s="542">
        <v>659.0</v>
      </c>
      <c r="B1509" s="573"/>
      <c r="C1509" s="573"/>
      <c r="D1509" s="573"/>
      <c r="E1509" s="573"/>
      <c r="F1509" s="573"/>
      <c r="G1509" s="573"/>
      <c r="H1509" s="573"/>
      <c r="I1509" s="573"/>
      <c r="J1509" s="194"/>
      <c r="K1509" s="488" t="str">
        <f t="shared" si="1"/>
        <v/>
      </c>
      <c r="L1509" s="489">
        <f t="shared" si="6"/>
        <v>123</v>
      </c>
      <c r="M1509" s="489">
        <f t="shared" si="3"/>
        <v>10</v>
      </c>
      <c r="N1509" s="489" t="str">
        <f t="shared" si="4"/>
        <v/>
      </c>
      <c r="O1509" s="194"/>
      <c r="P1509" s="194"/>
      <c r="Q1509" s="194"/>
      <c r="R1509" s="194"/>
      <c r="S1509" s="194"/>
      <c r="T1509" s="194"/>
      <c r="U1509" s="194"/>
      <c r="V1509" s="194"/>
      <c r="W1509" s="194"/>
      <c r="X1509" s="194"/>
      <c r="Y1509" s="194"/>
    </row>
    <row r="1510">
      <c r="A1510" s="542">
        <v>660.0</v>
      </c>
      <c r="B1510" s="573"/>
      <c r="C1510" s="573"/>
      <c r="D1510" s="573"/>
      <c r="E1510" s="573"/>
      <c r="F1510" s="573"/>
      <c r="G1510" s="573"/>
      <c r="H1510" s="573"/>
      <c r="I1510" s="573"/>
      <c r="J1510" s="194"/>
      <c r="K1510" s="488" t="str">
        <f t="shared" si="1"/>
        <v/>
      </c>
      <c r="L1510" s="489">
        <f t="shared" si="6"/>
        <v>123</v>
      </c>
      <c r="M1510" s="489">
        <f t="shared" si="3"/>
        <v>10</v>
      </c>
      <c r="N1510" s="489" t="str">
        <f t="shared" si="4"/>
        <v/>
      </c>
      <c r="O1510" s="194"/>
      <c r="P1510" s="194"/>
      <c r="Q1510" s="194"/>
      <c r="R1510" s="194"/>
      <c r="S1510" s="194"/>
      <c r="T1510" s="194"/>
      <c r="U1510" s="194"/>
      <c r="V1510" s="194"/>
      <c r="W1510" s="194"/>
      <c r="X1510" s="194"/>
      <c r="Y1510" s="194"/>
    </row>
    <row r="1511">
      <c r="A1511" s="542">
        <v>661.0</v>
      </c>
      <c r="B1511" s="573"/>
      <c r="C1511" s="573"/>
      <c r="D1511" s="573"/>
      <c r="E1511" s="573"/>
      <c r="F1511" s="573"/>
      <c r="G1511" s="573"/>
      <c r="H1511" s="573"/>
      <c r="I1511" s="573"/>
      <c r="J1511" s="194"/>
      <c r="K1511" s="488" t="str">
        <f t="shared" si="1"/>
        <v/>
      </c>
      <c r="L1511" s="489">
        <f t="shared" si="6"/>
        <v>123</v>
      </c>
      <c r="M1511" s="489">
        <f t="shared" si="3"/>
        <v>10</v>
      </c>
      <c r="N1511" s="489" t="str">
        <f t="shared" si="4"/>
        <v/>
      </c>
      <c r="O1511" s="194"/>
      <c r="P1511" s="194"/>
      <c r="Q1511" s="194"/>
      <c r="R1511" s="194"/>
      <c r="S1511" s="194"/>
      <c r="T1511" s="194"/>
      <c r="U1511" s="194"/>
      <c r="V1511" s="194"/>
      <c r="W1511" s="194"/>
      <c r="X1511" s="194"/>
      <c r="Y1511" s="194"/>
    </row>
    <row r="1512">
      <c r="A1512" s="542">
        <v>662.0</v>
      </c>
      <c r="B1512" s="573"/>
      <c r="C1512" s="573"/>
      <c r="D1512" s="573"/>
      <c r="E1512" s="573"/>
      <c r="F1512" s="573"/>
      <c r="G1512" s="573"/>
      <c r="H1512" s="573"/>
      <c r="I1512" s="573"/>
      <c r="J1512" s="194"/>
      <c r="K1512" s="488" t="str">
        <f t="shared" si="1"/>
        <v/>
      </c>
      <c r="L1512" s="489">
        <f t="shared" si="6"/>
        <v>123</v>
      </c>
      <c r="M1512" s="489">
        <f t="shared" si="3"/>
        <v>10</v>
      </c>
      <c r="N1512" s="489" t="str">
        <f t="shared" si="4"/>
        <v/>
      </c>
      <c r="O1512" s="194"/>
      <c r="P1512" s="194"/>
      <c r="Q1512" s="194"/>
      <c r="R1512" s="194"/>
      <c r="S1512" s="194"/>
      <c r="T1512" s="194"/>
      <c r="U1512" s="194"/>
      <c r="V1512" s="194"/>
      <c r="W1512" s="194"/>
      <c r="X1512" s="194"/>
      <c r="Y1512" s="194"/>
    </row>
    <row r="1513">
      <c r="A1513" s="542">
        <v>663.0</v>
      </c>
      <c r="B1513" s="573"/>
      <c r="C1513" s="573"/>
      <c r="D1513" s="573"/>
      <c r="E1513" s="573"/>
      <c r="F1513" s="573"/>
      <c r="G1513" s="573"/>
      <c r="H1513" s="573"/>
      <c r="I1513" s="573"/>
      <c r="J1513" s="194"/>
      <c r="K1513" s="488" t="str">
        <f t="shared" si="1"/>
        <v/>
      </c>
      <c r="L1513" s="489">
        <f t="shared" si="6"/>
        <v>123</v>
      </c>
      <c r="M1513" s="489">
        <f t="shared" si="3"/>
        <v>10</v>
      </c>
      <c r="N1513" s="489" t="str">
        <f t="shared" si="4"/>
        <v/>
      </c>
      <c r="O1513" s="194"/>
      <c r="P1513" s="194"/>
      <c r="Q1513" s="194"/>
      <c r="R1513" s="194"/>
      <c r="S1513" s="194"/>
      <c r="T1513" s="194"/>
      <c r="U1513" s="194"/>
      <c r="V1513" s="194"/>
      <c r="W1513" s="194"/>
      <c r="X1513" s="194"/>
      <c r="Y1513" s="194"/>
    </row>
    <row r="1514">
      <c r="A1514" s="542">
        <v>664.0</v>
      </c>
      <c r="B1514" s="573"/>
      <c r="C1514" s="573"/>
      <c r="D1514" s="573"/>
      <c r="E1514" s="573"/>
      <c r="F1514" s="573"/>
      <c r="G1514" s="573"/>
      <c r="H1514" s="573"/>
      <c r="I1514" s="573"/>
      <c r="J1514" s="194"/>
      <c r="K1514" s="488" t="str">
        <f t="shared" si="1"/>
        <v/>
      </c>
      <c r="L1514" s="489">
        <f t="shared" si="6"/>
        <v>123</v>
      </c>
      <c r="M1514" s="489">
        <f t="shared" si="3"/>
        <v>10</v>
      </c>
      <c r="N1514" s="489" t="str">
        <f t="shared" si="4"/>
        <v/>
      </c>
      <c r="O1514" s="194"/>
      <c r="P1514" s="194"/>
      <c r="Q1514" s="194"/>
      <c r="R1514" s="194"/>
      <c r="S1514" s="194"/>
      <c r="T1514" s="194"/>
      <c r="U1514" s="194"/>
      <c r="V1514" s="194"/>
      <c r="W1514" s="194"/>
      <c r="X1514" s="194"/>
      <c r="Y1514" s="194"/>
    </row>
    <row r="1515">
      <c r="A1515" s="542">
        <v>665.0</v>
      </c>
      <c r="B1515" s="573"/>
      <c r="C1515" s="573"/>
      <c r="D1515" s="573"/>
      <c r="E1515" s="573"/>
      <c r="F1515" s="573"/>
      <c r="G1515" s="573"/>
      <c r="H1515" s="573"/>
      <c r="I1515" s="573"/>
      <c r="J1515" s="194"/>
      <c r="K1515" s="488" t="str">
        <f t="shared" si="1"/>
        <v/>
      </c>
      <c r="L1515" s="489">
        <f t="shared" si="6"/>
        <v>123</v>
      </c>
      <c r="M1515" s="489">
        <f t="shared" si="3"/>
        <v>10</v>
      </c>
      <c r="N1515" s="489" t="str">
        <f t="shared" si="4"/>
        <v/>
      </c>
      <c r="O1515" s="194"/>
      <c r="P1515" s="194"/>
      <c r="Q1515" s="194"/>
      <c r="R1515" s="194"/>
      <c r="S1515" s="194"/>
      <c r="T1515" s="194"/>
      <c r="U1515" s="194"/>
      <c r="V1515" s="194"/>
      <c r="W1515" s="194"/>
      <c r="X1515" s="194"/>
      <c r="Y1515" s="194"/>
    </row>
    <row r="1516">
      <c r="A1516" s="542">
        <v>666.0</v>
      </c>
      <c r="B1516" s="573"/>
      <c r="C1516" s="573"/>
      <c r="D1516" s="573"/>
      <c r="E1516" s="573"/>
      <c r="F1516" s="573"/>
      <c r="G1516" s="573"/>
      <c r="H1516" s="573"/>
      <c r="I1516" s="573"/>
      <c r="J1516" s="194"/>
      <c r="K1516" s="488" t="str">
        <f t="shared" si="1"/>
        <v/>
      </c>
      <c r="L1516" s="489">
        <f t="shared" si="6"/>
        <v>123</v>
      </c>
      <c r="M1516" s="489">
        <f t="shared" si="3"/>
        <v>10</v>
      </c>
      <c r="N1516" s="489" t="str">
        <f t="shared" si="4"/>
        <v/>
      </c>
      <c r="O1516" s="194"/>
      <c r="P1516" s="194"/>
      <c r="Q1516" s="194"/>
      <c r="R1516" s="194"/>
      <c r="S1516" s="194"/>
      <c r="T1516" s="194"/>
      <c r="U1516" s="194"/>
      <c r="V1516" s="194"/>
      <c r="W1516" s="194"/>
      <c r="X1516" s="194"/>
      <c r="Y1516" s="194"/>
    </row>
    <row r="1517">
      <c r="A1517" s="542">
        <v>667.0</v>
      </c>
      <c r="B1517" s="573"/>
      <c r="C1517" s="573"/>
      <c r="D1517" s="573"/>
      <c r="E1517" s="573"/>
      <c r="F1517" s="573"/>
      <c r="G1517" s="573"/>
      <c r="H1517" s="573"/>
      <c r="I1517" s="573"/>
      <c r="J1517" s="194"/>
      <c r="K1517" s="488" t="str">
        <f t="shared" si="1"/>
        <v/>
      </c>
      <c r="L1517" s="489">
        <f t="shared" si="6"/>
        <v>123</v>
      </c>
      <c r="M1517" s="489">
        <f t="shared" si="3"/>
        <v>10</v>
      </c>
      <c r="N1517" s="489" t="str">
        <f t="shared" si="4"/>
        <v/>
      </c>
      <c r="O1517" s="194"/>
      <c r="P1517" s="194"/>
      <c r="Q1517" s="194"/>
      <c r="R1517" s="194"/>
      <c r="S1517" s="194"/>
      <c r="T1517" s="194"/>
      <c r="U1517" s="194"/>
      <c r="V1517" s="194"/>
      <c r="W1517" s="194"/>
      <c r="X1517" s="194"/>
      <c r="Y1517" s="194"/>
    </row>
    <row r="1518">
      <c r="A1518" s="542">
        <v>668.0</v>
      </c>
      <c r="B1518" s="573"/>
      <c r="C1518" s="573"/>
      <c r="D1518" s="573"/>
      <c r="E1518" s="573"/>
      <c r="F1518" s="573"/>
      <c r="G1518" s="573"/>
      <c r="H1518" s="573"/>
      <c r="I1518" s="573"/>
      <c r="J1518" s="194"/>
      <c r="K1518" s="488" t="str">
        <f t="shared" si="1"/>
        <v/>
      </c>
      <c r="L1518" s="489">
        <f t="shared" si="6"/>
        <v>123</v>
      </c>
      <c r="M1518" s="489">
        <f t="shared" si="3"/>
        <v>10</v>
      </c>
      <c r="N1518" s="489" t="str">
        <f t="shared" si="4"/>
        <v/>
      </c>
      <c r="O1518" s="194"/>
      <c r="P1518" s="194"/>
      <c r="Q1518" s="194"/>
      <c r="R1518" s="194"/>
      <c r="S1518" s="194"/>
      <c r="T1518" s="194"/>
      <c r="U1518" s="194"/>
      <c r="V1518" s="194"/>
      <c r="W1518" s="194"/>
      <c r="X1518" s="194"/>
      <c r="Y1518" s="194"/>
    </row>
    <row r="1519">
      <c r="A1519" s="542">
        <v>669.0</v>
      </c>
      <c r="B1519" s="573"/>
      <c r="C1519" s="573"/>
      <c r="D1519" s="573"/>
      <c r="E1519" s="573"/>
      <c r="F1519" s="573"/>
      <c r="G1519" s="573"/>
      <c r="H1519" s="573"/>
      <c r="I1519" s="573"/>
      <c r="J1519" s="194"/>
      <c r="K1519" s="488" t="str">
        <f t="shared" si="1"/>
        <v/>
      </c>
      <c r="L1519" s="489">
        <f t="shared" si="6"/>
        <v>123</v>
      </c>
      <c r="M1519" s="489">
        <f t="shared" si="3"/>
        <v>10</v>
      </c>
      <c r="N1519" s="489" t="str">
        <f t="shared" si="4"/>
        <v/>
      </c>
      <c r="O1519" s="194"/>
      <c r="P1519" s="194"/>
      <c r="Q1519" s="194"/>
      <c r="R1519" s="194"/>
      <c r="S1519" s="194"/>
      <c r="T1519" s="194"/>
      <c r="U1519" s="194"/>
      <c r="V1519" s="194"/>
      <c r="W1519" s="194"/>
      <c r="X1519" s="194"/>
      <c r="Y1519" s="194"/>
    </row>
    <row r="1520">
      <c r="A1520" s="542">
        <v>670.0</v>
      </c>
      <c r="B1520" s="573"/>
      <c r="C1520" s="573"/>
      <c r="D1520" s="573"/>
      <c r="E1520" s="573"/>
      <c r="F1520" s="573"/>
      <c r="G1520" s="573"/>
      <c r="H1520" s="573"/>
      <c r="I1520" s="573"/>
      <c r="J1520" s="194"/>
      <c r="K1520" s="488" t="str">
        <f t="shared" si="1"/>
        <v/>
      </c>
      <c r="L1520" s="489">
        <f t="shared" si="6"/>
        <v>123</v>
      </c>
      <c r="M1520" s="489">
        <f t="shared" si="3"/>
        <v>10</v>
      </c>
      <c r="N1520" s="489" t="str">
        <f t="shared" si="4"/>
        <v/>
      </c>
      <c r="O1520" s="194"/>
      <c r="P1520" s="194"/>
      <c r="Q1520" s="194"/>
      <c r="R1520" s="194"/>
      <c r="S1520" s="194"/>
      <c r="T1520" s="194"/>
      <c r="U1520" s="194"/>
      <c r="V1520" s="194"/>
      <c r="W1520" s="194"/>
      <c r="X1520" s="194"/>
      <c r="Y1520" s="194"/>
    </row>
    <row r="1521">
      <c r="A1521" s="542">
        <v>671.0</v>
      </c>
      <c r="B1521" s="573"/>
      <c r="C1521" s="573"/>
      <c r="D1521" s="573"/>
      <c r="E1521" s="573"/>
      <c r="F1521" s="573"/>
      <c r="G1521" s="573"/>
      <c r="H1521" s="573"/>
      <c r="I1521" s="573"/>
      <c r="J1521" s="194"/>
      <c r="K1521" s="488" t="str">
        <f t="shared" si="1"/>
        <v/>
      </c>
      <c r="L1521" s="489">
        <f t="shared" si="6"/>
        <v>123</v>
      </c>
      <c r="M1521" s="489">
        <f t="shared" si="3"/>
        <v>10</v>
      </c>
      <c r="N1521" s="489" t="str">
        <f t="shared" si="4"/>
        <v/>
      </c>
      <c r="O1521" s="194"/>
      <c r="P1521" s="194"/>
      <c r="Q1521" s="194"/>
      <c r="R1521" s="194"/>
      <c r="S1521" s="194"/>
      <c r="T1521" s="194"/>
      <c r="U1521" s="194"/>
      <c r="V1521" s="194"/>
      <c r="W1521" s="194"/>
      <c r="X1521" s="194"/>
      <c r="Y1521" s="194"/>
    </row>
    <row r="1522">
      <c r="A1522" s="542">
        <v>672.0</v>
      </c>
      <c r="B1522" s="573"/>
      <c r="C1522" s="573"/>
      <c r="D1522" s="573"/>
      <c r="E1522" s="573"/>
      <c r="F1522" s="573"/>
      <c r="G1522" s="573"/>
      <c r="H1522" s="573"/>
      <c r="I1522" s="573"/>
      <c r="J1522" s="194"/>
      <c r="K1522" s="488" t="str">
        <f t="shared" si="1"/>
        <v/>
      </c>
      <c r="L1522" s="489">
        <f t="shared" si="6"/>
        <v>123</v>
      </c>
      <c r="M1522" s="489">
        <f t="shared" si="3"/>
        <v>10</v>
      </c>
      <c r="N1522" s="489" t="str">
        <f t="shared" si="4"/>
        <v/>
      </c>
      <c r="O1522" s="194"/>
      <c r="P1522" s="194"/>
      <c r="Q1522" s="194"/>
      <c r="R1522" s="194"/>
      <c r="S1522" s="194"/>
      <c r="T1522" s="194"/>
      <c r="U1522" s="194"/>
      <c r="V1522" s="194"/>
      <c r="W1522" s="194"/>
      <c r="X1522" s="194"/>
      <c r="Y1522" s="194"/>
    </row>
    <row r="1523">
      <c r="A1523" s="542">
        <v>673.0</v>
      </c>
      <c r="B1523" s="573"/>
      <c r="C1523" s="573"/>
      <c r="D1523" s="573"/>
      <c r="E1523" s="573"/>
      <c r="F1523" s="573"/>
      <c r="G1523" s="573"/>
      <c r="H1523" s="573"/>
      <c r="I1523" s="573"/>
      <c r="J1523" s="194"/>
      <c r="K1523" s="488" t="str">
        <f t="shared" si="1"/>
        <v/>
      </c>
      <c r="L1523" s="489">
        <f t="shared" si="6"/>
        <v>123</v>
      </c>
      <c r="M1523" s="489">
        <f t="shared" si="3"/>
        <v>10</v>
      </c>
      <c r="N1523" s="489" t="str">
        <f t="shared" si="4"/>
        <v/>
      </c>
      <c r="O1523" s="194"/>
      <c r="P1523" s="194"/>
      <c r="Q1523" s="194"/>
      <c r="R1523" s="194"/>
      <c r="S1523" s="194"/>
      <c r="T1523" s="194"/>
      <c r="U1523" s="194"/>
      <c r="V1523" s="194"/>
      <c r="W1523" s="194"/>
      <c r="X1523" s="194"/>
      <c r="Y1523" s="194"/>
    </row>
    <row r="1524">
      <c r="A1524" s="542">
        <v>674.0</v>
      </c>
      <c r="B1524" s="573"/>
      <c r="C1524" s="573"/>
      <c r="D1524" s="573"/>
      <c r="E1524" s="573"/>
      <c r="F1524" s="573"/>
      <c r="G1524" s="573"/>
      <c r="H1524" s="573"/>
      <c r="I1524" s="573"/>
      <c r="J1524" s="194"/>
      <c r="K1524" s="488" t="str">
        <f t="shared" si="1"/>
        <v/>
      </c>
      <c r="L1524" s="489">
        <f t="shared" si="6"/>
        <v>123</v>
      </c>
      <c r="M1524" s="489">
        <f t="shared" si="3"/>
        <v>10</v>
      </c>
      <c r="N1524" s="489" t="str">
        <f t="shared" si="4"/>
        <v/>
      </c>
      <c r="O1524" s="194"/>
      <c r="P1524" s="194"/>
      <c r="Q1524" s="194"/>
      <c r="R1524" s="194"/>
      <c r="S1524" s="194"/>
      <c r="T1524" s="194"/>
      <c r="U1524" s="194"/>
      <c r="V1524" s="194"/>
      <c r="W1524" s="194"/>
      <c r="X1524" s="194"/>
      <c r="Y1524" s="194"/>
    </row>
    <row r="1525">
      <c r="A1525" s="542">
        <v>675.0</v>
      </c>
      <c r="B1525" s="573"/>
      <c r="C1525" s="573"/>
      <c r="D1525" s="573"/>
      <c r="E1525" s="573"/>
      <c r="F1525" s="573"/>
      <c r="G1525" s="573"/>
      <c r="H1525" s="573"/>
      <c r="I1525" s="573"/>
      <c r="J1525" s="194"/>
      <c r="K1525" s="488" t="str">
        <f t="shared" si="1"/>
        <v/>
      </c>
      <c r="L1525" s="489">
        <f t="shared" si="6"/>
        <v>123</v>
      </c>
      <c r="M1525" s="489">
        <f t="shared" si="3"/>
        <v>10</v>
      </c>
      <c r="N1525" s="489" t="str">
        <f t="shared" si="4"/>
        <v/>
      </c>
      <c r="O1525" s="194"/>
      <c r="P1525" s="194"/>
      <c r="Q1525" s="194"/>
      <c r="R1525" s="194"/>
      <c r="S1525" s="194"/>
      <c r="T1525" s="194"/>
      <c r="U1525" s="194"/>
      <c r="V1525" s="194"/>
      <c r="W1525" s="194"/>
      <c r="X1525" s="194"/>
      <c r="Y1525" s="194"/>
    </row>
    <row r="1526">
      <c r="A1526" s="542">
        <v>676.0</v>
      </c>
      <c r="B1526" s="573"/>
      <c r="C1526" s="573"/>
      <c r="D1526" s="573"/>
      <c r="E1526" s="573"/>
      <c r="F1526" s="573"/>
      <c r="G1526" s="573"/>
      <c r="H1526" s="573"/>
      <c r="I1526" s="573"/>
      <c r="J1526" s="194"/>
      <c r="K1526" s="488" t="str">
        <f t="shared" si="1"/>
        <v/>
      </c>
      <c r="L1526" s="489">
        <f t="shared" si="6"/>
        <v>123</v>
      </c>
      <c r="M1526" s="489">
        <f t="shared" si="3"/>
        <v>10</v>
      </c>
      <c r="N1526" s="489" t="str">
        <f t="shared" si="4"/>
        <v/>
      </c>
      <c r="O1526" s="194"/>
      <c r="P1526" s="194"/>
      <c r="Q1526" s="194"/>
      <c r="R1526" s="194"/>
      <c r="S1526" s="194"/>
      <c r="T1526" s="194"/>
      <c r="U1526" s="194"/>
      <c r="V1526" s="194"/>
      <c r="W1526" s="194"/>
      <c r="X1526" s="194"/>
      <c r="Y1526" s="194"/>
    </row>
    <row r="1527">
      <c r="A1527" s="542">
        <v>677.0</v>
      </c>
      <c r="B1527" s="573"/>
      <c r="C1527" s="573"/>
      <c r="D1527" s="573"/>
      <c r="E1527" s="573"/>
      <c r="F1527" s="573"/>
      <c r="G1527" s="573"/>
      <c r="H1527" s="573"/>
      <c r="I1527" s="573"/>
      <c r="J1527" s="194"/>
      <c r="K1527" s="488" t="str">
        <f t="shared" si="1"/>
        <v/>
      </c>
      <c r="L1527" s="489">
        <f t="shared" si="6"/>
        <v>123</v>
      </c>
      <c r="M1527" s="489">
        <f t="shared" si="3"/>
        <v>10</v>
      </c>
      <c r="N1527" s="489" t="str">
        <f t="shared" si="4"/>
        <v/>
      </c>
      <c r="O1527" s="194"/>
      <c r="P1527" s="194"/>
      <c r="Q1527" s="194"/>
      <c r="R1527" s="194"/>
      <c r="S1527" s="194"/>
      <c r="T1527" s="194"/>
      <c r="U1527" s="194"/>
      <c r="V1527" s="194"/>
      <c r="W1527" s="194"/>
      <c r="X1527" s="194"/>
      <c r="Y1527" s="194"/>
    </row>
    <row r="1528">
      <c r="A1528" s="542">
        <v>678.0</v>
      </c>
      <c r="B1528" s="573"/>
      <c r="C1528" s="573"/>
      <c r="D1528" s="573"/>
      <c r="E1528" s="573"/>
      <c r="F1528" s="573"/>
      <c r="G1528" s="573"/>
      <c r="H1528" s="573"/>
      <c r="I1528" s="573"/>
      <c r="J1528" s="194"/>
      <c r="K1528" s="488" t="str">
        <f t="shared" si="1"/>
        <v/>
      </c>
      <c r="L1528" s="489">
        <f t="shared" si="6"/>
        <v>123</v>
      </c>
      <c r="M1528" s="489">
        <f t="shared" si="3"/>
        <v>10</v>
      </c>
      <c r="N1528" s="489" t="str">
        <f t="shared" si="4"/>
        <v/>
      </c>
      <c r="O1528" s="194"/>
      <c r="P1528" s="194"/>
      <c r="Q1528" s="194"/>
      <c r="R1528" s="194"/>
      <c r="S1528" s="194"/>
      <c r="T1528" s="194"/>
      <c r="U1528" s="194"/>
      <c r="V1528" s="194"/>
      <c r="W1528" s="194"/>
      <c r="X1528" s="194"/>
      <c r="Y1528" s="194"/>
    </row>
    <row r="1529">
      <c r="A1529" s="542">
        <v>679.0</v>
      </c>
      <c r="B1529" s="573"/>
      <c r="C1529" s="573"/>
      <c r="D1529" s="573"/>
      <c r="E1529" s="573"/>
      <c r="F1529" s="573"/>
      <c r="G1529" s="573"/>
      <c r="H1529" s="573"/>
      <c r="I1529" s="573"/>
      <c r="J1529" s="194"/>
      <c r="K1529" s="488" t="str">
        <f t="shared" si="1"/>
        <v/>
      </c>
      <c r="L1529" s="489">
        <f t="shared" si="6"/>
        <v>123</v>
      </c>
      <c r="M1529" s="489">
        <f t="shared" si="3"/>
        <v>10</v>
      </c>
      <c r="N1529" s="489" t="str">
        <f t="shared" si="4"/>
        <v/>
      </c>
      <c r="O1529" s="194"/>
      <c r="P1529" s="194"/>
      <c r="Q1529" s="194"/>
      <c r="R1529" s="194"/>
      <c r="S1529" s="194"/>
      <c r="T1529" s="194"/>
      <c r="U1529" s="194"/>
      <c r="V1529" s="194"/>
      <c r="W1529" s="194"/>
      <c r="X1529" s="194"/>
      <c r="Y1529" s="194"/>
    </row>
    <row r="1530">
      <c r="A1530" s="542">
        <v>680.0</v>
      </c>
      <c r="B1530" s="573"/>
      <c r="C1530" s="573"/>
      <c r="D1530" s="573"/>
      <c r="E1530" s="573"/>
      <c r="F1530" s="573"/>
      <c r="G1530" s="573"/>
      <c r="H1530" s="573"/>
      <c r="I1530" s="573"/>
      <c r="J1530" s="194"/>
      <c r="K1530" s="488" t="str">
        <f t="shared" si="1"/>
        <v/>
      </c>
      <c r="L1530" s="489">
        <f t="shared" si="6"/>
        <v>123</v>
      </c>
      <c r="M1530" s="489">
        <f t="shared" si="3"/>
        <v>10</v>
      </c>
      <c r="N1530" s="489" t="str">
        <f t="shared" si="4"/>
        <v/>
      </c>
      <c r="O1530" s="194"/>
      <c r="P1530" s="194"/>
      <c r="Q1530" s="194"/>
      <c r="R1530" s="194"/>
      <c r="S1530" s="194"/>
      <c r="T1530" s="194"/>
      <c r="U1530" s="194"/>
      <c r="V1530" s="194"/>
      <c r="W1530" s="194"/>
      <c r="X1530" s="194"/>
      <c r="Y1530" s="194"/>
    </row>
    <row r="1531">
      <c r="A1531" s="542">
        <v>681.0</v>
      </c>
      <c r="B1531" s="573"/>
      <c r="C1531" s="573"/>
      <c r="D1531" s="573"/>
      <c r="E1531" s="573"/>
      <c r="F1531" s="573"/>
      <c r="G1531" s="573"/>
      <c r="H1531" s="573"/>
      <c r="I1531" s="573"/>
      <c r="J1531" s="194"/>
      <c r="K1531" s="488" t="str">
        <f t="shared" si="1"/>
        <v/>
      </c>
      <c r="L1531" s="489">
        <f t="shared" si="6"/>
        <v>123</v>
      </c>
      <c r="M1531" s="489">
        <f t="shared" si="3"/>
        <v>10</v>
      </c>
      <c r="N1531" s="489" t="str">
        <f t="shared" si="4"/>
        <v/>
      </c>
      <c r="O1531" s="194"/>
      <c r="P1531" s="194"/>
      <c r="Q1531" s="194"/>
      <c r="R1531" s="194"/>
      <c r="S1531" s="194"/>
      <c r="T1531" s="194"/>
      <c r="U1531" s="194"/>
      <c r="V1531" s="194"/>
      <c r="W1531" s="194"/>
      <c r="X1531" s="194"/>
      <c r="Y1531" s="194"/>
    </row>
    <row r="1532">
      <c r="A1532" s="542">
        <v>682.0</v>
      </c>
      <c r="B1532" s="573"/>
      <c r="C1532" s="573"/>
      <c r="D1532" s="573"/>
      <c r="E1532" s="573"/>
      <c r="F1532" s="573"/>
      <c r="G1532" s="573"/>
      <c r="H1532" s="573"/>
      <c r="I1532" s="573"/>
      <c r="J1532" s="194"/>
      <c r="K1532" s="488" t="str">
        <f t="shared" si="1"/>
        <v/>
      </c>
      <c r="L1532" s="489">
        <f t="shared" si="6"/>
        <v>123</v>
      </c>
      <c r="M1532" s="489">
        <f t="shared" si="3"/>
        <v>10</v>
      </c>
      <c r="N1532" s="489" t="str">
        <f t="shared" si="4"/>
        <v/>
      </c>
      <c r="O1532" s="194"/>
      <c r="P1532" s="194"/>
      <c r="Q1532" s="194"/>
      <c r="R1532" s="194"/>
      <c r="S1532" s="194"/>
      <c r="T1532" s="194"/>
      <c r="U1532" s="194"/>
      <c r="V1532" s="194"/>
      <c r="W1532" s="194"/>
      <c r="X1532" s="194"/>
      <c r="Y1532" s="194"/>
    </row>
    <row r="1533">
      <c r="A1533" s="542">
        <v>683.0</v>
      </c>
      <c r="B1533" s="573"/>
      <c r="C1533" s="573"/>
      <c r="D1533" s="573"/>
      <c r="E1533" s="573"/>
      <c r="F1533" s="573"/>
      <c r="G1533" s="573"/>
      <c r="H1533" s="573"/>
      <c r="I1533" s="573"/>
      <c r="J1533" s="194"/>
      <c r="K1533" s="488" t="str">
        <f t="shared" si="1"/>
        <v/>
      </c>
      <c r="L1533" s="489">
        <f t="shared" si="6"/>
        <v>123</v>
      </c>
      <c r="M1533" s="489">
        <f t="shared" si="3"/>
        <v>10</v>
      </c>
      <c r="N1533" s="489" t="str">
        <f t="shared" si="4"/>
        <v/>
      </c>
      <c r="O1533" s="194"/>
      <c r="P1533" s="194"/>
      <c r="Q1533" s="194"/>
      <c r="R1533" s="194"/>
      <c r="S1533" s="194"/>
      <c r="T1533" s="194"/>
      <c r="U1533" s="194"/>
      <c r="V1533" s="194"/>
      <c r="W1533" s="194"/>
      <c r="X1533" s="194"/>
      <c r="Y1533" s="194"/>
    </row>
    <row r="1534">
      <c r="A1534" s="542">
        <v>684.0</v>
      </c>
      <c r="B1534" s="573"/>
      <c r="C1534" s="573"/>
      <c r="D1534" s="573"/>
      <c r="E1534" s="573"/>
      <c r="F1534" s="573"/>
      <c r="G1534" s="573"/>
      <c r="H1534" s="573"/>
      <c r="I1534" s="573"/>
      <c r="J1534" s="194"/>
      <c r="K1534" s="488" t="str">
        <f t="shared" si="1"/>
        <v/>
      </c>
      <c r="L1534" s="489">
        <f t="shared" si="6"/>
        <v>123</v>
      </c>
      <c r="M1534" s="489">
        <f t="shared" si="3"/>
        <v>10</v>
      </c>
      <c r="N1534" s="489" t="str">
        <f t="shared" si="4"/>
        <v/>
      </c>
      <c r="O1534" s="194"/>
      <c r="P1534" s="194"/>
      <c r="Q1534" s="194"/>
      <c r="R1534" s="194"/>
      <c r="S1534" s="194"/>
      <c r="T1534" s="194"/>
      <c r="U1534" s="194"/>
      <c r="V1534" s="194"/>
      <c r="W1534" s="194"/>
      <c r="X1534" s="194"/>
      <c r="Y1534" s="194"/>
    </row>
    <row r="1535">
      <c r="A1535" s="542">
        <v>685.0</v>
      </c>
      <c r="B1535" s="573"/>
      <c r="C1535" s="573"/>
      <c r="D1535" s="573"/>
      <c r="E1535" s="573"/>
      <c r="F1535" s="573"/>
      <c r="G1535" s="573"/>
      <c r="H1535" s="573"/>
      <c r="I1535" s="573"/>
      <c r="J1535" s="194"/>
      <c r="K1535" s="488" t="str">
        <f t="shared" si="1"/>
        <v/>
      </c>
      <c r="L1535" s="489">
        <f t="shared" si="6"/>
        <v>123</v>
      </c>
      <c r="M1535" s="489">
        <f t="shared" si="3"/>
        <v>10</v>
      </c>
      <c r="N1535" s="489" t="str">
        <f t="shared" si="4"/>
        <v/>
      </c>
      <c r="O1535" s="194"/>
      <c r="P1535" s="194"/>
      <c r="Q1535" s="194"/>
      <c r="R1535" s="194"/>
      <c r="S1535" s="194"/>
      <c r="T1535" s="194"/>
      <c r="U1535" s="194"/>
      <c r="V1535" s="194"/>
      <c r="W1535" s="194"/>
      <c r="X1535" s="194"/>
      <c r="Y1535" s="194"/>
    </row>
    <row r="1536">
      <c r="A1536" s="542">
        <v>686.0</v>
      </c>
      <c r="B1536" s="573"/>
      <c r="C1536" s="573"/>
      <c r="D1536" s="573"/>
      <c r="E1536" s="573"/>
      <c r="F1536" s="573"/>
      <c r="G1536" s="573"/>
      <c r="H1536" s="573"/>
      <c r="I1536" s="573"/>
      <c r="J1536" s="194"/>
      <c r="K1536" s="488" t="str">
        <f t="shared" si="1"/>
        <v/>
      </c>
      <c r="L1536" s="489">
        <f t="shared" si="6"/>
        <v>123</v>
      </c>
      <c r="M1536" s="489">
        <f t="shared" si="3"/>
        <v>10</v>
      </c>
      <c r="N1536" s="489" t="str">
        <f t="shared" si="4"/>
        <v/>
      </c>
      <c r="O1536" s="194"/>
      <c r="P1536" s="194"/>
      <c r="Q1536" s="194"/>
      <c r="R1536" s="194"/>
      <c r="S1536" s="194"/>
      <c r="T1536" s="194"/>
      <c r="U1536" s="194"/>
      <c r="V1536" s="194"/>
      <c r="W1536" s="194"/>
      <c r="X1536" s="194"/>
      <c r="Y1536" s="194"/>
    </row>
    <row r="1537">
      <c r="A1537" s="542">
        <v>687.0</v>
      </c>
      <c r="B1537" s="573"/>
      <c r="C1537" s="573"/>
      <c r="D1537" s="573"/>
      <c r="E1537" s="573"/>
      <c r="F1537" s="573"/>
      <c r="G1537" s="573"/>
      <c r="H1537" s="573"/>
      <c r="I1537" s="573"/>
      <c r="J1537" s="194"/>
      <c r="K1537" s="488" t="str">
        <f t="shared" si="1"/>
        <v/>
      </c>
      <c r="L1537" s="489">
        <f t="shared" si="6"/>
        <v>123</v>
      </c>
      <c r="M1537" s="489">
        <f t="shared" si="3"/>
        <v>10</v>
      </c>
      <c r="N1537" s="489" t="str">
        <f t="shared" si="4"/>
        <v/>
      </c>
      <c r="O1537" s="194"/>
      <c r="P1537" s="194"/>
      <c r="Q1537" s="194"/>
      <c r="R1537" s="194"/>
      <c r="S1537" s="194"/>
      <c r="T1537" s="194"/>
      <c r="U1537" s="194"/>
      <c r="V1537" s="194"/>
      <c r="W1537" s="194"/>
      <c r="X1537" s="194"/>
      <c r="Y1537" s="194"/>
    </row>
    <row r="1538">
      <c r="A1538" s="542">
        <v>688.0</v>
      </c>
      <c r="B1538" s="573"/>
      <c r="C1538" s="573"/>
      <c r="D1538" s="573"/>
      <c r="E1538" s="573"/>
      <c r="F1538" s="573"/>
      <c r="G1538" s="573"/>
      <c r="H1538" s="573"/>
      <c r="I1538" s="573"/>
      <c r="J1538" s="194"/>
      <c r="K1538" s="488" t="str">
        <f t="shared" si="1"/>
        <v/>
      </c>
      <c r="L1538" s="489">
        <f t="shared" si="6"/>
        <v>123</v>
      </c>
      <c r="M1538" s="489">
        <f t="shared" si="3"/>
        <v>10</v>
      </c>
      <c r="N1538" s="489" t="str">
        <f t="shared" si="4"/>
        <v/>
      </c>
      <c r="O1538" s="194"/>
      <c r="P1538" s="194"/>
      <c r="Q1538" s="194"/>
      <c r="R1538" s="194"/>
      <c r="S1538" s="194"/>
      <c r="T1538" s="194"/>
      <c r="U1538" s="194"/>
      <c r="V1538" s="194"/>
      <c r="W1538" s="194"/>
      <c r="X1538" s="194"/>
      <c r="Y1538" s="194"/>
    </row>
    <row r="1539">
      <c r="A1539" s="542">
        <v>689.0</v>
      </c>
      <c r="B1539" s="573"/>
      <c r="C1539" s="573"/>
      <c r="D1539" s="573"/>
      <c r="E1539" s="573"/>
      <c r="F1539" s="573"/>
      <c r="G1539" s="573"/>
      <c r="H1539" s="573"/>
      <c r="I1539" s="573"/>
      <c r="J1539" s="194"/>
      <c r="K1539" s="488" t="str">
        <f t="shared" si="1"/>
        <v/>
      </c>
      <c r="L1539" s="489">
        <f t="shared" si="6"/>
        <v>123</v>
      </c>
      <c r="M1539" s="489">
        <f t="shared" si="3"/>
        <v>10</v>
      </c>
      <c r="N1539" s="489" t="str">
        <f t="shared" si="4"/>
        <v/>
      </c>
      <c r="O1539" s="194"/>
      <c r="P1539" s="194"/>
      <c r="Q1539" s="194"/>
      <c r="R1539" s="194"/>
      <c r="S1539" s="194"/>
      <c r="T1539" s="194"/>
      <c r="U1539" s="194"/>
      <c r="V1539" s="194"/>
      <c r="W1539" s="194"/>
      <c r="X1539" s="194"/>
      <c r="Y1539" s="194"/>
    </row>
    <row r="1540">
      <c r="A1540" s="542">
        <v>690.0</v>
      </c>
      <c r="B1540" s="573"/>
      <c r="C1540" s="573"/>
      <c r="D1540" s="573"/>
      <c r="E1540" s="573"/>
      <c r="F1540" s="573"/>
      <c r="G1540" s="573"/>
      <c r="H1540" s="573"/>
      <c r="I1540" s="573"/>
      <c r="J1540" s="194"/>
      <c r="K1540" s="488" t="str">
        <f t="shared" si="1"/>
        <v/>
      </c>
      <c r="L1540" s="489">
        <f t="shared" si="6"/>
        <v>123</v>
      </c>
      <c r="M1540" s="489">
        <f t="shared" si="3"/>
        <v>10</v>
      </c>
      <c r="N1540" s="489" t="str">
        <f t="shared" si="4"/>
        <v/>
      </c>
      <c r="O1540" s="194"/>
      <c r="P1540" s="194"/>
      <c r="Q1540" s="194"/>
      <c r="R1540" s="194"/>
      <c r="S1540" s="194"/>
      <c r="T1540" s="194"/>
      <c r="U1540" s="194"/>
      <c r="V1540" s="194"/>
      <c r="W1540" s="194"/>
      <c r="X1540" s="194"/>
      <c r="Y1540" s="194"/>
    </row>
    <row r="1541">
      <c r="A1541" s="542">
        <v>691.0</v>
      </c>
      <c r="B1541" s="573"/>
      <c r="C1541" s="573"/>
      <c r="D1541" s="573"/>
      <c r="E1541" s="573"/>
      <c r="F1541" s="573"/>
      <c r="G1541" s="573"/>
      <c r="H1541" s="573"/>
      <c r="I1541" s="573"/>
      <c r="J1541" s="194"/>
      <c r="K1541" s="488" t="str">
        <f t="shared" si="1"/>
        <v/>
      </c>
      <c r="L1541" s="489">
        <f t="shared" si="6"/>
        <v>123</v>
      </c>
      <c r="M1541" s="489">
        <f t="shared" si="3"/>
        <v>10</v>
      </c>
      <c r="N1541" s="489" t="str">
        <f t="shared" si="4"/>
        <v/>
      </c>
      <c r="O1541" s="194"/>
      <c r="P1541" s="194"/>
      <c r="Q1541" s="194"/>
      <c r="R1541" s="194"/>
      <c r="S1541" s="194"/>
      <c r="T1541" s="194"/>
      <c r="U1541" s="194"/>
      <c r="V1541" s="194"/>
      <c r="W1541" s="194"/>
      <c r="X1541" s="194"/>
      <c r="Y1541" s="194"/>
    </row>
    <row r="1542">
      <c r="A1542" s="542">
        <v>692.0</v>
      </c>
      <c r="B1542" s="573"/>
      <c r="C1542" s="573"/>
      <c r="D1542" s="573"/>
      <c r="E1542" s="573"/>
      <c r="F1542" s="573"/>
      <c r="G1542" s="573"/>
      <c r="H1542" s="573"/>
      <c r="I1542" s="573"/>
      <c r="J1542" s="194"/>
      <c r="K1542" s="488" t="str">
        <f t="shared" si="1"/>
        <v/>
      </c>
      <c r="L1542" s="489">
        <f t="shared" si="6"/>
        <v>123</v>
      </c>
      <c r="M1542" s="489">
        <f t="shared" si="3"/>
        <v>10</v>
      </c>
      <c r="N1542" s="489" t="str">
        <f t="shared" si="4"/>
        <v/>
      </c>
      <c r="O1542" s="194"/>
      <c r="P1542" s="194"/>
      <c r="Q1542" s="194"/>
      <c r="R1542" s="194"/>
      <c r="S1542" s="194"/>
      <c r="T1542" s="194"/>
      <c r="U1542" s="194"/>
      <c r="V1542" s="194"/>
      <c r="W1542" s="194"/>
      <c r="X1542" s="194"/>
      <c r="Y1542" s="194"/>
    </row>
    <row r="1543">
      <c r="A1543" s="542">
        <v>693.0</v>
      </c>
      <c r="B1543" s="573"/>
      <c r="C1543" s="573"/>
      <c r="D1543" s="573"/>
      <c r="E1543" s="573"/>
      <c r="F1543" s="573"/>
      <c r="G1543" s="573"/>
      <c r="H1543" s="573"/>
      <c r="I1543" s="573"/>
      <c r="J1543" s="194"/>
      <c r="K1543" s="488" t="str">
        <f t="shared" si="1"/>
        <v/>
      </c>
      <c r="L1543" s="489">
        <f t="shared" si="6"/>
        <v>123</v>
      </c>
      <c r="M1543" s="489">
        <f t="shared" si="3"/>
        <v>10</v>
      </c>
      <c r="N1543" s="489" t="str">
        <f t="shared" si="4"/>
        <v/>
      </c>
      <c r="O1543" s="194"/>
      <c r="P1543" s="194"/>
      <c r="Q1543" s="194"/>
      <c r="R1543" s="194"/>
      <c r="S1543" s="194"/>
      <c r="T1543" s="194"/>
      <c r="U1543" s="194"/>
      <c r="V1543" s="194"/>
      <c r="W1543" s="194"/>
      <c r="X1543" s="194"/>
      <c r="Y1543" s="194"/>
    </row>
    <row r="1544">
      <c r="A1544" s="573"/>
      <c r="B1544" s="573"/>
      <c r="C1544" s="573"/>
      <c r="D1544" s="573"/>
      <c r="E1544" s="573"/>
      <c r="F1544" s="573"/>
      <c r="G1544" s="573"/>
      <c r="H1544" s="573"/>
      <c r="I1544" s="573"/>
      <c r="J1544" s="194"/>
      <c r="K1544" s="488" t="str">
        <f t="shared" si="1"/>
        <v/>
      </c>
      <c r="L1544" s="489">
        <f t="shared" si="6"/>
        <v>123</v>
      </c>
      <c r="M1544" s="489">
        <f t="shared" si="3"/>
        <v>10</v>
      </c>
      <c r="N1544" s="489" t="str">
        <f t="shared" si="4"/>
        <v/>
      </c>
      <c r="O1544" s="194"/>
      <c r="P1544" s="194"/>
      <c r="Q1544" s="194"/>
      <c r="R1544" s="194"/>
      <c r="S1544" s="194"/>
      <c r="T1544" s="194"/>
      <c r="U1544" s="194"/>
      <c r="V1544" s="194"/>
      <c r="W1544" s="194"/>
      <c r="X1544" s="194"/>
      <c r="Y1544" s="194"/>
    </row>
    <row r="1545">
      <c r="A1545" s="573"/>
      <c r="B1545" s="573"/>
      <c r="C1545" s="573"/>
      <c r="D1545" s="573"/>
      <c r="E1545" s="573"/>
      <c r="F1545" s="573"/>
      <c r="G1545" s="573"/>
      <c r="H1545" s="573"/>
      <c r="I1545" s="573"/>
      <c r="J1545" s="194"/>
      <c r="K1545" s="488" t="str">
        <f t="shared" si="1"/>
        <v/>
      </c>
      <c r="L1545" s="489">
        <f t="shared" si="6"/>
        <v>123</v>
      </c>
      <c r="M1545" s="489">
        <f t="shared" si="3"/>
        <v>10</v>
      </c>
      <c r="N1545" s="489" t="str">
        <f t="shared" si="4"/>
        <v/>
      </c>
      <c r="O1545" s="194"/>
      <c r="P1545" s="194"/>
      <c r="Q1545" s="194"/>
      <c r="R1545" s="194"/>
      <c r="S1545" s="194"/>
      <c r="T1545" s="194"/>
      <c r="U1545" s="194"/>
      <c r="V1545" s="194"/>
      <c r="W1545" s="194"/>
      <c r="X1545" s="194"/>
      <c r="Y1545" s="194"/>
    </row>
    <row r="1546">
      <c r="A1546" s="573"/>
      <c r="B1546" s="573"/>
      <c r="C1546" s="573"/>
      <c r="D1546" s="573"/>
      <c r="E1546" s="573"/>
      <c r="F1546" s="573"/>
      <c r="G1546" s="573"/>
      <c r="H1546" s="573"/>
      <c r="I1546" s="573"/>
      <c r="J1546" s="194"/>
      <c r="K1546" s="488" t="str">
        <f t="shared" si="1"/>
        <v/>
      </c>
      <c r="L1546" s="489">
        <f t="shared" si="6"/>
        <v>123</v>
      </c>
      <c r="M1546" s="489">
        <f t="shared" si="3"/>
        <v>10</v>
      </c>
      <c r="N1546" s="489" t="str">
        <f t="shared" si="4"/>
        <v/>
      </c>
      <c r="O1546" s="194"/>
      <c r="P1546" s="194"/>
      <c r="Q1546" s="194"/>
      <c r="R1546" s="194"/>
      <c r="S1546" s="194"/>
      <c r="T1546" s="194"/>
      <c r="U1546" s="194"/>
      <c r="V1546" s="194"/>
      <c r="W1546" s="194"/>
      <c r="X1546" s="194"/>
      <c r="Y1546" s="194"/>
    </row>
    <row r="1547">
      <c r="A1547" s="574"/>
      <c r="B1547" s="574"/>
      <c r="C1547" s="574"/>
      <c r="D1547" s="574"/>
      <c r="E1547" s="574"/>
      <c r="F1547" s="574"/>
      <c r="G1547" s="574"/>
      <c r="H1547" s="574"/>
      <c r="I1547" s="574"/>
      <c r="J1547" s="194"/>
      <c r="K1547" s="488" t="str">
        <f t="shared" si="1"/>
        <v/>
      </c>
      <c r="L1547" s="489">
        <f t="shared" si="6"/>
        <v>123</v>
      </c>
      <c r="M1547" s="489">
        <f t="shared" si="3"/>
        <v>10</v>
      </c>
      <c r="N1547" s="489" t="str">
        <f t="shared" si="4"/>
        <v/>
      </c>
      <c r="O1547" s="194"/>
      <c r="P1547" s="194"/>
      <c r="Q1547" s="194"/>
      <c r="R1547" s="194"/>
      <c r="S1547" s="194"/>
      <c r="T1547" s="194"/>
      <c r="U1547" s="194"/>
      <c r="V1547" s="194"/>
      <c r="W1547" s="194"/>
      <c r="X1547" s="194"/>
      <c r="Y1547" s="194"/>
    </row>
    <row r="1548">
      <c r="A1548" s="574"/>
      <c r="B1548" s="574"/>
      <c r="C1548" s="574"/>
      <c r="D1548" s="574"/>
      <c r="E1548" s="574"/>
      <c r="F1548" s="574"/>
      <c r="G1548" s="574"/>
      <c r="H1548" s="574"/>
      <c r="I1548" s="574"/>
      <c r="J1548" s="194"/>
      <c r="K1548" s="488" t="str">
        <f t="shared" si="1"/>
        <v/>
      </c>
      <c r="L1548" s="489">
        <f t="shared" si="6"/>
        <v>123</v>
      </c>
      <c r="M1548" s="489">
        <f t="shared" si="3"/>
        <v>10</v>
      </c>
      <c r="N1548" s="489" t="str">
        <f t="shared" si="4"/>
        <v/>
      </c>
      <c r="O1548" s="194"/>
      <c r="P1548" s="194"/>
      <c r="Q1548" s="194"/>
      <c r="R1548" s="194"/>
      <c r="S1548" s="194"/>
      <c r="T1548" s="194"/>
      <c r="U1548" s="194"/>
      <c r="V1548" s="194"/>
      <c r="W1548" s="194"/>
      <c r="X1548" s="194"/>
      <c r="Y1548" s="194"/>
    </row>
    <row r="1549">
      <c r="A1549" s="574"/>
      <c r="B1549" s="574"/>
      <c r="C1549" s="574"/>
      <c r="D1549" s="574"/>
      <c r="E1549" s="574"/>
      <c r="F1549" s="574"/>
      <c r="G1549" s="574"/>
      <c r="H1549" s="574"/>
      <c r="I1549" s="574"/>
      <c r="J1549" s="194"/>
      <c r="K1549" s="488" t="str">
        <f t="shared" si="1"/>
        <v/>
      </c>
      <c r="L1549" s="489">
        <f t="shared" si="6"/>
        <v>123</v>
      </c>
      <c r="M1549" s="489">
        <f t="shared" si="3"/>
        <v>10</v>
      </c>
      <c r="N1549" s="489" t="str">
        <f t="shared" si="4"/>
        <v/>
      </c>
      <c r="O1549" s="194"/>
      <c r="P1549" s="194"/>
      <c r="Q1549" s="194"/>
      <c r="R1549" s="194"/>
      <c r="S1549" s="194"/>
      <c r="T1549" s="194"/>
      <c r="U1549" s="194"/>
      <c r="V1549" s="194"/>
      <c r="W1549" s="194"/>
      <c r="X1549" s="194"/>
      <c r="Y1549" s="194"/>
    </row>
    <row r="1550">
      <c r="A1550" s="574"/>
      <c r="B1550" s="574"/>
      <c r="C1550" s="574"/>
      <c r="D1550" s="574"/>
      <c r="E1550" s="574"/>
      <c r="F1550" s="574"/>
      <c r="G1550" s="574"/>
      <c r="H1550" s="574"/>
      <c r="I1550" s="574"/>
      <c r="J1550" s="194"/>
      <c r="K1550" s="488" t="str">
        <f t="shared" si="1"/>
        <v/>
      </c>
      <c r="L1550" s="489">
        <f t="shared" si="6"/>
        <v>123</v>
      </c>
      <c r="M1550" s="489">
        <f t="shared" si="3"/>
        <v>10</v>
      </c>
      <c r="N1550" s="489" t="str">
        <f t="shared" si="4"/>
        <v/>
      </c>
      <c r="O1550" s="194"/>
      <c r="P1550" s="194"/>
      <c r="Q1550" s="194"/>
      <c r="R1550" s="194"/>
      <c r="S1550" s="194"/>
      <c r="T1550" s="194"/>
      <c r="U1550" s="194"/>
      <c r="V1550" s="194"/>
      <c r="W1550" s="194"/>
      <c r="X1550" s="194"/>
      <c r="Y1550" s="194"/>
    </row>
    <row r="1551">
      <c r="A1551" s="574"/>
      <c r="B1551" s="574"/>
      <c r="C1551" s="574"/>
      <c r="D1551" s="574"/>
      <c r="E1551" s="574"/>
      <c r="F1551" s="574"/>
      <c r="G1551" s="574"/>
      <c r="H1551" s="574"/>
      <c r="I1551" s="574"/>
      <c r="J1551" s="194"/>
      <c r="K1551" s="488" t="str">
        <f t="shared" si="1"/>
        <v/>
      </c>
      <c r="L1551" s="489">
        <f t="shared" si="6"/>
        <v>123</v>
      </c>
      <c r="M1551" s="489">
        <f t="shared" si="3"/>
        <v>10</v>
      </c>
      <c r="N1551" s="489" t="str">
        <f t="shared" si="4"/>
        <v/>
      </c>
      <c r="O1551" s="194"/>
      <c r="P1551" s="194"/>
      <c r="Q1551" s="194"/>
      <c r="R1551" s="194"/>
      <c r="S1551" s="194"/>
      <c r="T1551" s="194"/>
      <c r="U1551" s="194"/>
      <c r="V1551" s="194"/>
      <c r="W1551" s="194"/>
      <c r="X1551" s="194"/>
      <c r="Y1551" s="194"/>
    </row>
    <row r="1552">
      <c r="A1552" s="574"/>
      <c r="B1552" s="574"/>
      <c r="C1552" s="574"/>
      <c r="D1552" s="574"/>
      <c r="E1552" s="574"/>
      <c r="F1552" s="574"/>
      <c r="G1552" s="574"/>
      <c r="H1552" s="574"/>
      <c r="I1552" s="574"/>
      <c r="J1552" s="194"/>
      <c r="K1552" s="488" t="str">
        <f t="shared" si="1"/>
        <v/>
      </c>
      <c r="L1552" s="489">
        <f t="shared" si="6"/>
        <v>123</v>
      </c>
      <c r="M1552" s="489">
        <f t="shared" si="3"/>
        <v>10</v>
      </c>
      <c r="N1552" s="489" t="str">
        <f t="shared" si="4"/>
        <v/>
      </c>
      <c r="O1552" s="194"/>
      <c r="P1552" s="194"/>
      <c r="Q1552" s="194"/>
      <c r="R1552" s="194"/>
      <c r="S1552" s="194"/>
      <c r="T1552" s="194"/>
      <c r="U1552" s="194"/>
      <c r="V1552" s="194"/>
      <c r="W1552" s="194"/>
      <c r="X1552" s="194"/>
      <c r="Y1552" s="194"/>
    </row>
    <row r="1553">
      <c r="A1553" s="574"/>
      <c r="B1553" s="574"/>
      <c r="C1553" s="574"/>
      <c r="D1553" s="574"/>
      <c r="E1553" s="574"/>
      <c r="F1553" s="574"/>
      <c r="G1553" s="574"/>
      <c r="H1553" s="574"/>
      <c r="I1553" s="574"/>
      <c r="J1553" s="194"/>
      <c r="K1553" s="488" t="str">
        <f t="shared" si="1"/>
        <v/>
      </c>
      <c r="L1553" s="489">
        <f t="shared" si="6"/>
        <v>123</v>
      </c>
      <c r="M1553" s="489">
        <f t="shared" si="3"/>
        <v>10</v>
      </c>
      <c r="N1553" s="489" t="str">
        <f t="shared" si="4"/>
        <v/>
      </c>
      <c r="O1553" s="194"/>
      <c r="P1553" s="194"/>
      <c r="Q1553" s="194"/>
      <c r="R1553" s="194"/>
      <c r="S1553" s="194"/>
      <c r="T1553" s="194"/>
      <c r="U1553" s="194"/>
      <c r="V1553" s="194"/>
      <c r="W1553" s="194"/>
      <c r="X1553" s="194"/>
      <c r="Y1553" s="194"/>
    </row>
    <row r="1554">
      <c r="A1554" s="574"/>
      <c r="B1554" s="574"/>
      <c r="C1554" s="574"/>
      <c r="D1554" s="574"/>
      <c r="E1554" s="574"/>
      <c r="F1554" s="574"/>
      <c r="G1554" s="574"/>
      <c r="H1554" s="574"/>
      <c r="I1554" s="574"/>
      <c r="J1554" s="194"/>
      <c r="K1554" s="488" t="str">
        <f t="shared" si="1"/>
        <v/>
      </c>
      <c r="L1554" s="489">
        <f t="shared" si="6"/>
        <v>123</v>
      </c>
      <c r="M1554" s="489">
        <f t="shared" si="3"/>
        <v>10</v>
      </c>
      <c r="N1554" s="489" t="str">
        <f t="shared" si="4"/>
        <v/>
      </c>
      <c r="O1554" s="194"/>
      <c r="P1554" s="194"/>
      <c r="Q1554" s="194"/>
      <c r="R1554" s="194"/>
      <c r="S1554" s="194"/>
      <c r="T1554" s="194"/>
      <c r="U1554" s="194"/>
      <c r="V1554" s="194"/>
      <c r="W1554" s="194"/>
      <c r="X1554" s="194"/>
      <c r="Y1554" s="194"/>
    </row>
    <row r="1555">
      <c r="A1555" s="574"/>
      <c r="B1555" s="574"/>
      <c r="C1555" s="574"/>
      <c r="D1555" s="574"/>
      <c r="E1555" s="574"/>
      <c r="F1555" s="574"/>
      <c r="G1555" s="574"/>
      <c r="H1555" s="574"/>
      <c r="I1555" s="574"/>
      <c r="J1555" s="194"/>
      <c r="K1555" s="488" t="str">
        <f t="shared" si="1"/>
        <v/>
      </c>
      <c r="L1555" s="489">
        <f t="shared" si="6"/>
        <v>123</v>
      </c>
      <c r="M1555" s="489">
        <f t="shared" si="3"/>
        <v>10</v>
      </c>
      <c r="N1555" s="489" t="str">
        <f t="shared" si="4"/>
        <v/>
      </c>
      <c r="O1555" s="194"/>
      <c r="P1555" s="194"/>
      <c r="Q1555" s="194"/>
      <c r="R1555" s="194"/>
      <c r="S1555" s="194"/>
      <c r="T1555" s="194"/>
      <c r="U1555" s="194"/>
      <c r="V1555" s="194"/>
      <c r="W1555" s="194"/>
      <c r="X1555" s="194"/>
      <c r="Y1555" s="194"/>
    </row>
    <row r="1556">
      <c r="A1556" s="574"/>
      <c r="B1556" s="574"/>
      <c r="C1556" s="574"/>
      <c r="D1556" s="574"/>
      <c r="E1556" s="574"/>
      <c r="F1556" s="574"/>
      <c r="G1556" s="574"/>
      <c r="H1556" s="574"/>
      <c r="I1556" s="574"/>
      <c r="J1556" s="194"/>
      <c r="K1556" s="488" t="str">
        <f t="shared" si="1"/>
        <v/>
      </c>
      <c r="L1556" s="489">
        <f t="shared" si="6"/>
        <v>123</v>
      </c>
      <c r="M1556" s="489">
        <f t="shared" si="3"/>
        <v>10</v>
      </c>
      <c r="N1556" s="489" t="str">
        <f t="shared" si="4"/>
        <v/>
      </c>
      <c r="O1556" s="194"/>
      <c r="P1556" s="194"/>
      <c r="Q1556" s="194"/>
      <c r="R1556" s="194"/>
      <c r="S1556" s="194"/>
      <c r="T1556" s="194"/>
      <c r="U1556" s="194"/>
      <c r="V1556" s="194"/>
      <c r="W1556" s="194"/>
      <c r="X1556" s="194"/>
      <c r="Y1556" s="194"/>
    </row>
    <row r="1557">
      <c r="A1557" s="574"/>
      <c r="B1557" s="574"/>
      <c r="C1557" s="574"/>
      <c r="D1557" s="574"/>
      <c r="E1557" s="574"/>
      <c r="F1557" s="574"/>
      <c r="G1557" s="574"/>
      <c r="H1557" s="574"/>
      <c r="I1557" s="574"/>
      <c r="J1557" s="194"/>
      <c r="K1557" s="488" t="str">
        <f t="shared" si="1"/>
        <v/>
      </c>
      <c r="L1557" s="489">
        <f t="shared" si="6"/>
        <v>123</v>
      </c>
      <c r="M1557" s="489">
        <f t="shared" si="3"/>
        <v>10</v>
      </c>
      <c r="N1557" s="489" t="str">
        <f t="shared" si="4"/>
        <v/>
      </c>
      <c r="O1557" s="194"/>
      <c r="P1557" s="194"/>
      <c r="Q1557" s="194"/>
      <c r="R1557" s="194"/>
      <c r="S1557" s="194"/>
      <c r="T1557" s="194"/>
      <c r="U1557" s="194"/>
      <c r="V1557" s="194"/>
      <c r="W1557" s="194"/>
      <c r="X1557" s="194"/>
      <c r="Y1557" s="194"/>
    </row>
    <row r="1558">
      <c r="A1558" s="574"/>
      <c r="B1558" s="574"/>
      <c r="C1558" s="574"/>
      <c r="D1558" s="574"/>
      <c r="E1558" s="574"/>
      <c r="F1558" s="574"/>
      <c r="G1558" s="574"/>
      <c r="H1558" s="574"/>
      <c r="I1558" s="574"/>
      <c r="J1558" s="194"/>
      <c r="K1558" s="488" t="str">
        <f t="shared" si="1"/>
        <v/>
      </c>
      <c r="L1558" s="489">
        <f t="shared" si="6"/>
        <v>123</v>
      </c>
      <c r="M1558" s="489">
        <f t="shared" si="3"/>
        <v>10</v>
      </c>
      <c r="N1558" s="489" t="str">
        <f t="shared" si="4"/>
        <v/>
      </c>
      <c r="O1558" s="194"/>
      <c r="P1558" s="194"/>
      <c r="Q1558" s="194"/>
      <c r="R1558" s="194"/>
      <c r="S1558" s="194"/>
      <c r="T1558" s="194"/>
      <c r="U1558" s="194"/>
      <c r="V1558" s="194"/>
      <c r="W1558" s="194"/>
      <c r="X1558" s="194"/>
      <c r="Y1558" s="194"/>
    </row>
    <row r="1559">
      <c r="A1559" s="574"/>
      <c r="B1559" s="574"/>
      <c r="C1559" s="574"/>
      <c r="D1559" s="574"/>
      <c r="E1559" s="574"/>
      <c r="F1559" s="574"/>
      <c r="G1559" s="574"/>
      <c r="H1559" s="574"/>
      <c r="I1559" s="574"/>
      <c r="J1559" s="194"/>
      <c r="K1559" s="488" t="str">
        <f t="shared" si="1"/>
        <v/>
      </c>
      <c r="L1559" s="489">
        <f t="shared" si="6"/>
        <v>123</v>
      </c>
      <c r="M1559" s="489">
        <f t="shared" si="3"/>
        <v>10</v>
      </c>
      <c r="N1559" s="489" t="str">
        <f t="shared" si="4"/>
        <v/>
      </c>
      <c r="O1559" s="194"/>
      <c r="P1559" s="194"/>
      <c r="Q1559" s="194"/>
      <c r="R1559" s="194"/>
      <c r="S1559" s="194"/>
      <c r="T1559" s="194"/>
      <c r="U1559" s="194"/>
      <c r="V1559" s="194"/>
      <c r="W1559" s="194"/>
      <c r="X1559" s="194"/>
      <c r="Y1559" s="194"/>
    </row>
    <row r="1560">
      <c r="A1560" s="574"/>
      <c r="B1560" s="574"/>
      <c r="C1560" s="574"/>
      <c r="D1560" s="574"/>
      <c r="E1560" s="574"/>
      <c r="F1560" s="574"/>
      <c r="G1560" s="574"/>
      <c r="H1560" s="574"/>
      <c r="I1560" s="574"/>
      <c r="J1560" s="194"/>
      <c r="K1560" s="488" t="str">
        <f t="shared" si="1"/>
        <v/>
      </c>
      <c r="L1560" s="489">
        <f t="shared" si="6"/>
        <v>123</v>
      </c>
      <c r="M1560" s="489">
        <f t="shared" si="3"/>
        <v>10</v>
      </c>
      <c r="N1560" s="489" t="str">
        <f t="shared" si="4"/>
        <v/>
      </c>
      <c r="O1560" s="194"/>
      <c r="P1560" s="194"/>
      <c r="Q1560" s="194"/>
      <c r="R1560" s="194"/>
      <c r="S1560" s="194"/>
      <c r="T1560" s="194"/>
      <c r="U1560" s="194"/>
      <c r="V1560" s="194"/>
      <c r="W1560" s="194"/>
      <c r="X1560" s="194"/>
      <c r="Y1560" s="194"/>
    </row>
    <row r="1561">
      <c r="A1561" s="574"/>
      <c r="B1561" s="574"/>
      <c r="C1561" s="574"/>
      <c r="D1561" s="574"/>
      <c r="E1561" s="574"/>
      <c r="F1561" s="574"/>
      <c r="G1561" s="574"/>
      <c r="H1561" s="574"/>
      <c r="I1561" s="574"/>
      <c r="J1561" s="194"/>
      <c r="K1561" s="488" t="str">
        <f t="shared" si="1"/>
        <v/>
      </c>
      <c r="L1561" s="489">
        <f t="shared" si="6"/>
        <v>123</v>
      </c>
      <c r="M1561" s="489">
        <f t="shared" si="3"/>
        <v>10</v>
      </c>
      <c r="N1561" s="489" t="str">
        <f t="shared" si="4"/>
        <v/>
      </c>
      <c r="O1561" s="194"/>
      <c r="P1561" s="194"/>
      <c r="Q1561" s="194"/>
      <c r="R1561" s="194"/>
      <c r="S1561" s="194"/>
      <c r="T1561" s="194"/>
      <c r="U1561" s="194"/>
      <c r="V1561" s="194"/>
      <c r="W1561" s="194"/>
      <c r="X1561" s="194"/>
      <c r="Y1561" s="194"/>
    </row>
    <row r="1562">
      <c r="A1562" s="574"/>
      <c r="B1562" s="574"/>
      <c r="C1562" s="574"/>
      <c r="D1562" s="574"/>
      <c r="E1562" s="574"/>
      <c r="F1562" s="574"/>
      <c r="G1562" s="574"/>
      <c r="H1562" s="574"/>
      <c r="I1562" s="574"/>
      <c r="J1562" s="194"/>
      <c r="K1562" s="488" t="str">
        <f t="shared" si="1"/>
        <v/>
      </c>
      <c r="L1562" s="489">
        <f t="shared" si="6"/>
        <v>123</v>
      </c>
      <c r="M1562" s="489">
        <f t="shared" si="3"/>
        <v>10</v>
      </c>
      <c r="N1562" s="489" t="str">
        <f t="shared" si="4"/>
        <v/>
      </c>
      <c r="O1562" s="194"/>
      <c r="P1562" s="194"/>
      <c r="Q1562" s="194"/>
      <c r="R1562" s="194"/>
      <c r="S1562" s="194"/>
      <c r="T1562" s="194"/>
      <c r="U1562" s="194"/>
      <c r="V1562" s="194"/>
      <c r="W1562" s="194"/>
      <c r="X1562" s="194"/>
      <c r="Y1562" s="194"/>
    </row>
    <row r="1563">
      <c r="A1563" s="574"/>
      <c r="B1563" s="574"/>
      <c r="C1563" s="574"/>
      <c r="D1563" s="574"/>
      <c r="E1563" s="574"/>
      <c r="F1563" s="574"/>
      <c r="G1563" s="574"/>
      <c r="H1563" s="574"/>
      <c r="I1563" s="574"/>
      <c r="J1563" s="194"/>
      <c r="K1563" s="488" t="str">
        <f t="shared" si="1"/>
        <v/>
      </c>
      <c r="L1563" s="489">
        <f t="shared" si="6"/>
        <v>123</v>
      </c>
      <c r="M1563" s="489">
        <f t="shared" si="3"/>
        <v>10</v>
      </c>
      <c r="N1563" s="489" t="str">
        <f t="shared" si="4"/>
        <v/>
      </c>
      <c r="O1563" s="194"/>
      <c r="P1563" s="194"/>
      <c r="Q1563" s="194"/>
      <c r="R1563" s="194"/>
      <c r="S1563" s="194"/>
      <c r="T1563" s="194"/>
      <c r="U1563" s="194"/>
      <c r="V1563" s="194"/>
      <c r="W1563" s="194"/>
      <c r="X1563" s="194"/>
      <c r="Y1563" s="194"/>
    </row>
    <row r="1564">
      <c r="A1564" s="574"/>
      <c r="B1564" s="574"/>
      <c r="C1564" s="574"/>
      <c r="D1564" s="574"/>
      <c r="E1564" s="574"/>
      <c r="F1564" s="574"/>
      <c r="G1564" s="574"/>
      <c r="H1564" s="574"/>
      <c r="I1564" s="574"/>
      <c r="J1564" s="194"/>
      <c r="K1564" s="488" t="str">
        <f t="shared" si="1"/>
        <v/>
      </c>
      <c r="L1564" s="489">
        <f t="shared" si="6"/>
        <v>123</v>
      </c>
      <c r="M1564" s="489">
        <f t="shared" si="3"/>
        <v>10</v>
      </c>
      <c r="N1564" s="489" t="str">
        <f t="shared" si="4"/>
        <v/>
      </c>
      <c r="O1564" s="194"/>
      <c r="P1564" s="194"/>
      <c r="Q1564" s="194"/>
      <c r="R1564" s="194"/>
      <c r="S1564" s="194"/>
      <c r="T1564" s="194"/>
      <c r="U1564" s="194"/>
      <c r="V1564" s="194"/>
      <c r="W1564" s="194"/>
      <c r="X1564" s="194"/>
      <c r="Y1564" s="194"/>
    </row>
    <row r="1565">
      <c r="A1565" s="574"/>
      <c r="B1565" s="574"/>
      <c r="C1565" s="574"/>
      <c r="D1565" s="574"/>
      <c r="E1565" s="574"/>
      <c r="F1565" s="574"/>
      <c r="G1565" s="574"/>
      <c r="H1565" s="574"/>
      <c r="I1565" s="574"/>
      <c r="J1565" s="194"/>
      <c r="K1565" s="488" t="str">
        <f t="shared" si="1"/>
        <v/>
      </c>
      <c r="L1565" s="489">
        <f t="shared" si="6"/>
        <v>123</v>
      </c>
      <c r="M1565" s="489">
        <f t="shared" si="3"/>
        <v>10</v>
      </c>
      <c r="N1565" s="489" t="str">
        <f t="shared" si="4"/>
        <v/>
      </c>
      <c r="O1565" s="194"/>
      <c r="P1565" s="194"/>
      <c r="Q1565" s="194"/>
      <c r="R1565" s="194"/>
      <c r="S1565" s="194"/>
      <c r="T1565" s="194"/>
      <c r="U1565" s="194"/>
      <c r="V1565" s="194"/>
      <c r="W1565" s="194"/>
      <c r="X1565" s="194"/>
      <c r="Y1565" s="194"/>
    </row>
    <row r="1566">
      <c r="A1566" s="574"/>
      <c r="B1566" s="574"/>
      <c r="C1566" s="574"/>
      <c r="D1566" s="574"/>
      <c r="E1566" s="574"/>
      <c r="F1566" s="574"/>
      <c r="G1566" s="574"/>
      <c r="H1566" s="574"/>
      <c r="I1566" s="574"/>
      <c r="J1566" s="194"/>
      <c r="K1566" s="488" t="str">
        <f t="shared" si="1"/>
        <v/>
      </c>
      <c r="L1566" s="489">
        <f t="shared" si="6"/>
        <v>123</v>
      </c>
      <c r="M1566" s="489">
        <f t="shared" si="3"/>
        <v>10</v>
      </c>
      <c r="N1566" s="489" t="str">
        <f t="shared" si="4"/>
        <v/>
      </c>
      <c r="O1566" s="194"/>
      <c r="P1566" s="194"/>
      <c r="Q1566" s="194"/>
      <c r="R1566" s="194"/>
      <c r="S1566" s="194"/>
      <c r="T1566" s="194"/>
      <c r="U1566" s="194"/>
      <c r="V1566" s="194"/>
      <c r="W1566" s="194"/>
      <c r="X1566" s="194"/>
      <c r="Y1566" s="194"/>
    </row>
    <row r="1567">
      <c r="A1567" s="574"/>
      <c r="B1567" s="574"/>
      <c r="C1567" s="574"/>
      <c r="D1567" s="574"/>
      <c r="E1567" s="574"/>
      <c r="F1567" s="574"/>
      <c r="G1567" s="574"/>
      <c r="H1567" s="574"/>
      <c r="I1567" s="574"/>
      <c r="J1567" s="194"/>
      <c r="K1567" s="488" t="str">
        <f t="shared" si="1"/>
        <v/>
      </c>
      <c r="L1567" s="489">
        <f t="shared" si="6"/>
        <v>123</v>
      </c>
      <c r="M1567" s="489">
        <f t="shared" si="3"/>
        <v>10</v>
      </c>
      <c r="N1567" s="489" t="str">
        <f t="shared" si="4"/>
        <v/>
      </c>
      <c r="O1567" s="194"/>
      <c r="P1567" s="194"/>
      <c r="Q1567" s="194"/>
      <c r="R1567" s="194"/>
      <c r="S1567" s="194"/>
      <c r="T1567" s="194"/>
      <c r="U1567" s="194"/>
      <c r="V1567" s="194"/>
      <c r="W1567" s="194"/>
      <c r="X1567" s="194"/>
      <c r="Y1567" s="194"/>
    </row>
    <row r="1568">
      <c r="A1568" s="574"/>
      <c r="B1568" s="574"/>
      <c r="C1568" s="574"/>
      <c r="D1568" s="574"/>
      <c r="E1568" s="574"/>
      <c r="F1568" s="574"/>
      <c r="G1568" s="574"/>
      <c r="H1568" s="574"/>
      <c r="I1568" s="574"/>
      <c r="J1568" s="194"/>
      <c r="K1568" s="488" t="str">
        <f t="shared" si="1"/>
        <v/>
      </c>
      <c r="L1568" s="489">
        <f t="shared" si="6"/>
        <v>123</v>
      </c>
      <c r="M1568" s="489">
        <f t="shared" si="3"/>
        <v>10</v>
      </c>
      <c r="N1568" s="489" t="str">
        <f t="shared" si="4"/>
        <v/>
      </c>
      <c r="O1568" s="194"/>
      <c r="P1568" s="194"/>
      <c r="Q1568" s="194"/>
      <c r="R1568" s="194"/>
      <c r="S1568" s="194"/>
      <c r="T1568" s="194"/>
      <c r="U1568" s="194"/>
      <c r="V1568" s="194"/>
      <c r="W1568" s="194"/>
      <c r="X1568" s="194"/>
      <c r="Y1568" s="194"/>
    </row>
    <row r="1569">
      <c r="A1569" s="574"/>
      <c r="B1569" s="574"/>
      <c r="C1569" s="574"/>
      <c r="D1569" s="574"/>
      <c r="E1569" s="574"/>
      <c r="F1569" s="574"/>
      <c r="G1569" s="574"/>
      <c r="H1569" s="574"/>
      <c r="I1569" s="574"/>
      <c r="J1569" s="194"/>
      <c r="K1569" s="488" t="str">
        <f t="shared" si="1"/>
        <v/>
      </c>
      <c r="L1569" s="489">
        <f t="shared" si="6"/>
        <v>123</v>
      </c>
      <c r="M1569" s="489">
        <f t="shared" si="3"/>
        <v>10</v>
      </c>
      <c r="N1569" s="489" t="str">
        <f t="shared" si="4"/>
        <v/>
      </c>
      <c r="O1569" s="194"/>
      <c r="P1569" s="194"/>
      <c r="Q1569" s="194"/>
      <c r="R1569" s="194"/>
      <c r="S1569" s="194"/>
      <c r="T1569" s="194"/>
      <c r="U1569" s="194"/>
      <c r="V1569" s="194"/>
      <c r="W1569" s="194"/>
      <c r="X1569" s="194"/>
      <c r="Y1569" s="194"/>
    </row>
    <row r="1570">
      <c r="A1570" s="574"/>
      <c r="B1570" s="574"/>
      <c r="C1570" s="574"/>
      <c r="D1570" s="574"/>
      <c r="E1570" s="574"/>
      <c r="F1570" s="574"/>
      <c r="G1570" s="574"/>
      <c r="H1570" s="574"/>
      <c r="I1570" s="574"/>
      <c r="J1570" s="194"/>
      <c r="K1570" s="488" t="str">
        <f t="shared" si="1"/>
        <v/>
      </c>
      <c r="L1570" s="489">
        <f t="shared" si="6"/>
        <v>123</v>
      </c>
      <c r="M1570" s="489">
        <f t="shared" si="3"/>
        <v>10</v>
      </c>
      <c r="N1570" s="489" t="str">
        <f t="shared" si="4"/>
        <v/>
      </c>
      <c r="O1570" s="194"/>
      <c r="P1570" s="194"/>
      <c r="Q1570" s="194"/>
      <c r="R1570" s="194"/>
      <c r="S1570" s="194"/>
      <c r="T1570" s="194"/>
      <c r="U1570" s="194"/>
      <c r="V1570" s="194"/>
      <c r="W1570" s="194"/>
      <c r="X1570" s="194"/>
      <c r="Y1570" s="194"/>
    </row>
    <row r="1571">
      <c r="A1571" s="574"/>
      <c r="B1571" s="574"/>
      <c r="C1571" s="574"/>
      <c r="D1571" s="574"/>
      <c r="E1571" s="574"/>
      <c r="F1571" s="574"/>
      <c r="G1571" s="574"/>
      <c r="H1571" s="574"/>
      <c r="I1571" s="574"/>
      <c r="J1571" s="194"/>
      <c r="K1571" s="488" t="str">
        <f t="shared" si="1"/>
        <v/>
      </c>
      <c r="L1571" s="489">
        <f t="shared" si="6"/>
        <v>123</v>
      </c>
      <c r="M1571" s="489">
        <f t="shared" si="3"/>
        <v>10</v>
      </c>
      <c r="N1571" s="489" t="str">
        <f t="shared" si="4"/>
        <v/>
      </c>
      <c r="O1571" s="194"/>
      <c r="P1571" s="194"/>
      <c r="Q1571" s="194"/>
      <c r="R1571" s="194"/>
      <c r="S1571" s="194"/>
      <c r="T1571" s="194"/>
      <c r="U1571" s="194"/>
      <c r="V1571" s="194"/>
      <c r="W1571" s="194"/>
      <c r="X1571" s="194"/>
      <c r="Y1571" s="194"/>
    </row>
    <row r="1572">
      <c r="A1572" s="574"/>
      <c r="B1572" s="574"/>
      <c r="C1572" s="574"/>
      <c r="D1572" s="574"/>
      <c r="E1572" s="574"/>
      <c r="F1572" s="574"/>
      <c r="G1572" s="574"/>
      <c r="H1572" s="574"/>
      <c r="I1572" s="574"/>
      <c r="J1572" s="194"/>
      <c r="K1572" s="488" t="str">
        <f t="shared" si="1"/>
        <v/>
      </c>
      <c r="L1572" s="489">
        <f t="shared" si="6"/>
        <v>123</v>
      </c>
      <c r="M1572" s="489">
        <f t="shared" si="3"/>
        <v>10</v>
      </c>
      <c r="N1572" s="489" t="str">
        <f t="shared" si="4"/>
        <v/>
      </c>
      <c r="O1572" s="194"/>
      <c r="P1572" s="194"/>
      <c r="Q1572" s="194"/>
      <c r="R1572" s="194"/>
      <c r="S1572" s="194"/>
      <c r="T1572" s="194"/>
      <c r="U1572" s="194"/>
      <c r="V1572" s="194"/>
      <c r="W1572" s="194"/>
      <c r="X1572" s="194"/>
      <c r="Y1572" s="194"/>
    </row>
    <row r="1573">
      <c r="A1573" s="574"/>
      <c r="B1573" s="574"/>
      <c r="C1573" s="574"/>
      <c r="D1573" s="574"/>
      <c r="E1573" s="574"/>
      <c r="F1573" s="574"/>
      <c r="G1573" s="574"/>
      <c r="H1573" s="574"/>
      <c r="I1573" s="574"/>
      <c r="J1573" s="194"/>
      <c r="K1573" s="488" t="str">
        <f t="shared" si="1"/>
        <v/>
      </c>
      <c r="L1573" s="489">
        <f t="shared" si="6"/>
        <v>123</v>
      </c>
      <c r="M1573" s="489">
        <f t="shared" si="3"/>
        <v>10</v>
      </c>
      <c r="N1573" s="489" t="str">
        <f t="shared" si="4"/>
        <v/>
      </c>
      <c r="O1573" s="194"/>
      <c r="P1573" s="194"/>
      <c r="Q1573" s="194"/>
      <c r="R1573" s="194"/>
      <c r="S1573" s="194"/>
      <c r="T1573" s="194"/>
      <c r="U1573" s="194"/>
      <c r="V1573" s="194"/>
      <c r="W1573" s="194"/>
      <c r="X1573" s="194"/>
      <c r="Y1573" s="194"/>
    </row>
    <row r="1574">
      <c r="A1574" s="574"/>
      <c r="B1574" s="574"/>
      <c r="C1574" s="574"/>
      <c r="D1574" s="574"/>
      <c r="E1574" s="574"/>
      <c r="F1574" s="574"/>
      <c r="G1574" s="574"/>
      <c r="H1574" s="574"/>
      <c r="I1574" s="574"/>
      <c r="J1574" s="194"/>
      <c r="K1574" s="488" t="str">
        <f t="shared" si="1"/>
        <v/>
      </c>
      <c r="L1574" s="489">
        <f t="shared" si="6"/>
        <v>123</v>
      </c>
      <c r="M1574" s="489">
        <f t="shared" si="3"/>
        <v>10</v>
      </c>
      <c r="N1574" s="489" t="str">
        <f t="shared" si="4"/>
        <v/>
      </c>
      <c r="O1574" s="194"/>
      <c r="P1574" s="194"/>
      <c r="Q1574" s="194"/>
      <c r="R1574" s="194"/>
      <c r="S1574" s="194"/>
      <c r="T1574" s="194"/>
      <c r="U1574" s="194"/>
      <c r="V1574" s="194"/>
      <c r="W1574" s="194"/>
      <c r="X1574" s="194"/>
      <c r="Y1574" s="194"/>
    </row>
    <row r="1575">
      <c r="A1575" s="574"/>
      <c r="B1575" s="574"/>
      <c r="C1575" s="574"/>
      <c r="D1575" s="574"/>
      <c r="E1575" s="574"/>
      <c r="F1575" s="574"/>
      <c r="G1575" s="574"/>
      <c r="H1575" s="574"/>
      <c r="I1575" s="574"/>
      <c r="J1575" s="194"/>
      <c r="K1575" s="488" t="str">
        <f t="shared" si="1"/>
        <v/>
      </c>
      <c r="L1575" s="489">
        <f t="shared" si="6"/>
        <v>123</v>
      </c>
      <c r="M1575" s="489">
        <f t="shared" si="3"/>
        <v>10</v>
      </c>
      <c r="N1575" s="489" t="str">
        <f t="shared" si="4"/>
        <v/>
      </c>
      <c r="O1575" s="194"/>
      <c r="P1575" s="194"/>
      <c r="Q1575" s="194"/>
      <c r="R1575" s="194"/>
      <c r="S1575" s="194"/>
      <c r="T1575" s="194"/>
      <c r="U1575" s="194"/>
      <c r="V1575" s="194"/>
      <c r="W1575" s="194"/>
      <c r="X1575" s="194"/>
      <c r="Y1575" s="194"/>
    </row>
    <row r="1576">
      <c r="A1576" s="574"/>
      <c r="B1576" s="574"/>
      <c r="C1576" s="574"/>
      <c r="D1576" s="574"/>
      <c r="E1576" s="574"/>
      <c r="F1576" s="574"/>
      <c r="G1576" s="574"/>
      <c r="H1576" s="574"/>
      <c r="I1576" s="574"/>
      <c r="J1576" s="194"/>
      <c r="K1576" s="488" t="str">
        <f t="shared" si="1"/>
        <v/>
      </c>
      <c r="L1576" s="489">
        <f t="shared" si="6"/>
        <v>123</v>
      </c>
      <c r="M1576" s="489">
        <f t="shared" si="3"/>
        <v>10</v>
      </c>
      <c r="N1576" s="489" t="str">
        <f t="shared" si="4"/>
        <v/>
      </c>
      <c r="O1576" s="194"/>
      <c r="P1576" s="194"/>
      <c r="Q1576" s="194"/>
      <c r="R1576" s="194"/>
      <c r="S1576" s="194"/>
      <c r="T1576" s="194"/>
      <c r="U1576" s="194"/>
      <c r="V1576" s="194"/>
      <c r="W1576" s="194"/>
      <c r="X1576" s="194"/>
      <c r="Y1576" s="194"/>
    </row>
    <row r="1577">
      <c r="A1577" s="574"/>
      <c r="B1577" s="574"/>
      <c r="C1577" s="574"/>
      <c r="D1577" s="574"/>
      <c r="E1577" s="574"/>
      <c r="F1577" s="574"/>
      <c r="G1577" s="574"/>
      <c r="H1577" s="574"/>
      <c r="I1577" s="574"/>
      <c r="J1577" s="194"/>
      <c r="K1577" s="488" t="str">
        <f t="shared" si="1"/>
        <v/>
      </c>
      <c r="L1577" s="489">
        <f t="shared" si="6"/>
        <v>123</v>
      </c>
      <c r="M1577" s="489">
        <f t="shared" si="3"/>
        <v>10</v>
      </c>
      <c r="N1577" s="489" t="str">
        <f t="shared" si="4"/>
        <v/>
      </c>
      <c r="O1577" s="194"/>
      <c r="P1577" s="194"/>
      <c r="Q1577" s="194"/>
      <c r="R1577" s="194"/>
      <c r="S1577" s="194"/>
      <c r="T1577" s="194"/>
      <c r="U1577" s="194"/>
      <c r="V1577" s="194"/>
      <c r="W1577" s="194"/>
      <c r="X1577" s="194"/>
      <c r="Y1577" s="194"/>
    </row>
    <row r="1578">
      <c r="A1578" s="574"/>
      <c r="B1578" s="574"/>
      <c r="C1578" s="574"/>
      <c r="D1578" s="574"/>
      <c r="E1578" s="574"/>
      <c r="F1578" s="574"/>
      <c r="G1578" s="574"/>
      <c r="H1578" s="574"/>
      <c r="I1578" s="574"/>
      <c r="J1578" s="194"/>
      <c r="K1578" s="488" t="str">
        <f t="shared" si="1"/>
        <v/>
      </c>
      <c r="L1578" s="489">
        <f t="shared" si="6"/>
        <v>123</v>
      </c>
      <c r="M1578" s="489">
        <f t="shared" si="3"/>
        <v>10</v>
      </c>
      <c r="N1578" s="489" t="str">
        <f t="shared" si="4"/>
        <v/>
      </c>
      <c r="O1578" s="194"/>
      <c r="P1578" s="194"/>
      <c r="Q1578" s="194"/>
      <c r="R1578" s="194"/>
      <c r="S1578" s="194"/>
      <c r="T1578" s="194"/>
      <c r="U1578" s="194"/>
      <c r="V1578" s="194"/>
      <c r="W1578" s="194"/>
      <c r="X1578" s="194"/>
      <c r="Y1578" s="194"/>
    </row>
    <row r="1579">
      <c r="A1579" s="574"/>
      <c r="B1579" s="574"/>
      <c r="C1579" s="574"/>
      <c r="D1579" s="574"/>
      <c r="E1579" s="574"/>
      <c r="F1579" s="574"/>
      <c r="G1579" s="574"/>
      <c r="H1579" s="574"/>
      <c r="I1579" s="574"/>
      <c r="J1579" s="194"/>
      <c r="K1579" s="488" t="str">
        <f t="shared" si="1"/>
        <v/>
      </c>
      <c r="L1579" s="489">
        <f t="shared" si="6"/>
        <v>123</v>
      </c>
      <c r="M1579" s="489">
        <f t="shared" si="3"/>
        <v>10</v>
      </c>
      <c r="N1579" s="489" t="str">
        <f t="shared" si="4"/>
        <v/>
      </c>
      <c r="O1579" s="194"/>
      <c r="P1579" s="194"/>
      <c r="Q1579" s="194"/>
      <c r="R1579" s="194"/>
      <c r="S1579" s="194"/>
      <c r="T1579" s="194"/>
      <c r="U1579" s="194"/>
      <c r="V1579" s="194"/>
      <c r="W1579" s="194"/>
      <c r="X1579" s="194"/>
      <c r="Y1579" s="194"/>
    </row>
    <row r="1580">
      <c r="A1580" s="574"/>
      <c r="B1580" s="574"/>
      <c r="C1580" s="574"/>
      <c r="D1580" s="574"/>
      <c r="E1580" s="574"/>
      <c r="F1580" s="574"/>
      <c r="G1580" s="574"/>
      <c r="H1580" s="574"/>
      <c r="I1580" s="574"/>
      <c r="J1580" s="194"/>
      <c r="K1580" s="488" t="str">
        <f t="shared" si="1"/>
        <v/>
      </c>
      <c r="L1580" s="489">
        <f t="shared" si="6"/>
        <v>123</v>
      </c>
      <c r="M1580" s="489">
        <f t="shared" si="3"/>
        <v>10</v>
      </c>
      <c r="N1580" s="489" t="str">
        <f t="shared" si="4"/>
        <v/>
      </c>
      <c r="O1580" s="194"/>
      <c r="P1580" s="194"/>
      <c r="Q1580" s="194"/>
      <c r="R1580" s="194"/>
      <c r="S1580" s="194"/>
      <c r="T1580" s="194"/>
      <c r="U1580" s="194"/>
      <c r="V1580" s="194"/>
      <c r="W1580" s="194"/>
      <c r="X1580" s="194"/>
      <c r="Y1580" s="194"/>
    </row>
    <row r="1581">
      <c r="A1581" s="574"/>
      <c r="B1581" s="574"/>
      <c r="C1581" s="574"/>
      <c r="D1581" s="574"/>
      <c r="E1581" s="574"/>
      <c r="F1581" s="574"/>
      <c r="G1581" s="574"/>
      <c r="H1581" s="574"/>
      <c r="I1581" s="574"/>
      <c r="J1581" s="194"/>
      <c r="K1581" s="488" t="str">
        <f t="shared" si="1"/>
        <v/>
      </c>
      <c r="L1581" s="489">
        <f t="shared" si="6"/>
        <v>123</v>
      </c>
      <c r="M1581" s="489">
        <f t="shared" si="3"/>
        <v>10</v>
      </c>
      <c r="N1581" s="489" t="str">
        <f t="shared" si="4"/>
        <v/>
      </c>
      <c r="O1581" s="194"/>
      <c r="P1581" s="194"/>
      <c r="Q1581" s="194"/>
      <c r="R1581" s="194"/>
      <c r="S1581" s="194"/>
      <c r="T1581" s="194"/>
      <c r="U1581" s="194"/>
      <c r="V1581" s="194"/>
      <c r="W1581" s="194"/>
      <c r="X1581" s="194"/>
      <c r="Y1581" s="194"/>
    </row>
    <row r="1582">
      <c r="A1582" s="574"/>
      <c r="B1582" s="574"/>
      <c r="C1582" s="574"/>
      <c r="D1582" s="574"/>
      <c r="E1582" s="574"/>
      <c r="F1582" s="574"/>
      <c r="G1582" s="574"/>
      <c r="H1582" s="574"/>
      <c r="I1582" s="574"/>
      <c r="J1582" s="194"/>
      <c r="K1582" s="488" t="str">
        <f t="shared" si="1"/>
        <v/>
      </c>
      <c r="L1582" s="489">
        <f t="shared" si="6"/>
        <v>123</v>
      </c>
      <c r="M1582" s="489">
        <f t="shared" si="3"/>
        <v>10</v>
      </c>
      <c r="N1582" s="489" t="str">
        <f t="shared" si="4"/>
        <v/>
      </c>
      <c r="O1582" s="194"/>
      <c r="P1582" s="194"/>
      <c r="Q1582" s="194"/>
      <c r="R1582" s="194"/>
      <c r="S1582" s="194"/>
      <c r="T1582" s="194"/>
      <c r="U1582" s="194"/>
      <c r="V1582" s="194"/>
      <c r="W1582" s="194"/>
      <c r="X1582" s="194"/>
      <c r="Y1582" s="194"/>
    </row>
    <row r="1583">
      <c r="A1583" s="574"/>
      <c r="B1583" s="574"/>
      <c r="C1583" s="574"/>
      <c r="D1583" s="574"/>
      <c r="E1583" s="574"/>
      <c r="F1583" s="574"/>
      <c r="G1583" s="574"/>
      <c r="H1583" s="574"/>
      <c r="I1583" s="574"/>
      <c r="J1583" s="194"/>
      <c r="K1583" s="488" t="str">
        <f t="shared" si="1"/>
        <v/>
      </c>
      <c r="L1583" s="489">
        <f t="shared" si="6"/>
        <v>123</v>
      </c>
      <c r="M1583" s="489">
        <f t="shared" si="3"/>
        <v>10</v>
      </c>
      <c r="N1583" s="489" t="str">
        <f t="shared" si="4"/>
        <v/>
      </c>
      <c r="O1583" s="194"/>
      <c r="P1583" s="194"/>
      <c r="Q1583" s="194"/>
      <c r="R1583" s="194"/>
      <c r="S1583" s="194"/>
      <c r="T1583" s="194"/>
      <c r="U1583" s="194"/>
      <c r="V1583" s="194"/>
      <c r="W1583" s="194"/>
      <c r="X1583" s="194"/>
      <c r="Y1583" s="194"/>
    </row>
    <row r="1584">
      <c r="A1584" s="574"/>
      <c r="B1584" s="574"/>
      <c r="C1584" s="574"/>
      <c r="D1584" s="574"/>
      <c r="E1584" s="574"/>
      <c r="F1584" s="574"/>
      <c r="G1584" s="574"/>
      <c r="H1584" s="574"/>
      <c r="I1584" s="574"/>
      <c r="J1584" s="194"/>
      <c r="K1584" s="488" t="str">
        <f t="shared" si="1"/>
        <v/>
      </c>
      <c r="L1584" s="489">
        <f t="shared" si="6"/>
        <v>123</v>
      </c>
      <c r="M1584" s="489">
        <f t="shared" si="3"/>
        <v>10</v>
      </c>
      <c r="N1584" s="489" t="str">
        <f t="shared" si="4"/>
        <v/>
      </c>
      <c r="O1584" s="194"/>
      <c r="P1584" s="194"/>
      <c r="Q1584" s="194"/>
      <c r="R1584" s="194"/>
      <c r="S1584" s="194"/>
      <c r="T1584" s="194"/>
      <c r="U1584" s="194"/>
      <c r="V1584" s="194"/>
      <c r="W1584" s="194"/>
      <c r="X1584" s="194"/>
      <c r="Y1584" s="194"/>
    </row>
    <row r="1585">
      <c r="A1585" s="574"/>
      <c r="B1585" s="574"/>
      <c r="C1585" s="574"/>
      <c r="D1585" s="574"/>
      <c r="E1585" s="574"/>
      <c r="F1585" s="574"/>
      <c r="G1585" s="574"/>
      <c r="H1585" s="574"/>
      <c r="I1585" s="574"/>
      <c r="J1585" s="194"/>
      <c r="K1585" s="488" t="str">
        <f t="shared" si="1"/>
        <v/>
      </c>
      <c r="L1585" s="489">
        <f t="shared" si="6"/>
        <v>123</v>
      </c>
      <c r="M1585" s="489">
        <f t="shared" si="3"/>
        <v>10</v>
      </c>
      <c r="N1585" s="489" t="str">
        <f t="shared" si="4"/>
        <v/>
      </c>
      <c r="O1585" s="194"/>
      <c r="P1585" s="194"/>
      <c r="Q1585" s="194"/>
      <c r="R1585" s="194"/>
      <c r="S1585" s="194"/>
      <c r="T1585" s="194"/>
      <c r="U1585" s="194"/>
      <c r="V1585" s="194"/>
      <c r="W1585" s="194"/>
      <c r="X1585" s="194"/>
      <c r="Y1585" s="194"/>
    </row>
    <row r="1586">
      <c r="A1586" s="574"/>
      <c r="B1586" s="574"/>
      <c r="C1586" s="574"/>
      <c r="D1586" s="574"/>
      <c r="E1586" s="574"/>
      <c r="F1586" s="574"/>
      <c r="G1586" s="574"/>
      <c r="H1586" s="574"/>
      <c r="I1586" s="574"/>
      <c r="J1586" s="194"/>
      <c r="K1586" s="488" t="str">
        <f t="shared" si="1"/>
        <v/>
      </c>
      <c r="L1586" s="489">
        <f t="shared" si="6"/>
        <v>123</v>
      </c>
      <c r="M1586" s="489">
        <f t="shared" si="3"/>
        <v>10</v>
      </c>
      <c r="N1586" s="489" t="str">
        <f t="shared" si="4"/>
        <v/>
      </c>
      <c r="O1586" s="194"/>
      <c r="P1586" s="194"/>
      <c r="Q1586" s="194"/>
      <c r="R1586" s="194"/>
      <c r="S1586" s="194"/>
      <c r="T1586" s="194"/>
      <c r="U1586" s="194"/>
      <c r="V1586" s="194"/>
      <c r="W1586" s="194"/>
      <c r="X1586" s="194"/>
      <c r="Y1586" s="194"/>
    </row>
    <row r="1587">
      <c r="A1587" s="574"/>
      <c r="B1587" s="574"/>
      <c r="C1587" s="574"/>
      <c r="D1587" s="574"/>
      <c r="E1587" s="574"/>
      <c r="F1587" s="574"/>
      <c r="G1587" s="574"/>
      <c r="H1587" s="574"/>
      <c r="I1587" s="574"/>
      <c r="J1587" s="194"/>
      <c r="K1587" s="488" t="str">
        <f t="shared" si="1"/>
        <v/>
      </c>
      <c r="L1587" s="489">
        <f t="shared" si="6"/>
        <v>123</v>
      </c>
      <c r="M1587" s="489">
        <f t="shared" si="3"/>
        <v>10</v>
      </c>
      <c r="N1587" s="489" t="str">
        <f t="shared" si="4"/>
        <v/>
      </c>
      <c r="O1587" s="194"/>
      <c r="P1587" s="194"/>
      <c r="Q1587" s="194"/>
      <c r="R1587" s="194"/>
      <c r="S1587" s="194"/>
      <c r="T1587" s="194"/>
      <c r="U1587" s="194"/>
      <c r="V1587" s="194"/>
      <c r="W1587" s="194"/>
      <c r="X1587" s="194"/>
      <c r="Y1587" s="194"/>
    </row>
    <row r="1588">
      <c r="A1588" s="574"/>
      <c r="B1588" s="574"/>
      <c r="C1588" s="574"/>
      <c r="D1588" s="574"/>
      <c r="E1588" s="574"/>
      <c r="F1588" s="574"/>
      <c r="G1588" s="574"/>
      <c r="H1588" s="574"/>
      <c r="I1588" s="574"/>
      <c r="J1588" s="194"/>
      <c r="K1588" s="488" t="str">
        <f t="shared" si="1"/>
        <v/>
      </c>
      <c r="L1588" s="489">
        <f t="shared" si="6"/>
        <v>123</v>
      </c>
      <c r="M1588" s="489">
        <f t="shared" si="3"/>
        <v>10</v>
      </c>
      <c r="N1588" s="489" t="str">
        <f t="shared" si="4"/>
        <v/>
      </c>
      <c r="O1588" s="194"/>
      <c r="P1588" s="194"/>
      <c r="Q1588" s="194"/>
      <c r="R1588" s="194"/>
      <c r="S1588" s="194"/>
      <c r="T1588" s="194"/>
      <c r="U1588" s="194"/>
      <c r="V1588" s="194"/>
      <c r="W1588" s="194"/>
      <c r="X1588" s="194"/>
      <c r="Y1588" s="194"/>
    </row>
    <row r="1589">
      <c r="A1589" s="574"/>
      <c r="B1589" s="574"/>
      <c r="C1589" s="574"/>
      <c r="D1589" s="574"/>
      <c r="E1589" s="574"/>
      <c r="F1589" s="574"/>
      <c r="G1589" s="574"/>
      <c r="H1589" s="574"/>
      <c r="I1589" s="574"/>
      <c r="J1589" s="194"/>
      <c r="K1589" s="488" t="str">
        <f t="shared" si="1"/>
        <v/>
      </c>
      <c r="L1589" s="489">
        <f t="shared" si="6"/>
        <v>123</v>
      </c>
      <c r="M1589" s="489">
        <f t="shared" si="3"/>
        <v>10</v>
      </c>
      <c r="N1589" s="489" t="str">
        <f t="shared" si="4"/>
        <v/>
      </c>
      <c r="O1589" s="194"/>
      <c r="P1589" s="194"/>
      <c r="Q1589" s="194"/>
      <c r="R1589" s="194"/>
      <c r="S1589" s="194"/>
      <c r="T1589" s="194"/>
      <c r="U1589" s="194"/>
      <c r="V1589" s="194"/>
      <c r="W1589" s="194"/>
      <c r="X1589" s="194"/>
      <c r="Y1589" s="194"/>
    </row>
    <row r="1590">
      <c r="A1590" s="574"/>
      <c r="B1590" s="574"/>
      <c r="C1590" s="574"/>
      <c r="D1590" s="574"/>
      <c r="E1590" s="574"/>
      <c r="F1590" s="574"/>
      <c r="G1590" s="574"/>
      <c r="H1590" s="574"/>
      <c r="I1590" s="574"/>
      <c r="J1590" s="194"/>
      <c r="K1590" s="488" t="str">
        <f t="shared" si="1"/>
        <v/>
      </c>
      <c r="L1590" s="489">
        <f t="shared" si="6"/>
        <v>123</v>
      </c>
      <c r="M1590" s="489">
        <f t="shared" si="3"/>
        <v>10</v>
      </c>
      <c r="N1590" s="489" t="str">
        <f t="shared" si="4"/>
        <v/>
      </c>
      <c r="O1590" s="194"/>
      <c r="P1590" s="194"/>
      <c r="Q1590" s="194"/>
      <c r="R1590" s="194"/>
      <c r="S1590" s="194"/>
      <c r="T1590" s="194"/>
      <c r="U1590" s="194"/>
      <c r="V1590" s="194"/>
      <c r="W1590" s="194"/>
      <c r="X1590" s="194"/>
      <c r="Y1590" s="194"/>
    </row>
    <row r="1591">
      <c r="A1591" s="574"/>
      <c r="B1591" s="574"/>
      <c r="C1591" s="574"/>
      <c r="D1591" s="574"/>
      <c r="E1591" s="574"/>
      <c r="F1591" s="574"/>
      <c r="G1591" s="574"/>
      <c r="H1591" s="574"/>
      <c r="I1591" s="574"/>
      <c r="J1591" s="194"/>
      <c r="K1591" s="488" t="str">
        <f t="shared" si="1"/>
        <v/>
      </c>
      <c r="L1591" s="489">
        <f t="shared" si="6"/>
        <v>123</v>
      </c>
      <c r="M1591" s="489">
        <f t="shared" si="3"/>
        <v>10</v>
      </c>
      <c r="N1591" s="489" t="str">
        <f t="shared" si="4"/>
        <v/>
      </c>
      <c r="O1591" s="194"/>
      <c r="P1591" s="194"/>
      <c r="Q1591" s="194"/>
      <c r="R1591" s="194"/>
      <c r="S1591" s="194"/>
      <c r="T1591" s="194"/>
      <c r="U1591" s="194"/>
      <c r="V1591" s="194"/>
      <c r="W1591" s="194"/>
      <c r="X1591" s="194"/>
      <c r="Y1591" s="194"/>
    </row>
    <row r="1592">
      <c r="A1592" s="574"/>
      <c r="B1592" s="574"/>
      <c r="C1592" s="574"/>
      <c r="D1592" s="574"/>
      <c r="E1592" s="574"/>
      <c r="F1592" s="574"/>
      <c r="G1592" s="574"/>
      <c r="H1592" s="574"/>
      <c r="I1592" s="574"/>
      <c r="J1592" s="194"/>
      <c r="K1592" s="488" t="str">
        <f t="shared" si="1"/>
        <v/>
      </c>
      <c r="L1592" s="489">
        <f t="shared" si="6"/>
        <v>123</v>
      </c>
      <c r="M1592" s="489">
        <f t="shared" si="3"/>
        <v>10</v>
      </c>
      <c r="N1592" s="489" t="str">
        <f t="shared" si="4"/>
        <v/>
      </c>
      <c r="O1592" s="194"/>
      <c r="P1592" s="194"/>
      <c r="Q1592" s="194"/>
      <c r="R1592" s="194"/>
      <c r="S1592" s="194"/>
      <c r="T1592" s="194"/>
      <c r="U1592" s="194"/>
      <c r="V1592" s="194"/>
      <c r="W1592" s="194"/>
      <c r="X1592" s="194"/>
      <c r="Y1592" s="194"/>
    </row>
    <row r="1593">
      <c r="A1593" s="574"/>
      <c r="B1593" s="574"/>
      <c r="C1593" s="574"/>
      <c r="D1593" s="574"/>
      <c r="E1593" s="574"/>
      <c r="F1593" s="574"/>
      <c r="G1593" s="574"/>
      <c r="H1593" s="574"/>
      <c r="I1593" s="574"/>
      <c r="J1593" s="194"/>
      <c r="K1593" s="488" t="str">
        <f t="shared" si="1"/>
        <v/>
      </c>
      <c r="L1593" s="489">
        <f t="shared" si="6"/>
        <v>123</v>
      </c>
      <c r="M1593" s="489">
        <f t="shared" si="3"/>
        <v>10</v>
      </c>
      <c r="N1593" s="489" t="str">
        <f t="shared" si="4"/>
        <v/>
      </c>
      <c r="O1593" s="194"/>
      <c r="P1593" s="194"/>
      <c r="Q1593" s="194"/>
      <c r="R1593" s="194"/>
      <c r="S1593" s="194"/>
      <c r="T1593" s="194"/>
      <c r="U1593" s="194"/>
      <c r="V1593" s="194"/>
      <c r="W1593" s="194"/>
      <c r="X1593" s="194"/>
      <c r="Y1593" s="194"/>
    </row>
    <row r="1594">
      <c r="A1594" s="574"/>
      <c r="B1594" s="574"/>
      <c r="C1594" s="574"/>
      <c r="D1594" s="574"/>
      <c r="E1594" s="574"/>
      <c r="F1594" s="574"/>
      <c r="G1594" s="574"/>
      <c r="H1594" s="574"/>
      <c r="I1594" s="574"/>
      <c r="J1594" s="194"/>
      <c r="K1594" s="488" t="str">
        <f t="shared" si="1"/>
        <v/>
      </c>
      <c r="L1594" s="489">
        <f t="shared" si="6"/>
        <v>123</v>
      </c>
      <c r="M1594" s="489">
        <f t="shared" si="3"/>
        <v>10</v>
      </c>
      <c r="N1594" s="489" t="str">
        <f t="shared" si="4"/>
        <v/>
      </c>
      <c r="O1594" s="194"/>
      <c r="P1594" s="194"/>
      <c r="Q1594" s="194"/>
      <c r="R1594" s="194"/>
      <c r="S1594" s="194"/>
      <c r="T1594" s="194"/>
      <c r="U1594" s="194"/>
      <c r="V1594" s="194"/>
      <c r="W1594" s="194"/>
      <c r="X1594" s="194"/>
      <c r="Y1594" s="194"/>
    </row>
    <row r="1595">
      <c r="A1595" s="574"/>
      <c r="B1595" s="574"/>
      <c r="C1595" s="574"/>
      <c r="D1595" s="574"/>
      <c r="E1595" s="574"/>
      <c r="F1595" s="574"/>
      <c r="G1595" s="574"/>
      <c r="H1595" s="574"/>
      <c r="I1595" s="574"/>
      <c r="J1595" s="194"/>
      <c r="K1595" s="488" t="str">
        <f t="shared" si="1"/>
        <v/>
      </c>
      <c r="L1595" s="489">
        <f t="shared" si="6"/>
        <v>123</v>
      </c>
      <c r="M1595" s="489">
        <f t="shared" si="3"/>
        <v>10</v>
      </c>
      <c r="N1595" s="489" t="str">
        <f t="shared" si="4"/>
        <v/>
      </c>
      <c r="O1595" s="194"/>
      <c r="P1595" s="194"/>
      <c r="Q1595" s="194"/>
      <c r="R1595" s="194"/>
      <c r="S1595" s="194"/>
      <c r="T1595" s="194"/>
      <c r="U1595" s="194"/>
      <c r="V1595" s="194"/>
      <c r="W1595" s="194"/>
      <c r="X1595" s="194"/>
      <c r="Y1595" s="194"/>
    </row>
    <row r="1596">
      <c r="A1596" s="574"/>
      <c r="B1596" s="574"/>
      <c r="C1596" s="574"/>
      <c r="D1596" s="574"/>
      <c r="E1596" s="574"/>
      <c r="F1596" s="574"/>
      <c r="G1596" s="574"/>
      <c r="H1596" s="574"/>
      <c r="I1596" s="574"/>
      <c r="J1596" s="194"/>
      <c r="K1596" s="488" t="str">
        <f t="shared" si="1"/>
        <v/>
      </c>
      <c r="L1596" s="489">
        <f t="shared" si="6"/>
        <v>123</v>
      </c>
      <c r="M1596" s="489">
        <f t="shared" si="3"/>
        <v>10</v>
      </c>
      <c r="N1596" s="489" t="str">
        <f t="shared" si="4"/>
        <v/>
      </c>
      <c r="O1596" s="194"/>
      <c r="P1596" s="194"/>
      <c r="Q1596" s="194"/>
      <c r="R1596" s="194"/>
      <c r="S1596" s="194"/>
      <c r="T1596" s="194"/>
      <c r="U1596" s="194"/>
      <c r="V1596" s="194"/>
      <c r="W1596" s="194"/>
      <c r="X1596" s="194"/>
      <c r="Y1596" s="194"/>
    </row>
    <row r="1597">
      <c r="A1597" s="574"/>
      <c r="B1597" s="574"/>
      <c r="C1597" s="574"/>
      <c r="D1597" s="574"/>
      <c r="E1597" s="574"/>
      <c r="F1597" s="574"/>
      <c r="G1597" s="574"/>
      <c r="H1597" s="574"/>
      <c r="I1597" s="574"/>
      <c r="J1597" s="194"/>
      <c r="K1597" s="488" t="str">
        <f t="shared" si="1"/>
        <v/>
      </c>
      <c r="L1597" s="489">
        <f t="shared" si="6"/>
        <v>123</v>
      </c>
      <c r="M1597" s="489">
        <f t="shared" si="3"/>
        <v>10</v>
      </c>
      <c r="N1597" s="489" t="str">
        <f t="shared" si="4"/>
        <v/>
      </c>
      <c r="O1597" s="194"/>
      <c r="P1597" s="194"/>
      <c r="Q1597" s="194"/>
      <c r="R1597" s="194"/>
      <c r="S1597" s="194"/>
      <c r="T1597" s="194"/>
      <c r="U1597" s="194"/>
      <c r="V1597" s="194"/>
      <c r="W1597" s="194"/>
      <c r="X1597" s="194"/>
      <c r="Y1597" s="194"/>
    </row>
    <row r="1598">
      <c r="A1598" s="574"/>
      <c r="B1598" s="574"/>
      <c r="C1598" s="574"/>
      <c r="D1598" s="574"/>
      <c r="E1598" s="574"/>
      <c r="F1598" s="574"/>
      <c r="G1598" s="574"/>
      <c r="H1598" s="574"/>
      <c r="I1598" s="574"/>
      <c r="J1598" s="194"/>
      <c r="K1598" s="488" t="str">
        <f t="shared" si="1"/>
        <v/>
      </c>
      <c r="L1598" s="489">
        <f t="shared" si="6"/>
        <v>123</v>
      </c>
      <c r="M1598" s="489">
        <f t="shared" si="3"/>
        <v>10</v>
      </c>
      <c r="N1598" s="489" t="str">
        <f t="shared" si="4"/>
        <v/>
      </c>
      <c r="O1598" s="194"/>
      <c r="P1598" s="194"/>
      <c r="Q1598" s="194"/>
      <c r="R1598" s="194"/>
      <c r="S1598" s="194"/>
      <c r="T1598" s="194"/>
      <c r="U1598" s="194"/>
      <c r="V1598" s="194"/>
      <c r="W1598" s="194"/>
      <c r="X1598" s="194"/>
      <c r="Y1598" s="194"/>
    </row>
    <row r="1599">
      <c r="A1599" s="574"/>
      <c r="B1599" s="574"/>
      <c r="C1599" s="574"/>
      <c r="D1599" s="574"/>
      <c r="E1599" s="574"/>
      <c r="F1599" s="574"/>
      <c r="G1599" s="574"/>
      <c r="H1599" s="574"/>
      <c r="I1599" s="574"/>
      <c r="J1599" s="194"/>
      <c r="K1599" s="488" t="str">
        <f t="shared" si="1"/>
        <v/>
      </c>
      <c r="L1599" s="489">
        <f t="shared" si="6"/>
        <v>123</v>
      </c>
      <c r="M1599" s="489">
        <f t="shared" si="3"/>
        <v>10</v>
      </c>
      <c r="N1599" s="489" t="str">
        <f t="shared" si="4"/>
        <v/>
      </c>
      <c r="O1599" s="194"/>
      <c r="P1599" s="194"/>
      <c r="Q1599" s="194"/>
      <c r="R1599" s="194"/>
      <c r="S1599" s="194"/>
      <c r="T1599" s="194"/>
      <c r="U1599" s="194"/>
      <c r="V1599" s="194"/>
      <c r="W1599" s="194"/>
      <c r="X1599" s="194"/>
      <c r="Y1599" s="194"/>
    </row>
    <row r="1600">
      <c r="A1600" s="574"/>
      <c r="B1600" s="574"/>
      <c r="C1600" s="574"/>
      <c r="D1600" s="574"/>
      <c r="E1600" s="574"/>
      <c r="F1600" s="574"/>
      <c r="G1600" s="574"/>
      <c r="H1600" s="574"/>
      <c r="I1600" s="574"/>
      <c r="J1600" s="194"/>
      <c r="K1600" s="488" t="str">
        <f t="shared" si="1"/>
        <v/>
      </c>
      <c r="L1600" s="489">
        <f t="shared" si="6"/>
        <v>123</v>
      </c>
      <c r="M1600" s="489">
        <f t="shared" si="3"/>
        <v>10</v>
      </c>
      <c r="N1600" s="489" t="str">
        <f t="shared" si="4"/>
        <v/>
      </c>
      <c r="O1600" s="194"/>
      <c r="P1600" s="194"/>
      <c r="Q1600" s="194"/>
      <c r="R1600" s="194"/>
      <c r="S1600" s="194"/>
      <c r="T1600" s="194"/>
      <c r="U1600" s="194"/>
      <c r="V1600" s="194"/>
      <c r="W1600" s="194"/>
      <c r="X1600" s="194"/>
      <c r="Y1600" s="194"/>
    </row>
    <row r="1601">
      <c r="A1601" s="574"/>
      <c r="B1601" s="574"/>
      <c r="C1601" s="574"/>
      <c r="D1601" s="574"/>
      <c r="E1601" s="574"/>
      <c r="F1601" s="574"/>
      <c r="G1601" s="574"/>
      <c r="H1601" s="574"/>
      <c r="I1601" s="574"/>
      <c r="J1601" s="194"/>
      <c r="K1601" s="488" t="str">
        <f t="shared" si="1"/>
        <v/>
      </c>
      <c r="L1601" s="489">
        <f t="shared" si="6"/>
        <v>123</v>
      </c>
      <c r="M1601" s="489">
        <f t="shared" si="3"/>
        <v>10</v>
      </c>
      <c r="N1601" s="489" t="str">
        <f t="shared" si="4"/>
        <v/>
      </c>
      <c r="O1601" s="194"/>
      <c r="P1601" s="194"/>
      <c r="Q1601" s="194"/>
      <c r="R1601" s="194"/>
      <c r="S1601" s="194"/>
      <c r="T1601" s="194"/>
      <c r="U1601" s="194"/>
      <c r="V1601" s="194"/>
      <c r="W1601" s="194"/>
      <c r="X1601" s="194"/>
      <c r="Y1601" s="194"/>
    </row>
    <row r="1602">
      <c r="A1602" s="574"/>
      <c r="B1602" s="574"/>
      <c r="C1602" s="574"/>
      <c r="D1602" s="574"/>
      <c r="E1602" s="574"/>
      <c r="F1602" s="574"/>
      <c r="G1602" s="574"/>
      <c r="H1602" s="574"/>
      <c r="I1602" s="574"/>
      <c r="J1602" s="194"/>
      <c r="K1602" s="488" t="str">
        <f t="shared" si="1"/>
        <v/>
      </c>
      <c r="L1602" s="489">
        <f t="shared" si="6"/>
        <v>123</v>
      </c>
      <c r="M1602" s="489">
        <f t="shared" si="3"/>
        <v>10</v>
      </c>
      <c r="N1602" s="489" t="str">
        <f t="shared" si="4"/>
        <v/>
      </c>
      <c r="O1602" s="194"/>
      <c r="P1602" s="194"/>
      <c r="Q1602" s="194"/>
      <c r="R1602" s="194"/>
      <c r="S1602" s="194"/>
      <c r="T1602" s="194"/>
      <c r="U1602" s="194"/>
      <c r="V1602" s="194"/>
      <c r="W1602" s="194"/>
      <c r="X1602" s="194"/>
      <c r="Y1602" s="194"/>
    </row>
    <row r="1603">
      <c r="A1603" s="574"/>
      <c r="B1603" s="574"/>
      <c r="C1603" s="574"/>
      <c r="D1603" s="574"/>
      <c r="E1603" s="574"/>
      <c r="F1603" s="574"/>
      <c r="G1603" s="574"/>
      <c r="H1603" s="574"/>
      <c r="I1603" s="574"/>
      <c r="J1603" s="194"/>
      <c r="K1603" s="488" t="str">
        <f t="shared" si="1"/>
        <v/>
      </c>
      <c r="L1603" s="489">
        <f t="shared" si="6"/>
        <v>123</v>
      </c>
      <c r="M1603" s="489">
        <f t="shared" si="3"/>
        <v>10</v>
      </c>
      <c r="N1603" s="489" t="str">
        <f t="shared" si="4"/>
        <v/>
      </c>
      <c r="O1603" s="194"/>
      <c r="P1603" s="194"/>
      <c r="Q1603" s="194"/>
      <c r="R1603" s="194"/>
      <c r="S1603" s="194"/>
      <c r="T1603" s="194"/>
      <c r="U1603" s="194"/>
      <c r="V1603" s="194"/>
      <c r="W1603" s="194"/>
      <c r="X1603" s="194"/>
      <c r="Y1603" s="194"/>
    </row>
    <row r="1604">
      <c r="A1604" s="574"/>
      <c r="B1604" s="574"/>
      <c r="C1604" s="574"/>
      <c r="D1604" s="574"/>
      <c r="E1604" s="574"/>
      <c r="F1604" s="574"/>
      <c r="G1604" s="574"/>
      <c r="H1604" s="574"/>
      <c r="I1604" s="574"/>
      <c r="J1604" s="194"/>
      <c r="K1604" s="488" t="str">
        <f t="shared" si="1"/>
        <v/>
      </c>
      <c r="L1604" s="489">
        <f t="shared" si="6"/>
        <v>123</v>
      </c>
      <c r="M1604" s="489">
        <f t="shared" si="3"/>
        <v>10</v>
      </c>
      <c r="N1604" s="489" t="str">
        <f t="shared" si="4"/>
        <v/>
      </c>
      <c r="O1604" s="194"/>
      <c r="P1604" s="194"/>
      <c r="Q1604" s="194"/>
      <c r="R1604" s="194"/>
      <c r="S1604" s="194"/>
      <c r="T1604" s="194"/>
      <c r="U1604" s="194"/>
      <c r="V1604" s="194"/>
      <c r="W1604" s="194"/>
      <c r="X1604" s="194"/>
      <c r="Y1604" s="194"/>
    </row>
    <row r="1605">
      <c r="A1605" s="574"/>
      <c r="B1605" s="574"/>
      <c r="C1605" s="574"/>
      <c r="D1605" s="574"/>
      <c r="E1605" s="574"/>
      <c r="F1605" s="574"/>
      <c r="G1605" s="574"/>
      <c r="H1605" s="574"/>
      <c r="I1605" s="574"/>
      <c r="J1605" s="194"/>
      <c r="K1605" s="488" t="str">
        <f t="shared" si="1"/>
        <v/>
      </c>
      <c r="L1605" s="489">
        <f t="shared" si="6"/>
        <v>123</v>
      </c>
      <c r="M1605" s="489">
        <f t="shared" si="3"/>
        <v>10</v>
      </c>
      <c r="N1605" s="489" t="str">
        <f t="shared" si="4"/>
        <v/>
      </c>
      <c r="O1605" s="194"/>
      <c r="P1605" s="194"/>
      <c r="Q1605" s="194"/>
      <c r="R1605" s="194"/>
      <c r="S1605" s="194"/>
      <c r="T1605" s="194"/>
      <c r="U1605" s="194"/>
      <c r="V1605" s="194"/>
      <c r="W1605" s="194"/>
      <c r="X1605" s="194"/>
      <c r="Y1605" s="194"/>
    </row>
    <row r="1606">
      <c r="A1606" s="574"/>
      <c r="B1606" s="574"/>
      <c r="C1606" s="574"/>
      <c r="D1606" s="574"/>
      <c r="E1606" s="574"/>
      <c r="F1606" s="574"/>
      <c r="G1606" s="574"/>
      <c r="H1606" s="574"/>
      <c r="I1606" s="574"/>
      <c r="J1606" s="194"/>
      <c r="K1606" s="488" t="str">
        <f t="shared" si="1"/>
        <v/>
      </c>
      <c r="L1606" s="489">
        <f t="shared" si="6"/>
        <v>123</v>
      </c>
      <c r="M1606" s="489">
        <f t="shared" si="3"/>
        <v>10</v>
      </c>
      <c r="N1606" s="489" t="str">
        <f t="shared" si="4"/>
        <v/>
      </c>
      <c r="O1606" s="194"/>
      <c r="P1606" s="194"/>
      <c r="Q1606" s="194"/>
      <c r="R1606" s="194"/>
      <c r="S1606" s="194"/>
      <c r="T1606" s="194"/>
      <c r="U1606" s="194"/>
      <c r="V1606" s="194"/>
      <c r="W1606" s="194"/>
      <c r="X1606" s="194"/>
      <c r="Y1606" s="194"/>
    </row>
    <row r="1607">
      <c r="A1607" s="574"/>
      <c r="B1607" s="574"/>
      <c r="C1607" s="574"/>
      <c r="D1607" s="574"/>
      <c r="E1607" s="574"/>
      <c r="F1607" s="574"/>
      <c r="G1607" s="574"/>
      <c r="H1607" s="574"/>
      <c r="I1607" s="574"/>
      <c r="J1607" s="194"/>
      <c r="K1607" s="488" t="str">
        <f t="shared" si="1"/>
        <v/>
      </c>
      <c r="L1607" s="489">
        <f t="shared" si="6"/>
        <v>123</v>
      </c>
      <c r="M1607" s="489">
        <f t="shared" si="3"/>
        <v>10</v>
      </c>
      <c r="N1607" s="489" t="str">
        <f t="shared" si="4"/>
        <v/>
      </c>
      <c r="O1607" s="194"/>
      <c r="P1607" s="194"/>
      <c r="Q1607" s="194"/>
      <c r="R1607" s="194"/>
      <c r="S1607" s="194"/>
      <c r="T1607" s="194"/>
      <c r="U1607" s="194"/>
      <c r="V1607" s="194"/>
      <c r="W1607" s="194"/>
      <c r="X1607" s="194"/>
      <c r="Y1607" s="194"/>
    </row>
    <row r="1608">
      <c r="A1608" s="574"/>
      <c r="B1608" s="574"/>
      <c r="C1608" s="574"/>
      <c r="D1608" s="574"/>
      <c r="E1608" s="574"/>
      <c r="F1608" s="574"/>
      <c r="G1608" s="574"/>
      <c r="H1608" s="574"/>
      <c r="I1608" s="574"/>
      <c r="J1608" s="194"/>
      <c r="K1608" s="488" t="str">
        <f t="shared" si="1"/>
        <v/>
      </c>
      <c r="L1608" s="489">
        <f t="shared" si="6"/>
        <v>123</v>
      </c>
      <c r="M1608" s="489">
        <f t="shared" si="3"/>
        <v>10</v>
      </c>
      <c r="N1608" s="489" t="str">
        <f t="shared" si="4"/>
        <v/>
      </c>
      <c r="O1608" s="194"/>
      <c r="P1608" s="194"/>
      <c r="Q1608" s="194"/>
      <c r="R1608" s="194"/>
      <c r="S1608" s="194"/>
      <c r="T1608" s="194"/>
      <c r="U1608" s="194"/>
      <c r="V1608" s="194"/>
      <c r="W1608" s="194"/>
      <c r="X1608" s="194"/>
      <c r="Y1608" s="194"/>
    </row>
    <row r="1609">
      <c r="A1609" s="574"/>
      <c r="B1609" s="574"/>
      <c r="C1609" s="574"/>
      <c r="D1609" s="574"/>
      <c r="E1609" s="574"/>
      <c r="F1609" s="574"/>
      <c r="G1609" s="574"/>
      <c r="H1609" s="574"/>
      <c r="I1609" s="574"/>
      <c r="J1609" s="194"/>
      <c r="K1609" s="488" t="str">
        <f t="shared" si="1"/>
        <v/>
      </c>
      <c r="L1609" s="489">
        <f t="shared" si="6"/>
        <v>123</v>
      </c>
      <c r="M1609" s="489">
        <f t="shared" si="3"/>
        <v>10</v>
      </c>
      <c r="N1609" s="489" t="str">
        <f t="shared" si="4"/>
        <v/>
      </c>
      <c r="O1609" s="194"/>
      <c r="P1609" s="194"/>
      <c r="Q1609" s="194"/>
      <c r="R1609" s="194"/>
      <c r="S1609" s="194"/>
      <c r="T1609" s="194"/>
      <c r="U1609" s="194"/>
      <c r="V1609" s="194"/>
      <c r="W1609" s="194"/>
      <c r="X1609" s="194"/>
      <c r="Y1609" s="194"/>
    </row>
    <row r="1610">
      <c r="A1610" s="574"/>
      <c r="B1610" s="574"/>
      <c r="C1610" s="574"/>
      <c r="D1610" s="574"/>
      <c r="E1610" s="574"/>
      <c r="F1610" s="574"/>
      <c r="G1610" s="574"/>
      <c r="H1610" s="574"/>
      <c r="I1610" s="574"/>
      <c r="J1610" s="194"/>
      <c r="K1610" s="488" t="str">
        <f t="shared" si="1"/>
        <v/>
      </c>
      <c r="L1610" s="489">
        <f t="shared" si="6"/>
        <v>123</v>
      </c>
      <c r="M1610" s="489">
        <f t="shared" si="3"/>
        <v>10</v>
      </c>
      <c r="N1610" s="489" t="str">
        <f t="shared" si="4"/>
        <v/>
      </c>
      <c r="O1610" s="194"/>
      <c r="P1610" s="194"/>
      <c r="Q1610" s="194"/>
      <c r="R1610" s="194"/>
      <c r="S1610" s="194"/>
      <c r="T1610" s="194"/>
      <c r="U1610" s="194"/>
      <c r="V1610" s="194"/>
      <c r="W1610" s="194"/>
      <c r="X1610" s="194"/>
      <c r="Y1610" s="194"/>
    </row>
    <row r="1611">
      <c r="A1611" s="574"/>
      <c r="B1611" s="574"/>
      <c r="C1611" s="574"/>
      <c r="D1611" s="574"/>
      <c r="E1611" s="574"/>
      <c r="F1611" s="574"/>
      <c r="G1611" s="574"/>
      <c r="H1611" s="574"/>
      <c r="I1611" s="574"/>
      <c r="J1611" s="194"/>
      <c r="K1611" s="488" t="str">
        <f t="shared" si="1"/>
        <v/>
      </c>
      <c r="L1611" s="489">
        <f t="shared" si="6"/>
        <v>123</v>
      </c>
      <c r="M1611" s="489">
        <f t="shared" si="3"/>
        <v>10</v>
      </c>
      <c r="N1611" s="489" t="str">
        <f t="shared" si="4"/>
        <v/>
      </c>
      <c r="O1611" s="194"/>
      <c r="P1611" s="194"/>
      <c r="Q1611" s="194"/>
      <c r="R1611" s="194"/>
      <c r="S1611" s="194"/>
      <c r="T1611" s="194"/>
      <c r="U1611" s="194"/>
      <c r="V1611" s="194"/>
      <c r="W1611" s="194"/>
      <c r="X1611" s="194"/>
      <c r="Y1611" s="194"/>
    </row>
    <row r="1612">
      <c r="A1612" s="574"/>
      <c r="B1612" s="574"/>
      <c r="C1612" s="574"/>
      <c r="D1612" s="574"/>
      <c r="E1612" s="574"/>
      <c r="F1612" s="574"/>
      <c r="G1612" s="574"/>
      <c r="H1612" s="574"/>
      <c r="I1612" s="574"/>
      <c r="J1612" s="194"/>
      <c r="K1612" s="488" t="str">
        <f t="shared" si="1"/>
        <v/>
      </c>
      <c r="L1612" s="489">
        <f t="shared" si="6"/>
        <v>123</v>
      </c>
      <c r="M1612" s="489">
        <f t="shared" si="3"/>
        <v>10</v>
      </c>
      <c r="N1612" s="489" t="str">
        <f t="shared" si="4"/>
        <v/>
      </c>
      <c r="O1612" s="194"/>
      <c r="P1612" s="194"/>
      <c r="Q1612" s="194"/>
      <c r="R1612" s="194"/>
      <c r="S1612" s="194"/>
      <c r="T1612" s="194"/>
      <c r="U1612" s="194"/>
      <c r="V1612" s="194"/>
      <c r="W1612" s="194"/>
      <c r="X1612" s="194"/>
      <c r="Y1612" s="194"/>
    </row>
    <row r="1613">
      <c r="A1613" s="574"/>
      <c r="B1613" s="574"/>
      <c r="C1613" s="574"/>
      <c r="D1613" s="574"/>
      <c r="E1613" s="574"/>
      <c r="F1613" s="574"/>
      <c r="G1613" s="574"/>
      <c r="H1613" s="574"/>
      <c r="I1613" s="574"/>
      <c r="J1613" s="194"/>
      <c r="K1613" s="488" t="str">
        <f t="shared" si="1"/>
        <v/>
      </c>
      <c r="L1613" s="489">
        <f t="shared" si="6"/>
        <v>123</v>
      </c>
      <c r="M1613" s="489">
        <f t="shared" si="3"/>
        <v>10</v>
      </c>
      <c r="N1613" s="489" t="str">
        <f t="shared" si="4"/>
        <v/>
      </c>
      <c r="O1613" s="194"/>
      <c r="P1613" s="194"/>
      <c r="Q1613" s="194"/>
      <c r="R1613" s="194"/>
      <c r="S1613" s="194"/>
      <c r="T1613" s="194"/>
      <c r="U1613" s="194"/>
      <c r="V1613" s="194"/>
      <c r="W1613" s="194"/>
      <c r="X1613" s="194"/>
      <c r="Y1613" s="194"/>
    </row>
    <row r="1614">
      <c r="A1614" s="574"/>
      <c r="B1614" s="574"/>
      <c r="C1614" s="574"/>
      <c r="D1614" s="574"/>
      <c r="E1614" s="574"/>
      <c r="F1614" s="574"/>
      <c r="G1614" s="574"/>
      <c r="H1614" s="574"/>
      <c r="I1614" s="574"/>
      <c r="J1614" s="194"/>
      <c r="K1614" s="488" t="str">
        <f t="shared" si="1"/>
        <v/>
      </c>
      <c r="L1614" s="489">
        <f t="shared" si="6"/>
        <v>123</v>
      </c>
      <c r="M1614" s="489">
        <f t="shared" si="3"/>
        <v>10</v>
      </c>
      <c r="N1614" s="489" t="str">
        <f t="shared" si="4"/>
        <v/>
      </c>
      <c r="O1614" s="194"/>
      <c r="P1614" s="194"/>
      <c r="Q1614" s="194"/>
      <c r="R1614" s="194"/>
      <c r="S1614" s="194"/>
      <c r="T1614" s="194"/>
      <c r="U1614" s="194"/>
      <c r="V1614" s="194"/>
      <c r="W1614" s="194"/>
      <c r="X1614" s="194"/>
      <c r="Y1614" s="194"/>
    </row>
    <row r="1615">
      <c r="A1615" s="574"/>
      <c r="B1615" s="574"/>
      <c r="C1615" s="574"/>
      <c r="D1615" s="574"/>
      <c r="E1615" s="574"/>
      <c r="F1615" s="574"/>
      <c r="G1615" s="574"/>
      <c r="H1615" s="574"/>
      <c r="I1615" s="574"/>
      <c r="J1615" s="194"/>
      <c r="K1615" s="488" t="str">
        <f t="shared" si="1"/>
        <v/>
      </c>
      <c r="L1615" s="489">
        <f t="shared" si="6"/>
        <v>123</v>
      </c>
      <c r="M1615" s="489">
        <f t="shared" si="3"/>
        <v>10</v>
      </c>
      <c r="N1615" s="489" t="str">
        <f t="shared" si="4"/>
        <v/>
      </c>
      <c r="O1615" s="194"/>
      <c r="P1615" s="194"/>
      <c r="Q1615" s="194"/>
      <c r="R1615" s="194"/>
      <c r="S1615" s="194"/>
      <c r="T1615" s="194"/>
      <c r="U1615" s="194"/>
      <c r="V1615" s="194"/>
      <c r="W1615" s="194"/>
      <c r="X1615" s="194"/>
      <c r="Y1615" s="194"/>
    </row>
    <row r="1616">
      <c r="A1616" s="574"/>
      <c r="B1616" s="574"/>
      <c r="C1616" s="574"/>
      <c r="D1616" s="574"/>
      <c r="E1616" s="574"/>
      <c r="F1616" s="574"/>
      <c r="G1616" s="574"/>
      <c r="H1616" s="574"/>
      <c r="I1616" s="574"/>
      <c r="J1616" s="194"/>
      <c r="K1616" s="488" t="str">
        <f t="shared" si="1"/>
        <v/>
      </c>
      <c r="L1616" s="489">
        <f t="shared" si="6"/>
        <v>123</v>
      </c>
      <c r="M1616" s="489">
        <f t="shared" si="3"/>
        <v>10</v>
      </c>
      <c r="N1616" s="489" t="str">
        <f t="shared" si="4"/>
        <v/>
      </c>
      <c r="O1616" s="194"/>
      <c r="P1616" s="194"/>
      <c r="Q1616" s="194"/>
      <c r="R1616" s="194"/>
      <c r="S1616" s="194"/>
      <c r="T1616" s="194"/>
      <c r="U1616" s="194"/>
      <c r="V1616" s="194"/>
      <c r="W1616" s="194"/>
      <c r="X1616" s="194"/>
      <c r="Y1616" s="194"/>
    </row>
    <row r="1617">
      <c r="A1617" s="574"/>
      <c r="B1617" s="574"/>
      <c r="C1617" s="574"/>
      <c r="D1617" s="574"/>
      <c r="E1617" s="574"/>
      <c r="F1617" s="574"/>
      <c r="G1617" s="574"/>
      <c r="H1617" s="574"/>
      <c r="I1617" s="574"/>
      <c r="J1617" s="194"/>
      <c r="K1617" s="488" t="str">
        <f t="shared" si="1"/>
        <v/>
      </c>
      <c r="L1617" s="489">
        <f t="shared" si="6"/>
        <v>123</v>
      </c>
      <c r="M1617" s="489">
        <f t="shared" si="3"/>
        <v>10</v>
      </c>
      <c r="N1617" s="489" t="str">
        <f t="shared" si="4"/>
        <v/>
      </c>
      <c r="O1617" s="194"/>
      <c r="P1617" s="194"/>
      <c r="Q1617" s="194"/>
      <c r="R1617" s="194"/>
      <c r="S1617" s="194"/>
      <c r="T1617" s="194"/>
      <c r="U1617" s="194"/>
      <c r="V1617" s="194"/>
      <c r="W1617" s="194"/>
      <c r="X1617" s="194"/>
      <c r="Y1617" s="194"/>
    </row>
    <row r="1618">
      <c r="A1618" s="574"/>
      <c r="B1618" s="574"/>
      <c r="C1618" s="574"/>
      <c r="D1618" s="574"/>
      <c r="E1618" s="574"/>
      <c r="F1618" s="574"/>
      <c r="G1618" s="574"/>
      <c r="H1618" s="574"/>
      <c r="I1618" s="574"/>
      <c r="J1618" s="194"/>
      <c r="K1618" s="488" t="str">
        <f t="shared" si="1"/>
        <v/>
      </c>
      <c r="L1618" s="489">
        <f t="shared" si="6"/>
        <v>123</v>
      </c>
      <c r="M1618" s="489">
        <f t="shared" si="3"/>
        <v>10</v>
      </c>
      <c r="N1618" s="489" t="str">
        <f t="shared" si="4"/>
        <v/>
      </c>
      <c r="O1618" s="194"/>
      <c r="P1618" s="194"/>
      <c r="Q1618" s="194"/>
      <c r="R1618" s="194"/>
      <c r="S1618" s="194"/>
      <c r="T1618" s="194"/>
      <c r="U1618" s="194"/>
      <c r="V1618" s="194"/>
      <c r="W1618" s="194"/>
      <c r="X1618" s="194"/>
      <c r="Y1618" s="194"/>
    </row>
    <row r="1619">
      <c r="A1619" s="574"/>
      <c r="B1619" s="574"/>
      <c r="C1619" s="574"/>
      <c r="D1619" s="574"/>
      <c r="E1619" s="574"/>
      <c r="F1619" s="574"/>
      <c r="G1619" s="574"/>
      <c r="H1619" s="574"/>
      <c r="I1619" s="574"/>
      <c r="J1619" s="194"/>
      <c r="K1619" s="488" t="str">
        <f t="shared" si="1"/>
        <v/>
      </c>
      <c r="L1619" s="489">
        <f t="shared" si="6"/>
        <v>123</v>
      </c>
      <c r="M1619" s="489">
        <f t="shared" si="3"/>
        <v>10</v>
      </c>
      <c r="N1619" s="489" t="str">
        <f t="shared" si="4"/>
        <v/>
      </c>
      <c r="O1619" s="194"/>
      <c r="P1619" s="194"/>
      <c r="Q1619" s="194"/>
      <c r="R1619" s="194"/>
      <c r="S1619" s="194"/>
      <c r="T1619" s="194"/>
      <c r="U1619" s="194"/>
      <c r="V1619" s="194"/>
      <c r="W1619" s="194"/>
      <c r="X1619" s="194"/>
      <c r="Y1619" s="194"/>
    </row>
    <row r="1620">
      <c r="A1620" s="574"/>
      <c r="B1620" s="574"/>
      <c r="C1620" s="574"/>
      <c r="D1620" s="574"/>
      <c r="E1620" s="574"/>
      <c r="F1620" s="574"/>
      <c r="G1620" s="574"/>
      <c r="H1620" s="574"/>
      <c r="I1620" s="574"/>
      <c r="J1620" s="194"/>
      <c r="K1620" s="488" t="str">
        <f t="shared" si="1"/>
        <v/>
      </c>
      <c r="L1620" s="489">
        <f t="shared" si="6"/>
        <v>123</v>
      </c>
      <c r="M1620" s="489">
        <f t="shared" si="3"/>
        <v>10</v>
      </c>
      <c r="N1620" s="489" t="str">
        <f t="shared" si="4"/>
        <v/>
      </c>
      <c r="O1620" s="194"/>
      <c r="P1620" s="194"/>
      <c r="Q1620" s="194"/>
      <c r="R1620" s="194"/>
      <c r="S1620" s="194"/>
      <c r="T1620" s="194"/>
      <c r="U1620" s="194"/>
      <c r="V1620" s="194"/>
      <c r="W1620" s="194"/>
      <c r="X1620" s="194"/>
      <c r="Y1620" s="194"/>
    </row>
    <row r="1621">
      <c r="A1621" s="574"/>
      <c r="B1621" s="574"/>
      <c r="C1621" s="574"/>
      <c r="D1621" s="574"/>
      <c r="E1621" s="574"/>
      <c r="F1621" s="574"/>
      <c r="G1621" s="574"/>
      <c r="H1621" s="574"/>
      <c r="I1621" s="574"/>
      <c r="J1621" s="194"/>
      <c r="K1621" s="488" t="str">
        <f t="shared" si="1"/>
        <v/>
      </c>
      <c r="L1621" s="489">
        <f t="shared" si="6"/>
        <v>123</v>
      </c>
      <c r="M1621" s="489">
        <f t="shared" si="3"/>
        <v>10</v>
      </c>
      <c r="N1621" s="489" t="str">
        <f t="shared" si="4"/>
        <v/>
      </c>
      <c r="O1621" s="194"/>
      <c r="P1621" s="194"/>
      <c r="Q1621" s="194"/>
      <c r="R1621" s="194"/>
      <c r="S1621" s="194"/>
      <c r="T1621" s="194"/>
      <c r="U1621" s="194"/>
      <c r="V1621" s="194"/>
      <c r="W1621" s="194"/>
      <c r="X1621" s="194"/>
      <c r="Y1621" s="194"/>
    </row>
    <row r="1622">
      <c r="A1622" s="574"/>
      <c r="B1622" s="574"/>
      <c r="C1622" s="574"/>
      <c r="D1622" s="574"/>
      <c r="E1622" s="574"/>
      <c r="F1622" s="574"/>
      <c r="G1622" s="574"/>
      <c r="H1622" s="574"/>
      <c r="I1622" s="574"/>
      <c r="J1622" s="194"/>
      <c r="K1622" s="488" t="str">
        <f t="shared" si="1"/>
        <v/>
      </c>
      <c r="L1622" s="489">
        <f t="shared" si="6"/>
        <v>123</v>
      </c>
      <c r="M1622" s="489">
        <f t="shared" si="3"/>
        <v>10</v>
      </c>
      <c r="N1622" s="489" t="str">
        <f t="shared" si="4"/>
        <v/>
      </c>
      <c r="O1622" s="194"/>
      <c r="P1622" s="194"/>
      <c r="Q1622" s="194"/>
      <c r="R1622" s="194"/>
      <c r="S1622" s="194"/>
      <c r="T1622" s="194"/>
      <c r="U1622" s="194"/>
      <c r="V1622" s="194"/>
      <c r="W1622" s="194"/>
      <c r="X1622" s="194"/>
      <c r="Y1622" s="194"/>
    </row>
    <row r="1623">
      <c r="A1623" s="574"/>
      <c r="B1623" s="574"/>
      <c r="C1623" s="574"/>
      <c r="D1623" s="574"/>
      <c r="E1623" s="574"/>
      <c r="F1623" s="574"/>
      <c r="G1623" s="574"/>
      <c r="H1623" s="574"/>
      <c r="I1623" s="574"/>
      <c r="J1623" s="194"/>
      <c r="K1623" s="488" t="str">
        <f t="shared" si="1"/>
        <v/>
      </c>
      <c r="L1623" s="489">
        <f t="shared" si="6"/>
        <v>123</v>
      </c>
      <c r="M1623" s="489">
        <f t="shared" si="3"/>
        <v>10</v>
      </c>
      <c r="N1623" s="489" t="str">
        <f t="shared" si="4"/>
        <v/>
      </c>
      <c r="O1623" s="194"/>
      <c r="P1623" s="194"/>
      <c r="Q1623" s="194"/>
      <c r="R1623" s="194"/>
      <c r="S1623" s="194"/>
      <c r="T1623" s="194"/>
      <c r="U1623" s="194"/>
      <c r="V1623" s="194"/>
      <c r="W1623" s="194"/>
      <c r="X1623" s="194"/>
      <c r="Y1623" s="194"/>
    </row>
    <row r="1624">
      <c r="A1624" s="574"/>
      <c r="B1624" s="574"/>
      <c r="C1624" s="574"/>
      <c r="D1624" s="574"/>
      <c r="E1624" s="574"/>
      <c r="F1624" s="574"/>
      <c r="G1624" s="574"/>
      <c r="H1624" s="574"/>
      <c r="I1624" s="574"/>
      <c r="J1624" s="194"/>
      <c r="K1624" s="488" t="str">
        <f t="shared" si="1"/>
        <v/>
      </c>
      <c r="L1624" s="489">
        <f t="shared" si="6"/>
        <v>123</v>
      </c>
      <c r="M1624" s="489">
        <f t="shared" si="3"/>
        <v>10</v>
      </c>
      <c r="N1624" s="489" t="str">
        <f t="shared" si="4"/>
        <v/>
      </c>
      <c r="O1624" s="194"/>
      <c r="P1624" s="194"/>
      <c r="Q1624" s="194"/>
      <c r="R1624" s="194"/>
      <c r="S1624" s="194"/>
      <c r="T1624" s="194"/>
      <c r="U1624" s="194"/>
      <c r="V1624" s="194"/>
      <c r="W1624" s="194"/>
      <c r="X1624" s="194"/>
      <c r="Y1624" s="194"/>
    </row>
    <row r="1625">
      <c r="A1625" s="574"/>
      <c r="B1625" s="574"/>
      <c r="C1625" s="574"/>
      <c r="D1625" s="574"/>
      <c r="E1625" s="574"/>
      <c r="F1625" s="574"/>
      <c r="G1625" s="574"/>
      <c r="H1625" s="574"/>
      <c r="I1625" s="574"/>
      <c r="J1625" s="194"/>
      <c r="K1625" s="488" t="str">
        <f t="shared" si="1"/>
        <v/>
      </c>
      <c r="L1625" s="489">
        <f t="shared" si="6"/>
        <v>123</v>
      </c>
      <c r="M1625" s="489">
        <f t="shared" si="3"/>
        <v>10</v>
      </c>
      <c r="N1625" s="489" t="str">
        <f t="shared" si="4"/>
        <v/>
      </c>
      <c r="O1625" s="194"/>
      <c r="P1625" s="194"/>
      <c r="Q1625" s="194"/>
      <c r="R1625" s="194"/>
      <c r="S1625" s="194"/>
      <c r="T1625" s="194"/>
      <c r="U1625" s="194"/>
      <c r="V1625" s="194"/>
      <c r="W1625" s="194"/>
      <c r="X1625" s="194"/>
      <c r="Y1625" s="194"/>
    </row>
    <row r="1626">
      <c r="A1626" s="574"/>
      <c r="B1626" s="574"/>
      <c r="C1626" s="574"/>
      <c r="D1626" s="574"/>
      <c r="E1626" s="574"/>
      <c r="F1626" s="574"/>
      <c r="G1626" s="574"/>
      <c r="H1626" s="574"/>
      <c r="I1626" s="574"/>
      <c r="J1626" s="194"/>
      <c r="K1626" s="488" t="str">
        <f t="shared" si="1"/>
        <v/>
      </c>
      <c r="L1626" s="489">
        <f t="shared" si="6"/>
        <v>123</v>
      </c>
      <c r="M1626" s="489">
        <f t="shared" si="3"/>
        <v>10</v>
      </c>
      <c r="N1626" s="489" t="str">
        <f t="shared" si="4"/>
        <v/>
      </c>
      <c r="O1626" s="194"/>
      <c r="P1626" s="194"/>
      <c r="Q1626" s="194"/>
      <c r="R1626" s="194"/>
      <c r="S1626" s="194"/>
      <c r="T1626" s="194"/>
      <c r="U1626" s="194"/>
      <c r="V1626" s="194"/>
      <c r="W1626" s="194"/>
      <c r="X1626" s="194"/>
      <c r="Y1626" s="194"/>
    </row>
    <row r="1627">
      <c r="A1627" s="574"/>
      <c r="B1627" s="574"/>
      <c r="C1627" s="574"/>
      <c r="D1627" s="574"/>
      <c r="E1627" s="574"/>
      <c r="F1627" s="574"/>
      <c r="G1627" s="574"/>
      <c r="H1627" s="574"/>
      <c r="I1627" s="574"/>
      <c r="J1627" s="194"/>
      <c r="K1627" s="488" t="str">
        <f t="shared" si="1"/>
        <v/>
      </c>
      <c r="L1627" s="489">
        <f t="shared" si="6"/>
        <v>123</v>
      </c>
      <c r="M1627" s="489">
        <f t="shared" si="3"/>
        <v>10</v>
      </c>
      <c r="N1627" s="489" t="str">
        <f t="shared" si="4"/>
        <v/>
      </c>
      <c r="O1627" s="194"/>
      <c r="P1627" s="194"/>
      <c r="Q1627" s="194"/>
      <c r="R1627" s="194"/>
      <c r="S1627" s="194"/>
      <c r="T1627" s="194"/>
      <c r="U1627" s="194"/>
      <c r="V1627" s="194"/>
      <c r="W1627" s="194"/>
      <c r="X1627" s="194"/>
      <c r="Y1627" s="194"/>
    </row>
    <row r="1628">
      <c r="A1628" s="574"/>
      <c r="B1628" s="574"/>
      <c r="C1628" s="574"/>
      <c r="D1628" s="574"/>
      <c r="E1628" s="574"/>
      <c r="F1628" s="574"/>
      <c r="G1628" s="574"/>
      <c r="H1628" s="574"/>
      <c r="I1628" s="574"/>
      <c r="J1628" s="194"/>
      <c r="K1628" s="488" t="str">
        <f t="shared" si="1"/>
        <v/>
      </c>
      <c r="L1628" s="489">
        <f t="shared" si="6"/>
        <v>123</v>
      </c>
      <c r="M1628" s="489">
        <f t="shared" si="3"/>
        <v>10</v>
      </c>
      <c r="N1628" s="489" t="str">
        <f t="shared" si="4"/>
        <v/>
      </c>
      <c r="O1628" s="194"/>
      <c r="P1628" s="194"/>
      <c r="Q1628" s="194"/>
      <c r="R1628" s="194"/>
      <c r="S1628" s="194"/>
      <c r="T1628" s="194"/>
      <c r="U1628" s="194"/>
      <c r="V1628" s="194"/>
      <c r="W1628" s="194"/>
      <c r="X1628" s="194"/>
      <c r="Y1628" s="194"/>
    </row>
    <row r="1629">
      <c r="A1629" s="574"/>
      <c r="B1629" s="574"/>
      <c r="C1629" s="574"/>
      <c r="D1629" s="574"/>
      <c r="E1629" s="574"/>
      <c r="F1629" s="574"/>
      <c r="G1629" s="574"/>
      <c r="H1629" s="574"/>
      <c r="I1629" s="574"/>
      <c r="J1629" s="194"/>
      <c r="K1629" s="488" t="str">
        <f t="shared" si="1"/>
        <v/>
      </c>
      <c r="L1629" s="489">
        <f t="shared" si="6"/>
        <v>123</v>
      </c>
      <c r="M1629" s="489">
        <f t="shared" si="3"/>
        <v>10</v>
      </c>
      <c r="N1629" s="489" t="str">
        <f t="shared" si="4"/>
        <v/>
      </c>
      <c r="O1629" s="194"/>
      <c r="P1629" s="194"/>
      <c r="Q1629" s="194"/>
      <c r="R1629" s="194"/>
      <c r="S1629" s="194"/>
      <c r="T1629" s="194"/>
      <c r="U1629" s="194"/>
      <c r="V1629" s="194"/>
      <c r="W1629" s="194"/>
      <c r="X1629" s="194"/>
      <c r="Y1629" s="194"/>
    </row>
    <row r="1630">
      <c r="A1630" s="574"/>
      <c r="B1630" s="574"/>
      <c r="C1630" s="574"/>
      <c r="D1630" s="574"/>
      <c r="E1630" s="574"/>
      <c r="F1630" s="574"/>
      <c r="G1630" s="574"/>
      <c r="H1630" s="574"/>
      <c r="I1630" s="574"/>
      <c r="J1630" s="194"/>
      <c r="K1630" s="488" t="str">
        <f t="shared" si="1"/>
        <v/>
      </c>
      <c r="L1630" s="489">
        <f t="shared" si="6"/>
        <v>123</v>
      </c>
      <c r="M1630" s="489">
        <f t="shared" si="3"/>
        <v>10</v>
      </c>
      <c r="N1630" s="489" t="str">
        <f t="shared" si="4"/>
        <v/>
      </c>
      <c r="O1630" s="194"/>
      <c r="P1630" s="194"/>
      <c r="Q1630" s="194"/>
      <c r="R1630" s="194"/>
      <c r="S1630" s="194"/>
      <c r="T1630" s="194"/>
      <c r="U1630" s="194"/>
      <c r="V1630" s="194"/>
      <c r="W1630" s="194"/>
      <c r="X1630" s="194"/>
      <c r="Y1630" s="194"/>
    </row>
    <row r="1631">
      <c r="A1631" s="574"/>
      <c r="B1631" s="574"/>
      <c r="C1631" s="574"/>
      <c r="D1631" s="574"/>
      <c r="E1631" s="574"/>
      <c r="F1631" s="574"/>
      <c r="G1631" s="574"/>
      <c r="H1631" s="574"/>
      <c r="I1631" s="574"/>
      <c r="J1631" s="194"/>
      <c r="K1631" s="488" t="str">
        <f t="shared" si="1"/>
        <v/>
      </c>
      <c r="L1631" s="489">
        <f t="shared" si="6"/>
        <v>123</v>
      </c>
      <c r="M1631" s="489">
        <f t="shared" si="3"/>
        <v>10</v>
      </c>
      <c r="N1631" s="489" t="str">
        <f t="shared" si="4"/>
        <v/>
      </c>
      <c r="O1631" s="194"/>
      <c r="P1631" s="194"/>
      <c r="Q1631" s="194"/>
      <c r="R1631" s="194"/>
      <c r="S1631" s="194"/>
      <c r="T1631" s="194"/>
      <c r="U1631" s="194"/>
      <c r="V1631" s="194"/>
      <c r="W1631" s="194"/>
      <c r="X1631" s="194"/>
      <c r="Y1631" s="194"/>
    </row>
    <row r="1632">
      <c r="A1632" s="574"/>
      <c r="B1632" s="574"/>
      <c r="C1632" s="574"/>
      <c r="D1632" s="574"/>
      <c r="E1632" s="574"/>
      <c r="F1632" s="574"/>
      <c r="G1632" s="574"/>
      <c r="H1632" s="574"/>
      <c r="I1632" s="574"/>
      <c r="J1632" s="194"/>
      <c r="K1632" s="488" t="str">
        <f t="shared" si="1"/>
        <v/>
      </c>
      <c r="L1632" s="489">
        <f t="shared" si="6"/>
        <v>123</v>
      </c>
      <c r="M1632" s="489">
        <f t="shared" si="3"/>
        <v>10</v>
      </c>
      <c r="N1632" s="489" t="str">
        <f t="shared" si="4"/>
        <v/>
      </c>
      <c r="O1632" s="194"/>
      <c r="P1632" s="194"/>
      <c r="Q1632" s="194"/>
      <c r="R1632" s="194"/>
      <c r="S1632" s="194"/>
      <c r="T1632" s="194"/>
      <c r="U1632" s="194"/>
      <c r="V1632" s="194"/>
      <c r="W1632" s="194"/>
      <c r="X1632" s="194"/>
      <c r="Y1632" s="194"/>
    </row>
    <row r="1633">
      <c r="A1633" s="574"/>
      <c r="B1633" s="574"/>
      <c r="C1633" s="574"/>
      <c r="D1633" s="574"/>
      <c r="E1633" s="574"/>
      <c r="F1633" s="574"/>
      <c r="G1633" s="574"/>
      <c r="H1633" s="574"/>
      <c r="I1633" s="574"/>
      <c r="J1633" s="194"/>
      <c r="K1633" s="488" t="str">
        <f t="shared" si="1"/>
        <v/>
      </c>
      <c r="L1633" s="489">
        <f t="shared" si="6"/>
        <v>123</v>
      </c>
      <c r="M1633" s="489">
        <f t="shared" si="3"/>
        <v>10</v>
      </c>
      <c r="N1633" s="489" t="str">
        <f t="shared" si="4"/>
        <v/>
      </c>
      <c r="O1633" s="194"/>
      <c r="P1633" s="194"/>
      <c r="Q1633" s="194"/>
      <c r="R1633" s="194"/>
      <c r="S1633" s="194"/>
      <c r="T1633" s="194"/>
      <c r="U1633" s="194"/>
      <c r="V1633" s="194"/>
      <c r="W1633" s="194"/>
      <c r="X1633" s="194"/>
      <c r="Y1633" s="194"/>
    </row>
    <row r="1634">
      <c r="A1634" s="574"/>
      <c r="B1634" s="574"/>
      <c r="C1634" s="574"/>
      <c r="D1634" s="574"/>
      <c r="E1634" s="574"/>
      <c r="F1634" s="574"/>
      <c r="G1634" s="574"/>
      <c r="H1634" s="574"/>
      <c r="I1634" s="574"/>
      <c r="J1634" s="194"/>
      <c r="K1634" s="488" t="str">
        <f t="shared" si="1"/>
        <v/>
      </c>
      <c r="L1634" s="489">
        <f t="shared" si="6"/>
        <v>123</v>
      </c>
      <c r="M1634" s="489">
        <f t="shared" si="3"/>
        <v>10</v>
      </c>
      <c r="N1634" s="489" t="str">
        <f t="shared" si="4"/>
        <v/>
      </c>
      <c r="O1634" s="194"/>
      <c r="P1634" s="194"/>
      <c r="Q1634" s="194"/>
      <c r="R1634" s="194"/>
      <c r="S1634" s="194"/>
      <c r="T1634" s="194"/>
      <c r="U1634" s="194"/>
      <c r="V1634" s="194"/>
      <c r="W1634" s="194"/>
      <c r="X1634" s="194"/>
      <c r="Y1634" s="194"/>
    </row>
    <row r="1635">
      <c r="A1635" s="574"/>
      <c r="B1635" s="574"/>
      <c r="C1635" s="574"/>
      <c r="D1635" s="574"/>
      <c r="E1635" s="574"/>
      <c r="F1635" s="574"/>
      <c r="G1635" s="574"/>
      <c r="H1635" s="574"/>
      <c r="I1635" s="574"/>
      <c r="J1635" s="194"/>
      <c r="K1635" s="488" t="str">
        <f t="shared" si="1"/>
        <v/>
      </c>
      <c r="L1635" s="489">
        <f t="shared" si="6"/>
        <v>123</v>
      </c>
      <c r="M1635" s="489">
        <f t="shared" si="3"/>
        <v>10</v>
      </c>
      <c r="N1635" s="489" t="str">
        <f t="shared" si="4"/>
        <v/>
      </c>
      <c r="O1635" s="194"/>
      <c r="P1635" s="194"/>
      <c r="Q1635" s="194"/>
      <c r="R1635" s="194"/>
      <c r="S1635" s="194"/>
      <c r="T1635" s="194"/>
      <c r="U1635" s="194"/>
      <c r="V1635" s="194"/>
      <c r="W1635" s="194"/>
      <c r="X1635" s="194"/>
      <c r="Y1635" s="194"/>
    </row>
    <row r="1636">
      <c r="A1636" s="574"/>
      <c r="B1636" s="574"/>
      <c r="C1636" s="574"/>
      <c r="D1636" s="574"/>
      <c r="E1636" s="574"/>
      <c r="F1636" s="574"/>
      <c r="G1636" s="574"/>
      <c r="H1636" s="574"/>
      <c r="I1636" s="574"/>
      <c r="J1636" s="194"/>
      <c r="K1636" s="488" t="str">
        <f t="shared" si="1"/>
        <v/>
      </c>
      <c r="L1636" s="489">
        <f t="shared" si="6"/>
        <v>123</v>
      </c>
      <c r="M1636" s="489">
        <f t="shared" si="3"/>
        <v>10</v>
      </c>
      <c r="N1636" s="489" t="str">
        <f t="shared" si="4"/>
        <v/>
      </c>
      <c r="O1636" s="194"/>
      <c r="P1636" s="194"/>
      <c r="Q1636" s="194"/>
      <c r="R1636" s="194"/>
      <c r="S1636" s="194"/>
      <c r="T1636" s="194"/>
      <c r="U1636" s="194"/>
      <c r="V1636" s="194"/>
      <c r="W1636" s="194"/>
      <c r="X1636" s="194"/>
      <c r="Y1636" s="194"/>
    </row>
    <row r="1637">
      <c r="A1637" s="574"/>
      <c r="B1637" s="574"/>
      <c r="C1637" s="574"/>
      <c r="D1637" s="574"/>
      <c r="E1637" s="574"/>
      <c r="F1637" s="574"/>
      <c r="G1637" s="574"/>
      <c r="H1637" s="574"/>
      <c r="I1637" s="574"/>
      <c r="J1637" s="194"/>
      <c r="K1637" s="488" t="str">
        <f t="shared" si="1"/>
        <v/>
      </c>
      <c r="L1637" s="489">
        <f t="shared" si="6"/>
        <v>123</v>
      </c>
      <c r="M1637" s="489">
        <f t="shared" si="3"/>
        <v>10</v>
      </c>
      <c r="N1637" s="489" t="str">
        <f t="shared" si="4"/>
        <v/>
      </c>
      <c r="O1637" s="194"/>
      <c r="P1637" s="194"/>
      <c r="Q1637" s="194"/>
      <c r="R1637" s="194"/>
      <c r="S1637" s="194"/>
      <c r="T1637" s="194"/>
      <c r="U1637" s="194"/>
      <c r="V1637" s="194"/>
      <c r="W1637" s="194"/>
      <c r="X1637" s="194"/>
      <c r="Y1637" s="194"/>
    </row>
    <row r="1638">
      <c r="A1638" s="574"/>
      <c r="B1638" s="574"/>
      <c r="C1638" s="574"/>
      <c r="D1638" s="574"/>
      <c r="E1638" s="574"/>
      <c r="F1638" s="574"/>
      <c r="G1638" s="574"/>
      <c r="H1638" s="574"/>
      <c r="I1638" s="574"/>
      <c r="J1638" s="194"/>
      <c r="K1638" s="488" t="str">
        <f t="shared" si="1"/>
        <v/>
      </c>
      <c r="L1638" s="489">
        <f t="shared" si="6"/>
        <v>123</v>
      </c>
      <c r="M1638" s="489">
        <f t="shared" si="3"/>
        <v>10</v>
      </c>
      <c r="N1638" s="489" t="str">
        <f t="shared" si="4"/>
        <v/>
      </c>
      <c r="O1638" s="194"/>
      <c r="P1638" s="194"/>
      <c r="Q1638" s="194"/>
      <c r="R1638" s="194"/>
      <c r="S1638" s="194"/>
      <c r="T1638" s="194"/>
      <c r="U1638" s="194"/>
      <c r="V1638" s="194"/>
      <c r="W1638" s="194"/>
      <c r="X1638" s="194"/>
      <c r="Y1638" s="194"/>
    </row>
    <row r="1639">
      <c r="A1639" s="574"/>
      <c r="B1639" s="574"/>
      <c r="C1639" s="574"/>
      <c r="D1639" s="574"/>
      <c r="E1639" s="574"/>
      <c r="F1639" s="574"/>
      <c r="G1639" s="574"/>
      <c r="H1639" s="574"/>
      <c r="I1639" s="574"/>
      <c r="J1639" s="194"/>
      <c r="K1639" s="488" t="str">
        <f t="shared" si="1"/>
        <v/>
      </c>
      <c r="L1639" s="489">
        <f t="shared" si="6"/>
        <v>123</v>
      </c>
      <c r="M1639" s="489">
        <f t="shared" si="3"/>
        <v>10</v>
      </c>
      <c r="N1639" s="489" t="str">
        <f t="shared" si="4"/>
        <v/>
      </c>
      <c r="O1639" s="194"/>
      <c r="P1639" s="194"/>
      <c r="Q1639" s="194"/>
      <c r="R1639" s="194"/>
      <c r="S1639" s="194"/>
      <c r="T1639" s="194"/>
      <c r="U1639" s="194"/>
      <c r="V1639" s="194"/>
      <c r="W1639" s="194"/>
      <c r="X1639" s="194"/>
      <c r="Y1639" s="194"/>
    </row>
    <row r="1640">
      <c r="A1640" s="574"/>
      <c r="B1640" s="574"/>
      <c r="C1640" s="574"/>
      <c r="D1640" s="574"/>
      <c r="E1640" s="574"/>
      <c r="F1640" s="574"/>
      <c r="G1640" s="574"/>
      <c r="H1640" s="574"/>
      <c r="I1640" s="574"/>
      <c r="J1640" s="194"/>
      <c r="K1640" s="488" t="str">
        <f t="shared" si="1"/>
        <v/>
      </c>
      <c r="L1640" s="489">
        <f t="shared" si="6"/>
        <v>123</v>
      </c>
      <c r="M1640" s="489">
        <f t="shared" si="3"/>
        <v>10</v>
      </c>
      <c r="N1640" s="489" t="str">
        <f t="shared" si="4"/>
        <v/>
      </c>
      <c r="O1640" s="194"/>
      <c r="P1640" s="194"/>
      <c r="Q1640" s="194"/>
      <c r="R1640" s="194"/>
      <c r="S1640" s="194"/>
      <c r="T1640" s="194"/>
      <c r="U1640" s="194"/>
      <c r="V1640" s="194"/>
      <c r="W1640" s="194"/>
      <c r="X1640" s="194"/>
      <c r="Y1640" s="194"/>
    </row>
    <row r="1641">
      <c r="A1641" s="574"/>
      <c r="B1641" s="574"/>
      <c r="C1641" s="574"/>
      <c r="D1641" s="574"/>
      <c r="E1641" s="574"/>
      <c r="F1641" s="574"/>
      <c r="G1641" s="574"/>
      <c r="H1641" s="574"/>
      <c r="I1641" s="574"/>
      <c r="J1641" s="194"/>
      <c r="K1641" s="488" t="str">
        <f t="shared" si="1"/>
        <v/>
      </c>
      <c r="L1641" s="489">
        <f t="shared" si="6"/>
        <v>123</v>
      </c>
      <c r="M1641" s="489">
        <f t="shared" si="3"/>
        <v>10</v>
      </c>
      <c r="N1641" s="489" t="str">
        <f t="shared" si="4"/>
        <v/>
      </c>
      <c r="O1641" s="194"/>
      <c r="P1641" s="194"/>
      <c r="Q1641" s="194"/>
      <c r="R1641" s="194"/>
      <c r="S1641" s="194"/>
      <c r="T1641" s="194"/>
      <c r="U1641" s="194"/>
      <c r="V1641" s="194"/>
      <c r="W1641" s="194"/>
      <c r="X1641" s="194"/>
      <c r="Y1641" s="194"/>
    </row>
    <row r="1642">
      <c r="A1642" s="574"/>
      <c r="B1642" s="574"/>
      <c r="C1642" s="574"/>
      <c r="D1642" s="574"/>
      <c r="E1642" s="574"/>
      <c r="F1642" s="574"/>
      <c r="G1642" s="574"/>
      <c r="H1642" s="574"/>
      <c r="I1642" s="574"/>
      <c r="J1642" s="194"/>
      <c r="K1642" s="488" t="str">
        <f t="shared" si="1"/>
        <v/>
      </c>
      <c r="L1642" s="489">
        <f t="shared" si="6"/>
        <v>123</v>
      </c>
      <c r="M1642" s="489">
        <f t="shared" si="3"/>
        <v>10</v>
      </c>
      <c r="N1642" s="489" t="str">
        <f t="shared" si="4"/>
        <v/>
      </c>
      <c r="O1642" s="194"/>
      <c r="P1642" s="194"/>
      <c r="Q1642" s="194"/>
      <c r="R1642" s="194"/>
      <c r="S1642" s="194"/>
      <c r="T1642" s="194"/>
      <c r="U1642" s="194"/>
      <c r="V1642" s="194"/>
      <c r="W1642" s="194"/>
      <c r="X1642" s="194"/>
      <c r="Y1642" s="194"/>
    </row>
    <row r="1643">
      <c r="A1643" s="574"/>
      <c r="B1643" s="574"/>
      <c r="C1643" s="574"/>
      <c r="D1643" s="574"/>
      <c r="E1643" s="574"/>
      <c r="F1643" s="574"/>
      <c r="G1643" s="574"/>
      <c r="H1643" s="574"/>
      <c r="I1643" s="574"/>
      <c r="J1643" s="194"/>
      <c r="K1643" s="488" t="str">
        <f t="shared" si="1"/>
        <v/>
      </c>
      <c r="L1643" s="489">
        <f t="shared" si="6"/>
        <v>123</v>
      </c>
      <c r="M1643" s="489">
        <f t="shared" si="3"/>
        <v>10</v>
      </c>
      <c r="N1643" s="489" t="str">
        <f t="shared" si="4"/>
        <v/>
      </c>
      <c r="O1643" s="194"/>
      <c r="P1643" s="194"/>
      <c r="Q1643" s="194"/>
      <c r="R1643" s="194"/>
      <c r="S1643" s="194"/>
      <c r="T1643" s="194"/>
      <c r="U1643" s="194"/>
      <c r="V1643" s="194"/>
      <c r="W1643" s="194"/>
      <c r="X1643" s="194"/>
      <c r="Y1643" s="194"/>
    </row>
    <row r="1644">
      <c r="A1644" s="574"/>
      <c r="B1644" s="574"/>
      <c r="C1644" s="574"/>
      <c r="D1644" s="574"/>
      <c r="E1644" s="574"/>
      <c r="F1644" s="574"/>
      <c r="G1644" s="574"/>
      <c r="H1644" s="574"/>
      <c r="I1644" s="574"/>
      <c r="J1644" s="194"/>
      <c r="K1644" s="488" t="str">
        <f t="shared" si="1"/>
        <v/>
      </c>
      <c r="L1644" s="489">
        <f t="shared" si="6"/>
        <v>123</v>
      </c>
      <c r="M1644" s="489">
        <f t="shared" si="3"/>
        <v>10</v>
      </c>
      <c r="N1644" s="489" t="str">
        <f t="shared" si="4"/>
        <v/>
      </c>
      <c r="O1644" s="194"/>
      <c r="P1644" s="194"/>
      <c r="Q1644" s="194"/>
      <c r="R1644" s="194"/>
      <c r="S1644" s="194"/>
      <c r="T1644" s="194"/>
      <c r="U1644" s="194"/>
      <c r="V1644" s="194"/>
      <c r="W1644" s="194"/>
      <c r="X1644" s="194"/>
      <c r="Y1644" s="194"/>
    </row>
    <row r="1645">
      <c r="A1645" s="574"/>
      <c r="B1645" s="574"/>
      <c r="C1645" s="574"/>
      <c r="D1645" s="574"/>
      <c r="E1645" s="574"/>
      <c r="F1645" s="574"/>
      <c r="G1645" s="574"/>
      <c r="H1645" s="574"/>
      <c r="I1645" s="574"/>
      <c r="J1645" s="194"/>
      <c r="K1645" s="488" t="str">
        <f t="shared" si="1"/>
        <v/>
      </c>
      <c r="L1645" s="489">
        <f t="shared" si="6"/>
        <v>123</v>
      </c>
      <c r="M1645" s="489">
        <f t="shared" si="3"/>
        <v>10</v>
      </c>
      <c r="N1645" s="489" t="str">
        <f t="shared" si="4"/>
        <v/>
      </c>
      <c r="O1645" s="194"/>
      <c r="P1645" s="194"/>
      <c r="Q1645" s="194"/>
      <c r="R1645" s="194"/>
      <c r="S1645" s="194"/>
      <c r="T1645" s="194"/>
      <c r="U1645" s="194"/>
      <c r="V1645" s="194"/>
      <c r="W1645" s="194"/>
      <c r="X1645" s="194"/>
      <c r="Y1645" s="194"/>
    </row>
    <row r="1646">
      <c r="A1646" s="574"/>
      <c r="B1646" s="574"/>
      <c r="C1646" s="574"/>
      <c r="D1646" s="574"/>
      <c r="E1646" s="574"/>
      <c r="F1646" s="574"/>
      <c r="G1646" s="574"/>
      <c r="H1646" s="574"/>
      <c r="I1646" s="574"/>
      <c r="J1646" s="194"/>
      <c r="K1646" s="488" t="str">
        <f t="shared" si="1"/>
        <v/>
      </c>
      <c r="L1646" s="489">
        <f t="shared" si="6"/>
        <v>123</v>
      </c>
      <c r="M1646" s="489">
        <f t="shared" si="3"/>
        <v>10</v>
      </c>
      <c r="N1646" s="489" t="str">
        <f t="shared" si="4"/>
        <v/>
      </c>
      <c r="O1646" s="194"/>
      <c r="P1646" s="194"/>
      <c r="Q1646" s="194"/>
      <c r="R1646" s="194"/>
      <c r="S1646" s="194"/>
      <c r="T1646" s="194"/>
      <c r="U1646" s="194"/>
      <c r="V1646" s="194"/>
      <c r="W1646" s="194"/>
      <c r="X1646" s="194"/>
      <c r="Y1646" s="194"/>
    </row>
    <row r="1647">
      <c r="A1647" s="574"/>
      <c r="B1647" s="574"/>
      <c r="C1647" s="574"/>
      <c r="D1647" s="574"/>
      <c r="E1647" s="574"/>
      <c r="F1647" s="574"/>
      <c r="G1647" s="574"/>
      <c r="H1647" s="574"/>
      <c r="I1647" s="574"/>
      <c r="J1647" s="194"/>
      <c r="K1647" s="488" t="str">
        <f t="shared" si="1"/>
        <v/>
      </c>
      <c r="L1647" s="489">
        <f t="shared" si="6"/>
        <v>123</v>
      </c>
      <c r="M1647" s="489">
        <f t="shared" si="3"/>
        <v>10</v>
      </c>
      <c r="N1647" s="489" t="str">
        <f t="shared" si="4"/>
        <v/>
      </c>
      <c r="O1647" s="194"/>
      <c r="P1647" s="194"/>
      <c r="Q1647" s="194"/>
      <c r="R1647" s="194"/>
      <c r="S1647" s="194"/>
      <c r="T1647" s="194"/>
      <c r="U1647" s="194"/>
      <c r="V1647" s="194"/>
      <c r="W1647" s="194"/>
      <c r="X1647" s="194"/>
      <c r="Y1647" s="194"/>
    </row>
    <row r="1648">
      <c r="A1648" s="574"/>
      <c r="B1648" s="574"/>
      <c r="C1648" s="574"/>
      <c r="D1648" s="574"/>
      <c r="E1648" s="574"/>
      <c r="F1648" s="574"/>
      <c r="G1648" s="574"/>
      <c r="H1648" s="574"/>
      <c r="I1648" s="574"/>
      <c r="J1648" s="194"/>
      <c r="K1648" s="488" t="str">
        <f t="shared" si="1"/>
        <v/>
      </c>
      <c r="L1648" s="489">
        <f t="shared" si="6"/>
        <v>123</v>
      </c>
      <c r="M1648" s="489">
        <f t="shared" si="3"/>
        <v>10</v>
      </c>
      <c r="N1648" s="489" t="str">
        <f t="shared" si="4"/>
        <v/>
      </c>
      <c r="O1648" s="194"/>
      <c r="P1648" s="194"/>
      <c r="Q1648" s="194"/>
      <c r="R1648" s="194"/>
      <c r="S1648" s="194"/>
      <c r="T1648" s="194"/>
      <c r="U1648" s="194"/>
      <c r="V1648" s="194"/>
      <c r="W1648" s="194"/>
      <c r="X1648" s="194"/>
      <c r="Y1648" s="194"/>
    </row>
    <row r="1649">
      <c r="A1649" s="574"/>
      <c r="B1649" s="574"/>
      <c r="C1649" s="574"/>
      <c r="D1649" s="574"/>
      <c r="E1649" s="574"/>
      <c r="F1649" s="574"/>
      <c r="G1649" s="574"/>
      <c r="H1649" s="574"/>
      <c r="I1649" s="574"/>
      <c r="J1649" s="194"/>
      <c r="K1649" s="488" t="str">
        <f t="shared" si="1"/>
        <v/>
      </c>
      <c r="L1649" s="489">
        <f t="shared" si="6"/>
        <v>123</v>
      </c>
      <c r="M1649" s="489">
        <f t="shared" si="3"/>
        <v>10</v>
      </c>
      <c r="N1649" s="489" t="str">
        <f t="shared" si="4"/>
        <v/>
      </c>
      <c r="O1649" s="194"/>
      <c r="P1649" s="194"/>
      <c r="Q1649" s="194"/>
      <c r="R1649" s="194"/>
      <c r="S1649" s="194"/>
      <c r="T1649" s="194"/>
      <c r="U1649" s="194"/>
      <c r="V1649" s="194"/>
      <c r="W1649" s="194"/>
      <c r="X1649" s="194"/>
      <c r="Y1649" s="194"/>
    </row>
    <row r="1650">
      <c r="A1650" s="574"/>
      <c r="B1650" s="574"/>
      <c r="C1650" s="574"/>
      <c r="D1650" s="574"/>
      <c r="E1650" s="574"/>
      <c r="F1650" s="574"/>
      <c r="G1650" s="574"/>
      <c r="H1650" s="574"/>
      <c r="I1650" s="574"/>
      <c r="J1650" s="194"/>
      <c r="K1650" s="488" t="str">
        <f t="shared" si="1"/>
        <v/>
      </c>
      <c r="L1650" s="489">
        <f t="shared" si="6"/>
        <v>123</v>
      </c>
      <c r="M1650" s="489">
        <f t="shared" si="3"/>
        <v>10</v>
      </c>
      <c r="N1650" s="489" t="str">
        <f t="shared" si="4"/>
        <v/>
      </c>
      <c r="O1650" s="194"/>
      <c r="P1650" s="194"/>
      <c r="Q1650" s="194"/>
      <c r="R1650" s="194"/>
      <c r="S1650" s="194"/>
      <c r="T1650" s="194"/>
      <c r="U1650" s="194"/>
      <c r="V1650" s="194"/>
      <c r="W1650" s="194"/>
      <c r="X1650" s="194"/>
      <c r="Y1650" s="194"/>
    </row>
    <row r="1651">
      <c r="A1651" s="574"/>
      <c r="B1651" s="574"/>
      <c r="C1651" s="574"/>
      <c r="D1651" s="574"/>
      <c r="E1651" s="574"/>
      <c r="F1651" s="574"/>
      <c r="G1651" s="574"/>
      <c r="H1651" s="574"/>
      <c r="I1651" s="574"/>
      <c r="J1651" s="194"/>
      <c r="K1651" s="488" t="str">
        <f t="shared" si="1"/>
        <v/>
      </c>
      <c r="L1651" s="489">
        <f t="shared" si="6"/>
        <v>123</v>
      </c>
      <c r="M1651" s="489">
        <f t="shared" si="3"/>
        <v>10</v>
      </c>
      <c r="N1651" s="489" t="str">
        <f t="shared" si="4"/>
        <v/>
      </c>
      <c r="O1651" s="194"/>
      <c r="P1651" s="194"/>
      <c r="Q1651" s="194"/>
      <c r="R1651" s="194"/>
      <c r="S1651" s="194"/>
      <c r="T1651" s="194"/>
      <c r="U1651" s="194"/>
      <c r="V1651" s="194"/>
      <c r="W1651" s="194"/>
      <c r="X1651" s="194"/>
      <c r="Y1651" s="194"/>
    </row>
    <row r="1652">
      <c r="A1652" s="574"/>
      <c r="B1652" s="574"/>
      <c r="C1652" s="574"/>
      <c r="D1652" s="574"/>
      <c r="E1652" s="574"/>
      <c r="F1652" s="574"/>
      <c r="G1652" s="574"/>
      <c r="H1652" s="574"/>
      <c r="I1652" s="574"/>
      <c r="J1652" s="194"/>
      <c r="K1652" s="488" t="str">
        <f t="shared" si="1"/>
        <v/>
      </c>
      <c r="L1652" s="489">
        <f t="shared" si="6"/>
        <v>123</v>
      </c>
      <c r="M1652" s="489">
        <f t="shared" si="3"/>
        <v>10</v>
      </c>
      <c r="N1652" s="489" t="str">
        <f t="shared" si="4"/>
        <v/>
      </c>
      <c r="O1652" s="194"/>
      <c r="P1652" s="194"/>
      <c r="Q1652" s="194"/>
      <c r="R1652" s="194"/>
      <c r="S1652" s="194"/>
      <c r="T1652" s="194"/>
      <c r="U1652" s="194"/>
      <c r="V1652" s="194"/>
      <c r="W1652" s="194"/>
      <c r="X1652" s="194"/>
      <c r="Y1652" s="194"/>
    </row>
    <row r="1653">
      <c r="A1653" s="574"/>
      <c r="B1653" s="574"/>
      <c r="C1653" s="574"/>
      <c r="D1653" s="574"/>
      <c r="E1653" s="574"/>
      <c r="F1653" s="574"/>
      <c r="G1653" s="574"/>
      <c r="H1653" s="574"/>
      <c r="I1653" s="574"/>
      <c r="J1653" s="194"/>
      <c r="K1653" s="488" t="str">
        <f t="shared" si="1"/>
        <v/>
      </c>
      <c r="L1653" s="489">
        <f t="shared" si="6"/>
        <v>123</v>
      </c>
      <c r="M1653" s="489">
        <f t="shared" si="3"/>
        <v>10</v>
      </c>
      <c r="N1653" s="489" t="str">
        <f t="shared" si="4"/>
        <v/>
      </c>
      <c r="O1653" s="194"/>
      <c r="P1653" s="194"/>
      <c r="Q1653" s="194"/>
      <c r="R1653" s="194"/>
      <c r="S1653" s="194"/>
      <c r="T1653" s="194"/>
      <c r="U1653" s="194"/>
      <c r="V1653" s="194"/>
      <c r="W1653" s="194"/>
      <c r="X1653" s="194"/>
      <c r="Y1653" s="194"/>
    </row>
    <row r="1654">
      <c r="A1654" s="574"/>
      <c r="B1654" s="574"/>
      <c r="C1654" s="574"/>
      <c r="D1654" s="574"/>
      <c r="E1654" s="574"/>
      <c r="F1654" s="574"/>
      <c r="G1654" s="574"/>
      <c r="H1654" s="574"/>
      <c r="I1654" s="574"/>
      <c r="J1654" s="194"/>
      <c r="K1654" s="488" t="str">
        <f t="shared" si="1"/>
        <v/>
      </c>
      <c r="L1654" s="489">
        <f t="shared" si="6"/>
        <v>123</v>
      </c>
      <c r="M1654" s="489">
        <f t="shared" si="3"/>
        <v>10</v>
      </c>
      <c r="N1654" s="489" t="str">
        <f t="shared" si="4"/>
        <v/>
      </c>
      <c r="O1654" s="194"/>
      <c r="P1654" s="194"/>
      <c r="Q1654" s="194"/>
      <c r="R1654" s="194"/>
      <c r="S1654" s="194"/>
      <c r="T1654" s="194"/>
      <c r="U1654" s="194"/>
      <c r="V1654" s="194"/>
      <c r="W1654" s="194"/>
      <c r="X1654" s="194"/>
      <c r="Y1654" s="194"/>
    </row>
    <row r="1655">
      <c r="A1655" s="574"/>
      <c r="B1655" s="574"/>
      <c r="C1655" s="574"/>
      <c r="D1655" s="574"/>
      <c r="E1655" s="574"/>
      <c r="F1655" s="574"/>
      <c r="G1655" s="574"/>
      <c r="H1655" s="574"/>
      <c r="I1655" s="574"/>
      <c r="J1655" s="194"/>
      <c r="K1655" s="488" t="str">
        <f t="shared" si="1"/>
        <v/>
      </c>
      <c r="L1655" s="489">
        <f t="shared" si="6"/>
        <v>123</v>
      </c>
      <c r="M1655" s="489">
        <f t="shared" si="3"/>
        <v>10</v>
      </c>
      <c r="N1655" s="489" t="str">
        <f t="shared" si="4"/>
        <v/>
      </c>
      <c r="O1655" s="194"/>
      <c r="P1655" s="194"/>
      <c r="Q1655" s="194"/>
      <c r="R1655" s="194"/>
      <c r="S1655" s="194"/>
      <c r="T1655" s="194"/>
      <c r="U1655" s="194"/>
      <c r="V1655" s="194"/>
      <c r="W1655" s="194"/>
      <c r="X1655" s="194"/>
      <c r="Y1655" s="194"/>
    </row>
    <row r="1656">
      <c r="A1656" s="574"/>
      <c r="B1656" s="574"/>
      <c r="C1656" s="574"/>
      <c r="D1656" s="574"/>
      <c r="E1656" s="574"/>
      <c r="F1656" s="574"/>
      <c r="G1656" s="574"/>
      <c r="H1656" s="574"/>
      <c r="I1656" s="574"/>
      <c r="J1656" s="194"/>
      <c r="K1656" s="488" t="str">
        <f t="shared" si="1"/>
        <v/>
      </c>
      <c r="L1656" s="489">
        <f t="shared" si="6"/>
        <v>123</v>
      </c>
      <c r="M1656" s="489">
        <f t="shared" si="3"/>
        <v>10</v>
      </c>
      <c r="N1656" s="489" t="str">
        <f t="shared" si="4"/>
        <v/>
      </c>
      <c r="O1656" s="194"/>
      <c r="P1656" s="194"/>
      <c r="Q1656" s="194"/>
      <c r="R1656" s="194"/>
      <c r="S1656" s="194"/>
      <c r="T1656" s="194"/>
      <c r="U1656" s="194"/>
      <c r="V1656" s="194"/>
      <c r="W1656" s="194"/>
      <c r="X1656" s="194"/>
      <c r="Y1656" s="194"/>
    </row>
    <row r="1657">
      <c r="A1657" s="574"/>
      <c r="B1657" s="574"/>
      <c r="C1657" s="574"/>
      <c r="D1657" s="574"/>
      <c r="E1657" s="574"/>
      <c r="F1657" s="574"/>
      <c r="G1657" s="574"/>
      <c r="H1657" s="574"/>
      <c r="I1657" s="574"/>
      <c r="J1657" s="194"/>
      <c r="K1657" s="488" t="str">
        <f t="shared" si="1"/>
        <v/>
      </c>
      <c r="L1657" s="489">
        <f t="shared" si="6"/>
        <v>123</v>
      </c>
      <c r="M1657" s="489">
        <f t="shared" si="3"/>
        <v>10</v>
      </c>
      <c r="N1657" s="489" t="str">
        <f t="shared" si="4"/>
        <v/>
      </c>
      <c r="O1657" s="194"/>
      <c r="P1657" s="194"/>
      <c r="Q1657" s="194"/>
      <c r="R1657" s="194"/>
      <c r="S1657" s="194"/>
      <c r="T1657" s="194"/>
      <c r="U1657" s="194"/>
      <c r="V1657" s="194"/>
      <c r="W1657" s="194"/>
      <c r="X1657" s="194"/>
      <c r="Y1657" s="194"/>
    </row>
    <row r="1658">
      <c r="A1658" s="574"/>
      <c r="B1658" s="574"/>
      <c r="C1658" s="574"/>
      <c r="D1658" s="574"/>
      <c r="E1658" s="574"/>
      <c r="F1658" s="574"/>
      <c r="G1658" s="574"/>
      <c r="H1658" s="574"/>
      <c r="I1658" s="574"/>
      <c r="J1658" s="194"/>
      <c r="K1658" s="488" t="str">
        <f t="shared" si="1"/>
        <v/>
      </c>
      <c r="L1658" s="489">
        <f t="shared" si="6"/>
        <v>123</v>
      </c>
      <c r="M1658" s="489">
        <f t="shared" si="3"/>
        <v>10</v>
      </c>
      <c r="N1658" s="489" t="str">
        <f t="shared" si="4"/>
        <v/>
      </c>
      <c r="O1658" s="194"/>
      <c r="P1658" s="194"/>
      <c r="Q1658" s="194"/>
      <c r="R1658" s="194"/>
      <c r="S1658" s="194"/>
      <c r="T1658" s="194"/>
      <c r="U1658" s="194"/>
      <c r="V1658" s="194"/>
      <c r="W1658" s="194"/>
      <c r="X1658" s="194"/>
      <c r="Y1658" s="194"/>
    </row>
    <row r="1659">
      <c r="A1659" s="574"/>
      <c r="B1659" s="574"/>
      <c r="C1659" s="574"/>
      <c r="D1659" s="574"/>
      <c r="E1659" s="574"/>
      <c r="F1659" s="574"/>
      <c r="G1659" s="574"/>
      <c r="H1659" s="574"/>
      <c r="I1659" s="574"/>
      <c r="J1659" s="194"/>
      <c r="K1659" s="488" t="str">
        <f t="shared" si="1"/>
        <v/>
      </c>
      <c r="L1659" s="489">
        <f t="shared" si="6"/>
        <v>123</v>
      </c>
      <c r="M1659" s="489">
        <f t="shared" si="3"/>
        <v>10</v>
      </c>
      <c r="N1659" s="489" t="str">
        <f t="shared" si="4"/>
        <v/>
      </c>
      <c r="O1659" s="194"/>
      <c r="P1659" s="194"/>
      <c r="Q1659" s="194"/>
      <c r="R1659" s="194"/>
      <c r="S1659" s="194"/>
      <c r="T1659" s="194"/>
      <c r="U1659" s="194"/>
      <c r="V1659" s="194"/>
      <c r="W1659" s="194"/>
      <c r="X1659" s="194"/>
      <c r="Y1659" s="194"/>
    </row>
    <row r="1660">
      <c r="A1660" s="574"/>
      <c r="B1660" s="574"/>
      <c r="C1660" s="574"/>
      <c r="D1660" s="574"/>
      <c r="E1660" s="574"/>
      <c r="F1660" s="574"/>
      <c r="G1660" s="574"/>
      <c r="H1660" s="574"/>
      <c r="I1660" s="574"/>
      <c r="J1660" s="194"/>
      <c r="K1660" s="488" t="str">
        <f t="shared" si="1"/>
        <v/>
      </c>
      <c r="L1660" s="489">
        <f t="shared" si="6"/>
        <v>123</v>
      </c>
      <c r="M1660" s="489">
        <f t="shared" si="3"/>
        <v>10</v>
      </c>
      <c r="N1660" s="489" t="str">
        <f t="shared" si="4"/>
        <v/>
      </c>
      <c r="O1660" s="194"/>
      <c r="P1660" s="194"/>
      <c r="Q1660" s="194"/>
      <c r="R1660" s="194"/>
      <c r="S1660" s="194"/>
      <c r="T1660" s="194"/>
      <c r="U1660" s="194"/>
      <c r="V1660" s="194"/>
      <c r="W1660" s="194"/>
      <c r="X1660" s="194"/>
      <c r="Y1660" s="194"/>
    </row>
    <row r="1661">
      <c r="A1661" s="574"/>
      <c r="B1661" s="574"/>
      <c r="C1661" s="574"/>
      <c r="D1661" s="574"/>
      <c r="E1661" s="574"/>
      <c r="F1661" s="574"/>
      <c r="G1661" s="574"/>
      <c r="H1661" s="574"/>
      <c r="I1661" s="574"/>
      <c r="J1661" s="194"/>
      <c r="K1661" s="488" t="str">
        <f t="shared" si="1"/>
        <v/>
      </c>
      <c r="L1661" s="489">
        <f t="shared" si="6"/>
        <v>123</v>
      </c>
      <c r="M1661" s="489">
        <f t="shared" si="3"/>
        <v>10</v>
      </c>
      <c r="N1661" s="489" t="str">
        <f t="shared" si="4"/>
        <v/>
      </c>
      <c r="O1661" s="194"/>
      <c r="P1661" s="194"/>
      <c r="Q1661" s="194"/>
      <c r="R1661" s="194"/>
      <c r="S1661" s="194"/>
      <c r="T1661" s="194"/>
      <c r="U1661" s="194"/>
      <c r="V1661" s="194"/>
      <c r="W1661" s="194"/>
      <c r="X1661" s="194"/>
      <c r="Y1661" s="194"/>
    </row>
    <row r="1662">
      <c r="A1662" s="574"/>
      <c r="B1662" s="574"/>
      <c r="C1662" s="574"/>
      <c r="D1662" s="574"/>
      <c r="E1662" s="574"/>
      <c r="F1662" s="574"/>
      <c r="G1662" s="574"/>
      <c r="H1662" s="574"/>
      <c r="I1662" s="574"/>
      <c r="J1662" s="194"/>
      <c r="K1662" s="488" t="str">
        <f t="shared" si="1"/>
        <v/>
      </c>
      <c r="L1662" s="489">
        <f t="shared" si="6"/>
        <v>123</v>
      </c>
      <c r="M1662" s="489">
        <f t="shared" si="3"/>
        <v>10</v>
      </c>
      <c r="N1662" s="489" t="str">
        <f t="shared" si="4"/>
        <v/>
      </c>
      <c r="O1662" s="194"/>
      <c r="P1662" s="194"/>
      <c r="Q1662" s="194"/>
      <c r="R1662" s="194"/>
      <c r="S1662" s="194"/>
      <c r="T1662" s="194"/>
      <c r="U1662" s="194"/>
      <c r="V1662" s="194"/>
      <c r="W1662" s="194"/>
      <c r="X1662" s="194"/>
      <c r="Y1662" s="194"/>
    </row>
    <row r="1663">
      <c r="A1663" s="574"/>
      <c r="B1663" s="574"/>
      <c r="C1663" s="574"/>
      <c r="D1663" s="574"/>
      <c r="E1663" s="574"/>
      <c r="F1663" s="574"/>
      <c r="G1663" s="574"/>
      <c r="H1663" s="574"/>
      <c r="I1663" s="574"/>
      <c r="J1663" s="194"/>
      <c r="K1663" s="488" t="str">
        <f t="shared" si="1"/>
        <v/>
      </c>
      <c r="L1663" s="489">
        <f t="shared" si="6"/>
        <v>123</v>
      </c>
      <c r="M1663" s="489">
        <f t="shared" si="3"/>
        <v>10</v>
      </c>
      <c r="N1663" s="489" t="str">
        <f t="shared" si="4"/>
        <v/>
      </c>
      <c r="O1663" s="194"/>
      <c r="P1663" s="194"/>
      <c r="Q1663" s="194"/>
      <c r="R1663" s="194"/>
      <c r="S1663" s="194"/>
      <c r="T1663" s="194"/>
      <c r="U1663" s="194"/>
      <c r="V1663" s="194"/>
      <c r="W1663" s="194"/>
      <c r="X1663" s="194"/>
      <c r="Y1663" s="194"/>
    </row>
    <row r="1664">
      <c r="A1664" s="574"/>
      <c r="B1664" s="574"/>
      <c r="C1664" s="574"/>
      <c r="D1664" s="574"/>
      <c r="E1664" s="574"/>
      <c r="F1664" s="574"/>
      <c r="G1664" s="574"/>
      <c r="H1664" s="574"/>
      <c r="I1664" s="574"/>
      <c r="J1664" s="194"/>
      <c r="K1664" s="488" t="str">
        <f t="shared" si="1"/>
        <v/>
      </c>
      <c r="L1664" s="489">
        <f t="shared" si="6"/>
        <v>123</v>
      </c>
      <c r="M1664" s="489">
        <f t="shared" si="3"/>
        <v>10</v>
      </c>
      <c r="N1664" s="489" t="str">
        <f t="shared" si="4"/>
        <v/>
      </c>
      <c r="O1664" s="194"/>
      <c r="P1664" s="194"/>
      <c r="Q1664" s="194"/>
      <c r="R1664" s="194"/>
      <c r="S1664" s="194"/>
      <c r="T1664" s="194"/>
      <c r="U1664" s="194"/>
      <c r="V1664" s="194"/>
      <c r="W1664" s="194"/>
      <c r="X1664" s="194"/>
      <c r="Y1664" s="194"/>
    </row>
    <row r="1665">
      <c r="A1665" s="574"/>
      <c r="B1665" s="574"/>
      <c r="C1665" s="574"/>
      <c r="D1665" s="574"/>
      <c r="E1665" s="574"/>
      <c r="F1665" s="574"/>
      <c r="G1665" s="574"/>
      <c r="H1665" s="574"/>
      <c r="I1665" s="574"/>
      <c r="J1665" s="194"/>
      <c r="K1665" s="488" t="str">
        <f t="shared" si="1"/>
        <v/>
      </c>
      <c r="L1665" s="489">
        <f t="shared" si="6"/>
        <v>123</v>
      </c>
      <c r="M1665" s="489">
        <f t="shared" si="3"/>
        <v>10</v>
      </c>
      <c r="N1665" s="489" t="str">
        <f t="shared" si="4"/>
        <v/>
      </c>
      <c r="O1665" s="194"/>
      <c r="P1665" s="194"/>
      <c r="Q1665" s="194"/>
      <c r="R1665" s="194"/>
      <c r="S1665" s="194"/>
      <c r="T1665" s="194"/>
      <c r="U1665" s="194"/>
      <c r="V1665" s="194"/>
      <c r="W1665" s="194"/>
      <c r="X1665" s="194"/>
      <c r="Y1665" s="194"/>
    </row>
    <row r="1666">
      <c r="A1666" s="574"/>
      <c r="B1666" s="574"/>
      <c r="C1666" s="574"/>
      <c r="D1666" s="574"/>
      <c r="E1666" s="574"/>
      <c r="F1666" s="574"/>
      <c r="G1666" s="574"/>
      <c r="H1666" s="574"/>
      <c r="I1666" s="574"/>
      <c r="J1666" s="194"/>
      <c r="K1666" s="488" t="str">
        <f t="shared" si="1"/>
        <v/>
      </c>
      <c r="L1666" s="489">
        <f t="shared" si="6"/>
        <v>123</v>
      </c>
      <c r="M1666" s="489">
        <f t="shared" si="3"/>
        <v>10</v>
      </c>
      <c r="N1666" s="489" t="str">
        <f t="shared" si="4"/>
        <v/>
      </c>
      <c r="O1666" s="194"/>
      <c r="P1666" s="194"/>
      <c r="Q1666" s="194"/>
      <c r="R1666" s="194"/>
      <c r="S1666" s="194"/>
      <c r="T1666" s="194"/>
      <c r="U1666" s="194"/>
      <c r="V1666" s="194"/>
      <c r="W1666" s="194"/>
      <c r="X1666" s="194"/>
      <c r="Y1666" s="194"/>
    </row>
    <row r="1667">
      <c r="A1667" s="574"/>
      <c r="B1667" s="574"/>
      <c r="C1667" s="574"/>
      <c r="D1667" s="574"/>
      <c r="E1667" s="574"/>
      <c r="F1667" s="574"/>
      <c r="G1667" s="574"/>
      <c r="H1667" s="574"/>
      <c r="I1667" s="574"/>
      <c r="J1667" s="194"/>
      <c r="K1667" s="488" t="str">
        <f t="shared" si="1"/>
        <v/>
      </c>
      <c r="L1667" s="489">
        <f t="shared" si="6"/>
        <v>123</v>
      </c>
      <c r="M1667" s="489">
        <f t="shared" si="3"/>
        <v>10</v>
      </c>
      <c r="N1667" s="489" t="str">
        <f t="shared" si="4"/>
        <v/>
      </c>
      <c r="O1667" s="194"/>
      <c r="P1667" s="194"/>
      <c r="Q1667" s="194"/>
      <c r="R1667" s="194"/>
      <c r="S1667" s="194"/>
      <c r="T1667" s="194"/>
      <c r="U1667" s="194"/>
      <c r="V1667" s="194"/>
      <c r="W1667" s="194"/>
      <c r="X1667" s="194"/>
      <c r="Y1667" s="194"/>
    </row>
    <row r="1668">
      <c r="A1668" s="574"/>
      <c r="B1668" s="574"/>
      <c r="C1668" s="574"/>
      <c r="D1668" s="574"/>
      <c r="E1668" s="574"/>
      <c r="F1668" s="574"/>
      <c r="G1668" s="574"/>
      <c r="H1668" s="574"/>
      <c r="I1668" s="574"/>
      <c r="J1668" s="194"/>
      <c r="K1668" s="488" t="str">
        <f t="shared" si="1"/>
        <v/>
      </c>
      <c r="L1668" s="489">
        <f t="shared" si="6"/>
        <v>123</v>
      </c>
      <c r="M1668" s="489">
        <f t="shared" si="3"/>
        <v>10</v>
      </c>
      <c r="N1668" s="489" t="str">
        <f t="shared" si="4"/>
        <v/>
      </c>
      <c r="O1668" s="194"/>
      <c r="P1668" s="194"/>
      <c r="Q1668" s="194"/>
      <c r="R1668" s="194"/>
      <c r="S1668" s="194"/>
      <c r="T1668" s="194"/>
      <c r="U1668" s="194"/>
      <c r="V1668" s="194"/>
      <c r="W1668" s="194"/>
      <c r="X1668" s="194"/>
      <c r="Y1668" s="194"/>
    </row>
    <row r="1669">
      <c r="A1669" s="574"/>
      <c r="B1669" s="574"/>
      <c r="C1669" s="574"/>
      <c r="D1669" s="574"/>
      <c r="E1669" s="574"/>
      <c r="F1669" s="574"/>
      <c r="G1669" s="574"/>
      <c r="H1669" s="574"/>
      <c r="I1669" s="574"/>
      <c r="J1669" s="194"/>
      <c r="K1669" s="488" t="str">
        <f t="shared" si="1"/>
        <v/>
      </c>
      <c r="L1669" s="489">
        <f t="shared" si="6"/>
        <v>123</v>
      </c>
      <c r="M1669" s="489">
        <f t="shared" si="3"/>
        <v>10</v>
      </c>
      <c r="N1669" s="489" t="str">
        <f t="shared" si="4"/>
        <v/>
      </c>
      <c r="O1669" s="194"/>
      <c r="P1669" s="194"/>
      <c r="Q1669" s="194"/>
      <c r="R1669" s="194"/>
      <c r="S1669" s="194"/>
      <c r="T1669" s="194"/>
      <c r="U1669" s="194"/>
      <c r="V1669" s="194"/>
      <c r="W1669" s="194"/>
      <c r="X1669" s="194"/>
      <c r="Y1669" s="194"/>
    </row>
    <row r="1670">
      <c r="A1670" s="574"/>
      <c r="B1670" s="574"/>
      <c r="C1670" s="574"/>
      <c r="D1670" s="574"/>
      <c r="E1670" s="574"/>
      <c r="F1670" s="574"/>
      <c r="G1670" s="574"/>
      <c r="H1670" s="574"/>
      <c r="I1670" s="574"/>
      <c r="J1670" s="194"/>
      <c r="K1670" s="488" t="str">
        <f t="shared" si="1"/>
        <v/>
      </c>
      <c r="L1670" s="489">
        <f t="shared" si="6"/>
        <v>123</v>
      </c>
      <c r="M1670" s="489">
        <f t="shared" si="3"/>
        <v>10</v>
      </c>
      <c r="N1670" s="489" t="str">
        <f t="shared" si="4"/>
        <v/>
      </c>
      <c r="O1670" s="194"/>
      <c r="P1670" s="194"/>
      <c r="Q1670" s="194"/>
      <c r="R1670" s="194"/>
      <c r="S1670" s="194"/>
      <c r="T1670" s="194"/>
      <c r="U1670" s="194"/>
      <c r="V1670" s="194"/>
      <c r="W1670" s="194"/>
      <c r="X1670" s="194"/>
      <c r="Y1670" s="194"/>
    </row>
    <row r="1671">
      <c r="A1671" s="574"/>
      <c r="B1671" s="574"/>
      <c r="C1671" s="574"/>
      <c r="D1671" s="574"/>
      <c r="E1671" s="574"/>
      <c r="F1671" s="574"/>
      <c r="G1671" s="574"/>
      <c r="H1671" s="574"/>
      <c r="I1671" s="574"/>
      <c r="J1671" s="194"/>
      <c r="K1671" s="488" t="str">
        <f t="shared" si="1"/>
        <v/>
      </c>
      <c r="L1671" s="489">
        <f t="shared" si="6"/>
        <v>123</v>
      </c>
      <c r="M1671" s="489">
        <f t="shared" si="3"/>
        <v>10</v>
      </c>
      <c r="N1671" s="489" t="str">
        <f t="shared" si="4"/>
        <v/>
      </c>
      <c r="O1671" s="194"/>
      <c r="P1671" s="194"/>
      <c r="Q1671" s="194"/>
      <c r="R1671" s="194"/>
      <c r="S1671" s="194"/>
      <c r="T1671" s="194"/>
      <c r="U1671" s="194"/>
      <c r="V1671" s="194"/>
      <c r="W1671" s="194"/>
      <c r="X1671" s="194"/>
      <c r="Y1671" s="194"/>
    </row>
    <row r="1672">
      <c r="A1672" s="574"/>
      <c r="B1672" s="574"/>
      <c r="C1672" s="574"/>
      <c r="D1672" s="574"/>
      <c r="E1672" s="574"/>
      <c r="F1672" s="574"/>
      <c r="G1672" s="574"/>
      <c r="H1672" s="574"/>
      <c r="I1672" s="574"/>
      <c r="J1672" s="194"/>
      <c r="K1672" s="488" t="str">
        <f t="shared" si="1"/>
        <v/>
      </c>
      <c r="L1672" s="489">
        <f t="shared" si="6"/>
        <v>123</v>
      </c>
      <c r="M1672" s="489">
        <f t="shared" si="3"/>
        <v>10</v>
      </c>
      <c r="N1672" s="489" t="str">
        <f t="shared" si="4"/>
        <v/>
      </c>
      <c r="O1672" s="194"/>
      <c r="P1672" s="194"/>
      <c r="Q1672" s="194"/>
      <c r="R1672" s="194"/>
      <c r="S1672" s="194"/>
      <c r="T1672" s="194"/>
      <c r="U1672" s="194"/>
      <c r="V1672" s="194"/>
      <c r="W1672" s="194"/>
      <c r="X1672" s="194"/>
      <c r="Y1672" s="194"/>
    </row>
    <row r="1673">
      <c r="A1673" s="574"/>
      <c r="B1673" s="574"/>
      <c r="C1673" s="574"/>
      <c r="D1673" s="574"/>
      <c r="E1673" s="574"/>
      <c r="F1673" s="574"/>
      <c r="G1673" s="574"/>
      <c r="H1673" s="574"/>
      <c r="I1673" s="574"/>
      <c r="J1673" s="194"/>
      <c r="K1673" s="488" t="str">
        <f t="shared" si="1"/>
        <v/>
      </c>
      <c r="L1673" s="489">
        <f t="shared" si="6"/>
        <v>123</v>
      </c>
      <c r="M1673" s="489">
        <f t="shared" si="3"/>
        <v>10</v>
      </c>
      <c r="N1673" s="489" t="str">
        <f t="shared" si="4"/>
        <v/>
      </c>
      <c r="O1673" s="194"/>
      <c r="P1673" s="194"/>
      <c r="Q1673" s="194"/>
      <c r="R1673" s="194"/>
      <c r="S1673" s="194"/>
      <c r="T1673" s="194"/>
      <c r="U1673" s="194"/>
      <c r="V1673" s="194"/>
      <c r="W1673" s="194"/>
      <c r="X1673" s="194"/>
      <c r="Y1673" s="194"/>
    </row>
    <row r="1674">
      <c r="A1674" s="574"/>
      <c r="B1674" s="574"/>
      <c r="C1674" s="574"/>
      <c r="D1674" s="574"/>
      <c r="E1674" s="574"/>
      <c r="F1674" s="574"/>
      <c r="G1674" s="574"/>
      <c r="H1674" s="574"/>
      <c r="I1674" s="574"/>
      <c r="J1674" s="194"/>
      <c r="K1674" s="488" t="str">
        <f t="shared" si="1"/>
        <v/>
      </c>
      <c r="L1674" s="489">
        <f t="shared" si="6"/>
        <v>123</v>
      </c>
      <c r="M1674" s="489">
        <f t="shared" si="3"/>
        <v>10</v>
      </c>
      <c r="N1674" s="489" t="str">
        <f t="shared" si="4"/>
        <v/>
      </c>
      <c r="O1674" s="194"/>
      <c r="P1674" s="194"/>
      <c r="Q1674" s="194"/>
      <c r="R1674" s="194"/>
      <c r="S1674" s="194"/>
      <c r="T1674" s="194"/>
      <c r="U1674" s="194"/>
      <c r="V1674" s="194"/>
      <c r="W1674" s="194"/>
      <c r="X1674" s="194"/>
      <c r="Y1674" s="194"/>
    </row>
    <row r="1675">
      <c r="A1675" s="574"/>
      <c r="B1675" s="574"/>
      <c r="C1675" s="574"/>
      <c r="D1675" s="574"/>
      <c r="E1675" s="574"/>
      <c r="F1675" s="574"/>
      <c r="G1675" s="574"/>
      <c r="H1675" s="574"/>
      <c r="I1675" s="574"/>
      <c r="J1675" s="194"/>
      <c r="K1675" s="488" t="str">
        <f t="shared" si="1"/>
        <v/>
      </c>
      <c r="L1675" s="489">
        <f t="shared" si="6"/>
        <v>123</v>
      </c>
      <c r="M1675" s="489">
        <f t="shared" si="3"/>
        <v>10</v>
      </c>
      <c r="N1675" s="489" t="str">
        <f t="shared" si="4"/>
        <v/>
      </c>
      <c r="O1675" s="194"/>
      <c r="P1675" s="194"/>
      <c r="Q1675" s="194"/>
      <c r="R1675" s="194"/>
      <c r="S1675" s="194"/>
      <c r="T1675" s="194"/>
      <c r="U1675" s="194"/>
      <c r="V1675" s="194"/>
      <c r="W1675" s="194"/>
      <c r="X1675" s="194"/>
      <c r="Y1675" s="194"/>
    </row>
    <row r="1676">
      <c r="A1676" s="574"/>
      <c r="B1676" s="574"/>
      <c r="C1676" s="574"/>
      <c r="D1676" s="574"/>
      <c r="E1676" s="574"/>
      <c r="F1676" s="574"/>
      <c r="G1676" s="574"/>
      <c r="H1676" s="574"/>
      <c r="I1676" s="574"/>
      <c r="J1676" s="194"/>
      <c r="K1676" s="488" t="str">
        <f t="shared" si="1"/>
        <v/>
      </c>
      <c r="L1676" s="489">
        <f t="shared" si="6"/>
        <v>123</v>
      </c>
      <c r="M1676" s="489">
        <f t="shared" si="3"/>
        <v>10</v>
      </c>
      <c r="N1676" s="489" t="str">
        <f t="shared" si="4"/>
        <v/>
      </c>
      <c r="O1676" s="194"/>
      <c r="P1676" s="194"/>
      <c r="Q1676" s="194"/>
      <c r="R1676" s="194"/>
      <c r="S1676" s="194"/>
      <c r="T1676" s="194"/>
      <c r="U1676" s="194"/>
      <c r="V1676" s="194"/>
      <c r="W1676" s="194"/>
      <c r="X1676" s="194"/>
      <c r="Y1676" s="194"/>
    </row>
    <row r="1677">
      <c r="A1677" s="574"/>
      <c r="B1677" s="574"/>
      <c r="C1677" s="574"/>
      <c r="D1677" s="574"/>
      <c r="E1677" s="574"/>
      <c r="F1677" s="574"/>
      <c r="G1677" s="574"/>
      <c r="H1677" s="574"/>
      <c r="I1677" s="574"/>
      <c r="J1677" s="194"/>
      <c r="K1677" s="488" t="str">
        <f t="shared" si="1"/>
        <v/>
      </c>
      <c r="L1677" s="489">
        <f t="shared" si="6"/>
        <v>123</v>
      </c>
      <c r="M1677" s="489">
        <f t="shared" si="3"/>
        <v>10</v>
      </c>
      <c r="N1677" s="489" t="str">
        <f t="shared" si="4"/>
        <v/>
      </c>
      <c r="O1677" s="194"/>
      <c r="P1677" s="194"/>
      <c r="Q1677" s="194"/>
      <c r="R1677" s="194"/>
      <c r="S1677" s="194"/>
      <c r="T1677" s="194"/>
      <c r="U1677" s="194"/>
      <c r="V1677" s="194"/>
      <c r="W1677" s="194"/>
      <c r="X1677" s="194"/>
      <c r="Y1677" s="194"/>
    </row>
    <row r="1678">
      <c r="A1678" s="574"/>
      <c r="B1678" s="574"/>
      <c r="C1678" s="574"/>
      <c r="D1678" s="574"/>
      <c r="E1678" s="574"/>
      <c r="F1678" s="574"/>
      <c r="G1678" s="574"/>
      <c r="H1678" s="574"/>
      <c r="I1678" s="574"/>
      <c r="J1678" s="194"/>
      <c r="K1678" s="488" t="str">
        <f t="shared" si="1"/>
        <v/>
      </c>
      <c r="L1678" s="489">
        <f t="shared" si="6"/>
        <v>123</v>
      </c>
      <c r="M1678" s="489">
        <f t="shared" si="3"/>
        <v>10</v>
      </c>
      <c r="N1678" s="489" t="str">
        <f t="shared" si="4"/>
        <v/>
      </c>
      <c r="O1678" s="194"/>
      <c r="P1678" s="194"/>
      <c r="Q1678" s="194"/>
      <c r="R1678" s="194"/>
      <c r="S1678" s="194"/>
      <c r="T1678" s="194"/>
      <c r="U1678" s="194"/>
      <c r="V1678" s="194"/>
      <c r="W1678" s="194"/>
      <c r="X1678" s="194"/>
      <c r="Y1678" s="194"/>
    </row>
    <row r="1679">
      <c r="A1679" s="574"/>
      <c r="B1679" s="574"/>
      <c r="C1679" s="574"/>
      <c r="D1679" s="574"/>
      <c r="E1679" s="574"/>
      <c r="F1679" s="574"/>
      <c r="G1679" s="574"/>
      <c r="H1679" s="574"/>
      <c r="I1679" s="574"/>
      <c r="J1679" s="194"/>
      <c r="K1679" s="488" t="str">
        <f t="shared" si="1"/>
        <v/>
      </c>
      <c r="L1679" s="489">
        <f t="shared" si="6"/>
        <v>123</v>
      </c>
      <c r="M1679" s="489">
        <f t="shared" si="3"/>
        <v>10</v>
      </c>
      <c r="N1679" s="489" t="str">
        <f t="shared" si="4"/>
        <v/>
      </c>
      <c r="O1679" s="194"/>
      <c r="P1679" s="194"/>
      <c r="Q1679" s="194"/>
      <c r="R1679" s="194"/>
      <c r="S1679" s="194"/>
      <c r="T1679" s="194"/>
      <c r="U1679" s="194"/>
      <c r="V1679" s="194"/>
      <c r="W1679" s="194"/>
      <c r="X1679" s="194"/>
      <c r="Y1679" s="194"/>
    </row>
    <row r="1680">
      <c r="A1680" s="574"/>
      <c r="B1680" s="574"/>
      <c r="C1680" s="574"/>
      <c r="D1680" s="574"/>
      <c r="E1680" s="574"/>
      <c r="F1680" s="574"/>
      <c r="G1680" s="574"/>
      <c r="H1680" s="574"/>
      <c r="I1680" s="574"/>
      <c r="J1680" s="194"/>
      <c r="K1680" s="488" t="str">
        <f t="shared" si="1"/>
        <v/>
      </c>
      <c r="L1680" s="489">
        <f t="shared" si="6"/>
        <v>123</v>
      </c>
      <c r="M1680" s="489">
        <f t="shared" si="3"/>
        <v>10</v>
      </c>
      <c r="N1680" s="489" t="str">
        <f t="shared" si="4"/>
        <v/>
      </c>
      <c r="O1680" s="194"/>
      <c r="P1680" s="194"/>
      <c r="Q1680" s="194"/>
      <c r="R1680" s="194"/>
      <c r="S1680" s="194"/>
      <c r="T1680" s="194"/>
      <c r="U1680" s="194"/>
      <c r="V1680" s="194"/>
      <c r="W1680" s="194"/>
      <c r="X1680" s="194"/>
      <c r="Y1680" s="194"/>
    </row>
    <row r="1681">
      <c r="A1681" s="574"/>
      <c r="B1681" s="574"/>
      <c r="C1681" s="574"/>
      <c r="D1681" s="574"/>
      <c r="E1681" s="574"/>
      <c r="F1681" s="574"/>
      <c r="G1681" s="574"/>
      <c r="H1681" s="574"/>
      <c r="I1681" s="574"/>
      <c r="J1681" s="194"/>
      <c r="K1681" s="488" t="str">
        <f t="shared" si="1"/>
        <v/>
      </c>
      <c r="L1681" s="489">
        <f t="shared" si="6"/>
        <v>123</v>
      </c>
      <c r="M1681" s="489">
        <f t="shared" si="3"/>
        <v>10</v>
      </c>
      <c r="N1681" s="489" t="str">
        <f t="shared" si="4"/>
        <v/>
      </c>
      <c r="O1681" s="194"/>
      <c r="P1681" s="194"/>
      <c r="Q1681" s="194"/>
      <c r="R1681" s="194"/>
      <c r="S1681" s="194"/>
      <c r="T1681" s="194"/>
      <c r="U1681" s="194"/>
      <c r="V1681" s="194"/>
      <c r="W1681" s="194"/>
      <c r="X1681" s="194"/>
      <c r="Y1681" s="194"/>
    </row>
    <row r="1682">
      <c r="A1682" s="574"/>
      <c r="B1682" s="574"/>
      <c r="C1682" s="574"/>
      <c r="D1682" s="574"/>
      <c r="E1682" s="574"/>
      <c r="F1682" s="574"/>
      <c r="G1682" s="574"/>
      <c r="H1682" s="574"/>
      <c r="I1682" s="574"/>
      <c r="J1682" s="194"/>
      <c r="K1682" s="488" t="str">
        <f t="shared" si="1"/>
        <v/>
      </c>
      <c r="L1682" s="489">
        <f t="shared" si="6"/>
        <v>123</v>
      </c>
      <c r="M1682" s="489">
        <f t="shared" si="3"/>
        <v>10</v>
      </c>
      <c r="N1682" s="489" t="str">
        <f t="shared" si="4"/>
        <v/>
      </c>
      <c r="O1682" s="194"/>
      <c r="P1682" s="194"/>
      <c r="Q1682" s="194"/>
      <c r="R1682" s="194"/>
      <c r="S1682" s="194"/>
      <c r="T1682" s="194"/>
      <c r="U1682" s="194"/>
      <c r="V1682" s="194"/>
      <c r="W1682" s="194"/>
      <c r="X1682" s="194"/>
      <c r="Y1682" s="194"/>
    </row>
    <row r="1683">
      <c r="A1683" s="574"/>
      <c r="B1683" s="574"/>
      <c r="C1683" s="574"/>
      <c r="D1683" s="574"/>
      <c r="E1683" s="574"/>
      <c r="F1683" s="574"/>
      <c r="G1683" s="574"/>
      <c r="H1683" s="574"/>
      <c r="I1683" s="574"/>
      <c r="J1683" s="194"/>
      <c r="K1683" s="488" t="str">
        <f t="shared" si="1"/>
        <v/>
      </c>
      <c r="L1683" s="489">
        <f t="shared" si="6"/>
        <v>123</v>
      </c>
      <c r="M1683" s="489">
        <f t="shared" si="3"/>
        <v>10</v>
      </c>
      <c r="N1683" s="489" t="str">
        <f t="shared" si="4"/>
        <v/>
      </c>
      <c r="O1683" s="194"/>
      <c r="P1683" s="194"/>
      <c r="Q1683" s="194"/>
      <c r="R1683" s="194"/>
      <c r="S1683" s="194"/>
      <c r="T1683" s="194"/>
      <c r="U1683" s="194"/>
      <c r="V1683" s="194"/>
      <c r="W1683" s="194"/>
      <c r="X1683" s="194"/>
      <c r="Y1683" s="194"/>
    </row>
    <row r="1684">
      <c r="A1684" s="574"/>
      <c r="B1684" s="574"/>
      <c r="C1684" s="574"/>
      <c r="D1684" s="574"/>
      <c r="E1684" s="574"/>
      <c r="F1684" s="574"/>
      <c r="G1684" s="574"/>
      <c r="H1684" s="574"/>
      <c r="I1684" s="574"/>
      <c r="J1684" s="194"/>
      <c r="K1684" s="488" t="str">
        <f t="shared" si="1"/>
        <v/>
      </c>
      <c r="L1684" s="489">
        <f t="shared" si="6"/>
        <v>123</v>
      </c>
      <c r="M1684" s="489">
        <f t="shared" si="3"/>
        <v>10</v>
      </c>
      <c r="N1684" s="489" t="str">
        <f t="shared" si="4"/>
        <v/>
      </c>
      <c r="O1684" s="194"/>
      <c r="P1684" s="194"/>
      <c r="Q1684" s="194"/>
      <c r="R1684" s="194"/>
      <c r="S1684" s="194"/>
      <c r="T1684" s="194"/>
      <c r="U1684" s="194"/>
      <c r="V1684" s="194"/>
      <c r="W1684" s="194"/>
      <c r="X1684" s="194"/>
      <c r="Y1684" s="194"/>
    </row>
    <row r="1685">
      <c r="A1685" s="574"/>
      <c r="B1685" s="574"/>
      <c r="C1685" s="574"/>
      <c r="D1685" s="574"/>
      <c r="E1685" s="574"/>
      <c r="F1685" s="574"/>
      <c r="G1685" s="574"/>
      <c r="H1685" s="574"/>
      <c r="I1685" s="574"/>
      <c r="J1685" s="194"/>
      <c r="K1685" s="488" t="str">
        <f t="shared" si="1"/>
        <v/>
      </c>
      <c r="L1685" s="489">
        <f t="shared" si="6"/>
        <v>123</v>
      </c>
      <c r="M1685" s="489">
        <f t="shared" si="3"/>
        <v>10</v>
      </c>
      <c r="N1685" s="489" t="str">
        <f t="shared" si="4"/>
        <v/>
      </c>
      <c r="O1685" s="194"/>
      <c r="P1685" s="194"/>
      <c r="Q1685" s="194"/>
      <c r="R1685" s="194"/>
      <c r="S1685" s="194"/>
      <c r="T1685" s="194"/>
      <c r="U1685" s="194"/>
      <c r="V1685" s="194"/>
      <c r="W1685" s="194"/>
      <c r="X1685" s="194"/>
      <c r="Y1685" s="194"/>
    </row>
    <row r="1686">
      <c r="A1686" s="574"/>
      <c r="B1686" s="574"/>
      <c r="C1686" s="574"/>
      <c r="D1686" s="574"/>
      <c r="E1686" s="574"/>
      <c r="F1686" s="574"/>
      <c r="G1686" s="574"/>
      <c r="H1686" s="574"/>
      <c r="I1686" s="574"/>
      <c r="J1686" s="194"/>
      <c r="K1686" s="488" t="str">
        <f t="shared" si="1"/>
        <v/>
      </c>
      <c r="L1686" s="489">
        <f t="shared" si="6"/>
        <v>123</v>
      </c>
      <c r="M1686" s="489">
        <f t="shared" si="3"/>
        <v>10</v>
      </c>
      <c r="N1686" s="489" t="str">
        <f t="shared" si="4"/>
        <v/>
      </c>
      <c r="O1686" s="194"/>
      <c r="P1686" s="194"/>
      <c r="Q1686" s="194"/>
      <c r="R1686" s="194"/>
      <c r="S1686" s="194"/>
      <c r="T1686" s="194"/>
      <c r="U1686" s="194"/>
      <c r="V1686" s="194"/>
      <c r="W1686" s="194"/>
      <c r="X1686" s="194"/>
      <c r="Y1686" s="194"/>
    </row>
    <row r="1687">
      <c r="A1687" s="574"/>
      <c r="B1687" s="574"/>
      <c r="C1687" s="574"/>
      <c r="D1687" s="574"/>
      <c r="E1687" s="574"/>
      <c r="F1687" s="574"/>
      <c r="G1687" s="574"/>
      <c r="H1687" s="574"/>
      <c r="I1687" s="574"/>
      <c r="J1687" s="194"/>
      <c r="K1687" s="488" t="str">
        <f t="shared" si="1"/>
        <v/>
      </c>
      <c r="L1687" s="489">
        <f t="shared" si="6"/>
        <v>123</v>
      </c>
      <c r="M1687" s="489">
        <f t="shared" si="3"/>
        <v>10</v>
      </c>
      <c r="N1687" s="489" t="str">
        <f t="shared" si="4"/>
        <v/>
      </c>
      <c r="O1687" s="194"/>
      <c r="P1687" s="194"/>
      <c r="Q1687" s="194"/>
      <c r="R1687" s="194"/>
      <c r="S1687" s="194"/>
      <c r="T1687" s="194"/>
      <c r="U1687" s="194"/>
      <c r="V1687" s="194"/>
      <c r="W1687" s="194"/>
      <c r="X1687" s="194"/>
      <c r="Y1687" s="194"/>
    </row>
    <row r="1688">
      <c r="A1688" s="574"/>
      <c r="B1688" s="574"/>
      <c r="C1688" s="574"/>
      <c r="D1688" s="574"/>
      <c r="E1688" s="574"/>
      <c r="F1688" s="574"/>
      <c r="G1688" s="574"/>
      <c r="H1688" s="574"/>
      <c r="I1688" s="574"/>
      <c r="J1688" s="194"/>
      <c r="K1688" s="488" t="str">
        <f t="shared" si="1"/>
        <v/>
      </c>
      <c r="L1688" s="489">
        <f t="shared" si="6"/>
        <v>123</v>
      </c>
      <c r="M1688" s="489">
        <f t="shared" si="3"/>
        <v>10</v>
      </c>
      <c r="N1688" s="489" t="str">
        <f t="shared" si="4"/>
        <v/>
      </c>
      <c r="O1688" s="194"/>
      <c r="P1688" s="194"/>
      <c r="Q1688" s="194"/>
      <c r="R1688" s="194"/>
      <c r="S1688" s="194"/>
      <c r="T1688" s="194"/>
      <c r="U1688" s="194"/>
      <c r="V1688" s="194"/>
      <c r="W1688" s="194"/>
      <c r="X1688" s="194"/>
      <c r="Y1688" s="194"/>
    </row>
    <row r="1689">
      <c r="A1689" s="574"/>
      <c r="B1689" s="574"/>
      <c r="C1689" s="574"/>
      <c r="D1689" s="574"/>
      <c r="E1689" s="574"/>
      <c r="F1689" s="574"/>
      <c r="G1689" s="574"/>
      <c r="H1689" s="574"/>
      <c r="I1689" s="574"/>
      <c r="J1689" s="194"/>
      <c r="K1689" s="488" t="str">
        <f t="shared" si="1"/>
        <v/>
      </c>
      <c r="L1689" s="489">
        <f t="shared" si="6"/>
        <v>123</v>
      </c>
      <c r="M1689" s="489">
        <f t="shared" si="3"/>
        <v>10</v>
      </c>
      <c r="N1689" s="489" t="str">
        <f t="shared" si="4"/>
        <v/>
      </c>
      <c r="O1689" s="194"/>
      <c r="P1689" s="194"/>
      <c r="Q1689" s="194"/>
      <c r="R1689" s="194"/>
      <c r="S1689" s="194"/>
      <c r="T1689" s="194"/>
      <c r="U1689" s="194"/>
      <c r="V1689" s="194"/>
      <c r="W1689" s="194"/>
      <c r="X1689" s="194"/>
      <c r="Y1689" s="194"/>
    </row>
    <row r="1690">
      <c r="A1690" s="574"/>
      <c r="B1690" s="574"/>
      <c r="C1690" s="574"/>
      <c r="D1690" s="574"/>
      <c r="E1690" s="574"/>
      <c r="F1690" s="574"/>
      <c r="G1690" s="574"/>
      <c r="H1690" s="574"/>
      <c r="I1690" s="574"/>
      <c r="J1690" s="194"/>
      <c r="K1690" s="488" t="str">
        <f t="shared" si="1"/>
        <v/>
      </c>
      <c r="L1690" s="489">
        <f t="shared" si="6"/>
        <v>123</v>
      </c>
      <c r="M1690" s="489">
        <f t="shared" si="3"/>
        <v>10</v>
      </c>
      <c r="N1690" s="489" t="str">
        <f t="shared" si="4"/>
        <v/>
      </c>
      <c r="O1690" s="194"/>
      <c r="P1690" s="194"/>
      <c r="Q1690" s="194"/>
      <c r="R1690" s="194"/>
      <c r="S1690" s="194"/>
      <c r="T1690" s="194"/>
      <c r="U1690" s="194"/>
      <c r="V1690" s="194"/>
      <c r="W1690" s="194"/>
      <c r="X1690" s="194"/>
      <c r="Y1690" s="194"/>
    </row>
    <row r="1691">
      <c r="A1691" s="574"/>
      <c r="B1691" s="574"/>
      <c r="C1691" s="574"/>
      <c r="D1691" s="574"/>
      <c r="E1691" s="574"/>
      <c r="F1691" s="574"/>
      <c r="G1691" s="574"/>
      <c r="H1691" s="574"/>
      <c r="I1691" s="574"/>
      <c r="J1691" s="194"/>
      <c r="K1691" s="488" t="str">
        <f t="shared" si="1"/>
        <v/>
      </c>
      <c r="L1691" s="489">
        <f t="shared" si="6"/>
        <v>123</v>
      </c>
      <c r="M1691" s="489">
        <f t="shared" si="3"/>
        <v>10</v>
      </c>
      <c r="N1691" s="489" t="str">
        <f t="shared" si="4"/>
        <v/>
      </c>
      <c r="O1691" s="194"/>
      <c r="P1691" s="194"/>
      <c r="Q1691" s="194"/>
      <c r="R1691" s="194"/>
      <c r="S1691" s="194"/>
      <c r="T1691" s="194"/>
      <c r="U1691" s="194"/>
      <c r="V1691" s="194"/>
      <c r="W1691" s="194"/>
      <c r="X1691" s="194"/>
      <c r="Y1691" s="194"/>
    </row>
    <row r="1692">
      <c r="A1692" s="574"/>
      <c r="B1692" s="574"/>
      <c r="C1692" s="574"/>
      <c r="D1692" s="574"/>
      <c r="E1692" s="574"/>
      <c r="F1692" s="574"/>
      <c r="G1692" s="574"/>
      <c r="H1692" s="574"/>
      <c r="I1692" s="574"/>
      <c r="J1692" s="194"/>
      <c r="K1692" s="488" t="str">
        <f t="shared" si="1"/>
        <v/>
      </c>
      <c r="L1692" s="489">
        <f t="shared" si="6"/>
        <v>123</v>
      </c>
      <c r="M1692" s="489">
        <f t="shared" si="3"/>
        <v>10</v>
      </c>
      <c r="N1692" s="489" t="str">
        <f t="shared" si="4"/>
        <v/>
      </c>
      <c r="O1692" s="194"/>
      <c r="P1692" s="194"/>
      <c r="Q1692" s="194"/>
      <c r="R1692" s="194"/>
      <c r="S1692" s="194"/>
      <c r="T1692" s="194"/>
      <c r="U1692" s="194"/>
      <c r="V1692" s="194"/>
      <c r="W1692" s="194"/>
      <c r="X1692" s="194"/>
      <c r="Y1692" s="194"/>
    </row>
    <row r="1693">
      <c r="A1693" s="574"/>
      <c r="B1693" s="574"/>
      <c r="C1693" s="574"/>
      <c r="D1693" s="574"/>
      <c r="E1693" s="574"/>
      <c r="F1693" s="574"/>
      <c r="G1693" s="574"/>
      <c r="H1693" s="574"/>
      <c r="I1693" s="574"/>
      <c r="J1693" s="194"/>
      <c r="K1693" s="488" t="str">
        <f t="shared" si="1"/>
        <v/>
      </c>
      <c r="L1693" s="489">
        <f t="shared" si="6"/>
        <v>123</v>
      </c>
      <c r="M1693" s="489">
        <f t="shared" si="3"/>
        <v>10</v>
      </c>
      <c r="N1693" s="489" t="str">
        <f t="shared" si="4"/>
        <v/>
      </c>
      <c r="O1693" s="194"/>
      <c r="P1693" s="194"/>
      <c r="Q1693" s="194"/>
      <c r="R1693" s="194"/>
      <c r="S1693" s="194"/>
      <c r="T1693" s="194"/>
      <c r="U1693" s="194"/>
      <c r="V1693" s="194"/>
      <c r="W1693" s="194"/>
      <c r="X1693" s="194"/>
      <c r="Y1693" s="194"/>
    </row>
    <row r="1694">
      <c r="A1694" s="574"/>
      <c r="B1694" s="574"/>
      <c r="C1694" s="574"/>
      <c r="D1694" s="574"/>
      <c r="E1694" s="574"/>
      <c r="F1694" s="574"/>
      <c r="G1694" s="574"/>
      <c r="H1694" s="574"/>
      <c r="I1694" s="574"/>
      <c r="J1694" s="194"/>
      <c r="K1694" s="488" t="str">
        <f t="shared" si="1"/>
        <v/>
      </c>
      <c r="L1694" s="489">
        <f t="shared" si="6"/>
        <v>123</v>
      </c>
      <c r="M1694" s="489">
        <f t="shared" si="3"/>
        <v>10</v>
      </c>
      <c r="N1694" s="489" t="str">
        <f t="shared" si="4"/>
        <v/>
      </c>
      <c r="O1694" s="194"/>
      <c r="P1694" s="194"/>
      <c r="Q1694" s="194"/>
      <c r="R1694" s="194"/>
      <c r="S1694" s="194"/>
      <c r="T1694" s="194"/>
      <c r="U1694" s="194"/>
      <c r="V1694" s="194"/>
      <c r="W1694" s="194"/>
      <c r="X1694" s="194"/>
      <c r="Y1694" s="194"/>
    </row>
    <row r="1695">
      <c r="A1695" s="574"/>
      <c r="B1695" s="574"/>
      <c r="C1695" s="574"/>
      <c r="D1695" s="574"/>
      <c r="E1695" s="574"/>
      <c r="F1695" s="574"/>
      <c r="G1695" s="574"/>
      <c r="H1695" s="574"/>
      <c r="I1695" s="574"/>
      <c r="J1695" s="194"/>
      <c r="K1695" s="488" t="str">
        <f t="shared" si="1"/>
        <v/>
      </c>
      <c r="L1695" s="489">
        <f t="shared" si="6"/>
        <v>123</v>
      </c>
      <c r="M1695" s="489">
        <f t="shared" si="3"/>
        <v>10</v>
      </c>
      <c r="N1695" s="489" t="str">
        <f t="shared" si="4"/>
        <v/>
      </c>
      <c r="O1695" s="194"/>
      <c r="P1695" s="194"/>
      <c r="Q1695" s="194"/>
      <c r="R1695" s="194"/>
      <c r="S1695" s="194"/>
      <c r="T1695" s="194"/>
      <c r="U1695" s="194"/>
      <c r="V1695" s="194"/>
      <c r="W1695" s="194"/>
      <c r="X1695" s="194"/>
      <c r="Y1695" s="194"/>
    </row>
    <row r="1696">
      <c r="A1696" s="574"/>
      <c r="B1696" s="574"/>
      <c r="C1696" s="574"/>
      <c r="D1696" s="574"/>
      <c r="E1696" s="574"/>
      <c r="F1696" s="574"/>
      <c r="G1696" s="574"/>
      <c r="H1696" s="574"/>
      <c r="I1696" s="574"/>
      <c r="J1696" s="194"/>
      <c r="K1696" s="488" t="str">
        <f t="shared" si="1"/>
        <v/>
      </c>
      <c r="L1696" s="489">
        <f t="shared" si="6"/>
        <v>123</v>
      </c>
      <c r="M1696" s="489">
        <f t="shared" si="3"/>
        <v>10</v>
      </c>
      <c r="N1696" s="489" t="str">
        <f t="shared" si="4"/>
        <v/>
      </c>
      <c r="O1696" s="194"/>
      <c r="P1696" s="194"/>
      <c r="Q1696" s="194"/>
      <c r="R1696" s="194"/>
      <c r="S1696" s="194"/>
      <c r="T1696" s="194"/>
      <c r="U1696" s="194"/>
      <c r="V1696" s="194"/>
      <c r="W1696" s="194"/>
      <c r="X1696" s="194"/>
      <c r="Y1696" s="194"/>
    </row>
    <row r="1697">
      <c r="A1697" s="574"/>
      <c r="B1697" s="574"/>
      <c r="C1697" s="574"/>
      <c r="D1697" s="574"/>
      <c r="E1697" s="574"/>
      <c r="F1697" s="574"/>
      <c r="G1697" s="574"/>
      <c r="H1697" s="574"/>
      <c r="I1697" s="574"/>
      <c r="J1697" s="194"/>
      <c r="K1697" s="488" t="str">
        <f t="shared" si="1"/>
        <v/>
      </c>
      <c r="L1697" s="489">
        <f t="shared" si="6"/>
        <v>123</v>
      </c>
      <c r="M1697" s="489">
        <f t="shared" si="3"/>
        <v>10</v>
      </c>
      <c r="N1697" s="489" t="str">
        <f t="shared" si="4"/>
        <v/>
      </c>
      <c r="O1697" s="194"/>
      <c r="P1697" s="194"/>
      <c r="Q1697" s="194"/>
      <c r="R1697" s="194"/>
      <c r="S1697" s="194"/>
      <c r="T1697" s="194"/>
      <c r="U1697" s="194"/>
      <c r="V1697" s="194"/>
      <c r="W1697" s="194"/>
      <c r="X1697" s="194"/>
      <c r="Y1697" s="194"/>
    </row>
    <row r="1698">
      <c r="A1698" s="574"/>
      <c r="B1698" s="574"/>
      <c r="C1698" s="574"/>
      <c r="D1698" s="574"/>
      <c r="E1698" s="574"/>
      <c r="F1698" s="574"/>
      <c r="G1698" s="574"/>
      <c r="H1698" s="574"/>
      <c r="I1698" s="574"/>
      <c r="J1698" s="194"/>
      <c r="K1698" s="488" t="str">
        <f t="shared" si="1"/>
        <v/>
      </c>
      <c r="L1698" s="489">
        <f t="shared" si="6"/>
        <v>123</v>
      </c>
      <c r="M1698" s="489">
        <f t="shared" si="3"/>
        <v>10</v>
      </c>
      <c r="N1698" s="489" t="str">
        <f t="shared" si="4"/>
        <v/>
      </c>
      <c r="O1698" s="194"/>
      <c r="P1698" s="194"/>
      <c r="Q1698" s="194"/>
      <c r="R1698" s="194"/>
      <c r="S1698" s="194"/>
      <c r="T1698" s="194"/>
      <c r="U1698" s="194"/>
      <c r="V1698" s="194"/>
      <c r="W1698" s="194"/>
      <c r="X1698" s="194"/>
      <c r="Y1698" s="194"/>
    </row>
    <row r="1699">
      <c r="A1699" s="574"/>
      <c r="B1699" s="574"/>
      <c r="C1699" s="574"/>
      <c r="D1699" s="574"/>
      <c r="E1699" s="574"/>
      <c r="F1699" s="574"/>
      <c r="G1699" s="574"/>
      <c r="H1699" s="574"/>
      <c r="I1699" s="574"/>
      <c r="J1699" s="194"/>
      <c r="K1699" s="488" t="str">
        <f t="shared" si="1"/>
        <v/>
      </c>
      <c r="L1699" s="489">
        <f t="shared" si="6"/>
        <v>123</v>
      </c>
      <c r="M1699" s="489">
        <f t="shared" si="3"/>
        <v>10</v>
      </c>
      <c r="N1699" s="489" t="str">
        <f t="shared" si="4"/>
        <v/>
      </c>
      <c r="O1699" s="194"/>
      <c r="P1699" s="194"/>
      <c r="Q1699" s="194"/>
      <c r="R1699" s="194"/>
      <c r="S1699" s="194"/>
      <c r="T1699" s="194"/>
      <c r="U1699" s="194"/>
      <c r="V1699" s="194"/>
      <c r="W1699" s="194"/>
      <c r="X1699" s="194"/>
      <c r="Y1699" s="194"/>
    </row>
    <row r="1700">
      <c r="A1700" s="574"/>
      <c r="B1700" s="574"/>
      <c r="C1700" s="574"/>
      <c r="D1700" s="574"/>
      <c r="E1700" s="574"/>
      <c r="F1700" s="574"/>
      <c r="G1700" s="574"/>
      <c r="H1700" s="574"/>
      <c r="I1700" s="574"/>
      <c r="J1700" s="194"/>
      <c r="K1700" s="488" t="str">
        <f t="shared" si="1"/>
        <v/>
      </c>
      <c r="L1700" s="489">
        <f t="shared" si="6"/>
        <v>123</v>
      </c>
      <c r="M1700" s="489">
        <f t="shared" si="3"/>
        <v>10</v>
      </c>
      <c r="N1700" s="489" t="str">
        <f t="shared" si="4"/>
        <v/>
      </c>
      <c r="O1700" s="194"/>
      <c r="P1700" s="194"/>
      <c r="Q1700" s="194"/>
      <c r="R1700" s="194"/>
      <c r="S1700" s="194"/>
      <c r="T1700" s="194"/>
      <c r="U1700" s="194"/>
      <c r="V1700" s="194"/>
      <c r="W1700" s="194"/>
      <c r="X1700" s="194"/>
      <c r="Y1700" s="194"/>
    </row>
    <row r="1701">
      <c r="A1701" s="574"/>
      <c r="B1701" s="574"/>
      <c r="C1701" s="574"/>
      <c r="D1701" s="574"/>
      <c r="E1701" s="574"/>
      <c r="F1701" s="574"/>
      <c r="G1701" s="574"/>
      <c r="H1701" s="574"/>
      <c r="I1701" s="574"/>
      <c r="J1701" s="194"/>
      <c r="K1701" s="488" t="str">
        <f t="shared" si="1"/>
        <v/>
      </c>
      <c r="L1701" s="489">
        <f t="shared" si="6"/>
        <v>123</v>
      </c>
      <c r="M1701" s="489">
        <f t="shared" si="3"/>
        <v>10</v>
      </c>
      <c r="N1701" s="489" t="str">
        <f t="shared" si="4"/>
        <v/>
      </c>
      <c r="O1701" s="194"/>
      <c r="P1701" s="194"/>
      <c r="Q1701" s="194"/>
      <c r="R1701" s="194"/>
      <c r="S1701" s="194"/>
      <c r="T1701" s="194"/>
      <c r="U1701" s="194"/>
      <c r="V1701" s="194"/>
      <c r="W1701" s="194"/>
      <c r="X1701" s="194"/>
      <c r="Y1701" s="194"/>
    </row>
    <row r="1702">
      <c r="A1702" s="574"/>
      <c r="B1702" s="574"/>
      <c r="C1702" s="574"/>
      <c r="D1702" s="574"/>
      <c r="E1702" s="574"/>
      <c r="F1702" s="574"/>
      <c r="G1702" s="574"/>
      <c r="H1702" s="574"/>
      <c r="I1702" s="574"/>
      <c r="J1702" s="194"/>
      <c r="K1702" s="488" t="str">
        <f t="shared" si="1"/>
        <v/>
      </c>
      <c r="L1702" s="489">
        <f t="shared" si="6"/>
        <v>123</v>
      </c>
      <c r="M1702" s="489">
        <f t="shared" si="3"/>
        <v>10</v>
      </c>
      <c r="N1702" s="489" t="str">
        <f t="shared" si="4"/>
        <v/>
      </c>
      <c r="O1702" s="194"/>
      <c r="P1702" s="194"/>
      <c r="Q1702" s="194"/>
      <c r="R1702" s="194"/>
      <c r="S1702" s="194"/>
      <c r="T1702" s="194"/>
      <c r="U1702" s="194"/>
      <c r="V1702" s="194"/>
      <c r="W1702" s="194"/>
      <c r="X1702" s="194"/>
      <c r="Y1702" s="194"/>
    </row>
    <row r="1703">
      <c r="A1703" s="574"/>
      <c r="B1703" s="574"/>
      <c r="C1703" s="574"/>
      <c r="D1703" s="574"/>
      <c r="E1703" s="574"/>
      <c r="F1703" s="574"/>
      <c r="G1703" s="574"/>
      <c r="H1703" s="574"/>
      <c r="I1703" s="574"/>
      <c r="J1703" s="194"/>
      <c r="K1703" s="488" t="str">
        <f t="shared" si="1"/>
        <v/>
      </c>
      <c r="L1703" s="489">
        <f t="shared" si="6"/>
        <v>123</v>
      </c>
      <c r="M1703" s="489">
        <f t="shared" si="3"/>
        <v>10</v>
      </c>
      <c r="N1703" s="489" t="str">
        <f t="shared" si="4"/>
        <v/>
      </c>
      <c r="O1703" s="194"/>
      <c r="P1703" s="194"/>
      <c r="Q1703" s="194"/>
      <c r="R1703" s="194"/>
      <c r="S1703" s="194"/>
      <c r="T1703" s="194"/>
      <c r="U1703" s="194"/>
      <c r="V1703" s="194"/>
      <c r="W1703" s="194"/>
      <c r="X1703" s="194"/>
      <c r="Y1703" s="194"/>
    </row>
    <row r="1704">
      <c r="A1704" s="574"/>
      <c r="B1704" s="574"/>
      <c r="C1704" s="574"/>
      <c r="D1704" s="574"/>
      <c r="E1704" s="574"/>
      <c r="F1704" s="574"/>
      <c r="G1704" s="574"/>
      <c r="H1704" s="574"/>
      <c r="I1704" s="574"/>
      <c r="J1704" s="194"/>
      <c r="K1704" s="488" t="str">
        <f t="shared" si="1"/>
        <v/>
      </c>
      <c r="L1704" s="489">
        <f t="shared" si="6"/>
        <v>123</v>
      </c>
      <c r="M1704" s="489">
        <f t="shared" si="3"/>
        <v>10</v>
      </c>
      <c r="N1704" s="489" t="str">
        <f t="shared" si="4"/>
        <v/>
      </c>
      <c r="O1704" s="194"/>
      <c r="P1704" s="194"/>
      <c r="Q1704" s="194"/>
      <c r="R1704" s="194"/>
      <c r="S1704" s="194"/>
      <c r="T1704" s="194"/>
      <c r="U1704" s="194"/>
      <c r="V1704" s="194"/>
      <c r="W1704" s="194"/>
      <c r="X1704" s="194"/>
      <c r="Y1704" s="194"/>
    </row>
    <row r="1705">
      <c r="A1705" s="574"/>
      <c r="B1705" s="574"/>
      <c r="C1705" s="574"/>
      <c r="D1705" s="574"/>
      <c r="E1705" s="574"/>
      <c r="F1705" s="574"/>
      <c r="G1705" s="574"/>
      <c r="H1705" s="574"/>
      <c r="I1705" s="574"/>
      <c r="J1705" s="194"/>
      <c r="K1705" s="488" t="str">
        <f t="shared" si="1"/>
        <v/>
      </c>
      <c r="L1705" s="489">
        <f t="shared" si="6"/>
        <v>123</v>
      </c>
      <c r="M1705" s="489">
        <f t="shared" si="3"/>
        <v>10</v>
      </c>
      <c r="N1705" s="489" t="str">
        <f t="shared" si="4"/>
        <v/>
      </c>
      <c r="O1705" s="194"/>
      <c r="P1705" s="194"/>
      <c r="Q1705" s="194"/>
      <c r="R1705" s="194"/>
      <c r="S1705" s="194"/>
      <c r="T1705" s="194"/>
      <c r="U1705" s="194"/>
      <c r="V1705" s="194"/>
      <c r="W1705" s="194"/>
      <c r="X1705" s="194"/>
      <c r="Y1705" s="194"/>
    </row>
    <row r="1706">
      <c r="A1706" s="574"/>
      <c r="B1706" s="574"/>
      <c r="C1706" s="574"/>
      <c r="D1706" s="574"/>
      <c r="E1706" s="574"/>
      <c r="F1706" s="574"/>
      <c r="G1706" s="574"/>
      <c r="H1706" s="574"/>
      <c r="I1706" s="574"/>
      <c r="J1706" s="194"/>
      <c r="K1706" s="488" t="str">
        <f t="shared" si="1"/>
        <v/>
      </c>
      <c r="L1706" s="489">
        <f t="shared" si="6"/>
        <v>123</v>
      </c>
      <c r="M1706" s="489">
        <f t="shared" si="3"/>
        <v>10</v>
      </c>
      <c r="N1706" s="489" t="str">
        <f t="shared" si="4"/>
        <v/>
      </c>
      <c r="O1706" s="194"/>
      <c r="P1706" s="194"/>
      <c r="Q1706" s="194"/>
      <c r="R1706" s="194"/>
      <c r="S1706" s="194"/>
      <c r="T1706" s="194"/>
      <c r="U1706" s="194"/>
      <c r="V1706" s="194"/>
      <c r="W1706" s="194"/>
      <c r="X1706" s="194"/>
      <c r="Y1706" s="194"/>
    </row>
    <row r="1707">
      <c r="A1707" s="574"/>
      <c r="B1707" s="574"/>
      <c r="C1707" s="574"/>
      <c r="D1707" s="574"/>
      <c r="E1707" s="574"/>
      <c r="F1707" s="574"/>
      <c r="G1707" s="574"/>
      <c r="H1707" s="574"/>
      <c r="I1707" s="574"/>
      <c r="J1707" s="194"/>
      <c r="K1707" s="488" t="str">
        <f t="shared" si="1"/>
        <v/>
      </c>
      <c r="L1707" s="489">
        <f t="shared" si="6"/>
        <v>123</v>
      </c>
      <c r="M1707" s="489">
        <f t="shared" si="3"/>
        <v>10</v>
      </c>
      <c r="N1707" s="489" t="str">
        <f t="shared" si="4"/>
        <v/>
      </c>
      <c r="O1707" s="194"/>
      <c r="P1707" s="194"/>
      <c r="Q1707" s="194"/>
      <c r="R1707" s="194"/>
      <c r="S1707" s="194"/>
      <c r="T1707" s="194"/>
      <c r="U1707" s="194"/>
      <c r="V1707" s="194"/>
      <c r="W1707" s="194"/>
      <c r="X1707" s="194"/>
      <c r="Y1707" s="194"/>
    </row>
    <row r="1708">
      <c r="A1708" s="574"/>
      <c r="B1708" s="574"/>
      <c r="C1708" s="574"/>
      <c r="D1708" s="574"/>
      <c r="E1708" s="574"/>
      <c r="F1708" s="574"/>
      <c r="G1708" s="574"/>
      <c r="H1708" s="574"/>
      <c r="I1708" s="574"/>
      <c r="J1708" s="194"/>
      <c r="K1708" s="488" t="str">
        <f t="shared" si="1"/>
        <v/>
      </c>
      <c r="L1708" s="489">
        <f t="shared" si="6"/>
        <v>123</v>
      </c>
      <c r="M1708" s="489">
        <f t="shared" si="3"/>
        <v>10</v>
      </c>
      <c r="N1708" s="489" t="str">
        <f t="shared" si="4"/>
        <v/>
      </c>
      <c r="O1708" s="194"/>
      <c r="P1708" s="194"/>
      <c r="Q1708" s="194"/>
      <c r="R1708" s="194"/>
      <c r="S1708" s="194"/>
      <c r="T1708" s="194"/>
      <c r="U1708" s="194"/>
      <c r="V1708" s="194"/>
      <c r="W1708" s="194"/>
      <c r="X1708" s="194"/>
      <c r="Y1708" s="194"/>
    </row>
    <row r="1709">
      <c r="A1709" s="574"/>
      <c r="B1709" s="574"/>
      <c r="C1709" s="574"/>
      <c r="D1709" s="574"/>
      <c r="E1709" s="574"/>
      <c r="F1709" s="574"/>
      <c r="G1709" s="574"/>
      <c r="H1709" s="574"/>
      <c r="I1709" s="574"/>
      <c r="J1709" s="194"/>
      <c r="K1709" s="488" t="str">
        <f t="shared" si="1"/>
        <v/>
      </c>
      <c r="L1709" s="489">
        <f t="shared" si="6"/>
        <v>123</v>
      </c>
      <c r="M1709" s="489">
        <f t="shared" si="3"/>
        <v>10</v>
      </c>
      <c r="N1709" s="489" t="str">
        <f t="shared" si="4"/>
        <v/>
      </c>
      <c r="O1709" s="194"/>
      <c r="P1709" s="194"/>
      <c r="Q1709" s="194"/>
      <c r="R1709" s="194"/>
      <c r="S1709" s="194"/>
      <c r="T1709" s="194"/>
      <c r="U1709" s="194"/>
      <c r="V1709" s="194"/>
      <c r="W1709" s="194"/>
      <c r="X1709" s="194"/>
      <c r="Y1709" s="194"/>
    </row>
    <row r="1710">
      <c r="A1710" s="574"/>
      <c r="B1710" s="574"/>
      <c r="C1710" s="574"/>
      <c r="D1710" s="574"/>
      <c r="E1710" s="574"/>
      <c r="F1710" s="574"/>
      <c r="G1710" s="574"/>
      <c r="H1710" s="574"/>
      <c r="I1710" s="574"/>
      <c r="J1710" s="194"/>
      <c r="K1710" s="488" t="str">
        <f t="shared" si="1"/>
        <v/>
      </c>
      <c r="L1710" s="489">
        <f t="shared" si="6"/>
        <v>123</v>
      </c>
      <c r="M1710" s="489">
        <f t="shared" si="3"/>
        <v>10</v>
      </c>
      <c r="N1710" s="489" t="str">
        <f t="shared" si="4"/>
        <v/>
      </c>
      <c r="O1710" s="194"/>
      <c r="P1710" s="194"/>
      <c r="Q1710" s="194"/>
      <c r="R1710" s="194"/>
      <c r="S1710" s="194"/>
      <c r="T1710" s="194"/>
      <c r="U1710" s="194"/>
      <c r="V1710" s="194"/>
      <c r="W1710" s="194"/>
      <c r="X1710" s="194"/>
      <c r="Y1710" s="194"/>
    </row>
    <row r="1711">
      <c r="A1711" s="574"/>
      <c r="B1711" s="574"/>
      <c r="C1711" s="574"/>
      <c r="D1711" s="574"/>
      <c r="E1711" s="574"/>
      <c r="F1711" s="574"/>
      <c r="G1711" s="574"/>
      <c r="H1711" s="574"/>
      <c r="I1711" s="574"/>
      <c r="J1711" s="194"/>
      <c r="K1711" s="488" t="str">
        <f t="shared" si="1"/>
        <v/>
      </c>
      <c r="L1711" s="489">
        <f t="shared" si="6"/>
        <v>123</v>
      </c>
      <c r="M1711" s="489">
        <f t="shared" si="3"/>
        <v>10</v>
      </c>
      <c r="N1711" s="489" t="str">
        <f t="shared" si="4"/>
        <v/>
      </c>
      <c r="O1711" s="194"/>
      <c r="P1711" s="194"/>
      <c r="Q1711" s="194"/>
      <c r="R1711" s="194"/>
      <c r="S1711" s="194"/>
      <c r="T1711" s="194"/>
      <c r="U1711" s="194"/>
      <c r="V1711" s="194"/>
      <c r="W1711" s="194"/>
      <c r="X1711" s="194"/>
      <c r="Y1711" s="194"/>
    </row>
    <row r="1712">
      <c r="A1712" s="574"/>
      <c r="B1712" s="574"/>
      <c r="C1712" s="574"/>
      <c r="D1712" s="574"/>
      <c r="E1712" s="574"/>
      <c r="F1712" s="574"/>
      <c r="G1712" s="574"/>
      <c r="H1712" s="574"/>
      <c r="I1712" s="574"/>
      <c r="J1712" s="194"/>
      <c r="K1712" s="488" t="str">
        <f t="shared" si="1"/>
        <v/>
      </c>
      <c r="L1712" s="489">
        <f t="shared" si="6"/>
        <v>123</v>
      </c>
      <c r="M1712" s="489">
        <f t="shared" si="3"/>
        <v>10</v>
      </c>
      <c r="N1712" s="489" t="str">
        <f t="shared" si="4"/>
        <v/>
      </c>
      <c r="O1712" s="194"/>
      <c r="P1712" s="194"/>
      <c r="Q1712" s="194"/>
      <c r="R1712" s="194"/>
      <c r="S1712" s="194"/>
      <c r="T1712" s="194"/>
      <c r="U1712" s="194"/>
      <c r="V1712" s="194"/>
      <c r="W1712" s="194"/>
      <c r="X1712" s="194"/>
      <c r="Y1712" s="194"/>
    </row>
    <row r="1713">
      <c r="A1713" s="574"/>
      <c r="B1713" s="574"/>
      <c r="C1713" s="574"/>
      <c r="D1713" s="574"/>
      <c r="E1713" s="574"/>
      <c r="F1713" s="574"/>
      <c r="G1713" s="574"/>
      <c r="H1713" s="574"/>
      <c r="I1713" s="574"/>
      <c r="J1713" s="194"/>
      <c r="K1713" s="488" t="str">
        <f t="shared" si="1"/>
        <v/>
      </c>
      <c r="L1713" s="489">
        <f t="shared" si="6"/>
        <v>123</v>
      </c>
      <c r="M1713" s="489">
        <f t="shared" si="3"/>
        <v>10</v>
      </c>
      <c r="N1713" s="489" t="str">
        <f t="shared" si="4"/>
        <v/>
      </c>
      <c r="O1713" s="194"/>
      <c r="P1713" s="194"/>
      <c r="Q1713" s="194"/>
      <c r="R1713" s="194"/>
      <c r="S1713" s="194"/>
      <c r="T1713" s="194"/>
      <c r="U1713" s="194"/>
      <c r="V1713" s="194"/>
      <c r="W1713" s="194"/>
      <c r="X1713" s="194"/>
      <c r="Y1713" s="194"/>
    </row>
    <row r="1714">
      <c r="A1714" s="574"/>
      <c r="B1714" s="574"/>
      <c r="C1714" s="574"/>
      <c r="D1714" s="574"/>
      <c r="E1714" s="574"/>
      <c r="F1714" s="574"/>
      <c r="G1714" s="574"/>
      <c r="H1714" s="574"/>
      <c r="I1714" s="574"/>
      <c r="J1714" s="194"/>
      <c r="K1714" s="488" t="str">
        <f t="shared" si="1"/>
        <v/>
      </c>
      <c r="L1714" s="489">
        <f t="shared" si="6"/>
        <v>123</v>
      </c>
      <c r="M1714" s="489">
        <f t="shared" si="3"/>
        <v>10</v>
      </c>
      <c r="N1714" s="489" t="str">
        <f t="shared" si="4"/>
        <v/>
      </c>
      <c r="O1714" s="194"/>
      <c r="P1714" s="194"/>
      <c r="Q1714" s="194"/>
      <c r="R1714" s="194"/>
      <c r="S1714" s="194"/>
      <c r="T1714" s="194"/>
      <c r="U1714" s="194"/>
      <c r="V1714" s="194"/>
      <c r="W1714" s="194"/>
      <c r="X1714" s="194"/>
      <c r="Y1714" s="194"/>
    </row>
    <row r="1715">
      <c r="A1715" s="574"/>
      <c r="B1715" s="574"/>
      <c r="C1715" s="574"/>
      <c r="D1715" s="574"/>
      <c r="E1715" s="574"/>
      <c r="F1715" s="574"/>
      <c r="G1715" s="574"/>
      <c r="H1715" s="574"/>
      <c r="I1715" s="574"/>
      <c r="J1715" s="194"/>
      <c r="K1715" s="488" t="str">
        <f t="shared" si="1"/>
        <v/>
      </c>
      <c r="L1715" s="489">
        <f t="shared" si="6"/>
        <v>123</v>
      </c>
      <c r="M1715" s="489">
        <f t="shared" si="3"/>
        <v>10</v>
      </c>
      <c r="N1715" s="489" t="str">
        <f t="shared" si="4"/>
        <v/>
      </c>
      <c r="O1715" s="194"/>
      <c r="P1715" s="194"/>
      <c r="Q1715" s="194"/>
      <c r="R1715" s="194"/>
      <c r="S1715" s="194"/>
      <c r="T1715" s="194"/>
      <c r="U1715" s="194"/>
      <c r="V1715" s="194"/>
      <c r="W1715" s="194"/>
      <c r="X1715" s="194"/>
      <c r="Y1715" s="194"/>
    </row>
    <row r="1716">
      <c r="A1716" s="574"/>
      <c r="B1716" s="574"/>
      <c r="C1716" s="574"/>
      <c r="D1716" s="574"/>
      <c r="E1716" s="574"/>
      <c r="F1716" s="574"/>
      <c r="G1716" s="574"/>
      <c r="H1716" s="574"/>
      <c r="I1716" s="574"/>
      <c r="J1716" s="194"/>
      <c r="K1716" s="488" t="str">
        <f t="shared" si="1"/>
        <v/>
      </c>
      <c r="L1716" s="489">
        <f t="shared" si="6"/>
        <v>123</v>
      </c>
      <c r="M1716" s="489">
        <f t="shared" si="3"/>
        <v>10</v>
      </c>
      <c r="N1716" s="489" t="str">
        <f t="shared" si="4"/>
        <v/>
      </c>
      <c r="O1716" s="194"/>
      <c r="P1716" s="194"/>
      <c r="Q1716" s="194"/>
      <c r="R1716" s="194"/>
      <c r="S1716" s="194"/>
      <c r="T1716" s="194"/>
      <c r="U1716" s="194"/>
      <c r="V1716" s="194"/>
      <c r="W1716" s="194"/>
      <c r="X1716" s="194"/>
      <c r="Y1716" s="194"/>
    </row>
    <row r="1717">
      <c r="A1717" s="574"/>
      <c r="B1717" s="574"/>
      <c r="C1717" s="574"/>
      <c r="D1717" s="574"/>
      <c r="E1717" s="574"/>
      <c r="F1717" s="574"/>
      <c r="G1717" s="574"/>
      <c r="H1717" s="574"/>
      <c r="I1717" s="574"/>
      <c r="J1717" s="194"/>
      <c r="K1717" s="488" t="str">
        <f t="shared" si="1"/>
        <v/>
      </c>
      <c r="L1717" s="489">
        <f t="shared" si="6"/>
        <v>123</v>
      </c>
      <c r="M1717" s="489">
        <f t="shared" si="3"/>
        <v>10</v>
      </c>
      <c r="N1717" s="489" t="str">
        <f t="shared" si="4"/>
        <v/>
      </c>
      <c r="O1717" s="194"/>
      <c r="P1717" s="194"/>
      <c r="Q1717" s="194"/>
      <c r="R1717" s="194"/>
      <c r="S1717" s="194"/>
      <c r="T1717" s="194"/>
      <c r="U1717" s="194"/>
      <c r="V1717" s="194"/>
      <c r="W1717" s="194"/>
      <c r="X1717" s="194"/>
      <c r="Y1717" s="194"/>
    </row>
    <row r="1718">
      <c r="A1718" s="574"/>
      <c r="B1718" s="574"/>
      <c r="C1718" s="574"/>
      <c r="D1718" s="574"/>
      <c r="E1718" s="574"/>
      <c r="F1718" s="574"/>
      <c r="G1718" s="574"/>
      <c r="H1718" s="574"/>
      <c r="I1718" s="574"/>
      <c r="J1718" s="194"/>
      <c r="K1718" s="488" t="str">
        <f t="shared" si="1"/>
        <v/>
      </c>
      <c r="L1718" s="489">
        <f t="shared" si="6"/>
        <v>123</v>
      </c>
      <c r="M1718" s="489">
        <f t="shared" si="3"/>
        <v>10</v>
      </c>
      <c r="N1718" s="489" t="str">
        <f t="shared" si="4"/>
        <v/>
      </c>
      <c r="O1718" s="194"/>
      <c r="P1718" s="194"/>
      <c r="Q1718" s="194"/>
      <c r="R1718" s="194"/>
      <c r="S1718" s="194"/>
      <c r="T1718" s="194"/>
      <c r="U1718" s="194"/>
      <c r="V1718" s="194"/>
      <c r="W1718" s="194"/>
      <c r="X1718" s="194"/>
      <c r="Y1718" s="194"/>
    </row>
    <row r="1719">
      <c r="A1719" s="574"/>
      <c r="B1719" s="574"/>
      <c r="C1719" s="574"/>
      <c r="D1719" s="574"/>
      <c r="E1719" s="574"/>
      <c r="F1719" s="574"/>
      <c r="G1719" s="574"/>
      <c r="H1719" s="574"/>
      <c r="I1719" s="574"/>
      <c r="J1719" s="194"/>
      <c r="K1719" s="488" t="str">
        <f t="shared" si="1"/>
        <v/>
      </c>
      <c r="L1719" s="489">
        <f t="shared" si="6"/>
        <v>123</v>
      </c>
      <c r="M1719" s="489">
        <f t="shared" si="3"/>
        <v>10</v>
      </c>
      <c r="N1719" s="489" t="str">
        <f t="shared" si="4"/>
        <v/>
      </c>
      <c r="O1719" s="194"/>
      <c r="P1719" s="194"/>
      <c r="Q1719" s="194"/>
      <c r="R1719" s="194"/>
      <c r="S1719" s="194"/>
      <c r="T1719" s="194"/>
      <c r="U1719" s="194"/>
      <c r="V1719" s="194"/>
      <c r="W1719" s="194"/>
      <c r="X1719" s="194"/>
      <c r="Y1719" s="194"/>
    </row>
    <row r="1720">
      <c r="A1720" s="574"/>
      <c r="B1720" s="574"/>
      <c r="C1720" s="574"/>
      <c r="D1720" s="574"/>
      <c r="E1720" s="574"/>
      <c r="F1720" s="574"/>
      <c r="G1720" s="574"/>
      <c r="H1720" s="574"/>
      <c r="I1720" s="574"/>
      <c r="J1720" s="194"/>
      <c r="K1720" s="488" t="str">
        <f t="shared" si="1"/>
        <v/>
      </c>
      <c r="L1720" s="489">
        <f t="shared" si="6"/>
        <v>123</v>
      </c>
      <c r="M1720" s="489">
        <f t="shared" si="3"/>
        <v>10</v>
      </c>
      <c r="N1720" s="489" t="str">
        <f t="shared" si="4"/>
        <v/>
      </c>
      <c r="O1720" s="194"/>
      <c r="P1720" s="194"/>
      <c r="Q1720" s="194"/>
      <c r="R1720" s="194"/>
      <c r="S1720" s="194"/>
      <c r="T1720" s="194"/>
      <c r="U1720" s="194"/>
      <c r="V1720" s="194"/>
      <c r="W1720" s="194"/>
      <c r="X1720" s="194"/>
      <c r="Y1720" s="194"/>
    </row>
    <row r="1721">
      <c r="A1721" s="574"/>
      <c r="B1721" s="574"/>
      <c r="C1721" s="574"/>
      <c r="D1721" s="574"/>
      <c r="E1721" s="574"/>
      <c r="F1721" s="574"/>
      <c r="G1721" s="574"/>
      <c r="H1721" s="574"/>
      <c r="I1721" s="574"/>
      <c r="J1721" s="194"/>
      <c r="K1721" s="488" t="str">
        <f t="shared" si="1"/>
        <v/>
      </c>
      <c r="L1721" s="489">
        <f t="shared" si="6"/>
        <v>123</v>
      </c>
      <c r="M1721" s="489">
        <f t="shared" si="3"/>
        <v>10</v>
      </c>
      <c r="N1721" s="489" t="str">
        <f t="shared" si="4"/>
        <v/>
      </c>
      <c r="O1721" s="194"/>
      <c r="P1721" s="194"/>
      <c r="Q1721" s="194"/>
      <c r="R1721" s="194"/>
      <c r="S1721" s="194"/>
      <c r="T1721" s="194"/>
      <c r="U1721" s="194"/>
      <c r="V1721" s="194"/>
      <c r="W1721" s="194"/>
      <c r="X1721" s="194"/>
      <c r="Y1721" s="194"/>
    </row>
    <row r="1722">
      <c r="A1722" s="574"/>
      <c r="B1722" s="574"/>
      <c r="C1722" s="574"/>
      <c r="D1722" s="574"/>
      <c r="E1722" s="574"/>
      <c r="F1722" s="574"/>
      <c r="G1722" s="574"/>
      <c r="H1722" s="574"/>
      <c r="I1722" s="574"/>
      <c r="J1722" s="194"/>
      <c r="K1722" s="488" t="str">
        <f t="shared" si="1"/>
        <v/>
      </c>
      <c r="L1722" s="489">
        <f t="shared" si="6"/>
        <v>123</v>
      </c>
      <c r="M1722" s="489">
        <f t="shared" si="3"/>
        <v>10</v>
      </c>
      <c r="N1722" s="489" t="str">
        <f t="shared" si="4"/>
        <v/>
      </c>
      <c r="O1722" s="194"/>
      <c r="P1722" s="194"/>
      <c r="Q1722" s="194"/>
      <c r="R1722" s="194"/>
      <c r="S1722" s="194"/>
      <c r="T1722" s="194"/>
      <c r="U1722" s="194"/>
      <c r="V1722" s="194"/>
      <c r="W1722" s="194"/>
      <c r="X1722" s="194"/>
      <c r="Y1722" s="194"/>
    </row>
    <row r="1723">
      <c r="A1723" s="574"/>
      <c r="B1723" s="574"/>
      <c r="C1723" s="574"/>
      <c r="D1723" s="574"/>
      <c r="E1723" s="574"/>
      <c r="F1723" s="574"/>
      <c r="G1723" s="574"/>
      <c r="H1723" s="574"/>
      <c r="I1723" s="574"/>
      <c r="J1723" s="194"/>
      <c r="K1723" s="488" t="str">
        <f t="shared" si="1"/>
        <v/>
      </c>
      <c r="L1723" s="489">
        <f t="shared" si="6"/>
        <v>123</v>
      </c>
      <c r="M1723" s="489">
        <f t="shared" si="3"/>
        <v>10</v>
      </c>
      <c r="N1723" s="489" t="str">
        <f t="shared" si="4"/>
        <v/>
      </c>
      <c r="O1723" s="194"/>
      <c r="P1723" s="194"/>
      <c r="Q1723" s="194"/>
      <c r="R1723" s="194"/>
      <c r="S1723" s="194"/>
      <c r="T1723" s="194"/>
      <c r="U1723" s="194"/>
      <c r="V1723" s="194"/>
      <c r="W1723" s="194"/>
      <c r="X1723" s="194"/>
      <c r="Y1723" s="194"/>
    </row>
    <row r="1724">
      <c r="A1724" s="574"/>
      <c r="B1724" s="574"/>
      <c r="C1724" s="574"/>
      <c r="D1724" s="574"/>
      <c r="E1724" s="574"/>
      <c r="F1724" s="574"/>
      <c r="G1724" s="574"/>
      <c r="H1724" s="574"/>
      <c r="I1724" s="574"/>
      <c r="J1724" s="194"/>
      <c r="K1724" s="488" t="str">
        <f t="shared" si="1"/>
        <v/>
      </c>
      <c r="L1724" s="489">
        <f t="shared" si="6"/>
        <v>123</v>
      </c>
      <c r="M1724" s="489">
        <f t="shared" si="3"/>
        <v>10</v>
      </c>
      <c r="N1724" s="489" t="str">
        <f t="shared" si="4"/>
        <v/>
      </c>
      <c r="O1724" s="194"/>
      <c r="P1724" s="194"/>
      <c r="Q1724" s="194"/>
      <c r="R1724" s="194"/>
      <c r="S1724" s="194"/>
      <c r="T1724" s="194"/>
      <c r="U1724" s="194"/>
      <c r="V1724" s="194"/>
      <c r="W1724" s="194"/>
      <c r="X1724" s="194"/>
      <c r="Y1724" s="194"/>
    </row>
    <row r="1725">
      <c r="A1725" s="574"/>
      <c r="B1725" s="574"/>
      <c r="C1725" s="574"/>
      <c r="D1725" s="574"/>
      <c r="E1725" s="574"/>
      <c r="F1725" s="574"/>
      <c r="G1725" s="574"/>
      <c r="H1725" s="574"/>
      <c r="I1725" s="574"/>
      <c r="J1725" s="194"/>
      <c r="K1725" s="488" t="str">
        <f t="shared" si="1"/>
        <v/>
      </c>
      <c r="L1725" s="489">
        <f t="shared" si="6"/>
        <v>123</v>
      </c>
      <c r="M1725" s="489">
        <f t="shared" si="3"/>
        <v>10</v>
      </c>
      <c r="N1725" s="489" t="str">
        <f t="shared" si="4"/>
        <v/>
      </c>
      <c r="O1725" s="194"/>
      <c r="P1725" s="194"/>
      <c r="Q1725" s="194"/>
      <c r="R1725" s="194"/>
      <c r="S1725" s="194"/>
      <c r="T1725" s="194"/>
      <c r="U1725" s="194"/>
      <c r="V1725" s="194"/>
      <c r="W1725" s="194"/>
      <c r="X1725" s="194"/>
      <c r="Y1725" s="194"/>
    </row>
    <row r="1726">
      <c r="A1726" s="574"/>
      <c r="B1726" s="574"/>
      <c r="C1726" s="574"/>
      <c r="D1726" s="574"/>
      <c r="E1726" s="574"/>
      <c r="F1726" s="574"/>
      <c r="G1726" s="574"/>
      <c r="H1726" s="574"/>
      <c r="I1726" s="574"/>
      <c r="J1726" s="194"/>
      <c r="K1726" s="488" t="str">
        <f t="shared" si="1"/>
        <v/>
      </c>
      <c r="L1726" s="489">
        <f t="shared" si="6"/>
        <v>123</v>
      </c>
      <c r="M1726" s="489">
        <f t="shared" si="3"/>
        <v>10</v>
      </c>
      <c r="N1726" s="489" t="str">
        <f t="shared" si="4"/>
        <v/>
      </c>
      <c r="O1726" s="194"/>
      <c r="P1726" s="194"/>
      <c r="Q1726" s="194"/>
      <c r="R1726" s="194"/>
      <c r="S1726" s="194"/>
      <c r="T1726" s="194"/>
      <c r="U1726" s="194"/>
      <c r="V1726" s="194"/>
      <c r="W1726" s="194"/>
      <c r="X1726" s="194"/>
      <c r="Y1726" s="194"/>
    </row>
    <row r="1727">
      <c r="A1727" s="574"/>
      <c r="B1727" s="574"/>
      <c r="C1727" s="574"/>
      <c r="D1727" s="574"/>
      <c r="E1727" s="574"/>
      <c r="F1727" s="574"/>
      <c r="G1727" s="574"/>
      <c r="H1727" s="574"/>
      <c r="I1727" s="574"/>
      <c r="J1727" s="194"/>
      <c r="K1727" s="488" t="str">
        <f t="shared" si="1"/>
        <v/>
      </c>
      <c r="L1727" s="489">
        <f t="shared" si="6"/>
        <v>123</v>
      </c>
      <c r="M1727" s="489">
        <f t="shared" si="3"/>
        <v>10</v>
      </c>
      <c r="N1727" s="489" t="str">
        <f t="shared" si="4"/>
        <v/>
      </c>
      <c r="O1727" s="194"/>
      <c r="P1727" s="194"/>
      <c r="Q1727" s="194"/>
      <c r="R1727" s="194"/>
      <c r="S1727" s="194"/>
      <c r="T1727" s="194"/>
      <c r="U1727" s="194"/>
      <c r="V1727" s="194"/>
      <c r="W1727" s="194"/>
      <c r="X1727" s="194"/>
      <c r="Y1727" s="194"/>
    </row>
    <row r="1728">
      <c r="A1728" s="574"/>
      <c r="B1728" s="574"/>
      <c r="C1728" s="574"/>
      <c r="D1728" s="574"/>
      <c r="E1728" s="574"/>
      <c r="F1728" s="574"/>
      <c r="G1728" s="574"/>
      <c r="H1728" s="574"/>
      <c r="I1728" s="574"/>
      <c r="J1728" s="194"/>
      <c r="K1728" s="488" t="str">
        <f t="shared" si="1"/>
        <v/>
      </c>
      <c r="L1728" s="489">
        <f t="shared" si="6"/>
        <v>123</v>
      </c>
      <c r="M1728" s="489">
        <f t="shared" si="3"/>
        <v>10</v>
      </c>
      <c r="N1728" s="489" t="str">
        <f t="shared" si="4"/>
        <v/>
      </c>
      <c r="O1728" s="194"/>
      <c r="P1728" s="194"/>
      <c r="Q1728" s="194"/>
      <c r="R1728" s="194"/>
      <c r="S1728" s="194"/>
      <c r="T1728" s="194"/>
      <c r="U1728" s="194"/>
      <c r="V1728" s="194"/>
      <c r="W1728" s="194"/>
      <c r="X1728" s="194"/>
      <c r="Y1728" s="194"/>
    </row>
    <row r="1729">
      <c r="A1729" s="574"/>
      <c r="B1729" s="574"/>
      <c r="C1729" s="574"/>
      <c r="D1729" s="574"/>
      <c r="E1729" s="574"/>
      <c r="F1729" s="574"/>
      <c r="G1729" s="574"/>
      <c r="H1729" s="574"/>
      <c r="I1729" s="574"/>
      <c r="J1729" s="194"/>
      <c r="K1729" s="488" t="str">
        <f t="shared" si="1"/>
        <v/>
      </c>
      <c r="L1729" s="489">
        <f t="shared" si="6"/>
        <v>123</v>
      </c>
      <c r="M1729" s="489">
        <f t="shared" si="3"/>
        <v>10</v>
      </c>
      <c r="N1729" s="489" t="str">
        <f t="shared" si="4"/>
        <v/>
      </c>
      <c r="O1729" s="194"/>
      <c r="P1729" s="194"/>
      <c r="Q1729" s="194"/>
      <c r="R1729" s="194"/>
      <c r="S1729" s="194"/>
      <c r="T1729" s="194"/>
      <c r="U1729" s="194"/>
      <c r="V1729" s="194"/>
      <c r="W1729" s="194"/>
      <c r="X1729" s="194"/>
      <c r="Y1729" s="194"/>
    </row>
    <row r="1730">
      <c r="A1730" s="574"/>
      <c r="B1730" s="574"/>
      <c r="C1730" s="574"/>
      <c r="D1730" s="574"/>
      <c r="E1730" s="574"/>
      <c r="F1730" s="574"/>
      <c r="G1730" s="574"/>
      <c r="H1730" s="574"/>
      <c r="I1730" s="574"/>
      <c r="J1730" s="194"/>
      <c r="K1730" s="488" t="str">
        <f t="shared" si="1"/>
        <v/>
      </c>
      <c r="L1730" s="489">
        <f t="shared" si="6"/>
        <v>123</v>
      </c>
      <c r="M1730" s="489">
        <f t="shared" si="3"/>
        <v>10</v>
      </c>
      <c r="N1730" s="489" t="str">
        <f t="shared" si="4"/>
        <v/>
      </c>
      <c r="O1730" s="194"/>
      <c r="P1730" s="194"/>
      <c r="Q1730" s="194"/>
      <c r="R1730" s="194"/>
      <c r="S1730" s="194"/>
      <c r="T1730" s="194"/>
      <c r="U1730" s="194"/>
      <c r="V1730" s="194"/>
      <c r="W1730" s="194"/>
      <c r="X1730" s="194"/>
      <c r="Y1730" s="194"/>
    </row>
    <row r="1731">
      <c r="A1731" s="574"/>
      <c r="B1731" s="574"/>
      <c r="C1731" s="574"/>
      <c r="D1731" s="574"/>
      <c r="E1731" s="574"/>
      <c r="F1731" s="574"/>
      <c r="G1731" s="574"/>
      <c r="H1731" s="574"/>
      <c r="I1731" s="574"/>
      <c r="J1731" s="194"/>
      <c r="K1731" s="488" t="str">
        <f t="shared" si="1"/>
        <v/>
      </c>
      <c r="L1731" s="489">
        <f t="shared" si="6"/>
        <v>123</v>
      </c>
      <c r="M1731" s="489">
        <f t="shared" si="3"/>
        <v>10</v>
      </c>
      <c r="N1731" s="489" t="str">
        <f t="shared" si="4"/>
        <v/>
      </c>
      <c r="O1731" s="194"/>
      <c r="P1731" s="194"/>
      <c r="Q1731" s="194"/>
      <c r="R1731" s="194"/>
      <c r="S1731" s="194"/>
      <c r="T1731" s="194"/>
      <c r="U1731" s="194"/>
      <c r="V1731" s="194"/>
      <c r="W1731" s="194"/>
      <c r="X1731" s="194"/>
      <c r="Y1731" s="194"/>
    </row>
    <row r="1732">
      <c r="A1732" s="574"/>
      <c r="B1732" s="574"/>
      <c r="C1732" s="574"/>
      <c r="D1732" s="574"/>
      <c r="E1732" s="574"/>
      <c r="F1732" s="574"/>
      <c r="G1732" s="574"/>
      <c r="H1732" s="574"/>
      <c r="I1732" s="574"/>
      <c r="J1732" s="194"/>
      <c r="K1732" s="488" t="str">
        <f t="shared" si="1"/>
        <v/>
      </c>
      <c r="L1732" s="489">
        <f t="shared" si="6"/>
        <v>123</v>
      </c>
      <c r="M1732" s="489">
        <f t="shared" si="3"/>
        <v>10</v>
      </c>
      <c r="N1732" s="489" t="str">
        <f t="shared" si="4"/>
        <v/>
      </c>
      <c r="O1732" s="194"/>
      <c r="P1732" s="194"/>
      <c r="Q1732" s="194"/>
      <c r="R1732" s="194"/>
      <c r="S1732" s="194"/>
      <c r="T1732" s="194"/>
      <c r="U1732" s="194"/>
      <c r="V1732" s="194"/>
      <c r="W1732" s="194"/>
      <c r="X1732" s="194"/>
      <c r="Y1732" s="194"/>
    </row>
    <row r="1733">
      <c r="A1733" s="574"/>
      <c r="B1733" s="574"/>
      <c r="C1733" s="574"/>
      <c r="D1733" s="574"/>
      <c r="E1733" s="574"/>
      <c r="F1733" s="574"/>
      <c r="G1733" s="574"/>
      <c r="H1733" s="574"/>
      <c r="I1733" s="574"/>
      <c r="J1733" s="194"/>
      <c r="K1733" s="488" t="str">
        <f t="shared" si="1"/>
        <v/>
      </c>
      <c r="L1733" s="489">
        <f t="shared" si="6"/>
        <v>123</v>
      </c>
      <c r="M1733" s="489">
        <f t="shared" si="3"/>
        <v>10</v>
      </c>
      <c r="N1733" s="489" t="str">
        <f t="shared" si="4"/>
        <v/>
      </c>
      <c r="O1733" s="194"/>
      <c r="P1733" s="194"/>
      <c r="Q1733" s="194"/>
      <c r="R1733" s="194"/>
      <c r="S1733" s="194"/>
      <c r="T1733" s="194"/>
      <c r="U1733" s="194"/>
      <c r="V1733" s="194"/>
      <c r="W1733" s="194"/>
      <c r="X1733" s="194"/>
      <c r="Y1733" s="194"/>
    </row>
    <row r="1734">
      <c r="A1734" s="574"/>
      <c r="B1734" s="574"/>
      <c r="C1734" s="574"/>
      <c r="D1734" s="574"/>
      <c r="E1734" s="574"/>
      <c r="F1734" s="574"/>
      <c r="G1734" s="574"/>
      <c r="H1734" s="574"/>
      <c r="I1734" s="574"/>
      <c r="J1734" s="194"/>
      <c r="K1734" s="488" t="str">
        <f t="shared" si="1"/>
        <v/>
      </c>
      <c r="L1734" s="489">
        <f t="shared" si="6"/>
        <v>123</v>
      </c>
      <c r="M1734" s="489">
        <f t="shared" si="3"/>
        <v>10</v>
      </c>
      <c r="N1734" s="489" t="str">
        <f t="shared" si="4"/>
        <v/>
      </c>
      <c r="O1734" s="194"/>
      <c r="P1734" s="194"/>
      <c r="Q1734" s="194"/>
      <c r="R1734" s="194"/>
      <c r="S1734" s="194"/>
      <c r="T1734" s="194"/>
      <c r="U1734" s="194"/>
      <c r="V1734" s="194"/>
      <c r="W1734" s="194"/>
      <c r="X1734" s="194"/>
      <c r="Y1734" s="194"/>
    </row>
    <row r="1735">
      <c r="A1735" s="574"/>
      <c r="B1735" s="574"/>
      <c r="C1735" s="574"/>
      <c r="D1735" s="574"/>
      <c r="E1735" s="574"/>
      <c r="F1735" s="574"/>
      <c r="G1735" s="574"/>
      <c r="H1735" s="574"/>
      <c r="I1735" s="574"/>
      <c r="J1735" s="194"/>
      <c r="K1735" s="488" t="str">
        <f t="shared" si="1"/>
        <v/>
      </c>
      <c r="L1735" s="489">
        <f t="shared" si="6"/>
        <v>123</v>
      </c>
      <c r="M1735" s="489">
        <f t="shared" si="3"/>
        <v>10</v>
      </c>
      <c r="N1735" s="489" t="str">
        <f t="shared" si="4"/>
        <v/>
      </c>
      <c r="O1735" s="194"/>
      <c r="P1735" s="194"/>
      <c r="Q1735" s="194"/>
      <c r="R1735" s="194"/>
      <c r="S1735" s="194"/>
      <c r="T1735" s="194"/>
      <c r="U1735" s="194"/>
      <c r="V1735" s="194"/>
      <c r="W1735" s="194"/>
      <c r="X1735" s="194"/>
      <c r="Y1735" s="194"/>
    </row>
    <row r="1736">
      <c r="A1736" s="574"/>
      <c r="B1736" s="574"/>
      <c r="C1736" s="574"/>
      <c r="D1736" s="574"/>
      <c r="E1736" s="574"/>
      <c r="F1736" s="574"/>
      <c r="G1736" s="574"/>
      <c r="H1736" s="574"/>
      <c r="I1736" s="574"/>
      <c r="J1736" s="194"/>
      <c r="K1736" s="488" t="str">
        <f t="shared" si="1"/>
        <v/>
      </c>
      <c r="L1736" s="489">
        <f t="shared" si="6"/>
        <v>123</v>
      </c>
      <c r="M1736" s="489">
        <f t="shared" si="3"/>
        <v>10</v>
      </c>
      <c r="N1736" s="489" t="str">
        <f t="shared" si="4"/>
        <v/>
      </c>
      <c r="O1736" s="194"/>
      <c r="P1736" s="194"/>
      <c r="Q1736" s="194"/>
      <c r="R1736" s="194"/>
      <c r="S1736" s="194"/>
      <c r="T1736" s="194"/>
      <c r="U1736" s="194"/>
      <c r="V1736" s="194"/>
      <c r="W1736" s="194"/>
      <c r="X1736" s="194"/>
      <c r="Y1736" s="194"/>
    </row>
    <row r="1737">
      <c r="A1737" s="574"/>
      <c r="B1737" s="574"/>
      <c r="C1737" s="574"/>
      <c r="D1737" s="574"/>
      <c r="E1737" s="574"/>
      <c r="F1737" s="574"/>
      <c r="G1737" s="574"/>
      <c r="H1737" s="574"/>
      <c r="I1737" s="574"/>
      <c r="J1737" s="194"/>
      <c r="K1737" s="488" t="str">
        <f t="shared" si="1"/>
        <v/>
      </c>
      <c r="L1737" s="489">
        <f t="shared" si="6"/>
        <v>123</v>
      </c>
      <c r="M1737" s="489">
        <f t="shared" si="3"/>
        <v>10</v>
      </c>
      <c r="N1737" s="489" t="str">
        <f t="shared" si="4"/>
        <v/>
      </c>
      <c r="O1737" s="194"/>
      <c r="P1737" s="194"/>
      <c r="Q1737" s="194"/>
      <c r="R1737" s="194"/>
      <c r="S1737" s="194"/>
      <c r="T1737" s="194"/>
      <c r="U1737" s="194"/>
      <c r="V1737" s="194"/>
      <c r="W1737" s="194"/>
      <c r="X1737" s="194"/>
      <c r="Y1737" s="194"/>
    </row>
    <row r="1738">
      <c r="A1738" s="574"/>
      <c r="B1738" s="574"/>
      <c r="C1738" s="574"/>
      <c r="D1738" s="574"/>
      <c r="E1738" s="574"/>
      <c r="F1738" s="574"/>
      <c r="G1738" s="574"/>
      <c r="H1738" s="574"/>
      <c r="I1738" s="574"/>
      <c r="J1738" s="194"/>
      <c r="K1738" s="488" t="str">
        <f t="shared" si="1"/>
        <v/>
      </c>
      <c r="L1738" s="489">
        <f t="shared" si="6"/>
        <v>123</v>
      </c>
      <c r="M1738" s="489">
        <f t="shared" si="3"/>
        <v>10</v>
      </c>
      <c r="N1738" s="489" t="str">
        <f t="shared" si="4"/>
        <v/>
      </c>
      <c r="O1738" s="194"/>
      <c r="P1738" s="194"/>
      <c r="Q1738" s="194"/>
      <c r="R1738" s="194"/>
      <c r="S1738" s="194"/>
      <c r="T1738" s="194"/>
      <c r="U1738" s="194"/>
      <c r="V1738" s="194"/>
      <c r="W1738" s="194"/>
      <c r="X1738" s="194"/>
      <c r="Y1738" s="194"/>
    </row>
    <row r="1739">
      <c r="A1739" s="574"/>
      <c r="B1739" s="574"/>
      <c r="C1739" s="574"/>
      <c r="D1739" s="574"/>
      <c r="E1739" s="574"/>
      <c r="F1739" s="574"/>
      <c r="G1739" s="574"/>
      <c r="H1739" s="574"/>
      <c r="I1739" s="574"/>
      <c r="J1739" s="194"/>
      <c r="K1739" s="488" t="str">
        <f t="shared" si="1"/>
        <v/>
      </c>
      <c r="L1739" s="489">
        <f t="shared" si="6"/>
        <v>123</v>
      </c>
      <c r="M1739" s="489">
        <f t="shared" si="3"/>
        <v>10</v>
      </c>
      <c r="N1739" s="489" t="str">
        <f t="shared" si="4"/>
        <v/>
      </c>
      <c r="O1739" s="194"/>
      <c r="P1739" s="194"/>
      <c r="Q1739" s="194"/>
      <c r="R1739" s="194"/>
      <c r="S1739" s="194"/>
      <c r="T1739" s="194"/>
      <c r="U1739" s="194"/>
      <c r="V1739" s="194"/>
      <c r="W1739" s="194"/>
      <c r="X1739" s="194"/>
      <c r="Y1739" s="194"/>
    </row>
    <row r="1740">
      <c r="A1740" s="574"/>
      <c r="B1740" s="574"/>
      <c r="C1740" s="574"/>
      <c r="D1740" s="574"/>
      <c r="E1740" s="574"/>
      <c r="F1740" s="574"/>
      <c r="G1740" s="574"/>
      <c r="H1740" s="574"/>
      <c r="I1740" s="574"/>
      <c r="J1740" s="194"/>
      <c r="K1740" s="488" t="str">
        <f t="shared" si="1"/>
        <v/>
      </c>
      <c r="L1740" s="489">
        <f t="shared" si="6"/>
        <v>123</v>
      </c>
      <c r="M1740" s="489">
        <f t="shared" si="3"/>
        <v>10</v>
      </c>
      <c r="N1740" s="489" t="str">
        <f t="shared" si="4"/>
        <v/>
      </c>
      <c r="O1740" s="194"/>
      <c r="P1740" s="194"/>
      <c r="Q1740" s="194"/>
      <c r="R1740" s="194"/>
      <c r="S1740" s="194"/>
      <c r="T1740" s="194"/>
      <c r="U1740" s="194"/>
      <c r="V1740" s="194"/>
      <c r="W1740" s="194"/>
      <c r="X1740" s="194"/>
      <c r="Y1740" s="194"/>
    </row>
    <row r="1741">
      <c r="A1741" s="574"/>
      <c r="B1741" s="574"/>
      <c r="C1741" s="574"/>
      <c r="D1741" s="574"/>
      <c r="E1741" s="574"/>
      <c r="F1741" s="574"/>
      <c r="G1741" s="574"/>
      <c r="H1741" s="574"/>
      <c r="I1741" s="574"/>
      <c r="J1741" s="194"/>
      <c r="K1741" s="488" t="str">
        <f t="shared" si="1"/>
        <v/>
      </c>
      <c r="L1741" s="489">
        <f t="shared" si="6"/>
        <v>123</v>
      </c>
      <c r="M1741" s="489">
        <f t="shared" si="3"/>
        <v>10</v>
      </c>
      <c r="N1741" s="489" t="str">
        <f t="shared" si="4"/>
        <v/>
      </c>
      <c r="O1741" s="194"/>
      <c r="P1741" s="194"/>
      <c r="Q1741" s="194"/>
      <c r="R1741" s="194"/>
      <c r="S1741" s="194"/>
      <c r="T1741" s="194"/>
      <c r="U1741" s="194"/>
      <c r="V1741" s="194"/>
      <c r="W1741" s="194"/>
      <c r="X1741" s="194"/>
      <c r="Y1741" s="194"/>
    </row>
    <row r="1742">
      <c r="A1742" s="574"/>
      <c r="B1742" s="574"/>
      <c r="C1742" s="574"/>
      <c r="D1742" s="574"/>
      <c r="E1742" s="574"/>
      <c r="F1742" s="574"/>
      <c r="G1742" s="574"/>
      <c r="H1742" s="574"/>
      <c r="I1742" s="574"/>
      <c r="J1742" s="194"/>
      <c r="K1742" s="488" t="str">
        <f t="shared" si="1"/>
        <v/>
      </c>
      <c r="L1742" s="489">
        <f t="shared" si="6"/>
        <v>123</v>
      </c>
      <c r="M1742" s="489">
        <f t="shared" si="3"/>
        <v>10</v>
      </c>
      <c r="N1742" s="489" t="str">
        <f t="shared" si="4"/>
        <v/>
      </c>
      <c r="O1742" s="194"/>
      <c r="P1742" s="194"/>
      <c r="Q1742" s="194"/>
      <c r="R1742" s="194"/>
      <c r="S1742" s="194"/>
      <c r="T1742" s="194"/>
      <c r="U1742" s="194"/>
      <c r="V1742" s="194"/>
      <c r="W1742" s="194"/>
      <c r="X1742" s="194"/>
      <c r="Y1742" s="194"/>
    </row>
  </sheetData>
  <autoFilter ref="$A$1:$I$1443">
    <sortState ref="A1:I1443">
      <sortCondition ref="A1:A1443"/>
      <sortCondition ref="H1:H1443"/>
    </sortState>
  </autoFilter>
  <dataValidations>
    <dataValidation type="list" allowBlank="1" showErrorMessage="1" sqref="I1:I1742">
      <formula1>"노숙인방문,위기대응콜,직접발굴,노숙인시설개입요청,거리상담반,구청/주민센터/경찰기관"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3" max="3" width="16.38"/>
    <col customWidth="1" min="5" max="5" width="18.13"/>
    <col customWidth="1" min="9" max="9" width="18.63"/>
  </cols>
  <sheetData>
    <row r="1">
      <c r="A1" s="476" t="s">
        <v>1898</v>
      </c>
      <c r="B1" s="477" t="s">
        <v>1574</v>
      </c>
      <c r="C1" s="478" t="s">
        <v>188</v>
      </c>
      <c r="D1" s="479" t="s">
        <v>186</v>
      </c>
      <c r="E1" s="479" t="s">
        <v>1729</v>
      </c>
      <c r="F1" s="479" t="s">
        <v>1899</v>
      </c>
      <c r="G1" s="479" t="s">
        <v>1900</v>
      </c>
      <c r="H1" s="479" t="s">
        <v>192</v>
      </c>
      <c r="I1" s="479" t="s">
        <v>135</v>
      </c>
      <c r="J1" s="480"/>
      <c r="K1" s="481" t="s">
        <v>186</v>
      </c>
      <c r="L1" s="482" t="s">
        <v>1901</v>
      </c>
      <c r="M1" s="482" t="s">
        <v>1902</v>
      </c>
      <c r="N1" s="482" t="s">
        <v>1903</v>
      </c>
      <c r="O1" s="194"/>
      <c r="P1" s="194"/>
      <c r="Q1" s="244"/>
      <c r="R1" s="244"/>
      <c r="S1" s="244"/>
      <c r="T1" s="194"/>
      <c r="U1" s="194"/>
      <c r="V1" s="194"/>
      <c r="W1" s="194"/>
      <c r="X1" s="194"/>
      <c r="Y1" s="194"/>
    </row>
    <row r="2">
      <c r="A2" s="542"/>
      <c r="B2" s="225"/>
      <c r="C2" s="551"/>
      <c r="D2" s="552"/>
      <c r="E2" s="564"/>
      <c r="F2" s="554"/>
      <c r="G2" s="554"/>
      <c r="H2" s="552"/>
      <c r="I2" s="543"/>
      <c r="J2" s="480"/>
      <c r="K2" s="488" t="str">
        <f t="shared" ref="K2:K1742" si="1">B2</f>
        <v/>
      </c>
      <c r="L2" s="489">
        <f t="shared" ref="L2:L550" si="2">2025-YEAR(C2)</f>
        <v>126</v>
      </c>
      <c r="M2" s="489">
        <f t="shared" ref="M2:M1742" si="3">LEFT(L2,1)*10</f>
        <v>10</v>
      </c>
      <c r="N2" s="489" t="str">
        <f t="shared" ref="N2:N1742" si="4">MID(E2,6,2)</f>
        <v/>
      </c>
      <c r="O2" s="244"/>
      <c r="P2" s="244"/>
      <c r="Q2" s="194"/>
      <c r="R2" s="194"/>
      <c r="S2" s="194"/>
      <c r="T2" s="194"/>
      <c r="U2" s="194"/>
      <c r="V2" s="194"/>
      <c r="W2" s="194"/>
      <c r="X2" s="194"/>
      <c r="Y2" s="194"/>
    </row>
    <row r="3">
      <c r="A3" s="542"/>
      <c r="B3" s="546"/>
      <c r="C3" s="547"/>
      <c r="D3" s="337"/>
      <c r="E3" s="559"/>
      <c r="F3" s="549"/>
      <c r="G3" s="549"/>
      <c r="H3" s="337"/>
      <c r="I3" s="543"/>
      <c r="J3" s="480"/>
      <c r="K3" s="488" t="str">
        <f t="shared" si="1"/>
        <v/>
      </c>
      <c r="L3" s="489">
        <f t="shared" si="2"/>
        <v>126</v>
      </c>
      <c r="M3" s="489">
        <f t="shared" si="3"/>
        <v>10</v>
      </c>
      <c r="N3" s="489" t="str">
        <f t="shared" si="4"/>
        <v/>
      </c>
      <c r="O3" s="194"/>
      <c r="P3" s="244"/>
      <c r="Q3" s="194"/>
      <c r="R3" s="194"/>
      <c r="S3" s="194"/>
      <c r="T3" s="194"/>
      <c r="U3" s="194"/>
      <c r="V3" s="194"/>
      <c r="W3" s="194"/>
      <c r="X3" s="194"/>
      <c r="Y3" s="194"/>
    </row>
    <row r="4">
      <c r="A4" s="542"/>
      <c r="B4" s="546"/>
      <c r="C4" s="547"/>
      <c r="D4" s="337"/>
      <c r="E4" s="559"/>
      <c r="F4" s="549"/>
      <c r="G4" s="549"/>
      <c r="H4" s="337"/>
      <c r="I4" s="543"/>
      <c r="J4" s="480"/>
      <c r="K4" s="488" t="str">
        <f t="shared" si="1"/>
        <v/>
      </c>
      <c r="L4" s="489">
        <f t="shared" si="2"/>
        <v>126</v>
      </c>
      <c r="M4" s="489">
        <f t="shared" si="3"/>
        <v>10</v>
      </c>
      <c r="N4" s="489" t="str">
        <f t="shared" si="4"/>
        <v/>
      </c>
      <c r="O4" s="194"/>
      <c r="P4" s="244"/>
      <c r="Q4" s="194"/>
      <c r="R4" s="194"/>
      <c r="S4" s="194"/>
      <c r="T4" s="194"/>
      <c r="U4" s="194"/>
      <c r="V4" s="194"/>
      <c r="W4" s="194"/>
      <c r="X4" s="194"/>
      <c r="Y4" s="194"/>
    </row>
    <row r="5">
      <c r="A5" s="542"/>
      <c r="B5" s="546"/>
      <c r="C5" s="547"/>
      <c r="D5" s="337"/>
      <c r="E5" s="559"/>
      <c r="F5" s="549"/>
      <c r="G5" s="549"/>
      <c r="H5" s="337"/>
      <c r="I5" s="543"/>
      <c r="J5" s="480"/>
      <c r="K5" s="488" t="str">
        <f t="shared" si="1"/>
        <v/>
      </c>
      <c r="L5" s="489">
        <f t="shared" si="2"/>
        <v>126</v>
      </c>
      <c r="M5" s="489">
        <f t="shared" si="3"/>
        <v>10</v>
      </c>
      <c r="N5" s="489" t="str">
        <f t="shared" si="4"/>
        <v/>
      </c>
      <c r="O5" s="194"/>
      <c r="P5" s="244"/>
      <c r="Q5" s="194"/>
      <c r="R5" s="194"/>
      <c r="S5" s="194"/>
      <c r="T5" s="194"/>
      <c r="U5" s="194"/>
      <c r="V5" s="194"/>
      <c r="W5" s="194"/>
      <c r="X5" s="194"/>
      <c r="Y5" s="194"/>
    </row>
    <row r="6">
      <c r="A6" s="542"/>
      <c r="B6" s="546"/>
      <c r="C6" s="547"/>
      <c r="D6" s="337"/>
      <c r="E6" s="559"/>
      <c r="F6" s="549"/>
      <c r="G6" s="549"/>
      <c r="H6" s="337"/>
      <c r="I6" s="543"/>
      <c r="J6" s="480"/>
      <c r="K6" s="488" t="str">
        <f t="shared" si="1"/>
        <v/>
      </c>
      <c r="L6" s="489">
        <f t="shared" si="2"/>
        <v>126</v>
      </c>
      <c r="M6" s="489">
        <f t="shared" si="3"/>
        <v>10</v>
      </c>
      <c r="N6" s="489" t="str">
        <f t="shared" si="4"/>
        <v/>
      </c>
      <c r="O6" s="194"/>
      <c r="P6" s="244"/>
      <c r="Q6" s="194"/>
      <c r="R6" s="194"/>
      <c r="S6" s="194"/>
      <c r="T6" s="194"/>
      <c r="U6" s="194"/>
      <c r="V6" s="194"/>
      <c r="W6" s="194"/>
      <c r="X6" s="194"/>
      <c r="Y6" s="194"/>
    </row>
    <row r="7">
      <c r="A7" s="542"/>
      <c r="B7" s="546"/>
      <c r="C7" s="547"/>
      <c r="D7" s="337"/>
      <c r="E7" s="559"/>
      <c r="F7" s="549"/>
      <c r="G7" s="549"/>
      <c r="H7" s="337"/>
      <c r="I7" s="543"/>
      <c r="J7" s="480"/>
      <c r="K7" s="488" t="str">
        <f t="shared" si="1"/>
        <v/>
      </c>
      <c r="L7" s="489">
        <f t="shared" si="2"/>
        <v>126</v>
      </c>
      <c r="M7" s="489">
        <f t="shared" si="3"/>
        <v>10</v>
      </c>
      <c r="N7" s="489" t="str">
        <f t="shared" si="4"/>
        <v/>
      </c>
      <c r="O7" s="194"/>
      <c r="P7" s="244"/>
      <c r="Q7" s="194"/>
      <c r="R7" s="194"/>
      <c r="S7" s="194"/>
      <c r="T7" s="194"/>
      <c r="U7" s="194"/>
      <c r="V7" s="194"/>
      <c r="W7" s="194"/>
      <c r="X7" s="194"/>
      <c r="Y7" s="194"/>
    </row>
    <row r="8">
      <c r="A8" s="542"/>
      <c r="B8" s="546"/>
      <c r="C8" s="547"/>
      <c r="D8" s="337"/>
      <c r="E8" s="559"/>
      <c r="F8" s="549"/>
      <c r="G8" s="549"/>
      <c r="H8" s="337"/>
      <c r="I8" s="543"/>
      <c r="J8" s="480"/>
      <c r="K8" s="488" t="str">
        <f t="shared" si="1"/>
        <v/>
      </c>
      <c r="L8" s="489">
        <f t="shared" si="2"/>
        <v>126</v>
      </c>
      <c r="M8" s="489">
        <f t="shared" si="3"/>
        <v>10</v>
      </c>
      <c r="N8" s="489" t="str">
        <f t="shared" si="4"/>
        <v/>
      </c>
      <c r="O8" s="194"/>
      <c r="P8" s="244"/>
      <c r="Q8" s="194"/>
      <c r="R8" s="194"/>
      <c r="S8" s="194"/>
      <c r="T8" s="194"/>
      <c r="U8" s="194"/>
      <c r="V8" s="194"/>
      <c r="W8" s="194"/>
      <c r="X8" s="194"/>
      <c r="Y8" s="194"/>
    </row>
    <row r="9">
      <c r="A9" s="542"/>
      <c r="B9" s="546"/>
      <c r="C9" s="547"/>
      <c r="D9" s="337"/>
      <c r="E9" s="559"/>
      <c r="F9" s="549"/>
      <c r="G9" s="549"/>
      <c r="H9" s="337"/>
      <c r="I9" s="543"/>
      <c r="J9" s="480"/>
      <c r="K9" s="488" t="str">
        <f t="shared" si="1"/>
        <v/>
      </c>
      <c r="L9" s="489">
        <f t="shared" si="2"/>
        <v>126</v>
      </c>
      <c r="M9" s="489">
        <f t="shared" si="3"/>
        <v>10</v>
      </c>
      <c r="N9" s="489" t="str">
        <f t="shared" si="4"/>
        <v/>
      </c>
      <c r="O9" s="194"/>
      <c r="P9" s="244"/>
      <c r="Q9" s="194"/>
      <c r="R9" s="194"/>
      <c r="S9" s="194"/>
      <c r="T9" s="194"/>
      <c r="U9" s="194"/>
      <c r="V9" s="194"/>
      <c r="W9" s="194"/>
      <c r="X9" s="194"/>
      <c r="Y9" s="194"/>
    </row>
    <row r="10">
      <c r="A10" s="542"/>
      <c r="B10" s="546"/>
      <c r="C10" s="547"/>
      <c r="D10" s="337"/>
      <c r="E10" s="559"/>
      <c r="F10" s="549"/>
      <c r="G10" s="549"/>
      <c r="H10" s="337"/>
      <c r="I10" s="543"/>
      <c r="J10" s="480"/>
      <c r="K10" s="488" t="str">
        <f t="shared" si="1"/>
        <v/>
      </c>
      <c r="L10" s="489">
        <f t="shared" si="2"/>
        <v>126</v>
      </c>
      <c r="M10" s="489">
        <f t="shared" si="3"/>
        <v>10</v>
      </c>
      <c r="N10" s="489" t="str">
        <f t="shared" si="4"/>
        <v/>
      </c>
      <c r="O10" s="194"/>
      <c r="P10" s="244"/>
      <c r="Q10" s="194"/>
      <c r="R10" s="194"/>
      <c r="S10" s="194"/>
      <c r="T10" s="194"/>
      <c r="U10" s="194"/>
      <c r="V10" s="194"/>
      <c r="W10" s="194"/>
      <c r="X10" s="194"/>
      <c r="Y10" s="194"/>
    </row>
    <row r="11">
      <c r="A11" s="542"/>
      <c r="B11" s="546"/>
      <c r="C11" s="547"/>
      <c r="D11" s="337"/>
      <c r="E11" s="559"/>
      <c r="F11" s="549"/>
      <c r="G11" s="549"/>
      <c r="H11" s="337"/>
      <c r="I11" s="543"/>
      <c r="J11" s="480"/>
      <c r="K11" s="488" t="str">
        <f t="shared" si="1"/>
        <v/>
      </c>
      <c r="L11" s="489">
        <f t="shared" si="2"/>
        <v>126</v>
      </c>
      <c r="M11" s="489">
        <f t="shared" si="3"/>
        <v>10</v>
      </c>
      <c r="N11" s="489" t="str">
        <f t="shared" si="4"/>
        <v/>
      </c>
      <c r="O11" s="194"/>
      <c r="P11" s="244"/>
      <c r="Q11" s="194"/>
      <c r="R11" s="194"/>
      <c r="S11" s="194"/>
      <c r="T11" s="194"/>
      <c r="U11" s="194"/>
      <c r="V11" s="194"/>
      <c r="W11" s="194"/>
      <c r="X11" s="194"/>
      <c r="Y11" s="194"/>
    </row>
    <row r="12">
      <c r="A12" s="542"/>
      <c r="B12" s="546"/>
      <c r="C12" s="547"/>
      <c r="D12" s="337"/>
      <c r="E12" s="559"/>
      <c r="F12" s="549"/>
      <c r="G12" s="549"/>
      <c r="H12" s="337"/>
      <c r="I12" s="543"/>
      <c r="J12" s="480"/>
      <c r="K12" s="488" t="str">
        <f t="shared" si="1"/>
        <v/>
      </c>
      <c r="L12" s="489">
        <f t="shared" si="2"/>
        <v>126</v>
      </c>
      <c r="M12" s="489">
        <f t="shared" si="3"/>
        <v>10</v>
      </c>
      <c r="N12" s="489" t="str">
        <f t="shared" si="4"/>
        <v/>
      </c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</row>
    <row r="13">
      <c r="A13" s="542"/>
      <c r="B13" s="546"/>
      <c r="C13" s="547"/>
      <c r="D13" s="337"/>
      <c r="E13" s="559"/>
      <c r="F13" s="549"/>
      <c r="G13" s="549"/>
      <c r="H13" s="337"/>
      <c r="I13" s="543"/>
      <c r="J13" s="480"/>
      <c r="K13" s="488" t="str">
        <f t="shared" si="1"/>
        <v/>
      </c>
      <c r="L13" s="489">
        <f t="shared" si="2"/>
        <v>126</v>
      </c>
      <c r="M13" s="489">
        <f t="shared" si="3"/>
        <v>10</v>
      </c>
      <c r="N13" s="489" t="str">
        <f t="shared" si="4"/>
        <v/>
      </c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</row>
    <row r="14">
      <c r="A14" s="542"/>
      <c r="B14" s="546"/>
      <c r="C14" s="547"/>
      <c r="D14" s="337"/>
      <c r="E14" s="559"/>
      <c r="F14" s="549"/>
      <c r="G14" s="549"/>
      <c r="H14" s="337"/>
      <c r="I14" s="543"/>
      <c r="J14" s="480"/>
      <c r="K14" s="488" t="str">
        <f t="shared" si="1"/>
        <v/>
      </c>
      <c r="L14" s="489">
        <f t="shared" si="2"/>
        <v>126</v>
      </c>
      <c r="M14" s="489">
        <f t="shared" si="3"/>
        <v>10</v>
      </c>
      <c r="N14" s="489" t="str">
        <f t="shared" si="4"/>
        <v/>
      </c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</row>
    <row r="15">
      <c r="A15" s="542"/>
      <c r="B15" s="546"/>
      <c r="C15" s="547"/>
      <c r="D15" s="337"/>
      <c r="E15" s="559"/>
      <c r="F15" s="549"/>
      <c r="G15" s="549"/>
      <c r="H15" s="337"/>
      <c r="I15" s="543"/>
      <c r="J15" s="480"/>
      <c r="K15" s="488" t="str">
        <f t="shared" si="1"/>
        <v/>
      </c>
      <c r="L15" s="489">
        <f t="shared" si="2"/>
        <v>126</v>
      </c>
      <c r="M15" s="489">
        <f t="shared" si="3"/>
        <v>10</v>
      </c>
      <c r="N15" s="489" t="str">
        <f t="shared" si="4"/>
        <v/>
      </c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</row>
    <row r="16">
      <c r="A16" s="542"/>
      <c r="B16" s="546"/>
      <c r="C16" s="547"/>
      <c r="D16" s="337"/>
      <c r="E16" s="559"/>
      <c r="F16" s="549"/>
      <c r="G16" s="549"/>
      <c r="H16" s="337"/>
      <c r="I16" s="543"/>
      <c r="J16" s="480"/>
      <c r="K16" s="488" t="str">
        <f t="shared" si="1"/>
        <v/>
      </c>
      <c r="L16" s="489">
        <f t="shared" si="2"/>
        <v>126</v>
      </c>
      <c r="M16" s="489">
        <f t="shared" si="3"/>
        <v>10</v>
      </c>
      <c r="N16" s="489" t="str">
        <f t="shared" si="4"/>
        <v/>
      </c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</row>
    <row r="17">
      <c r="A17" s="542"/>
      <c r="B17" s="546"/>
      <c r="C17" s="547"/>
      <c r="D17" s="337"/>
      <c r="E17" s="559"/>
      <c r="F17" s="549"/>
      <c r="G17" s="549"/>
      <c r="H17" s="337"/>
      <c r="I17" s="543"/>
      <c r="J17" s="480"/>
      <c r="K17" s="488" t="str">
        <f t="shared" si="1"/>
        <v/>
      </c>
      <c r="L17" s="489">
        <f t="shared" si="2"/>
        <v>126</v>
      </c>
      <c r="M17" s="489">
        <f t="shared" si="3"/>
        <v>10</v>
      </c>
      <c r="N17" s="489" t="str">
        <f t="shared" si="4"/>
        <v/>
      </c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</row>
    <row r="18">
      <c r="A18" s="542"/>
      <c r="B18" s="546"/>
      <c r="C18" s="547"/>
      <c r="D18" s="337"/>
      <c r="E18" s="559"/>
      <c r="F18" s="549"/>
      <c r="G18" s="549"/>
      <c r="H18" s="337"/>
      <c r="I18" s="543"/>
      <c r="J18" s="480"/>
      <c r="K18" s="488" t="str">
        <f t="shared" si="1"/>
        <v/>
      </c>
      <c r="L18" s="489">
        <f t="shared" si="2"/>
        <v>126</v>
      </c>
      <c r="M18" s="489">
        <f t="shared" si="3"/>
        <v>10</v>
      </c>
      <c r="N18" s="489" t="str">
        <f t="shared" si="4"/>
        <v/>
      </c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</row>
    <row r="19">
      <c r="A19" s="542"/>
      <c r="B19" s="546"/>
      <c r="C19" s="547"/>
      <c r="D19" s="337"/>
      <c r="E19" s="559"/>
      <c r="F19" s="549"/>
      <c r="G19" s="549"/>
      <c r="H19" s="337"/>
      <c r="I19" s="543"/>
      <c r="J19" s="480"/>
      <c r="K19" s="488" t="str">
        <f t="shared" si="1"/>
        <v/>
      </c>
      <c r="L19" s="489">
        <f t="shared" si="2"/>
        <v>126</v>
      </c>
      <c r="M19" s="489">
        <f t="shared" si="3"/>
        <v>10</v>
      </c>
      <c r="N19" s="489" t="str">
        <f t="shared" si="4"/>
        <v/>
      </c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</row>
    <row r="20">
      <c r="A20" s="542"/>
      <c r="B20" s="546"/>
      <c r="C20" s="547"/>
      <c r="D20" s="337"/>
      <c r="E20" s="559"/>
      <c r="F20" s="549"/>
      <c r="G20" s="549"/>
      <c r="H20" s="337"/>
      <c r="I20" s="543"/>
      <c r="J20" s="480"/>
      <c r="K20" s="488" t="str">
        <f t="shared" si="1"/>
        <v/>
      </c>
      <c r="L20" s="489">
        <f t="shared" si="2"/>
        <v>126</v>
      </c>
      <c r="M20" s="489">
        <f t="shared" si="3"/>
        <v>10</v>
      </c>
      <c r="N20" s="489" t="str">
        <f t="shared" si="4"/>
        <v/>
      </c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</row>
    <row r="21">
      <c r="A21" s="542"/>
      <c r="B21" s="546"/>
      <c r="C21" s="547"/>
      <c r="D21" s="337"/>
      <c r="E21" s="559"/>
      <c r="F21" s="549"/>
      <c r="G21" s="549"/>
      <c r="H21" s="337"/>
      <c r="I21" s="543"/>
      <c r="J21" s="480"/>
      <c r="K21" s="488" t="str">
        <f t="shared" si="1"/>
        <v/>
      </c>
      <c r="L21" s="489">
        <f t="shared" si="2"/>
        <v>126</v>
      </c>
      <c r="M21" s="489">
        <f t="shared" si="3"/>
        <v>10</v>
      </c>
      <c r="N21" s="489" t="str">
        <f t="shared" si="4"/>
        <v/>
      </c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</row>
    <row r="22">
      <c r="A22" s="542"/>
      <c r="B22" s="546"/>
      <c r="C22" s="547"/>
      <c r="D22" s="337"/>
      <c r="E22" s="559"/>
      <c r="F22" s="549"/>
      <c r="G22" s="549"/>
      <c r="H22" s="337"/>
      <c r="I22" s="543"/>
      <c r="J22" s="480"/>
      <c r="K22" s="488" t="str">
        <f t="shared" si="1"/>
        <v/>
      </c>
      <c r="L22" s="489">
        <f t="shared" si="2"/>
        <v>126</v>
      </c>
      <c r="M22" s="489">
        <f t="shared" si="3"/>
        <v>10</v>
      </c>
      <c r="N22" s="489" t="str">
        <f t="shared" si="4"/>
        <v/>
      </c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</row>
    <row r="23">
      <c r="A23" s="542"/>
      <c r="B23" s="546"/>
      <c r="C23" s="547"/>
      <c r="D23" s="337"/>
      <c r="E23" s="559"/>
      <c r="F23" s="549"/>
      <c r="G23" s="549"/>
      <c r="H23" s="337"/>
      <c r="I23" s="543"/>
      <c r="J23" s="480"/>
      <c r="K23" s="488" t="str">
        <f t="shared" si="1"/>
        <v/>
      </c>
      <c r="L23" s="489">
        <f t="shared" si="2"/>
        <v>126</v>
      </c>
      <c r="M23" s="489">
        <f t="shared" si="3"/>
        <v>10</v>
      </c>
      <c r="N23" s="489" t="str">
        <f t="shared" si="4"/>
        <v/>
      </c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</row>
    <row r="24">
      <c r="A24" s="542"/>
      <c r="B24" s="546"/>
      <c r="C24" s="547"/>
      <c r="D24" s="337"/>
      <c r="E24" s="559"/>
      <c r="F24" s="549"/>
      <c r="G24" s="549"/>
      <c r="H24" s="337"/>
      <c r="I24" s="543"/>
      <c r="J24" s="480"/>
      <c r="K24" s="488" t="str">
        <f t="shared" si="1"/>
        <v/>
      </c>
      <c r="L24" s="489">
        <f t="shared" si="2"/>
        <v>126</v>
      </c>
      <c r="M24" s="489">
        <f t="shared" si="3"/>
        <v>10</v>
      </c>
      <c r="N24" s="489" t="str">
        <f t="shared" si="4"/>
        <v/>
      </c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</row>
    <row r="25">
      <c r="A25" s="542"/>
      <c r="B25" s="546"/>
      <c r="C25" s="547"/>
      <c r="D25" s="337"/>
      <c r="E25" s="559"/>
      <c r="F25" s="549"/>
      <c r="G25" s="549"/>
      <c r="H25" s="337"/>
      <c r="I25" s="543"/>
      <c r="J25" s="480"/>
      <c r="K25" s="488" t="str">
        <f t="shared" si="1"/>
        <v/>
      </c>
      <c r="L25" s="489">
        <f t="shared" si="2"/>
        <v>126</v>
      </c>
      <c r="M25" s="489">
        <f t="shared" si="3"/>
        <v>10</v>
      </c>
      <c r="N25" s="489" t="str">
        <f t="shared" si="4"/>
        <v/>
      </c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</row>
    <row r="26">
      <c r="A26" s="542"/>
      <c r="B26" s="546"/>
      <c r="C26" s="547"/>
      <c r="D26" s="337"/>
      <c r="E26" s="559"/>
      <c r="F26" s="549"/>
      <c r="G26" s="549"/>
      <c r="H26" s="337"/>
      <c r="I26" s="543"/>
      <c r="J26" s="480"/>
      <c r="K26" s="488" t="str">
        <f t="shared" si="1"/>
        <v/>
      </c>
      <c r="L26" s="489">
        <f t="shared" si="2"/>
        <v>126</v>
      </c>
      <c r="M26" s="489">
        <f t="shared" si="3"/>
        <v>10</v>
      </c>
      <c r="N26" s="489" t="str">
        <f t="shared" si="4"/>
        <v/>
      </c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</row>
    <row r="27">
      <c r="A27" s="542"/>
      <c r="B27" s="546"/>
      <c r="C27" s="547"/>
      <c r="D27" s="337"/>
      <c r="E27" s="559"/>
      <c r="F27" s="549"/>
      <c r="G27" s="549"/>
      <c r="H27" s="337"/>
      <c r="I27" s="543"/>
      <c r="J27" s="480"/>
      <c r="K27" s="488" t="str">
        <f t="shared" si="1"/>
        <v/>
      </c>
      <c r="L27" s="489">
        <f t="shared" si="2"/>
        <v>126</v>
      </c>
      <c r="M27" s="489">
        <f t="shared" si="3"/>
        <v>10</v>
      </c>
      <c r="N27" s="489" t="str">
        <f t="shared" si="4"/>
        <v/>
      </c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</row>
    <row r="28">
      <c r="A28" s="542"/>
      <c r="B28" s="546"/>
      <c r="C28" s="547"/>
      <c r="D28" s="337"/>
      <c r="E28" s="559"/>
      <c r="F28" s="549"/>
      <c r="G28" s="549"/>
      <c r="H28" s="337"/>
      <c r="I28" s="543"/>
      <c r="J28" s="480"/>
      <c r="K28" s="488" t="str">
        <f t="shared" si="1"/>
        <v/>
      </c>
      <c r="L28" s="489">
        <f t="shared" si="2"/>
        <v>126</v>
      </c>
      <c r="M28" s="489">
        <f t="shared" si="3"/>
        <v>10</v>
      </c>
      <c r="N28" s="489" t="str">
        <f t="shared" si="4"/>
        <v/>
      </c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</row>
    <row r="29">
      <c r="A29" s="542"/>
      <c r="B29" s="546"/>
      <c r="C29" s="547"/>
      <c r="D29" s="337"/>
      <c r="E29" s="559"/>
      <c r="F29" s="549"/>
      <c r="G29" s="549"/>
      <c r="H29" s="337"/>
      <c r="I29" s="543"/>
      <c r="J29" s="480"/>
      <c r="K29" s="488" t="str">
        <f t="shared" si="1"/>
        <v/>
      </c>
      <c r="L29" s="489">
        <f t="shared" si="2"/>
        <v>126</v>
      </c>
      <c r="M29" s="489">
        <f t="shared" si="3"/>
        <v>10</v>
      </c>
      <c r="N29" s="489" t="str">
        <f t="shared" si="4"/>
        <v/>
      </c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</row>
    <row r="30">
      <c r="A30" s="542"/>
      <c r="B30" s="546"/>
      <c r="C30" s="547"/>
      <c r="D30" s="337"/>
      <c r="E30" s="559"/>
      <c r="F30" s="549"/>
      <c r="G30" s="549"/>
      <c r="H30" s="337"/>
      <c r="I30" s="543"/>
      <c r="J30" s="480"/>
      <c r="K30" s="488" t="str">
        <f t="shared" si="1"/>
        <v/>
      </c>
      <c r="L30" s="489">
        <f t="shared" si="2"/>
        <v>126</v>
      </c>
      <c r="M30" s="489">
        <f t="shared" si="3"/>
        <v>10</v>
      </c>
      <c r="N30" s="489" t="str">
        <f t="shared" si="4"/>
        <v/>
      </c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</row>
    <row r="31">
      <c r="A31" s="542"/>
      <c r="B31" s="546"/>
      <c r="C31" s="547"/>
      <c r="D31" s="337"/>
      <c r="E31" s="559"/>
      <c r="F31" s="549"/>
      <c r="G31" s="549"/>
      <c r="H31" s="337"/>
      <c r="I31" s="543"/>
      <c r="J31" s="480"/>
      <c r="K31" s="488" t="str">
        <f t="shared" si="1"/>
        <v/>
      </c>
      <c r="L31" s="489">
        <f t="shared" si="2"/>
        <v>126</v>
      </c>
      <c r="M31" s="489">
        <f t="shared" si="3"/>
        <v>10</v>
      </c>
      <c r="N31" s="489" t="str">
        <f t="shared" si="4"/>
        <v/>
      </c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</row>
    <row r="32">
      <c r="A32" s="542"/>
      <c r="B32" s="546"/>
      <c r="C32" s="547"/>
      <c r="D32" s="337"/>
      <c r="E32" s="559"/>
      <c r="F32" s="549"/>
      <c r="G32" s="549"/>
      <c r="H32" s="337"/>
      <c r="I32" s="543"/>
      <c r="J32" s="480"/>
      <c r="K32" s="488" t="str">
        <f t="shared" si="1"/>
        <v/>
      </c>
      <c r="L32" s="489">
        <f t="shared" si="2"/>
        <v>126</v>
      </c>
      <c r="M32" s="489">
        <f t="shared" si="3"/>
        <v>10</v>
      </c>
      <c r="N32" s="489" t="str">
        <f t="shared" si="4"/>
        <v/>
      </c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</row>
    <row r="33">
      <c r="A33" s="542"/>
      <c r="B33" s="546"/>
      <c r="C33" s="547"/>
      <c r="D33" s="337"/>
      <c r="E33" s="559"/>
      <c r="F33" s="549"/>
      <c r="G33" s="549"/>
      <c r="H33" s="337"/>
      <c r="I33" s="543"/>
      <c r="J33" s="480"/>
      <c r="K33" s="488" t="str">
        <f t="shared" si="1"/>
        <v/>
      </c>
      <c r="L33" s="489">
        <f t="shared" si="2"/>
        <v>126</v>
      </c>
      <c r="M33" s="489">
        <f t="shared" si="3"/>
        <v>10</v>
      </c>
      <c r="N33" s="489" t="str">
        <f t="shared" si="4"/>
        <v/>
      </c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</row>
    <row r="34">
      <c r="A34" s="542"/>
      <c r="B34" s="546"/>
      <c r="C34" s="547"/>
      <c r="D34" s="337"/>
      <c r="E34" s="559"/>
      <c r="F34" s="549"/>
      <c r="G34" s="549"/>
      <c r="H34" s="337"/>
      <c r="I34" s="543"/>
      <c r="J34" s="480"/>
      <c r="K34" s="488" t="str">
        <f t="shared" si="1"/>
        <v/>
      </c>
      <c r="L34" s="489">
        <f t="shared" si="2"/>
        <v>126</v>
      </c>
      <c r="M34" s="489">
        <f t="shared" si="3"/>
        <v>10</v>
      </c>
      <c r="N34" s="489" t="str">
        <f t="shared" si="4"/>
        <v/>
      </c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</row>
    <row r="35">
      <c r="A35" s="542"/>
      <c r="B35" s="546"/>
      <c r="C35" s="547"/>
      <c r="D35" s="337"/>
      <c r="E35" s="559"/>
      <c r="F35" s="549"/>
      <c r="G35" s="549"/>
      <c r="H35" s="337"/>
      <c r="I35" s="543"/>
      <c r="J35" s="480"/>
      <c r="K35" s="488" t="str">
        <f t="shared" si="1"/>
        <v/>
      </c>
      <c r="L35" s="489">
        <f t="shared" si="2"/>
        <v>126</v>
      </c>
      <c r="M35" s="489">
        <f t="shared" si="3"/>
        <v>10</v>
      </c>
      <c r="N35" s="489" t="str">
        <f t="shared" si="4"/>
        <v/>
      </c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</row>
    <row r="36">
      <c r="A36" s="542"/>
      <c r="B36" s="546"/>
      <c r="C36" s="547"/>
      <c r="D36" s="337"/>
      <c r="E36" s="559"/>
      <c r="F36" s="549"/>
      <c r="G36" s="549"/>
      <c r="H36" s="337"/>
      <c r="I36" s="543"/>
      <c r="J36" s="480"/>
      <c r="K36" s="488" t="str">
        <f t="shared" si="1"/>
        <v/>
      </c>
      <c r="L36" s="489">
        <f t="shared" si="2"/>
        <v>126</v>
      </c>
      <c r="M36" s="489">
        <f t="shared" si="3"/>
        <v>10</v>
      </c>
      <c r="N36" s="489" t="str">
        <f t="shared" si="4"/>
        <v/>
      </c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</row>
    <row r="37">
      <c r="A37" s="542"/>
      <c r="B37" s="546"/>
      <c r="C37" s="547"/>
      <c r="D37" s="337"/>
      <c r="E37" s="559"/>
      <c r="F37" s="549"/>
      <c r="G37" s="549"/>
      <c r="H37" s="337"/>
      <c r="I37" s="543"/>
      <c r="J37" s="480"/>
      <c r="K37" s="488" t="str">
        <f t="shared" si="1"/>
        <v/>
      </c>
      <c r="L37" s="489">
        <f t="shared" si="2"/>
        <v>126</v>
      </c>
      <c r="M37" s="489">
        <f t="shared" si="3"/>
        <v>10</v>
      </c>
      <c r="N37" s="489" t="str">
        <f t="shared" si="4"/>
        <v/>
      </c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</row>
    <row r="38">
      <c r="A38" s="542"/>
      <c r="B38" s="546"/>
      <c r="C38" s="547"/>
      <c r="D38" s="337"/>
      <c r="E38" s="559"/>
      <c r="F38" s="549"/>
      <c r="G38" s="549"/>
      <c r="H38" s="337"/>
      <c r="I38" s="543"/>
      <c r="J38" s="480"/>
      <c r="K38" s="488" t="str">
        <f t="shared" si="1"/>
        <v/>
      </c>
      <c r="L38" s="489">
        <f t="shared" si="2"/>
        <v>126</v>
      </c>
      <c r="M38" s="489">
        <f t="shared" si="3"/>
        <v>10</v>
      </c>
      <c r="N38" s="489" t="str">
        <f t="shared" si="4"/>
        <v/>
      </c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</row>
    <row r="39">
      <c r="A39" s="542"/>
      <c r="B39" s="546"/>
      <c r="C39" s="547"/>
      <c r="D39" s="337"/>
      <c r="E39" s="559"/>
      <c r="F39" s="549"/>
      <c r="G39" s="549"/>
      <c r="H39" s="337"/>
      <c r="I39" s="543"/>
      <c r="J39" s="480"/>
      <c r="K39" s="488" t="str">
        <f t="shared" si="1"/>
        <v/>
      </c>
      <c r="L39" s="489">
        <f t="shared" si="2"/>
        <v>126</v>
      </c>
      <c r="M39" s="489">
        <f t="shared" si="3"/>
        <v>10</v>
      </c>
      <c r="N39" s="489" t="str">
        <f t="shared" si="4"/>
        <v/>
      </c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</row>
    <row r="40">
      <c r="A40" s="542"/>
      <c r="B40" s="546"/>
      <c r="C40" s="547"/>
      <c r="D40" s="337"/>
      <c r="E40" s="559"/>
      <c r="F40" s="549"/>
      <c r="G40" s="549"/>
      <c r="H40" s="337"/>
      <c r="I40" s="543"/>
      <c r="J40" s="480"/>
      <c r="K40" s="488" t="str">
        <f t="shared" si="1"/>
        <v/>
      </c>
      <c r="L40" s="489">
        <f t="shared" si="2"/>
        <v>126</v>
      </c>
      <c r="M40" s="489">
        <f t="shared" si="3"/>
        <v>10</v>
      </c>
      <c r="N40" s="489" t="str">
        <f t="shared" si="4"/>
        <v/>
      </c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</row>
    <row r="41">
      <c r="A41" s="542"/>
      <c r="B41" s="546"/>
      <c r="C41" s="547"/>
      <c r="D41" s="337"/>
      <c r="E41" s="559"/>
      <c r="F41" s="549"/>
      <c r="G41" s="549"/>
      <c r="H41" s="337"/>
      <c r="I41" s="543"/>
      <c r="J41" s="480"/>
      <c r="K41" s="488" t="str">
        <f t="shared" si="1"/>
        <v/>
      </c>
      <c r="L41" s="489">
        <f t="shared" si="2"/>
        <v>126</v>
      </c>
      <c r="M41" s="489">
        <f t="shared" si="3"/>
        <v>10</v>
      </c>
      <c r="N41" s="489" t="str">
        <f t="shared" si="4"/>
        <v/>
      </c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</row>
    <row r="42">
      <c r="A42" s="542"/>
      <c r="B42" s="546"/>
      <c r="C42" s="547"/>
      <c r="D42" s="337"/>
      <c r="E42" s="559"/>
      <c r="F42" s="549"/>
      <c r="G42" s="549"/>
      <c r="H42" s="337"/>
      <c r="I42" s="543"/>
      <c r="J42" s="480"/>
      <c r="K42" s="488" t="str">
        <f t="shared" si="1"/>
        <v/>
      </c>
      <c r="L42" s="489">
        <f t="shared" si="2"/>
        <v>126</v>
      </c>
      <c r="M42" s="489">
        <f t="shared" si="3"/>
        <v>10</v>
      </c>
      <c r="N42" s="489" t="str">
        <f t="shared" si="4"/>
        <v/>
      </c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</row>
    <row r="43">
      <c r="A43" s="542"/>
      <c r="B43" s="546"/>
      <c r="C43" s="547"/>
      <c r="D43" s="337"/>
      <c r="E43" s="559"/>
      <c r="F43" s="549"/>
      <c r="G43" s="549"/>
      <c r="H43" s="337"/>
      <c r="I43" s="543"/>
      <c r="J43" s="480"/>
      <c r="K43" s="488" t="str">
        <f t="shared" si="1"/>
        <v/>
      </c>
      <c r="L43" s="489">
        <f t="shared" si="2"/>
        <v>126</v>
      </c>
      <c r="M43" s="489">
        <f t="shared" si="3"/>
        <v>10</v>
      </c>
      <c r="N43" s="489" t="str">
        <f t="shared" si="4"/>
        <v/>
      </c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</row>
    <row r="44">
      <c r="A44" s="542"/>
      <c r="B44" s="546"/>
      <c r="C44" s="547"/>
      <c r="D44" s="337"/>
      <c r="E44" s="559"/>
      <c r="F44" s="549"/>
      <c r="G44" s="549"/>
      <c r="H44" s="337"/>
      <c r="I44" s="543"/>
      <c r="J44" s="480"/>
      <c r="K44" s="488" t="str">
        <f t="shared" si="1"/>
        <v/>
      </c>
      <c r="L44" s="489">
        <f t="shared" si="2"/>
        <v>126</v>
      </c>
      <c r="M44" s="489">
        <f t="shared" si="3"/>
        <v>10</v>
      </c>
      <c r="N44" s="489" t="str">
        <f t="shared" si="4"/>
        <v/>
      </c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</row>
    <row r="45">
      <c r="A45" s="542"/>
      <c r="B45" s="546"/>
      <c r="C45" s="547"/>
      <c r="D45" s="337"/>
      <c r="E45" s="559"/>
      <c r="F45" s="549"/>
      <c r="G45" s="549"/>
      <c r="H45" s="337"/>
      <c r="I45" s="543"/>
      <c r="J45" s="480"/>
      <c r="K45" s="488" t="str">
        <f t="shared" si="1"/>
        <v/>
      </c>
      <c r="L45" s="489">
        <f t="shared" si="2"/>
        <v>126</v>
      </c>
      <c r="M45" s="489">
        <f t="shared" si="3"/>
        <v>10</v>
      </c>
      <c r="N45" s="489" t="str">
        <f t="shared" si="4"/>
        <v/>
      </c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</row>
    <row r="46">
      <c r="A46" s="542"/>
      <c r="B46" s="546"/>
      <c r="C46" s="547"/>
      <c r="D46" s="337"/>
      <c r="E46" s="559"/>
      <c r="F46" s="549"/>
      <c r="G46" s="549"/>
      <c r="H46" s="337"/>
      <c r="I46" s="543"/>
      <c r="J46" s="480"/>
      <c r="K46" s="488" t="str">
        <f t="shared" si="1"/>
        <v/>
      </c>
      <c r="L46" s="489">
        <f t="shared" si="2"/>
        <v>126</v>
      </c>
      <c r="M46" s="489">
        <f t="shared" si="3"/>
        <v>10</v>
      </c>
      <c r="N46" s="489" t="str">
        <f t="shared" si="4"/>
        <v/>
      </c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</row>
    <row r="47">
      <c r="A47" s="542"/>
      <c r="B47" s="546"/>
      <c r="C47" s="547"/>
      <c r="D47" s="337"/>
      <c r="E47" s="559"/>
      <c r="F47" s="549"/>
      <c r="G47" s="549"/>
      <c r="H47" s="337"/>
      <c r="I47" s="543"/>
      <c r="J47" s="480"/>
      <c r="K47" s="488" t="str">
        <f t="shared" si="1"/>
        <v/>
      </c>
      <c r="L47" s="489">
        <f t="shared" si="2"/>
        <v>126</v>
      </c>
      <c r="M47" s="489">
        <f t="shared" si="3"/>
        <v>10</v>
      </c>
      <c r="N47" s="489" t="str">
        <f t="shared" si="4"/>
        <v/>
      </c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</row>
    <row r="48">
      <c r="A48" s="542"/>
      <c r="B48" s="546"/>
      <c r="C48" s="547"/>
      <c r="D48" s="337"/>
      <c r="E48" s="559"/>
      <c r="F48" s="549"/>
      <c r="G48" s="549"/>
      <c r="H48" s="337"/>
      <c r="I48" s="543"/>
      <c r="J48" s="480"/>
      <c r="K48" s="488" t="str">
        <f t="shared" si="1"/>
        <v/>
      </c>
      <c r="L48" s="489">
        <f t="shared" si="2"/>
        <v>126</v>
      </c>
      <c r="M48" s="489">
        <f t="shared" si="3"/>
        <v>10</v>
      </c>
      <c r="N48" s="489" t="str">
        <f t="shared" si="4"/>
        <v/>
      </c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</row>
    <row r="49">
      <c r="A49" s="542"/>
      <c r="B49" s="546"/>
      <c r="C49" s="547"/>
      <c r="D49" s="337"/>
      <c r="E49" s="559"/>
      <c r="F49" s="549"/>
      <c r="G49" s="549"/>
      <c r="H49" s="337"/>
      <c r="I49" s="543"/>
      <c r="J49" s="480"/>
      <c r="K49" s="488" t="str">
        <f t="shared" si="1"/>
        <v/>
      </c>
      <c r="L49" s="489">
        <f t="shared" si="2"/>
        <v>126</v>
      </c>
      <c r="M49" s="489">
        <f t="shared" si="3"/>
        <v>10</v>
      </c>
      <c r="N49" s="489" t="str">
        <f t="shared" si="4"/>
        <v/>
      </c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</row>
    <row r="50">
      <c r="A50" s="542"/>
      <c r="B50" s="546"/>
      <c r="C50" s="547"/>
      <c r="D50" s="337"/>
      <c r="E50" s="559"/>
      <c r="F50" s="549"/>
      <c r="G50" s="549"/>
      <c r="H50" s="337"/>
      <c r="I50" s="543"/>
      <c r="J50" s="480"/>
      <c r="K50" s="488" t="str">
        <f t="shared" si="1"/>
        <v/>
      </c>
      <c r="L50" s="489">
        <f t="shared" si="2"/>
        <v>126</v>
      </c>
      <c r="M50" s="489">
        <f t="shared" si="3"/>
        <v>10</v>
      </c>
      <c r="N50" s="489" t="str">
        <f t="shared" si="4"/>
        <v/>
      </c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</row>
    <row r="51">
      <c r="A51" s="542"/>
      <c r="B51" s="546"/>
      <c r="C51" s="547"/>
      <c r="D51" s="337"/>
      <c r="E51" s="559"/>
      <c r="F51" s="549"/>
      <c r="G51" s="549"/>
      <c r="H51" s="337"/>
      <c r="I51" s="543"/>
      <c r="J51" s="480"/>
      <c r="K51" s="488" t="str">
        <f t="shared" si="1"/>
        <v/>
      </c>
      <c r="L51" s="489">
        <f t="shared" si="2"/>
        <v>126</v>
      </c>
      <c r="M51" s="489">
        <f t="shared" si="3"/>
        <v>10</v>
      </c>
      <c r="N51" s="489" t="str">
        <f t="shared" si="4"/>
        <v/>
      </c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</row>
    <row r="52">
      <c r="A52" s="542"/>
      <c r="B52" s="546"/>
      <c r="C52" s="547"/>
      <c r="D52" s="337"/>
      <c r="E52" s="559"/>
      <c r="F52" s="549"/>
      <c r="G52" s="549"/>
      <c r="H52" s="337"/>
      <c r="I52" s="543"/>
      <c r="J52" s="480"/>
      <c r="K52" s="488" t="str">
        <f t="shared" si="1"/>
        <v/>
      </c>
      <c r="L52" s="489">
        <f t="shared" si="2"/>
        <v>126</v>
      </c>
      <c r="M52" s="489">
        <f t="shared" si="3"/>
        <v>10</v>
      </c>
      <c r="N52" s="489" t="str">
        <f t="shared" si="4"/>
        <v/>
      </c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</row>
    <row r="53">
      <c r="A53" s="542"/>
      <c r="B53" s="546"/>
      <c r="C53" s="547"/>
      <c r="D53" s="337"/>
      <c r="E53" s="559"/>
      <c r="F53" s="549"/>
      <c r="G53" s="549"/>
      <c r="H53" s="337"/>
      <c r="I53" s="543"/>
      <c r="J53" s="480"/>
      <c r="K53" s="488" t="str">
        <f t="shared" si="1"/>
        <v/>
      </c>
      <c r="L53" s="489">
        <f t="shared" si="2"/>
        <v>126</v>
      </c>
      <c r="M53" s="489">
        <f t="shared" si="3"/>
        <v>10</v>
      </c>
      <c r="N53" s="489" t="str">
        <f t="shared" si="4"/>
        <v/>
      </c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</row>
    <row r="54">
      <c r="A54" s="542"/>
      <c r="B54" s="546"/>
      <c r="C54" s="547"/>
      <c r="D54" s="337"/>
      <c r="E54" s="559"/>
      <c r="F54" s="549"/>
      <c r="G54" s="549"/>
      <c r="H54" s="337"/>
      <c r="I54" s="543"/>
      <c r="J54" s="480"/>
      <c r="K54" s="488" t="str">
        <f t="shared" si="1"/>
        <v/>
      </c>
      <c r="L54" s="489">
        <f t="shared" si="2"/>
        <v>126</v>
      </c>
      <c r="M54" s="489">
        <f t="shared" si="3"/>
        <v>10</v>
      </c>
      <c r="N54" s="489" t="str">
        <f t="shared" si="4"/>
        <v/>
      </c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</row>
    <row r="55">
      <c r="A55" s="542"/>
      <c r="B55" s="546"/>
      <c r="C55" s="547"/>
      <c r="D55" s="337"/>
      <c r="E55" s="559"/>
      <c r="F55" s="549"/>
      <c r="G55" s="549"/>
      <c r="H55" s="337"/>
      <c r="I55" s="543"/>
      <c r="J55" s="480"/>
      <c r="K55" s="488" t="str">
        <f t="shared" si="1"/>
        <v/>
      </c>
      <c r="L55" s="489">
        <f t="shared" si="2"/>
        <v>126</v>
      </c>
      <c r="M55" s="489">
        <f t="shared" si="3"/>
        <v>10</v>
      </c>
      <c r="N55" s="489" t="str">
        <f t="shared" si="4"/>
        <v/>
      </c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</row>
    <row r="56">
      <c r="A56" s="542"/>
      <c r="B56" s="546"/>
      <c r="C56" s="547"/>
      <c r="D56" s="337"/>
      <c r="E56" s="559"/>
      <c r="F56" s="549"/>
      <c r="G56" s="549"/>
      <c r="H56" s="337"/>
      <c r="I56" s="543"/>
      <c r="J56" s="480"/>
      <c r="K56" s="488" t="str">
        <f t="shared" si="1"/>
        <v/>
      </c>
      <c r="L56" s="489">
        <f t="shared" si="2"/>
        <v>126</v>
      </c>
      <c r="M56" s="489">
        <f t="shared" si="3"/>
        <v>10</v>
      </c>
      <c r="N56" s="489" t="str">
        <f t="shared" si="4"/>
        <v/>
      </c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</row>
    <row r="57">
      <c r="A57" s="542"/>
      <c r="B57" s="546"/>
      <c r="C57" s="547"/>
      <c r="D57" s="337"/>
      <c r="E57" s="559"/>
      <c r="F57" s="549"/>
      <c r="G57" s="549"/>
      <c r="H57" s="337"/>
      <c r="I57" s="543"/>
      <c r="J57" s="480"/>
      <c r="K57" s="488" t="str">
        <f t="shared" si="1"/>
        <v/>
      </c>
      <c r="L57" s="489">
        <f t="shared" si="2"/>
        <v>126</v>
      </c>
      <c r="M57" s="489">
        <f t="shared" si="3"/>
        <v>10</v>
      </c>
      <c r="N57" s="489" t="str">
        <f t="shared" si="4"/>
        <v/>
      </c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</row>
    <row r="58">
      <c r="A58" s="542"/>
      <c r="B58" s="546"/>
      <c r="C58" s="547"/>
      <c r="D58" s="337"/>
      <c r="E58" s="559"/>
      <c r="F58" s="549"/>
      <c r="G58" s="549"/>
      <c r="H58" s="337"/>
      <c r="I58" s="543"/>
      <c r="J58" s="480"/>
      <c r="K58" s="488" t="str">
        <f t="shared" si="1"/>
        <v/>
      </c>
      <c r="L58" s="489">
        <f t="shared" si="2"/>
        <v>126</v>
      </c>
      <c r="M58" s="489">
        <f t="shared" si="3"/>
        <v>10</v>
      </c>
      <c r="N58" s="489" t="str">
        <f t="shared" si="4"/>
        <v/>
      </c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</row>
    <row r="59">
      <c r="A59" s="542"/>
      <c r="B59" s="546"/>
      <c r="C59" s="547"/>
      <c r="D59" s="337"/>
      <c r="E59" s="559"/>
      <c r="F59" s="549"/>
      <c r="G59" s="549"/>
      <c r="H59" s="337"/>
      <c r="I59" s="543"/>
      <c r="J59" s="480"/>
      <c r="K59" s="488" t="str">
        <f t="shared" si="1"/>
        <v/>
      </c>
      <c r="L59" s="489">
        <f t="shared" si="2"/>
        <v>126</v>
      </c>
      <c r="M59" s="489">
        <f t="shared" si="3"/>
        <v>10</v>
      </c>
      <c r="N59" s="489" t="str">
        <f t="shared" si="4"/>
        <v/>
      </c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</row>
    <row r="60">
      <c r="A60" s="542"/>
      <c r="B60" s="546"/>
      <c r="C60" s="547"/>
      <c r="D60" s="337"/>
      <c r="E60" s="559"/>
      <c r="F60" s="549"/>
      <c r="G60" s="549"/>
      <c r="H60" s="337"/>
      <c r="I60" s="543"/>
      <c r="J60" s="480"/>
      <c r="K60" s="488" t="str">
        <f t="shared" si="1"/>
        <v/>
      </c>
      <c r="L60" s="489">
        <f t="shared" si="2"/>
        <v>126</v>
      </c>
      <c r="M60" s="489">
        <f t="shared" si="3"/>
        <v>10</v>
      </c>
      <c r="N60" s="489" t="str">
        <f t="shared" si="4"/>
        <v/>
      </c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</row>
    <row r="61">
      <c r="A61" s="542"/>
      <c r="B61" s="546"/>
      <c r="C61" s="547"/>
      <c r="D61" s="337"/>
      <c r="E61" s="559"/>
      <c r="F61" s="549"/>
      <c r="G61" s="549"/>
      <c r="H61" s="337"/>
      <c r="I61" s="543"/>
      <c r="J61" s="480"/>
      <c r="K61" s="488" t="str">
        <f t="shared" si="1"/>
        <v/>
      </c>
      <c r="L61" s="489">
        <f t="shared" si="2"/>
        <v>126</v>
      </c>
      <c r="M61" s="489">
        <f t="shared" si="3"/>
        <v>10</v>
      </c>
      <c r="N61" s="489" t="str">
        <f t="shared" si="4"/>
        <v/>
      </c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</row>
    <row r="62">
      <c r="A62" s="542"/>
      <c r="B62" s="546"/>
      <c r="C62" s="547"/>
      <c r="D62" s="337"/>
      <c r="E62" s="559"/>
      <c r="F62" s="549"/>
      <c r="G62" s="549"/>
      <c r="H62" s="337"/>
      <c r="I62" s="543"/>
      <c r="J62" s="480"/>
      <c r="K62" s="488" t="str">
        <f t="shared" si="1"/>
        <v/>
      </c>
      <c r="L62" s="489">
        <f t="shared" si="2"/>
        <v>126</v>
      </c>
      <c r="M62" s="489">
        <f t="shared" si="3"/>
        <v>10</v>
      </c>
      <c r="N62" s="489" t="str">
        <f t="shared" si="4"/>
        <v/>
      </c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</row>
    <row r="63">
      <c r="A63" s="542"/>
      <c r="B63" s="546"/>
      <c r="C63" s="547"/>
      <c r="D63" s="337"/>
      <c r="E63" s="559"/>
      <c r="F63" s="549"/>
      <c r="G63" s="549"/>
      <c r="H63" s="337"/>
      <c r="I63" s="543"/>
      <c r="J63" s="480"/>
      <c r="K63" s="488" t="str">
        <f t="shared" si="1"/>
        <v/>
      </c>
      <c r="L63" s="489">
        <f t="shared" si="2"/>
        <v>126</v>
      </c>
      <c r="M63" s="489">
        <f t="shared" si="3"/>
        <v>10</v>
      </c>
      <c r="N63" s="489" t="str">
        <f t="shared" si="4"/>
        <v/>
      </c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</row>
    <row r="64">
      <c r="A64" s="542"/>
      <c r="B64" s="546"/>
      <c r="C64" s="547"/>
      <c r="D64" s="337"/>
      <c r="E64" s="559"/>
      <c r="F64" s="549"/>
      <c r="G64" s="549"/>
      <c r="H64" s="337"/>
      <c r="I64" s="543"/>
      <c r="J64" s="480"/>
      <c r="K64" s="488" t="str">
        <f t="shared" si="1"/>
        <v/>
      </c>
      <c r="L64" s="489">
        <f t="shared" si="2"/>
        <v>126</v>
      </c>
      <c r="M64" s="489">
        <f t="shared" si="3"/>
        <v>10</v>
      </c>
      <c r="N64" s="489" t="str">
        <f t="shared" si="4"/>
        <v/>
      </c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</row>
    <row r="65">
      <c r="A65" s="542"/>
      <c r="B65" s="546"/>
      <c r="C65" s="547"/>
      <c r="D65" s="337"/>
      <c r="E65" s="559"/>
      <c r="F65" s="549"/>
      <c r="G65" s="549"/>
      <c r="H65" s="337"/>
      <c r="I65" s="543"/>
      <c r="J65" s="480"/>
      <c r="K65" s="488" t="str">
        <f t="shared" si="1"/>
        <v/>
      </c>
      <c r="L65" s="489">
        <f t="shared" si="2"/>
        <v>126</v>
      </c>
      <c r="M65" s="489">
        <f t="shared" si="3"/>
        <v>10</v>
      </c>
      <c r="N65" s="489" t="str">
        <f t="shared" si="4"/>
        <v/>
      </c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</row>
    <row r="66">
      <c r="A66" s="542"/>
      <c r="B66" s="546"/>
      <c r="C66" s="547"/>
      <c r="D66" s="337"/>
      <c r="E66" s="559"/>
      <c r="F66" s="549"/>
      <c r="G66" s="549"/>
      <c r="H66" s="337"/>
      <c r="I66" s="543"/>
      <c r="J66" s="480"/>
      <c r="K66" s="488" t="str">
        <f t="shared" si="1"/>
        <v/>
      </c>
      <c r="L66" s="489">
        <f t="shared" si="2"/>
        <v>126</v>
      </c>
      <c r="M66" s="489">
        <f t="shared" si="3"/>
        <v>10</v>
      </c>
      <c r="N66" s="489" t="str">
        <f t="shared" si="4"/>
        <v/>
      </c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</row>
    <row r="67">
      <c r="A67" s="542"/>
      <c r="B67" s="546"/>
      <c r="C67" s="547"/>
      <c r="D67" s="337"/>
      <c r="E67" s="559"/>
      <c r="F67" s="549"/>
      <c r="G67" s="549"/>
      <c r="H67" s="337"/>
      <c r="I67" s="543"/>
      <c r="J67" s="480"/>
      <c r="K67" s="488" t="str">
        <f t="shared" si="1"/>
        <v/>
      </c>
      <c r="L67" s="489">
        <f t="shared" si="2"/>
        <v>126</v>
      </c>
      <c r="M67" s="489">
        <f t="shared" si="3"/>
        <v>10</v>
      </c>
      <c r="N67" s="489" t="str">
        <f t="shared" si="4"/>
        <v/>
      </c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</row>
    <row r="68">
      <c r="A68" s="542"/>
      <c r="B68" s="546"/>
      <c r="C68" s="547"/>
      <c r="D68" s="337"/>
      <c r="E68" s="559"/>
      <c r="F68" s="549"/>
      <c r="G68" s="549"/>
      <c r="H68" s="337"/>
      <c r="I68" s="543"/>
      <c r="J68" s="480"/>
      <c r="K68" s="488" t="str">
        <f t="shared" si="1"/>
        <v/>
      </c>
      <c r="L68" s="489">
        <f t="shared" si="2"/>
        <v>126</v>
      </c>
      <c r="M68" s="489">
        <f t="shared" si="3"/>
        <v>10</v>
      </c>
      <c r="N68" s="489" t="str">
        <f t="shared" si="4"/>
        <v/>
      </c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</row>
    <row r="69">
      <c r="A69" s="542"/>
      <c r="B69" s="546"/>
      <c r="C69" s="547"/>
      <c r="D69" s="337"/>
      <c r="E69" s="559"/>
      <c r="F69" s="549"/>
      <c r="G69" s="549"/>
      <c r="H69" s="337"/>
      <c r="I69" s="543"/>
      <c r="J69" s="480"/>
      <c r="K69" s="488" t="str">
        <f t="shared" si="1"/>
        <v/>
      </c>
      <c r="L69" s="489">
        <f t="shared" si="2"/>
        <v>126</v>
      </c>
      <c r="M69" s="489">
        <f t="shared" si="3"/>
        <v>10</v>
      </c>
      <c r="N69" s="489" t="str">
        <f t="shared" si="4"/>
        <v/>
      </c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</row>
    <row r="70">
      <c r="A70" s="542"/>
      <c r="B70" s="546"/>
      <c r="C70" s="547"/>
      <c r="D70" s="337"/>
      <c r="E70" s="559"/>
      <c r="F70" s="549"/>
      <c r="G70" s="549"/>
      <c r="H70" s="337"/>
      <c r="I70" s="543"/>
      <c r="J70" s="480"/>
      <c r="K70" s="488" t="str">
        <f t="shared" si="1"/>
        <v/>
      </c>
      <c r="L70" s="489">
        <f t="shared" si="2"/>
        <v>126</v>
      </c>
      <c r="M70" s="489">
        <f t="shared" si="3"/>
        <v>10</v>
      </c>
      <c r="N70" s="489" t="str">
        <f t="shared" si="4"/>
        <v/>
      </c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</row>
    <row r="71">
      <c r="A71" s="542"/>
      <c r="B71" s="546"/>
      <c r="C71" s="547"/>
      <c r="D71" s="337"/>
      <c r="E71" s="559"/>
      <c r="F71" s="549"/>
      <c r="G71" s="549"/>
      <c r="H71" s="337"/>
      <c r="I71" s="543"/>
      <c r="J71" s="480"/>
      <c r="K71" s="488" t="str">
        <f t="shared" si="1"/>
        <v/>
      </c>
      <c r="L71" s="489">
        <f t="shared" si="2"/>
        <v>126</v>
      </c>
      <c r="M71" s="489">
        <f t="shared" si="3"/>
        <v>10</v>
      </c>
      <c r="N71" s="489" t="str">
        <f t="shared" si="4"/>
        <v/>
      </c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</row>
    <row r="72">
      <c r="A72" s="542"/>
      <c r="B72" s="546"/>
      <c r="C72" s="547"/>
      <c r="D72" s="337"/>
      <c r="E72" s="559"/>
      <c r="F72" s="549"/>
      <c r="G72" s="549"/>
      <c r="H72" s="337"/>
      <c r="I72" s="543"/>
      <c r="J72" s="480"/>
      <c r="K72" s="488" t="str">
        <f t="shared" si="1"/>
        <v/>
      </c>
      <c r="L72" s="489">
        <f t="shared" si="2"/>
        <v>126</v>
      </c>
      <c r="M72" s="489">
        <f t="shared" si="3"/>
        <v>10</v>
      </c>
      <c r="N72" s="489" t="str">
        <f t="shared" si="4"/>
        <v/>
      </c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</row>
    <row r="73">
      <c r="A73" s="542"/>
      <c r="B73" s="546"/>
      <c r="C73" s="547"/>
      <c r="D73" s="337"/>
      <c r="E73" s="559"/>
      <c r="F73" s="549"/>
      <c r="G73" s="549"/>
      <c r="H73" s="337"/>
      <c r="I73" s="543"/>
      <c r="J73" s="480"/>
      <c r="K73" s="488" t="str">
        <f t="shared" si="1"/>
        <v/>
      </c>
      <c r="L73" s="489">
        <f t="shared" si="2"/>
        <v>126</v>
      </c>
      <c r="M73" s="489">
        <f t="shared" si="3"/>
        <v>10</v>
      </c>
      <c r="N73" s="489" t="str">
        <f t="shared" si="4"/>
        <v/>
      </c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</row>
    <row r="74">
      <c r="A74" s="542"/>
      <c r="B74" s="546"/>
      <c r="C74" s="547"/>
      <c r="D74" s="337"/>
      <c r="E74" s="559"/>
      <c r="F74" s="549"/>
      <c r="G74" s="549"/>
      <c r="H74" s="337"/>
      <c r="I74" s="543"/>
      <c r="J74" s="480"/>
      <c r="K74" s="488" t="str">
        <f t="shared" si="1"/>
        <v/>
      </c>
      <c r="L74" s="489">
        <f t="shared" si="2"/>
        <v>126</v>
      </c>
      <c r="M74" s="489">
        <f t="shared" si="3"/>
        <v>10</v>
      </c>
      <c r="N74" s="489" t="str">
        <f t="shared" si="4"/>
        <v/>
      </c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</row>
    <row r="75">
      <c r="A75" s="542"/>
      <c r="B75" s="546"/>
      <c r="C75" s="547"/>
      <c r="D75" s="337"/>
      <c r="E75" s="559"/>
      <c r="F75" s="549"/>
      <c r="G75" s="549"/>
      <c r="H75" s="337"/>
      <c r="I75" s="543"/>
      <c r="J75" s="480"/>
      <c r="K75" s="488" t="str">
        <f t="shared" si="1"/>
        <v/>
      </c>
      <c r="L75" s="489">
        <f t="shared" si="2"/>
        <v>126</v>
      </c>
      <c r="M75" s="489">
        <f t="shared" si="3"/>
        <v>10</v>
      </c>
      <c r="N75" s="489" t="str">
        <f t="shared" si="4"/>
        <v/>
      </c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</row>
    <row r="76">
      <c r="A76" s="542"/>
      <c r="B76" s="546"/>
      <c r="C76" s="547"/>
      <c r="D76" s="337"/>
      <c r="E76" s="559"/>
      <c r="F76" s="549"/>
      <c r="G76" s="549"/>
      <c r="H76" s="337"/>
      <c r="I76" s="543"/>
      <c r="J76" s="480"/>
      <c r="K76" s="488" t="str">
        <f t="shared" si="1"/>
        <v/>
      </c>
      <c r="L76" s="489">
        <f t="shared" si="2"/>
        <v>126</v>
      </c>
      <c r="M76" s="489">
        <f t="shared" si="3"/>
        <v>10</v>
      </c>
      <c r="N76" s="489" t="str">
        <f t="shared" si="4"/>
        <v/>
      </c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</row>
    <row r="77">
      <c r="A77" s="542"/>
      <c r="B77" s="546"/>
      <c r="C77" s="547"/>
      <c r="D77" s="337"/>
      <c r="E77" s="559"/>
      <c r="F77" s="549"/>
      <c r="G77" s="549"/>
      <c r="H77" s="337"/>
      <c r="I77" s="543"/>
      <c r="J77" s="480"/>
      <c r="K77" s="488" t="str">
        <f t="shared" si="1"/>
        <v/>
      </c>
      <c r="L77" s="489">
        <f t="shared" si="2"/>
        <v>126</v>
      </c>
      <c r="M77" s="489">
        <f t="shared" si="3"/>
        <v>10</v>
      </c>
      <c r="N77" s="489" t="str">
        <f t="shared" si="4"/>
        <v/>
      </c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</row>
    <row r="78">
      <c r="A78" s="542"/>
      <c r="B78" s="546"/>
      <c r="C78" s="547"/>
      <c r="D78" s="337"/>
      <c r="E78" s="559"/>
      <c r="F78" s="549"/>
      <c r="G78" s="549"/>
      <c r="H78" s="337"/>
      <c r="I78" s="543"/>
      <c r="J78" s="480"/>
      <c r="K78" s="488" t="str">
        <f t="shared" si="1"/>
        <v/>
      </c>
      <c r="L78" s="489">
        <f t="shared" si="2"/>
        <v>126</v>
      </c>
      <c r="M78" s="489">
        <f t="shared" si="3"/>
        <v>10</v>
      </c>
      <c r="N78" s="489" t="str">
        <f t="shared" si="4"/>
        <v/>
      </c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</row>
    <row r="79">
      <c r="A79" s="542"/>
      <c r="B79" s="546"/>
      <c r="C79" s="547"/>
      <c r="D79" s="337"/>
      <c r="E79" s="559"/>
      <c r="F79" s="549"/>
      <c r="G79" s="549"/>
      <c r="H79" s="337"/>
      <c r="I79" s="543"/>
      <c r="J79" s="480"/>
      <c r="K79" s="488" t="str">
        <f t="shared" si="1"/>
        <v/>
      </c>
      <c r="L79" s="489">
        <f t="shared" si="2"/>
        <v>126</v>
      </c>
      <c r="M79" s="489">
        <f t="shared" si="3"/>
        <v>10</v>
      </c>
      <c r="N79" s="489" t="str">
        <f t="shared" si="4"/>
        <v/>
      </c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</row>
    <row r="80">
      <c r="A80" s="542"/>
      <c r="B80" s="546"/>
      <c r="C80" s="547"/>
      <c r="D80" s="337"/>
      <c r="E80" s="559"/>
      <c r="F80" s="549"/>
      <c r="G80" s="549"/>
      <c r="H80" s="337"/>
      <c r="I80" s="543"/>
      <c r="J80" s="480"/>
      <c r="K80" s="488" t="str">
        <f t="shared" si="1"/>
        <v/>
      </c>
      <c r="L80" s="489">
        <f t="shared" si="2"/>
        <v>126</v>
      </c>
      <c r="M80" s="489">
        <f t="shared" si="3"/>
        <v>10</v>
      </c>
      <c r="N80" s="489" t="str">
        <f t="shared" si="4"/>
        <v/>
      </c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</row>
    <row r="81">
      <c r="A81" s="542"/>
      <c r="B81" s="546"/>
      <c r="C81" s="547"/>
      <c r="D81" s="337"/>
      <c r="E81" s="559"/>
      <c r="F81" s="549"/>
      <c r="G81" s="549"/>
      <c r="H81" s="337"/>
      <c r="I81" s="543"/>
      <c r="J81" s="480"/>
      <c r="K81" s="488" t="str">
        <f t="shared" si="1"/>
        <v/>
      </c>
      <c r="L81" s="489">
        <f t="shared" si="2"/>
        <v>126</v>
      </c>
      <c r="M81" s="489">
        <f t="shared" si="3"/>
        <v>10</v>
      </c>
      <c r="N81" s="489" t="str">
        <f t="shared" si="4"/>
        <v/>
      </c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</row>
    <row r="82">
      <c r="A82" s="542"/>
      <c r="B82" s="546"/>
      <c r="C82" s="547"/>
      <c r="D82" s="337"/>
      <c r="E82" s="559"/>
      <c r="F82" s="549"/>
      <c r="G82" s="549"/>
      <c r="H82" s="337"/>
      <c r="I82" s="543"/>
      <c r="J82" s="480"/>
      <c r="K82" s="488" t="str">
        <f t="shared" si="1"/>
        <v/>
      </c>
      <c r="L82" s="489">
        <f t="shared" si="2"/>
        <v>126</v>
      </c>
      <c r="M82" s="489">
        <f t="shared" si="3"/>
        <v>10</v>
      </c>
      <c r="N82" s="489" t="str">
        <f t="shared" si="4"/>
        <v/>
      </c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</row>
    <row r="83">
      <c r="A83" s="542"/>
      <c r="B83" s="546"/>
      <c r="C83" s="547"/>
      <c r="D83" s="337"/>
      <c r="E83" s="559"/>
      <c r="F83" s="549"/>
      <c r="G83" s="549"/>
      <c r="H83" s="337"/>
      <c r="I83" s="543"/>
      <c r="J83" s="480"/>
      <c r="K83" s="488" t="str">
        <f t="shared" si="1"/>
        <v/>
      </c>
      <c r="L83" s="489">
        <f t="shared" si="2"/>
        <v>126</v>
      </c>
      <c r="M83" s="489">
        <f t="shared" si="3"/>
        <v>10</v>
      </c>
      <c r="N83" s="489" t="str">
        <f t="shared" si="4"/>
        <v/>
      </c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</row>
    <row r="84">
      <c r="A84" s="542"/>
      <c r="B84" s="546"/>
      <c r="C84" s="547"/>
      <c r="D84" s="337"/>
      <c r="E84" s="559"/>
      <c r="F84" s="549"/>
      <c r="G84" s="549"/>
      <c r="H84" s="337"/>
      <c r="I84" s="543"/>
      <c r="J84" s="480"/>
      <c r="K84" s="488" t="str">
        <f t="shared" si="1"/>
        <v/>
      </c>
      <c r="L84" s="489">
        <f t="shared" si="2"/>
        <v>126</v>
      </c>
      <c r="M84" s="489">
        <f t="shared" si="3"/>
        <v>10</v>
      </c>
      <c r="N84" s="489" t="str">
        <f t="shared" si="4"/>
        <v/>
      </c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</row>
    <row r="85">
      <c r="A85" s="542"/>
      <c r="B85" s="546"/>
      <c r="C85" s="547"/>
      <c r="D85" s="337"/>
      <c r="E85" s="559"/>
      <c r="F85" s="549"/>
      <c r="G85" s="549"/>
      <c r="H85" s="337"/>
      <c r="I85" s="543"/>
      <c r="J85" s="480"/>
      <c r="K85" s="488" t="str">
        <f t="shared" si="1"/>
        <v/>
      </c>
      <c r="L85" s="489">
        <f t="shared" si="2"/>
        <v>126</v>
      </c>
      <c r="M85" s="489">
        <f t="shared" si="3"/>
        <v>10</v>
      </c>
      <c r="N85" s="489" t="str">
        <f t="shared" si="4"/>
        <v/>
      </c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</row>
    <row r="86">
      <c r="A86" s="542"/>
      <c r="B86" s="546"/>
      <c r="C86" s="547"/>
      <c r="D86" s="337"/>
      <c r="E86" s="559"/>
      <c r="F86" s="549"/>
      <c r="G86" s="549"/>
      <c r="H86" s="337"/>
      <c r="I86" s="543"/>
      <c r="J86" s="480"/>
      <c r="K86" s="488" t="str">
        <f t="shared" si="1"/>
        <v/>
      </c>
      <c r="L86" s="489">
        <f t="shared" si="2"/>
        <v>126</v>
      </c>
      <c r="M86" s="489">
        <f t="shared" si="3"/>
        <v>10</v>
      </c>
      <c r="N86" s="489" t="str">
        <f t="shared" si="4"/>
        <v/>
      </c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</row>
    <row r="87">
      <c r="A87" s="542"/>
      <c r="B87" s="546"/>
      <c r="C87" s="547"/>
      <c r="D87" s="337"/>
      <c r="E87" s="559"/>
      <c r="F87" s="549"/>
      <c r="G87" s="549"/>
      <c r="H87" s="337"/>
      <c r="I87" s="543"/>
      <c r="J87" s="480"/>
      <c r="K87" s="488" t="str">
        <f t="shared" si="1"/>
        <v/>
      </c>
      <c r="L87" s="489">
        <f t="shared" si="2"/>
        <v>126</v>
      </c>
      <c r="M87" s="489">
        <f t="shared" si="3"/>
        <v>10</v>
      </c>
      <c r="N87" s="489" t="str">
        <f t="shared" si="4"/>
        <v/>
      </c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</row>
    <row r="88">
      <c r="A88" s="542"/>
      <c r="B88" s="546"/>
      <c r="C88" s="547"/>
      <c r="D88" s="337"/>
      <c r="E88" s="559"/>
      <c r="F88" s="549"/>
      <c r="G88" s="549"/>
      <c r="H88" s="337"/>
      <c r="I88" s="543"/>
      <c r="J88" s="480"/>
      <c r="K88" s="488" t="str">
        <f t="shared" si="1"/>
        <v/>
      </c>
      <c r="L88" s="489">
        <f t="shared" si="2"/>
        <v>126</v>
      </c>
      <c r="M88" s="489">
        <f t="shared" si="3"/>
        <v>10</v>
      </c>
      <c r="N88" s="489" t="str">
        <f t="shared" si="4"/>
        <v/>
      </c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</row>
    <row r="89">
      <c r="A89" s="542"/>
      <c r="B89" s="546"/>
      <c r="C89" s="547"/>
      <c r="D89" s="337"/>
      <c r="E89" s="559"/>
      <c r="F89" s="549"/>
      <c r="G89" s="549"/>
      <c r="H89" s="337"/>
      <c r="I89" s="543"/>
      <c r="J89" s="480"/>
      <c r="K89" s="488" t="str">
        <f t="shared" si="1"/>
        <v/>
      </c>
      <c r="L89" s="489">
        <f t="shared" si="2"/>
        <v>126</v>
      </c>
      <c r="M89" s="489">
        <f t="shared" si="3"/>
        <v>10</v>
      </c>
      <c r="N89" s="489" t="str">
        <f t="shared" si="4"/>
        <v/>
      </c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</row>
    <row r="90">
      <c r="A90" s="542"/>
      <c r="B90" s="546"/>
      <c r="C90" s="547"/>
      <c r="D90" s="337"/>
      <c r="E90" s="559"/>
      <c r="F90" s="549"/>
      <c r="G90" s="549"/>
      <c r="H90" s="337"/>
      <c r="I90" s="543"/>
      <c r="J90" s="480"/>
      <c r="K90" s="488" t="str">
        <f t="shared" si="1"/>
        <v/>
      </c>
      <c r="L90" s="489">
        <f t="shared" si="2"/>
        <v>126</v>
      </c>
      <c r="M90" s="489">
        <f t="shared" si="3"/>
        <v>10</v>
      </c>
      <c r="N90" s="489" t="str">
        <f t="shared" si="4"/>
        <v/>
      </c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</row>
    <row r="91">
      <c r="A91" s="542"/>
      <c r="B91" s="546"/>
      <c r="C91" s="547"/>
      <c r="D91" s="337"/>
      <c r="E91" s="559"/>
      <c r="F91" s="549"/>
      <c r="G91" s="549"/>
      <c r="H91" s="337"/>
      <c r="I91" s="543"/>
      <c r="J91" s="480"/>
      <c r="K91" s="488" t="str">
        <f t="shared" si="1"/>
        <v/>
      </c>
      <c r="L91" s="489">
        <f t="shared" si="2"/>
        <v>126</v>
      </c>
      <c r="M91" s="489">
        <f t="shared" si="3"/>
        <v>10</v>
      </c>
      <c r="N91" s="489" t="str">
        <f t="shared" si="4"/>
        <v/>
      </c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</row>
    <row r="92">
      <c r="A92" s="542"/>
      <c r="B92" s="546"/>
      <c r="C92" s="547"/>
      <c r="D92" s="337"/>
      <c r="E92" s="559"/>
      <c r="F92" s="549"/>
      <c r="G92" s="549"/>
      <c r="H92" s="337"/>
      <c r="I92" s="543"/>
      <c r="J92" s="480"/>
      <c r="K92" s="488" t="str">
        <f t="shared" si="1"/>
        <v/>
      </c>
      <c r="L92" s="489">
        <f t="shared" si="2"/>
        <v>126</v>
      </c>
      <c r="M92" s="489">
        <f t="shared" si="3"/>
        <v>10</v>
      </c>
      <c r="N92" s="489" t="str">
        <f t="shared" si="4"/>
        <v/>
      </c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</row>
    <row r="93">
      <c r="A93" s="542"/>
      <c r="B93" s="546"/>
      <c r="C93" s="547"/>
      <c r="D93" s="337"/>
      <c r="E93" s="559"/>
      <c r="F93" s="549"/>
      <c r="G93" s="549"/>
      <c r="H93" s="337"/>
      <c r="I93" s="543"/>
      <c r="J93" s="480"/>
      <c r="K93" s="488" t="str">
        <f t="shared" si="1"/>
        <v/>
      </c>
      <c r="L93" s="489">
        <f t="shared" si="2"/>
        <v>126</v>
      </c>
      <c r="M93" s="489">
        <f t="shared" si="3"/>
        <v>10</v>
      </c>
      <c r="N93" s="489" t="str">
        <f t="shared" si="4"/>
        <v/>
      </c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</row>
    <row r="94">
      <c r="A94" s="542"/>
      <c r="B94" s="546"/>
      <c r="C94" s="547"/>
      <c r="D94" s="337"/>
      <c r="E94" s="559"/>
      <c r="F94" s="549"/>
      <c r="G94" s="549"/>
      <c r="H94" s="337"/>
      <c r="I94" s="543"/>
      <c r="J94" s="480"/>
      <c r="K94" s="488" t="str">
        <f t="shared" si="1"/>
        <v/>
      </c>
      <c r="L94" s="489">
        <f t="shared" si="2"/>
        <v>126</v>
      </c>
      <c r="M94" s="489">
        <f t="shared" si="3"/>
        <v>10</v>
      </c>
      <c r="N94" s="489" t="str">
        <f t="shared" si="4"/>
        <v/>
      </c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</row>
    <row r="95">
      <c r="A95" s="542"/>
      <c r="B95" s="546"/>
      <c r="C95" s="547"/>
      <c r="D95" s="337"/>
      <c r="E95" s="559"/>
      <c r="F95" s="549"/>
      <c r="G95" s="549"/>
      <c r="H95" s="337"/>
      <c r="I95" s="543"/>
      <c r="J95" s="480"/>
      <c r="K95" s="488" t="str">
        <f t="shared" si="1"/>
        <v/>
      </c>
      <c r="L95" s="489">
        <f t="shared" si="2"/>
        <v>126</v>
      </c>
      <c r="M95" s="489">
        <f t="shared" si="3"/>
        <v>10</v>
      </c>
      <c r="N95" s="489" t="str">
        <f t="shared" si="4"/>
        <v/>
      </c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</row>
    <row r="96">
      <c r="A96" s="542"/>
      <c r="B96" s="546"/>
      <c r="C96" s="547"/>
      <c r="D96" s="337"/>
      <c r="E96" s="559"/>
      <c r="F96" s="549"/>
      <c r="G96" s="549"/>
      <c r="H96" s="337"/>
      <c r="I96" s="543"/>
      <c r="J96" s="480"/>
      <c r="K96" s="488" t="str">
        <f t="shared" si="1"/>
        <v/>
      </c>
      <c r="L96" s="489">
        <f t="shared" si="2"/>
        <v>126</v>
      </c>
      <c r="M96" s="489">
        <f t="shared" si="3"/>
        <v>10</v>
      </c>
      <c r="N96" s="489" t="str">
        <f t="shared" si="4"/>
        <v/>
      </c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</row>
    <row r="97">
      <c r="A97" s="542"/>
      <c r="B97" s="546"/>
      <c r="C97" s="547"/>
      <c r="D97" s="337"/>
      <c r="E97" s="559"/>
      <c r="F97" s="549"/>
      <c r="G97" s="549"/>
      <c r="H97" s="337"/>
      <c r="I97" s="543"/>
      <c r="J97" s="480"/>
      <c r="K97" s="488" t="str">
        <f t="shared" si="1"/>
        <v/>
      </c>
      <c r="L97" s="489">
        <f t="shared" si="2"/>
        <v>126</v>
      </c>
      <c r="M97" s="489">
        <f t="shared" si="3"/>
        <v>10</v>
      </c>
      <c r="N97" s="489" t="str">
        <f t="shared" si="4"/>
        <v/>
      </c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</row>
    <row r="98">
      <c r="A98" s="542"/>
      <c r="B98" s="546"/>
      <c r="C98" s="547"/>
      <c r="D98" s="337"/>
      <c r="E98" s="559"/>
      <c r="F98" s="549"/>
      <c r="G98" s="549"/>
      <c r="H98" s="337"/>
      <c r="I98" s="543"/>
      <c r="J98" s="480"/>
      <c r="K98" s="488" t="str">
        <f t="shared" si="1"/>
        <v/>
      </c>
      <c r="L98" s="489">
        <f t="shared" si="2"/>
        <v>126</v>
      </c>
      <c r="M98" s="489">
        <f t="shared" si="3"/>
        <v>10</v>
      </c>
      <c r="N98" s="489" t="str">
        <f t="shared" si="4"/>
        <v/>
      </c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</row>
    <row r="99">
      <c r="A99" s="542"/>
      <c r="B99" s="546"/>
      <c r="C99" s="547"/>
      <c r="D99" s="337"/>
      <c r="E99" s="559"/>
      <c r="F99" s="549"/>
      <c r="G99" s="549"/>
      <c r="H99" s="337"/>
      <c r="I99" s="543"/>
      <c r="J99" s="480"/>
      <c r="K99" s="488" t="str">
        <f t="shared" si="1"/>
        <v/>
      </c>
      <c r="L99" s="489">
        <f t="shared" si="2"/>
        <v>126</v>
      </c>
      <c r="M99" s="489">
        <f t="shared" si="3"/>
        <v>10</v>
      </c>
      <c r="N99" s="489" t="str">
        <f t="shared" si="4"/>
        <v/>
      </c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</row>
    <row r="100">
      <c r="A100" s="542"/>
      <c r="B100" s="546"/>
      <c r="C100" s="547"/>
      <c r="D100" s="337"/>
      <c r="E100" s="559"/>
      <c r="F100" s="549"/>
      <c r="G100" s="549"/>
      <c r="H100" s="337"/>
      <c r="I100" s="543"/>
      <c r="J100" s="480"/>
      <c r="K100" s="488" t="str">
        <f t="shared" si="1"/>
        <v/>
      </c>
      <c r="L100" s="489">
        <f t="shared" si="2"/>
        <v>126</v>
      </c>
      <c r="M100" s="489">
        <f t="shared" si="3"/>
        <v>10</v>
      </c>
      <c r="N100" s="489" t="str">
        <f t="shared" si="4"/>
        <v/>
      </c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</row>
    <row r="101">
      <c r="A101" s="542"/>
      <c r="B101" s="546"/>
      <c r="C101" s="547"/>
      <c r="D101" s="337"/>
      <c r="E101" s="559"/>
      <c r="F101" s="549"/>
      <c r="G101" s="549"/>
      <c r="H101" s="337"/>
      <c r="I101" s="543"/>
      <c r="J101" s="480"/>
      <c r="K101" s="488" t="str">
        <f t="shared" si="1"/>
        <v/>
      </c>
      <c r="L101" s="489">
        <f t="shared" si="2"/>
        <v>126</v>
      </c>
      <c r="M101" s="489">
        <f t="shared" si="3"/>
        <v>10</v>
      </c>
      <c r="N101" s="489" t="str">
        <f t="shared" si="4"/>
        <v/>
      </c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</row>
    <row r="102">
      <c r="A102" s="542"/>
      <c r="B102" s="546"/>
      <c r="C102" s="547"/>
      <c r="D102" s="337"/>
      <c r="E102" s="559"/>
      <c r="F102" s="549"/>
      <c r="G102" s="549"/>
      <c r="H102" s="337"/>
      <c r="I102" s="543"/>
      <c r="J102" s="480"/>
      <c r="K102" s="488" t="str">
        <f t="shared" si="1"/>
        <v/>
      </c>
      <c r="L102" s="489">
        <f t="shared" si="2"/>
        <v>126</v>
      </c>
      <c r="M102" s="489">
        <f t="shared" si="3"/>
        <v>10</v>
      </c>
      <c r="N102" s="489" t="str">
        <f t="shared" si="4"/>
        <v/>
      </c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</row>
    <row r="103">
      <c r="A103" s="542"/>
      <c r="B103" s="546"/>
      <c r="C103" s="547"/>
      <c r="D103" s="337"/>
      <c r="E103" s="559"/>
      <c r="F103" s="549"/>
      <c r="G103" s="549"/>
      <c r="H103" s="337"/>
      <c r="I103" s="543"/>
      <c r="J103" s="480"/>
      <c r="K103" s="488" t="str">
        <f t="shared" si="1"/>
        <v/>
      </c>
      <c r="L103" s="489">
        <f t="shared" si="2"/>
        <v>126</v>
      </c>
      <c r="M103" s="489">
        <f t="shared" si="3"/>
        <v>10</v>
      </c>
      <c r="N103" s="489" t="str">
        <f t="shared" si="4"/>
        <v/>
      </c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</row>
    <row r="104">
      <c r="A104" s="542"/>
      <c r="B104" s="546"/>
      <c r="C104" s="547"/>
      <c r="D104" s="337"/>
      <c r="E104" s="559"/>
      <c r="F104" s="549"/>
      <c r="G104" s="549"/>
      <c r="H104" s="337"/>
      <c r="I104" s="543"/>
      <c r="J104" s="480"/>
      <c r="K104" s="488" t="str">
        <f t="shared" si="1"/>
        <v/>
      </c>
      <c r="L104" s="489">
        <f t="shared" si="2"/>
        <v>126</v>
      </c>
      <c r="M104" s="489">
        <f t="shared" si="3"/>
        <v>10</v>
      </c>
      <c r="N104" s="489" t="str">
        <f t="shared" si="4"/>
        <v/>
      </c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</row>
    <row r="105">
      <c r="A105" s="542"/>
      <c r="B105" s="546"/>
      <c r="C105" s="547"/>
      <c r="D105" s="337"/>
      <c r="E105" s="559"/>
      <c r="F105" s="549"/>
      <c r="G105" s="549"/>
      <c r="H105" s="337"/>
      <c r="I105" s="543"/>
      <c r="J105" s="480"/>
      <c r="K105" s="488" t="str">
        <f t="shared" si="1"/>
        <v/>
      </c>
      <c r="L105" s="489">
        <f t="shared" si="2"/>
        <v>126</v>
      </c>
      <c r="M105" s="489">
        <f t="shared" si="3"/>
        <v>10</v>
      </c>
      <c r="N105" s="489" t="str">
        <f t="shared" si="4"/>
        <v/>
      </c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</row>
    <row r="106">
      <c r="A106" s="542"/>
      <c r="B106" s="546"/>
      <c r="C106" s="547"/>
      <c r="D106" s="337"/>
      <c r="E106" s="559"/>
      <c r="F106" s="549"/>
      <c r="G106" s="549"/>
      <c r="H106" s="337"/>
      <c r="I106" s="543"/>
      <c r="J106" s="480"/>
      <c r="K106" s="488" t="str">
        <f t="shared" si="1"/>
        <v/>
      </c>
      <c r="L106" s="489">
        <f t="shared" si="2"/>
        <v>126</v>
      </c>
      <c r="M106" s="489">
        <f t="shared" si="3"/>
        <v>10</v>
      </c>
      <c r="N106" s="489" t="str">
        <f t="shared" si="4"/>
        <v/>
      </c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</row>
    <row r="107">
      <c r="A107" s="542"/>
      <c r="B107" s="546"/>
      <c r="C107" s="547"/>
      <c r="D107" s="337"/>
      <c r="E107" s="559"/>
      <c r="F107" s="549"/>
      <c r="G107" s="549"/>
      <c r="H107" s="337"/>
      <c r="I107" s="543"/>
      <c r="J107" s="480"/>
      <c r="K107" s="488" t="str">
        <f t="shared" si="1"/>
        <v/>
      </c>
      <c r="L107" s="489">
        <f t="shared" si="2"/>
        <v>126</v>
      </c>
      <c r="M107" s="489">
        <f t="shared" si="3"/>
        <v>10</v>
      </c>
      <c r="N107" s="489" t="str">
        <f t="shared" si="4"/>
        <v/>
      </c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</row>
    <row r="108">
      <c r="A108" s="542"/>
      <c r="B108" s="546"/>
      <c r="C108" s="547"/>
      <c r="D108" s="337"/>
      <c r="E108" s="559"/>
      <c r="F108" s="549"/>
      <c r="G108" s="549"/>
      <c r="H108" s="337"/>
      <c r="I108" s="543"/>
      <c r="J108" s="480"/>
      <c r="K108" s="488" t="str">
        <f t="shared" si="1"/>
        <v/>
      </c>
      <c r="L108" s="489">
        <f t="shared" si="2"/>
        <v>126</v>
      </c>
      <c r="M108" s="489">
        <f t="shared" si="3"/>
        <v>10</v>
      </c>
      <c r="N108" s="489" t="str">
        <f t="shared" si="4"/>
        <v/>
      </c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</row>
    <row r="109">
      <c r="A109" s="542"/>
      <c r="B109" s="546"/>
      <c r="C109" s="547"/>
      <c r="D109" s="337"/>
      <c r="E109" s="559"/>
      <c r="F109" s="549"/>
      <c r="G109" s="549"/>
      <c r="H109" s="337"/>
      <c r="I109" s="543"/>
      <c r="J109" s="480"/>
      <c r="K109" s="488" t="str">
        <f t="shared" si="1"/>
        <v/>
      </c>
      <c r="L109" s="489">
        <f t="shared" si="2"/>
        <v>126</v>
      </c>
      <c r="M109" s="489">
        <f t="shared" si="3"/>
        <v>10</v>
      </c>
      <c r="N109" s="489" t="str">
        <f t="shared" si="4"/>
        <v/>
      </c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</row>
    <row r="110">
      <c r="A110" s="542"/>
      <c r="B110" s="546"/>
      <c r="C110" s="547"/>
      <c r="D110" s="337"/>
      <c r="E110" s="559"/>
      <c r="F110" s="549"/>
      <c r="G110" s="549"/>
      <c r="H110" s="337"/>
      <c r="I110" s="543"/>
      <c r="J110" s="480"/>
      <c r="K110" s="488" t="str">
        <f t="shared" si="1"/>
        <v/>
      </c>
      <c r="L110" s="489">
        <f t="shared" si="2"/>
        <v>126</v>
      </c>
      <c r="M110" s="489">
        <f t="shared" si="3"/>
        <v>10</v>
      </c>
      <c r="N110" s="489" t="str">
        <f t="shared" si="4"/>
        <v/>
      </c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</row>
    <row r="111">
      <c r="A111" s="542"/>
      <c r="B111" s="546"/>
      <c r="C111" s="547"/>
      <c r="D111" s="337"/>
      <c r="E111" s="559"/>
      <c r="F111" s="549"/>
      <c r="G111" s="549"/>
      <c r="H111" s="337"/>
      <c r="I111" s="543"/>
      <c r="J111" s="480"/>
      <c r="K111" s="488" t="str">
        <f t="shared" si="1"/>
        <v/>
      </c>
      <c r="L111" s="489">
        <f t="shared" si="2"/>
        <v>126</v>
      </c>
      <c r="M111" s="489">
        <f t="shared" si="3"/>
        <v>10</v>
      </c>
      <c r="N111" s="489" t="str">
        <f t="shared" si="4"/>
        <v/>
      </c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</row>
    <row r="112">
      <c r="A112" s="542"/>
      <c r="B112" s="546"/>
      <c r="C112" s="547"/>
      <c r="D112" s="337"/>
      <c r="E112" s="559"/>
      <c r="F112" s="549"/>
      <c r="G112" s="549"/>
      <c r="H112" s="337"/>
      <c r="I112" s="543"/>
      <c r="J112" s="480"/>
      <c r="K112" s="488" t="str">
        <f t="shared" si="1"/>
        <v/>
      </c>
      <c r="L112" s="489">
        <f t="shared" si="2"/>
        <v>126</v>
      </c>
      <c r="M112" s="489">
        <f t="shared" si="3"/>
        <v>10</v>
      </c>
      <c r="N112" s="489" t="str">
        <f t="shared" si="4"/>
        <v/>
      </c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</row>
    <row r="113">
      <c r="A113" s="542"/>
      <c r="B113" s="546"/>
      <c r="C113" s="547"/>
      <c r="D113" s="337"/>
      <c r="E113" s="559"/>
      <c r="F113" s="549"/>
      <c r="G113" s="549"/>
      <c r="H113" s="337"/>
      <c r="I113" s="543"/>
      <c r="J113" s="480"/>
      <c r="K113" s="488" t="str">
        <f t="shared" si="1"/>
        <v/>
      </c>
      <c r="L113" s="489">
        <f t="shared" si="2"/>
        <v>126</v>
      </c>
      <c r="M113" s="489">
        <f t="shared" si="3"/>
        <v>10</v>
      </c>
      <c r="N113" s="489" t="str">
        <f t="shared" si="4"/>
        <v/>
      </c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</row>
    <row r="114">
      <c r="A114" s="542"/>
      <c r="B114" s="546"/>
      <c r="C114" s="547"/>
      <c r="D114" s="337"/>
      <c r="E114" s="559"/>
      <c r="F114" s="549"/>
      <c r="G114" s="549"/>
      <c r="H114" s="337"/>
      <c r="I114" s="543"/>
      <c r="J114" s="480"/>
      <c r="K114" s="488" t="str">
        <f t="shared" si="1"/>
        <v/>
      </c>
      <c r="L114" s="489">
        <f t="shared" si="2"/>
        <v>126</v>
      </c>
      <c r="M114" s="489">
        <f t="shared" si="3"/>
        <v>10</v>
      </c>
      <c r="N114" s="489" t="str">
        <f t="shared" si="4"/>
        <v/>
      </c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</row>
    <row r="115">
      <c r="A115" s="542"/>
      <c r="B115" s="546"/>
      <c r="C115" s="547"/>
      <c r="D115" s="337"/>
      <c r="E115" s="559"/>
      <c r="F115" s="549"/>
      <c r="G115" s="549"/>
      <c r="H115" s="337"/>
      <c r="I115" s="543"/>
      <c r="J115" s="480"/>
      <c r="K115" s="488" t="str">
        <f t="shared" si="1"/>
        <v/>
      </c>
      <c r="L115" s="489">
        <f t="shared" si="2"/>
        <v>126</v>
      </c>
      <c r="M115" s="489">
        <f t="shared" si="3"/>
        <v>10</v>
      </c>
      <c r="N115" s="489" t="str">
        <f t="shared" si="4"/>
        <v/>
      </c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</row>
    <row r="116">
      <c r="A116" s="542"/>
      <c r="B116" s="546"/>
      <c r="C116" s="547"/>
      <c r="D116" s="337"/>
      <c r="E116" s="559"/>
      <c r="F116" s="549"/>
      <c r="G116" s="549"/>
      <c r="H116" s="337"/>
      <c r="I116" s="543"/>
      <c r="J116" s="480"/>
      <c r="K116" s="488" t="str">
        <f t="shared" si="1"/>
        <v/>
      </c>
      <c r="L116" s="489">
        <f t="shared" si="2"/>
        <v>126</v>
      </c>
      <c r="M116" s="489">
        <f t="shared" si="3"/>
        <v>10</v>
      </c>
      <c r="N116" s="489" t="str">
        <f t="shared" si="4"/>
        <v/>
      </c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</row>
    <row r="117">
      <c r="A117" s="542"/>
      <c r="B117" s="546"/>
      <c r="C117" s="547"/>
      <c r="D117" s="337"/>
      <c r="E117" s="559"/>
      <c r="F117" s="549"/>
      <c r="G117" s="549"/>
      <c r="H117" s="337"/>
      <c r="I117" s="543"/>
      <c r="J117" s="480"/>
      <c r="K117" s="488" t="str">
        <f t="shared" si="1"/>
        <v/>
      </c>
      <c r="L117" s="489">
        <f t="shared" si="2"/>
        <v>126</v>
      </c>
      <c r="M117" s="489">
        <f t="shared" si="3"/>
        <v>10</v>
      </c>
      <c r="N117" s="489" t="str">
        <f t="shared" si="4"/>
        <v/>
      </c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</row>
    <row r="118">
      <c r="A118" s="542"/>
      <c r="B118" s="546"/>
      <c r="C118" s="547"/>
      <c r="D118" s="337"/>
      <c r="E118" s="559"/>
      <c r="F118" s="549"/>
      <c r="G118" s="549"/>
      <c r="H118" s="337"/>
      <c r="I118" s="543"/>
      <c r="J118" s="480"/>
      <c r="K118" s="488" t="str">
        <f t="shared" si="1"/>
        <v/>
      </c>
      <c r="L118" s="489">
        <f t="shared" si="2"/>
        <v>126</v>
      </c>
      <c r="M118" s="489">
        <f t="shared" si="3"/>
        <v>10</v>
      </c>
      <c r="N118" s="489" t="str">
        <f t="shared" si="4"/>
        <v/>
      </c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</row>
    <row r="119">
      <c r="A119" s="542"/>
      <c r="B119" s="546"/>
      <c r="C119" s="547"/>
      <c r="D119" s="337"/>
      <c r="E119" s="559"/>
      <c r="F119" s="549"/>
      <c r="G119" s="549"/>
      <c r="H119" s="337"/>
      <c r="I119" s="543"/>
      <c r="J119" s="480"/>
      <c r="K119" s="488" t="str">
        <f t="shared" si="1"/>
        <v/>
      </c>
      <c r="L119" s="489">
        <f t="shared" si="2"/>
        <v>126</v>
      </c>
      <c r="M119" s="489">
        <f t="shared" si="3"/>
        <v>10</v>
      </c>
      <c r="N119" s="489" t="str">
        <f t="shared" si="4"/>
        <v/>
      </c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</row>
    <row r="120">
      <c r="A120" s="542"/>
      <c r="B120" s="546"/>
      <c r="C120" s="547"/>
      <c r="D120" s="337"/>
      <c r="E120" s="559"/>
      <c r="F120" s="549"/>
      <c r="G120" s="549"/>
      <c r="H120" s="337"/>
      <c r="I120" s="543"/>
      <c r="J120" s="480"/>
      <c r="K120" s="488" t="str">
        <f t="shared" si="1"/>
        <v/>
      </c>
      <c r="L120" s="489">
        <f t="shared" si="2"/>
        <v>126</v>
      </c>
      <c r="M120" s="489">
        <f t="shared" si="3"/>
        <v>10</v>
      </c>
      <c r="N120" s="489" t="str">
        <f t="shared" si="4"/>
        <v/>
      </c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</row>
    <row r="121">
      <c r="A121" s="542"/>
      <c r="B121" s="546"/>
      <c r="C121" s="547"/>
      <c r="D121" s="337"/>
      <c r="E121" s="559"/>
      <c r="F121" s="549"/>
      <c r="G121" s="549"/>
      <c r="H121" s="337"/>
      <c r="I121" s="543"/>
      <c r="J121" s="480"/>
      <c r="K121" s="488" t="str">
        <f t="shared" si="1"/>
        <v/>
      </c>
      <c r="L121" s="489">
        <f t="shared" si="2"/>
        <v>126</v>
      </c>
      <c r="M121" s="489">
        <f t="shared" si="3"/>
        <v>10</v>
      </c>
      <c r="N121" s="489" t="str">
        <f t="shared" si="4"/>
        <v/>
      </c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</row>
    <row r="122">
      <c r="A122" s="542"/>
      <c r="B122" s="546"/>
      <c r="C122" s="547"/>
      <c r="D122" s="337"/>
      <c r="E122" s="559"/>
      <c r="F122" s="549"/>
      <c r="G122" s="549"/>
      <c r="H122" s="337"/>
      <c r="I122" s="543"/>
      <c r="J122" s="480"/>
      <c r="K122" s="488" t="str">
        <f t="shared" si="1"/>
        <v/>
      </c>
      <c r="L122" s="489">
        <f t="shared" si="2"/>
        <v>126</v>
      </c>
      <c r="M122" s="489">
        <f t="shared" si="3"/>
        <v>10</v>
      </c>
      <c r="N122" s="489" t="str">
        <f t="shared" si="4"/>
        <v/>
      </c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</row>
    <row r="123">
      <c r="A123" s="542"/>
      <c r="B123" s="546"/>
      <c r="C123" s="547"/>
      <c r="D123" s="337"/>
      <c r="E123" s="559"/>
      <c r="F123" s="549"/>
      <c r="G123" s="549"/>
      <c r="H123" s="337"/>
      <c r="I123" s="543"/>
      <c r="J123" s="480"/>
      <c r="K123" s="488" t="str">
        <f t="shared" si="1"/>
        <v/>
      </c>
      <c r="L123" s="489">
        <f t="shared" si="2"/>
        <v>126</v>
      </c>
      <c r="M123" s="489">
        <f t="shared" si="3"/>
        <v>10</v>
      </c>
      <c r="N123" s="489" t="str">
        <f t="shared" si="4"/>
        <v/>
      </c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</row>
    <row r="124">
      <c r="A124" s="542"/>
      <c r="B124" s="546"/>
      <c r="C124" s="547"/>
      <c r="D124" s="337"/>
      <c r="E124" s="559"/>
      <c r="F124" s="549"/>
      <c r="G124" s="549"/>
      <c r="H124" s="337"/>
      <c r="I124" s="543"/>
      <c r="J124" s="480"/>
      <c r="K124" s="488" t="str">
        <f t="shared" si="1"/>
        <v/>
      </c>
      <c r="L124" s="489">
        <f t="shared" si="2"/>
        <v>126</v>
      </c>
      <c r="M124" s="489">
        <f t="shared" si="3"/>
        <v>10</v>
      </c>
      <c r="N124" s="489" t="str">
        <f t="shared" si="4"/>
        <v/>
      </c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</row>
    <row r="125">
      <c r="A125" s="542"/>
      <c r="B125" s="546"/>
      <c r="C125" s="547"/>
      <c r="D125" s="337"/>
      <c r="E125" s="559"/>
      <c r="F125" s="549"/>
      <c r="G125" s="549"/>
      <c r="H125" s="337"/>
      <c r="I125" s="543"/>
      <c r="J125" s="480"/>
      <c r="K125" s="488" t="str">
        <f t="shared" si="1"/>
        <v/>
      </c>
      <c r="L125" s="489">
        <f t="shared" si="2"/>
        <v>126</v>
      </c>
      <c r="M125" s="489">
        <f t="shared" si="3"/>
        <v>10</v>
      </c>
      <c r="N125" s="489" t="str">
        <f t="shared" si="4"/>
        <v/>
      </c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</row>
    <row r="126">
      <c r="A126" s="542"/>
      <c r="B126" s="546"/>
      <c r="C126" s="547"/>
      <c r="D126" s="337"/>
      <c r="E126" s="559"/>
      <c r="F126" s="549"/>
      <c r="G126" s="549"/>
      <c r="H126" s="337"/>
      <c r="I126" s="543"/>
      <c r="J126" s="480"/>
      <c r="K126" s="488" t="str">
        <f t="shared" si="1"/>
        <v/>
      </c>
      <c r="L126" s="489">
        <f t="shared" si="2"/>
        <v>126</v>
      </c>
      <c r="M126" s="489">
        <f t="shared" si="3"/>
        <v>10</v>
      </c>
      <c r="N126" s="489" t="str">
        <f t="shared" si="4"/>
        <v/>
      </c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</row>
    <row r="127">
      <c r="A127" s="542"/>
      <c r="B127" s="546"/>
      <c r="C127" s="547"/>
      <c r="D127" s="337"/>
      <c r="E127" s="559"/>
      <c r="F127" s="549"/>
      <c r="G127" s="549"/>
      <c r="H127" s="337"/>
      <c r="I127" s="543"/>
      <c r="J127" s="480"/>
      <c r="K127" s="488" t="str">
        <f t="shared" si="1"/>
        <v/>
      </c>
      <c r="L127" s="489">
        <f t="shared" si="2"/>
        <v>126</v>
      </c>
      <c r="M127" s="489">
        <f t="shared" si="3"/>
        <v>10</v>
      </c>
      <c r="N127" s="489" t="str">
        <f t="shared" si="4"/>
        <v/>
      </c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</row>
    <row r="128">
      <c r="A128" s="542"/>
      <c r="B128" s="546"/>
      <c r="C128" s="547"/>
      <c r="D128" s="337"/>
      <c r="E128" s="559"/>
      <c r="F128" s="549"/>
      <c r="G128" s="549"/>
      <c r="H128" s="337"/>
      <c r="I128" s="543"/>
      <c r="J128" s="480"/>
      <c r="K128" s="488" t="str">
        <f t="shared" si="1"/>
        <v/>
      </c>
      <c r="L128" s="489">
        <f t="shared" si="2"/>
        <v>126</v>
      </c>
      <c r="M128" s="489">
        <f t="shared" si="3"/>
        <v>10</v>
      </c>
      <c r="N128" s="489" t="str">
        <f t="shared" si="4"/>
        <v/>
      </c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</row>
    <row r="129">
      <c r="A129" s="542"/>
      <c r="B129" s="546"/>
      <c r="C129" s="547"/>
      <c r="D129" s="337"/>
      <c r="E129" s="559"/>
      <c r="F129" s="549"/>
      <c r="G129" s="549"/>
      <c r="H129" s="337"/>
      <c r="I129" s="543"/>
      <c r="J129" s="480"/>
      <c r="K129" s="488" t="str">
        <f t="shared" si="1"/>
        <v/>
      </c>
      <c r="L129" s="489">
        <f t="shared" si="2"/>
        <v>126</v>
      </c>
      <c r="M129" s="489">
        <f t="shared" si="3"/>
        <v>10</v>
      </c>
      <c r="N129" s="489" t="str">
        <f t="shared" si="4"/>
        <v/>
      </c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</row>
    <row r="130">
      <c r="A130" s="542"/>
      <c r="B130" s="546"/>
      <c r="C130" s="547"/>
      <c r="D130" s="337"/>
      <c r="E130" s="559"/>
      <c r="F130" s="549"/>
      <c r="G130" s="549"/>
      <c r="H130" s="337"/>
      <c r="I130" s="543"/>
      <c r="J130" s="480"/>
      <c r="K130" s="488" t="str">
        <f t="shared" si="1"/>
        <v/>
      </c>
      <c r="L130" s="489">
        <f t="shared" si="2"/>
        <v>126</v>
      </c>
      <c r="M130" s="489">
        <f t="shared" si="3"/>
        <v>10</v>
      </c>
      <c r="N130" s="489" t="str">
        <f t="shared" si="4"/>
        <v/>
      </c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</row>
    <row r="131">
      <c r="A131" s="542"/>
      <c r="B131" s="546"/>
      <c r="C131" s="547"/>
      <c r="D131" s="337"/>
      <c r="E131" s="559"/>
      <c r="F131" s="549"/>
      <c r="G131" s="549"/>
      <c r="H131" s="337"/>
      <c r="I131" s="543"/>
      <c r="J131" s="480"/>
      <c r="K131" s="488" t="str">
        <f t="shared" si="1"/>
        <v/>
      </c>
      <c r="L131" s="489">
        <f t="shared" si="2"/>
        <v>126</v>
      </c>
      <c r="M131" s="489">
        <f t="shared" si="3"/>
        <v>10</v>
      </c>
      <c r="N131" s="489" t="str">
        <f t="shared" si="4"/>
        <v/>
      </c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</row>
    <row r="132">
      <c r="A132" s="542"/>
      <c r="B132" s="546"/>
      <c r="C132" s="547"/>
      <c r="D132" s="337"/>
      <c r="E132" s="559"/>
      <c r="F132" s="549"/>
      <c r="G132" s="549"/>
      <c r="H132" s="337"/>
      <c r="I132" s="543"/>
      <c r="J132" s="480"/>
      <c r="K132" s="488" t="str">
        <f t="shared" si="1"/>
        <v/>
      </c>
      <c r="L132" s="489">
        <f t="shared" si="2"/>
        <v>126</v>
      </c>
      <c r="M132" s="489">
        <f t="shared" si="3"/>
        <v>10</v>
      </c>
      <c r="N132" s="489" t="str">
        <f t="shared" si="4"/>
        <v/>
      </c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</row>
    <row r="133">
      <c r="A133" s="542"/>
      <c r="B133" s="546"/>
      <c r="C133" s="547"/>
      <c r="D133" s="337"/>
      <c r="E133" s="559"/>
      <c r="F133" s="549"/>
      <c r="G133" s="549"/>
      <c r="H133" s="337"/>
      <c r="I133" s="543"/>
      <c r="J133" s="480"/>
      <c r="K133" s="488" t="str">
        <f t="shared" si="1"/>
        <v/>
      </c>
      <c r="L133" s="489">
        <f t="shared" si="2"/>
        <v>126</v>
      </c>
      <c r="M133" s="489">
        <f t="shared" si="3"/>
        <v>10</v>
      </c>
      <c r="N133" s="489" t="str">
        <f t="shared" si="4"/>
        <v/>
      </c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</row>
    <row r="134">
      <c r="A134" s="542"/>
      <c r="B134" s="546"/>
      <c r="C134" s="547"/>
      <c r="D134" s="337"/>
      <c r="E134" s="559"/>
      <c r="F134" s="549"/>
      <c r="G134" s="549"/>
      <c r="H134" s="337"/>
      <c r="I134" s="543"/>
      <c r="J134" s="480"/>
      <c r="K134" s="488" t="str">
        <f t="shared" si="1"/>
        <v/>
      </c>
      <c r="L134" s="489">
        <f t="shared" si="2"/>
        <v>126</v>
      </c>
      <c r="M134" s="489">
        <f t="shared" si="3"/>
        <v>10</v>
      </c>
      <c r="N134" s="489" t="str">
        <f t="shared" si="4"/>
        <v/>
      </c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</row>
    <row r="135">
      <c r="A135" s="542"/>
      <c r="B135" s="546"/>
      <c r="C135" s="547"/>
      <c r="D135" s="337"/>
      <c r="E135" s="559"/>
      <c r="F135" s="549"/>
      <c r="G135" s="549"/>
      <c r="H135" s="337"/>
      <c r="I135" s="543"/>
      <c r="J135" s="480"/>
      <c r="K135" s="488" t="str">
        <f t="shared" si="1"/>
        <v/>
      </c>
      <c r="L135" s="489">
        <f t="shared" si="2"/>
        <v>126</v>
      </c>
      <c r="M135" s="489">
        <f t="shared" si="3"/>
        <v>10</v>
      </c>
      <c r="N135" s="489" t="str">
        <f t="shared" si="4"/>
        <v/>
      </c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</row>
    <row r="136">
      <c r="A136" s="542"/>
      <c r="B136" s="546"/>
      <c r="C136" s="547"/>
      <c r="D136" s="337"/>
      <c r="E136" s="559"/>
      <c r="F136" s="549"/>
      <c r="G136" s="549"/>
      <c r="H136" s="337"/>
      <c r="I136" s="543"/>
      <c r="J136" s="480"/>
      <c r="K136" s="488" t="str">
        <f t="shared" si="1"/>
        <v/>
      </c>
      <c r="L136" s="489">
        <f t="shared" si="2"/>
        <v>126</v>
      </c>
      <c r="M136" s="489">
        <f t="shared" si="3"/>
        <v>10</v>
      </c>
      <c r="N136" s="489" t="str">
        <f t="shared" si="4"/>
        <v/>
      </c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</row>
    <row r="137">
      <c r="A137" s="542"/>
      <c r="B137" s="546"/>
      <c r="C137" s="547"/>
      <c r="D137" s="337"/>
      <c r="E137" s="559"/>
      <c r="F137" s="549"/>
      <c r="G137" s="549"/>
      <c r="H137" s="337"/>
      <c r="I137" s="543"/>
      <c r="J137" s="480"/>
      <c r="K137" s="488" t="str">
        <f t="shared" si="1"/>
        <v/>
      </c>
      <c r="L137" s="489">
        <f t="shared" si="2"/>
        <v>126</v>
      </c>
      <c r="M137" s="489">
        <f t="shared" si="3"/>
        <v>10</v>
      </c>
      <c r="N137" s="489" t="str">
        <f t="shared" si="4"/>
        <v/>
      </c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</row>
    <row r="138">
      <c r="A138" s="542"/>
      <c r="B138" s="546"/>
      <c r="C138" s="547"/>
      <c r="D138" s="337"/>
      <c r="E138" s="559"/>
      <c r="F138" s="549"/>
      <c r="G138" s="549"/>
      <c r="H138" s="337"/>
      <c r="I138" s="543"/>
      <c r="J138" s="480"/>
      <c r="K138" s="488" t="str">
        <f t="shared" si="1"/>
        <v/>
      </c>
      <c r="L138" s="489">
        <f t="shared" si="2"/>
        <v>126</v>
      </c>
      <c r="M138" s="489">
        <f t="shared" si="3"/>
        <v>10</v>
      </c>
      <c r="N138" s="489" t="str">
        <f t="shared" si="4"/>
        <v/>
      </c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</row>
    <row r="139">
      <c r="A139" s="542"/>
      <c r="B139" s="546"/>
      <c r="C139" s="547"/>
      <c r="D139" s="337"/>
      <c r="E139" s="559"/>
      <c r="F139" s="549"/>
      <c r="G139" s="549"/>
      <c r="H139" s="337"/>
      <c r="I139" s="543"/>
      <c r="J139" s="480"/>
      <c r="K139" s="488" t="str">
        <f t="shared" si="1"/>
        <v/>
      </c>
      <c r="L139" s="489">
        <f t="shared" si="2"/>
        <v>126</v>
      </c>
      <c r="M139" s="489">
        <f t="shared" si="3"/>
        <v>10</v>
      </c>
      <c r="N139" s="489" t="str">
        <f t="shared" si="4"/>
        <v/>
      </c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</row>
    <row r="140">
      <c r="A140" s="542"/>
      <c r="B140" s="546"/>
      <c r="C140" s="547"/>
      <c r="D140" s="337"/>
      <c r="E140" s="559"/>
      <c r="F140" s="549"/>
      <c r="G140" s="549"/>
      <c r="H140" s="337"/>
      <c r="I140" s="543"/>
      <c r="J140" s="480"/>
      <c r="K140" s="488" t="str">
        <f t="shared" si="1"/>
        <v/>
      </c>
      <c r="L140" s="489">
        <f t="shared" si="2"/>
        <v>126</v>
      </c>
      <c r="M140" s="489">
        <f t="shared" si="3"/>
        <v>10</v>
      </c>
      <c r="N140" s="489" t="str">
        <f t="shared" si="4"/>
        <v/>
      </c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</row>
    <row r="141">
      <c r="A141" s="542"/>
      <c r="B141" s="546"/>
      <c r="C141" s="547"/>
      <c r="D141" s="337"/>
      <c r="E141" s="559"/>
      <c r="F141" s="549"/>
      <c r="G141" s="549"/>
      <c r="H141" s="337"/>
      <c r="I141" s="543"/>
      <c r="J141" s="480"/>
      <c r="K141" s="488" t="str">
        <f t="shared" si="1"/>
        <v/>
      </c>
      <c r="L141" s="489">
        <f t="shared" si="2"/>
        <v>126</v>
      </c>
      <c r="M141" s="489">
        <f t="shared" si="3"/>
        <v>10</v>
      </c>
      <c r="N141" s="489" t="str">
        <f t="shared" si="4"/>
        <v/>
      </c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</row>
    <row r="142">
      <c r="A142" s="542"/>
      <c r="B142" s="546"/>
      <c r="C142" s="547"/>
      <c r="D142" s="337"/>
      <c r="E142" s="559"/>
      <c r="F142" s="549"/>
      <c r="G142" s="549"/>
      <c r="H142" s="337"/>
      <c r="I142" s="543"/>
      <c r="J142" s="480"/>
      <c r="K142" s="488" t="str">
        <f t="shared" si="1"/>
        <v/>
      </c>
      <c r="L142" s="489">
        <f t="shared" si="2"/>
        <v>126</v>
      </c>
      <c r="M142" s="489">
        <f t="shared" si="3"/>
        <v>10</v>
      </c>
      <c r="N142" s="489" t="str">
        <f t="shared" si="4"/>
        <v/>
      </c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</row>
    <row r="143">
      <c r="A143" s="542"/>
      <c r="B143" s="546"/>
      <c r="C143" s="547"/>
      <c r="D143" s="337"/>
      <c r="E143" s="559"/>
      <c r="F143" s="549"/>
      <c r="G143" s="549"/>
      <c r="H143" s="337"/>
      <c r="I143" s="543"/>
      <c r="J143" s="480"/>
      <c r="K143" s="488" t="str">
        <f t="shared" si="1"/>
        <v/>
      </c>
      <c r="L143" s="489">
        <f t="shared" si="2"/>
        <v>126</v>
      </c>
      <c r="M143" s="489">
        <f t="shared" si="3"/>
        <v>10</v>
      </c>
      <c r="N143" s="489" t="str">
        <f t="shared" si="4"/>
        <v/>
      </c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</row>
    <row r="144">
      <c r="A144" s="542"/>
      <c r="B144" s="546"/>
      <c r="C144" s="547"/>
      <c r="D144" s="337"/>
      <c r="E144" s="559"/>
      <c r="F144" s="549"/>
      <c r="G144" s="549"/>
      <c r="H144" s="337"/>
      <c r="I144" s="543"/>
      <c r="J144" s="480"/>
      <c r="K144" s="488" t="str">
        <f t="shared" si="1"/>
        <v/>
      </c>
      <c r="L144" s="489">
        <f t="shared" si="2"/>
        <v>126</v>
      </c>
      <c r="M144" s="489">
        <f t="shared" si="3"/>
        <v>10</v>
      </c>
      <c r="N144" s="489" t="str">
        <f t="shared" si="4"/>
        <v/>
      </c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</row>
    <row r="145">
      <c r="A145" s="542"/>
      <c r="B145" s="546"/>
      <c r="C145" s="547"/>
      <c r="D145" s="337"/>
      <c r="E145" s="559"/>
      <c r="F145" s="549"/>
      <c r="G145" s="549"/>
      <c r="H145" s="337"/>
      <c r="I145" s="543"/>
      <c r="J145" s="480"/>
      <c r="K145" s="488" t="str">
        <f t="shared" si="1"/>
        <v/>
      </c>
      <c r="L145" s="489">
        <f t="shared" si="2"/>
        <v>126</v>
      </c>
      <c r="M145" s="489">
        <f t="shared" si="3"/>
        <v>10</v>
      </c>
      <c r="N145" s="489" t="str">
        <f t="shared" si="4"/>
        <v/>
      </c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</row>
    <row r="146">
      <c r="A146" s="542"/>
      <c r="B146" s="546"/>
      <c r="C146" s="547"/>
      <c r="D146" s="337"/>
      <c r="E146" s="559"/>
      <c r="F146" s="549"/>
      <c r="G146" s="549"/>
      <c r="H146" s="337"/>
      <c r="I146" s="543"/>
      <c r="J146" s="480"/>
      <c r="K146" s="488" t="str">
        <f t="shared" si="1"/>
        <v/>
      </c>
      <c r="L146" s="489">
        <f t="shared" si="2"/>
        <v>126</v>
      </c>
      <c r="M146" s="489">
        <f t="shared" si="3"/>
        <v>10</v>
      </c>
      <c r="N146" s="489" t="str">
        <f t="shared" si="4"/>
        <v/>
      </c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</row>
    <row r="147">
      <c r="A147" s="542"/>
      <c r="B147" s="546"/>
      <c r="C147" s="547"/>
      <c r="D147" s="337"/>
      <c r="E147" s="559"/>
      <c r="F147" s="549"/>
      <c r="G147" s="549"/>
      <c r="H147" s="337"/>
      <c r="I147" s="543"/>
      <c r="J147" s="480"/>
      <c r="K147" s="488" t="str">
        <f t="shared" si="1"/>
        <v/>
      </c>
      <c r="L147" s="489">
        <f t="shared" si="2"/>
        <v>126</v>
      </c>
      <c r="M147" s="489">
        <f t="shared" si="3"/>
        <v>10</v>
      </c>
      <c r="N147" s="489" t="str">
        <f t="shared" si="4"/>
        <v/>
      </c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</row>
    <row r="148">
      <c r="A148" s="542"/>
      <c r="B148" s="546"/>
      <c r="C148" s="547"/>
      <c r="D148" s="337"/>
      <c r="E148" s="559"/>
      <c r="F148" s="549"/>
      <c r="G148" s="549"/>
      <c r="H148" s="337"/>
      <c r="I148" s="543"/>
      <c r="J148" s="480"/>
      <c r="K148" s="488" t="str">
        <f t="shared" si="1"/>
        <v/>
      </c>
      <c r="L148" s="489">
        <f t="shared" si="2"/>
        <v>126</v>
      </c>
      <c r="M148" s="489">
        <f t="shared" si="3"/>
        <v>10</v>
      </c>
      <c r="N148" s="489" t="str">
        <f t="shared" si="4"/>
        <v/>
      </c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</row>
    <row r="149">
      <c r="A149" s="542"/>
      <c r="B149" s="546"/>
      <c r="C149" s="547"/>
      <c r="D149" s="337"/>
      <c r="E149" s="559"/>
      <c r="F149" s="549"/>
      <c r="G149" s="549"/>
      <c r="H149" s="337"/>
      <c r="I149" s="543"/>
      <c r="J149" s="480"/>
      <c r="K149" s="488" t="str">
        <f t="shared" si="1"/>
        <v/>
      </c>
      <c r="L149" s="489">
        <f t="shared" si="2"/>
        <v>126</v>
      </c>
      <c r="M149" s="489">
        <f t="shared" si="3"/>
        <v>10</v>
      </c>
      <c r="N149" s="489" t="str">
        <f t="shared" si="4"/>
        <v/>
      </c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</row>
    <row r="150">
      <c r="A150" s="542"/>
      <c r="B150" s="546"/>
      <c r="C150" s="547"/>
      <c r="D150" s="337"/>
      <c r="E150" s="559"/>
      <c r="F150" s="549"/>
      <c r="G150" s="549"/>
      <c r="H150" s="337"/>
      <c r="I150" s="543"/>
      <c r="J150" s="480"/>
      <c r="K150" s="488" t="str">
        <f t="shared" si="1"/>
        <v/>
      </c>
      <c r="L150" s="489">
        <f t="shared" si="2"/>
        <v>126</v>
      </c>
      <c r="M150" s="489">
        <f t="shared" si="3"/>
        <v>10</v>
      </c>
      <c r="N150" s="489" t="str">
        <f t="shared" si="4"/>
        <v/>
      </c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</row>
    <row r="151">
      <c r="A151" s="542"/>
      <c r="B151" s="546"/>
      <c r="C151" s="547"/>
      <c r="D151" s="337"/>
      <c r="E151" s="559"/>
      <c r="F151" s="549"/>
      <c r="G151" s="549"/>
      <c r="H151" s="337"/>
      <c r="I151" s="543"/>
      <c r="J151" s="480"/>
      <c r="K151" s="488" t="str">
        <f t="shared" si="1"/>
        <v/>
      </c>
      <c r="L151" s="489">
        <f t="shared" si="2"/>
        <v>126</v>
      </c>
      <c r="M151" s="489">
        <f t="shared" si="3"/>
        <v>10</v>
      </c>
      <c r="N151" s="489" t="str">
        <f t="shared" si="4"/>
        <v/>
      </c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</row>
    <row r="152">
      <c r="A152" s="542"/>
      <c r="B152" s="546"/>
      <c r="C152" s="547"/>
      <c r="D152" s="337"/>
      <c r="E152" s="559"/>
      <c r="F152" s="549"/>
      <c r="G152" s="549"/>
      <c r="H152" s="337"/>
      <c r="I152" s="543"/>
      <c r="J152" s="480"/>
      <c r="K152" s="488" t="str">
        <f t="shared" si="1"/>
        <v/>
      </c>
      <c r="L152" s="489">
        <f t="shared" si="2"/>
        <v>126</v>
      </c>
      <c r="M152" s="489">
        <f t="shared" si="3"/>
        <v>10</v>
      </c>
      <c r="N152" s="489" t="str">
        <f t="shared" si="4"/>
        <v/>
      </c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</row>
    <row r="153">
      <c r="A153" s="542"/>
      <c r="B153" s="546"/>
      <c r="C153" s="547"/>
      <c r="D153" s="337"/>
      <c r="E153" s="559"/>
      <c r="F153" s="549"/>
      <c r="G153" s="549"/>
      <c r="H153" s="337"/>
      <c r="I153" s="543"/>
      <c r="J153" s="480"/>
      <c r="K153" s="488" t="str">
        <f t="shared" si="1"/>
        <v/>
      </c>
      <c r="L153" s="489">
        <f t="shared" si="2"/>
        <v>126</v>
      </c>
      <c r="M153" s="489">
        <f t="shared" si="3"/>
        <v>10</v>
      </c>
      <c r="N153" s="489" t="str">
        <f t="shared" si="4"/>
        <v/>
      </c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</row>
    <row r="154">
      <c r="A154" s="542"/>
      <c r="B154" s="546"/>
      <c r="C154" s="547"/>
      <c r="D154" s="337"/>
      <c r="E154" s="559"/>
      <c r="F154" s="549"/>
      <c r="G154" s="549"/>
      <c r="H154" s="337"/>
      <c r="I154" s="543"/>
      <c r="J154" s="480"/>
      <c r="K154" s="488" t="str">
        <f t="shared" si="1"/>
        <v/>
      </c>
      <c r="L154" s="489">
        <f t="shared" si="2"/>
        <v>126</v>
      </c>
      <c r="M154" s="489">
        <f t="shared" si="3"/>
        <v>10</v>
      </c>
      <c r="N154" s="489" t="str">
        <f t="shared" si="4"/>
        <v/>
      </c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</row>
    <row r="155">
      <c r="A155" s="542"/>
      <c r="B155" s="546"/>
      <c r="C155" s="547"/>
      <c r="D155" s="337"/>
      <c r="E155" s="559"/>
      <c r="F155" s="549"/>
      <c r="G155" s="549"/>
      <c r="H155" s="337"/>
      <c r="I155" s="543"/>
      <c r="J155" s="480"/>
      <c r="K155" s="488" t="str">
        <f t="shared" si="1"/>
        <v/>
      </c>
      <c r="L155" s="489">
        <f t="shared" si="2"/>
        <v>126</v>
      </c>
      <c r="M155" s="489">
        <f t="shared" si="3"/>
        <v>10</v>
      </c>
      <c r="N155" s="489" t="str">
        <f t="shared" si="4"/>
        <v/>
      </c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</row>
    <row r="156">
      <c r="A156" s="542"/>
      <c r="B156" s="546"/>
      <c r="C156" s="547"/>
      <c r="D156" s="337"/>
      <c r="E156" s="559"/>
      <c r="F156" s="549"/>
      <c r="G156" s="549"/>
      <c r="H156" s="337"/>
      <c r="I156" s="543"/>
      <c r="J156" s="480"/>
      <c r="K156" s="488" t="str">
        <f t="shared" si="1"/>
        <v/>
      </c>
      <c r="L156" s="489">
        <f t="shared" si="2"/>
        <v>126</v>
      </c>
      <c r="M156" s="489">
        <f t="shared" si="3"/>
        <v>10</v>
      </c>
      <c r="N156" s="489" t="str">
        <f t="shared" si="4"/>
        <v/>
      </c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</row>
    <row r="157">
      <c r="A157" s="542"/>
      <c r="B157" s="546"/>
      <c r="C157" s="547"/>
      <c r="D157" s="337"/>
      <c r="E157" s="559"/>
      <c r="F157" s="549"/>
      <c r="G157" s="549"/>
      <c r="H157" s="337"/>
      <c r="I157" s="543"/>
      <c r="J157" s="480"/>
      <c r="K157" s="488" t="str">
        <f t="shared" si="1"/>
        <v/>
      </c>
      <c r="L157" s="489">
        <f t="shared" si="2"/>
        <v>126</v>
      </c>
      <c r="M157" s="489">
        <f t="shared" si="3"/>
        <v>10</v>
      </c>
      <c r="N157" s="489" t="str">
        <f t="shared" si="4"/>
        <v/>
      </c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</row>
    <row r="158">
      <c r="A158" s="542"/>
      <c r="B158" s="546"/>
      <c r="C158" s="547"/>
      <c r="D158" s="337"/>
      <c r="E158" s="559"/>
      <c r="F158" s="549"/>
      <c r="G158" s="549"/>
      <c r="H158" s="337"/>
      <c r="I158" s="543"/>
      <c r="J158" s="480"/>
      <c r="K158" s="488" t="str">
        <f t="shared" si="1"/>
        <v/>
      </c>
      <c r="L158" s="489">
        <f t="shared" si="2"/>
        <v>126</v>
      </c>
      <c r="M158" s="489">
        <f t="shared" si="3"/>
        <v>10</v>
      </c>
      <c r="N158" s="489" t="str">
        <f t="shared" si="4"/>
        <v/>
      </c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</row>
    <row r="159">
      <c r="A159" s="542"/>
      <c r="B159" s="546"/>
      <c r="C159" s="547"/>
      <c r="D159" s="337"/>
      <c r="E159" s="559"/>
      <c r="F159" s="549"/>
      <c r="G159" s="549"/>
      <c r="H159" s="337"/>
      <c r="I159" s="543"/>
      <c r="J159" s="480"/>
      <c r="K159" s="488" t="str">
        <f t="shared" si="1"/>
        <v/>
      </c>
      <c r="L159" s="489">
        <f t="shared" si="2"/>
        <v>126</v>
      </c>
      <c r="M159" s="489">
        <f t="shared" si="3"/>
        <v>10</v>
      </c>
      <c r="N159" s="489" t="str">
        <f t="shared" si="4"/>
        <v/>
      </c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</row>
    <row r="160">
      <c r="A160" s="542"/>
      <c r="B160" s="546"/>
      <c r="C160" s="547"/>
      <c r="D160" s="337"/>
      <c r="E160" s="559"/>
      <c r="F160" s="549"/>
      <c r="G160" s="549"/>
      <c r="H160" s="337"/>
      <c r="I160" s="543"/>
      <c r="J160" s="480"/>
      <c r="K160" s="488" t="str">
        <f t="shared" si="1"/>
        <v/>
      </c>
      <c r="L160" s="489">
        <f t="shared" si="2"/>
        <v>126</v>
      </c>
      <c r="M160" s="489">
        <f t="shared" si="3"/>
        <v>10</v>
      </c>
      <c r="N160" s="489" t="str">
        <f t="shared" si="4"/>
        <v/>
      </c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</row>
    <row r="161">
      <c r="A161" s="542"/>
      <c r="B161" s="546"/>
      <c r="C161" s="547"/>
      <c r="D161" s="337"/>
      <c r="E161" s="559"/>
      <c r="F161" s="549"/>
      <c r="G161" s="549"/>
      <c r="H161" s="337"/>
      <c r="I161" s="543"/>
      <c r="J161" s="480"/>
      <c r="K161" s="488" t="str">
        <f t="shared" si="1"/>
        <v/>
      </c>
      <c r="L161" s="489">
        <f t="shared" si="2"/>
        <v>126</v>
      </c>
      <c r="M161" s="489">
        <f t="shared" si="3"/>
        <v>10</v>
      </c>
      <c r="N161" s="489" t="str">
        <f t="shared" si="4"/>
        <v/>
      </c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</row>
    <row r="162">
      <c r="A162" s="542"/>
      <c r="B162" s="546"/>
      <c r="C162" s="547"/>
      <c r="D162" s="337"/>
      <c r="E162" s="559"/>
      <c r="F162" s="549"/>
      <c r="G162" s="549"/>
      <c r="H162" s="337"/>
      <c r="I162" s="543"/>
      <c r="J162" s="480"/>
      <c r="K162" s="488" t="str">
        <f t="shared" si="1"/>
        <v/>
      </c>
      <c r="L162" s="489">
        <f t="shared" si="2"/>
        <v>126</v>
      </c>
      <c r="M162" s="489">
        <f t="shared" si="3"/>
        <v>10</v>
      </c>
      <c r="N162" s="489" t="str">
        <f t="shared" si="4"/>
        <v/>
      </c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</row>
    <row r="163">
      <c r="A163" s="542"/>
      <c r="B163" s="546"/>
      <c r="C163" s="547"/>
      <c r="D163" s="337"/>
      <c r="E163" s="559"/>
      <c r="F163" s="549"/>
      <c r="G163" s="549"/>
      <c r="H163" s="337"/>
      <c r="I163" s="543"/>
      <c r="J163" s="480"/>
      <c r="K163" s="488" t="str">
        <f t="shared" si="1"/>
        <v/>
      </c>
      <c r="L163" s="489">
        <f t="shared" si="2"/>
        <v>126</v>
      </c>
      <c r="M163" s="489">
        <f t="shared" si="3"/>
        <v>10</v>
      </c>
      <c r="N163" s="489" t="str">
        <f t="shared" si="4"/>
        <v/>
      </c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</row>
    <row r="164">
      <c r="A164" s="542"/>
      <c r="B164" s="546"/>
      <c r="C164" s="547"/>
      <c r="D164" s="337"/>
      <c r="E164" s="559"/>
      <c r="F164" s="549"/>
      <c r="G164" s="549"/>
      <c r="H164" s="337"/>
      <c r="I164" s="543"/>
      <c r="J164" s="480"/>
      <c r="K164" s="488" t="str">
        <f t="shared" si="1"/>
        <v/>
      </c>
      <c r="L164" s="489">
        <f t="shared" si="2"/>
        <v>126</v>
      </c>
      <c r="M164" s="489">
        <f t="shared" si="3"/>
        <v>10</v>
      </c>
      <c r="N164" s="489" t="str">
        <f t="shared" si="4"/>
        <v/>
      </c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</row>
    <row r="165">
      <c r="A165" s="542"/>
      <c r="B165" s="546"/>
      <c r="C165" s="547"/>
      <c r="D165" s="337"/>
      <c r="E165" s="559"/>
      <c r="F165" s="549"/>
      <c r="G165" s="549"/>
      <c r="H165" s="337"/>
      <c r="I165" s="543"/>
      <c r="J165" s="480"/>
      <c r="K165" s="488" t="str">
        <f t="shared" si="1"/>
        <v/>
      </c>
      <c r="L165" s="489">
        <f t="shared" si="2"/>
        <v>126</v>
      </c>
      <c r="M165" s="489">
        <f t="shared" si="3"/>
        <v>10</v>
      </c>
      <c r="N165" s="489" t="str">
        <f t="shared" si="4"/>
        <v/>
      </c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</row>
    <row r="166">
      <c r="A166" s="542"/>
      <c r="B166" s="546"/>
      <c r="C166" s="547"/>
      <c r="D166" s="337"/>
      <c r="E166" s="559"/>
      <c r="F166" s="549"/>
      <c r="G166" s="549"/>
      <c r="H166" s="337"/>
      <c r="I166" s="543"/>
      <c r="J166" s="480"/>
      <c r="K166" s="488" t="str">
        <f t="shared" si="1"/>
        <v/>
      </c>
      <c r="L166" s="489">
        <f t="shared" si="2"/>
        <v>126</v>
      </c>
      <c r="M166" s="489">
        <f t="shared" si="3"/>
        <v>10</v>
      </c>
      <c r="N166" s="489" t="str">
        <f t="shared" si="4"/>
        <v/>
      </c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</row>
    <row r="167">
      <c r="A167" s="542"/>
      <c r="B167" s="546"/>
      <c r="C167" s="547"/>
      <c r="D167" s="337"/>
      <c r="E167" s="559"/>
      <c r="F167" s="549"/>
      <c r="G167" s="549"/>
      <c r="H167" s="337"/>
      <c r="I167" s="543"/>
      <c r="J167" s="480"/>
      <c r="K167" s="488" t="str">
        <f t="shared" si="1"/>
        <v/>
      </c>
      <c r="L167" s="489">
        <f t="shared" si="2"/>
        <v>126</v>
      </c>
      <c r="M167" s="489">
        <f t="shared" si="3"/>
        <v>10</v>
      </c>
      <c r="N167" s="489" t="str">
        <f t="shared" si="4"/>
        <v/>
      </c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</row>
    <row r="168">
      <c r="A168" s="542"/>
      <c r="B168" s="546"/>
      <c r="C168" s="547"/>
      <c r="D168" s="337"/>
      <c r="E168" s="559"/>
      <c r="F168" s="549"/>
      <c r="G168" s="549"/>
      <c r="H168" s="337"/>
      <c r="I168" s="543"/>
      <c r="J168" s="480"/>
      <c r="K168" s="488" t="str">
        <f t="shared" si="1"/>
        <v/>
      </c>
      <c r="L168" s="489">
        <f t="shared" si="2"/>
        <v>126</v>
      </c>
      <c r="M168" s="489">
        <f t="shared" si="3"/>
        <v>10</v>
      </c>
      <c r="N168" s="489" t="str">
        <f t="shared" si="4"/>
        <v/>
      </c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</row>
    <row r="169">
      <c r="A169" s="542"/>
      <c r="B169" s="546"/>
      <c r="C169" s="547"/>
      <c r="D169" s="337"/>
      <c r="E169" s="559"/>
      <c r="F169" s="549"/>
      <c r="G169" s="549"/>
      <c r="H169" s="337"/>
      <c r="I169" s="543"/>
      <c r="J169" s="480"/>
      <c r="K169" s="488" t="str">
        <f t="shared" si="1"/>
        <v/>
      </c>
      <c r="L169" s="489">
        <f t="shared" si="2"/>
        <v>126</v>
      </c>
      <c r="M169" s="489">
        <f t="shared" si="3"/>
        <v>10</v>
      </c>
      <c r="N169" s="489" t="str">
        <f t="shared" si="4"/>
        <v/>
      </c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</row>
    <row r="170">
      <c r="A170" s="542"/>
      <c r="B170" s="546"/>
      <c r="C170" s="547"/>
      <c r="D170" s="337"/>
      <c r="E170" s="559"/>
      <c r="F170" s="549"/>
      <c r="G170" s="549"/>
      <c r="H170" s="337"/>
      <c r="I170" s="543"/>
      <c r="J170" s="480"/>
      <c r="K170" s="488" t="str">
        <f t="shared" si="1"/>
        <v/>
      </c>
      <c r="L170" s="489">
        <f t="shared" si="2"/>
        <v>126</v>
      </c>
      <c r="M170" s="489">
        <f t="shared" si="3"/>
        <v>10</v>
      </c>
      <c r="N170" s="489" t="str">
        <f t="shared" si="4"/>
        <v/>
      </c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</row>
    <row r="171">
      <c r="A171" s="542"/>
      <c r="B171" s="546"/>
      <c r="C171" s="547"/>
      <c r="D171" s="337"/>
      <c r="E171" s="559"/>
      <c r="F171" s="549"/>
      <c r="G171" s="549"/>
      <c r="H171" s="337"/>
      <c r="I171" s="543"/>
      <c r="J171" s="480"/>
      <c r="K171" s="488" t="str">
        <f t="shared" si="1"/>
        <v/>
      </c>
      <c r="L171" s="489">
        <f t="shared" si="2"/>
        <v>126</v>
      </c>
      <c r="M171" s="489">
        <f t="shared" si="3"/>
        <v>10</v>
      </c>
      <c r="N171" s="489" t="str">
        <f t="shared" si="4"/>
        <v/>
      </c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</row>
    <row r="172">
      <c r="A172" s="542"/>
      <c r="B172" s="546"/>
      <c r="C172" s="547"/>
      <c r="D172" s="337"/>
      <c r="E172" s="559"/>
      <c r="F172" s="549"/>
      <c r="G172" s="549"/>
      <c r="H172" s="337"/>
      <c r="I172" s="543"/>
      <c r="J172" s="480"/>
      <c r="K172" s="488" t="str">
        <f t="shared" si="1"/>
        <v/>
      </c>
      <c r="L172" s="489">
        <f t="shared" si="2"/>
        <v>126</v>
      </c>
      <c r="M172" s="489">
        <f t="shared" si="3"/>
        <v>10</v>
      </c>
      <c r="N172" s="489" t="str">
        <f t="shared" si="4"/>
        <v/>
      </c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</row>
    <row r="173">
      <c r="A173" s="542"/>
      <c r="B173" s="546"/>
      <c r="C173" s="547"/>
      <c r="D173" s="337"/>
      <c r="E173" s="559"/>
      <c r="F173" s="549"/>
      <c r="G173" s="549"/>
      <c r="H173" s="337"/>
      <c r="I173" s="543"/>
      <c r="J173" s="480"/>
      <c r="K173" s="488" t="str">
        <f t="shared" si="1"/>
        <v/>
      </c>
      <c r="L173" s="489">
        <f t="shared" si="2"/>
        <v>126</v>
      </c>
      <c r="M173" s="489">
        <f t="shared" si="3"/>
        <v>10</v>
      </c>
      <c r="N173" s="489" t="str">
        <f t="shared" si="4"/>
        <v/>
      </c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</row>
    <row r="174">
      <c r="A174" s="542"/>
      <c r="B174" s="546"/>
      <c r="C174" s="547"/>
      <c r="D174" s="337"/>
      <c r="E174" s="559"/>
      <c r="F174" s="549"/>
      <c r="G174" s="549"/>
      <c r="H174" s="337"/>
      <c r="I174" s="543"/>
      <c r="J174" s="480"/>
      <c r="K174" s="488" t="str">
        <f t="shared" si="1"/>
        <v/>
      </c>
      <c r="L174" s="489">
        <f t="shared" si="2"/>
        <v>126</v>
      </c>
      <c r="M174" s="489">
        <f t="shared" si="3"/>
        <v>10</v>
      </c>
      <c r="N174" s="489" t="str">
        <f t="shared" si="4"/>
        <v/>
      </c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</row>
    <row r="175">
      <c r="A175" s="542"/>
      <c r="B175" s="546"/>
      <c r="C175" s="547"/>
      <c r="D175" s="337"/>
      <c r="E175" s="559"/>
      <c r="F175" s="549"/>
      <c r="G175" s="549"/>
      <c r="H175" s="337"/>
      <c r="I175" s="543"/>
      <c r="J175" s="480"/>
      <c r="K175" s="488" t="str">
        <f t="shared" si="1"/>
        <v/>
      </c>
      <c r="L175" s="489">
        <f t="shared" si="2"/>
        <v>126</v>
      </c>
      <c r="M175" s="489">
        <f t="shared" si="3"/>
        <v>10</v>
      </c>
      <c r="N175" s="489" t="str">
        <f t="shared" si="4"/>
        <v/>
      </c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</row>
    <row r="176">
      <c r="A176" s="542"/>
      <c r="B176" s="546"/>
      <c r="C176" s="547"/>
      <c r="D176" s="337"/>
      <c r="E176" s="559"/>
      <c r="F176" s="549"/>
      <c r="G176" s="549"/>
      <c r="H176" s="337"/>
      <c r="I176" s="543"/>
      <c r="J176" s="480"/>
      <c r="K176" s="488" t="str">
        <f t="shared" si="1"/>
        <v/>
      </c>
      <c r="L176" s="489">
        <f t="shared" si="2"/>
        <v>126</v>
      </c>
      <c r="M176" s="489">
        <f t="shared" si="3"/>
        <v>10</v>
      </c>
      <c r="N176" s="489" t="str">
        <f t="shared" si="4"/>
        <v/>
      </c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</row>
    <row r="177">
      <c r="A177" s="542"/>
      <c r="B177" s="546"/>
      <c r="C177" s="547"/>
      <c r="D177" s="337"/>
      <c r="E177" s="559"/>
      <c r="F177" s="549"/>
      <c r="G177" s="549"/>
      <c r="H177" s="337"/>
      <c r="I177" s="543"/>
      <c r="J177" s="480"/>
      <c r="K177" s="488" t="str">
        <f t="shared" si="1"/>
        <v/>
      </c>
      <c r="L177" s="489">
        <f t="shared" si="2"/>
        <v>126</v>
      </c>
      <c r="M177" s="489">
        <f t="shared" si="3"/>
        <v>10</v>
      </c>
      <c r="N177" s="489" t="str">
        <f t="shared" si="4"/>
        <v/>
      </c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</row>
    <row r="178">
      <c r="A178" s="542"/>
      <c r="B178" s="546"/>
      <c r="C178" s="547"/>
      <c r="D178" s="337"/>
      <c r="E178" s="559"/>
      <c r="F178" s="549"/>
      <c r="G178" s="549"/>
      <c r="H178" s="337"/>
      <c r="I178" s="543"/>
      <c r="J178" s="480"/>
      <c r="K178" s="488" t="str">
        <f t="shared" si="1"/>
        <v/>
      </c>
      <c r="L178" s="489">
        <f t="shared" si="2"/>
        <v>126</v>
      </c>
      <c r="M178" s="489">
        <f t="shared" si="3"/>
        <v>10</v>
      </c>
      <c r="N178" s="489" t="str">
        <f t="shared" si="4"/>
        <v/>
      </c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</row>
    <row r="179">
      <c r="A179" s="542"/>
      <c r="B179" s="546"/>
      <c r="C179" s="547"/>
      <c r="D179" s="337"/>
      <c r="E179" s="559"/>
      <c r="F179" s="549"/>
      <c r="G179" s="549"/>
      <c r="H179" s="337"/>
      <c r="I179" s="543"/>
      <c r="J179" s="480"/>
      <c r="K179" s="488" t="str">
        <f t="shared" si="1"/>
        <v/>
      </c>
      <c r="L179" s="489">
        <f t="shared" si="2"/>
        <v>126</v>
      </c>
      <c r="M179" s="489">
        <f t="shared" si="3"/>
        <v>10</v>
      </c>
      <c r="N179" s="489" t="str">
        <f t="shared" si="4"/>
        <v/>
      </c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</row>
    <row r="180">
      <c r="A180" s="542"/>
      <c r="B180" s="546"/>
      <c r="C180" s="547"/>
      <c r="D180" s="337"/>
      <c r="E180" s="559"/>
      <c r="F180" s="549"/>
      <c r="G180" s="549"/>
      <c r="H180" s="337"/>
      <c r="I180" s="543"/>
      <c r="J180" s="480"/>
      <c r="K180" s="488" t="str">
        <f t="shared" si="1"/>
        <v/>
      </c>
      <c r="L180" s="489">
        <f t="shared" si="2"/>
        <v>126</v>
      </c>
      <c r="M180" s="489">
        <f t="shared" si="3"/>
        <v>10</v>
      </c>
      <c r="N180" s="489" t="str">
        <f t="shared" si="4"/>
        <v/>
      </c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</row>
    <row r="181">
      <c r="A181" s="542"/>
      <c r="B181" s="546"/>
      <c r="C181" s="547"/>
      <c r="D181" s="337"/>
      <c r="E181" s="559"/>
      <c r="F181" s="549"/>
      <c r="G181" s="549"/>
      <c r="H181" s="337"/>
      <c r="I181" s="543"/>
      <c r="J181" s="480"/>
      <c r="K181" s="488" t="str">
        <f t="shared" si="1"/>
        <v/>
      </c>
      <c r="L181" s="489">
        <f t="shared" si="2"/>
        <v>126</v>
      </c>
      <c r="M181" s="489">
        <f t="shared" si="3"/>
        <v>10</v>
      </c>
      <c r="N181" s="489" t="str">
        <f t="shared" si="4"/>
        <v/>
      </c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</row>
    <row r="182">
      <c r="A182" s="542"/>
      <c r="B182" s="546"/>
      <c r="C182" s="547"/>
      <c r="D182" s="337"/>
      <c r="E182" s="559"/>
      <c r="F182" s="549"/>
      <c r="G182" s="549"/>
      <c r="H182" s="337"/>
      <c r="I182" s="543"/>
      <c r="J182" s="480"/>
      <c r="K182" s="488" t="str">
        <f t="shared" si="1"/>
        <v/>
      </c>
      <c r="L182" s="489">
        <f t="shared" si="2"/>
        <v>126</v>
      </c>
      <c r="M182" s="489">
        <f t="shared" si="3"/>
        <v>10</v>
      </c>
      <c r="N182" s="489" t="str">
        <f t="shared" si="4"/>
        <v/>
      </c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</row>
    <row r="183">
      <c r="A183" s="542"/>
      <c r="B183" s="546"/>
      <c r="C183" s="547"/>
      <c r="D183" s="337"/>
      <c r="E183" s="559"/>
      <c r="F183" s="549"/>
      <c r="G183" s="549"/>
      <c r="H183" s="337"/>
      <c r="I183" s="543"/>
      <c r="J183" s="480"/>
      <c r="K183" s="488" t="str">
        <f t="shared" si="1"/>
        <v/>
      </c>
      <c r="L183" s="489">
        <f t="shared" si="2"/>
        <v>126</v>
      </c>
      <c r="M183" s="489">
        <f t="shared" si="3"/>
        <v>10</v>
      </c>
      <c r="N183" s="489" t="str">
        <f t="shared" si="4"/>
        <v/>
      </c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</row>
    <row r="184">
      <c r="A184" s="542"/>
      <c r="B184" s="546"/>
      <c r="C184" s="547"/>
      <c r="D184" s="337"/>
      <c r="E184" s="559"/>
      <c r="F184" s="549"/>
      <c r="G184" s="549"/>
      <c r="H184" s="337"/>
      <c r="I184" s="543"/>
      <c r="J184" s="480"/>
      <c r="K184" s="488" t="str">
        <f t="shared" si="1"/>
        <v/>
      </c>
      <c r="L184" s="489">
        <f t="shared" si="2"/>
        <v>126</v>
      </c>
      <c r="M184" s="489">
        <f t="shared" si="3"/>
        <v>10</v>
      </c>
      <c r="N184" s="489" t="str">
        <f t="shared" si="4"/>
        <v/>
      </c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</row>
    <row r="185">
      <c r="A185" s="542"/>
      <c r="B185" s="546"/>
      <c r="C185" s="547"/>
      <c r="D185" s="337"/>
      <c r="E185" s="559"/>
      <c r="F185" s="549"/>
      <c r="G185" s="549"/>
      <c r="H185" s="337"/>
      <c r="I185" s="543"/>
      <c r="J185" s="480"/>
      <c r="K185" s="488" t="str">
        <f t="shared" si="1"/>
        <v/>
      </c>
      <c r="L185" s="489">
        <f t="shared" si="2"/>
        <v>126</v>
      </c>
      <c r="M185" s="489">
        <f t="shared" si="3"/>
        <v>10</v>
      </c>
      <c r="N185" s="489" t="str">
        <f t="shared" si="4"/>
        <v/>
      </c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</row>
    <row r="186">
      <c r="A186" s="542"/>
      <c r="B186" s="546"/>
      <c r="C186" s="547"/>
      <c r="D186" s="337"/>
      <c r="E186" s="559"/>
      <c r="F186" s="549"/>
      <c r="G186" s="549"/>
      <c r="H186" s="337"/>
      <c r="I186" s="543"/>
      <c r="J186" s="480"/>
      <c r="K186" s="488" t="str">
        <f t="shared" si="1"/>
        <v/>
      </c>
      <c r="L186" s="489">
        <f t="shared" si="2"/>
        <v>126</v>
      </c>
      <c r="M186" s="489">
        <f t="shared" si="3"/>
        <v>10</v>
      </c>
      <c r="N186" s="489" t="str">
        <f t="shared" si="4"/>
        <v/>
      </c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</row>
    <row r="187">
      <c r="A187" s="542"/>
      <c r="B187" s="546"/>
      <c r="C187" s="547"/>
      <c r="D187" s="337"/>
      <c r="E187" s="559"/>
      <c r="F187" s="549"/>
      <c r="G187" s="549"/>
      <c r="H187" s="337"/>
      <c r="I187" s="543"/>
      <c r="J187" s="480"/>
      <c r="K187" s="488" t="str">
        <f t="shared" si="1"/>
        <v/>
      </c>
      <c r="L187" s="489">
        <f t="shared" si="2"/>
        <v>126</v>
      </c>
      <c r="M187" s="489">
        <f t="shared" si="3"/>
        <v>10</v>
      </c>
      <c r="N187" s="489" t="str">
        <f t="shared" si="4"/>
        <v/>
      </c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</row>
    <row r="188">
      <c r="A188" s="542"/>
      <c r="B188" s="546"/>
      <c r="C188" s="547"/>
      <c r="D188" s="337"/>
      <c r="E188" s="559"/>
      <c r="F188" s="549"/>
      <c r="G188" s="549"/>
      <c r="H188" s="337"/>
      <c r="I188" s="543"/>
      <c r="J188" s="480"/>
      <c r="K188" s="488" t="str">
        <f t="shared" si="1"/>
        <v/>
      </c>
      <c r="L188" s="489">
        <f t="shared" si="2"/>
        <v>126</v>
      </c>
      <c r="M188" s="489">
        <f t="shared" si="3"/>
        <v>10</v>
      </c>
      <c r="N188" s="489" t="str">
        <f t="shared" si="4"/>
        <v/>
      </c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</row>
    <row r="189">
      <c r="A189" s="542"/>
      <c r="B189" s="546"/>
      <c r="C189" s="547"/>
      <c r="D189" s="337"/>
      <c r="E189" s="559"/>
      <c r="F189" s="549"/>
      <c r="G189" s="549"/>
      <c r="H189" s="337"/>
      <c r="I189" s="543"/>
      <c r="J189" s="480"/>
      <c r="K189" s="488" t="str">
        <f t="shared" si="1"/>
        <v/>
      </c>
      <c r="L189" s="489">
        <f t="shared" si="2"/>
        <v>126</v>
      </c>
      <c r="M189" s="489">
        <f t="shared" si="3"/>
        <v>10</v>
      </c>
      <c r="N189" s="489" t="str">
        <f t="shared" si="4"/>
        <v/>
      </c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</row>
    <row r="190">
      <c r="A190" s="542"/>
      <c r="B190" s="546"/>
      <c r="C190" s="547"/>
      <c r="D190" s="337"/>
      <c r="E190" s="559"/>
      <c r="F190" s="549"/>
      <c r="G190" s="549"/>
      <c r="H190" s="337"/>
      <c r="I190" s="543"/>
      <c r="J190" s="480"/>
      <c r="K190" s="488" t="str">
        <f t="shared" si="1"/>
        <v/>
      </c>
      <c r="L190" s="489">
        <f t="shared" si="2"/>
        <v>126</v>
      </c>
      <c r="M190" s="489">
        <f t="shared" si="3"/>
        <v>10</v>
      </c>
      <c r="N190" s="489" t="str">
        <f t="shared" si="4"/>
        <v/>
      </c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</row>
    <row r="191">
      <c r="A191" s="542"/>
      <c r="B191" s="546"/>
      <c r="C191" s="547"/>
      <c r="D191" s="337"/>
      <c r="E191" s="559"/>
      <c r="F191" s="549"/>
      <c r="G191" s="549"/>
      <c r="H191" s="337"/>
      <c r="I191" s="543"/>
      <c r="J191" s="480"/>
      <c r="K191" s="488" t="str">
        <f t="shared" si="1"/>
        <v/>
      </c>
      <c r="L191" s="489">
        <f t="shared" si="2"/>
        <v>126</v>
      </c>
      <c r="M191" s="489">
        <f t="shared" si="3"/>
        <v>10</v>
      </c>
      <c r="N191" s="489" t="str">
        <f t="shared" si="4"/>
        <v/>
      </c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</row>
    <row r="192">
      <c r="A192" s="542"/>
      <c r="B192" s="546"/>
      <c r="C192" s="547"/>
      <c r="D192" s="337"/>
      <c r="E192" s="559"/>
      <c r="F192" s="549"/>
      <c r="G192" s="549"/>
      <c r="H192" s="337"/>
      <c r="I192" s="543"/>
      <c r="J192" s="480"/>
      <c r="K192" s="488" t="str">
        <f t="shared" si="1"/>
        <v/>
      </c>
      <c r="L192" s="489">
        <f t="shared" si="2"/>
        <v>126</v>
      </c>
      <c r="M192" s="489">
        <f t="shared" si="3"/>
        <v>10</v>
      </c>
      <c r="N192" s="489" t="str">
        <f t="shared" si="4"/>
        <v/>
      </c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</row>
    <row r="193">
      <c r="A193" s="542"/>
      <c r="B193" s="546"/>
      <c r="C193" s="547"/>
      <c r="D193" s="337"/>
      <c r="E193" s="559"/>
      <c r="F193" s="549"/>
      <c r="G193" s="549"/>
      <c r="H193" s="337"/>
      <c r="I193" s="543"/>
      <c r="J193" s="480"/>
      <c r="K193" s="488" t="str">
        <f t="shared" si="1"/>
        <v/>
      </c>
      <c r="L193" s="489">
        <f t="shared" si="2"/>
        <v>126</v>
      </c>
      <c r="M193" s="489">
        <f t="shared" si="3"/>
        <v>10</v>
      </c>
      <c r="N193" s="489" t="str">
        <f t="shared" si="4"/>
        <v/>
      </c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</row>
    <row r="194">
      <c r="A194" s="542"/>
      <c r="B194" s="546"/>
      <c r="C194" s="547"/>
      <c r="D194" s="337"/>
      <c r="E194" s="559"/>
      <c r="F194" s="549"/>
      <c r="G194" s="549"/>
      <c r="H194" s="337"/>
      <c r="I194" s="543"/>
      <c r="J194" s="480"/>
      <c r="K194" s="488" t="str">
        <f t="shared" si="1"/>
        <v/>
      </c>
      <c r="L194" s="489">
        <f t="shared" si="2"/>
        <v>126</v>
      </c>
      <c r="M194" s="489">
        <f t="shared" si="3"/>
        <v>10</v>
      </c>
      <c r="N194" s="489" t="str">
        <f t="shared" si="4"/>
        <v/>
      </c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</row>
    <row r="195">
      <c r="A195" s="542"/>
      <c r="B195" s="546"/>
      <c r="C195" s="547"/>
      <c r="D195" s="337"/>
      <c r="E195" s="559"/>
      <c r="F195" s="549"/>
      <c r="G195" s="549"/>
      <c r="H195" s="337"/>
      <c r="I195" s="543"/>
      <c r="J195" s="480"/>
      <c r="K195" s="488" t="str">
        <f t="shared" si="1"/>
        <v/>
      </c>
      <c r="L195" s="489">
        <f t="shared" si="2"/>
        <v>126</v>
      </c>
      <c r="M195" s="489">
        <f t="shared" si="3"/>
        <v>10</v>
      </c>
      <c r="N195" s="489" t="str">
        <f t="shared" si="4"/>
        <v/>
      </c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</row>
    <row r="196">
      <c r="A196" s="542"/>
      <c r="B196" s="546"/>
      <c r="C196" s="547"/>
      <c r="D196" s="337"/>
      <c r="E196" s="559"/>
      <c r="F196" s="549"/>
      <c r="G196" s="549"/>
      <c r="H196" s="337"/>
      <c r="I196" s="543"/>
      <c r="J196" s="480"/>
      <c r="K196" s="488" t="str">
        <f t="shared" si="1"/>
        <v/>
      </c>
      <c r="L196" s="489">
        <f t="shared" si="2"/>
        <v>126</v>
      </c>
      <c r="M196" s="489">
        <f t="shared" si="3"/>
        <v>10</v>
      </c>
      <c r="N196" s="489" t="str">
        <f t="shared" si="4"/>
        <v/>
      </c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</row>
    <row r="197">
      <c r="A197" s="542"/>
      <c r="B197" s="546"/>
      <c r="C197" s="547"/>
      <c r="D197" s="337"/>
      <c r="E197" s="559"/>
      <c r="F197" s="549"/>
      <c r="G197" s="549"/>
      <c r="H197" s="337"/>
      <c r="I197" s="543"/>
      <c r="J197" s="480"/>
      <c r="K197" s="488" t="str">
        <f t="shared" si="1"/>
        <v/>
      </c>
      <c r="L197" s="489">
        <f t="shared" si="2"/>
        <v>126</v>
      </c>
      <c r="M197" s="489">
        <f t="shared" si="3"/>
        <v>10</v>
      </c>
      <c r="N197" s="489" t="str">
        <f t="shared" si="4"/>
        <v/>
      </c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</row>
    <row r="198">
      <c r="A198" s="542"/>
      <c r="B198" s="546"/>
      <c r="C198" s="547"/>
      <c r="D198" s="337"/>
      <c r="E198" s="559"/>
      <c r="F198" s="549"/>
      <c r="G198" s="549"/>
      <c r="H198" s="337"/>
      <c r="I198" s="543"/>
      <c r="J198" s="480"/>
      <c r="K198" s="488" t="str">
        <f t="shared" si="1"/>
        <v/>
      </c>
      <c r="L198" s="489">
        <f t="shared" si="2"/>
        <v>126</v>
      </c>
      <c r="M198" s="489">
        <f t="shared" si="3"/>
        <v>10</v>
      </c>
      <c r="N198" s="489" t="str">
        <f t="shared" si="4"/>
        <v/>
      </c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</row>
    <row r="199">
      <c r="A199" s="542"/>
      <c r="B199" s="546"/>
      <c r="C199" s="547"/>
      <c r="D199" s="337"/>
      <c r="E199" s="559"/>
      <c r="F199" s="549"/>
      <c r="G199" s="549"/>
      <c r="H199" s="337"/>
      <c r="I199" s="543"/>
      <c r="J199" s="480"/>
      <c r="K199" s="488" t="str">
        <f t="shared" si="1"/>
        <v/>
      </c>
      <c r="L199" s="489">
        <f t="shared" si="2"/>
        <v>126</v>
      </c>
      <c r="M199" s="489">
        <f t="shared" si="3"/>
        <v>10</v>
      </c>
      <c r="N199" s="489" t="str">
        <f t="shared" si="4"/>
        <v/>
      </c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</row>
    <row r="200">
      <c r="A200" s="542"/>
      <c r="B200" s="546"/>
      <c r="C200" s="547"/>
      <c r="D200" s="337"/>
      <c r="E200" s="559"/>
      <c r="F200" s="549"/>
      <c r="G200" s="549"/>
      <c r="H200" s="337"/>
      <c r="I200" s="543"/>
      <c r="J200" s="480"/>
      <c r="K200" s="488" t="str">
        <f t="shared" si="1"/>
        <v/>
      </c>
      <c r="L200" s="489">
        <f t="shared" si="2"/>
        <v>126</v>
      </c>
      <c r="M200" s="489">
        <f t="shared" si="3"/>
        <v>10</v>
      </c>
      <c r="N200" s="489" t="str">
        <f t="shared" si="4"/>
        <v/>
      </c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</row>
    <row r="201">
      <c r="A201" s="542"/>
      <c r="B201" s="546"/>
      <c r="C201" s="547"/>
      <c r="D201" s="337"/>
      <c r="E201" s="559"/>
      <c r="F201" s="549"/>
      <c r="G201" s="549"/>
      <c r="H201" s="337"/>
      <c r="I201" s="543"/>
      <c r="J201" s="480"/>
      <c r="K201" s="488" t="str">
        <f t="shared" si="1"/>
        <v/>
      </c>
      <c r="L201" s="489">
        <f t="shared" si="2"/>
        <v>126</v>
      </c>
      <c r="M201" s="489">
        <f t="shared" si="3"/>
        <v>10</v>
      </c>
      <c r="N201" s="489" t="str">
        <f t="shared" si="4"/>
        <v/>
      </c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</row>
    <row r="202">
      <c r="A202" s="542"/>
      <c r="B202" s="546"/>
      <c r="C202" s="547"/>
      <c r="D202" s="337"/>
      <c r="E202" s="559"/>
      <c r="F202" s="549"/>
      <c r="G202" s="549"/>
      <c r="H202" s="337"/>
      <c r="I202" s="543"/>
      <c r="J202" s="480"/>
      <c r="K202" s="488" t="str">
        <f t="shared" si="1"/>
        <v/>
      </c>
      <c r="L202" s="489">
        <f t="shared" si="2"/>
        <v>126</v>
      </c>
      <c r="M202" s="489">
        <f t="shared" si="3"/>
        <v>10</v>
      </c>
      <c r="N202" s="489" t="str">
        <f t="shared" si="4"/>
        <v/>
      </c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</row>
    <row r="203">
      <c r="A203" s="542"/>
      <c r="B203" s="546"/>
      <c r="C203" s="547"/>
      <c r="D203" s="337"/>
      <c r="E203" s="559"/>
      <c r="F203" s="549"/>
      <c r="G203" s="549"/>
      <c r="H203" s="337"/>
      <c r="I203" s="543"/>
      <c r="J203" s="480"/>
      <c r="K203" s="488" t="str">
        <f t="shared" si="1"/>
        <v/>
      </c>
      <c r="L203" s="489">
        <f t="shared" si="2"/>
        <v>126</v>
      </c>
      <c r="M203" s="489">
        <f t="shared" si="3"/>
        <v>10</v>
      </c>
      <c r="N203" s="489" t="str">
        <f t="shared" si="4"/>
        <v/>
      </c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</row>
    <row r="204">
      <c r="A204" s="542"/>
      <c r="B204" s="546"/>
      <c r="C204" s="547"/>
      <c r="D204" s="337"/>
      <c r="E204" s="559"/>
      <c r="F204" s="549"/>
      <c r="G204" s="549"/>
      <c r="H204" s="337"/>
      <c r="I204" s="543"/>
      <c r="J204" s="480"/>
      <c r="K204" s="488" t="str">
        <f t="shared" si="1"/>
        <v/>
      </c>
      <c r="L204" s="489">
        <f t="shared" si="2"/>
        <v>126</v>
      </c>
      <c r="M204" s="489">
        <f t="shared" si="3"/>
        <v>10</v>
      </c>
      <c r="N204" s="489" t="str">
        <f t="shared" si="4"/>
        <v/>
      </c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</row>
    <row r="205">
      <c r="A205" s="542"/>
      <c r="B205" s="546"/>
      <c r="C205" s="547"/>
      <c r="D205" s="337"/>
      <c r="E205" s="559"/>
      <c r="F205" s="549"/>
      <c r="G205" s="549"/>
      <c r="H205" s="337"/>
      <c r="I205" s="543"/>
      <c r="J205" s="480"/>
      <c r="K205" s="488" t="str">
        <f t="shared" si="1"/>
        <v/>
      </c>
      <c r="L205" s="489">
        <f t="shared" si="2"/>
        <v>126</v>
      </c>
      <c r="M205" s="489">
        <f t="shared" si="3"/>
        <v>10</v>
      </c>
      <c r="N205" s="489" t="str">
        <f t="shared" si="4"/>
        <v/>
      </c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</row>
    <row r="206">
      <c r="A206" s="542"/>
      <c r="B206" s="546"/>
      <c r="C206" s="547"/>
      <c r="D206" s="337"/>
      <c r="E206" s="559"/>
      <c r="F206" s="549"/>
      <c r="G206" s="549"/>
      <c r="H206" s="337"/>
      <c r="I206" s="543"/>
      <c r="J206" s="480"/>
      <c r="K206" s="488" t="str">
        <f t="shared" si="1"/>
        <v/>
      </c>
      <c r="L206" s="489">
        <f t="shared" si="2"/>
        <v>126</v>
      </c>
      <c r="M206" s="489">
        <f t="shared" si="3"/>
        <v>10</v>
      </c>
      <c r="N206" s="489" t="str">
        <f t="shared" si="4"/>
        <v/>
      </c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</row>
    <row r="207">
      <c r="A207" s="542"/>
      <c r="B207" s="546"/>
      <c r="C207" s="547"/>
      <c r="D207" s="337"/>
      <c r="E207" s="559"/>
      <c r="F207" s="549"/>
      <c r="G207" s="549"/>
      <c r="H207" s="337"/>
      <c r="I207" s="543"/>
      <c r="J207" s="480"/>
      <c r="K207" s="488" t="str">
        <f t="shared" si="1"/>
        <v/>
      </c>
      <c r="L207" s="489">
        <f t="shared" si="2"/>
        <v>126</v>
      </c>
      <c r="M207" s="489">
        <f t="shared" si="3"/>
        <v>10</v>
      </c>
      <c r="N207" s="489" t="str">
        <f t="shared" si="4"/>
        <v/>
      </c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</row>
    <row r="208">
      <c r="A208" s="542"/>
      <c r="B208" s="546"/>
      <c r="C208" s="547"/>
      <c r="D208" s="337"/>
      <c r="E208" s="559"/>
      <c r="F208" s="549"/>
      <c r="G208" s="549"/>
      <c r="H208" s="337"/>
      <c r="I208" s="543"/>
      <c r="J208" s="480"/>
      <c r="K208" s="488" t="str">
        <f t="shared" si="1"/>
        <v/>
      </c>
      <c r="L208" s="489">
        <f t="shared" si="2"/>
        <v>126</v>
      </c>
      <c r="M208" s="489">
        <f t="shared" si="3"/>
        <v>10</v>
      </c>
      <c r="N208" s="489" t="str">
        <f t="shared" si="4"/>
        <v/>
      </c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</row>
    <row r="209">
      <c r="A209" s="542"/>
      <c r="B209" s="546"/>
      <c r="C209" s="547"/>
      <c r="D209" s="337"/>
      <c r="E209" s="559"/>
      <c r="F209" s="549"/>
      <c r="G209" s="549"/>
      <c r="H209" s="337"/>
      <c r="I209" s="543"/>
      <c r="J209" s="480"/>
      <c r="K209" s="488" t="str">
        <f t="shared" si="1"/>
        <v/>
      </c>
      <c r="L209" s="489">
        <f t="shared" si="2"/>
        <v>126</v>
      </c>
      <c r="M209" s="489">
        <f t="shared" si="3"/>
        <v>10</v>
      </c>
      <c r="N209" s="489" t="str">
        <f t="shared" si="4"/>
        <v/>
      </c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</row>
    <row r="210">
      <c r="A210" s="542"/>
      <c r="B210" s="546"/>
      <c r="C210" s="547"/>
      <c r="D210" s="337"/>
      <c r="E210" s="559"/>
      <c r="F210" s="549"/>
      <c r="G210" s="549"/>
      <c r="H210" s="337"/>
      <c r="I210" s="543"/>
      <c r="J210" s="480"/>
      <c r="K210" s="488" t="str">
        <f t="shared" si="1"/>
        <v/>
      </c>
      <c r="L210" s="489">
        <f t="shared" si="2"/>
        <v>126</v>
      </c>
      <c r="M210" s="489">
        <f t="shared" si="3"/>
        <v>10</v>
      </c>
      <c r="N210" s="489" t="str">
        <f t="shared" si="4"/>
        <v/>
      </c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</row>
    <row r="211">
      <c r="A211" s="542"/>
      <c r="B211" s="546"/>
      <c r="C211" s="547"/>
      <c r="D211" s="337"/>
      <c r="E211" s="559"/>
      <c r="F211" s="549"/>
      <c r="G211" s="549"/>
      <c r="H211" s="337"/>
      <c r="I211" s="543"/>
      <c r="J211" s="480"/>
      <c r="K211" s="488" t="str">
        <f t="shared" si="1"/>
        <v/>
      </c>
      <c r="L211" s="489">
        <f t="shared" si="2"/>
        <v>126</v>
      </c>
      <c r="M211" s="489">
        <f t="shared" si="3"/>
        <v>10</v>
      </c>
      <c r="N211" s="489" t="str">
        <f t="shared" si="4"/>
        <v/>
      </c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</row>
    <row r="212">
      <c r="A212" s="542"/>
      <c r="B212" s="546"/>
      <c r="C212" s="547"/>
      <c r="D212" s="337"/>
      <c r="E212" s="559"/>
      <c r="F212" s="549"/>
      <c r="G212" s="549"/>
      <c r="H212" s="337"/>
      <c r="I212" s="543"/>
      <c r="J212" s="480"/>
      <c r="K212" s="488" t="str">
        <f t="shared" si="1"/>
        <v/>
      </c>
      <c r="L212" s="489">
        <f t="shared" si="2"/>
        <v>126</v>
      </c>
      <c r="M212" s="489">
        <f t="shared" si="3"/>
        <v>10</v>
      </c>
      <c r="N212" s="489" t="str">
        <f t="shared" si="4"/>
        <v/>
      </c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</row>
    <row r="213">
      <c r="A213" s="542"/>
      <c r="B213" s="546"/>
      <c r="C213" s="547"/>
      <c r="D213" s="337"/>
      <c r="E213" s="559"/>
      <c r="F213" s="549"/>
      <c r="G213" s="549"/>
      <c r="H213" s="337"/>
      <c r="I213" s="543"/>
      <c r="J213" s="480"/>
      <c r="K213" s="488" t="str">
        <f t="shared" si="1"/>
        <v/>
      </c>
      <c r="L213" s="489">
        <f t="shared" si="2"/>
        <v>126</v>
      </c>
      <c r="M213" s="489">
        <f t="shared" si="3"/>
        <v>10</v>
      </c>
      <c r="N213" s="489" t="str">
        <f t="shared" si="4"/>
        <v/>
      </c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</row>
    <row r="214">
      <c r="A214" s="542"/>
      <c r="B214" s="546"/>
      <c r="C214" s="547"/>
      <c r="D214" s="337"/>
      <c r="E214" s="559"/>
      <c r="F214" s="549"/>
      <c r="G214" s="549"/>
      <c r="H214" s="337"/>
      <c r="I214" s="543"/>
      <c r="J214" s="480"/>
      <c r="K214" s="488" t="str">
        <f t="shared" si="1"/>
        <v/>
      </c>
      <c r="L214" s="489">
        <f t="shared" si="2"/>
        <v>126</v>
      </c>
      <c r="M214" s="489">
        <f t="shared" si="3"/>
        <v>10</v>
      </c>
      <c r="N214" s="489" t="str">
        <f t="shared" si="4"/>
        <v/>
      </c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</row>
    <row r="215">
      <c r="A215" s="542"/>
      <c r="B215" s="546"/>
      <c r="C215" s="547"/>
      <c r="D215" s="337"/>
      <c r="E215" s="559"/>
      <c r="F215" s="549"/>
      <c r="G215" s="549"/>
      <c r="H215" s="337"/>
      <c r="I215" s="543"/>
      <c r="J215" s="480"/>
      <c r="K215" s="488" t="str">
        <f t="shared" si="1"/>
        <v/>
      </c>
      <c r="L215" s="489">
        <f t="shared" si="2"/>
        <v>126</v>
      </c>
      <c r="M215" s="489">
        <f t="shared" si="3"/>
        <v>10</v>
      </c>
      <c r="N215" s="489" t="str">
        <f t="shared" si="4"/>
        <v/>
      </c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</row>
    <row r="216">
      <c r="A216" s="542"/>
      <c r="B216" s="546"/>
      <c r="C216" s="547"/>
      <c r="D216" s="337"/>
      <c r="E216" s="559"/>
      <c r="F216" s="549"/>
      <c r="G216" s="549"/>
      <c r="H216" s="337"/>
      <c r="I216" s="543"/>
      <c r="J216" s="480"/>
      <c r="K216" s="488" t="str">
        <f t="shared" si="1"/>
        <v/>
      </c>
      <c r="L216" s="489">
        <f t="shared" si="2"/>
        <v>126</v>
      </c>
      <c r="M216" s="489">
        <f t="shared" si="3"/>
        <v>10</v>
      </c>
      <c r="N216" s="489" t="str">
        <f t="shared" si="4"/>
        <v/>
      </c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</row>
    <row r="217">
      <c r="A217" s="542"/>
      <c r="B217" s="546"/>
      <c r="C217" s="547"/>
      <c r="D217" s="337"/>
      <c r="E217" s="559"/>
      <c r="F217" s="549"/>
      <c r="G217" s="549"/>
      <c r="H217" s="337"/>
      <c r="I217" s="543"/>
      <c r="J217" s="480"/>
      <c r="K217" s="488" t="str">
        <f t="shared" si="1"/>
        <v/>
      </c>
      <c r="L217" s="489">
        <f t="shared" si="2"/>
        <v>126</v>
      </c>
      <c r="M217" s="489">
        <f t="shared" si="3"/>
        <v>10</v>
      </c>
      <c r="N217" s="489" t="str">
        <f t="shared" si="4"/>
        <v/>
      </c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</row>
    <row r="218">
      <c r="A218" s="542"/>
      <c r="B218" s="546"/>
      <c r="C218" s="547"/>
      <c r="D218" s="337"/>
      <c r="E218" s="559"/>
      <c r="F218" s="549"/>
      <c r="G218" s="549"/>
      <c r="H218" s="337"/>
      <c r="I218" s="543"/>
      <c r="J218" s="480"/>
      <c r="K218" s="488" t="str">
        <f t="shared" si="1"/>
        <v/>
      </c>
      <c r="L218" s="489">
        <f t="shared" si="2"/>
        <v>126</v>
      </c>
      <c r="M218" s="489">
        <f t="shared" si="3"/>
        <v>10</v>
      </c>
      <c r="N218" s="489" t="str">
        <f t="shared" si="4"/>
        <v/>
      </c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</row>
    <row r="219">
      <c r="A219" s="542"/>
      <c r="B219" s="546"/>
      <c r="C219" s="547"/>
      <c r="D219" s="337"/>
      <c r="E219" s="559"/>
      <c r="F219" s="549"/>
      <c r="G219" s="549"/>
      <c r="H219" s="337"/>
      <c r="I219" s="543"/>
      <c r="J219" s="480"/>
      <c r="K219" s="488" t="str">
        <f t="shared" si="1"/>
        <v/>
      </c>
      <c r="L219" s="489">
        <f t="shared" si="2"/>
        <v>126</v>
      </c>
      <c r="M219" s="489">
        <f t="shared" si="3"/>
        <v>10</v>
      </c>
      <c r="N219" s="489" t="str">
        <f t="shared" si="4"/>
        <v/>
      </c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</row>
    <row r="220">
      <c r="A220" s="542"/>
      <c r="B220" s="546"/>
      <c r="C220" s="547"/>
      <c r="D220" s="337"/>
      <c r="E220" s="559"/>
      <c r="F220" s="549"/>
      <c r="G220" s="549"/>
      <c r="H220" s="337"/>
      <c r="I220" s="543"/>
      <c r="J220" s="480"/>
      <c r="K220" s="488" t="str">
        <f t="shared" si="1"/>
        <v/>
      </c>
      <c r="L220" s="489">
        <f t="shared" si="2"/>
        <v>126</v>
      </c>
      <c r="M220" s="489">
        <f t="shared" si="3"/>
        <v>10</v>
      </c>
      <c r="N220" s="489" t="str">
        <f t="shared" si="4"/>
        <v/>
      </c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</row>
    <row r="221">
      <c r="A221" s="542"/>
      <c r="B221" s="546"/>
      <c r="C221" s="547"/>
      <c r="D221" s="337"/>
      <c r="E221" s="559"/>
      <c r="F221" s="549"/>
      <c r="G221" s="549"/>
      <c r="H221" s="337"/>
      <c r="I221" s="543"/>
      <c r="J221" s="480"/>
      <c r="K221" s="488" t="str">
        <f t="shared" si="1"/>
        <v/>
      </c>
      <c r="L221" s="489">
        <f t="shared" si="2"/>
        <v>126</v>
      </c>
      <c r="M221" s="489">
        <f t="shared" si="3"/>
        <v>10</v>
      </c>
      <c r="N221" s="489" t="str">
        <f t="shared" si="4"/>
        <v/>
      </c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</row>
    <row r="222">
      <c r="A222" s="542"/>
      <c r="B222" s="546"/>
      <c r="C222" s="547"/>
      <c r="D222" s="337"/>
      <c r="E222" s="559"/>
      <c r="F222" s="549"/>
      <c r="G222" s="549"/>
      <c r="H222" s="337"/>
      <c r="I222" s="543"/>
      <c r="J222" s="480"/>
      <c r="K222" s="488" t="str">
        <f t="shared" si="1"/>
        <v/>
      </c>
      <c r="L222" s="489">
        <f t="shared" si="2"/>
        <v>126</v>
      </c>
      <c r="M222" s="489">
        <f t="shared" si="3"/>
        <v>10</v>
      </c>
      <c r="N222" s="489" t="str">
        <f t="shared" si="4"/>
        <v/>
      </c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</row>
    <row r="223">
      <c r="A223" s="542"/>
      <c r="B223" s="546"/>
      <c r="C223" s="547"/>
      <c r="D223" s="337"/>
      <c r="E223" s="559"/>
      <c r="F223" s="549"/>
      <c r="G223" s="549"/>
      <c r="H223" s="337"/>
      <c r="I223" s="543"/>
      <c r="J223" s="480"/>
      <c r="K223" s="488" t="str">
        <f t="shared" si="1"/>
        <v/>
      </c>
      <c r="L223" s="489">
        <f t="shared" si="2"/>
        <v>126</v>
      </c>
      <c r="M223" s="489">
        <f t="shared" si="3"/>
        <v>10</v>
      </c>
      <c r="N223" s="489" t="str">
        <f t="shared" si="4"/>
        <v/>
      </c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</row>
    <row r="224">
      <c r="A224" s="542"/>
      <c r="B224" s="546"/>
      <c r="C224" s="547"/>
      <c r="D224" s="337"/>
      <c r="E224" s="559"/>
      <c r="F224" s="549"/>
      <c r="G224" s="549"/>
      <c r="H224" s="337"/>
      <c r="I224" s="543"/>
      <c r="J224" s="480"/>
      <c r="K224" s="488" t="str">
        <f t="shared" si="1"/>
        <v/>
      </c>
      <c r="L224" s="489">
        <f t="shared" si="2"/>
        <v>126</v>
      </c>
      <c r="M224" s="489">
        <f t="shared" si="3"/>
        <v>10</v>
      </c>
      <c r="N224" s="489" t="str">
        <f t="shared" si="4"/>
        <v/>
      </c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</row>
    <row r="225">
      <c r="A225" s="542"/>
      <c r="B225" s="546"/>
      <c r="C225" s="547"/>
      <c r="D225" s="337"/>
      <c r="E225" s="559"/>
      <c r="F225" s="549"/>
      <c r="G225" s="549"/>
      <c r="H225" s="337"/>
      <c r="I225" s="543"/>
      <c r="J225" s="480"/>
      <c r="K225" s="488" t="str">
        <f t="shared" si="1"/>
        <v/>
      </c>
      <c r="L225" s="489">
        <f t="shared" si="2"/>
        <v>126</v>
      </c>
      <c r="M225" s="489">
        <f t="shared" si="3"/>
        <v>10</v>
      </c>
      <c r="N225" s="489" t="str">
        <f t="shared" si="4"/>
        <v/>
      </c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</row>
    <row r="226">
      <c r="A226" s="542"/>
      <c r="B226" s="546"/>
      <c r="C226" s="547"/>
      <c r="D226" s="337"/>
      <c r="E226" s="559"/>
      <c r="F226" s="549"/>
      <c r="G226" s="549"/>
      <c r="H226" s="337"/>
      <c r="I226" s="543"/>
      <c r="J226" s="480"/>
      <c r="K226" s="488" t="str">
        <f t="shared" si="1"/>
        <v/>
      </c>
      <c r="L226" s="489">
        <f t="shared" si="2"/>
        <v>126</v>
      </c>
      <c r="M226" s="489">
        <f t="shared" si="3"/>
        <v>10</v>
      </c>
      <c r="N226" s="489" t="str">
        <f t="shared" si="4"/>
        <v/>
      </c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</row>
    <row r="227">
      <c r="A227" s="542"/>
      <c r="B227" s="546"/>
      <c r="C227" s="547"/>
      <c r="D227" s="337"/>
      <c r="E227" s="559"/>
      <c r="F227" s="549"/>
      <c r="G227" s="549"/>
      <c r="H227" s="337"/>
      <c r="I227" s="543"/>
      <c r="J227" s="480"/>
      <c r="K227" s="488" t="str">
        <f t="shared" si="1"/>
        <v/>
      </c>
      <c r="L227" s="489">
        <f t="shared" si="2"/>
        <v>126</v>
      </c>
      <c r="M227" s="489">
        <f t="shared" si="3"/>
        <v>10</v>
      </c>
      <c r="N227" s="489" t="str">
        <f t="shared" si="4"/>
        <v/>
      </c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</row>
    <row r="228">
      <c r="A228" s="542"/>
      <c r="B228" s="546"/>
      <c r="C228" s="547"/>
      <c r="D228" s="337"/>
      <c r="E228" s="559"/>
      <c r="F228" s="549"/>
      <c r="G228" s="549"/>
      <c r="H228" s="337"/>
      <c r="I228" s="543"/>
      <c r="J228" s="480"/>
      <c r="K228" s="488" t="str">
        <f t="shared" si="1"/>
        <v/>
      </c>
      <c r="L228" s="489">
        <f t="shared" si="2"/>
        <v>126</v>
      </c>
      <c r="M228" s="489">
        <f t="shared" si="3"/>
        <v>10</v>
      </c>
      <c r="N228" s="489" t="str">
        <f t="shared" si="4"/>
        <v/>
      </c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</row>
    <row r="229">
      <c r="A229" s="542"/>
      <c r="B229" s="546"/>
      <c r="C229" s="547"/>
      <c r="D229" s="337"/>
      <c r="E229" s="559"/>
      <c r="F229" s="549"/>
      <c r="G229" s="549"/>
      <c r="H229" s="337"/>
      <c r="I229" s="543"/>
      <c r="J229" s="480"/>
      <c r="K229" s="488" t="str">
        <f t="shared" si="1"/>
        <v/>
      </c>
      <c r="L229" s="489">
        <f t="shared" si="2"/>
        <v>126</v>
      </c>
      <c r="M229" s="489">
        <f t="shared" si="3"/>
        <v>10</v>
      </c>
      <c r="N229" s="489" t="str">
        <f t="shared" si="4"/>
        <v/>
      </c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</row>
    <row r="230">
      <c r="A230" s="542"/>
      <c r="B230" s="546"/>
      <c r="C230" s="547"/>
      <c r="D230" s="337"/>
      <c r="E230" s="559"/>
      <c r="F230" s="549"/>
      <c r="G230" s="549"/>
      <c r="H230" s="337"/>
      <c r="I230" s="543"/>
      <c r="J230" s="480"/>
      <c r="K230" s="488" t="str">
        <f t="shared" si="1"/>
        <v/>
      </c>
      <c r="L230" s="489">
        <f t="shared" si="2"/>
        <v>126</v>
      </c>
      <c r="M230" s="489">
        <f t="shared" si="3"/>
        <v>10</v>
      </c>
      <c r="N230" s="489" t="str">
        <f t="shared" si="4"/>
        <v/>
      </c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</row>
    <row r="231">
      <c r="A231" s="542"/>
      <c r="B231" s="546"/>
      <c r="C231" s="547"/>
      <c r="D231" s="337"/>
      <c r="E231" s="559"/>
      <c r="F231" s="549"/>
      <c r="G231" s="549"/>
      <c r="H231" s="337"/>
      <c r="I231" s="543"/>
      <c r="J231" s="480"/>
      <c r="K231" s="488" t="str">
        <f t="shared" si="1"/>
        <v/>
      </c>
      <c r="L231" s="489">
        <f t="shared" si="2"/>
        <v>126</v>
      </c>
      <c r="M231" s="489">
        <f t="shared" si="3"/>
        <v>10</v>
      </c>
      <c r="N231" s="489" t="str">
        <f t="shared" si="4"/>
        <v/>
      </c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</row>
    <row r="232">
      <c r="A232" s="542"/>
      <c r="B232" s="546"/>
      <c r="C232" s="547"/>
      <c r="D232" s="337"/>
      <c r="E232" s="559"/>
      <c r="F232" s="549"/>
      <c r="G232" s="549"/>
      <c r="H232" s="337"/>
      <c r="I232" s="543"/>
      <c r="J232" s="480"/>
      <c r="K232" s="488" t="str">
        <f t="shared" si="1"/>
        <v/>
      </c>
      <c r="L232" s="489">
        <f t="shared" si="2"/>
        <v>126</v>
      </c>
      <c r="M232" s="489">
        <f t="shared" si="3"/>
        <v>10</v>
      </c>
      <c r="N232" s="489" t="str">
        <f t="shared" si="4"/>
        <v/>
      </c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</row>
    <row r="233">
      <c r="A233" s="542"/>
      <c r="B233" s="546"/>
      <c r="C233" s="547"/>
      <c r="D233" s="337"/>
      <c r="E233" s="559"/>
      <c r="F233" s="549"/>
      <c r="G233" s="549"/>
      <c r="H233" s="337"/>
      <c r="I233" s="543"/>
      <c r="J233" s="480"/>
      <c r="K233" s="488" t="str">
        <f t="shared" si="1"/>
        <v/>
      </c>
      <c r="L233" s="489">
        <f t="shared" si="2"/>
        <v>126</v>
      </c>
      <c r="M233" s="489">
        <f t="shared" si="3"/>
        <v>10</v>
      </c>
      <c r="N233" s="489" t="str">
        <f t="shared" si="4"/>
        <v/>
      </c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</row>
    <row r="234">
      <c r="A234" s="542"/>
      <c r="B234" s="546"/>
      <c r="C234" s="547"/>
      <c r="D234" s="337"/>
      <c r="E234" s="559"/>
      <c r="F234" s="549"/>
      <c r="G234" s="549"/>
      <c r="H234" s="337"/>
      <c r="I234" s="543"/>
      <c r="J234" s="480"/>
      <c r="K234" s="488" t="str">
        <f t="shared" si="1"/>
        <v/>
      </c>
      <c r="L234" s="489">
        <f t="shared" si="2"/>
        <v>126</v>
      </c>
      <c r="M234" s="489">
        <f t="shared" si="3"/>
        <v>10</v>
      </c>
      <c r="N234" s="489" t="str">
        <f t="shared" si="4"/>
        <v/>
      </c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</row>
    <row r="235">
      <c r="A235" s="542"/>
      <c r="B235" s="546"/>
      <c r="C235" s="547"/>
      <c r="D235" s="337"/>
      <c r="E235" s="559"/>
      <c r="F235" s="549"/>
      <c r="G235" s="549"/>
      <c r="H235" s="337"/>
      <c r="I235" s="543"/>
      <c r="J235" s="480"/>
      <c r="K235" s="488" t="str">
        <f t="shared" si="1"/>
        <v/>
      </c>
      <c r="L235" s="489">
        <f t="shared" si="2"/>
        <v>126</v>
      </c>
      <c r="M235" s="489">
        <f t="shared" si="3"/>
        <v>10</v>
      </c>
      <c r="N235" s="489" t="str">
        <f t="shared" si="4"/>
        <v/>
      </c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</row>
    <row r="236">
      <c r="A236" s="542"/>
      <c r="B236" s="546"/>
      <c r="C236" s="547"/>
      <c r="D236" s="337"/>
      <c r="E236" s="559"/>
      <c r="F236" s="549"/>
      <c r="G236" s="549"/>
      <c r="H236" s="337"/>
      <c r="I236" s="543"/>
      <c r="J236" s="480"/>
      <c r="K236" s="488" t="str">
        <f t="shared" si="1"/>
        <v/>
      </c>
      <c r="L236" s="489">
        <f t="shared" si="2"/>
        <v>126</v>
      </c>
      <c r="M236" s="489">
        <f t="shared" si="3"/>
        <v>10</v>
      </c>
      <c r="N236" s="489" t="str">
        <f t="shared" si="4"/>
        <v/>
      </c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</row>
    <row r="237">
      <c r="A237" s="542"/>
      <c r="B237" s="546"/>
      <c r="C237" s="547"/>
      <c r="D237" s="337"/>
      <c r="E237" s="559"/>
      <c r="F237" s="549"/>
      <c r="G237" s="549"/>
      <c r="H237" s="337"/>
      <c r="I237" s="543"/>
      <c r="J237" s="480"/>
      <c r="K237" s="488" t="str">
        <f t="shared" si="1"/>
        <v/>
      </c>
      <c r="L237" s="489">
        <f t="shared" si="2"/>
        <v>126</v>
      </c>
      <c r="M237" s="489">
        <f t="shared" si="3"/>
        <v>10</v>
      </c>
      <c r="N237" s="489" t="str">
        <f t="shared" si="4"/>
        <v/>
      </c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</row>
    <row r="238">
      <c r="A238" s="542"/>
      <c r="B238" s="546"/>
      <c r="C238" s="547"/>
      <c r="D238" s="337"/>
      <c r="E238" s="559"/>
      <c r="F238" s="549"/>
      <c r="G238" s="549"/>
      <c r="H238" s="337"/>
      <c r="I238" s="543"/>
      <c r="J238" s="480"/>
      <c r="K238" s="488" t="str">
        <f t="shared" si="1"/>
        <v/>
      </c>
      <c r="L238" s="489">
        <f t="shared" si="2"/>
        <v>126</v>
      </c>
      <c r="M238" s="489">
        <f t="shared" si="3"/>
        <v>10</v>
      </c>
      <c r="N238" s="489" t="str">
        <f t="shared" si="4"/>
        <v/>
      </c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</row>
    <row r="239">
      <c r="A239" s="542"/>
      <c r="B239" s="546"/>
      <c r="C239" s="547"/>
      <c r="D239" s="337"/>
      <c r="E239" s="559"/>
      <c r="F239" s="549"/>
      <c r="G239" s="549"/>
      <c r="H239" s="337"/>
      <c r="I239" s="543"/>
      <c r="J239" s="480"/>
      <c r="K239" s="488" t="str">
        <f t="shared" si="1"/>
        <v/>
      </c>
      <c r="L239" s="489">
        <f t="shared" si="2"/>
        <v>126</v>
      </c>
      <c r="M239" s="489">
        <f t="shared" si="3"/>
        <v>10</v>
      </c>
      <c r="N239" s="489" t="str">
        <f t="shared" si="4"/>
        <v/>
      </c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</row>
    <row r="240">
      <c r="A240" s="542"/>
      <c r="B240" s="546"/>
      <c r="C240" s="547"/>
      <c r="D240" s="337"/>
      <c r="E240" s="559"/>
      <c r="F240" s="549"/>
      <c r="G240" s="549"/>
      <c r="H240" s="337"/>
      <c r="I240" s="543"/>
      <c r="J240" s="480"/>
      <c r="K240" s="488" t="str">
        <f t="shared" si="1"/>
        <v/>
      </c>
      <c r="L240" s="489">
        <f t="shared" si="2"/>
        <v>126</v>
      </c>
      <c r="M240" s="489">
        <f t="shared" si="3"/>
        <v>10</v>
      </c>
      <c r="N240" s="489" t="str">
        <f t="shared" si="4"/>
        <v/>
      </c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</row>
    <row r="241">
      <c r="A241" s="542"/>
      <c r="B241" s="546"/>
      <c r="C241" s="547"/>
      <c r="D241" s="337"/>
      <c r="E241" s="559"/>
      <c r="F241" s="549"/>
      <c r="G241" s="549"/>
      <c r="H241" s="337"/>
      <c r="I241" s="543"/>
      <c r="J241" s="480"/>
      <c r="K241" s="488" t="str">
        <f t="shared" si="1"/>
        <v/>
      </c>
      <c r="L241" s="489">
        <f t="shared" si="2"/>
        <v>126</v>
      </c>
      <c r="M241" s="489">
        <f t="shared" si="3"/>
        <v>10</v>
      </c>
      <c r="N241" s="489" t="str">
        <f t="shared" si="4"/>
        <v/>
      </c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</row>
    <row r="242">
      <c r="A242" s="542"/>
      <c r="B242" s="546"/>
      <c r="C242" s="547"/>
      <c r="D242" s="337"/>
      <c r="E242" s="559"/>
      <c r="F242" s="549"/>
      <c r="G242" s="549"/>
      <c r="H242" s="337"/>
      <c r="I242" s="543"/>
      <c r="J242" s="480"/>
      <c r="K242" s="488" t="str">
        <f t="shared" si="1"/>
        <v/>
      </c>
      <c r="L242" s="489">
        <f t="shared" si="2"/>
        <v>126</v>
      </c>
      <c r="M242" s="489">
        <f t="shared" si="3"/>
        <v>10</v>
      </c>
      <c r="N242" s="489" t="str">
        <f t="shared" si="4"/>
        <v/>
      </c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</row>
    <row r="243">
      <c r="A243" s="542"/>
      <c r="B243" s="546"/>
      <c r="C243" s="547"/>
      <c r="D243" s="337"/>
      <c r="E243" s="559"/>
      <c r="F243" s="549"/>
      <c r="G243" s="549"/>
      <c r="H243" s="337"/>
      <c r="I243" s="543"/>
      <c r="J243" s="480"/>
      <c r="K243" s="488" t="str">
        <f t="shared" si="1"/>
        <v/>
      </c>
      <c r="L243" s="489">
        <f t="shared" si="2"/>
        <v>126</v>
      </c>
      <c r="M243" s="489">
        <f t="shared" si="3"/>
        <v>10</v>
      </c>
      <c r="N243" s="489" t="str">
        <f t="shared" si="4"/>
        <v/>
      </c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</row>
    <row r="244">
      <c r="A244" s="542"/>
      <c r="B244" s="546"/>
      <c r="C244" s="547"/>
      <c r="D244" s="337"/>
      <c r="E244" s="559"/>
      <c r="F244" s="549"/>
      <c r="G244" s="549"/>
      <c r="H244" s="337"/>
      <c r="I244" s="543"/>
      <c r="J244" s="480"/>
      <c r="K244" s="488" t="str">
        <f t="shared" si="1"/>
        <v/>
      </c>
      <c r="L244" s="489">
        <f t="shared" si="2"/>
        <v>126</v>
      </c>
      <c r="M244" s="489">
        <f t="shared" si="3"/>
        <v>10</v>
      </c>
      <c r="N244" s="489" t="str">
        <f t="shared" si="4"/>
        <v/>
      </c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</row>
    <row r="245">
      <c r="A245" s="542"/>
      <c r="B245" s="546"/>
      <c r="C245" s="547"/>
      <c r="D245" s="337"/>
      <c r="E245" s="559"/>
      <c r="F245" s="549"/>
      <c r="G245" s="549"/>
      <c r="H245" s="337"/>
      <c r="I245" s="543"/>
      <c r="J245" s="480"/>
      <c r="K245" s="488" t="str">
        <f t="shared" si="1"/>
        <v/>
      </c>
      <c r="L245" s="489">
        <f t="shared" si="2"/>
        <v>126</v>
      </c>
      <c r="M245" s="489">
        <f t="shared" si="3"/>
        <v>10</v>
      </c>
      <c r="N245" s="489" t="str">
        <f t="shared" si="4"/>
        <v/>
      </c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</row>
    <row r="246">
      <c r="A246" s="542"/>
      <c r="B246" s="546"/>
      <c r="C246" s="547"/>
      <c r="D246" s="337"/>
      <c r="E246" s="559"/>
      <c r="F246" s="549"/>
      <c r="G246" s="549"/>
      <c r="H246" s="337"/>
      <c r="I246" s="543"/>
      <c r="J246" s="480"/>
      <c r="K246" s="488" t="str">
        <f t="shared" si="1"/>
        <v/>
      </c>
      <c r="L246" s="489">
        <f t="shared" si="2"/>
        <v>126</v>
      </c>
      <c r="M246" s="489">
        <f t="shared" si="3"/>
        <v>10</v>
      </c>
      <c r="N246" s="489" t="str">
        <f t="shared" si="4"/>
        <v/>
      </c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</row>
    <row r="247">
      <c r="A247" s="542"/>
      <c r="B247" s="546"/>
      <c r="C247" s="547"/>
      <c r="D247" s="337"/>
      <c r="E247" s="559"/>
      <c r="F247" s="549"/>
      <c r="G247" s="549"/>
      <c r="H247" s="337"/>
      <c r="I247" s="543"/>
      <c r="J247" s="480"/>
      <c r="K247" s="488" t="str">
        <f t="shared" si="1"/>
        <v/>
      </c>
      <c r="L247" s="489">
        <f t="shared" si="2"/>
        <v>126</v>
      </c>
      <c r="M247" s="489">
        <f t="shared" si="3"/>
        <v>10</v>
      </c>
      <c r="N247" s="489" t="str">
        <f t="shared" si="4"/>
        <v/>
      </c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</row>
    <row r="248">
      <c r="A248" s="542"/>
      <c r="B248" s="546"/>
      <c r="C248" s="547"/>
      <c r="D248" s="337"/>
      <c r="E248" s="559"/>
      <c r="F248" s="549"/>
      <c r="G248" s="549"/>
      <c r="H248" s="337"/>
      <c r="I248" s="543"/>
      <c r="J248" s="480"/>
      <c r="K248" s="488" t="str">
        <f t="shared" si="1"/>
        <v/>
      </c>
      <c r="L248" s="489">
        <f t="shared" si="2"/>
        <v>126</v>
      </c>
      <c r="M248" s="489">
        <f t="shared" si="3"/>
        <v>10</v>
      </c>
      <c r="N248" s="489" t="str">
        <f t="shared" si="4"/>
        <v/>
      </c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</row>
    <row r="249">
      <c r="A249" s="542"/>
      <c r="B249" s="546"/>
      <c r="C249" s="547"/>
      <c r="D249" s="337"/>
      <c r="E249" s="559"/>
      <c r="F249" s="549"/>
      <c r="G249" s="549"/>
      <c r="H249" s="337"/>
      <c r="I249" s="543"/>
      <c r="J249" s="480"/>
      <c r="K249" s="488" t="str">
        <f t="shared" si="1"/>
        <v/>
      </c>
      <c r="L249" s="489">
        <f t="shared" si="2"/>
        <v>126</v>
      </c>
      <c r="M249" s="489">
        <f t="shared" si="3"/>
        <v>10</v>
      </c>
      <c r="N249" s="489" t="str">
        <f t="shared" si="4"/>
        <v/>
      </c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</row>
    <row r="250">
      <c r="A250" s="542"/>
      <c r="B250" s="546"/>
      <c r="C250" s="547"/>
      <c r="D250" s="337"/>
      <c r="E250" s="559"/>
      <c r="F250" s="549"/>
      <c r="G250" s="549"/>
      <c r="H250" s="337"/>
      <c r="I250" s="543"/>
      <c r="J250" s="480"/>
      <c r="K250" s="488" t="str">
        <f t="shared" si="1"/>
        <v/>
      </c>
      <c r="L250" s="489">
        <f t="shared" si="2"/>
        <v>126</v>
      </c>
      <c r="M250" s="489">
        <f t="shared" si="3"/>
        <v>10</v>
      </c>
      <c r="N250" s="489" t="str">
        <f t="shared" si="4"/>
        <v/>
      </c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</row>
    <row r="251">
      <c r="A251" s="542"/>
      <c r="B251" s="546"/>
      <c r="C251" s="547"/>
      <c r="D251" s="337"/>
      <c r="E251" s="559"/>
      <c r="F251" s="549"/>
      <c r="G251" s="549"/>
      <c r="H251" s="337"/>
      <c r="I251" s="543"/>
      <c r="J251" s="480"/>
      <c r="K251" s="488" t="str">
        <f t="shared" si="1"/>
        <v/>
      </c>
      <c r="L251" s="489">
        <f t="shared" si="2"/>
        <v>126</v>
      </c>
      <c r="M251" s="489">
        <f t="shared" si="3"/>
        <v>10</v>
      </c>
      <c r="N251" s="489" t="str">
        <f t="shared" si="4"/>
        <v/>
      </c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</row>
    <row r="252">
      <c r="A252" s="542"/>
      <c r="B252" s="546"/>
      <c r="C252" s="547"/>
      <c r="D252" s="337"/>
      <c r="E252" s="559"/>
      <c r="F252" s="549"/>
      <c r="G252" s="549"/>
      <c r="H252" s="337"/>
      <c r="I252" s="543"/>
      <c r="J252" s="480"/>
      <c r="K252" s="488" t="str">
        <f t="shared" si="1"/>
        <v/>
      </c>
      <c r="L252" s="489">
        <f t="shared" si="2"/>
        <v>126</v>
      </c>
      <c r="M252" s="489">
        <f t="shared" si="3"/>
        <v>10</v>
      </c>
      <c r="N252" s="489" t="str">
        <f t="shared" si="4"/>
        <v/>
      </c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</row>
    <row r="253">
      <c r="A253" s="542"/>
      <c r="B253" s="546"/>
      <c r="C253" s="547"/>
      <c r="D253" s="337"/>
      <c r="E253" s="559"/>
      <c r="F253" s="549"/>
      <c r="G253" s="549"/>
      <c r="H253" s="337"/>
      <c r="I253" s="543"/>
      <c r="J253" s="480"/>
      <c r="K253" s="488" t="str">
        <f t="shared" si="1"/>
        <v/>
      </c>
      <c r="L253" s="489">
        <f t="shared" si="2"/>
        <v>126</v>
      </c>
      <c r="M253" s="489">
        <f t="shared" si="3"/>
        <v>10</v>
      </c>
      <c r="N253" s="489" t="str">
        <f t="shared" si="4"/>
        <v/>
      </c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</row>
    <row r="254">
      <c r="A254" s="542"/>
      <c r="B254" s="546"/>
      <c r="C254" s="547"/>
      <c r="D254" s="337"/>
      <c r="E254" s="559"/>
      <c r="F254" s="549"/>
      <c r="G254" s="549"/>
      <c r="H254" s="337"/>
      <c r="I254" s="543"/>
      <c r="J254" s="480"/>
      <c r="K254" s="488" t="str">
        <f t="shared" si="1"/>
        <v/>
      </c>
      <c r="L254" s="489">
        <f t="shared" si="2"/>
        <v>126</v>
      </c>
      <c r="M254" s="489">
        <f t="shared" si="3"/>
        <v>10</v>
      </c>
      <c r="N254" s="489" t="str">
        <f t="shared" si="4"/>
        <v/>
      </c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</row>
    <row r="255">
      <c r="A255" s="542"/>
      <c r="B255" s="546"/>
      <c r="C255" s="547"/>
      <c r="D255" s="337"/>
      <c r="E255" s="559"/>
      <c r="F255" s="549"/>
      <c r="G255" s="549"/>
      <c r="H255" s="337"/>
      <c r="I255" s="543"/>
      <c r="J255" s="480"/>
      <c r="K255" s="488" t="str">
        <f t="shared" si="1"/>
        <v/>
      </c>
      <c r="L255" s="489">
        <f t="shared" si="2"/>
        <v>126</v>
      </c>
      <c r="M255" s="489">
        <f t="shared" si="3"/>
        <v>10</v>
      </c>
      <c r="N255" s="489" t="str">
        <f t="shared" si="4"/>
        <v/>
      </c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</row>
    <row r="256">
      <c r="A256" s="542"/>
      <c r="B256" s="546"/>
      <c r="C256" s="547"/>
      <c r="D256" s="337"/>
      <c r="E256" s="559"/>
      <c r="F256" s="549"/>
      <c r="G256" s="549"/>
      <c r="H256" s="337"/>
      <c r="I256" s="543"/>
      <c r="J256" s="480"/>
      <c r="K256" s="488" t="str">
        <f t="shared" si="1"/>
        <v/>
      </c>
      <c r="L256" s="489">
        <f t="shared" si="2"/>
        <v>126</v>
      </c>
      <c r="M256" s="489">
        <f t="shared" si="3"/>
        <v>10</v>
      </c>
      <c r="N256" s="489" t="str">
        <f t="shared" si="4"/>
        <v/>
      </c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</row>
    <row r="257">
      <c r="A257" s="542"/>
      <c r="B257" s="546"/>
      <c r="C257" s="547"/>
      <c r="D257" s="337"/>
      <c r="E257" s="559"/>
      <c r="F257" s="549"/>
      <c r="G257" s="549"/>
      <c r="H257" s="337"/>
      <c r="I257" s="543"/>
      <c r="J257" s="480"/>
      <c r="K257" s="488" t="str">
        <f t="shared" si="1"/>
        <v/>
      </c>
      <c r="L257" s="489">
        <f t="shared" si="2"/>
        <v>126</v>
      </c>
      <c r="M257" s="489">
        <f t="shared" si="3"/>
        <v>10</v>
      </c>
      <c r="N257" s="489" t="str">
        <f t="shared" si="4"/>
        <v/>
      </c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</row>
    <row r="258">
      <c r="A258" s="542"/>
      <c r="B258" s="546"/>
      <c r="C258" s="547"/>
      <c r="D258" s="337"/>
      <c r="E258" s="559"/>
      <c r="F258" s="549"/>
      <c r="G258" s="549"/>
      <c r="H258" s="337"/>
      <c r="I258" s="543"/>
      <c r="J258" s="480"/>
      <c r="K258" s="488" t="str">
        <f t="shared" si="1"/>
        <v/>
      </c>
      <c r="L258" s="489">
        <f t="shared" si="2"/>
        <v>126</v>
      </c>
      <c r="M258" s="489">
        <f t="shared" si="3"/>
        <v>10</v>
      </c>
      <c r="N258" s="489" t="str">
        <f t="shared" si="4"/>
        <v/>
      </c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</row>
    <row r="259">
      <c r="A259" s="542"/>
      <c r="B259" s="546"/>
      <c r="C259" s="547"/>
      <c r="D259" s="337"/>
      <c r="E259" s="559"/>
      <c r="F259" s="549"/>
      <c r="G259" s="549"/>
      <c r="H259" s="337"/>
      <c r="I259" s="543"/>
      <c r="J259" s="480"/>
      <c r="K259" s="488" t="str">
        <f t="shared" si="1"/>
        <v/>
      </c>
      <c r="L259" s="489">
        <f t="shared" si="2"/>
        <v>126</v>
      </c>
      <c r="M259" s="489">
        <f t="shared" si="3"/>
        <v>10</v>
      </c>
      <c r="N259" s="489" t="str">
        <f t="shared" si="4"/>
        <v/>
      </c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</row>
    <row r="260">
      <c r="A260" s="542"/>
      <c r="B260" s="546"/>
      <c r="C260" s="547"/>
      <c r="D260" s="337"/>
      <c r="E260" s="559"/>
      <c r="F260" s="549"/>
      <c r="G260" s="549"/>
      <c r="H260" s="337"/>
      <c r="I260" s="543"/>
      <c r="J260" s="480"/>
      <c r="K260" s="488" t="str">
        <f t="shared" si="1"/>
        <v/>
      </c>
      <c r="L260" s="489">
        <f t="shared" si="2"/>
        <v>126</v>
      </c>
      <c r="M260" s="489">
        <f t="shared" si="3"/>
        <v>10</v>
      </c>
      <c r="N260" s="489" t="str">
        <f t="shared" si="4"/>
        <v/>
      </c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</row>
    <row r="261">
      <c r="A261" s="542"/>
      <c r="B261" s="546"/>
      <c r="C261" s="547"/>
      <c r="D261" s="337"/>
      <c r="E261" s="559"/>
      <c r="F261" s="549"/>
      <c r="G261" s="549"/>
      <c r="H261" s="337"/>
      <c r="I261" s="543"/>
      <c r="J261" s="480"/>
      <c r="K261" s="488" t="str">
        <f t="shared" si="1"/>
        <v/>
      </c>
      <c r="L261" s="489">
        <f t="shared" si="2"/>
        <v>126</v>
      </c>
      <c r="M261" s="489">
        <f t="shared" si="3"/>
        <v>10</v>
      </c>
      <c r="N261" s="489" t="str">
        <f t="shared" si="4"/>
        <v/>
      </c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</row>
    <row r="262">
      <c r="A262" s="542"/>
      <c r="B262" s="546"/>
      <c r="C262" s="547"/>
      <c r="D262" s="337"/>
      <c r="E262" s="559"/>
      <c r="F262" s="549"/>
      <c r="G262" s="549"/>
      <c r="H262" s="337"/>
      <c r="I262" s="543"/>
      <c r="J262" s="480"/>
      <c r="K262" s="488" t="str">
        <f t="shared" si="1"/>
        <v/>
      </c>
      <c r="L262" s="489">
        <f t="shared" si="2"/>
        <v>126</v>
      </c>
      <c r="M262" s="489">
        <f t="shared" si="3"/>
        <v>10</v>
      </c>
      <c r="N262" s="489" t="str">
        <f t="shared" si="4"/>
        <v/>
      </c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</row>
    <row r="263">
      <c r="A263" s="542"/>
      <c r="B263" s="546"/>
      <c r="C263" s="547"/>
      <c r="D263" s="337"/>
      <c r="E263" s="559"/>
      <c r="F263" s="549"/>
      <c r="G263" s="549"/>
      <c r="H263" s="337"/>
      <c r="I263" s="543"/>
      <c r="J263" s="480"/>
      <c r="K263" s="488" t="str">
        <f t="shared" si="1"/>
        <v/>
      </c>
      <c r="L263" s="489">
        <f t="shared" si="2"/>
        <v>126</v>
      </c>
      <c r="M263" s="489">
        <f t="shared" si="3"/>
        <v>10</v>
      </c>
      <c r="N263" s="489" t="str">
        <f t="shared" si="4"/>
        <v/>
      </c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</row>
    <row r="264">
      <c r="A264" s="542"/>
      <c r="B264" s="546"/>
      <c r="C264" s="547"/>
      <c r="D264" s="337"/>
      <c r="E264" s="559"/>
      <c r="F264" s="549"/>
      <c r="G264" s="549"/>
      <c r="H264" s="337"/>
      <c r="I264" s="543"/>
      <c r="J264" s="480"/>
      <c r="K264" s="488" t="str">
        <f t="shared" si="1"/>
        <v/>
      </c>
      <c r="L264" s="489">
        <f t="shared" si="2"/>
        <v>126</v>
      </c>
      <c r="M264" s="489">
        <f t="shared" si="3"/>
        <v>10</v>
      </c>
      <c r="N264" s="489" t="str">
        <f t="shared" si="4"/>
        <v/>
      </c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</row>
    <row r="265">
      <c r="A265" s="542"/>
      <c r="B265" s="546"/>
      <c r="C265" s="547"/>
      <c r="D265" s="337"/>
      <c r="E265" s="559"/>
      <c r="F265" s="549"/>
      <c r="G265" s="549"/>
      <c r="H265" s="337"/>
      <c r="I265" s="543"/>
      <c r="J265" s="480"/>
      <c r="K265" s="488" t="str">
        <f t="shared" si="1"/>
        <v/>
      </c>
      <c r="L265" s="489">
        <f t="shared" si="2"/>
        <v>126</v>
      </c>
      <c r="M265" s="489">
        <f t="shared" si="3"/>
        <v>10</v>
      </c>
      <c r="N265" s="489" t="str">
        <f t="shared" si="4"/>
        <v/>
      </c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</row>
    <row r="266">
      <c r="A266" s="542"/>
      <c r="B266" s="546"/>
      <c r="C266" s="547"/>
      <c r="D266" s="337"/>
      <c r="E266" s="559"/>
      <c r="F266" s="549"/>
      <c r="G266" s="549"/>
      <c r="H266" s="337"/>
      <c r="I266" s="543"/>
      <c r="J266" s="480"/>
      <c r="K266" s="488" t="str">
        <f t="shared" si="1"/>
        <v/>
      </c>
      <c r="L266" s="489">
        <f t="shared" si="2"/>
        <v>126</v>
      </c>
      <c r="M266" s="489">
        <f t="shared" si="3"/>
        <v>10</v>
      </c>
      <c r="N266" s="489" t="str">
        <f t="shared" si="4"/>
        <v/>
      </c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</row>
    <row r="267">
      <c r="A267" s="542"/>
      <c r="B267" s="546"/>
      <c r="C267" s="547"/>
      <c r="D267" s="337"/>
      <c r="E267" s="559"/>
      <c r="F267" s="549"/>
      <c r="G267" s="549"/>
      <c r="H267" s="337"/>
      <c r="I267" s="543"/>
      <c r="J267" s="480"/>
      <c r="K267" s="488" t="str">
        <f t="shared" si="1"/>
        <v/>
      </c>
      <c r="L267" s="489">
        <f t="shared" si="2"/>
        <v>126</v>
      </c>
      <c r="M267" s="489">
        <f t="shared" si="3"/>
        <v>10</v>
      </c>
      <c r="N267" s="489" t="str">
        <f t="shared" si="4"/>
        <v/>
      </c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</row>
    <row r="268">
      <c r="A268" s="542"/>
      <c r="B268" s="546"/>
      <c r="C268" s="547"/>
      <c r="D268" s="337"/>
      <c r="E268" s="559"/>
      <c r="F268" s="549"/>
      <c r="G268" s="549"/>
      <c r="H268" s="337"/>
      <c r="I268" s="543"/>
      <c r="J268" s="480"/>
      <c r="K268" s="488" t="str">
        <f t="shared" si="1"/>
        <v/>
      </c>
      <c r="L268" s="489">
        <f t="shared" si="2"/>
        <v>126</v>
      </c>
      <c r="M268" s="489">
        <f t="shared" si="3"/>
        <v>10</v>
      </c>
      <c r="N268" s="489" t="str">
        <f t="shared" si="4"/>
        <v/>
      </c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</row>
    <row r="269">
      <c r="A269" s="542"/>
      <c r="B269" s="546"/>
      <c r="C269" s="547"/>
      <c r="D269" s="337"/>
      <c r="E269" s="559"/>
      <c r="F269" s="549"/>
      <c r="G269" s="549"/>
      <c r="H269" s="337"/>
      <c r="I269" s="543"/>
      <c r="J269" s="480"/>
      <c r="K269" s="488" t="str">
        <f t="shared" si="1"/>
        <v/>
      </c>
      <c r="L269" s="489">
        <f t="shared" si="2"/>
        <v>126</v>
      </c>
      <c r="M269" s="489">
        <f t="shared" si="3"/>
        <v>10</v>
      </c>
      <c r="N269" s="489" t="str">
        <f t="shared" si="4"/>
        <v/>
      </c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</row>
    <row r="270">
      <c r="A270" s="542"/>
      <c r="B270" s="546"/>
      <c r="C270" s="547"/>
      <c r="D270" s="337"/>
      <c r="E270" s="559"/>
      <c r="F270" s="549"/>
      <c r="G270" s="549"/>
      <c r="H270" s="337"/>
      <c r="I270" s="543"/>
      <c r="J270" s="480"/>
      <c r="K270" s="488" t="str">
        <f t="shared" si="1"/>
        <v/>
      </c>
      <c r="L270" s="489">
        <f t="shared" si="2"/>
        <v>126</v>
      </c>
      <c r="M270" s="489">
        <f t="shared" si="3"/>
        <v>10</v>
      </c>
      <c r="N270" s="489" t="str">
        <f t="shared" si="4"/>
        <v/>
      </c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</row>
    <row r="271">
      <c r="A271" s="542"/>
      <c r="B271" s="546"/>
      <c r="C271" s="547"/>
      <c r="D271" s="337"/>
      <c r="E271" s="559"/>
      <c r="F271" s="549"/>
      <c r="G271" s="549"/>
      <c r="H271" s="337"/>
      <c r="I271" s="543"/>
      <c r="J271" s="480"/>
      <c r="K271" s="488" t="str">
        <f t="shared" si="1"/>
        <v/>
      </c>
      <c r="L271" s="489">
        <f t="shared" si="2"/>
        <v>126</v>
      </c>
      <c r="M271" s="489">
        <f t="shared" si="3"/>
        <v>10</v>
      </c>
      <c r="N271" s="489" t="str">
        <f t="shared" si="4"/>
        <v/>
      </c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</row>
    <row r="272">
      <c r="A272" s="542"/>
      <c r="B272" s="546"/>
      <c r="C272" s="547"/>
      <c r="D272" s="337"/>
      <c r="E272" s="559"/>
      <c r="F272" s="549"/>
      <c r="G272" s="549"/>
      <c r="H272" s="337"/>
      <c r="I272" s="543"/>
      <c r="J272" s="480"/>
      <c r="K272" s="488" t="str">
        <f t="shared" si="1"/>
        <v/>
      </c>
      <c r="L272" s="489">
        <f t="shared" si="2"/>
        <v>126</v>
      </c>
      <c r="M272" s="489">
        <f t="shared" si="3"/>
        <v>10</v>
      </c>
      <c r="N272" s="489" t="str">
        <f t="shared" si="4"/>
        <v/>
      </c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</row>
    <row r="273">
      <c r="A273" s="542"/>
      <c r="B273" s="546"/>
      <c r="C273" s="547"/>
      <c r="D273" s="337"/>
      <c r="E273" s="559"/>
      <c r="F273" s="549"/>
      <c r="G273" s="549"/>
      <c r="H273" s="337"/>
      <c r="I273" s="543"/>
      <c r="J273" s="480"/>
      <c r="K273" s="488" t="str">
        <f t="shared" si="1"/>
        <v/>
      </c>
      <c r="L273" s="489">
        <f t="shared" si="2"/>
        <v>126</v>
      </c>
      <c r="M273" s="489">
        <f t="shared" si="3"/>
        <v>10</v>
      </c>
      <c r="N273" s="489" t="str">
        <f t="shared" si="4"/>
        <v/>
      </c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</row>
    <row r="274">
      <c r="A274" s="542"/>
      <c r="B274" s="546"/>
      <c r="C274" s="547"/>
      <c r="D274" s="337"/>
      <c r="E274" s="559"/>
      <c r="F274" s="549"/>
      <c r="G274" s="549"/>
      <c r="H274" s="337"/>
      <c r="I274" s="543"/>
      <c r="J274" s="480"/>
      <c r="K274" s="488" t="str">
        <f t="shared" si="1"/>
        <v/>
      </c>
      <c r="L274" s="489">
        <f t="shared" si="2"/>
        <v>126</v>
      </c>
      <c r="M274" s="489">
        <f t="shared" si="3"/>
        <v>10</v>
      </c>
      <c r="N274" s="489" t="str">
        <f t="shared" si="4"/>
        <v/>
      </c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</row>
    <row r="275">
      <c r="A275" s="542"/>
      <c r="B275" s="546"/>
      <c r="C275" s="547"/>
      <c r="D275" s="337"/>
      <c r="E275" s="559"/>
      <c r="F275" s="549"/>
      <c r="G275" s="549"/>
      <c r="H275" s="337"/>
      <c r="I275" s="543"/>
      <c r="J275" s="480"/>
      <c r="K275" s="488" t="str">
        <f t="shared" si="1"/>
        <v/>
      </c>
      <c r="L275" s="489">
        <f t="shared" si="2"/>
        <v>126</v>
      </c>
      <c r="M275" s="489">
        <f t="shared" si="3"/>
        <v>10</v>
      </c>
      <c r="N275" s="489" t="str">
        <f t="shared" si="4"/>
        <v/>
      </c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</row>
    <row r="276">
      <c r="A276" s="542"/>
      <c r="B276" s="546"/>
      <c r="C276" s="547"/>
      <c r="D276" s="337"/>
      <c r="E276" s="559"/>
      <c r="F276" s="549"/>
      <c r="G276" s="549"/>
      <c r="H276" s="337"/>
      <c r="I276" s="543"/>
      <c r="J276" s="480"/>
      <c r="K276" s="488" t="str">
        <f t="shared" si="1"/>
        <v/>
      </c>
      <c r="L276" s="489">
        <f t="shared" si="2"/>
        <v>126</v>
      </c>
      <c r="M276" s="489">
        <f t="shared" si="3"/>
        <v>10</v>
      </c>
      <c r="N276" s="489" t="str">
        <f t="shared" si="4"/>
        <v/>
      </c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</row>
    <row r="277">
      <c r="A277" s="542"/>
      <c r="B277" s="546"/>
      <c r="C277" s="547"/>
      <c r="D277" s="337"/>
      <c r="E277" s="559"/>
      <c r="F277" s="549"/>
      <c r="G277" s="549"/>
      <c r="H277" s="337"/>
      <c r="I277" s="543"/>
      <c r="J277" s="480"/>
      <c r="K277" s="488" t="str">
        <f t="shared" si="1"/>
        <v/>
      </c>
      <c r="L277" s="489">
        <f t="shared" si="2"/>
        <v>126</v>
      </c>
      <c r="M277" s="489">
        <f t="shared" si="3"/>
        <v>10</v>
      </c>
      <c r="N277" s="489" t="str">
        <f t="shared" si="4"/>
        <v/>
      </c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</row>
    <row r="278">
      <c r="A278" s="542"/>
      <c r="B278" s="546"/>
      <c r="C278" s="547"/>
      <c r="D278" s="337"/>
      <c r="E278" s="559"/>
      <c r="F278" s="549"/>
      <c r="G278" s="549"/>
      <c r="H278" s="337"/>
      <c r="I278" s="543"/>
      <c r="J278" s="480"/>
      <c r="K278" s="488" t="str">
        <f t="shared" si="1"/>
        <v/>
      </c>
      <c r="L278" s="489">
        <f t="shared" si="2"/>
        <v>126</v>
      </c>
      <c r="M278" s="489">
        <f t="shared" si="3"/>
        <v>10</v>
      </c>
      <c r="N278" s="489" t="str">
        <f t="shared" si="4"/>
        <v/>
      </c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</row>
    <row r="279">
      <c r="A279" s="542"/>
      <c r="B279" s="546"/>
      <c r="C279" s="547"/>
      <c r="D279" s="337"/>
      <c r="E279" s="559"/>
      <c r="F279" s="549"/>
      <c r="G279" s="549"/>
      <c r="H279" s="337"/>
      <c r="I279" s="543"/>
      <c r="J279" s="480"/>
      <c r="K279" s="488" t="str">
        <f t="shared" si="1"/>
        <v/>
      </c>
      <c r="L279" s="489">
        <f t="shared" si="2"/>
        <v>126</v>
      </c>
      <c r="M279" s="489">
        <f t="shared" si="3"/>
        <v>10</v>
      </c>
      <c r="N279" s="489" t="str">
        <f t="shared" si="4"/>
        <v/>
      </c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</row>
    <row r="280">
      <c r="A280" s="542"/>
      <c r="B280" s="546"/>
      <c r="C280" s="547"/>
      <c r="D280" s="337"/>
      <c r="E280" s="559"/>
      <c r="F280" s="549"/>
      <c r="G280" s="549"/>
      <c r="H280" s="337"/>
      <c r="I280" s="543"/>
      <c r="J280" s="480"/>
      <c r="K280" s="488" t="str">
        <f t="shared" si="1"/>
        <v/>
      </c>
      <c r="L280" s="489">
        <f t="shared" si="2"/>
        <v>126</v>
      </c>
      <c r="M280" s="489">
        <f t="shared" si="3"/>
        <v>10</v>
      </c>
      <c r="N280" s="489" t="str">
        <f t="shared" si="4"/>
        <v/>
      </c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</row>
    <row r="281">
      <c r="A281" s="542"/>
      <c r="B281" s="546"/>
      <c r="C281" s="547"/>
      <c r="D281" s="337"/>
      <c r="E281" s="559"/>
      <c r="F281" s="549"/>
      <c r="G281" s="549"/>
      <c r="H281" s="337"/>
      <c r="I281" s="543"/>
      <c r="J281" s="480"/>
      <c r="K281" s="488" t="str">
        <f t="shared" si="1"/>
        <v/>
      </c>
      <c r="L281" s="489">
        <f t="shared" si="2"/>
        <v>126</v>
      </c>
      <c r="M281" s="489">
        <f t="shared" si="3"/>
        <v>10</v>
      </c>
      <c r="N281" s="489" t="str">
        <f t="shared" si="4"/>
        <v/>
      </c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</row>
    <row r="282">
      <c r="A282" s="542"/>
      <c r="B282" s="546"/>
      <c r="C282" s="547"/>
      <c r="D282" s="337"/>
      <c r="E282" s="559"/>
      <c r="F282" s="549"/>
      <c r="G282" s="549"/>
      <c r="H282" s="337"/>
      <c r="I282" s="543"/>
      <c r="J282" s="480"/>
      <c r="K282" s="488" t="str">
        <f t="shared" si="1"/>
        <v/>
      </c>
      <c r="L282" s="489">
        <f t="shared" si="2"/>
        <v>126</v>
      </c>
      <c r="M282" s="489">
        <f t="shared" si="3"/>
        <v>10</v>
      </c>
      <c r="N282" s="489" t="str">
        <f t="shared" si="4"/>
        <v/>
      </c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</row>
    <row r="283">
      <c r="A283" s="542"/>
      <c r="B283" s="546"/>
      <c r="C283" s="547"/>
      <c r="D283" s="337"/>
      <c r="E283" s="559"/>
      <c r="F283" s="549"/>
      <c r="G283" s="549"/>
      <c r="H283" s="337"/>
      <c r="I283" s="543"/>
      <c r="J283" s="480"/>
      <c r="K283" s="488" t="str">
        <f t="shared" si="1"/>
        <v/>
      </c>
      <c r="L283" s="489">
        <f t="shared" si="2"/>
        <v>126</v>
      </c>
      <c r="M283" s="489">
        <f t="shared" si="3"/>
        <v>10</v>
      </c>
      <c r="N283" s="489" t="str">
        <f t="shared" si="4"/>
        <v/>
      </c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</row>
    <row r="284">
      <c r="A284" s="542"/>
      <c r="B284" s="546"/>
      <c r="C284" s="547"/>
      <c r="D284" s="337"/>
      <c r="E284" s="559"/>
      <c r="F284" s="549"/>
      <c r="G284" s="549"/>
      <c r="H284" s="337"/>
      <c r="I284" s="543"/>
      <c r="J284" s="480"/>
      <c r="K284" s="488" t="str">
        <f t="shared" si="1"/>
        <v/>
      </c>
      <c r="L284" s="489">
        <f t="shared" si="2"/>
        <v>126</v>
      </c>
      <c r="M284" s="489">
        <f t="shared" si="3"/>
        <v>10</v>
      </c>
      <c r="N284" s="489" t="str">
        <f t="shared" si="4"/>
        <v/>
      </c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</row>
    <row r="285">
      <c r="A285" s="542"/>
      <c r="B285" s="546"/>
      <c r="C285" s="547"/>
      <c r="D285" s="337"/>
      <c r="E285" s="559"/>
      <c r="F285" s="549"/>
      <c r="G285" s="549"/>
      <c r="H285" s="337"/>
      <c r="I285" s="543"/>
      <c r="J285" s="480"/>
      <c r="K285" s="488" t="str">
        <f t="shared" si="1"/>
        <v/>
      </c>
      <c r="L285" s="489">
        <f t="shared" si="2"/>
        <v>126</v>
      </c>
      <c r="M285" s="489">
        <f t="shared" si="3"/>
        <v>10</v>
      </c>
      <c r="N285" s="489" t="str">
        <f t="shared" si="4"/>
        <v/>
      </c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</row>
    <row r="286">
      <c r="A286" s="542"/>
      <c r="B286" s="546"/>
      <c r="C286" s="547"/>
      <c r="D286" s="337"/>
      <c r="E286" s="559"/>
      <c r="F286" s="549"/>
      <c r="G286" s="549"/>
      <c r="H286" s="337"/>
      <c r="I286" s="543"/>
      <c r="J286" s="480"/>
      <c r="K286" s="488" t="str">
        <f t="shared" si="1"/>
        <v/>
      </c>
      <c r="L286" s="489">
        <f t="shared" si="2"/>
        <v>126</v>
      </c>
      <c r="M286" s="489">
        <f t="shared" si="3"/>
        <v>10</v>
      </c>
      <c r="N286" s="489" t="str">
        <f t="shared" si="4"/>
        <v/>
      </c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</row>
    <row r="287">
      <c r="A287" s="542"/>
      <c r="B287" s="546"/>
      <c r="C287" s="547"/>
      <c r="D287" s="337"/>
      <c r="E287" s="559"/>
      <c r="F287" s="549"/>
      <c r="G287" s="549"/>
      <c r="H287" s="337"/>
      <c r="I287" s="543"/>
      <c r="J287" s="480"/>
      <c r="K287" s="488" t="str">
        <f t="shared" si="1"/>
        <v/>
      </c>
      <c r="L287" s="489">
        <f t="shared" si="2"/>
        <v>126</v>
      </c>
      <c r="M287" s="489">
        <f t="shared" si="3"/>
        <v>10</v>
      </c>
      <c r="N287" s="489" t="str">
        <f t="shared" si="4"/>
        <v/>
      </c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</row>
    <row r="288">
      <c r="A288" s="542"/>
      <c r="B288" s="546"/>
      <c r="C288" s="547"/>
      <c r="D288" s="337"/>
      <c r="E288" s="559"/>
      <c r="F288" s="549"/>
      <c r="G288" s="549"/>
      <c r="H288" s="337"/>
      <c r="I288" s="543"/>
      <c r="J288" s="480"/>
      <c r="K288" s="488" t="str">
        <f t="shared" si="1"/>
        <v/>
      </c>
      <c r="L288" s="489">
        <f t="shared" si="2"/>
        <v>126</v>
      </c>
      <c r="M288" s="489">
        <f t="shared" si="3"/>
        <v>10</v>
      </c>
      <c r="N288" s="489" t="str">
        <f t="shared" si="4"/>
        <v/>
      </c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</row>
    <row r="289">
      <c r="A289" s="542"/>
      <c r="B289" s="546"/>
      <c r="C289" s="547"/>
      <c r="D289" s="337"/>
      <c r="E289" s="559"/>
      <c r="F289" s="549"/>
      <c r="G289" s="549"/>
      <c r="H289" s="337"/>
      <c r="I289" s="543"/>
      <c r="J289" s="480"/>
      <c r="K289" s="488" t="str">
        <f t="shared" si="1"/>
        <v/>
      </c>
      <c r="L289" s="489">
        <f t="shared" si="2"/>
        <v>126</v>
      </c>
      <c r="M289" s="489">
        <f t="shared" si="3"/>
        <v>10</v>
      </c>
      <c r="N289" s="489" t="str">
        <f t="shared" si="4"/>
        <v/>
      </c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</row>
    <row r="290">
      <c r="A290" s="542"/>
      <c r="B290" s="546"/>
      <c r="C290" s="547"/>
      <c r="D290" s="337"/>
      <c r="E290" s="559"/>
      <c r="F290" s="549"/>
      <c r="G290" s="549"/>
      <c r="H290" s="337"/>
      <c r="I290" s="543"/>
      <c r="J290" s="480"/>
      <c r="K290" s="488" t="str">
        <f t="shared" si="1"/>
        <v/>
      </c>
      <c r="L290" s="489">
        <f t="shared" si="2"/>
        <v>126</v>
      </c>
      <c r="M290" s="489">
        <f t="shared" si="3"/>
        <v>10</v>
      </c>
      <c r="N290" s="489" t="str">
        <f t="shared" si="4"/>
        <v/>
      </c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</row>
    <row r="291">
      <c r="A291" s="542"/>
      <c r="B291" s="546"/>
      <c r="C291" s="547"/>
      <c r="D291" s="337"/>
      <c r="E291" s="559"/>
      <c r="F291" s="549"/>
      <c r="G291" s="549"/>
      <c r="H291" s="337"/>
      <c r="I291" s="543"/>
      <c r="J291" s="480"/>
      <c r="K291" s="488" t="str">
        <f t="shared" si="1"/>
        <v/>
      </c>
      <c r="L291" s="489">
        <f t="shared" si="2"/>
        <v>126</v>
      </c>
      <c r="M291" s="489">
        <f t="shared" si="3"/>
        <v>10</v>
      </c>
      <c r="N291" s="489" t="str">
        <f t="shared" si="4"/>
        <v/>
      </c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</row>
    <row r="292">
      <c r="A292" s="542"/>
      <c r="B292" s="546"/>
      <c r="C292" s="547"/>
      <c r="D292" s="337"/>
      <c r="E292" s="559"/>
      <c r="F292" s="549"/>
      <c r="G292" s="549"/>
      <c r="H292" s="337"/>
      <c r="I292" s="543"/>
      <c r="J292" s="480"/>
      <c r="K292" s="488" t="str">
        <f t="shared" si="1"/>
        <v/>
      </c>
      <c r="L292" s="489">
        <f t="shared" si="2"/>
        <v>126</v>
      </c>
      <c r="M292" s="489">
        <f t="shared" si="3"/>
        <v>10</v>
      </c>
      <c r="N292" s="489" t="str">
        <f t="shared" si="4"/>
        <v/>
      </c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</row>
    <row r="293">
      <c r="A293" s="542"/>
      <c r="B293" s="546"/>
      <c r="C293" s="547"/>
      <c r="D293" s="337"/>
      <c r="E293" s="559"/>
      <c r="F293" s="549"/>
      <c r="G293" s="549"/>
      <c r="H293" s="337"/>
      <c r="I293" s="543"/>
      <c r="J293" s="480"/>
      <c r="K293" s="488" t="str">
        <f t="shared" si="1"/>
        <v/>
      </c>
      <c r="L293" s="489">
        <f t="shared" si="2"/>
        <v>126</v>
      </c>
      <c r="M293" s="489">
        <f t="shared" si="3"/>
        <v>10</v>
      </c>
      <c r="N293" s="489" t="str">
        <f t="shared" si="4"/>
        <v/>
      </c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</row>
    <row r="294">
      <c r="A294" s="542"/>
      <c r="B294" s="546"/>
      <c r="C294" s="547"/>
      <c r="D294" s="337"/>
      <c r="E294" s="559"/>
      <c r="F294" s="549"/>
      <c r="G294" s="549"/>
      <c r="H294" s="337"/>
      <c r="I294" s="543"/>
      <c r="J294" s="480"/>
      <c r="K294" s="488" t="str">
        <f t="shared" si="1"/>
        <v/>
      </c>
      <c r="L294" s="489">
        <f t="shared" si="2"/>
        <v>126</v>
      </c>
      <c r="M294" s="489">
        <f t="shared" si="3"/>
        <v>10</v>
      </c>
      <c r="N294" s="489" t="str">
        <f t="shared" si="4"/>
        <v/>
      </c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</row>
    <row r="295">
      <c r="A295" s="542"/>
      <c r="B295" s="546"/>
      <c r="C295" s="547"/>
      <c r="D295" s="337"/>
      <c r="E295" s="559"/>
      <c r="F295" s="549"/>
      <c r="G295" s="549"/>
      <c r="H295" s="337"/>
      <c r="I295" s="543"/>
      <c r="J295" s="480"/>
      <c r="K295" s="488" t="str">
        <f t="shared" si="1"/>
        <v/>
      </c>
      <c r="L295" s="489">
        <f t="shared" si="2"/>
        <v>126</v>
      </c>
      <c r="M295" s="489">
        <f t="shared" si="3"/>
        <v>10</v>
      </c>
      <c r="N295" s="489" t="str">
        <f t="shared" si="4"/>
        <v/>
      </c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</row>
    <row r="296">
      <c r="A296" s="542"/>
      <c r="B296" s="546"/>
      <c r="C296" s="547"/>
      <c r="D296" s="337"/>
      <c r="E296" s="559"/>
      <c r="F296" s="549"/>
      <c r="G296" s="549"/>
      <c r="H296" s="337"/>
      <c r="I296" s="543"/>
      <c r="J296" s="480"/>
      <c r="K296" s="488" t="str">
        <f t="shared" si="1"/>
        <v/>
      </c>
      <c r="L296" s="489">
        <f t="shared" si="2"/>
        <v>126</v>
      </c>
      <c r="M296" s="489">
        <f t="shared" si="3"/>
        <v>10</v>
      </c>
      <c r="N296" s="489" t="str">
        <f t="shared" si="4"/>
        <v/>
      </c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</row>
    <row r="297">
      <c r="A297" s="542"/>
      <c r="B297" s="546"/>
      <c r="C297" s="547"/>
      <c r="D297" s="337"/>
      <c r="E297" s="559"/>
      <c r="F297" s="549"/>
      <c r="G297" s="549"/>
      <c r="H297" s="337"/>
      <c r="I297" s="543"/>
      <c r="J297" s="480"/>
      <c r="K297" s="488" t="str">
        <f t="shared" si="1"/>
        <v/>
      </c>
      <c r="L297" s="489">
        <f t="shared" si="2"/>
        <v>126</v>
      </c>
      <c r="M297" s="489">
        <f t="shared" si="3"/>
        <v>10</v>
      </c>
      <c r="N297" s="489" t="str">
        <f t="shared" si="4"/>
        <v/>
      </c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</row>
    <row r="298">
      <c r="A298" s="542"/>
      <c r="B298" s="546"/>
      <c r="C298" s="547"/>
      <c r="D298" s="337"/>
      <c r="E298" s="559"/>
      <c r="F298" s="549"/>
      <c r="G298" s="549"/>
      <c r="H298" s="337"/>
      <c r="I298" s="543"/>
      <c r="J298" s="480"/>
      <c r="K298" s="488" t="str">
        <f t="shared" si="1"/>
        <v/>
      </c>
      <c r="L298" s="489">
        <f t="shared" si="2"/>
        <v>126</v>
      </c>
      <c r="M298" s="489">
        <f t="shared" si="3"/>
        <v>10</v>
      </c>
      <c r="N298" s="489" t="str">
        <f t="shared" si="4"/>
        <v/>
      </c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</row>
    <row r="299">
      <c r="A299" s="542"/>
      <c r="B299" s="546"/>
      <c r="C299" s="547"/>
      <c r="D299" s="337"/>
      <c r="E299" s="559"/>
      <c r="F299" s="549"/>
      <c r="G299" s="549"/>
      <c r="H299" s="337"/>
      <c r="I299" s="543"/>
      <c r="J299" s="480"/>
      <c r="K299" s="488" t="str">
        <f t="shared" si="1"/>
        <v/>
      </c>
      <c r="L299" s="489">
        <f t="shared" si="2"/>
        <v>126</v>
      </c>
      <c r="M299" s="489">
        <f t="shared" si="3"/>
        <v>10</v>
      </c>
      <c r="N299" s="489" t="str">
        <f t="shared" si="4"/>
        <v/>
      </c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</row>
    <row r="300">
      <c r="A300" s="542"/>
      <c r="B300" s="546"/>
      <c r="C300" s="547"/>
      <c r="D300" s="337"/>
      <c r="E300" s="559"/>
      <c r="F300" s="549"/>
      <c r="G300" s="549"/>
      <c r="H300" s="337"/>
      <c r="I300" s="543"/>
      <c r="J300" s="480"/>
      <c r="K300" s="488" t="str">
        <f t="shared" si="1"/>
        <v/>
      </c>
      <c r="L300" s="489">
        <f t="shared" si="2"/>
        <v>126</v>
      </c>
      <c r="M300" s="489">
        <f t="shared" si="3"/>
        <v>10</v>
      </c>
      <c r="N300" s="489" t="str">
        <f t="shared" si="4"/>
        <v/>
      </c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</row>
    <row r="301">
      <c r="A301" s="542"/>
      <c r="B301" s="546"/>
      <c r="C301" s="547"/>
      <c r="D301" s="337"/>
      <c r="E301" s="559"/>
      <c r="F301" s="549"/>
      <c r="G301" s="549"/>
      <c r="H301" s="337"/>
      <c r="I301" s="543"/>
      <c r="J301" s="480"/>
      <c r="K301" s="488" t="str">
        <f t="shared" si="1"/>
        <v/>
      </c>
      <c r="L301" s="489">
        <f t="shared" si="2"/>
        <v>126</v>
      </c>
      <c r="M301" s="489">
        <f t="shared" si="3"/>
        <v>10</v>
      </c>
      <c r="N301" s="489" t="str">
        <f t="shared" si="4"/>
        <v/>
      </c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</row>
    <row r="302">
      <c r="A302" s="542"/>
      <c r="B302" s="546"/>
      <c r="C302" s="547"/>
      <c r="D302" s="337"/>
      <c r="E302" s="559"/>
      <c r="F302" s="549"/>
      <c r="G302" s="549"/>
      <c r="H302" s="337"/>
      <c r="I302" s="543"/>
      <c r="J302" s="480"/>
      <c r="K302" s="488" t="str">
        <f t="shared" si="1"/>
        <v/>
      </c>
      <c r="L302" s="489">
        <f t="shared" si="2"/>
        <v>126</v>
      </c>
      <c r="M302" s="489">
        <f t="shared" si="3"/>
        <v>10</v>
      </c>
      <c r="N302" s="489" t="str">
        <f t="shared" si="4"/>
        <v/>
      </c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</row>
    <row r="303">
      <c r="A303" s="542"/>
      <c r="B303" s="546"/>
      <c r="C303" s="547"/>
      <c r="D303" s="337"/>
      <c r="E303" s="559"/>
      <c r="F303" s="549"/>
      <c r="G303" s="549"/>
      <c r="H303" s="337"/>
      <c r="I303" s="543"/>
      <c r="J303" s="480"/>
      <c r="K303" s="488" t="str">
        <f t="shared" si="1"/>
        <v/>
      </c>
      <c r="L303" s="489">
        <f t="shared" si="2"/>
        <v>126</v>
      </c>
      <c r="M303" s="489">
        <f t="shared" si="3"/>
        <v>10</v>
      </c>
      <c r="N303" s="489" t="str">
        <f t="shared" si="4"/>
        <v/>
      </c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</row>
    <row r="304">
      <c r="A304" s="542"/>
      <c r="B304" s="546"/>
      <c r="C304" s="547"/>
      <c r="D304" s="337"/>
      <c r="E304" s="559"/>
      <c r="F304" s="549"/>
      <c r="G304" s="549"/>
      <c r="H304" s="337"/>
      <c r="I304" s="543"/>
      <c r="J304" s="480"/>
      <c r="K304" s="488" t="str">
        <f t="shared" si="1"/>
        <v/>
      </c>
      <c r="L304" s="489">
        <f t="shared" si="2"/>
        <v>126</v>
      </c>
      <c r="M304" s="489">
        <f t="shared" si="3"/>
        <v>10</v>
      </c>
      <c r="N304" s="489" t="str">
        <f t="shared" si="4"/>
        <v/>
      </c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</row>
    <row r="305">
      <c r="A305" s="542"/>
      <c r="B305" s="546"/>
      <c r="C305" s="547"/>
      <c r="D305" s="337"/>
      <c r="E305" s="559"/>
      <c r="F305" s="549"/>
      <c r="G305" s="549"/>
      <c r="H305" s="337"/>
      <c r="I305" s="543"/>
      <c r="J305" s="480"/>
      <c r="K305" s="488" t="str">
        <f t="shared" si="1"/>
        <v/>
      </c>
      <c r="L305" s="489">
        <f t="shared" si="2"/>
        <v>126</v>
      </c>
      <c r="M305" s="489">
        <f t="shared" si="3"/>
        <v>10</v>
      </c>
      <c r="N305" s="489" t="str">
        <f t="shared" si="4"/>
        <v/>
      </c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</row>
    <row r="306">
      <c r="A306" s="542"/>
      <c r="B306" s="546"/>
      <c r="C306" s="547"/>
      <c r="D306" s="337"/>
      <c r="E306" s="559"/>
      <c r="F306" s="549"/>
      <c r="G306" s="549"/>
      <c r="H306" s="337"/>
      <c r="I306" s="543"/>
      <c r="J306" s="480"/>
      <c r="K306" s="488" t="str">
        <f t="shared" si="1"/>
        <v/>
      </c>
      <c r="L306" s="489">
        <f t="shared" si="2"/>
        <v>126</v>
      </c>
      <c r="M306" s="489">
        <f t="shared" si="3"/>
        <v>10</v>
      </c>
      <c r="N306" s="489" t="str">
        <f t="shared" si="4"/>
        <v/>
      </c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</row>
    <row r="307">
      <c r="A307" s="542"/>
      <c r="B307" s="546"/>
      <c r="C307" s="547"/>
      <c r="D307" s="337"/>
      <c r="E307" s="559"/>
      <c r="F307" s="549"/>
      <c r="G307" s="549"/>
      <c r="H307" s="337"/>
      <c r="I307" s="543"/>
      <c r="J307" s="480"/>
      <c r="K307" s="488" t="str">
        <f t="shared" si="1"/>
        <v/>
      </c>
      <c r="L307" s="489">
        <f t="shared" si="2"/>
        <v>126</v>
      </c>
      <c r="M307" s="489">
        <f t="shared" si="3"/>
        <v>10</v>
      </c>
      <c r="N307" s="489" t="str">
        <f t="shared" si="4"/>
        <v/>
      </c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</row>
    <row r="308">
      <c r="A308" s="542"/>
      <c r="B308" s="546"/>
      <c r="C308" s="547"/>
      <c r="D308" s="337"/>
      <c r="E308" s="559"/>
      <c r="F308" s="549"/>
      <c r="G308" s="549"/>
      <c r="H308" s="337"/>
      <c r="I308" s="543"/>
      <c r="J308" s="480"/>
      <c r="K308" s="488" t="str">
        <f t="shared" si="1"/>
        <v/>
      </c>
      <c r="L308" s="489">
        <f t="shared" si="2"/>
        <v>126</v>
      </c>
      <c r="M308" s="489">
        <f t="shared" si="3"/>
        <v>10</v>
      </c>
      <c r="N308" s="489" t="str">
        <f t="shared" si="4"/>
        <v/>
      </c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</row>
    <row r="309">
      <c r="A309" s="542"/>
      <c r="B309" s="546"/>
      <c r="C309" s="547"/>
      <c r="D309" s="337"/>
      <c r="E309" s="559"/>
      <c r="F309" s="549"/>
      <c r="G309" s="549"/>
      <c r="H309" s="337"/>
      <c r="I309" s="543"/>
      <c r="J309" s="480"/>
      <c r="K309" s="488" t="str">
        <f t="shared" si="1"/>
        <v/>
      </c>
      <c r="L309" s="489">
        <f t="shared" si="2"/>
        <v>126</v>
      </c>
      <c r="M309" s="489">
        <f t="shared" si="3"/>
        <v>10</v>
      </c>
      <c r="N309" s="489" t="str">
        <f t="shared" si="4"/>
        <v/>
      </c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</row>
    <row r="310">
      <c r="A310" s="542"/>
      <c r="B310" s="546"/>
      <c r="C310" s="547"/>
      <c r="D310" s="337"/>
      <c r="E310" s="559"/>
      <c r="F310" s="549"/>
      <c r="G310" s="549"/>
      <c r="H310" s="337"/>
      <c r="I310" s="543"/>
      <c r="J310" s="480"/>
      <c r="K310" s="488" t="str">
        <f t="shared" si="1"/>
        <v/>
      </c>
      <c r="L310" s="489">
        <f t="shared" si="2"/>
        <v>126</v>
      </c>
      <c r="M310" s="489">
        <f t="shared" si="3"/>
        <v>10</v>
      </c>
      <c r="N310" s="489" t="str">
        <f t="shared" si="4"/>
        <v/>
      </c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</row>
    <row r="311">
      <c r="A311" s="542"/>
      <c r="B311" s="546"/>
      <c r="C311" s="547"/>
      <c r="D311" s="337"/>
      <c r="E311" s="559"/>
      <c r="F311" s="549"/>
      <c r="G311" s="549"/>
      <c r="H311" s="337"/>
      <c r="I311" s="543"/>
      <c r="J311" s="480"/>
      <c r="K311" s="488" t="str">
        <f t="shared" si="1"/>
        <v/>
      </c>
      <c r="L311" s="489">
        <f t="shared" si="2"/>
        <v>126</v>
      </c>
      <c r="M311" s="489">
        <f t="shared" si="3"/>
        <v>10</v>
      </c>
      <c r="N311" s="489" t="str">
        <f t="shared" si="4"/>
        <v/>
      </c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</row>
    <row r="312">
      <c r="A312" s="542"/>
      <c r="B312" s="546"/>
      <c r="C312" s="547"/>
      <c r="D312" s="337"/>
      <c r="E312" s="559"/>
      <c r="F312" s="549"/>
      <c r="G312" s="549"/>
      <c r="H312" s="337"/>
      <c r="I312" s="543"/>
      <c r="J312" s="480"/>
      <c r="K312" s="488" t="str">
        <f t="shared" si="1"/>
        <v/>
      </c>
      <c r="L312" s="489">
        <f t="shared" si="2"/>
        <v>126</v>
      </c>
      <c r="M312" s="489">
        <f t="shared" si="3"/>
        <v>10</v>
      </c>
      <c r="N312" s="489" t="str">
        <f t="shared" si="4"/>
        <v/>
      </c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</row>
    <row r="313">
      <c r="A313" s="542"/>
      <c r="B313" s="546"/>
      <c r="C313" s="547"/>
      <c r="D313" s="337"/>
      <c r="E313" s="559"/>
      <c r="F313" s="549"/>
      <c r="G313" s="549"/>
      <c r="H313" s="337"/>
      <c r="I313" s="543"/>
      <c r="J313" s="480"/>
      <c r="K313" s="488" t="str">
        <f t="shared" si="1"/>
        <v/>
      </c>
      <c r="L313" s="489">
        <f t="shared" si="2"/>
        <v>126</v>
      </c>
      <c r="M313" s="489">
        <f t="shared" si="3"/>
        <v>10</v>
      </c>
      <c r="N313" s="489" t="str">
        <f t="shared" si="4"/>
        <v/>
      </c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</row>
    <row r="314">
      <c r="A314" s="542"/>
      <c r="B314" s="546"/>
      <c r="C314" s="547"/>
      <c r="D314" s="337"/>
      <c r="E314" s="559"/>
      <c r="F314" s="549"/>
      <c r="G314" s="549"/>
      <c r="H314" s="337"/>
      <c r="I314" s="543"/>
      <c r="J314" s="480"/>
      <c r="K314" s="488" t="str">
        <f t="shared" si="1"/>
        <v/>
      </c>
      <c r="L314" s="489">
        <f t="shared" si="2"/>
        <v>126</v>
      </c>
      <c r="M314" s="489">
        <f t="shared" si="3"/>
        <v>10</v>
      </c>
      <c r="N314" s="489" t="str">
        <f t="shared" si="4"/>
        <v/>
      </c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</row>
    <row r="315">
      <c r="A315" s="542"/>
      <c r="B315" s="546"/>
      <c r="C315" s="547"/>
      <c r="D315" s="337"/>
      <c r="E315" s="559"/>
      <c r="F315" s="549"/>
      <c r="G315" s="549"/>
      <c r="H315" s="337"/>
      <c r="I315" s="543"/>
      <c r="J315" s="480"/>
      <c r="K315" s="488" t="str">
        <f t="shared" si="1"/>
        <v/>
      </c>
      <c r="L315" s="489">
        <f t="shared" si="2"/>
        <v>126</v>
      </c>
      <c r="M315" s="489">
        <f t="shared" si="3"/>
        <v>10</v>
      </c>
      <c r="N315" s="489" t="str">
        <f t="shared" si="4"/>
        <v/>
      </c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</row>
    <row r="316">
      <c r="A316" s="542"/>
      <c r="B316" s="546"/>
      <c r="C316" s="547"/>
      <c r="D316" s="337"/>
      <c r="E316" s="559"/>
      <c r="F316" s="549"/>
      <c r="G316" s="549"/>
      <c r="H316" s="337"/>
      <c r="I316" s="543"/>
      <c r="J316" s="480"/>
      <c r="K316" s="488" t="str">
        <f t="shared" si="1"/>
        <v/>
      </c>
      <c r="L316" s="489">
        <f t="shared" si="2"/>
        <v>126</v>
      </c>
      <c r="M316" s="489">
        <f t="shared" si="3"/>
        <v>10</v>
      </c>
      <c r="N316" s="489" t="str">
        <f t="shared" si="4"/>
        <v/>
      </c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</row>
    <row r="317">
      <c r="A317" s="542"/>
      <c r="B317" s="546"/>
      <c r="C317" s="547"/>
      <c r="D317" s="337"/>
      <c r="E317" s="559"/>
      <c r="F317" s="549"/>
      <c r="G317" s="549"/>
      <c r="H317" s="337"/>
      <c r="I317" s="543"/>
      <c r="J317" s="480"/>
      <c r="K317" s="488" t="str">
        <f t="shared" si="1"/>
        <v/>
      </c>
      <c r="L317" s="489">
        <f t="shared" si="2"/>
        <v>126</v>
      </c>
      <c r="M317" s="489">
        <f t="shared" si="3"/>
        <v>10</v>
      </c>
      <c r="N317" s="489" t="str">
        <f t="shared" si="4"/>
        <v/>
      </c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</row>
    <row r="318">
      <c r="A318" s="542"/>
      <c r="B318" s="546"/>
      <c r="C318" s="547"/>
      <c r="D318" s="337"/>
      <c r="E318" s="559"/>
      <c r="F318" s="549"/>
      <c r="G318" s="549"/>
      <c r="H318" s="337"/>
      <c r="I318" s="543"/>
      <c r="J318" s="480"/>
      <c r="K318" s="488" t="str">
        <f t="shared" si="1"/>
        <v/>
      </c>
      <c r="L318" s="489">
        <f t="shared" si="2"/>
        <v>126</v>
      </c>
      <c r="M318" s="489">
        <f t="shared" si="3"/>
        <v>10</v>
      </c>
      <c r="N318" s="489" t="str">
        <f t="shared" si="4"/>
        <v/>
      </c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</row>
    <row r="319">
      <c r="A319" s="542"/>
      <c r="B319" s="546"/>
      <c r="C319" s="547"/>
      <c r="D319" s="337"/>
      <c r="E319" s="559"/>
      <c r="F319" s="549"/>
      <c r="G319" s="549"/>
      <c r="H319" s="337"/>
      <c r="I319" s="543"/>
      <c r="J319" s="480"/>
      <c r="K319" s="488" t="str">
        <f t="shared" si="1"/>
        <v/>
      </c>
      <c r="L319" s="489">
        <f t="shared" si="2"/>
        <v>126</v>
      </c>
      <c r="M319" s="489">
        <f t="shared" si="3"/>
        <v>10</v>
      </c>
      <c r="N319" s="489" t="str">
        <f t="shared" si="4"/>
        <v/>
      </c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</row>
    <row r="320">
      <c r="A320" s="542"/>
      <c r="B320" s="546"/>
      <c r="C320" s="547"/>
      <c r="D320" s="337"/>
      <c r="E320" s="559"/>
      <c r="F320" s="549"/>
      <c r="G320" s="549"/>
      <c r="H320" s="337"/>
      <c r="I320" s="543"/>
      <c r="J320" s="480"/>
      <c r="K320" s="488" t="str">
        <f t="shared" si="1"/>
        <v/>
      </c>
      <c r="L320" s="489">
        <f t="shared" si="2"/>
        <v>126</v>
      </c>
      <c r="M320" s="489">
        <f t="shared" si="3"/>
        <v>10</v>
      </c>
      <c r="N320" s="489" t="str">
        <f t="shared" si="4"/>
        <v/>
      </c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</row>
    <row r="321">
      <c r="A321" s="542"/>
      <c r="B321" s="546"/>
      <c r="C321" s="547"/>
      <c r="D321" s="337"/>
      <c r="E321" s="559"/>
      <c r="F321" s="549"/>
      <c r="G321" s="549"/>
      <c r="H321" s="337"/>
      <c r="I321" s="543"/>
      <c r="J321" s="480"/>
      <c r="K321" s="488" t="str">
        <f t="shared" si="1"/>
        <v/>
      </c>
      <c r="L321" s="489">
        <f t="shared" si="2"/>
        <v>126</v>
      </c>
      <c r="M321" s="489">
        <f t="shared" si="3"/>
        <v>10</v>
      </c>
      <c r="N321" s="489" t="str">
        <f t="shared" si="4"/>
        <v/>
      </c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</row>
    <row r="322">
      <c r="A322" s="542"/>
      <c r="B322" s="546"/>
      <c r="C322" s="547"/>
      <c r="D322" s="337"/>
      <c r="E322" s="559"/>
      <c r="F322" s="549"/>
      <c r="G322" s="549"/>
      <c r="H322" s="337"/>
      <c r="I322" s="543"/>
      <c r="J322" s="480"/>
      <c r="K322" s="488" t="str">
        <f t="shared" si="1"/>
        <v/>
      </c>
      <c r="L322" s="489">
        <f t="shared" si="2"/>
        <v>126</v>
      </c>
      <c r="M322" s="489">
        <f t="shared" si="3"/>
        <v>10</v>
      </c>
      <c r="N322" s="489" t="str">
        <f t="shared" si="4"/>
        <v/>
      </c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</row>
    <row r="323">
      <c r="A323" s="542"/>
      <c r="B323" s="546"/>
      <c r="C323" s="547"/>
      <c r="D323" s="337"/>
      <c r="E323" s="559"/>
      <c r="F323" s="549"/>
      <c r="G323" s="549"/>
      <c r="H323" s="337"/>
      <c r="I323" s="543"/>
      <c r="J323" s="480"/>
      <c r="K323" s="488" t="str">
        <f t="shared" si="1"/>
        <v/>
      </c>
      <c r="L323" s="489">
        <f t="shared" si="2"/>
        <v>126</v>
      </c>
      <c r="M323" s="489">
        <f t="shared" si="3"/>
        <v>10</v>
      </c>
      <c r="N323" s="489" t="str">
        <f t="shared" si="4"/>
        <v/>
      </c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</row>
    <row r="324">
      <c r="A324" s="542"/>
      <c r="B324" s="546"/>
      <c r="C324" s="547"/>
      <c r="D324" s="337"/>
      <c r="E324" s="559"/>
      <c r="F324" s="549"/>
      <c r="G324" s="549"/>
      <c r="H324" s="337"/>
      <c r="I324" s="543"/>
      <c r="J324" s="480"/>
      <c r="K324" s="488" t="str">
        <f t="shared" si="1"/>
        <v/>
      </c>
      <c r="L324" s="489">
        <f t="shared" si="2"/>
        <v>126</v>
      </c>
      <c r="M324" s="489">
        <f t="shared" si="3"/>
        <v>10</v>
      </c>
      <c r="N324" s="489" t="str">
        <f t="shared" si="4"/>
        <v/>
      </c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</row>
    <row r="325">
      <c r="A325" s="542"/>
      <c r="B325" s="546"/>
      <c r="C325" s="547"/>
      <c r="D325" s="337"/>
      <c r="E325" s="559"/>
      <c r="F325" s="549"/>
      <c r="G325" s="549"/>
      <c r="H325" s="337"/>
      <c r="I325" s="543"/>
      <c r="J325" s="480"/>
      <c r="K325" s="488" t="str">
        <f t="shared" si="1"/>
        <v/>
      </c>
      <c r="L325" s="489">
        <f t="shared" si="2"/>
        <v>126</v>
      </c>
      <c r="M325" s="489">
        <f t="shared" si="3"/>
        <v>10</v>
      </c>
      <c r="N325" s="489" t="str">
        <f t="shared" si="4"/>
        <v/>
      </c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</row>
    <row r="326">
      <c r="A326" s="542"/>
      <c r="B326" s="546"/>
      <c r="C326" s="547"/>
      <c r="D326" s="337"/>
      <c r="E326" s="559"/>
      <c r="F326" s="549"/>
      <c r="G326" s="549"/>
      <c r="H326" s="337"/>
      <c r="I326" s="543"/>
      <c r="J326" s="480"/>
      <c r="K326" s="488" t="str">
        <f t="shared" si="1"/>
        <v/>
      </c>
      <c r="L326" s="489">
        <f t="shared" si="2"/>
        <v>126</v>
      </c>
      <c r="M326" s="489">
        <f t="shared" si="3"/>
        <v>10</v>
      </c>
      <c r="N326" s="489" t="str">
        <f t="shared" si="4"/>
        <v/>
      </c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</row>
    <row r="327">
      <c r="A327" s="542"/>
      <c r="B327" s="546"/>
      <c r="C327" s="547"/>
      <c r="D327" s="337"/>
      <c r="E327" s="559"/>
      <c r="F327" s="549"/>
      <c r="G327" s="549"/>
      <c r="H327" s="337"/>
      <c r="I327" s="543"/>
      <c r="J327" s="480"/>
      <c r="K327" s="488" t="str">
        <f t="shared" si="1"/>
        <v/>
      </c>
      <c r="L327" s="489">
        <f t="shared" si="2"/>
        <v>126</v>
      </c>
      <c r="M327" s="489">
        <f t="shared" si="3"/>
        <v>10</v>
      </c>
      <c r="N327" s="489" t="str">
        <f t="shared" si="4"/>
        <v/>
      </c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</row>
    <row r="328">
      <c r="A328" s="542"/>
      <c r="B328" s="546"/>
      <c r="C328" s="547"/>
      <c r="D328" s="337"/>
      <c r="E328" s="559"/>
      <c r="F328" s="549"/>
      <c r="G328" s="549"/>
      <c r="H328" s="337"/>
      <c r="I328" s="543"/>
      <c r="J328" s="480"/>
      <c r="K328" s="488" t="str">
        <f t="shared" si="1"/>
        <v/>
      </c>
      <c r="L328" s="489">
        <f t="shared" si="2"/>
        <v>126</v>
      </c>
      <c r="M328" s="489">
        <f t="shared" si="3"/>
        <v>10</v>
      </c>
      <c r="N328" s="489" t="str">
        <f t="shared" si="4"/>
        <v/>
      </c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</row>
    <row r="329">
      <c r="A329" s="542"/>
      <c r="B329" s="546"/>
      <c r="C329" s="547"/>
      <c r="D329" s="337"/>
      <c r="E329" s="559"/>
      <c r="F329" s="549"/>
      <c r="G329" s="549"/>
      <c r="H329" s="337"/>
      <c r="I329" s="543"/>
      <c r="J329" s="480"/>
      <c r="K329" s="488" t="str">
        <f t="shared" si="1"/>
        <v/>
      </c>
      <c r="L329" s="489">
        <f t="shared" si="2"/>
        <v>126</v>
      </c>
      <c r="M329" s="489">
        <f t="shared" si="3"/>
        <v>10</v>
      </c>
      <c r="N329" s="489" t="str">
        <f t="shared" si="4"/>
        <v/>
      </c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</row>
    <row r="330">
      <c r="A330" s="542"/>
      <c r="B330" s="546"/>
      <c r="C330" s="547"/>
      <c r="D330" s="337"/>
      <c r="E330" s="559"/>
      <c r="F330" s="549"/>
      <c r="G330" s="549"/>
      <c r="H330" s="337"/>
      <c r="I330" s="543"/>
      <c r="J330" s="480"/>
      <c r="K330" s="488" t="str">
        <f t="shared" si="1"/>
        <v/>
      </c>
      <c r="L330" s="489">
        <f t="shared" si="2"/>
        <v>126</v>
      </c>
      <c r="M330" s="489">
        <f t="shared" si="3"/>
        <v>10</v>
      </c>
      <c r="N330" s="489" t="str">
        <f t="shared" si="4"/>
        <v/>
      </c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</row>
    <row r="331">
      <c r="A331" s="542"/>
      <c r="B331" s="546"/>
      <c r="C331" s="547"/>
      <c r="D331" s="337"/>
      <c r="E331" s="559"/>
      <c r="F331" s="549"/>
      <c r="G331" s="549"/>
      <c r="H331" s="337"/>
      <c r="I331" s="543"/>
      <c r="J331" s="480"/>
      <c r="K331" s="488" t="str">
        <f t="shared" si="1"/>
        <v/>
      </c>
      <c r="L331" s="489">
        <f t="shared" si="2"/>
        <v>126</v>
      </c>
      <c r="M331" s="489">
        <f t="shared" si="3"/>
        <v>10</v>
      </c>
      <c r="N331" s="489" t="str">
        <f t="shared" si="4"/>
        <v/>
      </c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</row>
    <row r="332">
      <c r="A332" s="542"/>
      <c r="B332" s="546"/>
      <c r="C332" s="547"/>
      <c r="D332" s="337"/>
      <c r="E332" s="559"/>
      <c r="F332" s="549"/>
      <c r="G332" s="549"/>
      <c r="H332" s="337"/>
      <c r="I332" s="543"/>
      <c r="J332" s="480"/>
      <c r="K332" s="488" t="str">
        <f t="shared" si="1"/>
        <v/>
      </c>
      <c r="L332" s="489">
        <f t="shared" si="2"/>
        <v>126</v>
      </c>
      <c r="M332" s="489">
        <f t="shared" si="3"/>
        <v>10</v>
      </c>
      <c r="N332" s="489" t="str">
        <f t="shared" si="4"/>
        <v/>
      </c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</row>
    <row r="333">
      <c r="A333" s="542"/>
      <c r="B333" s="546"/>
      <c r="C333" s="547"/>
      <c r="D333" s="337"/>
      <c r="E333" s="559"/>
      <c r="F333" s="549"/>
      <c r="G333" s="549"/>
      <c r="H333" s="337"/>
      <c r="I333" s="543"/>
      <c r="J333" s="480"/>
      <c r="K333" s="488" t="str">
        <f t="shared" si="1"/>
        <v/>
      </c>
      <c r="L333" s="489">
        <f t="shared" si="2"/>
        <v>126</v>
      </c>
      <c r="M333" s="489">
        <f t="shared" si="3"/>
        <v>10</v>
      </c>
      <c r="N333" s="489" t="str">
        <f t="shared" si="4"/>
        <v/>
      </c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</row>
    <row r="334">
      <c r="A334" s="542"/>
      <c r="B334" s="546"/>
      <c r="C334" s="547"/>
      <c r="D334" s="337"/>
      <c r="E334" s="559"/>
      <c r="F334" s="549"/>
      <c r="G334" s="549"/>
      <c r="H334" s="337"/>
      <c r="I334" s="543"/>
      <c r="J334" s="480"/>
      <c r="K334" s="488" t="str">
        <f t="shared" si="1"/>
        <v/>
      </c>
      <c r="L334" s="489">
        <f t="shared" si="2"/>
        <v>126</v>
      </c>
      <c r="M334" s="489">
        <f t="shared" si="3"/>
        <v>10</v>
      </c>
      <c r="N334" s="489" t="str">
        <f t="shared" si="4"/>
        <v/>
      </c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</row>
    <row r="335">
      <c r="A335" s="542"/>
      <c r="B335" s="546"/>
      <c r="C335" s="547"/>
      <c r="D335" s="337"/>
      <c r="E335" s="559"/>
      <c r="F335" s="549"/>
      <c r="G335" s="549"/>
      <c r="H335" s="337"/>
      <c r="I335" s="543"/>
      <c r="J335" s="480"/>
      <c r="K335" s="488" t="str">
        <f t="shared" si="1"/>
        <v/>
      </c>
      <c r="L335" s="489">
        <f t="shared" si="2"/>
        <v>126</v>
      </c>
      <c r="M335" s="489">
        <f t="shared" si="3"/>
        <v>10</v>
      </c>
      <c r="N335" s="489" t="str">
        <f t="shared" si="4"/>
        <v/>
      </c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</row>
    <row r="336">
      <c r="A336" s="542"/>
      <c r="B336" s="546"/>
      <c r="C336" s="547"/>
      <c r="D336" s="337"/>
      <c r="E336" s="559"/>
      <c r="F336" s="549"/>
      <c r="G336" s="549"/>
      <c r="H336" s="337"/>
      <c r="I336" s="543"/>
      <c r="J336" s="480"/>
      <c r="K336" s="488" t="str">
        <f t="shared" si="1"/>
        <v/>
      </c>
      <c r="L336" s="489">
        <f t="shared" si="2"/>
        <v>126</v>
      </c>
      <c r="M336" s="489">
        <f t="shared" si="3"/>
        <v>10</v>
      </c>
      <c r="N336" s="489" t="str">
        <f t="shared" si="4"/>
        <v/>
      </c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</row>
    <row r="337">
      <c r="A337" s="542"/>
      <c r="B337" s="546"/>
      <c r="C337" s="547"/>
      <c r="D337" s="337"/>
      <c r="E337" s="559"/>
      <c r="F337" s="549"/>
      <c r="G337" s="549"/>
      <c r="H337" s="337"/>
      <c r="I337" s="543"/>
      <c r="J337" s="480"/>
      <c r="K337" s="488" t="str">
        <f t="shared" si="1"/>
        <v/>
      </c>
      <c r="L337" s="489">
        <f t="shared" si="2"/>
        <v>126</v>
      </c>
      <c r="M337" s="489">
        <f t="shared" si="3"/>
        <v>10</v>
      </c>
      <c r="N337" s="489" t="str">
        <f t="shared" si="4"/>
        <v/>
      </c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</row>
    <row r="338">
      <c r="A338" s="542"/>
      <c r="B338" s="546"/>
      <c r="C338" s="547"/>
      <c r="D338" s="337"/>
      <c r="E338" s="559"/>
      <c r="F338" s="549"/>
      <c r="G338" s="549"/>
      <c r="H338" s="337"/>
      <c r="I338" s="543"/>
      <c r="J338" s="480"/>
      <c r="K338" s="488" t="str">
        <f t="shared" si="1"/>
        <v/>
      </c>
      <c r="L338" s="489">
        <f t="shared" si="2"/>
        <v>126</v>
      </c>
      <c r="M338" s="489">
        <f t="shared" si="3"/>
        <v>10</v>
      </c>
      <c r="N338" s="489" t="str">
        <f t="shared" si="4"/>
        <v/>
      </c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</row>
    <row r="339">
      <c r="A339" s="542"/>
      <c r="B339" s="546"/>
      <c r="C339" s="547"/>
      <c r="D339" s="337"/>
      <c r="E339" s="559"/>
      <c r="F339" s="549"/>
      <c r="G339" s="549"/>
      <c r="H339" s="337"/>
      <c r="I339" s="543"/>
      <c r="J339" s="480"/>
      <c r="K339" s="488" t="str">
        <f t="shared" si="1"/>
        <v/>
      </c>
      <c r="L339" s="489">
        <f t="shared" si="2"/>
        <v>126</v>
      </c>
      <c r="M339" s="489">
        <f t="shared" si="3"/>
        <v>10</v>
      </c>
      <c r="N339" s="489" t="str">
        <f t="shared" si="4"/>
        <v/>
      </c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</row>
    <row r="340">
      <c r="A340" s="542"/>
      <c r="B340" s="546"/>
      <c r="C340" s="547"/>
      <c r="D340" s="337"/>
      <c r="E340" s="559"/>
      <c r="F340" s="549"/>
      <c r="G340" s="549"/>
      <c r="H340" s="337"/>
      <c r="I340" s="543"/>
      <c r="J340" s="480"/>
      <c r="K340" s="488" t="str">
        <f t="shared" si="1"/>
        <v/>
      </c>
      <c r="L340" s="489">
        <f t="shared" si="2"/>
        <v>126</v>
      </c>
      <c r="M340" s="489">
        <f t="shared" si="3"/>
        <v>10</v>
      </c>
      <c r="N340" s="489" t="str">
        <f t="shared" si="4"/>
        <v/>
      </c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</row>
    <row r="341">
      <c r="A341" s="542"/>
      <c r="B341" s="546"/>
      <c r="C341" s="547"/>
      <c r="D341" s="337"/>
      <c r="E341" s="559"/>
      <c r="F341" s="549"/>
      <c r="G341" s="549"/>
      <c r="H341" s="337"/>
      <c r="I341" s="543"/>
      <c r="J341" s="480"/>
      <c r="K341" s="488" t="str">
        <f t="shared" si="1"/>
        <v/>
      </c>
      <c r="L341" s="489">
        <f t="shared" si="2"/>
        <v>126</v>
      </c>
      <c r="M341" s="489">
        <f t="shared" si="3"/>
        <v>10</v>
      </c>
      <c r="N341" s="489" t="str">
        <f t="shared" si="4"/>
        <v/>
      </c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</row>
    <row r="342">
      <c r="A342" s="542"/>
      <c r="B342" s="546"/>
      <c r="C342" s="547"/>
      <c r="D342" s="337"/>
      <c r="E342" s="559"/>
      <c r="F342" s="549"/>
      <c r="G342" s="549"/>
      <c r="H342" s="337"/>
      <c r="I342" s="543"/>
      <c r="J342" s="480"/>
      <c r="K342" s="488" t="str">
        <f t="shared" si="1"/>
        <v/>
      </c>
      <c r="L342" s="489">
        <f t="shared" si="2"/>
        <v>126</v>
      </c>
      <c r="M342" s="489">
        <f t="shared" si="3"/>
        <v>10</v>
      </c>
      <c r="N342" s="489" t="str">
        <f t="shared" si="4"/>
        <v/>
      </c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</row>
    <row r="343">
      <c r="A343" s="542"/>
      <c r="B343" s="546"/>
      <c r="C343" s="547"/>
      <c r="D343" s="337"/>
      <c r="E343" s="559"/>
      <c r="F343" s="549"/>
      <c r="G343" s="549"/>
      <c r="H343" s="337"/>
      <c r="I343" s="543"/>
      <c r="J343" s="480"/>
      <c r="K343" s="488" t="str">
        <f t="shared" si="1"/>
        <v/>
      </c>
      <c r="L343" s="489">
        <f t="shared" si="2"/>
        <v>126</v>
      </c>
      <c r="M343" s="489">
        <f t="shared" si="3"/>
        <v>10</v>
      </c>
      <c r="N343" s="489" t="str">
        <f t="shared" si="4"/>
        <v/>
      </c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</row>
    <row r="344">
      <c r="A344" s="542"/>
      <c r="B344" s="546"/>
      <c r="C344" s="547"/>
      <c r="D344" s="337"/>
      <c r="E344" s="559"/>
      <c r="F344" s="549"/>
      <c r="G344" s="549"/>
      <c r="H344" s="337"/>
      <c r="I344" s="543"/>
      <c r="J344" s="480"/>
      <c r="K344" s="488" t="str">
        <f t="shared" si="1"/>
        <v/>
      </c>
      <c r="L344" s="489">
        <f t="shared" si="2"/>
        <v>126</v>
      </c>
      <c r="M344" s="489">
        <f t="shared" si="3"/>
        <v>10</v>
      </c>
      <c r="N344" s="489" t="str">
        <f t="shared" si="4"/>
        <v/>
      </c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</row>
    <row r="345">
      <c r="A345" s="542"/>
      <c r="B345" s="546"/>
      <c r="C345" s="547"/>
      <c r="D345" s="337"/>
      <c r="E345" s="559"/>
      <c r="F345" s="549"/>
      <c r="G345" s="549"/>
      <c r="H345" s="337"/>
      <c r="I345" s="543"/>
      <c r="J345" s="480"/>
      <c r="K345" s="488" t="str">
        <f t="shared" si="1"/>
        <v/>
      </c>
      <c r="L345" s="489">
        <f t="shared" si="2"/>
        <v>126</v>
      </c>
      <c r="M345" s="489">
        <f t="shared" si="3"/>
        <v>10</v>
      </c>
      <c r="N345" s="489" t="str">
        <f t="shared" si="4"/>
        <v/>
      </c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</row>
    <row r="346">
      <c r="A346" s="542"/>
      <c r="B346" s="546"/>
      <c r="C346" s="547"/>
      <c r="D346" s="337"/>
      <c r="E346" s="559"/>
      <c r="F346" s="549"/>
      <c r="G346" s="549"/>
      <c r="H346" s="337"/>
      <c r="I346" s="543"/>
      <c r="J346" s="480"/>
      <c r="K346" s="488" t="str">
        <f t="shared" si="1"/>
        <v/>
      </c>
      <c r="L346" s="489">
        <f t="shared" si="2"/>
        <v>126</v>
      </c>
      <c r="M346" s="489">
        <f t="shared" si="3"/>
        <v>10</v>
      </c>
      <c r="N346" s="489" t="str">
        <f t="shared" si="4"/>
        <v/>
      </c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</row>
    <row r="347">
      <c r="A347" s="542"/>
      <c r="B347" s="546"/>
      <c r="C347" s="547"/>
      <c r="D347" s="337"/>
      <c r="E347" s="559"/>
      <c r="F347" s="549"/>
      <c r="G347" s="549"/>
      <c r="H347" s="337"/>
      <c r="I347" s="543"/>
      <c r="J347" s="480"/>
      <c r="K347" s="488" t="str">
        <f t="shared" si="1"/>
        <v/>
      </c>
      <c r="L347" s="489">
        <f t="shared" si="2"/>
        <v>126</v>
      </c>
      <c r="M347" s="489">
        <f t="shared" si="3"/>
        <v>10</v>
      </c>
      <c r="N347" s="489" t="str">
        <f t="shared" si="4"/>
        <v/>
      </c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</row>
    <row r="348">
      <c r="A348" s="542"/>
      <c r="B348" s="546"/>
      <c r="C348" s="547"/>
      <c r="D348" s="337"/>
      <c r="E348" s="559"/>
      <c r="F348" s="549"/>
      <c r="G348" s="549"/>
      <c r="H348" s="337"/>
      <c r="I348" s="543"/>
      <c r="J348" s="480"/>
      <c r="K348" s="488" t="str">
        <f t="shared" si="1"/>
        <v/>
      </c>
      <c r="L348" s="489">
        <f t="shared" si="2"/>
        <v>126</v>
      </c>
      <c r="M348" s="489">
        <f t="shared" si="3"/>
        <v>10</v>
      </c>
      <c r="N348" s="489" t="str">
        <f t="shared" si="4"/>
        <v/>
      </c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</row>
    <row r="349">
      <c r="A349" s="542"/>
      <c r="B349" s="546"/>
      <c r="C349" s="547"/>
      <c r="D349" s="337"/>
      <c r="E349" s="559"/>
      <c r="F349" s="549"/>
      <c r="G349" s="549"/>
      <c r="H349" s="337"/>
      <c r="I349" s="543"/>
      <c r="J349" s="480"/>
      <c r="K349" s="488" t="str">
        <f t="shared" si="1"/>
        <v/>
      </c>
      <c r="L349" s="489">
        <f t="shared" si="2"/>
        <v>126</v>
      </c>
      <c r="M349" s="489">
        <f t="shared" si="3"/>
        <v>10</v>
      </c>
      <c r="N349" s="489" t="str">
        <f t="shared" si="4"/>
        <v/>
      </c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</row>
    <row r="350">
      <c r="A350" s="542"/>
      <c r="B350" s="546"/>
      <c r="C350" s="547"/>
      <c r="D350" s="337"/>
      <c r="E350" s="559"/>
      <c r="F350" s="549"/>
      <c r="G350" s="549"/>
      <c r="H350" s="337"/>
      <c r="I350" s="543"/>
      <c r="J350" s="480"/>
      <c r="K350" s="488" t="str">
        <f t="shared" si="1"/>
        <v/>
      </c>
      <c r="L350" s="489">
        <f t="shared" si="2"/>
        <v>126</v>
      </c>
      <c r="M350" s="489">
        <f t="shared" si="3"/>
        <v>10</v>
      </c>
      <c r="N350" s="489" t="str">
        <f t="shared" si="4"/>
        <v/>
      </c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</row>
    <row r="351">
      <c r="A351" s="542"/>
      <c r="B351" s="546"/>
      <c r="C351" s="547"/>
      <c r="D351" s="337"/>
      <c r="E351" s="559"/>
      <c r="F351" s="549"/>
      <c r="G351" s="549"/>
      <c r="H351" s="337"/>
      <c r="I351" s="543"/>
      <c r="J351" s="480"/>
      <c r="K351" s="488" t="str">
        <f t="shared" si="1"/>
        <v/>
      </c>
      <c r="L351" s="489">
        <f t="shared" si="2"/>
        <v>126</v>
      </c>
      <c r="M351" s="489">
        <f t="shared" si="3"/>
        <v>10</v>
      </c>
      <c r="N351" s="489" t="str">
        <f t="shared" si="4"/>
        <v/>
      </c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</row>
    <row r="352">
      <c r="A352" s="542"/>
      <c r="B352" s="546"/>
      <c r="C352" s="547"/>
      <c r="D352" s="337"/>
      <c r="E352" s="559"/>
      <c r="F352" s="549"/>
      <c r="G352" s="549"/>
      <c r="H352" s="337"/>
      <c r="I352" s="543"/>
      <c r="J352" s="480"/>
      <c r="K352" s="488" t="str">
        <f t="shared" si="1"/>
        <v/>
      </c>
      <c r="L352" s="489">
        <f t="shared" si="2"/>
        <v>126</v>
      </c>
      <c r="M352" s="489">
        <f t="shared" si="3"/>
        <v>10</v>
      </c>
      <c r="N352" s="489" t="str">
        <f t="shared" si="4"/>
        <v/>
      </c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</row>
    <row r="353">
      <c r="A353" s="542"/>
      <c r="B353" s="546"/>
      <c r="C353" s="547"/>
      <c r="D353" s="337"/>
      <c r="E353" s="559"/>
      <c r="F353" s="549"/>
      <c r="G353" s="549"/>
      <c r="H353" s="337"/>
      <c r="I353" s="543"/>
      <c r="J353" s="480"/>
      <c r="K353" s="488" t="str">
        <f t="shared" si="1"/>
        <v/>
      </c>
      <c r="L353" s="489">
        <f t="shared" si="2"/>
        <v>126</v>
      </c>
      <c r="M353" s="489">
        <f t="shared" si="3"/>
        <v>10</v>
      </c>
      <c r="N353" s="489" t="str">
        <f t="shared" si="4"/>
        <v/>
      </c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</row>
    <row r="354">
      <c r="A354" s="542"/>
      <c r="B354" s="546"/>
      <c r="C354" s="547"/>
      <c r="D354" s="337"/>
      <c r="E354" s="559"/>
      <c r="F354" s="549"/>
      <c r="G354" s="549"/>
      <c r="H354" s="337"/>
      <c r="I354" s="543"/>
      <c r="J354" s="480"/>
      <c r="K354" s="488" t="str">
        <f t="shared" si="1"/>
        <v/>
      </c>
      <c r="L354" s="489">
        <f t="shared" si="2"/>
        <v>126</v>
      </c>
      <c r="M354" s="489">
        <f t="shared" si="3"/>
        <v>10</v>
      </c>
      <c r="N354" s="489" t="str">
        <f t="shared" si="4"/>
        <v/>
      </c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</row>
    <row r="355">
      <c r="A355" s="542"/>
      <c r="B355" s="546"/>
      <c r="C355" s="547"/>
      <c r="D355" s="337"/>
      <c r="E355" s="559"/>
      <c r="F355" s="549"/>
      <c r="G355" s="549"/>
      <c r="H355" s="337"/>
      <c r="I355" s="543"/>
      <c r="J355" s="480"/>
      <c r="K355" s="488" t="str">
        <f t="shared" si="1"/>
        <v/>
      </c>
      <c r="L355" s="489">
        <f t="shared" si="2"/>
        <v>126</v>
      </c>
      <c r="M355" s="489">
        <f t="shared" si="3"/>
        <v>10</v>
      </c>
      <c r="N355" s="489" t="str">
        <f t="shared" si="4"/>
        <v/>
      </c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</row>
    <row r="356">
      <c r="A356" s="542"/>
      <c r="B356" s="546"/>
      <c r="C356" s="547"/>
      <c r="D356" s="337"/>
      <c r="E356" s="559"/>
      <c r="F356" s="549"/>
      <c r="G356" s="549"/>
      <c r="H356" s="337"/>
      <c r="I356" s="543"/>
      <c r="J356" s="480"/>
      <c r="K356" s="488" t="str">
        <f t="shared" si="1"/>
        <v/>
      </c>
      <c r="L356" s="489">
        <f t="shared" si="2"/>
        <v>126</v>
      </c>
      <c r="M356" s="489">
        <f t="shared" si="3"/>
        <v>10</v>
      </c>
      <c r="N356" s="489" t="str">
        <f t="shared" si="4"/>
        <v/>
      </c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</row>
    <row r="357">
      <c r="A357" s="542"/>
      <c r="B357" s="546"/>
      <c r="C357" s="547"/>
      <c r="D357" s="337"/>
      <c r="E357" s="559"/>
      <c r="F357" s="549"/>
      <c r="G357" s="549"/>
      <c r="H357" s="337"/>
      <c r="I357" s="543"/>
      <c r="J357" s="480"/>
      <c r="K357" s="488" t="str">
        <f t="shared" si="1"/>
        <v/>
      </c>
      <c r="L357" s="489">
        <f t="shared" si="2"/>
        <v>126</v>
      </c>
      <c r="M357" s="489">
        <f t="shared" si="3"/>
        <v>10</v>
      </c>
      <c r="N357" s="489" t="str">
        <f t="shared" si="4"/>
        <v/>
      </c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</row>
    <row r="358">
      <c r="A358" s="542"/>
      <c r="B358" s="546"/>
      <c r="C358" s="547"/>
      <c r="D358" s="337"/>
      <c r="E358" s="559"/>
      <c r="F358" s="549"/>
      <c r="G358" s="549"/>
      <c r="H358" s="337"/>
      <c r="I358" s="543"/>
      <c r="J358" s="480"/>
      <c r="K358" s="488" t="str">
        <f t="shared" si="1"/>
        <v/>
      </c>
      <c r="L358" s="489">
        <f t="shared" si="2"/>
        <v>126</v>
      </c>
      <c r="M358" s="489">
        <f t="shared" si="3"/>
        <v>10</v>
      </c>
      <c r="N358" s="489" t="str">
        <f t="shared" si="4"/>
        <v/>
      </c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</row>
    <row r="359">
      <c r="A359" s="542"/>
      <c r="B359" s="546"/>
      <c r="C359" s="547"/>
      <c r="D359" s="337"/>
      <c r="E359" s="559"/>
      <c r="F359" s="549"/>
      <c r="G359" s="549"/>
      <c r="H359" s="337"/>
      <c r="I359" s="543"/>
      <c r="J359" s="480"/>
      <c r="K359" s="488" t="str">
        <f t="shared" si="1"/>
        <v/>
      </c>
      <c r="L359" s="489">
        <f t="shared" si="2"/>
        <v>126</v>
      </c>
      <c r="M359" s="489">
        <f t="shared" si="3"/>
        <v>10</v>
      </c>
      <c r="N359" s="489" t="str">
        <f t="shared" si="4"/>
        <v/>
      </c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</row>
    <row r="360">
      <c r="A360" s="542"/>
      <c r="B360" s="546"/>
      <c r="C360" s="547"/>
      <c r="D360" s="337"/>
      <c r="E360" s="559"/>
      <c r="F360" s="549"/>
      <c r="G360" s="549"/>
      <c r="H360" s="337"/>
      <c r="I360" s="543"/>
      <c r="J360" s="480"/>
      <c r="K360" s="488" t="str">
        <f t="shared" si="1"/>
        <v/>
      </c>
      <c r="L360" s="489">
        <f t="shared" si="2"/>
        <v>126</v>
      </c>
      <c r="M360" s="489">
        <f t="shared" si="3"/>
        <v>10</v>
      </c>
      <c r="N360" s="489" t="str">
        <f t="shared" si="4"/>
        <v/>
      </c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</row>
    <row r="361">
      <c r="A361" s="542"/>
      <c r="B361" s="546"/>
      <c r="C361" s="547"/>
      <c r="D361" s="337"/>
      <c r="E361" s="559"/>
      <c r="F361" s="549"/>
      <c r="G361" s="549"/>
      <c r="H361" s="337"/>
      <c r="I361" s="543"/>
      <c r="J361" s="480"/>
      <c r="K361" s="488" t="str">
        <f t="shared" si="1"/>
        <v/>
      </c>
      <c r="L361" s="489">
        <f t="shared" si="2"/>
        <v>126</v>
      </c>
      <c r="M361" s="489">
        <f t="shared" si="3"/>
        <v>10</v>
      </c>
      <c r="N361" s="489" t="str">
        <f t="shared" si="4"/>
        <v/>
      </c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</row>
    <row r="362">
      <c r="A362" s="542"/>
      <c r="B362" s="546"/>
      <c r="C362" s="547"/>
      <c r="D362" s="337"/>
      <c r="E362" s="559"/>
      <c r="F362" s="549"/>
      <c r="G362" s="549"/>
      <c r="H362" s="337"/>
      <c r="I362" s="543"/>
      <c r="J362" s="480"/>
      <c r="K362" s="488" t="str">
        <f t="shared" si="1"/>
        <v/>
      </c>
      <c r="L362" s="489">
        <f t="shared" si="2"/>
        <v>126</v>
      </c>
      <c r="M362" s="489">
        <f t="shared" si="3"/>
        <v>10</v>
      </c>
      <c r="N362" s="489" t="str">
        <f t="shared" si="4"/>
        <v/>
      </c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</row>
    <row r="363">
      <c r="A363" s="542"/>
      <c r="B363" s="546"/>
      <c r="C363" s="547"/>
      <c r="D363" s="337"/>
      <c r="E363" s="559"/>
      <c r="F363" s="549"/>
      <c r="G363" s="549"/>
      <c r="H363" s="337"/>
      <c r="I363" s="543"/>
      <c r="J363" s="480"/>
      <c r="K363" s="488" t="str">
        <f t="shared" si="1"/>
        <v/>
      </c>
      <c r="L363" s="489">
        <f t="shared" si="2"/>
        <v>126</v>
      </c>
      <c r="M363" s="489">
        <f t="shared" si="3"/>
        <v>10</v>
      </c>
      <c r="N363" s="489" t="str">
        <f t="shared" si="4"/>
        <v/>
      </c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</row>
    <row r="364">
      <c r="A364" s="542"/>
      <c r="B364" s="546"/>
      <c r="C364" s="547"/>
      <c r="D364" s="337"/>
      <c r="E364" s="559"/>
      <c r="F364" s="549"/>
      <c r="G364" s="549"/>
      <c r="H364" s="337"/>
      <c r="I364" s="543"/>
      <c r="J364" s="480"/>
      <c r="K364" s="488" t="str">
        <f t="shared" si="1"/>
        <v/>
      </c>
      <c r="L364" s="489">
        <f t="shared" si="2"/>
        <v>126</v>
      </c>
      <c r="M364" s="489">
        <f t="shared" si="3"/>
        <v>10</v>
      </c>
      <c r="N364" s="489" t="str">
        <f t="shared" si="4"/>
        <v/>
      </c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</row>
    <row r="365">
      <c r="A365" s="542"/>
      <c r="B365" s="546"/>
      <c r="C365" s="547"/>
      <c r="D365" s="337"/>
      <c r="E365" s="559"/>
      <c r="F365" s="549"/>
      <c r="G365" s="549"/>
      <c r="H365" s="337"/>
      <c r="I365" s="543"/>
      <c r="J365" s="480"/>
      <c r="K365" s="488" t="str">
        <f t="shared" si="1"/>
        <v/>
      </c>
      <c r="L365" s="489">
        <f t="shared" si="2"/>
        <v>126</v>
      </c>
      <c r="M365" s="489">
        <f t="shared" si="3"/>
        <v>10</v>
      </c>
      <c r="N365" s="489" t="str">
        <f t="shared" si="4"/>
        <v/>
      </c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</row>
    <row r="366">
      <c r="A366" s="542"/>
      <c r="B366" s="546"/>
      <c r="C366" s="547"/>
      <c r="D366" s="337"/>
      <c r="E366" s="559"/>
      <c r="F366" s="549"/>
      <c r="G366" s="549"/>
      <c r="H366" s="337"/>
      <c r="I366" s="543"/>
      <c r="J366" s="480"/>
      <c r="K366" s="488" t="str">
        <f t="shared" si="1"/>
        <v/>
      </c>
      <c r="L366" s="489">
        <f t="shared" si="2"/>
        <v>126</v>
      </c>
      <c r="M366" s="489">
        <f t="shared" si="3"/>
        <v>10</v>
      </c>
      <c r="N366" s="489" t="str">
        <f t="shared" si="4"/>
        <v/>
      </c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</row>
    <row r="367">
      <c r="A367" s="542"/>
      <c r="B367" s="546"/>
      <c r="C367" s="547"/>
      <c r="D367" s="337"/>
      <c r="E367" s="559"/>
      <c r="F367" s="549"/>
      <c r="G367" s="549"/>
      <c r="H367" s="337"/>
      <c r="I367" s="543"/>
      <c r="J367" s="480"/>
      <c r="K367" s="488" t="str">
        <f t="shared" si="1"/>
        <v/>
      </c>
      <c r="L367" s="489">
        <f t="shared" si="2"/>
        <v>126</v>
      </c>
      <c r="M367" s="489">
        <f t="shared" si="3"/>
        <v>10</v>
      </c>
      <c r="N367" s="489" t="str">
        <f t="shared" si="4"/>
        <v/>
      </c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</row>
    <row r="368">
      <c r="A368" s="542"/>
      <c r="B368" s="546"/>
      <c r="C368" s="547"/>
      <c r="D368" s="337"/>
      <c r="E368" s="559"/>
      <c r="F368" s="549"/>
      <c r="G368" s="549"/>
      <c r="H368" s="337"/>
      <c r="I368" s="543"/>
      <c r="J368" s="480"/>
      <c r="K368" s="488" t="str">
        <f t="shared" si="1"/>
        <v/>
      </c>
      <c r="L368" s="489">
        <f t="shared" si="2"/>
        <v>126</v>
      </c>
      <c r="M368" s="489">
        <f t="shared" si="3"/>
        <v>10</v>
      </c>
      <c r="N368" s="489" t="str">
        <f t="shared" si="4"/>
        <v/>
      </c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</row>
    <row r="369">
      <c r="A369" s="542"/>
      <c r="B369" s="546"/>
      <c r="C369" s="547"/>
      <c r="D369" s="337"/>
      <c r="E369" s="559"/>
      <c r="F369" s="549"/>
      <c r="G369" s="549"/>
      <c r="H369" s="337"/>
      <c r="I369" s="543"/>
      <c r="J369" s="480"/>
      <c r="K369" s="488" t="str">
        <f t="shared" si="1"/>
        <v/>
      </c>
      <c r="L369" s="489">
        <f t="shared" si="2"/>
        <v>126</v>
      </c>
      <c r="M369" s="489">
        <f t="shared" si="3"/>
        <v>10</v>
      </c>
      <c r="N369" s="489" t="str">
        <f t="shared" si="4"/>
        <v/>
      </c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</row>
    <row r="370">
      <c r="A370" s="542"/>
      <c r="B370" s="546"/>
      <c r="C370" s="547"/>
      <c r="D370" s="337"/>
      <c r="E370" s="559"/>
      <c r="F370" s="549"/>
      <c r="G370" s="549"/>
      <c r="H370" s="337"/>
      <c r="I370" s="543"/>
      <c r="J370" s="480"/>
      <c r="K370" s="488" t="str">
        <f t="shared" si="1"/>
        <v/>
      </c>
      <c r="L370" s="489">
        <f t="shared" si="2"/>
        <v>126</v>
      </c>
      <c r="M370" s="489">
        <f t="shared" si="3"/>
        <v>10</v>
      </c>
      <c r="N370" s="489" t="str">
        <f t="shared" si="4"/>
        <v/>
      </c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</row>
    <row r="371">
      <c r="A371" s="542"/>
      <c r="B371" s="546"/>
      <c r="C371" s="547"/>
      <c r="D371" s="337"/>
      <c r="E371" s="559"/>
      <c r="F371" s="549"/>
      <c r="G371" s="549"/>
      <c r="H371" s="337"/>
      <c r="I371" s="543"/>
      <c r="J371" s="480"/>
      <c r="K371" s="488" t="str">
        <f t="shared" si="1"/>
        <v/>
      </c>
      <c r="L371" s="489">
        <f t="shared" si="2"/>
        <v>126</v>
      </c>
      <c r="M371" s="489">
        <f t="shared" si="3"/>
        <v>10</v>
      </c>
      <c r="N371" s="489" t="str">
        <f t="shared" si="4"/>
        <v/>
      </c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</row>
    <row r="372">
      <c r="A372" s="542"/>
      <c r="B372" s="546"/>
      <c r="C372" s="547"/>
      <c r="D372" s="337"/>
      <c r="E372" s="559"/>
      <c r="F372" s="549"/>
      <c r="G372" s="549"/>
      <c r="H372" s="337"/>
      <c r="I372" s="543"/>
      <c r="J372" s="480"/>
      <c r="K372" s="488" t="str">
        <f t="shared" si="1"/>
        <v/>
      </c>
      <c r="L372" s="489">
        <f t="shared" si="2"/>
        <v>126</v>
      </c>
      <c r="M372" s="489">
        <f t="shared" si="3"/>
        <v>10</v>
      </c>
      <c r="N372" s="489" t="str">
        <f t="shared" si="4"/>
        <v/>
      </c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</row>
    <row r="373">
      <c r="A373" s="542"/>
      <c r="B373" s="546"/>
      <c r="C373" s="547"/>
      <c r="D373" s="337"/>
      <c r="E373" s="559"/>
      <c r="F373" s="549"/>
      <c r="G373" s="549"/>
      <c r="H373" s="337"/>
      <c r="I373" s="543"/>
      <c r="J373" s="480"/>
      <c r="K373" s="488" t="str">
        <f t="shared" si="1"/>
        <v/>
      </c>
      <c r="L373" s="489">
        <f t="shared" si="2"/>
        <v>126</v>
      </c>
      <c r="M373" s="489">
        <f t="shared" si="3"/>
        <v>10</v>
      </c>
      <c r="N373" s="489" t="str">
        <f t="shared" si="4"/>
        <v/>
      </c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</row>
    <row r="374">
      <c r="A374" s="542"/>
      <c r="B374" s="546"/>
      <c r="C374" s="547"/>
      <c r="D374" s="337"/>
      <c r="E374" s="559"/>
      <c r="F374" s="549"/>
      <c r="G374" s="549"/>
      <c r="H374" s="337"/>
      <c r="I374" s="543"/>
      <c r="J374" s="480"/>
      <c r="K374" s="488" t="str">
        <f t="shared" si="1"/>
        <v/>
      </c>
      <c r="L374" s="489">
        <f t="shared" si="2"/>
        <v>126</v>
      </c>
      <c r="M374" s="489">
        <f t="shared" si="3"/>
        <v>10</v>
      </c>
      <c r="N374" s="489" t="str">
        <f t="shared" si="4"/>
        <v/>
      </c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</row>
    <row r="375">
      <c r="A375" s="542"/>
      <c r="B375" s="546"/>
      <c r="C375" s="547"/>
      <c r="D375" s="337"/>
      <c r="E375" s="559"/>
      <c r="F375" s="549"/>
      <c r="G375" s="549"/>
      <c r="H375" s="337"/>
      <c r="I375" s="543"/>
      <c r="J375" s="480"/>
      <c r="K375" s="488" t="str">
        <f t="shared" si="1"/>
        <v/>
      </c>
      <c r="L375" s="489">
        <f t="shared" si="2"/>
        <v>126</v>
      </c>
      <c r="M375" s="489">
        <f t="shared" si="3"/>
        <v>10</v>
      </c>
      <c r="N375" s="489" t="str">
        <f t="shared" si="4"/>
        <v/>
      </c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</row>
    <row r="376">
      <c r="A376" s="542"/>
      <c r="B376" s="546"/>
      <c r="C376" s="547"/>
      <c r="D376" s="337"/>
      <c r="E376" s="559"/>
      <c r="F376" s="549"/>
      <c r="G376" s="549"/>
      <c r="H376" s="337"/>
      <c r="I376" s="543"/>
      <c r="J376" s="480"/>
      <c r="K376" s="488" t="str">
        <f t="shared" si="1"/>
        <v/>
      </c>
      <c r="L376" s="489">
        <f t="shared" si="2"/>
        <v>126</v>
      </c>
      <c r="M376" s="489">
        <f t="shared" si="3"/>
        <v>10</v>
      </c>
      <c r="N376" s="489" t="str">
        <f t="shared" si="4"/>
        <v/>
      </c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</row>
    <row r="377">
      <c r="A377" s="542"/>
      <c r="B377" s="546"/>
      <c r="C377" s="547"/>
      <c r="D377" s="337"/>
      <c r="E377" s="559"/>
      <c r="F377" s="549"/>
      <c r="G377" s="549"/>
      <c r="H377" s="337"/>
      <c r="I377" s="543"/>
      <c r="J377" s="480"/>
      <c r="K377" s="488" t="str">
        <f t="shared" si="1"/>
        <v/>
      </c>
      <c r="L377" s="489">
        <f t="shared" si="2"/>
        <v>126</v>
      </c>
      <c r="M377" s="489">
        <f t="shared" si="3"/>
        <v>10</v>
      </c>
      <c r="N377" s="489" t="str">
        <f t="shared" si="4"/>
        <v/>
      </c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</row>
    <row r="378">
      <c r="A378" s="542"/>
      <c r="B378" s="546"/>
      <c r="C378" s="547"/>
      <c r="D378" s="337"/>
      <c r="E378" s="559"/>
      <c r="F378" s="549"/>
      <c r="G378" s="549"/>
      <c r="H378" s="337"/>
      <c r="I378" s="543"/>
      <c r="J378" s="480"/>
      <c r="K378" s="488" t="str">
        <f t="shared" si="1"/>
        <v/>
      </c>
      <c r="L378" s="489">
        <f t="shared" si="2"/>
        <v>126</v>
      </c>
      <c r="M378" s="489">
        <f t="shared" si="3"/>
        <v>10</v>
      </c>
      <c r="N378" s="489" t="str">
        <f t="shared" si="4"/>
        <v/>
      </c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</row>
    <row r="379">
      <c r="A379" s="542"/>
      <c r="B379" s="546"/>
      <c r="C379" s="547"/>
      <c r="D379" s="337"/>
      <c r="E379" s="559"/>
      <c r="F379" s="549"/>
      <c r="G379" s="549"/>
      <c r="H379" s="337"/>
      <c r="I379" s="543"/>
      <c r="J379" s="480"/>
      <c r="K379" s="488" t="str">
        <f t="shared" si="1"/>
        <v/>
      </c>
      <c r="L379" s="489">
        <f t="shared" si="2"/>
        <v>126</v>
      </c>
      <c r="M379" s="489">
        <f t="shared" si="3"/>
        <v>10</v>
      </c>
      <c r="N379" s="489" t="str">
        <f t="shared" si="4"/>
        <v/>
      </c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</row>
    <row r="380">
      <c r="A380" s="542"/>
      <c r="B380" s="546"/>
      <c r="C380" s="547"/>
      <c r="D380" s="337"/>
      <c r="E380" s="559"/>
      <c r="F380" s="549"/>
      <c r="G380" s="549"/>
      <c r="H380" s="337"/>
      <c r="I380" s="543"/>
      <c r="J380" s="480"/>
      <c r="K380" s="488" t="str">
        <f t="shared" si="1"/>
        <v/>
      </c>
      <c r="L380" s="489">
        <f t="shared" si="2"/>
        <v>126</v>
      </c>
      <c r="M380" s="489">
        <f t="shared" si="3"/>
        <v>10</v>
      </c>
      <c r="N380" s="489" t="str">
        <f t="shared" si="4"/>
        <v/>
      </c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</row>
    <row r="381">
      <c r="A381" s="542"/>
      <c r="B381" s="546"/>
      <c r="C381" s="547"/>
      <c r="D381" s="337"/>
      <c r="E381" s="559"/>
      <c r="F381" s="549"/>
      <c r="G381" s="549"/>
      <c r="H381" s="337"/>
      <c r="I381" s="543"/>
      <c r="J381" s="480"/>
      <c r="K381" s="488" t="str">
        <f t="shared" si="1"/>
        <v/>
      </c>
      <c r="L381" s="489">
        <f t="shared" si="2"/>
        <v>126</v>
      </c>
      <c r="M381" s="489">
        <f t="shared" si="3"/>
        <v>10</v>
      </c>
      <c r="N381" s="489" t="str">
        <f t="shared" si="4"/>
        <v/>
      </c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</row>
    <row r="382">
      <c r="A382" s="542"/>
      <c r="B382" s="546"/>
      <c r="C382" s="547"/>
      <c r="D382" s="337"/>
      <c r="E382" s="559"/>
      <c r="F382" s="549"/>
      <c r="G382" s="549"/>
      <c r="H382" s="337"/>
      <c r="I382" s="543"/>
      <c r="J382" s="480"/>
      <c r="K382" s="488" t="str">
        <f t="shared" si="1"/>
        <v/>
      </c>
      <c r="L382" s="489">
        <f t="shared" si="2"/>
        <v>126</v>
      </c>
      <c r="M382" s="489">
        <f t="shared" si="3"/>
        <v>10</v>
      </c>
      <c r="N382" s="489" t="str">
        <f t="shared" si="4"/>
        <v/>
      </c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</row>
    <row r="383">
      <c r="A383" s="542"/>
      <c r="B383" s="546"/>
      <c r="C383" s="547"/>
      <c r="D383" s="337"/>
      <c r="E383" s="559"/>
      <c r="F383" s="549"/>
      <c r="G383" s="549"/>
      <c r="H383" s="337"/>
      <c r="I383" s="543"/>
      <c r="J383" s="480"/>
      <c r="K383" s="488" t="str">
        <f t="shared" si="1"/>
        <v/>
      </c>
      <c r="L383" s="489">
        <f t="shared" si="2"/>
        <v>126</v>
      </c>
      <c r="M383" s="489">
        <f t="shared" si="3"/>
        <v>10</v>
      </c>
      <c r="N383" s="489" t="str">
        <f t="shared" si="4"/>
        <v/>
      </c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</row>
    <row r="384">
      <c r="A384" s="542"/>
      <c r="B384" s="546"/>
      <c r="C384" s="547"/>
      <c r="D384" s="337"/>
      <c r="E384" s="559"/>
      <c r="F384" s="549"/>
      <c r="G384" s="549"/>
      <c r="H384" s="337"/>
      <c r="I384" s="543"/>
      <c r="J384" s="480"/>
      <c r="K384" s="488" t="str">
        <f t="shared" si="1"/>
        <v/>
      </c>
      <c r="L384" s="489">
        <f t="shared" si="2"/>
        <v>126</v>
      </c>
      <c r="M384" s="489">
        <f t="shared" si="3"/>
        <v>10</v>
      </c>
      <c r="N384" s="489" t="str">
        <f t="shared" si="4"/>
        <v/>
      </c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</row>
    <row r="385">
      <c r="A385" s="542"/>
      <c r="B385" s="546"/>
      <c r="C385" s="547"/>
      <c r="D385" s="337"/>
      <c r="E385" s="559"/>
      <c r="F385" s="549"/>
      <c r="G385" s="549"/>
      <c r="H385" s="337"/>
      <c r="I385" s="543"/>
      <c r="J385" s="480"/>
      <c r="K385" s="488" t="str">
        <f t="shared" si="1"/>
        <v/>
      </c>
      <c r="L385" s="489">
        <f t="shared" si="2"/>
        <v>126</v>
      </c>
      <c r="M385" s="489">
        <f t="shared" si="3"/>
        <v>10</v>
      </c>
      <c r="N385" s="489" t="str">
        <f t="shared" si="4"/>
        <v/>
      </c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</row>
    <row r="386">
      <c r="A386" s="542"/>
      <c r="B386" s="546"/>
      <c r="C386" s="547"/>
      <c r="D386" s="337"/>
      <c r="E386" s="559"/>
      <c r="F386" s="549"/>
      <c r="G386" s="549"/>
      <c r="H386" s="337"/>
      <c r="I386" s="543"/>
      <c r="J386" s="480"/>
      <c r="K386" s="488" t="str">
        <f t="shared" si="1"/>
        <v/>
      </c>
      <c r="L386" s="489">
        <f t="shared" si="2"/>
        <v>126</v>
      </c>
      <c r="M386" s="489">
        <f t="shared" si="3"/>
        <v>10</v>
      </c>
      <c r="N386" s="489" t="str">
        <f t="shared" si="4"/>
        <v/>
      </c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</row>
    <row r="387">
      <c r="A387" s="542"/>
      <c r="B387" s="546"/>
      <c r="C387" s="547"/>
      <c r="D387" s="337"/>
      <c r="E387" s="559"/>
      <c r="F387" s="549"/>
      <c r="G387" s="549"/>
      <c r="H387" s="337"/>
      <c r="I387" s="543"/>
      <c r="J387" s="480"/>
      <c r="K387" s="488" t="str">
        <f t="shared" si="1"/>
        <v/>
      </c>
      <c r="L387" s="489">
        <f t="shared" si="2"/>
        <v>126</v>
      </c>
      <c r="M387" s="489">
        <f t="shared" si="3"/>
        <v>10</v>
      </c>
      <c r="N387" s="489" t="str">
        <f t="shared" si="4"/>
        <v/>
      </c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</row>
    <row r="388">
      <c r="A388" s="542"/>
      <c r="B388" s="546"/>
      <c r="C388" s="547"/>
      <c r="D388" s="337"/>
      <c r="E388" s="559"/>
      <c r="F388" s="549"/>
      <c r="G388" s="549"/>
      <c r="H388" s="337"/>
      <c r="I388" s="543"/>
      <c r="J388" s="480"/>
      <c r="K388" s="488" t="str">
        <f t="shared" si="1"/>
        <v/>
      </c>
      <c r="L388" s="489">
        <f t="shared" si="2"/>
        <v>126</v>
      </c>
      <c r="M388" s="489">
        <f t="shared" si="3"/>
        <v>10</v>
      </c>
      <c r="N388" s="489" t="str">
        <f t="shared" si="4"/>
        <v/>
      </c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</row>
    <row r="389">
      <c r="A389" s="542"/>
      <c r="B389" s="546"/>
      <c r="C389" s="547"/>
      <c r="D389" s="337"/>
      <c r="E389" s="559"/>
      <c r="F389" s="549"/>
      <c r="G389" s="549"/>
      <c r="H389" s="337"/>
      <c r="I389" s="543"/>
      <c r="J389" s="480"/>
      <c r="K389" s="488" t="str">
        <f t="shared" si="1"/>
        <v/>
      </c>
      <c r="L389" s="489">
        <f t="shared" si="2"/>
        <v>126</v>
      </c>
      <c r="M389" s="489">
        <f t="shared" si="3"/>
        <v>10</v>
      </c>
      <c r="N389" s="489" t="str">
        <f t="shared" si="4"/>
        <v/>
      </c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</row>
    <row r="390">
      <c r="A390" s="542"/>
      <c r="B390" s="546"/>
      <c r="C390" s="547"/>
      <c r="D390" s="337"/>
      <c r="E390" s="559"/>
      <c r="F390" s="549"/>
      <c r="G390" s="549"/>
      <c r="H390" s="337"/>
      <c r="I390" s="543"/>
      <c r="J390" s="480"/>
      <c r="K390" s="488" t="str">
        <f t="shared" si="1"/>
        <v/>
      </c>
      <c r="L390" s="489">
        <f t="shared" si="2"/>
        <v>126</v>
      </c>
      <c r="M390" s="489">
        <f t="shared" si="3"/>
        <v>10</v>
      </c>
      <c r="N390" s="489" t="str">
        <f t="shared" si="4"/>
        <v/>
      </c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</row>
    <row r="391">
      <c r="A391" s="542"/>
      <c r="B391" s="546"/>
      <c r="C391" s="547"/>
      <c r="D391" s="337"/>
      <c r="E391" s="559"/>
      <c r="F391" s="549"/>
      <c r="G391" s="549"/>
      <c r="H391" s="337"/>
      <c r="I391" s="543"/>
      <c r="J391" s="480"/>
      <c r="K391" s="488" t="str">
        <f t="shared" si="1"/>
        <v/>
      </c>
      <c r="L391" s="489">
        <f t="shared" si="2"/>
        <v>126</v>
      </c>
      <c r="M391" s="489">
        <f t="shared" si="3"/>
        <v>10</v>
      </c>
      <c r="N391" s="489" t="str">
        <f t="shared" si="4"/>
        <v/>
      </c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</row>
    <row r="392">
      <c r="A392" s="542"/>
      <c r="B392" s="546"/>
      <c r="C392" s="547"/>
      <c r="D392" s="337"/>
      <c r="E392" s="559"/>
      <c r="F392" s="549"/>
      <c r="G392" s="549"/>
      <c r="H392" s="337"/>
      <c r="I392" s="543"/>
      <c r="J392" s="480"/>
      <c r="K392" s="488" t="str">
        <f t="shared" si="1"/>
        <v/>
      </c>
      <c r="L392" s="489">
        <f t="shared" si="2"/>
        <v>126</v>
      </c>
      <c r="M392" s="489">
        <f t="shared" si="3"/>
        <v>10</v>
      </c>
      <c r="N392" s="489" t="str">
        <f t="shared" si="4"/>
        <v/>
      </c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</row>
    <row r="393">
      <c r="A393" s="542"/>
      <c r="B393" s="546"/>
      <c r="C393" s="547"/>
      <c r="D393" s="337"/>
      <c r="E393" s="559"/>
      <c r="F393" s="549"/>
      <c r="G393" s="549"/>
      <c r="H393" s="337"/>
      <c r="I393" s="543"/>
      <c r="J393" s="480"/>
      <c r="K393" s="488" t="str">
        <f t="shared" si="1"/>
        <v/>
      </c>
      <c r="L393" s="489">
        <f t="shared" si="2"/>
        <v>126</v>
      </c>
      <c r="M393" s="489">
        <f t="shared" si="3"/>
        <v>10</v>
      </c>
      <c r="N393" s="489" t="str">
        <f t="shared" si="4"/>
        <v/>
      </c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</row>
    <row r="394">
      <c r="A394" s="542"/>
      <c r="B394" s="546"/>
      <c r="C394" s="547"/>
      <c r="D394" s="337"/>
      <c r="E394" s="559"/>
      <c r="F394" s="549"/>
      <c r="G394" s="549"/>
      <c r="H394" s="337"/>
      <c r="I394" s="543"/>
      <c r="J394" s="480"/>
      <c r="K394" s="488" t="str">
        <f t="shared" si="1"/>
        <v/>
      </c>
      <c r="L394" s="489">
        <f t="shared" si="2"/>
        <v>126</v>
      </c>
      <c r="M394" s="489">
        <f t="shared" si="3"/>
        <v>10</v>
      </c>
      <c r="N394" s="489" t="str">
        <f t="shared" si="4"/>
        <v/>
      </c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</row>
    <row r="395">
      <c r="A395" s="542"/>
      <c r="B395" s="546"/>
      <c r="C395" s="547"/>
      <c r="D395" s="337"/>
      <c r="E395" s="559"/>
      <c r="F395" s="549"/>
      <c r="G395" s="549"/>
      <c r="H395" s="337"/>
      <c r="I395" s="543"/>
      <c r="J395" s="480"/>
      <c r="K395" s="488" t="str">
        <f t="shared" si="1"/>
        <v/>
      </c>
      <c r="L395" s="489">
        <f t="shared" si="2"/>
        <v>126</v>
      </c>
      <c r="M395" s="489">
        <f t="shared" si="3"/>
        <v>10</v>
      </c>
      <c r="N395" s="489" t="str">
        <f t="shared" si="4"/>
        <v/>
      </c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</row>
    <row r="396">
      <c r="A396" s="542"/>
      <c r="B396" s="546"/>
      <c r="C396" s="547"/>
      <c r="D396" s="337"/>
      <c r="E396" s="559"/>
      <c r="F396" s="549"/>
      <c r="G396" s="549"/>
      <c r="H396" s="337"/>
      <c r="I396" s="543"/>
      <c r="J396" s="480"/>
      <c r="K396" s="488" t="str">
        <f t="shared" si="1"/>
        <v/>
      </c>
      <c r="L396" s="489">
        <f t="shared" si="2"/>
        <v>126</v>
      </c>
      <c r="M396" s="489">
        <f t="shared" si="3"/>
        <v>10</v>
      </c>
      <c r="N396" s="489" t="str">
        <f t="shared" si="4"/>
        <v/>
      </c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</row>
    <row r="397">
      <c r="A397" s="542"/>
      <c r="B397" s="546"/>
      <c r="C397" s="547"/>
      <c r="D397" s="337"/>
      <c r="E397" s="559"/>
      <c r="F397" s="549"/>
      <c r="G397" s="549"/>
      <c r="H397" s="337"/>
      <c r="I397" s="543"/>
      <c r="J397" s="480"/>
      <c r="K397" s="488" t="str">
        <f t="shared" si="1"/>
        <v/>
      </c>
      <c r="L397" s="489">
        <f t="shared" si="2"/>
        <v>126</v>
      </c>
      <c r="M397" s="489">
        <f t="shared" si="3"/>
        <v>10</v>
      </c>
      <c r="N397" s="489" t="str">
        <f t="shared" si="4"/>
        <v/>
      </c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</row>
    <row r="398">
      <c r="A398" s="542"/>
      <c r="B398" s="546"/>
      <c r="C398" s="547"/>
      <c r="D398" s="337"/>
      <c r="E398" s="559"/>
      <c r="F398" s="549"/>
      <c r="G398" s="549"/>
      <c r="H398" s="337"/>
      <c r="I398" s="543"/>
      <c r="J398" s="480"/>
      <c r="K398" s="488" t="str">
        <f t="shared" si="1"/>
        <v/>
      </c>
      <c r="L398" s="489">
        <f t="shared" si="2"/>
        <v>126</v>
      </c>
      <c r="M398" s="489">
        <f t="shared" si="3"/>
        <v>10</v>
      </c>
      <c r="N398" s="489" t="str">
        <f t="shared" si="4"/>
        <v/>
      </c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</row>
    <row r="399">
      <c r="A399" s="542"/>
      <c r="B399" s="546"/>
      <c r="C399" s="547"/>
      <c r="D399" s="337"/>
      <c r="E399" s="559"/>
      <c r="F399" s="549"/>
      <c r="G399" s="549"/>
      <c r="H399" s="337"/>
      <c r="I399" s="543"/>
      <c r="J399" s="480"/>
      <c r="K399" s="488" t="str">
        <f t="shared" si="1"/>
        <v/>
      </c>
      <c r="L399" s="489">
        <f t="shared" si="2"/>
        <v>126</v>
      </c>
      <c r="M399" s="489">
        <f t="shared" si="3"/>
        <v>10</v>
      </c>
      <c r="N399" s="489" t="str">
        <f t="shared" si="4"/>
        <v/>
      </c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</row>
    <row r="400">
      <c r="A400" s="542"/>
      <c r="B400" s="546"/>
      <c r="C400" s="547"/>
      <c r="D400" s="337"/>
      <c r="E400" s="559"/>
      <c r="F400" s="549"/>
      <c r="G400" s="549"/>
      <c r="H400" s="337"/>
      <c r="I400" s="543"/>
      <c r="J400" s="480"/>
      <c r="K400" s="488" t="str">
        <f t="shared" si="1"/>
        <v/>
      </c>
      <c r="L400" s="489">
        <f t="shared" si="2"/>
        <v>126</v>
      </c>
      <c r="M400" s="489">
        <f t="shared" si="3"/>
        <v>10</v>
      </c>
      <c r="N400" s="489" t="str">
        <f t="shared" si="4"/>
        <v/>
      </c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</row>
    <row r="401">
      <c r="A401" s="542"/>
      <c r="B401" s="546"/>
      <c r="C401" s="547"/>
      <c r="D401" s="337"/>
      <c r="E401" s="559"/>
      <c r="F401" s="549"/>
      <c r="G401" s="549"/>
      <c r="H401" s="337"/>
      <c r="I401" s="543"/>
      <c r="J401" s="480"/>
      <c r="K401" s="488" t="str">
        <f t="shared" si="1"/>
        <v/>
      </c>
      <c r="L401" s="489">
        <f t="shared" si="2"/>
        <v>126</v>
      </c>
      <c r="M401" s="489">
        <f t="shared" si="3"/>
        <v>10</v>
      </c>
      <c r="N401" s="489" t="str">
        <f t="shared" si="4"/>
        <v/>
      </c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</row>
    <row r="402">
      <c r="A402" s="542"/>
      <c r="B402" s="546"/>
      <c r="C402" s="547"/>
      <c r="D402" s="337"/>
      <c r="E402" s="559"/>
      <c r="F402" s="549"/>
      <c r="G402" s="549"/>
      <c r="H402" s="337"/>
      <c r="I402" s="543"/>
      <c r="J402" s="480"/>
      <c r="K402" s="488" t="str">
        <f t="shared" si="1"/>
        <v/>
      </c>
      <c r="L402" s="489">
        <f t="shared" si="2"/>
        <v>126</v>
      </c>
      <c r="M402" s="489">
        <f t="shared" si="3"/>
        <v>10</v>
      </c>
      <c r="N402" s="489" t="str">
        <f t="shared" si="4"/>
        <v/>
      </c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</row>
    <row r="403">
      <c r="A403" s="542"/>
      <c r="B403" s="546"/>
      <c r="C403" s="547"/>
      <c r="D403" s="337"/>
      <c r="E403" s="559"/>
      <c r="F403" s="549"/>
      <c r="G403" s="549"/>
      <c r="H403" s="337"/>
      <c r="I403" s="543"/>
      <c r="J403" s="480"/>
      <c r="K403" s="488" t="str">
        <f t="shared" si="1"/>
        <v/>
      </c>
      <c r="L403" s="489">
        <f t="shared" si="2"/>
        <v>126</v>
      </c>
      <c r="M403" s="489">
        <f t="shared" si="3"/>
        <v>10</v>
      </c>
      <c r="N403" s="489" t="str">
        <f t="shared" si="4"/>
        <v/>
      </c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</row>
    <row r="404">
      <c r="A404" s="542"/>
      <c r="B404" s="546"/>
      <c r="C404" s="547"/>
      <c r="D404" s="337"/>
      <c r="E404" s="559"/>
      <c r="F404" s="549"/>
      <c r="G404" s="549"/>
      <c r="H404" s="337"/>
      <c r="I404" s="543"/>
      <c r="J404" s="480"/>
      <c r="K404" s="488" t="str">
        <f t="shared" si="1"/>
        <v/>
      </c>
      <c r="L404" s="489">
        <f t="shared" si="2"/>
        <v>126</v>
      </c>
      <c r="M404" s="489">
        <f t="shared" si="3"/>
        <v>10</v>
      </c>
      <c r="N404" s="489" t="str">
        <f t="shared" si="4"/>
        <v/>
      </c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</row>
    <row r="405">
      <c r="A405" s="542"/>
      <c r="B405" s="546"/>
      <c r="C405" s="547"/>
      <c r="D405" s="337"/>
      <c r="E405" s="559"/>
      <c r="F405" s="549"/>
      <c r="G405" s="549"/>
      <c r="H405" s="337"/>
      <c r="I405" s="543"/>
      <c r="J405" s="480"/>
      <c r="K405" s="488" t="str">
        <f t="shared" si="1"/>
        <v/>
      </c>
      <c r="L405" s="489">
        <f t="shared" si="2"/>
        <v>126</v>
      </c>
      <c r="M405" s="489">
        <f t="shared" si="3"/>
        <v>10</v>
      </c>
      <c r="N405" s="489" t="str">
        <f t="shared" si="4"/>
        <v/>
      </c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</row>
    <row r="406">
      <c r="A406" s="542"/>
      <c r="B406" s="546"/>
      <c r="C406" s="547"/>
      <c r="D406" s="337"/>
      <c r="E406" s="559"/>
      <c r="F406" s="549"/>
      <c r="G406" s="549"/>
      <c r="H406" s="337"/>
      <c r="I406" s="543"/>
      <c r="J406" s="480"/>
      <c r="K406" s="488" t="str">
        <f t="shared" si="1"/>
        <v/>
      </c>
      <c r="L406" s="489">
        <f t="shared" si="2"/>
        <v>126</v>
      </c>
      <c r="M406" s="489">
        <f t="shared" si="3"/>
        <v>10</v>
      </c>
      <c r="N406" s="489" t="str">
        <f t="shared" si="4"/>
        <v/>
      </c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</row>
    <row r="407">
      <c r="A407" s="542"/>
      <c r="B407" s="546"/>
      <c r="C407" s="547"/>
      <c r="D407" s="337"/>
      <c r="E407" s="559"/>
      <c r="F407" s="549"/>
      <c r="G407" s="549"/>
      <c r="H407" s="337"/>
      <c r="I407" s="543"/>
      <c r="J407" s="480"/>
      <c r="K407" s="488" t="str">
        <f t="shared" si="1"/>
        <v/>
      </c>
      <c r="L407" s="489">
        <f t="shared" si="2"/>
        <v>126</v>
      </c>
      <c r="M407" s="489">
        <f t="shared" si="3"/>
        <v>10</v>
      </c>
      <c r="N407" s="489" t="str">
        <f t="shared" si="4"/>
        <v/>
      </c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</row>
    <row r="408">
      <c r="A408" s="542"/>
      <c r="B408" s="546"/>
      <c r="C408" s="547"/>
      <c r="D408" s="337"/>
      <c r="E408" s="559"/>
      <c r="F408" s="549"/>
      <c r="G408" s="549"/>
      <c r="H408" s="337"/>
      <c r="I408" s="543"/>
      <c r="J408" s="480"/>
      <c r="K408" s="488" t="str">
        <f t="shared" si="1"/>
        <v/>
      </c>
      <c r="L408" s="489">
        <f t="shared" si="2"/>
        <v>126</v>
      </c>
      <c r="M408" s="489">
        <f t="shared" si="3"/>
        <v>10</v>
      </c>
      <c r="N408" s="489" t="str">
        <f t="shared" si="4"/>
        <v/>
      </c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</row>
    <row r="409">
      <c r="A409" s="542"/>
      <c r="B409" s="546"/>
      <c r="C409" s="547"/>
      <c r="D409" s="337"/>
      <c r="E409" s="559"/>
      <c r="F409" s="549"/>
      <c r="G409" s="549"/>
      <c r="H409" s="337"/>
      <c r="I409" s="543"/>
      <c r="J409" s="480"/>
      <c r="K409" s="488" t="str">
        <f t="shared" si="1"/>
        <v/>
      </c>
      <c r="L409" s="489">
        <f t="shared" si="2"/>
        <v>126</v>
      </c>
      <c r="M409" s="489">
        <f t="shared" si="3"/>
        <v>10</v>
      </c>
      <c r="N409" s="489" t="str">
        <f t="shared" si="4"/>
        <v/>
      </c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</row>
    <row r="410">
      <c r="A410" s="542"/>
      <c r="B410" s="546"/>
      <c r="C410" s="547"/>
      <c r="D410" s="337"/>
      <c r="E410" s="559"/>
      <c r="F410" s="549"/>
      <c r="G410" s="549"/>
      <c r="H410" s="337"/>
      <c r="I410" s="543"/>
      <c r="J410" s="480"/>
      <c r="K410" s="488" t="str">
        <f t="shared" si="1"/>
        <v/>
      </c>
      <c r="L410" s="489">
        <f t="shared" si="2"/>
        <v>126</v>
      </c>
      <c r="M410" s="489">
        <f t="shared" si="3"/>
        <v>10</v>
      </c>
      <c r="N410" s="489" t="str">
        <f t="shared" si="4"/>
        <v/>
      </c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</row>
    <row r="411">
      <c r="A411" s="542"/>
      <c r="B411" s="546"/>
      <c r="C411" s="547"/>
      <c r="D411" s="337"/>
      <c r="E411" s="559"/>
      <c r="F411" s="549"/>
      <c r="G411" s="549"/>
      <c r="H411" s="337"/>
      <c r="I411" s="543"/>
      <c r="J411" s="480"/>
      <c r="K411" s="488" t="str">
        <f t="shared" si="1"/>
        <v/>
      </c>
      <c r="L411" s="489">
        <f t="shared" si="2"/>
        <v>126</v>
      </c>
      <c r="M411" s="489">
        <f t="shared" si="3"/>
        <v>10</v>
      </c>
      <c r="N411" s="489" t="str">
        <f t="shared" si="4"/>
        <v/>
      </c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</row>
    <row r="412">
      <c r="A412" s="542"/>
      <c r="B412" s="546"/>
      <c r="C412" s="547"/>
      <c r="D412" s="337"/>
      <c r="E412" s="559"/>
      <c r="F412" s="549"/>
      <c r="G412" s="549"/>
      <c r="H412" s="337"/>
      <c r="I412" s="543"/>
      <c r="J412" s="480"/>
      <c r="K412" s="488" t="str">
        <f t="shared" si="1"/>
        <v/>
      </c>
      <c r="L412" s="489">
        <f t="shared" si="2"/>
        <v>126</v>
      </c>
      <c r="M412" s="489">
        <f t="shared" si="3"/>
        <v>10</v>
      </c>
      <c r="N412" s="489" t="str">
        <f t="shared" si="4"/>
        <v/>
      </c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</row>
    <row r="413">
      <c r="A413" s="542"/>
      <c r="B413" s="546"/>
      <c r="C413" s="547"/>
      <c r="D413" s="337"/>
      <c r="E413" s="559"/>
      <c r="F413" s="549"/>
      <c r="G413" s="549"/>
      <c r="H413" s="337"/>
      <c r="I413" s="543"/>
      <c r="J413" s="480"/>
      <c r="K413" s="488" t="str">
        <f t="shared" si="1"/>
        <v/>
      </c>
      <c r="L413" s="489">
        <f t="shared" si="2"/>
        <v>126</v>
      </c>
      <c r="M413" s="489">
        <f t="shared" si="3"/>
        <v>10</v>
      </c>
      <c r="N413" s="489" t="str">
        <f t="shared" si="4"/>
        <v/>
      </c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</row>
    <row r="414">
      <c r="A414" s="542"/>
      <c r="B414" s="546"/>
      <c r="C414" s="547"/>
      <c r="D414" s="337"/>
      <c r="E414" s="559"/>
      <c r="F414" s="549"/>
      <c r="G414" s="549"/>
      <c r="H414" s="337"/>
      <c r="I414" s="543"/>
      <c r="J414" s="480"/>
      <c r="K414" s="488" t="str">
        <f t="shared" si="1"/>
        <v/>
      </c>
      <c r="L414" s="489">
        <f t="shared" si="2"/>
        <v>126</v>
      </c>
      <c r="M414" s="489">
        <f t="shared" si="3"/>
        <v>10</v>
      </c>
      <c r="N414" s="489" t="str">
        <f t="shared" si="4"/>
        <v/>
      </c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</row>
    <row r="415">
      <c r="A415" s="542"/>
      <c r="B415" s="546"/>
      <c r="C415" s="547"/>
      <c r="D415" s="337"/>
      <c r="E415" s="559"/>
      <c r="F415" s="549"/>
      <c r="G415" s="549"/>
      <c r="H415" s="337"/>
      <c r="I415" s="543"/>
      <c r="J415" s="480"/>
      <c r="K415" s="488" t="str">
        <f t="shared" si="1"/>
        <v/>
      </c>
      <c r="L415" s="489">
        <f t="shared" si="2"/>
        <v>126</v>
      </c>
      <c r="M415" s="489">
        <f t="shared" si="3"/>
        <v>10</v>
      </c>
      <c r="N415" s="489" t="str">
        <f t="shared" si="4"/>
        <v/>
      </c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</row>
    <row r="416">
      <c r="A416" s="542"/>
      <c r="B416" s="546"/>
      <c r="C416" s="547"/>
      <c r="D416" s="337"/>
      <c r="E416" s="559"/>
      <c r="F416" s="549"/>
      <c r="G416" s="549"/>
      <c r="H416" s="337"/>
      <c r="I416" s="543"/>
      <c r="J416" s="480"/>
      <c r="K416" s="488" t="str">
        <f t="shared" si="1"/>
        <v/>
      </c>
      <c r="L416" s="489">
        <f t="shared" si="2"/>
        <v>126</v>
      </c>
      <c r="M416" s="489">
        <f t="shared" si="3"/>
        <v>10</v>
      </c>
      <c r="N416" s="489" t="str">
        <f t="shared" si="4"/>
        <v/>
      </c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</row>
    <row r="417">
      <c r="A417" s="542"/>
      <c r="B417" s="546"/>
      <c r="C417" s="547"/>
      <c r="D417" s="337"/>
      <c r="E417" s="559"/>
      <c r="F417" s="549"/>
      <c r="G417" s="549"/>
      <c r="H417" s="337"/>
      <c r="I417" s="543"/>
      <c r="J417" s="480"/>
      <c r="K417" s="488" t="str">
        <f t="shared" si="1"/>
        <v/>
      </c>
      <c r="L417" s="489">
        <f t="shared" si="2"/>
        <v>126</v>
      </c>
      <c r="M417" s="489">
        <f t="shared" si="3"/>
        <v>10</v>
      </c>
      <c r="N417" s="489" t="str">
        <f t="shared" si="4"/>
        <v/>
      </c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</row>
    <row r="418">
      <c r="A418" s="542"/>
      <c r="B418" s="546"/>
      <c r="C418" s="547"/>
      <c r="D418" s="337"/>
      <c r="E418" s="559"/>
      <c r="F418" s="549"/>
      <c r="G418" s="549"/>
      <c r="H418" s="337"/>
      <c r="I418" s="543"/>
      <c r="J418" s="480"/>
      <c r="K418" s="488" t="str">
        <f t="shared" si="1"/>
        <v/>
      </c>
      <c r="L418" s="489">
        <f t="shared" si="2"/>
        <v>126</v>
      </c>
      <c r="M418" s="489">
        <f t="shared" si="3"/>
        <v>10</v>
      </c>
      <c r="N418" s="489" t="str">
        <f t="shared" si="4"/>
        <v/>
      </c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</row>
    <row r="419">
      <c r="A419" s="542"/>
      <c r="B419" s="546"/>
      <c r="C419" s="547"/>
      <c r="D419" s="337"/>
      <c r="E419" s="559"/>
      <c r="F419" s="549"/>
      <c r="G419" s="549"/>
      <c r="H419" s="337"/>
      <c r="I419" s="543"/>
      <c r="J419" s="480"/>
      <c r="K419" s="488" t="str">
        <f t="shared" si="1"/>
        <v/>
      </c>
      <c r="L419" s="489">
        <f t="shared" si="2"/>
        <v>126</v>
      </c>
      <c r="M419" s="489">
        <f t="shared" si="3"/>
        <v>10</v>
      </c>
      <c r="N419" s="489" t="str">
        <f t="shared" si="4"/>
        <v/>
      </c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</row>
    <row r="420">
      <c r="A420" s="542"/>
      <c r="B420" s="546"/>
      <c r="C420" s="547"/>
      <c r="D420" s="337"/>
      <c r="E420" s="559"/>
      <c r="F420" s="549"/>
      <c r="G420" s="549"/>
      <c r="H420" s="337"/>
      <c r="I420" s="543"/>
      <c r="J420" s="480"/>
      <c r="K420" s="488" t="str">
        <f t="shared" si="1"/>
        <v/>
      </c>
      <c r="L420" s="489">
        <f t="shared" si="2"/>
        <v>126</v>
      </c>
      <c r="M420" s="489">
        <f t="shared" si="3"/>
        <v>10</v>
      </c>
      <c r="N420" s="489" t="str">
        <f t="shared" si="4"/>
        <v/>
      </c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</row>
    <row r="421">
      <c r="A421" s="542"/>
      <c r="B421" s="546"/>
      <c r="C421" s="547"/>
      <c r="D421" s="337"/>
      <c r="E421" s="559"/>
      <c r="F421" s="549"/>
      <c r="G421" s="549"/>
      <c r="H421" s="337"/>
      <c r="I421" s="543"/>
      <c r="J421" s="480"/>
      <c r="K421" s="488" t="str">
        <f t="shared" si="1"/>
        <v/>
      </c>
      <c r="L421" s="489">
        <f t="shared" si="2"/>
        <v>126</v>
      </c>
      <c r="M421" s="489">
        <f t="shared" si="3"/>
        <v>10</v>
      </c>
      <c r="N421" s="489" t="str">
        <f t="shared" si="4"/>
        <v/>
      </c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</row>
    <row r="422">
      <c r="A422" s="542"/>
      <c r="B422" s="546"/>
      <c r="C422" s="547"/>
      <c r="D422" s="337"/>
      <c r="E422" s="559"/>
      <c r="F422" s="549"/>
      <c r="G422" s="549"/>
      <c r="H422" s="337"/>
      <c r="I422" s="543"/>
      <c r="J422" s="480"/>
      <c r="K422" s="488" t="str">
        <f t="shared" si="1"/>
        <v/>
      </c>
      <c r="L422" s="489">
        <f t="shared" si="2"/>
        <v>126</v>
      </c>
      <c r="M422" s="489">
        <f t="shared" si="3"/>
        <v>10</v>
      </c>
      <c r="N422" s="489" t="str">
        <f t="shared" si="4"/>
        <v/>
      </c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</row>
    <row r="423">
      <c r="A423" s="542"/>
      <c r="B423" s="546"/>
      <c r="C423" s="547"/>
      <c r="D423" s="337"/>
      <c r="E423" s="559"/>
      <c r="F423" s="549"/>
      <c r="G423" s="549"/>
      <c r="H423" s="337"/>
      <c r="I423" s="543"/>
      <c r="J423" s="480"/>
      <c r="K423" s="488" t="str">
        <f t="shared" si="1"/>
        <v/>
      </c>
      <c r="L423" s="489">
        <f t="shared" si="2"/>
        <v>126</v>
      </c>
      <c r="M423" s="489">
        <f t="shared" si="3"/>
        <v>10</v>
      </c>
      <c r="N423" s="489" t="str">
        <f t="shared" si="4"/>
        <v/>
      </c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</row>
    <row r="424">
      <c r="A424" s="542"/>
      <c r="B424" s="546"/>
      <c r="C424" s="547"/>
      <c r="D424" s="337"/>
      <c r="E424" s="559"/>
      <c r="F424" s="549"/>
      <c r="G424" s="549"/>
      <c r="H424" s="337"/>
      <c r="I424" s="543"/>
      <c r="J424" s="480"/>
      <c r="K424" s="488" t="str">
        <f t="shared" si="1"/>
        <v/>
      </c>
      <c r="L424" s="489">
        <f t="shared" si="2"/>
        <v>126</v>
      </c>
      <c r="M424" s="489">
        <f t="shared" si="3"/>
        <v>10</v>
      </c>
      <c r="N424" s="489" t="str">
        <f t="shared" si="4"/>
        <v/>
      </c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</row>
    <row r="425">
      <c r="A425" s="542"/>
      <c r="B425" s="546"/>
      <c r="C425" s="547"/>
      <c r="D425" s="337"/>
      <c r="E425" s="559"/>
      <c r="F425" s="549"/>
      <c r="G425" s="549"/>
      <c r="H425" s="337"/>
      <c r="I425" s="543"/>
      <c r="J425" s="480"/>
      <c r="K425" s="488" t="str">
        <f t="shared" si="1"/>
        <v/>
      </c>
      <c r="L425" s="489">
        <f t="shared" si="2"/>
        <v>126</v>
      </c>
      <c r="M425" s="489">
        <f t="shared" si="3"/>
        <v>10</v>
      </c>
      <c r="N425" s="489" t="str">
        <f t="shared" si="4"/>
        <v/>
      </c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</row>
    <row r="426">
      <c r="A426" s="542"/>
      <c r="B426" s="546"/>
      <c r="C426" s="547"/>
      <c r="D426" s="337"/>
      <c r="E426" s="559"/>
      <c r="F426" s="549"/>
      <c r="G426" s="549"/>
      <c r="H426" s="337"/>
      <c r="I426" s="543"/>
      <c r="J426" s="480"/>
      <c r="K426" s="488" t="str">
        <f t="shared" si="1"/>
        <v/>
      </c>
      <c r="L426" s="489">
        <f t="shared" si="2"/>
        <v>126</v>
      </c>
      <c r="M426" s="489">
        <f t="shared" si="3"/>
        <v>10</v>
      </c>
      <c r="N426" s="489" t="str">
        <f t="shared" si="4"/>
        <v/>
      </c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</row>
    <row r="427">
      <c r="A427" s="542"/>
      <c r="B427" s="546"/>
      <c r="C427" s="547"/>
      <c r="D427" s="337"/>
      <c r="E427" s="559"/>
      <c r="F427" s="549"/>
      <c r="G427" s="549"/>
      <c r="H427" s="337"/>
      <c r="I427" s="543"/>
      <c r="J427" s="480"/>
      <c r="K427" s="488" t="str">
        <f t="shared" si="1"/>
        <v/>
      </c>
      <c r="L427" s="489">
        <f t="shared" si="2"/>
        <v>126</v>
      </c>
      <c r="M427" s="489">
        <f t="shared" si="3"/>
        <v>10</v>
      </c>
      <c r="N427" s="489" t="str">
        <f t="shared" si="4"/>
        <v/>
      </c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</row>
    <row r="428">
      <c r="A428" s="542"/>
      <c r="B428" s="546"/>
      <c r="C428" s="547"/>
      <c r="D428" s="337"/>
      <c r="E428" s="559"/>
      <c r="F428" s="549"/>
      <c r="G428" s="549"/>
      <c r="H428" s="337"/>
      <c r="I428" s="543"/>
      <c r="J428" s="480"/>
      <c r="K428" s="488" t="str">
        <f t="shared" si="1"/>
        <v/>
      </c>
      <c r="L428" s="489">
        <f t="shared" si="2"/>
        <v>126</v>
      </c>
      <c r="M428" s="489">
        <f t="shared" si="3"/>
        <v>10</v>
      </c>
      <c r="N428" s="489" t="str">
        <f t="shared" si="4"/>
        <v/>
      </c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</row>
    <row r="429">
      <c r="A429" s="542"/>
      <c r="B429" s="546"/>
      <c r="C429" s="547"/>
      <c r="D429" s="337"/>
      <c r="E429" s="559"/>
      <c r="F429" s="549"/>
      <c r="G429" s="549"/>
      <c r="H429" s="337"/>
      <c r="I429" s="543"/>
      <c r="J429" s="480"/>
      <c r="K429" s="488" t="str">
        <f t="shared" si="1"/>
        <v/>
      </c>
      <c r="L429" s="489">
        <f t="shared" si="2"/>
        <v>126</v>
      </c>
      <c r="M429" s="489">
        <f t="shared" si="3"/>
        <v>10</v>
      </c>
      <c r="N429" s="489" t="str">
        <f t="shared" si="4"/>
        <v/>
      </c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</row>
    <row r="430">
      <c r="A430" s="542"/>
      <c r="B430" s="546"/>
      <c r="C430" s="547"/>
      <c r="D430" s="337"/>
      <c r="E430" s="559"/>
      <c r="F430" s="549"/>
      <c r="G430" s="549"/>
      <c r="H430" s="337"/>
      <c r="I430" s="543"/>
      <c r="J430" s="480"/>
      <c r="K430" s="488" t="str">
        <f t="shared" si="1"/>
        <v/>
      </c>
      <c r="L430" s="489">
        <f t="shared" si="2"/>
        <v>126</v>
      </c>
      <c r="M430" s="489">
        <f t="shared" si="3"/>
        <v>10</v>
      </c>
      <c r="N430" s="489" t="str">
        <f t="shared" si="4"/>
        <v/>
      </c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</row>
    <row r="431">
      <c r="A431" s="542"/>
      <c r="B431" s="546"/>
      <c r="C431" s="547"/>
      <c r="D431" s="337"/>
      <c r="E431" s="559"/>
      <c r="F431" s="549"/>
      <c r="G431" s="549"/>
      <c r="H431" s="337"/>
      <c r="I431" s="543"/>
      <c r="J431" s="480"/>
      <c r="K431" s="488" t="str">
        <f t="shared" si="1"/>
        <v/>
      </c>
      <c r="L431" s="489">
        <f t="shared" si="2"/>
        <v>126</v>
      </c>
      <c r="M431" s="489">
        <f t="shared" si="3"/>
        <v>10</v>
      </c>
      <c r="N431" s="489" t="str">
        <f t="shared" si="4"/>
        <v/>
      </c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</row>
    <row r="432">
      <c r="A432" s="542"/>
      <c r="B432" s="546"/>
      <c r="C432" s="547"/>
      <c r="D432" s="337"/>
      <c r="E432" s="559"/>
      <c r="F432" s="549"/>
      <c r="G432" s="549"/>
      <c r="H432" s="337"/>
      <c r="I432" s="543"/>
      <c r="J432" s="480"/>
      <c r="K432" s="488" t="str">
        <f t="shared" si="1"/>
        <v/>
      </c>
      <c r="L432" s="489">
        <f t="shared" si="2"/>
        <v>126</v>
      </c>
      <c r="M432" s="489">
        <f t="shared" si="3"/>
        <v>10</v>
      </c>
      <c r="N432" s="489" t="str">
        <f t="shared" si="4"/>
        <v/>
      </c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</row>
    <row r="433">
      <c r="A433" s="542"/>
      <c r="B433" s="546"/>
      <c r="C433" s="547"/>
      <c r="D433" s="337"/>
      <c r="E433" s="559"/>
      <c r="F433" s="549"/>
      <c r="G433" s="549"/>
      <c r="H433" s="337"/>
      <c r="I433" s="543"/>
      <c r="J433" s="480"/>
      <c r="K433" s="488" t="str">
        <f t="shared" si="1"/>
        <v/>
      </c>
      <c r="L433" s="489">
        <f t="shared" si="2"/>
        <v>126</v>
      </c>
      <c r="M433" s="489">
        <f t="shared" si="3"/>
        <v>10</v>
      </c>
      <c r="N433" s="489" t="str">
        <f t="shared" si="4"/>
        <v/>
      </c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</row>
    <row r="434">
      <c r="A434" s="542"/>
      <c r="B434" s="546"/>
      <c r="C434" s="547"/>
      <c r="D434" s="337"/>
      <c r="E434" s="559"/>
      <c r="F434" s="549"/>
      <c r="G434" s="549"/>
      <c r="H434" s="337"/>
      <c r="I434" s="543"/>
      <c r="J434" s="480"/>
      <c r="K434" s="488" t="str">
        <f t="shared" si="1"/>
        <v/>
      </c>
      <c r="L434" s="489">
        <f t="shared" si="2"/>
        <v>126</v>
      </c>
      <c r="M434" s="489">
        <f t="shared" si="3"/>
        <v>10</v>
      </c>
      <c r="N434" s="489" t="str">
        <f t="shared" si="4"/>
        <v/>
      </c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</row>
    <row r="435">
      <c r="A435" s="542"/>
      <c r="B435" s="546"/>
      <c r="C435" s="547"/>
      <c r="D435" s="337"/>
      <c r="E435" s="559"/>
      <c r="F435" s="549"/>
      <c r="G435" s="549"/>
      <c r="H435" s="337"/>
      <c r="I435" s="543"/>
      <c r="J435" s="480"/>
      <c r="K435" s="488" t="str">
        <f t="shared" si="1"/>
        <v/>
      </c>
      <c r="L435" s="489">
        <f t="shared" si="2"/>
        <v>126</v>
      </c>
      <c r="M435" s="489">
        <f t="shared" si="3"/>
        <v>10</v>
      </c>
      <c r="N435" s="489" t="str">
        <f t="shared" si="4"/>
        <v/>
      </c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</row>
    <row r="436">
      <c r="A436" s="542"/>
      <c r="B436" s="546"/>
      <c r="C436" s="547"/>
      <c r="D436" s="337"/>
      <c r="E436" s="559"/>
      <c r="F436" s="549"/>
      <c r="G436" s="549"/>
      <c r="H436" s="337"/>
      <c r="I436" s="543"/>
      <c r="J436" s="480"/>
      <c r="K436" s="488" t="str">
        <f t="shared" si="1"/>
        <v/>
      </c>
      <c r="L436" s="489">
        <f t="shared" si="2"/>
        <v>126</v>
      </c>
      <c r="M436" s="489">
        <f t="shared" si="3"/>
        <v>10</v>
      </c>
      <c r="N436" s="489" t="str">
        <f t="shared" si="4"/>
        <v/>
      </c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</row>
    <row r="437">
      <c r="A437" s="542"/>
      <c r="B437" s="546"/>
      <c r="C437" s="547"/>
      <c r="D437" s="337"/>
      <c r="E437" s="559"/>
      <c r="F437" s="549"/>
      <c r="G437" s="549"/>
      <c r="H437" s="337"/>
      <c r="I437" s="543"/>
      <c r="J437" s="480"/>
      <c r="K437" s="488" t="str">
        <f t="shared" si="1"/>
        <v/>
      </c>
      <c r="L437" s="489">
        <f t="shared" si="2"/>
        <v>126</v>
      </c>
      <c r="M437" s="489">
        <f t="shared" si="3"/>
        <v>10</v>
      </c>
      <c r="N437" s="489" t="str">
        <f t="shared" si="4"/>
        <v/>
      </c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</row>
    <row r="438">
      <c r="A438" s="542"/>
      <c r="B438" s="546"/>
      <c r="C438" s="547"/>
      <c r="D438" s="337"/>
      <c r="E438" s="559"/>
      <c r="F438" s="549"/>
      <c r="G438" s="549"/>
      <c r="H438" s="337"/>
      <c r="I438" s="543"/>
      <c r="J438" s="480"/>
      <c r="K438" s="488" t="str">
        <f t="shared" si="1"/>
        <v/>
      </c>
      <c r="L438" s="489">
        <f t="shared" si="2"/>
        <v>126</v>
      </c>
      <c r="M438" s="489">
        <f t="shared" si="3"/>
        <v>10</v>
      </c>
      <c r="N438" s="489" t="str">
        <f t="shared" si="4"/>
        <v/>
      </c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</row>
    <row r="439">
      <c r="A439" s="542"/>
      <c r="B439" s="546"/>
      <c r="C439" s="547"/>
      <c r="D439" s="337"/>
      <c r="E439" s="559"/>
      <c r="F439" s="549"/>
      <c r="G439" s="549"/>
      <c r="H439" s="337"/>
      <c r="I439" s="543"/>
      <c r="J439" s="480"/>
      <c r="K439" s="488" t="str">
        <f t="shared" si="1"/>
        <v/>
      </c>
      <c r="L439" s="489">
        <f t="shared" si="2"/>
        <v>126</v>
      </c>
      <c r="M439" s="489">
        <f t="shared" si="3"/>
        <v>10</v>
      </c>
      <c r="N439" s="489" t="str">
        <f t="shared" si="4"/>
        <v/>
      </c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</row>
    <row r="440">
      <c r="A440" s="542"/>
      <c r="B440" s="546"/>
      <c r="C440" s="547"/>
      <c r="D440" s="337"/>
      <c r="E440" s="559"/>
      <c r="F440" s="549"/>
      <c r="G440" s="549"/>
      <c r="H440" s="337"/>
      <c r="I440" s="543"/>
      <c r="J440" s="480"/>
      <c r="K440" s="488" t="str">
        <f t="shared" si="1"/>
        <v/>
      </c>
      <c r="L440" s="489">
        <f t="shared" si="2"/>
        <v>126</v>
      </c>
      <c r="M440" s="489">
        <f t="shared" si="3"/>
        <v>10</v>
      </c>
      <c r="N440" s="489" t="str">
        <f t="shared" si="4"/>
        <v/>
      </c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</row>
    <row r="441">
      <c r="A441" s="542"/>
      <c r="B441" s="546"/>
      <c r="C441" s="547"/>
      <c r="D441" s="337"/>
      <c r="E441" s="559"/>
      <c r="F441" s="549"/>
      <c r="G441" s="549"/>
      <c r="H441" s="337"/>
      <c r="I441" s="543"/>
      <c r="J441" s="480"/>
      <c r="K441" s="488" t="str">
        <f t="shared" si="1"/>
        <v/>
      </c>
      <c r="L441" s="489">
        <f t="shared" si="2"/>
        <v>126</v>
      </c>
      <c r="M441" s="489">
        <f t="shared" si="3"/>
        <v>10</v>
      </c>
      <c r="N441" s="489" t="str">
        <f t="shared" si="4"/>
        <v/>
      </c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</row>
    <row r="442">
      <c r="A442" s="542"/>
      <c r="B442" s="546"/>
      <c r="C442" s="547"/>
      <c r="D442" s="337"/>
      <c r="E442" s="559"/>
      <c r="F442" s="549"/>
      <c r="G442" s="549"/>
      <c r="H442" s="337"/>
      <c r="I442" s="543"/>
      <c r="J442" s="480"/>
      <c r="K442" s="488" t="str">
        <f t="shared" si="1"/>
        <v/>
      </c>
      <c r="L442" s="489">
        <f t="shared" si="2"/>
        <v>126</v>
      </c>
      <c r="M442" s="489">
        <f t="shared" si="3"/>
        <v>10</v>
      </c>
      <c r="N442" s="489" t="str">
        <f t="shared" si="4"/>
        <v/>
      </c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</row>
    <row r="443">
      <c r="A443" s="542"/>
      <c r="B443" s="546"/>
      <c r="C443" s="547"/>
      <c r="D443" s="337"/>
      <c r="E443" s="559"/>
      <c r="F443" s="549"/>
      <c r="G443" s="549"/>
      <c r="H443" s="337"/>
      <c r="I443" s="543"/>
      <c r="J443" s="480"/>
      <c r="K443" s="488" t="str">
        <f t="shared" si="1"/>
        <v/>
      </c>
      <c r="L443" s="489">
        <f t="shared" si="2"/>
        <v>126</v>
      </c>
      <c r="M443" s="489">
        <f t="shared" si="3"/>
        <v>10</v>
      </c>
      <c r="N443" s="489" t="str">
        <f t="shared" si="4"/>
        <v/>
      </c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</row>
    <row r="444">
      <c r="A444" s="542"/>
      <c r="B444" s="546"/>
      <c r="C444" s="547"/>
      <c r="D444" s="337"/>
      <c r="E444" s="559"/>
      <c r="F444" s="549"/>
      <c r="G444" s="549"/>
      <c r="H444" s="337"/>
      <c r="I444" s="543"/>
      <c r="J444" s="480"/>
      <c r="K444" s="488" t="str">
        <f t="shared" si="1"/>
        <v/>
      </c>
      <c r="L444" s="489">
        <f t="shared" si="2"/>
        <v>126</v>
      </c>
      <c r="M444" s="489">
        <f t="shared" si="3"/>
        <v>10</v>
      </c>
      <c r="N444" s="489" t="str">
        <f t="shared" si="4"/>
        <v/>
      </c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</row>
    <row r="445">
      <c r="A445" s="542"/>
      <c r="B445" s="546"/>
      <c r="C445" s="547"/>
      <c r="D445" s="337"/>
      <c r="E445" s="559"/>
      <c r="F445" s="549"/>
      <c r="G445" s="549"/>
      <c r="H445" s="337"/>
      <c r="I445" s="543"/>
      <c r="J445" s="480"/>
      <c r="K445" s="488" t="str">
        <f t="shared" si="1"/>
        <v/>
      </c>
      <c r="L445" s="489">
        <f t="shared" si="2"/>
        <v>126</v>
      </c>
      <c r="M445" s="489">
        <f t="shared" si="3"/>
        <v>10</v>
      </c>
      <c r="N445" s="489" t="str">
        <f t="shared" si="4"/>
        <v/>
      </c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</row>
    <row r="446">
      <c r="A446" s="542"/>
      <c r="B446" s="546"/>
      <c r="C446" s="547"/>
      <c r="D446" s="337"/>
      <c r="E446" s="559"/>
      <c r="F446" s="549"/>
      <c r="G446" s="549"/>
      <c r="H446" s="337"/>
      <c r="I446" s="543"/>
      <c r="J446" s="480"/>
      <c r="K446" s="488" t="str">
        <f t="shared" si="1"/>
        <v/>
      </c>
      <c r="L446" s="489">
        <f t="shared" si="2"/>
        <v>126</v>
      </c>
      <c r="M446" s="489">
        <f t="shared" si="3"/>
        <v>10</v>
      </c>
      <c r="N446" s="489" t="str">
        <f t="shared" si="4"/>
        <v/>
      </c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</row>
    <row r="447">
      <c r="A447" s="542"/>
      <c r="B447" s="546"/>
      <c r="C447" s="547"/>
      <c r="D447" s="337"/>
      <c r="E447" s="559"/>
      <c r="F447" s="549"/>
      <c r="G447" s="549"/>
      <c r="H447" s="337"/>
      <c r="I447" s="543"/>
      <c r="J447" s="480"/>
      <c r="K447" s="488" t="str">
        <f t="shared" si="1"/>
        <v/>
      </c>
      <c r="L447" s="489">
        <f t="shared" si="2"/>
        <v>126</v>
      </c>
      <c r="M447" s="489">
        <f t="shared" si="3"/>
        <v>10</v>
      </c>
      <c r="N447" s="489" t="str">
        <f t="shared" si="4"/>
        <v/>
      </c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</row>
    <row r="448">
      <c r="A448" s="542"/>
      <c r="B448" s="546"/>
      <c r="C448" s="547"/>
      <c r="D448" s="337"/>
      <c r="E448" s="559"/>
      <c r="F448" s="549"/>
      <c r="G448" s="549"/>
      <c r="H448" s="337"/>
      <c r="I448" s="543"/>
      <c r="J448" s="480"/>
      <c r="K448" s="488" t="str">
        <f t="shared" si="1"/>
        <v/>
      </c>
      <c r="L448" s="489">
        <f t="shared" si="2"/>
        <v>126</v>
      </c>
      <c r="M448" s="489">
        <f t="shared" si="3"/>
        <v>10</v>
      </c>
      <c r="N448" s="489" t="str">
        <f t="shared" si="4"/>
        <v/>
      </c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</row>
    <row r="449">
      <c r="A449" s="542"/>
      <c r="B449" s="546"/>
      <c r="C449" s="547"/>
      <c r="D449" s="337"/>
      <c r="E449" s="559"/>
      <c r="F449" s="549"/>
      <c r="G449" s="549"/>
      <c r="H449" s="337"/>
      <c r="I449" s="543"/>
      <c r="J449" s="480"/>
      <c r="K449" s="488" t="str">
        <f t="shared" si="1"/>
        <v/>
      </c>
      <c r="L449" s="489">
        <f t="shared" si="2"/>
        <v>126</v>
      </c>
      <c r="M449" s="489">
        <f t="shared" si="3"/>
        <v>10</v>
      </c>
      <c r="N449" s="489" t="str">
        <f t="shared" si="4"/>
        <v/>
      </c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</row>
    <row r="450">
      <c r="A450" s="542"/>
      <c r="B450" s="546"/>
      <c r="C450" s="547"/>
      <c r="D450" s="337"/>
      <c r="E450" s="559"/>
      <c r="F450" s="549"/>
      <c r="G450" s="549"/>
      <c r="H450" s="337"/>
      <c r="I450" s="543"/>
      <c r="J450" s="480"/>
      <c r="K450" s="488" t="str">
        <f t="shared" si="1"/>
        <v/>
      </c>
      <c r="L450" s="489">
        <f t="shared" si="2"/>
        <v>126</v>
      </c>
      <c r="M450" s="489">
        <f t="shared" si="3"/>
        <v>10</v>
      </c>
      <c r="N450" s="489" t="str">
        <f t="shared" si="4"/>
        <v/>
      </c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</row>
    <row r="451">
      <c r="A451" s="542"/>
      <c r="B451" s="546"/>
      <c r="C451" s="547"/>
      <c r="D451" s="337"/>
      <c r="E451" s="559"/>
      <c r="F451" s="549"/>
      <c r="G451" s="549"/>
      <c r="H451" s="337"/>
      <c r="I451" s="543"/>
      <c r="J451" s="480"/>
      <c r="K451" s="488" t="str">
        <f t="shared" si="1"/>
        <v/>
      </c>
      <c r="L451" s="489">
        <f t="shared" si="2"/>
        <v>126</v>
      </c>
      <c r="M451" s="489">
        <f t="shared" si="3"/>
        <v>10</v>
      </c>
      <c r="N451" s="489" t="str">
        <f t="shared" si="4"/>
        <v/>
      </c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</row>
    <row r="452">
      <c r="A452" s="542"/>
      <c r="B452" s="546"/>
      <c r="C452" s="547"/>
      <c r="D452" s="337"/>
      <c r="E452" s="559"/>
      <c r="F452" s="549"/>
      <c r="G452" s="549"/>
      <c r="H452" s="337"/>
      <c r="I452" s="543"/>
      <c r="J452" s="480"/>
      <c r="K452" s="488" t="str">
        <f t="shared" si="1"/>
        <v/>
      </c>
      <c r="L452" s="489">
        <f t="shared" si="2"/>
        <v>126</v>
      </c>
      <c r="M452" s="489">
        <f t="shared" si="3"/>
        <v>10</v>
      </c>
      <c r="N452" s="489" t="str">
        <f t="shared" si="4"/>
        <v/>
      </c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</row>
    <row r="453">
      <c r="A453" s="542"/>
      <c r="B453" s="546"/>
      <c r="C453" s="547"/>
      <c r="D453" s="337"/>
      <c r="E453" s="559"/>
      <c r="F453" s="549"/>
      <c r="G453" s="549"/>
      <c r="H453" s="337"/>
      <c r="I453" s="543"/>
      <c r="J453" s="480"/>
      <c r="K453" s="488" t="str">
        <f t="shared" si="1"/>
        <v/>
      </c>
      <c r="L453" s="489">
        <f t="shared" si="2"/>
        <v>126</v>
      </c>
      <c r="M453" s="489">
        <f t="shared" si="3"/>
        <v>10</v>
      </c>
      <c r="N453" s="489" t="str">
        <f t="shared" si="4"/>
        <v/>
      </c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</row>
    <row r="454">
      <c r="A454" s="542"/>
      <c r="B454" s="546"/>
      <c r="C454" s="547"/>
      <c r="D454" s="337"/>
      <c r="E454" s="559"/>
      <c r="F454" s="549"/>
      <c r="G454" s="549"/>
      <c r="H454" s="337"/>
      <c r="I454" s="543"/>
      <c r="J454" s="480"/>
      <c r="K454" s="488" t="str">
        <f t="shared" si="1"/>
        <v/>
      </c>
      <c r="L454" s="489">
        <f t="shared" si="2"/>
        <v>126</v>
      </c>
      <c r="M454" s="489">
        <f t="shared" si="3"/>
        <v>10</v>
      </c>
      <c r="N454" s="489" t="str">
        <f t="shared" si="4"/>
        <v/>
      </c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</row>
    <row r="455">
      <c r="A455" s="542"/>
      <c r="B455" s="546"/>
      <c r="C455" s="547"/>
      <c r="D455" s="337"/>
      <c r="E455" s="559"/>
      <c r="F455" s="549"/>
      <c r="G455" s="549"/>
      <c r="H455" s="337"/>
      <c r="I455" s="543"/>
      <c r="J455" s="480"/>
      <c r="K455" s="488" t="str">
        <f t="shared" si="1"/>
        <v/>
      </c>
      <c r="L455" s="489">
        <f t="shared" si="2"/>
        <v>126</v>
      </c>
      <c r="M455" s="489">
        <f t="shared" si="3"/>
        <v>10</v>
      </c>
      <c r="N455" s="489" t="str">
        <f t="shared" si="4"/>
        <v/>
      </c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</row>
    <row r="456">
      <c r="A456" s="542"/>
      <c r="B456" s="546"/>
      <c r="C456" s="547"/>
      <c r="D456" s="337"/>
      <c r="E456" s="559"/>
      <c r="F456" s="549"/>
      <c r="G456" s="549"/>
      <c r="H456" s="337"/>
      <c r="I456" s="543"/>
      <c r="J456" s="480"/>
      <c r="K456" s="488" t="str">
        <f t="shared" si="1"/>
        <v/>
      </c>
      <c r="L456" s="489">
        <f t="shared" si="2"/>
        <v>126</v>
      </c>
      <c r="M456" s="489">
        <f t="shared" si="3"/>
        <v>10</v>
      </c>
      <c r="N456" s="489" t="str">
        <f t="shared" si="4"/>
        <v/>
      </c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</row>
    <row r="457">
      <c r="A457" s="542"/>
      <c r="B457" s="546"/>
      <c r="C457" s="547"/>
      <c r="D457" s="337"/>
      <c r="E457" s="559"/>
      <c r="F457" s="549"/>
      <c r="G457" s="549"/>
      <c r="H457" s="337"/>
      <c r="I457" s="543"/>
      <c r="J457" s="480"/>
      <c r="K457" s="488" t="str">
        <f t="shared" si="1"/>
        <v/>
      </c>
      <c r="L457" s="489">
        <f t="shared" si="2"/>
        <v>126</v>
      </c>
      <c r="M457" s="489">
        <f t="shared" si="3"/>
        <v>10</v>
      </c>
      <c r="N457" s="489" t="str">
        <f t="shared" si="4"/>
        <v/>
      </c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</row>
    <row r="458">
      <c r="A458" s="542"/>
      <c r="B458" s="546"/>
      <c r="C458" s="547"/>
      <c r="D458" s="337"/>
      <c r="E458" s="559"/>
      <c r="F458" s="549"/>
      <c r="G458" s="549"/>
      <c r="H458" s="337"/>
      <c r="I458" s="543"/>
      <c r="J458" s="480"/>
      <c r="K458" s="488" t="str">
        <f t="shared" si="1"/>
        <v/>
      </c>
      <c r="L458" s="489">
        <f t="shared" si="2"/>
        <v>126</v>
      </c>
      <c r="M458" s="489">
        <f t="shared" si="3"/>
        <v>10</v>
      </c>
      <c r="N458" s="489" t="str">
        <f t="shared" si="4"/>
        <v/>
      </c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</row>
    <row r="459">
      <c r="A459" s="542"/>
      <c r="B459" s="546"/>
      <c r="C459" s="547"/>
      <c r="D459" s="337"/>
      <c r="E459" s="559"/>
      <c r="F459" s="549"/>
      <c r="G459" s="549"/>
      <c r="H459" s="337"/>
      <c r="I459" s="543"/>
      <c r="J459" s="480"/>
      <c r="K459" s="488" t="str">
        <f t="shared" si="1"/>
        <v/>
      </c>
      <c r="L459" s="489">
        <f t="shared" si="2"/>
        <v>126</v>
      </c>
      <c r="M459" s="489">
        <f t="shared" si="3"/>
        <v>10</v>
      </c>
      <c r="N459" s="489" t="str">
        <f t="shared" si="4"/>
        <v/>
      </c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</row>
    <row r="460">
      <c r="A460" s="542"/>
      <c r="B460" s="546"/>
      <c r="C460" s="547"/>
      <c r="D460" s="337"/>
      <c r="E460" s="559"/>
      <c r="F460" s="549"/>
      <c r="G460" s="549"/>
      <c r="H460" s="337"/>
      <c r="I460" s="543"/>
      <c r="J460" s="480"/>
      <c r="K460" s="488" t="str">
        <f t="shared" si="1"/>
        <v/>
      </c>
      <c r="L460" s="489">
        <f t="shared" si="2"/>
        <v>126</v>
      </c>
      <c r="M460" s="489">
        <f t="shared" si="3"/>
        <v>10</v>
      </c>
      <c r="N460" s="489" t="str">
        <f t="shared" si="4"/>
        <v/>
      </c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</row>
    <row r="461">
      <c r="A461" s="542"/>
      <c r="B461" s="546"/>
      <c r="C461" s="547"/>
      <c r="D461" s="337"/>
      <c r="E461" s="559"/>
      <c r="F461" s="549"/>
      <c r="G461" s="549"/>
      <c r="H461" s="337"/>
      <c r="I461" s="543"/>
      <c r="J461" s="480"/>
      <c r="K461" s="488" t="str">
        <f t="shared" si="1"/>
        <v/>
      </c>
      <c r="L461" s="489">
        <f t="shared" si="2"/>
        <v>126</v>
      </c>
      <c r="M461" s="489">
        <f t="shared" si="3"/>
        <v>10</v>
      </c>
      <c r="N461" s="489" t="str">
        <f t="shared" si="4"/>
        <v/>
      </c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</row>
    <row r="462">
      <c r="A462" s="542"/>
      <c r="B462" s="546"/>
      <c r="C462" s="547"/>
      <c r="D462" s="337"/>
      <c r="E462" s="559"/>
      <c r="F462" s="549"/>
      <c r="G462" s="549"/>
      <c r="H462" s="337"/>
      <c r="I462" s="543"/>
      <c r="J462" s="480"/>
      <c r="K462" s="488" t="str">
        <f t="shared" si="1"/>
        <v/>
      </c>
      <c r="L462" s="489">
        <f t="shared" si="2"/>
        <v>126</v>
      </c>
      <c r="M462" s="489">
        <f t="shared" si="3"/>
        <v>10</v>
      </c>
      <c r="N462" s="489" t="str">
        <f t="shared" si="4"/>
        <v/>
      </c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</row>
    <row r="463">
      <c r="A463" s="542"/>
      <c r="B463" s="546"/>
      <c r="C463" s="547"/>
      <c r="D463" s="337"/>
      <c r="E463" s="559"/>
      <c r="F463" s="549"/>
      <c r="G463" s="549"/>
      <c r="H463" s="337"/>
      <c r="I463" s="543"/>
      <c r="J463" s="480"/>
      <c r="K463" s="488" t="str">
        <f t="shared" si="1"/>
        <v/>
      </c>
      <c r="L463" s="489">
        <f t="shared" si="2"/>
        <v>126</v>
      </c>
      <c r="M463" s="489">
        <f t="shared" si="3"/>
        <v>10</v>
      </c>
      <c r="N463" s="489" t="str">
        <f t="shared" si="4"/>
        <v/>
      </c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</row>
    <row r="464">
      <c r="A464" s="542"/>
      <c r="B464" s="546"/>
      <c r="C464" s="547"/>
      <c r="D464" s="337"/>
      <c r="E464" s="559"/>
      <c r="F464" s="549"/>
      <c r="G464" s="549"/>
      <c r="H464" s="337"/>
      <c r="I464" s="543"/>
      <c r="J464" s="480"/>
      <c r="K464" s="488" t="str">
        <f t="shared" si="1"/>
        <v/>
      </c>
      <c r="L464" s="489">
        <f t="shared" si="2"/>
        <v>126</v>
      </c>
      <c r="M464" s="489">
        <f t="shared" si="3"/>
        <v>10</v>
      </c>
      <c r="N464" s="489" t="str">
        <f t="shared" si="4"/>
        <v/>
      </c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</row>
    <row r="465">
      <c r="A465" s="542"/>
      <c r="B465" s="546"/>
      <c r="C465" s="547"/>
      <c r="D465" s="337"/>
      <c r="E465" s="559"/>
      <c r="F465" s="549"/>
      <c r="G465" s="549"/>
      <c r="H465" s="337"/>
      <c r="I465" s="543"/>
      <c r="J465" s="480"/>
      <c r="K465" s="488" t="str">
        <f t="shared" si="1"/>
        <v/>
      </c>
      <c r="L465" s="489">
        <f t="shared" si="2"/>
        <v>126</v>
      </c>
      <c r="M465" s="489">
        <f t="shared" si="3"/>
        <v>10</v>
      </c>
      <c r="N465" s="489" t="str">
        <f t="shared" si="4"/>
        <v/>
      </c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</row>
    <row r="466">
      <c r="A466" s="542"/>
      <c r="B466" s="546"/>
      <c r="C466" s="547"/>
      <c r="D466" s="337"/>
      <c r="E466" s="559"/>
      <c r="F466" s="549"/>
      <c r="G466" s="549"/>
      <c r="H466" s="337"/>
      <c r="I466" s="543"/>
      <c r="J466" s="480"/>
      <c r="K466" s="488" t="str">
        <f t="shared" si="1"/>
        <v/>
      </c>
      <c r="L466" s="489">
        <f t="shared" si="2"/>
        <v>126</v>
      </c>
      <c r="M466" s="489">
        <f t="shared" si="3"/>
        <v>10</v>
      </c>
      <c r="N466" s="489" t="str">
        <f t="shared" si="4"/>
        <v/>
      </c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</row>
    <row r="467">
      <c r="A467" s="542"/>
      <c r="B467" s="546"/>
      <c r="C467" s="547"/>
      <c r="D467" s="337"/>
      <c r="E467" s="559"/>
      <c r="F467" s="549"/>
      <c r="G467" s="549"/>
      <c r="H467" s="337"/>
      <c r="I467" s="543"/>
      <c r="J467" s="480"/>
      <c r="K467" s="488" t="str">
        <f t="shared" si="1"/>
        <v/>
      </c>
      <c r="L467" s="489">
        <f t="shared" si="2"/>
        <v>126</v>
      </c>
      <c r="M467" s="489">
        <f t="shared" si="3"/>
        <v>10</v>
      </c>
      <c r="N467" s="489" t="str">
        <f t="shared" si="4"/>
        <v/>
      </c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</row>
    <row r="468">
      <c r="A468" s="542"/>
      <c r="B468" s="546"/>
      <c r="C468" s="547"/>
      <c r="D468" s="337"/>
      <c r="E468" s="559"/>
      <c r="F468" s="549"/>
      <c r="G468" s="549"/>
      <c r="H468" s="337"/>
      <c r="I468" s="543"/>
      <c r="J468" s="480"/>
      <c r="K468" s="488" t="str">
        <f t="shared" si="1"/>
        <v/>
      </c>
      <c r="L468" s="489">
        <f t="shared" si="2"/>
        <v>126</v>
      </c>
      <c r="M468" s="489">
        <f t="shared" si="3"/>
        <v>10</v>
      </c>
      <c r="N468" s="489" t="str">
        <f t="shared" si="4"/>
        <v/>
      </c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</row>
    <row r="469">
      <c r="A469" s="542"/>
      <c r="B469" s="546"/>
      <c r="C469" s="547"/>
      <c r="D469" s="337"/>
      <c r="E469" s="559"/>
      <c r="F469" s="549"/>
      <c r="G469" s="549"/>
      <c r="H469" s="337"/>
      <c r="I469" s="543"/>
      <c r="J469" s="480"/>
      <c r="K469" s="488" t="str">
        <f t="shared" si="1"/>
        <v/>
      </c>
      <c r="L469" s="489">
        <f t="shared" si="2"/>
        <v>126</v>
      </c>
      <c r="M469" s="489">
        <f t="shared" si="3"/>
        <v>10</v>
      </c>
      <c r="N469" s="489" t="str">
        <f t="shared" si="4"/>
        <v/>
      </c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</row>
    <row r="470">
      <c r="A470" s="542"/>
      <c r="B470" s="546"/>
      <c r="C470" s="547"/>
      <c r="D470" s="337"/>
      <c r="E470" s="559"/>
      <c r="F470" s="549"/>
      <c r="G470" s="549"/>
      <c r="H470" s="337"/>
      <c r="I470" s="543"/>
      <c r="J470" s="480"/>
      <c r="K470" s="488" t="str">
        <f t="shared" si="1"/>
        <v/>
      </c>
      <c r="L470" s="489">
        <f t="shared" si="2"/>
        <v>126</v>
      </c>
      <c r="M470" s="489">
        <f t="shared" si="3"/>
        <v>10</v>
      </c>
      <c r="N470" s="489" t="str">
        <f t="shared" si="4"/>
        <v/>
      </c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</row>
    <row r="471">
      <c r="A471" s="542"/>
      <c r="B471" s="546"/>
      <c r="C471" s="547"/>
      <c r="D471" s="337"/>
      <c r="E471" s="559"/>
      <c r="F471" s="549"/>
      <c r="G471" s="549"/>
      <c r="H471" s="337"/>
      <c r="I471" s="543"/>
      <c r="J471" s="480"/>
      <c r="K471" s="488" t="str">
        <f t="shared" si="1"/>
        <v/>
      </c>
      <c r="L471" s="489">
        <f t="shared" si="2"/>
        <v>126</v>
      </c>
      <c r="M471" s="489">
        <f t="shared" si="3"/>
        <v>10</v>
      </c>
      <c r="N471" s="489" t="str">
        <f t="shared" si="4"/>
        <v/>
      </c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</row>
    <row r="472">
      <c r="A472" s="542"/>
      <c r="B472" s="546"/>
      <c r="C472" s="547"/>
      <c r="D472" s="337"/>
      <c r="E472" s="559"/>
      <c r="F472" s="549"/>
      <c r="G472" s="549"/>
      <c r="H472" s="337"/>
      <c r="I472" s="543"/>
      <c r="J472" s="480"/>
      <c r="K472" s="488" t="str">
        <f t="shared" si="1"/>
        <v/>
      </c>
      <c r="L472" s="489">
        <f t="shared" si="2"/>
        <v>126</v>
      </c>
      <c r="M472" s="489">
        <f t="shared" si="3"/>
        <v>10</v>
      </c>
      <c r="N472" s="489" t="str">
        <f t="shared" si="4"/>
        <v/>
      </c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</row>
    <row r="473">
      <c r="A473" s="542"/>
      <c r="B473" s="546"/>
      <c r="C473" s="547"/>
      <c r="D473" s="337"/>
      <c r="E473" s="559"/>
      <c r="F473" s="549"/>
      <c r="G473" s="549"/>
      <c r="H473" s="337"/>
      <c r="I473" s="543"/>
      <c r="J473" s="480"/>
      <c r="K473" s="488" t="str">
        <f t="shared" si="1"/>
        <v/>
      </c>
      <c r="L473" s="489">
        <f t="shared" si="2"/>
        <v>126</v>
      </c>
      <c r="M473" s="489">
        <f t="shared" si="3"/>
        <v>10</v>
      </c>
      <c r="N473" s="489" t="str">
        <f t="shared" si="4"/>
        <v/>
      </c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</row>
    <row r="474">
      <c r="A474" s="542"/>
      <c r="B474" s="546"/>
      <c r="C474" s="547"/>
      <c r="D474" s="337"/>
      <c r="E474" s="559"/>
      <c r="F474" s="549"/>
      <c r="G474" s="549"/>
      <c r="H474" s="337"/>
      <c r="I474" s="543"/>
      <c r="J474" s="480"/>
      <c r="K474" s="488" t="str">
        <f t="shared" si="1"/>
        <v/>
      </c>
      <c r="L474" s="489">
        <f t="shared" si="2"/>
        <v>126</v>
      </c>
      <c r="M474" s="489">
        <f t="shared" si="3"/>
        <v>10</v>
      </c>
      <c r="N474" s="489" t="str">
        <f t="shared" si="4"/>
        <v/>
      </c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</row>
    <row r="475">
      <c r="A475" s="542"/>
      <c r="B475" s="546"/>
      <c r="C475" s="547"/>
      <c r="D475" s="337"/>
      <c r="E475" s="559"/>
      <c r="F475" s="549"/>
      <c r="G475" s="549"/>
      <c r="H475" s="337"/>
      <c r="I475" s="543"/>
      <c r="J475" s="480"/>
      <c r="K475" s="488" t="str">
        <f t="shared" si="1"/>
        <v/>
      </c>
      <c r="L475" s="489">
        <f t="shared" si="2"/>
        <v>126</v>
      </c>
      <c r="M475" s="489">
        <f t="shared" si="3"/>
        <v>10</v>
      </c>
      <c r="N475" s="489" t="str">
        <f t="shared" si="4"/>
        <v/>
      </c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</row>
    <row r="476">
      <c r="A476" s="542"/>
      <c r="B476" s="546"/>
      <c r="C476" s="547"/>
      <c r="D476" s="337"/>
      <c r="E476" s="559"/>
      <c r="F476" s="549"/>
      <c r="G476" s="549"/>
      <c r="H476" s="337"/>
      <c r="I476" s="543"/>
      <c r="J476" s="480"/>
      <c r="K476" s="488" t="str">
        <f t="shared" si="1"/>
        <v/>
      </c>
      <c r="L476" s="489">
        <f t="shared" si="2"/>
        <v>126</v>
      </c>
      <c r="M476" s="489">
        <f t="shared" si="3"/>
        <v>10</v>
      </c>
      <c r="N476" s="489" t="str">
        <f t="shared" si="4"/>
        <v/>
      </c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</row>
    <row r="477">
      <c r="A477" s="542"/>
      <c r="B477" s="546"/>
      <c r="C477" s="547"/>
      <c r="D477" s="337"/>
      <c r="E477" s="559"/>
      <c r="F477" s="549"/>
      <c r="G477" s="549"/>
      <c r="H477" s="337"/>
      <c r="I477" s="543"/>
      <c r="J477" s="480"/>
      <c r="K477" s="488" t="str">
        <f t="shared" si="1"/>
        <v/>
      </c>
      <c r="L477" s="489">
        <f t="shared" si="2"/>
        <v>126</v>
      </c>
      <c r="M477" s="489">
        <f t="shared" si="3"/>
        <v>10</v>
      </c>
      <c r="N477" s="489" t="str">
        <f t="shared" si="4"/>
        <v/>
      </c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</row>
    <row r="478">
      <c r="A478" s="542"/>
      <c r="B478" s="546"/>
      <c r="C478" s="547"/>
      <c r="D478" s="337"/>
      <c r="E478" s="559"/>
      <c r="F478" s="549"/>
      <c r="G478" s="549"/>
      <c r="H478" s="337"/>
      <c r="I478" s="543"/>
      <c r="J478" s="480"/>
      <c r="K478" s="488" t="str">
        <f t="shared" si="1"/>
        <v/>
      </c>
      <c r="L478" s="489">
        <f t="shared" si="2"/>
        <v>126</v>
      </c>
      <c r="M478" s="489">
        <f t="shared" si="3"/>
        <v>10</v>
      </c>
      <c r="N478" s="489" t="str">
        <f t="shared" si="4"/>
        <v/>
      </c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</row>
    <row r="479">
      <c r="A479" s="542"/>
      <c r="B479" s="546"/>
      <c r="C479" s="547"/>
      <c r="D479" s="337"/>
      <c r="E479" s="559"/>
      <c r="F479" s="549"/>
      <c r="G479" s="549"/>
      <c r="H479" s="337"/>
      <c r="I479" s="543"/>
      <c r="J479" s="480"/>
      <c r="K479" s="488" t="str">
        <f t="shared" si="1"/>
        <v/>
      </c>
      <c r="L479" s="489">
        <f t="shared" si="2"/>
        <v>126</v>
      </c>
      <c r="M479" s="489">
        <f t="shared" si="3"/>
        <v>10</v>
      </c>
      <c r="N479" s="489" t="str">
        <f t="shared" si="4"/>
        <v/>
      </c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</row>
    <row r="480">
      <c r="A480" s="542"/>
      <c r="B480" s="546"/>
      <c r="C480" s="547"/>
      <c r="D480" s="337"/>
      <c r="E480" s="559"/>
      <c r="F480" s="549"/>
      <c r="G480" s="549"/>
      <c r="H480" s="337"/>
      <c r="I480" s="543"/>
      <c r="J480" s="480"/>
      <c r="K480" s="488" t="str">
        <f t="shared" si="1"/>
        <v/>
      </c>
      <c r="L480" s="489">
        <f t="shared" si="2"/>
        <v>126</v>
      </c>
      <c r="M480" s="489">
        <f t="shared" si="3"/>
        <v>10</v>
      </c>
      <c r="N480" s="489" t="str">
        <f t="shared" si="4"/>
        <v/>
      </c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</row>
    <row r="481">
      <c r="A481" s="542"/>
      <c r="B481" s="546"/>
      <c r="C481" s="547"/>
      <c r="D481" s="337"/>
      <c r="E481" s="559"/>
      <c r="F481" s="549"/>
      <c r="G481" s="549"/>
      <c r="H481" s="337"/>
      <c r="I481" s="543"/>
      <c r="J481" s="480"/>
      <c r="K481" s="488" t="str">
        <f t="shared" si="1"/>
        <v/>
      </c>
      <c r="L481" s="489">
        <f t="shared" si="2"/>
        <v>126</v>
      </c>
      <c r="M481" s="489">
        <f t="shared" si="3"/>
        <v>10</v>
      </c>
      <c r="N481" s="489" t="str">
        <f t="shared" si="4"/>
        <v/>
      </c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</row>
    <row r="482">
      <c r="A482" s="542"/>
      <c r="B482" s="546"/>
      <c r="C482" s="547"/>
      <c r="D482" s="337"/>
      <c r="E482" s="559"/>
      <c r="F482" s="549"/>
      <c r="G482" s="549"/>
      <c r="H482" s="337"/>
      <c r="I482" s="543"/>
      <c r="J482" s="480"/>
      <c r="K482" s="488" t="str">
        <f t="shared" si="1"/>
        <v/>
      </c>
      <c r="L482" s="489">
        <f t="shared" si="2"/>
        <v>126</v>
      </c>
      <c r="M482" s="489">
        <f t="shared" si="3"/>
        <v>10</v>
      </c>
      <c r="N482" s="489" t="str">
        <f t="shared" si="4"/>
        <v/>
      </c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</row>
    <row r="483">
      <c r="A483" s="542"/>
      <c r="B483" s="546"/>
      <c r="C483" s="547"/>
      <c r="D483" s="337"/>
      <c r="E483" s="559"/>
      <c r="F483" s="549"/>
      <c r="G483" s="549"/>
      <c r="H483" s="337"/>
      <c r="I483" s="543"/>
      <c r="J483" s="480"/>
      <c r="K483" s="488" t="str">
        <f t="shared" si="1"/>
        <v/>
      </c>
      <c r="L483" s="489">
        <f t="shared" si="2"/>
        <v>126</v>
      </c>
      <c r="M483" s="489">
        <f t="shared" si="3"/>
        <v>10</v>
      </c>
      <c r="N483" s="489" t="str">
        <f t="shared" si="4"/>
        <v/>
      </c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</row>
    <row r="484">
      <c r="A484" s="542"/>
      <c r="B484" s="546"/>
      <c r="C484" s="547"/>
      <c r="D484" s="337"/>
      <c r="E484" s="559"/>
      <c r="F484" s="549"/>
      <c r="G484" s="549"/>
      <c r="H484" s="337"/>
      <c r="I484" s="543"/>
      <c r="J484" s="480"/>
      <c r="K484" s="488" t="str">
        <f t="shared" si="1"/>
        <v/>
      </c>
      <c r="L484" s="489">
        <f t="shared" si="2"/>
        <v>126</v>
      </c>
      <c r="M484" s="489">
        <f t="shared" si="3"/>
        <v>10</v>
      </c>
      <c r="N484" s="489" t="str">
        <f t="shared" si="4"/>
        <v/>
      </c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</row>
    <row r="485">
      <c r="A485" s="542"/>
      <c r="B485" s="546"/>
      <c r="C485" s="547"/>
      <c r="D485" s="337"/>
      <c r="E485" s="559"/>
      <c r="F485" s="549"/>
      <c r="G485" s="549"/>
      <c r="H485" s="337"/>
      <c r="I485" s="543"/>
      <c r="J485" s="480"/>
      <c r="K485" s="488" t="str">
        <f t="shared" si="1"/>
        <v/>
      </c>
      <c r="L485" s="489">
        <f t="shared" si="2"/>
        <v>126</v>
      </c>
      <c r="M485" s="489">
        <f t="shared" si="3"/>
        <v>10</v>
      </c>
      <c r="N485" s="489" t="str">
        <f t="shared" si="4"/>
        <v/>
      </c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</row>
    <row r="486">
      <c r="A486" s="542"/>
      <c r="B486" s="546"/>
      <c r="C486" s="547"/>
      <c r="D486" s="337"/>
      <c r="E486" s="559"/>
      <c r="F486" s="549"/>
      <c r="G486" s="549"/>
      <c r="H486" s="337"/>
      <c r="I486" s="543"/>
      <c r="J486" s="480"/>
      <c r="K486" s="488" t="str">
        <f t="shared" si="1"/>
        <v/>
      </c>
      <c r="L486" s="489">
        <f t="shared" si="2"/>
        <v>126</v>
      </c>
      <c r="M486" s="489">
        <f t="shared" si="3"/>
        <v>10</v>
      </c>
      <c r="N486" s="489" t="str">
        <f t="shared" si="4"/>
        <v/>
      </c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</row>
    <row r="487">
      <c r="A487" s="542"/>
      <c r="B487" s="546"/>
      <c r="C487" s="547"/>
      <c r="D487" s="337"/>
      <c r="E487" s="559"/>
      <c r="F487" s="549"/>
      <c r="G487" s="549"/>
      <c r="H487" s="337"/>
      <c r="I487" s="543"/>
      <c r="J487" s="480"/>
      <c r="K487" s="488" t="str">
        <f t="shared" si="1"/>
        <v/>
      </c>
      <c r="L487" s="489">
        <f t="shared" si="2"/>
        <v>126</v>
      </c>
      <c r="M487" s="489">
        <f t="shared" si="3"/>
        <v>10</v>
      </c>
      <c r="N487" s="489" t="str">
        <f t="shared" si="4"/>
        <v/>
      </c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</row>
    <row r="488">
      <c r="A488" s="542"/>
      <c r="B488" s="546"/>
      <c r="C488" s="547"/>
      <c r="D488" s="337"/>
      <c r="E488" s="559"/>
      <c r="F488" s="549"/>
      <c r="G488" s="549"/>
      <c r="H488" s="337"/>
      <c r="I488" s="543"/>
      <c r="J488" s="480"/>
      <c r="K488" s="488" t="str">
        <f t="shared" si="1"/>
        <v/>
      </c>
      <c r="L488" s="489">
        <f t="shared" si="2"/>
        <v>126</v>
      </c>
      <c r="M488" s="489">
        <f t="shared" si="3"/>
        <v>10</v>
      </c>
      <c r="N488" s="489" t="str">
        <f t="shared" si="4"/>
        <v/>
      </c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</row>
    <row r="489">
      <c r="A489" s="542"/>
      <c r="B489" s="546"/>
      <c r="C489" s="547"/>
      <c r="D489" s="337"/>
      <c r="E489" s="559"/>
      <c r="F489" s="549"/>
      <c r="G489" s="549"/>
      <c r="H489" s="337"/>
      <c r="I489" s="543"/>
      <c r="J489" s="480"/>
      <c r="K489" s="488" t="str">
        <f t="shared" si="1"/>
        <v/>
      </c>
      <c r="L489" s="489">
        <f t="shared" si="2"/>
        <v>126</v>
      </c>
      <c r="M489" s="489">
        <f t="shared" si="3"/>
        <v>10</v>
      </c>
      <c r="N489" s="489" t="str">
        <f t="shared" si="4"/>
        <v/>
      </c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</row>
    <row r="490">
      <c r="A490" s="542"/>
      <c r="B490" s="546"/>
      <c r="C490" s="547"/>
      <c r="D490" s="337"/>
      <c r="E490" s="559"/>
      <c r="F490" s="549"/>
      <c r="G490" s="549"/>
      <c r="H490" s="337"/>
      <c r="I490" s="543"/>
      <c r="J490" s="480"/>
      <c r="K490" s="488" t="str">
        <f t="shared" si="1"/>
        <v/>
      </c>
      <c r="L490" s="489">
        <f t="shared" si="2"/>
        <v>126</v>
      </c>
      <c r="M490" s="489">
        <f t="shared" si="3"/>
        <v>10</v>
      </c>
      <c r="N490" s="489" t="str">
        <f t="shared" si="4"/>
        <v/>
      </c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</row>
    <row r="491">
      <c r="A491" s="542"/>
      <c r="B491" s="546"/>
      <c r="C491" s="547"/>
      <c r="D491" s="337"/>
      <c r="E491" s="559"/>
      <c r="F491" s="549"/>
      <c r="G491" s="549"/>
      <c r="H491" s="337"/>
      <c r="I491" s="543"/>
      <c r="J491" s="480"/>
      <c r="K491" s="488" t="str">
        <f t="shared" si="1"/>
        <v/>
      </c>
      <c r="L491" s="489">
        <f t="shared" si="2"/>
        <v>126</v>
      </c>
      <c r="M491" s="489">
        <f t="shared" si="3"/>
        <v>10</v>
      </c>
      <c r="N491" s="489" t="str">
        <f t="shared" si="4"/>
        <v/>
      </c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</row>
    <row r="492">
      <c r="A492" s="542"/>
      <c r="B492" s="546"/>
      <c r="C492" s="547"/>
      <c r="D492" s="337"/>
      <c r="E492" s="559"/>
      <c r="F492" s="549"/>
      <c r="G492" s="549"/>
      <c r="H492" s="337"/>
      <c r="I492" s="543"/>
      <c r="J492" s="480"/>
      <c r="K492" s="488" t="str">
        <f t="shared" si="1"/>
        <v/>
      </c>
      <c r="L492" s="489">
        <f t="shared" si="2"/>
        <v>126</v>
      </c>
      <c r="M492" s="489">
        <f t="shared" si="3"/>
        <v>10</v>
      </c>
      <c r="N492" s="489" t="str">
        <f t="shared" si="4"/>
        <v/>
      </c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</row>
    <row r="493">
      <c r="A493" s="542"/>
      <c r="B493" s="546"/>
      <c r="C493" s="547"/>
      <c r="D493" s="337"/>
      <c r="E493" s="559"/>
      <c r="F493" s="549"/>
      <c r="G493" s="549"/>
      <c r="H493" s="337"/>
      <c r="I493" s="543"/>
      <c r="J493" s="480"/>
      <c r="K493" s="488" t="str">
        <f t="shared" si="1"/>
        <v/>
      </c>
      <c r="L493" s="489">
        <f t="shared" si="2"/>
        <v>126</v>
      </c>
      <c r="M493" s="489">
        <f t="shared" si="3"/>
        <v>10</v>
      </c>
      <c r="N493" s="489" t="str">
        <f t="shared" si="4"/>
        <v/>
      </c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</row>
    <row r="494">
      <c r="A494" s="542"/>
      <c r="B494" s="546"/>
      <c r="C494" s="547"/>
      <c r="D494" s="337"/>
      <c r="E494" s="559"/>
      <c r="F494" s="549"/>
      <c r="G494" s="549"/>
      <c r="H494" s="337"/>
      <c r="I494" s="543"/>
      <c r="J494" s="480"/>
      <c r="K494" s="488" t="str">
        <f t="shared" si="1"/>
        <v/>
      </c>
      <c r="L494" s="489">
        <f t="shared" si="2"/>
        <v>126</v>
      </c>
      <c r="M494" s="489">
        <f t="shared" si="3"/>
        <v>10</v>
      </c>
      <c r="N494" s="489" t="str">
        <f t="shared" si="4"/>
        <v/>
      </c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</row>
    <row r="495">
      <c r="A495" s="542"/>
      <c r="B495" s="546"/>
      <c r="C495" s="547"/>
      <c r="D495" s="337"/>
      <c r="E495" s="559"/>
      <c r="F495" s="549"/>
      <c r="G495" s="549"/>
      <c r="H495" s="337"/>
      <c r="I495" s="543"/>
      <c r="J495" s="480"/>
      <c r="K495" s="488" t="str">
        <f t="shared" si="1"/>
        <v/>
      </c>
      <c r="L495" s="489">
        <f t="shared" si="2"/>
        <v>126</v>
      </c>
      <c r="M495" s="489">
        <f t="shared" si="3"/>
        <v>10</v>
      </c>
      <c r="N495" s="489" t="str">
        <f t="shared" si="4"/>
        <v/>
      </c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</row>
    <row r="496">
      <c r="A496" s="542"/>
      <c r="B496" s="546"/>
      <c r="C496" s="547"/>
      <c r="D496" s="337"/>
      <c r="E496" s="559"/>
      <c r="F496" s="549"/>
      <c r="G496" s="549"/>
      <c r="H496" s="337"/>
      <c r="I496" s="543"/>
      <c r="J496" s="480"/>
      <c r="K496" s="488" t="str">
        <f t="shared" si="1"/>
        <v/>
      </c>
      <c r="L496" s="489">
        <f t="shared" si="2"/>
        <v>126</v>
      </c>
      <c r="M496" s="489">
        <f t="shared" si="3"/>
        <v>10</v>
      </c>
      <c r="N496" s="489" t="str">
        <f t="shared" si="4"/>
        <v/>
      </c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</row>
    <row r="497">
      <c r="A497" s="542"/>
      <c r="B497" s="546"/>
      <c r="C497" s="547"/>
      <c r="D497" s="337"/>
      <c r="E497" s="559"/>
      <c r="F497" s="549"/>
      <c r="G497" s="549"/>
      <c r="H497" s="337"/>
      <c r="I497" s="543"/>
      <c r="J497" s="480"/>
      <c r="K497" s="488" t="str">
        <f t="shared" si="1"/>
        <v/>
      </c>
      <c r="L497" s="489">
        <f t="shared" si="2"/>
        <v>126</v>
      </c>
      <c r="M497" s="489">
        <f t="shared" si="3"/>
        <v>10</v>
      </c>
      <c r="N497" s="489" t="str">
        <f t="shared" si="4"/>
        <v/>
      </c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</row>
    <row r="498">
      <c r="A498" s="542"/>
      <c r="B498" s="546"/>
      <c r="C498" s="547"/>
      <c r="D498" s="337"/>
      <c r="E498" s="559"/>
      <c r="F498" s="549"/>
      <c r="G498" s="549"/>
      <c r="H498" s="337"/>
      <c r="I498" s="543"/>
      <c r="J498" s="480"/>
      <c r="K498" s="488" t="str">
        <f t="shared" si="1"/>
        <v/>
      </c>
      <c r="L498" s="489">
        <f t="shared" si="2"/>
        <v>126</v>
      </c>
      <c r="M498" s="489">
        <f t="shared" si="3"/>
        <v>10</v>
      </c>
      <c r="N498" s="489" t="str">
        <f t="shared" si="4"/>
        <v/>
      </c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</row>
    <row r="499">
      <c r="A499" s="542"/>
      <c r="B499" s="546"/>
      <c r="C499" s="547"/>
      <c r="D499" s="337"/>
      <c r="E499" s="559"/>
      <c r="F499" s="549"/>
      <c r="G499" s="549"/>
      <c r="H499" s="337"/>
      <c r="I499" s="543"/>
      <c r="J499" s="480"/>
      <c r="K499" s="488" t="str">
        <f t="shared" si="1"/>
        <v/>
      </c>
      <c r="L499" s="489">
        <f t="shared" si="2"/>
        <v>126</v>
      </c>
      <c r="M499" s="489">
        <f t="shared" si="3"/>
        <v>10</v>
      </c>
      <c r="N499" s="489" t="str">
        <f t="shared" si="4"/>
        <v/>
      </c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</row>
    <row r="500">
      <c r="A500" s="542"/>
      <c r="B500" s="546"/>
      <c r="C500" s="547"/>
      <c r="D500" s="337"/>
      <c r="E500" s="559"/>
      <c r="F500" s="549"/>
      <c r="G500" s="549"/>
      <c r="H500" s="337"/>
      <c r="I500" s="543"/>
      <c r="J500" s="480"/>
      <c r="K500" s="488" t="str">
        <f t="shared" si="1"/>
        <v/>
      </c>
      <c r="L500" s="489">
        <f t="shared" si="2"/>
        <v>126</v>
      </c>
      <c r="M500" s="489">
        <f t="shared" si="3"/>
        <v>10</v>
      </c>
      <c r="N500" s="489" t="str">
        <f t="shared" si="4"/>
        <v/>
      </c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</row>
    <row r="501">
      <c r="A501" s="542">
        <v>457.0</v>
      </c>
      <c r="B501" s="542"/>
      <c r="C501" s="543"/>
      <c r="D501" s="544"/>
      <c r="E501" s="545"/>
      <c r="F501" s="543"/>
      <c r="G501" s="543"/>
      <c r="H501" s="542"/>
      <c r="I501" s="543"/>
      <c r="J501" s="480"/>
      <c r="K501" s="488" t="str">
        <f t="shared" si="1"/>
        <v/>
      </c>
      <c r="L501" s="489">
        <f t="shared" si="2"/>
        <v>126</v>
      </c>
      <c r="M501" s="489">
        <f t="shared" si="3"/>
        <v>10</v>
      </c>
      <c r="N501" s="489" t="str">
        <f t="shared" si="4"/>
        <v/>
      </c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</row>
    <row r="502">
      <c r="A502" s="542">
        <v>458.0</v>
      </c>
      <c r="B502" s="546"/>
      <c r="C502" s="547"/>
      <c r="D502" s="337"/>
      <c r="E502" s="548"/>
      <c r="F502" s="549"/>
      <c r="G502" s="549"/>
      <c r="H502" s="546"/>
      <c r="I502" s="543"/>
      <c r="J502" s="480"/>
      <c r="K502" s="488" t="str">
        <f t="shared" si="1"/>
        <v/>
      </c>
      <c r="L502" s="489">
        <f t="shared" si="2"/>
        <v>126</v>
      </c>
      <c r="M502" s="489">
        <f t="shared" si="3"/>
        <v>10</v>
      </c>
      <c r="N502" s="489" t="str">
        <f t="shared" si="4"/>
        <v/>
      </c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</row>
    <row r="503">
      <c r="A503" s="542">
        <v>458.0</v>
      </c>
      <c r="B503" s="542"/>
      <c r="C503" s="543"/>
      <c r="D503" s="544"/>
      <c r="E503" s="545"/>
      <c r="F503" s="543"/>
      <c r="G503" s="543"/>
      <c r="H503" s="542"/>
      <c r="I503" s="543"/>
      <c r="J503" s="480"/>
      <c r="K503" s="488" t="str">
        <f t="shared" si="1"/>
        <v/>
      </c>
      <c r="L503" s="489">
        <f t="shared" si="2"/>
        <v>126</v>
      </c>
      <c r="M503" s="489">
        <f t="shared" si="3"/>
        <v>10</v>
      </c>
      <c r="N503" s="489" t="str">
        <f t="shared" si="4"/>
        <v/>
      </c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</row>
    <row r="504">
      <c r="A504" s="542">
        <v>459.0</v>
      </c>
      <c r="B504" s="546"/>
      <c r="C504" s="547"/>
      <c r="D504" s="337"/>
      <c r="E504" s="548"/>
      <c r="F504" s="549"/>
      <c r="G504" s="549"/>
      <c r="H504" s="546"/>
      <c r="I504" s="543"/>
      <c r="J504" s="480"/>
      <c r="K504" s="488" t="str">
        <f t="shared" si="1"/>
        <v/>
      </c>
      <c r="L504" s="489">
        <f t="shared" si="2"/>
        <v>126</v>
      </c>
      <c r="M504" s="489">
        <f t="shared" si="3"/>
        <v>10</v>
      </c>
      <c r="N504" s="489" t="str">
        <f t="shared" si="4"/>
        <v/>
      </c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</row>
    <row r="505">
      <c r="A505" s="542">
        <v>459.0</v>
      </c>
      <c r="B505" s="542"/>
      <c r="C505" s="543"/>
      <c r="D505" s="544"/>
      <c r="E505" s="545"/>
      <c r="F505" s="543"/>
      <c r="G505" s="543"/>
      <c r="H505" s="542"/>
      <c r="I505" s="543"/>
      <c r="J505" s="480"/>
      <c r="K505" s="488" t="str">
        <f t="shared" si="1"/>
        <v/>
      </c>
      <c r="L505" s="489">
        <f t="shared" si="2"/>
        <v>126</v>
      </c>
      <c r="M505" s="489">
        <f t="shared" si="3"/>
        <v>10</v>
      </c>
      <c r="N505" s="489" t="str">
        <f t="shared" si="4"/>
        <v/>
      </c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</row>
    <row r="506">
      <c r="A506" s="542">
        <v>460.0</v>
      </c>
      <c r="B506" s="546"/>
      <c r="C506" s="547"/>
      <c r="D506" s="337"/>
      <c r="E506" s="548"/>
      <c r="F506" s="549"/>
      <c r="G506" s="549"/>
      <c r="H506" s="546"/>
      <c r="I506" s="543"/>
      <c r="J506" s="480"/>
      <c r="K506" s="488" t="str">
        <f t="shared" si="1"/>
        <v/>
      </c>
      <c r="L506" s="489">
        <f t="shared" si="2"/>
        <v>126</v>
      </c>
      <c r="M506" s="489">
        <f t="shared" si="3"/>
        <v>10</v>
      </c>
      <c r="N506" s="489" t="str">
        <f t="shared" si="4"/>
        <v/>
      </c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</row>
    <row r="507">
      <c r="A507" s="542">
        <v>460.0</v>
      </c>
      <c r="B507" s="542"/>
      <c r="C507" s="543"/>
      <c r="D507" s="544"/>
      <c r="E507" s="545"/>
      <c r="F507" s="543"/>
      <c r="G507" s="543"/>
      <c r="H507" s="542"/>
      <c r="I507" s="543"/>
      <c r="J507" s="480"/>
      <c r="K507" s="488" t="str">
        <f t="shared" si="1"/>
        <v/>
      </c>
      <c r="L507" s="489">
        <f t="shared" si="2"/>
        <v>126</v>
      </c>
      <c r="M507" s="489">
        <f t="shared" si="3"/>
        <v>10</v>
      </c>
      <c r="N507" s="489" t="str">
        <f t="shared" si="4"/>
        <v/>
      </c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</row>
    <row r="508">
      <c r="A508" s="542">
        <v>461.0</v>
      </c>
      <c r="B508" s="546"/>
      <c r="C508" s="547"/>
      <c r="D508" s="337"/>
      <c r="E508" s="548"/>
      <c r="F508" s="549"/>
      <c r="G508" s="549"/>
      <c r="H508" s="546"/>
      <c r="I508" s="543"/>
      <c r="J508" s="480"/>
      <c r="K508" s="488" t="str">
        <f t="shared" si="1"/>
        <v/>
      </c>
      <c r="L508" s="489">
        <f t="shared" si="2"/>
        <v>126</v>
      </c>
      <c r="M508" s="489">
        <f t="shared" si="3"/>
        <v>10</v>
      </c>
      <c r="N508" s="489" t="str">
        <f t="shared" si="4"/>
        <v/>
      </c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</row>
    <row r="509">
      <c r="A509" s="542">
        <v>461.0</v>
      </c>
      <c r="B509" s="542"/>
      <c r="C509" s="543"/>
      <c r="D509" s="544"/>
      <c r="E509" s="545"/>
      <c r="F509" s="543"/>
      <c r="G509" s="543"/>
      <c r="H509" s="542"/>
      <c r="I509" s="543"/>
      <c r="J509" s="480"/>
      <c r="K509" s="488" t="str">
        <f t="shared" si="1"/>
        <v/>
      </c>
      <c r="L509" s="489">
        <f t="shared" si="2"/>
        <v>126</v>
      </c>
      <c r="M509" s="489">
        <f t="shared" si="3"/>
        <v>10</v>
      </c>
      <c r="N509" s="489" t="str">
        <f t="shared" si="4"/>
        <v/>
      </c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</row>
    <row r="510">
      <c r="A510" s="542">
        <v>462.0</v>
      </c>
      <c r="B510" s="546"/>
      <c r="C510" s="547"/>
      <c r="D510" s="337"/>
      <c r="E510" s="548"/>
      <c r="F510" s="549"/>
      <c r="G510" s="549"/>
      <c r="H510" s="546"/>
      <c r="I510" s="543"/>
      <c r="J510" s="480"/>
      <c r="K510" s="488" t="str">
        <f t="shared" si="1"/>
        <v/>
      </c>
      <c r="L510" s="489">
        <f t="shared" si="2"/>
        <v>126</v>
      </c>
      <c r="M510" s="489">
        <f t="shared" si="3"/>
        <v>10</v>
      </c>
      <c r="N510" s="489" t="str">
        <f t="shared" si="4"/>
        <v/>
      </c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</row>
    <row r="511">
      <c r="A511" s="542">
        <v>462.0</v>
      </c>
      <c r="B511" s="542"/>
      <c r="C511" s="543"/>
      <c r="D511" s="544"/>
      <c r="E511" s="545"/>
      <c r="F511" s="543"/>
      <c r="G511" s="543"/>
      <c r="H511" s="542"/>
      <c r="I511" s="543"/>
      <c r="J511" s="480"/>
      <c r="K511" s="488" t="str">
        <f t="shared" si="1"/>
        <v/>
      </c>
      <c r="L511" s="489">
        <f t="shared" si="2"/>
        <v>126</v>
      </c>
      <c r="M511" s="489">
        <f t="shared" si="3"/>
        <v>10</v>
      </c>
      <c r="N511" s="489" t="str">
        <f t="shared" si="4"/>
        <v/>
      </c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</row>
    <row r="512">
      <c r="A512" s="542">
        <v>463.0</v>
      </c>
      <c r="B512" s="546"/>
      <c r="C512" s="547"/>
      <c r="D512" s="337"/>
      <c r="E512" s="548"/>
      <c r="F512" s="549"/>
      <c r="G512" s="549"/>
      <c r="H512" s="546"/>
      <c r="I512" s="543"/>
      <c r="J512" s="480"/>
      <c r="K512" s="488" t="str">
        <f t="shared" si="1"/>
        <v/>
      </c>
      <c r="L512" s="489">
        <f t="shared" si="2"/>
        <v>126</v>
      </c>
      <c r="M512" s="489">
        <f t="shared" si="3"/>
        <v>10</v>
      </c>
      <c r="N512" s="489" t="str">
        <f t="shared" si="4"/>
        <v/>
      </c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</row>
    <row r="513">
      <c r="A513" s="542">
        <v>463.0</v>
      </c>
      <c r="B513" s="542"/>
      <c r="C513" s="543"/>
      <c r="D513" s="544"/>
      <c r="E513" s="545"/>
      <c r="F513" s="543"/>
      <c r="G513" s="543"/>
      <c r="H513" s="542"/>
      <c r="I513" s="543"/>
      <c r="J513" s="480"/>
      <c r="K513" s="488" t="str">
        <f t="shared" si="1"/>
        <v/>
      </c>
      <c r="L513" s="489">
        <f t="shared" si="2"/>
        <v>126</v>
      </c>
      <c r="M513" s="489">
        <f t="shared" si="3"/>
        <v>10</v>
      </c>
      <c r="N513" s="489" t="str">
        <f t="shared" si="4"/>
        <v/>
      </c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</row>
    <row r="514">
      <c r="A514" s="542">
        <v>464.0</v>
      </c>
      <c r="B514" s="546"/>
      <c r="C514" s="547"/>
      <c r="D514" s="337"/>
      <c r="E514" s="548"/>
      <c r="F514" s="549"/>
      <c r="G514" s="549"/>
      <c r="H514" s="546"/>
      <c r="I514" s="543"/>
      <c r="J514" s="480"/>
      <c r="K514" s="488" t="str">
        <f t="shared" si="1"/>
        <v/>
      </c>
      <c r="L514" s="489">
        <f t="shared" si="2"/>
        <v>126</v>
      </c>
      <c r="M514" s="489">
        <f t="shared" si="3"/>
        <v>10</v>
      </c>
      <c r="N514" s="489" t="str">
        <f t="shared" si="4"/>
        <v/>
      </c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</row>
    <row r="515">
      <c r="A515" s="542">
        <v>464.0</v>
      </c>
      <c r="B515" s="542"/>
      <c r="C515" s="543"/>
      <c r="D515" s="544"/>
      <c r="E515" s="545"/>
      <c r="F515" s="543"/>
      <c r="G515" s="543"/>
      <c r="H515" s="542"/>
      <c r="I515" s="543"/>
      <c r="J515" s="480"/>
      <c r="K515" s="488" t="str">
        <f t="shared" si="1"/>
        <v/>
      </c>
      <c r="L515" s="489">
        <f t="shared" si="2"/>
        <v>126</v>
      </c>
      <c r="M515" s="489">
        <f t="shared" si="3"/>
        <v>10</v>
      </c>
      <c r="N515" s="489" t="str">
        <f t="shared" si="4"/>
        <v/>
      </c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</row>
    <row r="516">
      <c r="A516" s="542">
        <v>465.0</v>
      </c>
      <c r="B516" s="546"/>
      <c r="C516" s="547"/>
      <c r="D516" s="337"/>
      <c r="E516" s="548"/>
      <c r="F516" s="549"/>
      <c r="G516" s="549"/>
      <c r="H516" s="546"/>
      <c r="I516" s="543"/>
      <c r="J516" s="480"/>
      <c r="K516" s="488" t="str">
        <f t="shared" si="1"/>
        <v/>
      </c>
      <c r="L516" s="489">
        <f t="shared" si="2"/>
        <v>126</v>
      </c>
      <c r="M516" s="489">
        <f t="shared" si="3"/>
        <v>10</v>
      </c>
      <c r="N516" s="489" t="str">
        <f t="shared" si="4"/>
        <v/>
      </c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</row>
    <row r="517">
      <c r="A517" s="542">
        <v>465.0</v>
      </c>
      <c r="B517" s="542"/>
      <c r="C517" s="543"/>
      <c r="D517" s="544"/>
      <c r="E517" s="545"/>
      <c r="F517" s="543"/>
      <c r="G517" s="543"/>
      <c r="H517" s="542"/>
      <c r="I517" s="543"/>
      <c r="J517" s="480"/>
      <c r="K517" s="488" t="str">
        <f t="shared" si="1"/>
        <v/>
      </c>
      <c r="L517" s="489">
        <f t="shared" si="2"/>
        <v>126</v>
      </c>
      <c r="M517" s="489">
        <f t="shared" si="3"/>
        <v>10</v>
      </c>
      <c r="N517" s="489" t="str">
        <f t="shared" si="4"/>
        <v/>
      </c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</row>
    <row r="518">
      <c r="A518" s="542">
        <v>466.0</v>
      </c>
      <c r="B518" s="546"/>
      <c r="C518" s="547"/>
      <c r="D518" s="337"/>
      <c r="E518" s="548"/>
      <c r="F518" s="549"/>
      <c r="G518" s="549"/>
      <c r="H518" s="546"/>
      <c r="I518" s="543"/>
      <c r="J518" s="480"/>
      <c r="K518" s="488" t="str">
        <f t="shared" si="1"/>
        <v/>
      </c>
      <c r="L518" s="489">
        <f t="shared" si="2"/>
        <v>126</v>
      </c>
      <c r="M518" s="489">
        <f t="shared" si="3"/>
        <v>10</v>
      </c>
      <c r="N518" s="489" t="str">
        <f t="shared" si="4"/>
        <v/>
      </c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</row>
    <row r="519">
      <c r="A519" s="542">
        <v>466.0</v>
      </c>
      <c r="B519" s="542"/>
      <c r="C519" s="543"/>
      <c r="D519" s="544"/>
      <c r="E519" s="545"/>
      <c r="F519" s="543"/>
      <c r="G519" s="543"/>
      <c r="H519" s="542"/>
      <c r="I519" s="543"/>
      <c r="J519" s="480"/>
      <c r="K519" s="488" t="str">
        <f t="shared" si="1"/>
        <v/>
      </c>
      <c r="L519" s="489">
        <f t="shared" si="2"/>
        <v>126</v>
      </c>
      <c r="M519" s="489">
        <f t="shared" si="3"/>
        <v>10</v>
      </c>
      <c r="N519" s="489" t="str">
        <f t="shared" si="4"/>
        <v/>
      </c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</row>
    <row r="520">
      <c r="A520" s="542">
        <v>467.0</v>
      </c>
      <c r="B520" s="546"/>
      <c r="C520" s="547"/>
      <c r="D520" s="337"/>
      <c r="E520" s="548"/>
      <c r="F520" s="549"/>
      <c r="G520" s="549"/>
      <c r="H520" s="546"/>
      <c r="I520" s="543"/>
      <c r="J520" s="480"/>
      <c r="K520" s="488" t="str">
        <f t="shared" si="1"/>
        <v/>
      </c>
      <c r="L520" s="489">
        <f t="shared" si="2"/>
        <v>126</v>
      </c>
      <c r="M520" s="489">
        <f t="shared" si="3"/>
        <v>10</v>
      </c>
      <c r="N520" s="489" t="str">
        <f t="shared" si="4"/>
        <v/>
      </c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</row>
    <row r="521">
      <c r="A521" s="542">
        <v>467.0</v>
      </c>
      <c r="B521" s="542"/>
      <c r="C521" s="543"/>
      <c r="D521" s="544"/>
      <c r="E521" s="545"/>
      <c r="F521" s="543"/>
      <c r="G521" s="543"/>
      <c r="H521" s="542"/>
      <c r="I521" s="543"/>
      <c r="J521" s="480"/>
      <c r="K521" s="488" t="str">
        <f t="shared" si="1"/>
        <v/>
      </c>
      <c r="L521" s="489">
        <f t="shared" si="2"/>
        <v>126</v>
      </c>
      <c r="M521" s="489">
        <f t="shared" si="3"/>
        <v>10</v>
      </c>
      <c r="N521" s="489" t="str">
        <f t="shared" si="4"/>
        <v/>
      </c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</row>
    <row r="522">
      <c r="A522" s="542">
        <v>468.0</v>
      </c>
      <c r="B522" s="546"/>
      <c r="C522" s="547"/>
      <c r="D522" s="337"/>
      <c r="E522" s="548"/>
      <c r="F522" s="549"/>
      <c r="G522" s="549"/>
      <c r="H522" s="546"/>
      <c r="I522" s="543"/>
      <c r="J522" s="480"/>
      <c r="K522" s="488" t="str">
        <f t="shared" si="1"/>
        <v/>
      </c>
      <c r="L522" s="489">
        <f t="shared" si="2"/>
        <v>126</v>
      </c>
      <c r="M522" s="489">
        <f t="shared" si="3"/>
        <v>10</v>
      </c>
      <c r="N522" s="489" t="str">
        <f t="shared" si="4"/>
        <v/>
      </c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</row>
    <row r="523">
      <c r="A523" s="542">
        <v>468.0</v>
      </c>
      <c r="B523" s="542"/>
      <c r="C523" s="543"/>
      <c r="D523" s="544"/>
      <c r="E523" s="545"/>
      <c r="F523" s="543"/>
      <c r="G523" s="543"/>
      <c r="H523" s="542"/>
      <c r="I523" s="543"/>
      <c r="J523" s="480"/>
      <c r="K523" s="488" t="str">
        <f t="shared" si="1"/>
        <v/>
      </c>
      <c r="L523" s="489">
        <f t="shared" si="2"/>
        <v>126</v>
      </c>
      <c r="M523" s="489">
        <f t="shared" si="3"/>
        <v>10</v>
      </c>
      <c r="N523" s="489" t="str">
        <f t="shared" si="4"/>
        <v/>
      </c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</row>
    <row r="524">
      <c r="A524" s="542">
        <v>469.0</v>
      </c>
      <c r="B524" s="546"/>
      <c r="C524" s="547"/>
      <c r="D524" s="337"/>
      <c r="E524" s="548"/>
      <c r="F524" s="549"/>
      <c r="G524" s="549"/>
      <c r="H524" s="546"/>
      <c r="I524" s="543"/>
      <c r="J524" s="480"/>
      <c r="K524" s="488" t="str">
        <f t="shared" si="1"/>
        <v/>
      </c>
      <c r="L524" s="489">
        <f t="shared" si="2"/>
        <v>126</v>
      </c>
      <c r="M524" s="489">
        <f t="shared" si="3"/>
        <v>10</v>
      </c>
      <c r="N524" s="489" t="str">
        <f t="shared" si="4"/>
        <v/>
      </c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</row>
    <row r="525">
      <c r="A525" s="542">
        <v>469.0</v>
      </c>
      <c r="B525" s="542"/>
      <c r="C525" s="543"/>
      <c r="D525" s="544"/>
      <c r="E525" s="545"/>
      <c r="F525" s="543"/>
      <c r="G525" s="543"/>
      <c r="H525" s="542"/>
      <c r="I525" s="543"/>
      <c r="J525" s="480"/>
      <c r="K525" s="488" t="str">
        <f t="shared" si="1"/>
        <v/>
      </c>
      <c r="L525" s="489">
        <f t="shared" si="2"/>
        <v>126</v>
      </c>
      <c r="M525" s="489">
        <f t="shared" si="3"/>
        <v>10</v>
      </c>
      <c r="N525" s="489" t="str">
        <f t="shared" si="4"/>
        <v/>
      </c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</row>
    <row r="526">
      <c r="A526" s="542">
        <v>470.0</v>
      </c>
      <c r="B526" s="546"/>
      <c r="C526" s="547"/>
      <c r="D526" s="337"/>
      <c r="E526" s="548"/>
      <c r="F526" s="549"/>
      <c r="G526" s="549"/>
      <c r="H526" s="546"/>
      <c r="I526" s="543"/>
      <c r="J526" s="480"/>
      <c r="K526" s="488" t="str">
        <f t="shared" si="1"/>
        <v/>
      </c>
      <c r="L526" s="489">
        <f t="shared" si="2"/>
        <v>126</v>
      </c>
      <c r="M526" s="489">
        <f t="shared" si="3"/>
        <v>10</v>
      </c>
      <c r="N526" s="489" t="str">
        <f t="shared" si="4"/>
        <v/>
      </c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</row>
    <row r="527">
      <c r="A527" s="542">
        <v>470.0</v>
      </c>
      <c r="B527" s="542"/>
      <c r="C527" s="543"/>
      <c r="D527" s="544"/>
      <c r="E527" s="545"/>
      <c r="F527" s="543"/>
      <c r="G527" s="543"/>
      <c r="H527" s="542"/>
      <c r="I527" s="543"/>
      <c r="J527" s="480"/>
      <c r="K527" s="488" t="str">
        <f t="shared" si="1"/>
        <v/>
      </c>
      <c r="L527" s="489">
        <f t="shared" si="2"/>
        <v>126</v>
      </c>
      <c r="M527" s="489">
        <f t="shared" si="3"/>
        <v>10</v>
      </c>
      <c r="N527" s="489" t="str">
        <f t="shared" si="4"/>
        <v/>
      </c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</row>
    <row r="528">
      <c r="A528" s="542">
        <v>471.0</v>
      </c>
      <c r="B528" s="546"/>
      <c r="C528" s="547"/>
      <c r="D528" s="337"/>
      <c r="E528" s="548"/>
      <c r="F528" s="549"/>
      <c r="G528" s="549"/>
      <c r="H528" s="546"/>
      <c r="I528" s="543"/>
      <c r="J528" s="480"/>
      <c r="K528" s="488" t="str">
        <f t="shared" si="1"/>
        <v/>
      </c>
      <c r="L528" s="489">
        <f t="shared" si="2"/>
        <v>126</v>
      </c>
      <c r="M528" s="489">
        <f t="shared" si="3"/>
        <v>10</v>
      </c>
      <c r="N528" s="489" t="str">
        <f t="shared" si="4"/>
        <v/>
      </c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</row>
    <row r="529">
      <c r="A529" s="542">
        <v>471.0</v>
      </c>
      <c r="B529" s="542"/>
      <c r="C529" s="543"/>
      <c r="D529" s="544"/>
      <c r="E529" s="545"/>
      <c r="F529" s="543"/>
      <c r="G529" s="543"/>
      <c r="H529" s="542"/>
      <c r="I529" s="543"/>
      <c r="J529" s="480"/>
      <c r="K529" s="488" t="str">
        <f t="shared" si="1"/>
        <v/>
      </c>
      <c r="L529" s="489">
        <f t="shared" si="2"/>
        <v>126</v>
      </c>
      <c r="M529" s="489">
        <f t="shared" si="3"/>
        <v>10</v>
      </c>
      <c r="N529" s="489" t="str">
        <f t="shared" si="4"/>
        <v/>
      </c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</row>
    <row r="530">
      <c r="A530" s="542">
        <v>472.0</v>
      </c>
      <c r="B530" s="546"/>
      <c r="C530" s="547"/>
      <c r="D530" s="337"/>
      <c r="E530" s="548"/>
      <c r="F530" s="549"/>
      <c r="G530" s="549"/>
      <c r="H530" s="546"/>
      <c r="I530" s="543"/>
      <c r="J530" s="480"/>
      <c r="K530" s="488" t="str">
        <f t="shared" si="1"/>
        <v/>
      </c>
      <c r="L530" s="489">
        <f t="shared" si="2"/>
        <v>126</v>
      </c>
      <c r="M530" s="489">
        <f t="shared" si="3"/>
        <v>10</v>
      </c>
      <c r="N530" s="489" t="str">
        <f t="shared" si="4"/>
        <v/>
      </c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</row>
    <row r="531">
      <c r="A531" s="542">
        <v>472.0</v>
      </c>
      <c r="B531" s="542"/>
      <c r="C531" s="543"/>
      <c r="D531" s="544"/>
      <c r="E531" s="545"/>
      <c r="F531" s="543"/>
      <c r="G531" s="543"/>
      <c r="H531" s="542"/>
      <c r="I531" s="543"/>
      <c r="J531" s="480"/>
      <c r="K531" s="488" t="str">
        <f t="shared" si="1"/>
        <v/>
      </c>
      <c r="L531" s="489">
        <f t="shared" si="2"/>
        <v>126</v>
      </c>
      <c r="M531" s="489">
        <f t="shared" si="3"/>
        <v>10</v>
      </c>
      <c r="N531" s="489" t="str">
        <f t="shared" si="4"/>
        <v/>
      </c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</row>
    <row r="532">
      <c r="A532" s="542">
        <v>473.0</v>
      </c>
      <c r="B532" s="546"/>
      <c r="C532" s="547"/>
      <c r="D532" s="337"/>
      <c r="E532" s="548"/>
      <c r="F532" s="549"/>
      <c r="G532" s="549"/>
      <c r="H532" s="546"/>
      <c r="I532" s="543"/>
      <c r="J532" s="480"/>
      <c r="K532" s="488" t="str">
        <f t="shared" si="1"/>
        <v/>
      </c>
      <c r="L532" s="489">
        <f t="shared" si="2"/>
        <v>126</v>
      </c>
      <c r="M532" s="489">
        <f t="shared" si="3"/>
        <v>10</v>
      </c>
      <c r="N532" s="489" t="str">
        <f t="shared" si="4"/>
        <v/>
      </c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</row>
    <row r="533">
      <c r="A533" s="542">
        <v>473.0</v>
      </c>
      <c r="B533" s="542"/>
      <c r="C533" s="543"/>
      <c r="D533" s="544"/>
      <c r="E533" s="545"/>
      <c r="F533" s="543"/>
      <c r="G533" s="543"/>
      <c r="H533" s="542"/>
      <c r="I533" s="543"/>
      <c r="J533" s="480"/>
      <c r="K533" s="488" t="str">
        <f t="shared" si="1"/>
        <v/>
      </c>
      <c r="L533" s="489">
        <f t="shared" si="2"/>
        <v>126</v>
      </c>
      <c r="M533" s="489">
        <f t="shared" si="3"/>
        <v>10</v>
      </c>
      <c r="N533" s="489" t="str">
        <f t="shared" si="4"/>
        <v/>
      </c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</row>
    <row r="534">
      <c r="A534" s="542">
        <v>474.0</v>
      </c>
      <c r="B534" s="546"/>
      <c r="C534" s="547"/>
      <c r="D534" s="337"/>
      <c r="E534" s="548"/>
      <c r="F534" s="549"/>
      <c r="G534" s="549"/>
      <c r="H534" s="546"/>
      <c r="I534" s="543"/>
      <c r="J534" s="480"/>
      <c r="K534" s="488" t="str">
        <f t="shared" si="1"/>
        <v/>
      </c>
      <c r="L534" s="489">
        <f t="shared" si="2"/>
        <v>126</v>
      </c>
      <c r="M534" s="489">
        <f t="shared" si="3"/>
        <v>10</v>
      </c>
      <c r="N534" s="489" t="str">
        <f t="shared" si="4"/>
        <v/>
      </c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</row>
    <row r="535">
      <c r="A535" s="542">
        <v>474.0</v>
      </c>
      <c r="B535" s="542"/>
      <c r="C535" s="543"/>
      <c r="D535" s="544"/>
      <c r="E535" s="545"/>
      <c r="F535" s="543"/>
      <c r="G535" s="543"/>
      <c r="H535" s="542"/>
      <c r="I535" s="543"/>
      <c r="J535" s="480"/>
      <c r="K535" s="488" t="str">
        <f t="shared" si="1"/>
        <v/>
      </c>
      <c r="L535" s="489">
        <f t="shared" si="2"/>
        <v>126</v>
      </c>
      <c r="M535" s="489">
        <f t="shared" si="3"/>
        <v>10</v>
      </c>
      <c r="N535" s="489" t="str">
        <f t="shared" si="4"/>
        <v/>
      </c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</row>
    <row r="536">
      <c r="A536" s="542">
        <v>475.0</v>
      </c>
      <c r="B536" s="546"/>
      <c r="C536" s="547"/>
      <c r="D536" s="337"/>
      <c r="E536" s="548"/>
      <c r="F536" s="549"/>
      <c r="G536" s="549"/>
      <c r="H536" s="546"/>
      <c r="I536" s="543"/>
      <c r="J536" s="480"/>
      <c r="K536" s="488" t="str">
        <f t="shared" si="1"/>
        <v/>
      </c>
      <c r="L536" s="489">
        <f t="shared" si="2"/>
        <v>126</v>
      </c>
      <c r="M536" s="489">
        <f t="shared" si="3"/>
        <v>10</v>
      </c>
      <c r="N536" s="489" t="str">
        <f t="shared" si="4"/>
        <v/>
      </c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</row>
    <row r="537">
      <c r="A537" s="542">
        <v>475.0</v>
      </c>
      <c r="B537" s="542"/>
      <c r="C537" s="543"/>
      <c r="D537" s="544"/>
      <c r="E537" s="545"/>
      <c r="F537" s="543"/>
      <c r="G537" s="543"/>
      <c r="H537" s="542"/>
      <c r="I537" s="543"/>
      <c r="J537" s="480"/>
      <c r="K537" s="488" t="str">
        <f t="shared" si="1"/>
        <v/>
      </c>
      <c r="L537" s="489">
        <f t="shared" si="2"/>
        <v>126</v>
      </c>
      <c r="M537" s="489">
        <f t="shared" si="3"/>
        <v>10</v>
      </c>
      <c r="N537" s="489" t="str">
        <f t="shared" si="4"/>
        <v/>
      </c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</row>
    <row r="538">
      <c r="A538" s="542">
        <v>476.0</v>
      </c>
      <c r="B538" s="546"/>
      <c r="C538" s="547"/>
      <c r="D538" s="337"/>
      <c r="E538" s="548"/>
      <c r="F538" s="549"/>
      <c r="G538" s="549"/>
      <c r="H538" s="546"/>
      <c r="I538" s="543"/>
      <c r="J538" s="480"/>
      <c r="K538" s="488" t="str">
        <f t="shared" si="1"/>
        <v/>
      </c>
      <c r="L538" s="489">
        <f t="shared" si="2"/>
        <v>126</v>
      </c>
      <c r="M538" s="489">
        <f t="shared" si="3"/>
        <v>10</v>
      </c>
      <c r="N538" s="489" t="str">
        <f t="shared" si="4"/>
        <v/>
      </c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</row>
    <row r="539">
      <c r="A539" s="542">
        <v>476.0</v>
      </c>
      <c r="B539" s="542"/>
      <c r="C539" s="543"/>
      <c r="D539" s="544"/>
      <c r="E539" s="545"/>
      <c r="F539" s="543"/>
      <c r="G539" s="543"/>
      <c r="H539" s="542"/>
      <c r="I539" s="543"/>
      <c r="J539" s="480"/>
      <c r="K539" s="488" t="str">
        <f t="shared" si="1"/>
        <v/>
      </c>
      <c r="L539" s="489">
        <f t="shared" si="2"/>
        <v>126</v>
      </c>
      <c r="M539" s="489">
        <f t="shared" si="3"/>
        <v>10</v>
      </c>
      <c r="N539" s="489" t="str">
        <f t="shared" si="4"/>
        <v/>
      </c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</row>
    <row r="540">
      <c r="A540" s="542">
        <v>477.0</v>
      </c>
      <c r="B540" s="546"/>
      <c r="C540" s="547"/>
      <c r="D540" s="337"/>
      <c r="E540" s="548"/>
      <c r="F540" s="549"/>
      <c r="G540" s="549"/>
      <c r="H540" s="546"/>
      <c r="I540" s="543"/>
      <c r="J540" s="480"/>
      <c r="K540" s="488" t="str">
        <f t="shared" si="1"/>
        <v/>
      </c>
      <c r="L540" s="489">
        <f t="shared" si="2"/>
        <v>126</v>
      </c>
      <c r="M540" s="489">
        <f t="shared" si="3"/>
        <v>10</v>
      </c>
      <c r="N540" s="489" t="str">
        <f t="shared" si="4"/>
        <v/>
      </c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</row>
    <row r="541">
      <c r="A541" s="542">
        <v>477.0</v>
      </c>
      <c r="B541" s="542"/>
      <c r="C541" s="543"/>
      <c r="D541" s="544"/>
      <c r="E541" s="545"/>
      <c r="F541" s="543"/>
      <c r="G541" s="543"/>
      <c r="H541" s="542"/>
      <c r="I541" s="543"/>
      <c r="J541" s="480"/>
      <c r="K541" s="488" t="str">
        <f t="shared" si="1"/>
        <v/>
      </c>
      <c r="L541" s="489">
        <f t="shared" si="2"/>
        <v>126</v>
      </c>
      <c r="M541" s="489">
        <f t="shared" si="3"/>
        <v>10</v>
      </c>
      <c r="N541" s="489" t="str">
        <f t="shared" si="4"/>
        <v/>
      </c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</row>
    <row r="542">
      <c r="A542" s="542">
        <v>478.0</v>
      </c>
      <c r="B542" s="546"/>
      <c r="C542" s="547"/>
      <c r="D542" s="337"/>
      <c r="E542" s="548"/>
      <c r="F542" s="549"/>
      <c r="G542" s="549"/>
      <c r="H542" s="546"/>
      <c r="I542" s="543"/>
      <c r="J542" s="480"/>
      <c r="K542" s="488" t="str">
        <f t="shared" si="1"/>
        <v/>
      </c>
      <c r="L542" s="489">
        <f t="shared" si="2"/>
        <v>126</v>
      </c>
      <c r="M542" s="489">
        <f t="shared" si="3"/>
        <v>10</v>
      </c>
      <c r="N542" s="489" t="str">
        <f t="shared" si="4"/>
        <v/>
      </c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</row>
    <row r="543">
      <c r="A543" s="542">
        <v>478.0</v>
      </c>
      <c r="B543" s="542"/>
      <c r="C543" s="543"/>
      <c r="D543" s="544"/>
      <c r="E543" s="545"/>
      <c r="F543" s="543"/>
      <c r="G543" s="543"/>
      <c r="H543" s="542"/>
      <c r="I543" s="543"/>
      <c r="J543" s="480"/>
      <c r="K543" s="488" t="str">
        <f t="shared" si="1"/>
        <v/>
      </c>
      <c r="L543" s="489">
        <f t="shared" si="2"/>
        <v>126</v>
      </c>
      <c r="M543" s="489">
        <f t="shared" si="3"/>
        <v>10</v>
      </c>
      <c r="N543" s="489" t="str">
        <f t="shared" si="4"/>
        <v/>
      </c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</row>
    <row r="544">
      <c r="A544" s="542">
        <v>479.0</v>
      </c>
      <c r="B544" s="546"/>
      <c r="C544" s="547"/>
      <c r="D544" s="337"/>
      <c r="E544" s="548"/>
      <c r="F544" s="549"/>
      <c r="G544" s="549"/>
      <c r="H544" s="546"/>
      <c r="I544" s="543"/>
      <c r="J544" s="480"/>
      <c r="K544" s="488" t="str">
        <f t="shared" si="1"/>
        <v/>
      </c>
      <c r="L544" s="489">
        <f t="shared" si="2"/>
        <v>126</v>
      </c>
      <c r="M544" s="489">
        <f t="shared" si="3"/>
        <v>10</v>
      </c>
      <c r="N544" s="489" t="str">
        <f t="shared" si="4"/>
        <v/>
      </c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</row>
    <row r="545">
      <c r="A545" s="542">
        <v>479.0</v>
      </c>
      <c r="B545" s="542"/>
      <c r="C545" s="543"/>
      <c r="D545" s="544"/>
      <c r="E545" s="545"/>
      <c r="F545" s="543"/>
      <c r="G545" s="543"/>
      <c r="H545" s="542"/>
      <c r="I545" s="543"/>
      <c r="J545" s="480"/>
      <c r="K545" s="488" t="str">
        <f t="shared" si="1"/>
        <v/>
      </c>
      <c r="L545" s="489">
        <f t="shared" si="2"/>
        <v>126</v>
      </c>
      <c r="M545" s="489">
        <f t="shared" si="3"/>
        <v>10</v>
      </c>
      <c r="N545" s="489" t="str">
        <f t="shared" si="4"/>
        <v/>
      </c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</row>
    <row r="546">
      <c r="A546" s="542">
        <v>480.0</v>
      </c>
      <c r="B546" s="546"/>
      <c r="C546" s="547"/>
      <c r="D546" s="337"/>
      <c r="E546" s="548"/>
      <c r="F546" s="550"/>
      <c r="G546" s="550"/>
      <c r="H546" s="546"/>
      <c r="I546" s="543"/>
      <c r="J546" s="480"/>
      <c r="K546" s="488" t="str">
        <f t="shared" si="1"/>
        <v/>
      </c>
      <c r="L546" s="489">
        <f t="shared" si="2"/>
        <v>126</v>
      </c>
      <c r="M546" s="489">
        <f t="shared" si="3"/>
        <v>10</v>
      </c>
      <c r="N546" s="489" t="str">
        <f t="shared" si="4"/>
        <v/>
      </c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</row>
    <row r="547">
      <c r="A547" s="542">
        <v>480.0</v>
      </c>
      <c r="B547" s="542"/>
      <c r="C547" s="543"/>
      <c r="D547" s="544"/>
      <c r="E547" s="545"/>
      <c r="F547" s="542"/>
      <c r="G547" s="542"/>
      <c r="H547" s="542"/>
      <c r="I547" s="543"/>
      <c r="J547" s="480"/>
      <c r="K547" s="488" t="str">
        <f t="shared" si="1"/>
        <v/>
      </c>
      <c r="L547" s="489">
        <f t="shared" si="2"/>
        <v>126</v>
      </c>
      <c r="M547" s="489">
        <f t="shared" si="3"/>
        <v>10</v>
      </c>
      <c r="N547" s="489" t="str">
        <f t="shared" si="4"/>
        <v/>
      </c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</row>
    <row r="548">
      <c r="A548" s="542">
        <v>481.0</v>
      </c>
      <c r="B548" s="546"/>
      <c r="C548" s="547"/>
      <c r="D548" s="337"/>
      <c r="E548" s="548"/>
      <c r="F548" s="550"/>
      <c r="G548" s="550"/>
      <c r="H548" s="546"/>
      <c r="I548" s="543"/>
      <c r="J548" s="480"/>
      <c r="K548" s="488" t="str">
        <f t="shared" si="1"/>
        <v/>
      </c>
      <c r="L548" s="489">
        <f t="shared" si="2"/>
        <v>126</v>
      </c>
      <c r="M548" s="489">
        <f t="shared" si="3"/>
        <v>10</v>
      </c>
      <c r="N548" s="489" t="str">
        <f t="shared" si="4"/>
        <v/>
      </c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</row>
    <row r="549">
      <c r="A549" s="542">
        <v>481.0</v>
      </c>
      <c r="B549" s="542"/>
      <c r="C549" s="543"/>
      <c r="D549" s="544"/>
      <c r="E549" s="545"/>
      <c r="F549" s="542"/>
      <c r="G549" s="542"/>
      <c r="H549" s="542"/>
      <c r="I549" s="543"/>
      <c r="J549" s="480"/>
      <c r="K549" s="488" t="str">
        <f t="shared" si="1"/>
        <v/>
      </c>
      <c r="L549" s="489">
        <f t="shared" si="2"/>
        <v>126</v>
      </c>
      <c r="M549" s="489">
        <f t="shared" si="3"/>
        <v>10</v>
      </c>
      <c r="N549" s="489" t="str">
        <f t="shared" si="4"/>
        <v/>
      </c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</row>
    <row r="550">
      <c r="A550" s="542">
        <v>482.0</v>
      </c>
      <c r="B550" s="546"/>
      <c r="C550" s="547"/>
      <c r="D550" s="337"/>
      <c r="E550" s="548"/>
      <c r="F550" s="550"/>
      <c r="G550" s="550"/>
      <c r="H550" s="546"/>
      <c r="I550" s="543"/>
      <c r="J550" s="480"/>
      <c r="K550" s="488" t="str">
        <f t="shared" si="1"/>
        <v/>
      </c>
      <c r="L550" s="489">
        <f t="shared" si="2"/>
        <v>126</v>
      </c>
      <c r="M550" s="489">
        <f t="shared" si="3"/>
        <v>10</v>
      </c>
      <c r="N550" s="489" t="str">
        <f t="shared" si="4"/>
        <v/>
      </c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</row>
    <row r="551">
      <c r="A551" s="542">
        <v>482.0</v>
      </c>
      <c r="B551" s="542"/>
      <c r="C551" s="543"/>
      <c r="D551" s="544"/>
      <c r="E551" s="545"/>
      <c r="F551" s="542"/>
      <c r="G551" s="542"/>
      <c r="H551" s="542"/>
      <c r="I551" s="543"/>
      <c r="J551" s="480"/>
      <c r="K551" s="488" t="str">
        <f t="shared" si="1"/>
        <v/>
      </c>
      <c r="L551" s="489">
        <f t="shared" ref="L551:L1050" si="5">2022-YEAR(C551)</f>
        <v>123</v>
      </c>
      <c r="M551" s="489">
        <f t="shared" si="3"/>
        <v>10</v>
      </c>
      <c r="N551" s="489" t="str">
        <f t="shared" si="4"/>
        <v/>
      </c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</row>
    <row r="552">
      <c r="A552" s="542">
        <v>483.0</v>
      </c>
      <c r="B552" s="546"/>
      <c r="C552" s="547"/>
      <c r="D552" s="337"/>
      <c r="E552" s="548"/>
      <c r="F552" s="550"/>
      <c r="G552" s="550"/>
      <c r="H552" s="546"/>
      <c r="I552" s="543"/>
      <c r="J552" s="480"/>
      <c r="K552" s="488" t="str">
        <f t="shared" si="1"/>
        <v/>
      </c>
      <c r="L552" s="489">
        <f t="shared" si="5"/>
        <v>123</v>
      </c>
      <c r="M552" s="489">
        <f t="shared" si="3"/>
        <v>10</v>
      </c>
      <c r="N552" s="489" t="str">
        <f t="shared" si="4"/>
        <v/>
      </c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</row>
    <row r="553">
      <c r="A553" s="542">
        <v>483.0</v>
      </c>
      <c r="B553" s="542"/>
      <c r="C553" s="543"/>
      <c r="D553" s="544"/>
      <c r="E553" s="545"/>
      <c r="F553" s="542"/>
      <c r="G553" s="542"/>
      <c r="H553" s="542"/>
      <c r="I553" s="543"/>
      <c r="J553" s="480"/>
      <c r="K553" s="488" t="str">
        <f t="shared" si="1"/>
        <v/>
      </c>
      <c r="L553" s="489">
        <f t="shared" si="5"/>
        <v>123</v>
      </c>
      <c r="M553" s="489">
        <f t="shared" si="3"/>
        <v>10</v>
      </c>
      <c r="N553" s="489" t="str">
        <f t="shared" si="4"/>
        <v/>
      </c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</row>
    <row r="554">
      <c r="A554" s="542">
        <v>484.0</v>
      </c>
      <c r="B554" s="546"/>
      <c r="C554" s="547"/>
      <c r="D554" s="337"/>
      <c r="E554" s="548"/>
      <c r="F554" s="550"/>
      <c r="G554" s="550"/>
      <c r="H554" s="546"/>
      <c r="I554" s="543"/>
      <c r="J554" s="480"/>
      <c r="K554" s="488" t="str">
        <f t="shared" si="1"/>
        <v/>
      </c>
      <c r="L554" s="489">
        <f t="shared" si="5"/>
        <v>123</v>
      </c>
      <c r="M554" s="489">
        <f t="shared" si="3"/>
        <v>10</v>
      </c>
      <c r="N554" s="489" t="str">
        <f t="shared" si="4"/>
        <v/>
      </c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</row>
    <row r="555">
      <c r="A555" s="542">
        <v>484.0</v>
      </c>
      <c r="B555" s="542"/>
      <c r="C555" s="543"/>
      <c r="D555" s="544"/>
      <c r="E555" s="545"/>
      <c r="F555" s="542"/>
      <c r="G555" s="542"/>
      <c r="H555" s="542"/>
      <c r="I555" s="543"/>
      <c r="J555" s="480"/>
      <c r="K555" s="488" t="str">
        <f t="shared" si="1"/>
        <v/>
      </c>
      <c r="L555" s="489">
        <f t="shared" si="5"/>
        <v>123</v>
      </c>
      <c r="M555" s="489">
        <f t="shared" si="3"/>
        <v>10</v>
      </c>
      <c r="N555" s="489" t="str">
        <f t="shared" si="4"/>
        <v/>
      </c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</row>
    <row r="556">
      <c r="A556" s="542">
        <v>485.0</v>
      </c>
      <c r="B556" s="546"/>
      <c r="C556" s="547"/>
      <c r="D556" s="337"/>
      <c r="E556" s="548"/>
      <c r="F556" s="550"/>
      <c r="G556" s="550"/>
      <c r="H556" s="546"/>
      <c r="I556" s="543"/>
      <c r="J556" s="480"/>
      <c r="K556" s="488" t="str">
        <f t="shared" si="1"/>
        <v/>
      </c>
      <c r="L556" s="489">
        <f t="shared" si="5"/>
        <v>123</v>
      </c>
      <c r="M556" s="489">
        <f t="shared" si="3"/>
        <v>10</v>
      </c>
      <c r="N556" s="489" t="str">
        <f t="shared" si="4"/>
        <v/>
      </c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</row>
    <row r="557">
      <c r="A557" s="542">
        <v>485.0</v>
      </c>
      <c r="B557" s="542"/>
      <c r="C557" s="543"/>
      <c r="D557" s="544"/>
      <c r="E557" s="545"/>
      <c r="F557" s="542"/>
      <c r="G557" s="542"/>
      <c r="H557" s="542"/>
      <c r="I557" s="543"/>
      <c r="J557" s="480"/>
      <c r="K557" s="488" t="str">
        <f t="shared" si="1"/>
        <v/>
      </c>
      <c r="L557" s="489">
        <f t="shared" si="5"/>
        <v>123</v>
      </c>
      <c r="M557" s="489">
        <f t="shared" si="3"/>
        <v>10</v>
      </c>
      <c r="N557" s="489" t="str">
        <f t="shared" si="4"/>
        <v/>
      </c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</row>
    <row r="558">
      <c r="A558" s="542">
        <v>486.0</v>
      </c>
      <c r="B558" s="546"/>
      <c r="C558" s="547"/>
      <c r="D558" s="337"/>
      <c r="E558" s="548"/>
      <c r="F558" s="550"/>
      <c r="G558" s="550"/>
      <c r="H558" s="546"/>
      <c r="I558" s="543"/>
      <c r="J558" s="480"/>
      <c r="K558" s="488" t="str">
        <f t="shared" si="1"/>
        <v/>
      </c>
      <c r="L558" s="489">
        <f t="shared" si="5"/>
        <v>123</v>
      </c>
      <c r="M558" s="489">
        <f t="shared" si="3"/>
        <v>10</v>
      </c>
      <c r="N558" s="489" t="str">
        <f t="shared" si="4"/>
        <v/>
      </c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</row>
    <row r="559">
      <c r="A559" s="542">
        <v>486.0</v>
      </c>
      <c r="B559" s="542"/>
      <c r="C559" s="543"/>
      <c r="D559" s="544"/>
      <c r="E559" s="545"/>
      <c r="F559" s="542"/>
      <c r="G559" s="542"/>
      <c r="H559" s="542"/>
      <c r="I559" s="543"/>
      <c r="J559" s="480"/>
      <c r="K559" s="488" t="str">
        <f t="shared" si="1"/>
        <v/>
      </c>
      <c r="L559" s="489">
        <f t="shared" si="5"/>
        <v>123</v>
      </c>
      <c r="M559" s="489">
        <f t="shared" si="3"/>
        <v>10</v>
      </c>
      <c r="N559" s="489" t="str">
        <f t="shared" si="4"/>
        <v/>
      </c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</row>
    <row r="560">
      <c r="A560" s="542">
        <v>487.0</v>
      </c>
      <c r="B560" s="546"/>
      <c r="C560" s="547"/>
      <c r="D560" s="337"/>
      <c r="E560" s="548"/>
      <c r="F560" s="550"/>
      <c r="G560" s="550"/>
      <c r="H560" s="546"/>
      <c r="I560" s="543"/>
      <c r="J560" s="480"/>
      <c r="K560" s="488" t="str">
        <f t="shared" si="1"/>
        <v/>
      </c>
      <c r="L560" s="489">
        <f t="shared" si="5"/>
        <v>123</v>
      </c>
      <c r="M560" s="489">
        <f t="shared" si="3"/>
        <v>10</v>
      </c>
      <c r="N560" s="489" t="str">
        <f t="shared" si="4"/>
        <v/>
      </c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</row>
    <row r="561">
      <c r="A561" s="542">
        <v>487.0</v>
      </c>
      <c r="B561" s="542"/>
      <c r="C561" s="543"/>
      <c r="D561" s="544"/>
      <c r="E561" s="545"/>
      <c r="F561" s="542"/>
      <c r="G561" s="542"/>
      <c r="H561" s="542"/>
      <c r="I561" s="543"/>
      <c r="J561" s="480"/>
      <c r="K561" s="488" t="str">
        <f t="shared" si="1"/>
        <v/>
      </c>
      <c r="L561" s="489">
        <f t="shared" si="5"/>
        <v>123</v>
      </c>
      <c r="M561" s="489">
        <f t="shared" si="3"/>
        <v>10</v>
      </c>
      <c r="N561" s="489" t="str">
        <f t="shared" si="4"/>
        <v/>
      </c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</row>
    <row r="562">
      <c r="A562" s="542">
        <v>488.0</v>
      </c>
      <c r="B562" s="546"/>
      <c r="C562" s="547"/>
      <c r="D562" s="337"/>
      <c r="E562" s="548"/>
      <c r="F562" s="550"/>
      <c r="G562" s="550"/>
      <c r="H562" s="546"/>
      <c r="I562" s="543"/>
      <c r="J562" s="480"/>
      <c r="K562" s="488" t="str">
        <f t="shared" si="1"/>
        <v/>
      </c>
      <c r="L562" s="489">
        <f t="shared" si="5"/>
        <v>123</v>
      </c>
      <c r="M562" s="489">
        <f t="shared" si="3"/>
        <v>10</v>
      </c>
      <c r="N562" s="489" t="str">
        <f t="shared" si="4"/>
        <v/>
      </c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</row>
    <row r="563">
      <c r="A563" s="542">
        <v>488.0</v>
      </c>
      <c r="B563" s="542"/>
      <c r="C563" s="543"/>
      <c r="D563" s="544"/>
      <c r="E563" s="545"/>
      <c r="F563" s="542"/>
      <c r="G563" s="542"/>
      <c r="H563" s="542"/>
      <c r="I563" s="543"/>
      <c r="J563" s="480"/>
      <c r="K563" s="488" t="str">
        <f t="shared" si="1"/>
        <v/>
      </c>
      <c r="L563" s="489">
        <f t="shared" si="5"/>
        <v>123</v>
      </c>
      <c r="M563" s="489">
        <f t="shared" si="3"/>
        <v>10</v>
      </c>
      <c r="N563" s="489" t="str">
        <f t="shared" si="4"/>
        <v/>
      </c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</row>
    <row r="564">
      <c r="A564" s="542">
        <v>489.0</v>
      </c>
      <c r="B564" s="546"/>
      <c r="C564" s="547"/>
      <c r="D564" s="337"/>
      <c r="E564" s="548"/>
      <c r="F564" s="550"/>
      <c r="G564" s="550"/>
      <c r="H564" s="546"/>
      <c r="I564" s="543"/>
      <c r="J564" s="480"/>
      <c r="K564" s="488" t="str">
        <f t="shared" si="1"/>
        <v/>
      </c>
      <c r="L564" s="489">
        <f t="shared" si="5"/>
        <v>123</v>
      </c>
      <c r="M564" s="489">
        <f t="shared" si="3"/>
        <v>10</v>
      </c>
      <c r="N564" s="489" t="str">
        <f t="shared" si="4"/>
        <v/>
      </c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</row>
    <row r="565">
      <c r="A565" s="542">
        <v>489.0</v>
      </c>
      <c r="B565" s="542"/>
      <c r="C565" s="543"/>
      <c r="D565" s="544"/>
      <c r="E565" s="545"/>
      <c r="F565" s="542"/>
      <c r="G565" s="542"/>
      <c r="H565" s="542"/>
      <c r="I565" s="543"/>
      <c r="J565" s="480"/>
      <c r="K565" s="488" t="str">
        <f t="shared" si="1"/>
        <v/>
      </c>
      <c r="L565" s="489">
        <f t="shared" si="5"/>
        <v>123</v>
      </c>
      <c r="M565" s="489">
        <f t="shared" si="3"/>
        <v>10</v>
      </c>
      <c r="N565" s="489" t="str">
        <f t="shared" si="4"/>
        <v/>
      </c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</row>
    <row r="566">
      <c r="A566" s="542">
        <v>490.0</v>
      </c>
      <c r="B566" s="546"/>
      <c r="C566" s="547"/>
      <c r="D566" s="337"/>
      <c r="E566" s="548"/>
      <c r="F566" s="550"/>
      <c r="G566" s="550"/>
      <c r="H566" s="546"/>
      <c r="I566" s="543"/>
      <c r="J566" s="480"/>
      <c r="K566" s="488" t="str">
        <f t="shared" si="1"/>
        <v/>
      </c>
      <c r="L566" s="489">
        <f t="shared" si="5"/>
        <v>123</v>
      </c>
      <c r="M566" s="489">
        <f t="shared" si="3"/>
        <v>10</v>
      </c>
      <c r="N566" s="489" t="str">
        <f t="shared" si="4"/>
        <v/>
      </c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</row>
    <row r="567">
      <c r="A567" s="542">
        <v>490.0</v>
      </c>
      <c r="B567" s="542"/>
      <c r="C567" s="543"/>
      <c r="D567" s="544"/>
      <c r="E567" s="545"/>
      <c r="F567" s="542"/>
      <c r="G567" s="542"/>
      <c r="H567" s="542"/>
      <c r="I567" s="543"/>
      <c r="J567" s="480"/>
      <c r="K567" s="488" t="str">
        <f t="shared" si="1"/>
        <v/>
      </c>
      <c r="L567" s="489">
        <f t="shared" si="5"/>
        <v>123</v>
      </c>
      <c r="M567" s="489">
        <f t="shared" si="3"/>
        <v>10</v>
      </c>
      <c r="N567" s="489" t="str">
        <f t="shared" si="4"/>
        <v/>
      </c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</row>
    <row r="568">
      <c r="A568" s="542">
        <v>491.0</v>
      </c>
      <c r="B568" s="546"/>
      <c r="C568" s="547"/>
      <c r="D568" s="337"/>
      <c r="E568" s="548"/>
      <c r="F568" s="550"/>
      <c r="G568" s="550"/>
      <c r="H568" s="546"/>
      <c r="I568" s="543"/>
      <c r="J568" s="480"/>
      <c r="K568" s="488" t="str">
        <f t="shared" si="1"/>
        <v/>
      </c>
      <c r="L568" s="489">
        <f t="shared" si="5"/>
        <v>123</v>
      </c>
      <c r="M568" s="489">
        <f t="shared" si="3"/>
        <v>10</v>
      </c>
      <c r="N568" s="489" t="str">
        <f t="shared" si="4"/>
        <v/>
      </c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</row>
    <row r="569">
      <c r="A569" s="542">
        <v>491.0</v>
      </c>
      <c r="B569" s="542"/>
      <c r="C569" s="543"/>
      <c r="D569" s="544"/>
      <c r="E569" s="545"/>
      <c r="F569" s="542"/>
      <c r="G569" s="542"/>
      <c r="H569" s="542"/>
      <c r="I569" s="543"/>
      <c r="J569" s="480"/>
      <c r="K569" s="488" t="str">
        <f t="shared" si="1"/>
        <v/>
      </c>
      <c r="L569" s="489">
        <f t="shared" si="5"/>
        <v>123</v>
      </c>
      <c r="M569" s="489">
        <f t="shared" si="3"/>
        <v>10</v>
      </c>
      <c r="N569" s="489" t="str">
        <f t="shared" si="4"/>
        <v/>
      </c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</row>
    <row r="570">
      <c r="A570" s="542">
        <v>492.0</v>
      </c>
      <c r="B570" s="546"/>
      <c r="C570" s="547"/>
      <c r="D570" s="337"/>
      <c r="E570" s="548"/>
      <c r="F570" s="550"/>
      <c r="G570" s="550"/>
      <c r="H570" s="546"/>
      <c r="I570" s="543"/>
      <c r="J570" s="480"/>
      <c r="K570" s="488" t="str">
        <f t="shared" si="1"/>
        <v/>
      </c>
      <c r="L570" s="489">
        <f t="shared" si="5"/>
        <v>123</v>
      </c>
      <c r="M570" s="489">
        <f t="shared" si="3"/>
        <v>10</v>
      </c>
      <c r="N570" s="489" t="str">
        <f t="shared" si="4"/>
        <v/>
      </c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</row>
    <row r="571">
      <c r="A571" s="542">
        <v>492.0</v>
      </c>
      <c r="B571" s="542"/>
      <c r="C571" s="543"/>
      <c r="D571" s="544"/>
      <c r="E571" s="545"/>
      <c r="F571" s="543"/>
      <c r="G571" s="543"/>
      <c r="H571" s="476"/>
      <c r="I571" s="543"/>
      <c r="J571" s="480"/>
      <c r="K571" s="488" t="str">
        <f t="shared" si="1"/>
        <v/>
      </c>
      <c r="L571" s="489">
        <f t="shared" si="5"/>
        <v>123</v>
      </c>
      <c r="M571" s="489">
        <f t="shared" si="3"/>
        <v>10</v>
      </c>
      <c r="N571" s="489" t="str">
        <f t="shared" si="4"/>
        <v/>
      </c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</row>
    <row r="572">
      <c r="A572" s="542">
        <v>493.0</v>
      </c>
      <c r="B572" s="546"/>
      <c r="C572" s="547"/>
      <c r="D572" s="337"/>
      <c r="E572" s="548"/>
      <c r="F572" s="549"/>
      <c r="G572" s="549"/>
      <c r="H572" s="225"/>
      <c r="I572" s="543"/>
      <c r="J572" s="480"/>
      <c r="K572" s="488" t="str">
        <f t="shared" si="1"/>
        <v/>
      </c>
      <c r="L572" s="489">
        <f t="shared" si="5"/>
        <v>123</v>
      </c>
      <c r="M572" s="489">
        <f t="shared" si="3"/>
        <v>10</v>
      </c>
      <c r="N572" s="489" t="str">
        <f t="shared" si="4"/>
        <v/>
      </c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</row>
    <row r="573">
      <c r="A573" s="542">
        <v>493.0</v>
      </c>
      <c r="B573" s="542"/>
      <c r="C573" s="543"/>
      <c r="D573" s="544"/>
      <c r="E573" s="545"/>
      <c r="F573" s="543"/>
      <c r="G573" s="543"/>
      <c r="H573" s="476"/>
      <c r="I573" s="543"/>
      <c r="J573" s="480"/>
      <c r="K573" s="488" t="str">
        <f t="shared" si="1"/>
        <v/>
      </c>
      <c r="L573" s="489">
        <f t="shared" si="5"/>
        <v>123</v>
      </c>
      <c r="M573" s="489">
        <f t="shared" si="3"/>
        <v>10</v>
      </c>
      <c r="N573" s="489" t="str">
        <f t="shared" si="4"/>
        <v/>
      </c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</row>
    <row r="574">
      <c r="A574" s="542">
        <v>494.0</v>
      </c>
      <c r="B574" s="546"/>
      <c r="C574" s="547"/>
      <c r="D574" s="337"/>
      <c r="E574" s="548"/>
      <c r="F574" s="549"/>
      <c r="G574" s="549"/>
      <c r="H574" s="225"/>
      <c r="I574" s="543"/>
      <c r="J574" s="480"/>
      <c r="K574" s="488" t="str">
        <f t="shared" si="1"/>
        <v/>
      </c>
      <c r="L574" s="489">
        <f t="shared" si="5"/>
        <v>123</v>
      </c>
      <c r="M574" s="489">
        <f t="shared" si="3"/>
        <v>10</v>
      </c>
      <c r="N574" s="489" t="str">
        <f t="shared" si="4"/>
        <v/>
      </c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</row>
    <row r="575">
      <c r="A575" s="542">
        <v>494.0</v>
      </c>
      <c r="B575" s="542"/>
      <c r="C575" s="543"/>
      <c r="D575" s="544"/>
      <c r="E575" s="545"/>
      <c r="F575" s="543"/>
      <c r="G575" s="543"/>
      <c r="H575" s="476"/>
      <c r="I575" s="543"/>
      <c r="J575" s="480"/>
      <c r="K575" s="488" t="str">
        <f t="shared" si="1"/>
        <v/>
      </c>
      <c r="L575" s="489">
        <f t="shared" si="5"/>
        <v>123</v>
      </c>
      <c r="M575" s="489">
        <f t="shared" si="3"/>
        <v>10</v>
      </c>
      <c r="N575" s="489" t="str">
        <f t="shared" si="4"/>
        <v/>
      </c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</row>
    <row r="576">
      <c r="A576" s="542">
        <v>495.0</v>
      </c>
      <c r="B576" s="546"/>
      <c r="C576" s="547"/>
      <c r="D576" s="337"/>
      <c r="E576" s="548"/>
      <c r="F576" s="549"/>
      <c r="G576" s="549"/>
      <c r="H576" s="225"/>
      <c r="I576" s="543"/>
      <c r="J576" s="480"/>
      <c r="K576" s="488" t="str">
        <f t="shared" si="1"/>
        <v/>
      </c>
      <c r="L576" s="489">
        <f t="shared" si="5"/>
        <v>123</v>
      </c>
      <c r="M576" s="489">
        <f t="shared" si="3"/>
        <v>10</v>
      </c>
      <c r="N576" s="489" t="str">
        <f t="shared" si="4"/>
        <v/>
      </c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</row>
    <row r="577">
      <c r="A577" s="542">
        <v>495.0</v>
      </c>
      <c r="B577" s="542"/>
      <c r="C577" s="543"/>
      <c r="D577" s="544"/>
      <c r="E577" s="545"/>
      <c r="F577" s="543"/>
      <c r="G577" s="543"/>
      <c r="H577" s="476"/>
      <c r="I577" s="543"/>
      <c r="J577" s="480"/>
      <c r="K577" s="488" t="str">
        <f t="shared" si="1"/>
        <v/>
      </c>
      <c r="L577" s="489">
        <f t="shared" si="5"/>
        <v>123</v>
      </c>
      <c r="M577" s="489">
        <f t="shared" si="3"/>
        <v>10</v>
      </c>
      <c r="N577" s="489" t="str">
        <f t="shared" si="4"/>
        <v/>
      </c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</row>
    <row r="578">
      <c r="A578" s="542">
        <v>496.0</v>
      </c>
      <c r="B578" s="546"/>
      <c r="C578" s="547"/>
      <c r="D578" s="337"/>
      <c r="E578" s="548"/>
      <c r="F578" s="549"/>
      <c r="G578" s="549"/>
      <c r="H578" s="225"/>
      <c r="I578" s="543"/>
      <c r="J578" s="480"/>
      <c r="K578" s="488" t="str">
        <f t="shared" si="1"/>
        <v/>
      </c>
      <c r="L578" s="489">
        <f t="shared" si="5"/>
        <v>123</v>
      </c>
      <c r="M578" s="489">
        <f t="shared" si="3"/>
        <v>10</v>
      </c>
      <c r="N578" s="489" t="str">
        <f t="shared" si="4"/>
        <v/>
      </c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</row>
    <row r="579">
      <c r="A579" s="542">
        <v>496.0</v>
      </c>
      <c r="B579" s="542"/>
      <c r="C579" s="543"/>
      <c r="D579" s="544"/>
      <c r="E579" s="545"/>
      <c r="F579" s="543"/>
      <c r="G579" s="543"/>
      <c r="H579" s="476"/>
      <c r="I579" s="543"/>
      <c r="J579" s="480"/>
      <c r="K579" s="488" t="str">
        <f t="shared" si="1"/>
        <v/>
      </c>
      <c r="L579" s="489">
        <f t="shared" si="5"/>
        <v>123</v>
      </c>
      <c r="M579" s="489">
        <f t="shared" si="3"/>
        <v>10</v>
      </c>
      <c r="N579" s="489" t="str">
        <f t="shared" si="4"/>
        <v/>
      </c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</row>
    <row r="580">
      <c r="A580" s="542">
        <v>497.0</v>
      </c>
      <c r="B580" s="546"/>
      <c r="C580" s="547"/>
      <c r="D580" s="337"/>
      <c r="E580" s="548"/>
      <c r="F580" s="549"/>
      <c r="G580" s="549"/>
      <c r="H580" s="225"/>
      <c r="I580" s="543"/>
      <c r="J580" s="480"/>
      <c r="K580" s="488" t="str">
        <f t="shared" si="1"/>
        <v/>
      </c>
      <c r="L580" s="489">
        <f t="shared" si="5"/>
        <v>123</v>
      </c>
      <c r="M580" s="489">
        <f t="shared" si="3"/>
        <v>10</v>
      </c>
      <c r="N580" s="489" t="str">
        <f t="shared" si="4"/>
        <v/>
      </c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</row>
    <row r="581">
      <c r="A581" s="542">
        <v>497.0</v>
      </c>
      <c r="B581" s="542"/>
      <c r="C581" s="543"/>
      <c r="D581" s="544"/>
      <c r="E581" s="545"/>
      <c r="F581" s="543"/>
      <c r="G581" s="543"/>
      <c r="H581" s="476"/>
      <c r="I581" s="543"/>
      <c r="J581" s="480"/>
      <c r="K581" s="488" t="str">
        <f t="shared" si="1"/>
        <v/>
      </c>
      <c r="L581" s="489">
        <f t="shared" si="5"/>
        <v>123</v>
      </c>
      <c r="M581" s="489">
        <f t="shared" si="3"/>
        <v>10</v>
      </c>
      <c r="N581" s="489" t="str">
        <f t="shared" si="4"/>
        <v/>
      </c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</row>
    <row r="582">
      <c r="A582" s="542">
        <v>498.0</v>
      </c>
      <c r="B582" s="546"/>
      <c r="C582" s="547"/>
      <c r="D582" s="337"/>
      <c r="E582" s="548"/>
      <c r="F582" s="549"/>
      <c r="G582" s="549"/>
      <c r="H582" s="225"/>
      <c r="I582" s="543"/>
      <c r="J582" s="480"/>
      <c r="K582" s="488" t="str">
        <f t="shared" si="1"/>
        <v/>
      </c>
      <c r="L582" s="489">
        <f t="shared" si="5"/>
        <v>123</v>
      </c>
      <c r="M582" s="489">
        <f t="shared" si="3"/>
        <v>10</v>
      </c>
      <c r="N582" s="489" t="str">
        <f t="shared" si="4"/>
        <v/>
      </c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</row>
    <row r="583">
      <c r="A583" s="542">
        <v>498.0</v>
      </c>
      <c r="B583" s="542"/>
      <c r="C583" s="543"/>
      <c r="D583" s="544"/>
      <c r="E583" s="545"/>
      <c r="F583" s="543"/>
      <c r="G583" s="543"/>
      <c r="H583" s="476"/>
      <c r="I583" s="543"/>
      <c r="J583" s="480"/>
      <c r="K583" s="488" t="str">
        <f t="shared" si="1"/>
        <v/>
      </c>
      <c r="L583" s="489">
        <f t="shared" si="5"/>
        <v>123</v>
      </c>
      <c r="M583" s="489">
        <f t="shared" si="3"/>
        <v>10</v>
      </c>
      <c r="N583" s="489" t="str">
        <f t="shared" si="4"/>
        <v/>
      </c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</row>
    <row r="584">
      <c r="A584" s="542">
        <v>499.0</v>
      </c>
      <c r="B584" s="546"/>
      <c r="C584" s="547"/>
      <c r="D584" s="337"/>
      <c r="E584" s="548"/>
      <c r="F584" s="549"/>
      <c r="G584" s="549"/>
      <c r="H584" s="225"/>
      <c r="I584" s="543"/>
      <c r="J584" s="480"/>
      <c r="K584" s="488" t="str">
        <f t="shared" si="1"/>
        <v/>
      </c>
      <c r="L584" s="489">
        <f t="shared" si="5"/>
        <v>123</v>
      </c>
      <c r="M584" s="489">
        <f t="shared" si="3"/>
        <v>10</v>
      </c>
      <c r="N584" s="489" t="str">
        <f t="shared" si="4"/>
        <v/>
      </c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</row>
    <row r="585">
      <c r="A585" s="542">
        <v>499.0</v>
      </c>
      <c r="B585" s="542"/>
      <c r="C585" s="543"/>
      <c r="D585" s="544"/>
      <c r="E585" s="545"/>
      <c r="F585" s="543"/>
      <c r="G585" s="543"/>
      <c r="H585" s="476"/>
      <c r="I585" s="543"/>
      <c r="J585" s="480"/>
      <c r="K585" s="488" t="str">
        <f t="shared" si="1"/>
        <v/>
      </c>
      <c r="L585" s="489">
        <f t="shared" si="5"/>
        <v>123</v>
      </c>
      <c r="M585" s="489">
        <f t="shared" si="3"/>
        <v>10</v>
      </c>
      <c r="N585" s="489" t="str">
        <f t="shared" si="4"/>
        <v/>
      </c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</row>
    <row r="586">
      <c r="A586" s="542">
        <v>500.0</v>
      </c>
      <c r="B586" s="546"/>
      <c r="C586" s="547"/>
      <c r="D586" s="337"/>
      <c r="E586" s="548"/>
      <c r="F586" s="549"/>
      <c r="G586" s="549"/>
      <c r="H586" s="225"/>
      <c r="I586" s="543"/>
      <c r="J586" s="480"/>
      <c r="K586" s="488" t="str">
        <f t="shared" si="1"/>
        <v/>
      </c>
      <c r="L586" s="489">
        <f t="shared" si="5"/>
        <v>123</v>
      </c>
      <c r="M586" s="489">
        <f t="shared" si="3"/>
        <v>10</v>
      </c>
      <c r="N586" s="489" t="str">
        <f t="shared" si="4"/>
        <v/>
      </c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</row>
    <row r="587">
      <c r="A587" s="542">
        <v>500.0</v>
      </c>
      <c r="B587" s="542"/>
      <c r="C587" s="543"/>
      <c r="D587" s="544"/>
      <c r="E587" s="545"/>
      <c r="F587" s="543"/>
      <c r="G587" s="543"/>
      <c r="H587" s="476"/>
      <c r="I587" s="543"/>
      <c r="J587" s="480"/>
      <c r="K587" s="488" t="str">
        <f t="shared" si="1"/>
        <v/>
      </c>
      <c r="L587" s="489">
        <f t="shared" si="5"/>
        <v>123</v>
      </c>
      <c r="M587" s="489">
        <f t="shared" si="3"/>
        <v>10</v>
      </c>
      <c r="N587" s="489" t="str">
        <f t="shared" si="4"/>
        <v/>
      </c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</row>
    <row r="588">
      <c r="A588" s="542">
        <v>501.0</v>
      </c>
      <c r="B588" s="225"/>
      <c r="C588" s="551"/>
      <c r="D588" s="552"/>
      <c r="E588" s="553"/>
      <c r="F588" s="554"/>
      <c r="G588" s="554"/>
      <c r="H588" s="225"/>
      <c r="I588" s="543"/>
      <c r="J588" s="480"/>
      <c r="K588" s="488" t="str">
        <f t="shared" si="1"/>
        <v/>
      </c>
      <c r="L588" s="489">
        <f t="shared" si="5"/>
        <v>123</v>
      </c>
      <c r="M588" s="489">
        <f t="shared" si="3"/>
        <v>10</v>
      </c>
      <c r="N588" s="489" t="str">
        <f t="shared" si="4"/>
        <v/>
      </c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</row>
    <row r="589">
      <c r="A589" s="542">
        <v>501.0</v>
      </c>
      <c r="B589" s="542"/>
      <c r="C589" s="543"/>
      <c r="D589" s="544"/>
      <c r="E589" s="545"/>
      <c r="F589" s="543"/>
      <c r="G589" s="543"/>
      <c r="H589" s="476"/>
      <c r="I589" s="543"/>
      <c r="J589" s="480"/>
      <c r="K589" s="488" t="str">
        <f t="shared" si="1"/>
        <v/>
      </c>
      <c r="L589" s="489">
        <f t="shared" si="5"/>
        <v>123</v>
      </c>
      <c r="M589" s="489">
        <f t="shared" si="3"/>
        <v>10</v>
      </c>
      <c r="N589" s="489" t="str">
        <f t="shared" si="4"/>
        <v/>
      </c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</row>
    <row r="590">
      <c r="A590" s="542">
        <v>502.0</v>
      </c>
      <c r="B590" s="546"/>
      <c r="C590" s="547"/>
      <c r="D590" s="337"/>
      <c r="E590" s="548"/>
      <c r="F590" s="549"/>
      <c r="G590" s="549"/>
      <c r="H590" s="225"/>
      <c r="I590" s="543"/>
      <c r="J590" s="480"/>
      <c r="K590" s="488" t="str">
        <f t="shared" si="1"/>
        <v/>
      </c>
      <c r="L590" s="489">
        <f t="shared" si="5"/>
        <v>123</v>
      </c>
      <c r="M590" s="489">
        <f t="shared" si="3"/>
        <v>10</v>
      </c>
      <c r="N590" s="489" t="str">
        <f t="shared" si="4"/>
        <v/>
      </c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</row>
    <row r="591">
      <c r="A591" s="542">
        <v>502.0</v>
      </c>
      <c r="B591" s="542"/>
      <c r="C591" s="543"/>
      <c r="D591" s="544"/>
      <c r="E591" s="545"/>
      <c r="F591" s="543"/>
      <c r="G591" s="543"/>
      <c r="H591" s="476"/>
      <c r="I591" s="543"/>
      <c r="J591" s="480"/>
      <c r="K591" s="488" t="str">
        <f t="shared" si="1"/>
        <v/>
      </c>
      <c r="L591" s="489">
        <f t="shared" si="5"/>
        <v>123</v>
      </c>
      <c r="M591" s="489">
        <f t="shared" si="3"/>
        <v>10</v>
      </c>
      <c r="N591" s="489" t="str">
        <f t="shared" si="4"/>
        <v/>
      </c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</row>
    <row r="592">
      <c r="A592" s="542">
        <v>503.0</v>
      </c>
      <c r="B592" s="546"/>
      <c r="C592" s="547"/>
      <c r="D592" s="337"/>
      <c r="E592" s="548"/>
      <c r="F592" s="549"/>
      <c r="G592" s="549"/>
      <c r="H592" s="225"/>
      <c r="I592" s="543"/>
      <c r="J592" s="480"/>
      <c r="K592" s="488" t="str">
        <f t="shared" si="1"/>
        <v/>
      </c>
      <c r="L592" s="489">
        <f t="shared" si="5"/>
        <v>123</v>
      </c>
      <c r="M592" s="489">
        <f t="shared" si="3"/>
        <v>10</v>
      </c>
      <c r="N592" s="489" t="str">
        <f t="shared" si="4"/>
        <v/>
      </c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</row>
    <row r="593">
      <c r="A593" s="542">
        <v>503.0</v>
      </c>
      <c r="B593" s="542"/>
      <c r="C593" s="543"/>
      <c r="D593" s="544"/>
      <c r="E593" s="545"/>
      <c r="F593" s="543"/>
      <c r="G593" s="543"/>
      <c r="H593" s="476"/>
      <c r="I593" s="543"/>
      <c r="J593" s="480"/>
      <c r="K593" s="488" t="str">
        <f t="shared" si="1"/>
        <v/>
      </c>
      <c r="L593" s="489">
        <f t="shared" si="5"/>
        <v>123</v>
      </c>
      <c r="M593" s="489">
        <f t="shared" si="3"/>
        <v>10</v>
      </c>
      <c r="N593" s="489" t="str">
        <f t="shared" si="4"/>
        <v/>
      </c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</row>
    <row r="594">
      <c r="A594" s="542">
        <v>504.0</v>
      </c>
      <c r="B594" s="546"/>
      <c r="C594" s="547"/>
      <c r="D594" s="337"/>
      <c r="E594" s="548"/>
      <c r="F594" s="549"/>
      <c r="G594" s="549"/>
      <c r="H594" s="225"/>
      <c r="I594" s="543"/>
      <c r="J594" s="480"/>
      <c r="K594" s="488" t="str">
        <f t="shared" si="1"/>
        <v/>
      </c>
      <c r="L594" s="489">
        <f t="shared" si="5"/>
        <v>123</v>
      </c>
      <c r="M594" s="489">
        <f t="shared" si="3"/>
        <v>10</v>
      </c>
      <c r="N594" s="489" t="str">
        <f t="shared" si="4"/>
        <v/>
      </c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</row>
    <row r="595">
      <c r="A595" s="542">
        <v>504.0</v>
      </c>
      <c r="B595" s="542"/>
      <c r="C595" s="543"/>
      <c r="D595" s="544"/>
      <c r="E595" s="545"/>
      <c r="F595" s="543"/>
      <c r="G595" s="543"/>
      <c r="H595" s="476"/>
      <c r="I595" s="543"/>
      <c r="J595" s="480"/>
      <c r="K595" s="488" t="str">
        <f t="shared" si="1"/>
        <v/>
      </c>
      <c r="L595" s="489">
        <f t="shared" si="5"/>
        <v>123</v>
      </c>
      <c r="M595" s="489">
        <f t="shared" si="3"/>
        <v>10</v>
      </c>
      <c r="N595" s="489" t="str">
        <f t="shared" si="4"/>
        <v/>
      </c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</row>
    <row r="596">
      <c r="A596" s="542">
        <v>505.0</v>
      </c>
      <c r="B596" s="546"/>
      <c r="C596" s="547"/>
      <c r="D596" s="337"/>
      <c r="E596" s="548"/>
      <c r="F596" s="549"/>
      <c r="G596" s="549"/>
      <c r="H596" s="225"/>
      <c r="I596" s="543"/>
      <c r="J596" s="480"/>
      <c r="K596" s="488" t="str">
        <f t="shared" si="1"/>
        <v/>
      </c>
      <c r="L596" s="489">
        <f t="shared" si="5"/>
        <v>123</v>
      </c>
      <c r="M596" s="489">
        <f t="shared" si="3"/>
        <v>10</v>
      </c>
      <c r="N596" s="489" t="str">
        <f t="shared" si="4"/>
        <v/>
      </c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</row>
    <row r="597">
      <c r="A597" s="542">
        <v>505.0</v>
      </c>
      <c r="B597" s="542"/>
      <c r="C597" s="543"/>
      <c r="D597" s="544"/>
      <c r="E597" s="545"/>
      <c r="F597" s="543"/>
      <c r="G597" s="543"/>
      <c r="H597" s="476"/>
      <c r="I597" s="543"/>
      <c r="J597" s="480"/>
      <c r="K597" s="488" t="str">
        <f t="shared" si="1"/>
        <v/>
      </c>
      <c r="L597" s="489">
        <f t="shared" si="5"/>
        <v>123</v>
      </c>
      <c r="M597" s="489">
        <f t="shared" si="3"/>
        <v>10</v>
      </c>
      <c r="N597" s="489" t="str">
        <f t="shared" si="4"/>
        <v/>
      </c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</row>
    <row r="598">
      <c r="A598" s="542">
        <v>506.0</v>
      </c>
      <c r="B598" s="546"/>
      <c r="C598" s="547"/>
      <c r="D598" s="337"/>
      <c r="E598" s="548"/>
      <c r="F598" s="549"/>
      <c r="G598" s="549"/>
      <c r="H598" s="225"/>
      <c r="I598" s="543"/>
      <c r="J598" s="480"/>
      <c r="K598" s="488" t="str">
        <f t="shared" si="1"/>
        <v/>
      </c>
      <c r="L598" s="489">
        <f t="shared" si="5"/>
        <v>123</v>
      </c>
      <c r="M598" s="489">
        <f t="shared" si="3"/>
        <v>10</v>
      </c>
      <c r="N598" s="489" t="str">
        <f t="shared" si="4"/>
        <v/>
      </c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</row>
    <row r="599">
      <c r="A599" s="542">
        <v>506.0</v>
      </c>
      <c r="B599" s="542"/>
      <c r="C599" s="543"/>
      <c r="D599" s="544"/>
      <c r="E599" s="545"/>
      <c r="F599" s="543"/>
      <c r="G599" s="543"/>
      <c r="H599" s="476"/>
      <c r="I599" s="543"/>
      <c r="J599" s="480"/>
      <c r="K599" s="488" t="str">
        <f t="shared" si="1"/>
        <v/>
      </c>
      <c r="L599" s="489">
        <f t="shared" si="5"/>
        <v>123</v>
      </c>
      <c r="M599" s="489">
        <f t="shared" si="3"/>
        <v>10</v>
      </c>
      <c r="N599" s="489" t="str">
        <f t="shared" si="4"/>
        <v/>
      </c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</row>
    <row r="600">
      <c r="A600" s="542">
        <v>507.0</v>
      </c>
      <c r="B600" s="546"/>
      <c r="C600" s="547"/>
      <c r="D600" s="337"/>
      <c r="E600" s="548"/>
      <c r="F600" s="549"/>
      <c r="G600" s="549"/>
      <c r="H600" s="225"/>
      <c r="I600" s="543"/>
      <c r="J600" s="480"/>
      <c r="K600" s="488" t="str">
        <f t="shared" si="1"/>
        <v/>
      </c>
      <c r="L600" s="489">
        <f t="shared" si="5"/>
        <v>123</v>
      </c>
      <c r="M600" s="489">
        <f t="shared" si="3"/>
        <v>10</v>
      </c>
      <c r="N600" s="489" t="str">
        <f t="shared" si="4"/>
        <v/>
      </c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</row>
    <row r="601">
      <c r="A601" s="542">
        <v>507.0</v>
      </c>
      <c r="B601" s="542"/>
      <c r="C601" s="543"/>
      <c r="D601" s="544"/>
      <c r="E601" s="545"/>
      <c r="F601" s="543"/>
      <c r="G601" s="543"/>
      <c r="H601" s="476"/>
      <c r="I601" s="543"/>
      <c r="J601" s="480"/>
      <c r="K601" s="488" t="str">
        <f t="shared" si="1"/>
        <v/>
      </c>
      <c r="L601" s="489">
        <f t="shared" si="5"/>
        <v>123</v>
      </c>
      <c r="M601" s="489">
        <f t="shared" si="3"/>
        <v>10</v>
      </c>
      <c r="N601" s="489" t="str">
        <f t="shared" si="4"/>
        <v/>
      </c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</row>
    <row r="602">
      <c r="A602" s="542">
        <v>508.0</v>
      </c>
      <c r="B602" s="546"/>
      <c r="C602" s="547"/>
      <c r="D602" s="337"/>
      <c r="E602" s="548"/>
      <c r="F602" s="549"/>
      <c r="G602" s="549"/>
      <c r="H602" s="225"/>
      <c r="I602" s="543"/>
      <c r="J602" s="480"/>
      <c r="K602" s="488" t="str">
        <f t="shared" si="1"/>
        <v/>
      </c>
      <c r="L602" s="489">
        <f t="shared" si="5"/>
        <v>123</v>
      </c>
      <c r="M602" s="489">
        <f t="shared" si="3"/>
        <v>10</v>
      </c>
      <c r="N602" s="489" t="str">
        <f t="shared" si="4"/>
        <v/>
      </c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</row>
    <row r="603">
      <c r="A603" s="542">
        <v>508.0</v>
      </c>
      <c r="B603" s="542"/>
      <c r="C603" s="543"/>
      <c r="D603" s="544"/>
      <c r="E603" s="545"/>
      <c r="F603" s="543"/>
      <c r="G603" s="543"/>
      <c r="H603" s="476"/>
      <c r="I603" s="543"/>
      <c r="J603" s="480"/>
      <c r="K603" s="488" t="str">
        <f t="shared" si="1"/>
        <v/>
      </c>
      <c r="L603" s="489">
        <f t="shared" si="5"/>
        <v>123</v>
      </c>
      <c r="M603" s="489">
        <f t="shared" si="3"/>
        <v>10</v>
      </c>
      <c r="N603" s="489" t="str">
        <f t="shared" si="4"/>
        <v/>
      </c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</row>
    <row r="604">
      <c r="A604" s="542">
        <v>509.0</v>
      </c>
      <c r="B604" s="546"/>
      <c r="C604" s="547"/>
      <c r="D604" s="337"/>
      <c r="E604" s="548"/>
      <c r="F604" s="549"/>
      <c r="G604" s="549"/>
      <c r="H604" s="225"/>
      <c r="I604" s="543"/>
      <c r="J604" s="480"/>
      <c r="K604" s="488" t="str">
        <f t="shared" si="1"/>
        <v/>
      </c>
      <c r="L604" s="489">
        <f t="shared" si="5"/>
        <v>123</v>
      </c>
      <c r="M604" s="489">
        <f t="shared" si="3"/>
        <v>10</v>
      </c>
      <c r="N604" s="489" t="str">
        <f t="shared" si="4"/>
        <v/>
      </c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</row>
    <row r="605">
      <c r="A605" s="542">
        <v>509.0</v>
      </c>
      <c r="B605" s="542"/>
      <c r="C605" s="543"/>
      <c r="D605" s="544"/>
      <c r="E605" s="545"/>
      <c r="F605" s="543"/>
      <c r="G605" s="543"/>
      <c r="H605" s="476"/>
      <c r="I605" s="543"/>
      <c r="J605" s="480"/>
      <c r="K605" s="488" t="str">
        <f t="shared" si="1"/>
        <v/>
      </c>
      <c r="L605" s="489">
        <f t="shared" si="5"/>
        <v>123</v>
      </c>
      <c r="M605" s="489">
        <f t="shared" si="3"/>
        <v>10</v>
      </c>
      <c r="N605" s="489" t="str">
        <f t="shared" si="4"/>
        <v/>
      </c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</row>
    <row r="606">
      <c r="A606" s="542">
        <v>510.0</v>
      </c>
      <c r="B606" s="546"/>
      <c r="C606" s="547"/>
      <c r="D606" s="337"/>
      <c r="E606" s="548"/>
      <c r="F606" s="549"/>
      <c r="G606" s="549"/>
      <c r="H606" s="225"/>
      <c r="I606" s="543"/>
      <c r="J606" s="480"/>
      <c r="K606" s="488" t="str">
        <f t="shared" si="1"/>
        <v/>
      </c>
      <c r="L606" s="489">
        <f t="shared" si="5"/>
        <v>123</v>
      </c>
      <c r="M606" s="489">
        <f t="shared" si="3"/>
        <v>10</v>
      </c>
      <c r="N606" s="489" t="str">
        <f t="shared" si="4"/>
        <v/>
      </c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</row>
    <row r="607">
      <c r="A607" s="542">
        <v>510.0</v>
      </c>
      <c r="B607" s="542"/>
      <c r="C607" s="543"/>
      <c r="D607" s="544"/>
      <c r="E607" s="545"/>
      <c r="F607" s="543"/>
      <c r="G607" s="543"/>
      <c r="H607" s="476"/>
      <c r="I607" s="543"/>
      <c r="J607" s="480"/>
      <c r="K607" s="488" t="str">
        <f t="shared" si="1"/>
        <v/>
      </c>
      <c r="L607" s="489">
        <f t="shared" si="5"/>
        <v>123</v>
      </c>
      <c r="M607" s="489">
        <f t="shared" si="3"/>
        <v>10</v>
      </c>
      <c r="N607" s="489" t="str">
        <f t="shared" si="4"/>
        <v/>
      </c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</row>
    <row r="608">
      <c r="A608" s="542">
        <v>511.0</v>
      </c>
      <c r="B608" s="546"/>
      <c r="C608" s="547"/>
      <c r="D608" s="337"/>
      <c r="E608" s="548"/>
      <c r="F608" s="549"/>
      <c r="G608" s="549"/>
      <c r="H608" s="225"/>
      <c r="I608" s="543"/>
      <c r="J608" s="480"/>
      <c r="K608" s="488" t="str">
        <f t="shared" si="1"/>
        <v/>
      </c>
      <c r="L608" s="489">
        <f t="shared" si="5"/>
        <v>123</v>
      </c>
      <c r="M608" s="489">
        <f t="shared" si="3"/>
        <v>10</v>
      </c>
      <c r="N608" s="489" t="str">
        <f t="shared" si="4"/>
        <v/>
      </c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</row>
    <row r="609">
      <c r="A609" s="542">
        <v>511.0</v>
      </c>
      <c r="B609" s="542"/>
      <c r="C609" s="543"/>
      <c r="D609" s="544"/>
      <c r="E609" s="545"/>
      <c r="F609" s="543"/>
      <c r="G609" s="543"/>
      <c r="H609" s="476"/>
      <c r="I609" s="543"/>
      <c r="J609" s="480"/>
      <c r="K609" s="488" t="str">
        <f t="shared" si="1"/>
        <v/>
      </c>
      <c r="L609" s="489">
        <f t="shared" si="5"/>
        <v>123</v>
      </c>
      <c r="M609" s="489">
        <f t="shared" si="3"/>
        <v>10</v>
      </c>
      <c r="N609" s="489" t="str">
        <f t="shared" si="4"/>
        <v/>
      </c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</row>
    <row r="610">
      <c r="A610" s="542">
        <v>512.0</v>
      </c>
      <c r="B610" s="546"/>
      <c r="C610" s="547"/>
      <c r="D610" s="337"/>
      <c r="E610" s="548"/>
      <c r="F610" s="549"/>
      <c r="G610" s="549"/>
      <c r="H610" s="225"/>
      <c r="I610" s="543"/>
      <c r="J610" s="480"/>
      <c r="K610" s="488" t="str">
        <f t="shared" si="1"/>
        <v/>
      </c>
      <c r="L610" s="489">
        <f t="shared" si="5"/>
        <v>123</v>
      </c>
      <c r="M610" s="489">
        <f t="shared" si="3"/>
        <v>10</v>
      </c>
      <c r="N610" s="489" t="str">
        <f t="shared" si="4"/>
        <v/>
      </c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</row>
    <row r="611">
      <c r="A611" s="542">
        <v>512.0</v>
      </c>
      <c r="B611" s="476"/>
      <c r="C611" s="555"/>
      <c r="D611" s="556"/>
      <c r="E611" s="557"/>
      <c r="F611" s="555"/>
      <c r="G611" s="555"/>
      <c r="H611" s="476"/>
      <c r="I611" s="543"/>
      <c r="J611" s="480"/>
      <c r="K611" s="488" t="str">
        <f t="shared" si="1"/>
        <v/>
      </c>
      <c r="L611" s="489">
        <f t="shared" si="5"/>
        <v>123</v>
      </c>
      <c r="M611" s="489">
        <f t="shared" si="3"/>
        <v>10</v>
      </c>
      <c r="N611" s="489" t="str">
        <f t="shared" si="4"/>
        <v/>
      </c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</row>
    <row r="612">
      <c r="A612" s="542">
        <v>513.0</v>
      </c>
      <c r="B612" s="546"/>
      <c r="C612" s="547"/>
      <c r="D612" s="337"/>
      <c r="E612" s="548"/>
      <c r="F612" s="549"/>
      <c r="G612" s="549"/>
      <c r="H612" s="546"/>
      <c r="I612" s="543"/>
      <c r="J612" s="480"/>
      <c r="K612" s="488" t="str">
        <f t="shared" si="1"/>
        <v/>
      </c>
      <c r="L612" s="489">
        <f t="shared" si="5"/>
        <v>123</v>
      </c>
      <c r="M612" s="489">
        <f t="shared" si="3"/>
        <v>10</v>
      </c>
      <c r="N612" s="489" t="str">
        <f t="shared" si="4"/>
        <v/>
      </c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</row>
    <row r="613">
      <c r="A613" s="542">
        <v>513.0</v>
      </c>
      <c r="B613" s="542"/>
      <c r="C613" s="543"/>
      <c r="D613" s="544"/>
      <c r="E613" s="545"/>
      <c r="F613" s="543"/>
      <c r="G613" s="543"/>
      <c r="H613" s="542"/>
      <c r="I613" s="543"/>
      <c r="J613" s="480"/>
      <c r="K613" s="488" t="str">
        <f t="shared" si="1"/>
        <v/>
      </c>
      <c r="L613" s="489">
        <f t="shared" si="5"/>
        <v>123</v>
      </c>
      <c r="M613" s="489">
        <f t="shared" si="3"/>
        <v>10</v>
      </c>
      <c r="N613" s="489" t="str">
        <f t="shared" si="4"/>
        <v/>
      </c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</row>
    <row r="614">
      <c r="A614" s="542">
        <v>514.0</v>
      </c>
      <c r="B614" s="546"/>
      <c r="C614" s="547"/>
      <c r="D614" s="337"/>
      <c r="E614" s="548"/>
      <c r="F614" s="549"/>
      <c r="G614" s="549"/>
      <c r="H614" s="546"/>
      <c r="I614" s="543"/>
      <c r="J614" s="480"/>
      <c r="K614" s="488" t="str">
        <f t="shared" si="1"/>
        <v/>
      </c>
      <c r="L614" s="489">
        <f t="shared" si="5"/>
        <v>123</v>
      </c>
      <c r="M614" s="489">
        <f t="shared" si="3"/>
        <v>10</v>
      </c>
      <c r="N614" s="489" t="str">
        <f t="shared" si="4"/>
        <v/>
      </c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</row>
    <row r="615">
      <c r="A615" s="542">
        <v>514.0</v>
      </c>
      <c r="B615" s="542"/>
      <c r="C615" s="543"/>
      <c r="D615" s="544"/>
      <c r="E615" s="545"/>
      <c r="F615" s="543"/>
      <c r="G615" s="543"/>
      <c r="H615" s="542"/>
      <c r="I615" s="543"/>
      <c r="J615" s="480"/>
      <c r="K615" s="488" t="str">
        <f t="shared" si="1"/>
        <v/>
      </c>
      <c r="L615" s="489">
        <f t="shared" si="5"/>
        <v>123</v>
      </c>
      <c r="M615" s="489">
        <f t="shared" si="3"/>
        <v>10</v>
      </c>
      <c r="N615" s="489" t="str">
        <f t="shared" si="4"/>
        <v/>
      </c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</row>
    <row r="616">
      <c r="A616" s="542">
        <v>515.0</v>
      </c>
      <c r="B616" s="546"/>
      <c r="C616" s="547"/>
      <c r="D616" s="337"/>
      <c r="E616" s="548"/>
      <c r="F616" s="549"/>
      <c r="G616" s="549"/>
      <c r="H616" s="546"/>
      <c r="I616" s="543"/>
      <c r="J616" s="480"/>
      <c r="K616" s="488" t="str">
        <f t="shared" si="1"/>
        <v/>
      </c>
      <c r="L616" s="489">
        <f t="shared" si="5"/>
        <v>123</v>
      </c>
      <c r="M616" s="489">
        <f t="shared" si="3"/>
        <v>10</v>
      </c>
      <c r="N616" s="489" t="str">
        <f t="shared" si="4"/>
        <v/>
      </c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</row>
    <row r="617">
      <c r="A617" s="542">
        <v>515.0</v>
      </c>
      <c r="B617" s="542"/>
      <c r="C617" s="543"/>
      <c r="D617" s="544"/>
      <c r="E617" s="545"/>
      <c r="F617" s="543"/>
      <c r="G617" s="543"/>
      <c r="H617" s="542"/>
      <c r="I617" s="543"/>
      <c r="J617" s="480"/>
      <c r="K617" s="488" t="str">
        <f t="shared" si="1"/>
        <v/>
      </c>
      <c r="L617" s="489">
        <f t="shared" si="5"/>
        <v>123</v>
      </c>
      <c r="M617" s="489">
        <f t="shared" si="3"/>
        <v>10</v>
      </c>
      <c r="N617" s="489" t="str">
        <f t="shared" si="4"/>
        <v/>
      </c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</row>
    <row r="618">
      <c r="A618" s="542">
        <v>516.0</v>
      </c>
      <c r="B618" s="546"/>
      <c r="C618" s="547"/>
      <c r="D618" s="337"/>
      <c r="E618" s="548"/>
      <c r="F618" s="549"/>
      <c r="G618" s="549"/>
      <c r="H618" s="546"/>
      <c r="I618" s="543"/>
      <c r="J618" s="480"/>
      <c r="K618" s="488" t="str">
        <f t="shared" si="1"/>
        <v/>
      </c>
      <c r="L618" s="489">
        <f t="shared" si="5"/>
        <v>123</v>
      </c>
      <c r="M618" s="489">
        <f t="shared" si="3"/>
        <v>10</v>
      </c>
      <c r="N618" s="489" t="str">
        <f t="shared" si="4"/>
        <v/>
      </c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</row>
    <row r="619">
      <c r="A619" s="542">
        <v>516.0</v>
      </c>
      <c r="B619" s="542"/>
      <c r="C619" s="543"/>
      <c r="D619" s="544"/>
      <c r="E619" s="545"/>
      <c r="F619" s="543"/>
      <c r="G619" s="543"/>
      <c r="H619" s="542"/>
      <c r="I619" s="543"/>
      <c r="J619" s="480"/>
      <c r="K619" s="488" t="str">
        <f t="shared" si="1"/>
        <v/>
      </c>
      <c r="L619" s="489">
        <f t="shared" si="5"/>
        <v>123</v>
      </c>
      <c r="M619" s="489">
        <f t="shared" si="3"/>
        <v>10</v>
      </c>
      <c r="N619" s="489" t="str">
        <f t="shared" si="4"/>
        <v/>
      </c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</row>
    <row r="620">
      <c r="A620" s="542">
        <v>517.0</v>
      </c>
      <c r="B620" s="546"/>
      <c r="C620" s="547"/>
      <c r="D620" s="337"/>
      <c r="E620" s="548"/>
      <c r="F620" s="549"/>
      <c r="G620" s="549"/>
      <c r="H620" s="546"/>
      <c r="I620" s="543"/>
      <c r="J620" s="480"/>
      <c r="K620" s="488" t="str">
        <f t="shared" si="1"/>
        <v/>
      </c>
      <c r="L620" s="489">
        <f t="shared" si="5"/>
        <v>123</v>
      </c>
      <c r="M620" s="489">
        <f t="shared" si="3"/>
        <v>10</v>
      </c>
      <c r="N620" s="489" t="str">
        <f t="shared" si="4"/>
        <v/>
      </c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</row>
    <row r="621">
      <c r="A621" s="542">
        <v>517.0</v>
      </c>
      <c r="B621" s="542"/>
      <c r="C621" s="543"/>
      <c r="D621" s="544"/>
      <c r="E621" s="545"/>
      <c r="F621" s="542"/>
      <c r="G621" s="543"/>
      <c r="H621" s="542"/>
      <c r="I621" s="543"/>
      <c r="J621" s="480"/>
      <c r="K621" s="488" t="str">
        <f t="shared" si="1"/>
        <v/>
      </c>
      <c r="L621" s="489">
        <f t="shared" si="5"/>
        <v>123</v>
      </c>
      <c r="M621" s="489">
        <f t="shared" si="3"/>
        <v>10</v>
      </c>
      <c r="N621" s="489" t="str">
        <f t="shared" si="4"/>
        <v/>
      </c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</row>
    <row r="622">
      <c r="A622" s="542">
        <v>518.0</v>
      </c>
      <c r="B622" s="546"/>
      <c r="C622" s="547"/>
      <c r="D622" s="337"/>
      <c r="E622" s="548"/>
      <c r="F622" s="550"/>
      <c r="G622" s="549"/>
      <c r="H622" s="546"/>
      <c r="I622" s="543"/>
      <c r="J622" s="480"/>
      <c r="K622" s="488" t="str">
        <f t="shared" si="1"/>
        <v/>
      </c>
      <c r="L622" s="489">
        <f t="shared" si="5"/>
        <v>123</v>
      </c>
      <c r="M622" s="489">
        <f t="shared" si="3"/>
        <v>10</v>
      </c>
      <c r="N622" s="489" t="str">
        <f t="shared" si="4"/>
        <v/>
      </c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</row>
    <row r="623">
      <c r="A623" s="542">
        <v>518.0</v>
      </c>
      <c r="B623" s="542"/>
      <c r="C623" s="543"/>
      <c r="D623" s="544"/>
      <c r="E623" s="545"/>
      <c r="F623" s="542"/>
      <c r="G623" s="543"/>
      <c r="H623" s="542"/>
      <c r="I623" s="543"/>
      <c r="J623" s="480"/>
      <c r="K623" s="488" t="str">
        <f t="shared" si="1"/>
        <v/>
      </c>
      <c r="L623" s="489">
        <f t="shared" si="5"/>
        <v>123</v>
      </c>
      <c r="M623" s="489">
        <f t="shared" si="3"/>
        <v>10</v>
      </c>
      <c r="N623" s="489" t="str">
        <f t="shared" si="4"/>
        <v/>
      </c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</row>
    <row r="624">
      <c r="A624" s="542">
        <v>519.0</v>
      </c>
      <c r="B624" s="546"/>
      <c r="C624" s="547"/>
      <c r="D624" s="337"/>
      <c r="E624" s="548"/>
      <c r="F624" s="550"/>
      <c r="G624" s="549"/>
      <c r="H624" s="546"/>
      <c r="I624" s="543"/>
      <c r="J624" s="480"/>
      <c r="K624" s="488" t="str">
        <f t="shared" si="1"/>
        <v/>
      </c>
      <c r="L624" s="489">
        <f t="shared" si="5"/>
        <v>123</v>
      </c>
      <c r="M624" s="489">
        <f t="shared" si="3"/>
        <v>10</v>
      </c>
      <c r="N624" s="489" t="str">
        <f t="shared" si="4"/>
        <v/>
      </c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</row>
    <row r="625">
      <c r="A625" s="542">
        <v>519.0</v>
      </c>
      <c r="B625" s="546"/>
      <c r="C625" s="337"/>
      <c r="D625" s="547"/>
      <c r="E625" s="548"/>
      <c r="F625" s="546"/>
      <c r="G625" s="337"/>
      <c r="H625" s="542"/>
      <c r="I625" s="543"/>
      <c r="J625" s="480"/>
      <c r="K625" s="488" t="str">
        <f t="shared" si="1"/>
        <v/>
      </c>
      <c r="L625" s="489">
        <f t="shared" si="5"/>
        <v>123</v>
      </c>
      <c r="M625" s="489">
        <f t="shared" si="3"/>
        <v>10</v>
      </c>
      <c r="N625" s="489" t="str">
        <f t="shared" si="4"/>
        <v/>
      </c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</row>
    <row r="626">
      <c r="A626" s="542">
        <v>520.0</v>
      </c>
      <c r="B626" s="546"/>
      <c r="C626" s="547"/>
      <c r="D626" s="337"/>
      <c r="E626" s="548"/>
      <c r="F626" s="550"/>
      <c r="G626" s="549"/>
      <c r="H626" s="546"/>
      <c r="I626" s="543"/>
      <c r="J626" s="480"/>
      <c r="K626" s="488" t="str">
        <f t="shared" si="1"/>
        <v/>
      </c>
      <c r="L626" s="489">
        <f t="shared" si="5"/>
        <v>123</v>
      </c>
      <c r="M626" s="489">
        <f t="shared" si="3"/>
        <v>10</v>
      </c>
      <c r="N626" s="489" t="str">
        <f t="shared" si="4"/>
        <v/>
      </c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</row>
    <row r="627">
      <c r="A627" s="542">
        <v>520.0</v>
      </c>
      <c r="B627" s="546"/>
      <c r="C627" s="337"/>
      <c r="D627" s="547"/>
      <c r="E627" s="548"/>
      <c r="F627" s="546"/>
      <c r="G627" s="337"/>
      <c r="H627" s="542"/>
      <c r="I627" s="543"/>
      <c r="J627" s="480"/>
      <c r="K627" s="488" t="str">
        <f t="shared" si="1"/>
        <v/>
      </c>
      <c r="L627" s="489">
        <f t="shared" si="5"/>
        <v>123</v>
      </c>
      <c r="M627" s="489">
        <f t="shared" si="3"/>
        <v>10</v>
      </c>
      <c r="N627" s="489" t="str">
        <f t="shared" si="4"/>
        <v/>
      </c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</row>
    <row r="628">
      <c r="A628" s="542">
        <v>521.0</v>
      </c>
      <c r="B628" s="546"/>
      <c r="C628" s="547"/>
      <c r="D628" s="337"/>
      <c r="E628" s="548"/>
      <c r="F628" s="550"/>
      <c r="G628" s="549"/>
      <c r="H628" s="546"/>
      <c r="I628" s="543"/>
      <c r="J628" s="480"/>
      <c r="K628" s="488" t="str">
        <f t="shared" si="1"/>
        <v/>
      </c>
      <c r="L628" s="489">
        <f t="shared" si="5"/>
        <v>123</v>
      </c>
      <c r="M628" s="489">
        <f t="shared" si="3"/>
        <v>10</v>
      </c>
      <c r="N628" s="489" t="str">
        <f t="shared" si="4"/>
        <v/>
      </c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</row>
    <row r="629">
      <c r="A629" s="542">
        <v>521.0</v>
      </c>
      <c r="B629" s="546"/>
      <c r="C629" s="337"/>
      <c r="D629" s="547"/>
      <c r="E629" s="548"/>
      <c r="F629" s="546"/>
      <c r="G629" s="337"/>
      <c r="H629" s="542"/>
      <c r="I629" s="543"/>
      <c r="J629" s="480"/>
      <c r="K629" s="488" t="str">
        <f t="shared" si="1"/>
        <v/>
      </c>
      <c r="L629" s="489">
        <f t="shared" si="5"/>
        <v>123</v>
      </c>
      <c r="M629" s="489">
        <f t="shared" si="3"/>
        <v>10</v>
      </c>
      <c r="N629" s="489" t="str">
        <f t="shared" si="4"/>
        <v/>
      </c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</row>
    <row r="630">
      <c r="A630" s="542">
        <v>522.0</v>
      </c>
      <c r="B630" s="546"/>
      <c r="C630" s="547"/>
      <c r="D630" s="337"/>
      <c r="E630" s="548"/>
      <c r="F630" s="550"/>
      <c r="G630" s="549"/>
      <c r="H630" s="546"/>
      <c r="I630" s="543"/>
      <c r="J630" s="480"/>
      <c r="K630" s="488" t="str">
        <f t="shared" si="1"/>
        <v/>
      </c>
      <c r="L630" s="489">
        <f t="shared" si="5"/>
        <v>123</v>
      </c>
      <c r="M630" s="489">
        <f t="shared" si="3"/>
        <v>10</v>
      </c>
      <c r="N630" s="489" t="str">
        <f t="shared" si="4"/>
        <v/>
      </c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</row>
    <row r="631">
      <c r="A631" s="542">
        <v>522.0</v>
      </c>
      <c r="B631" s="546"/>
      <c r="C631" s="337"/>
      <c r="D631" s="547"/>
      <c r="E631" s="548"/>
      <c r="F631" s="546"/>
      <c r="G631" s="337"/>
      <c r="H631" s="542"/>
      <c r="I631" s="543"/>
      <c r="J631" s="480"/>
      <c r="K631" s="488" t="str">
        <f t="shared" si="1"/>
        <v/>
      </c>
      <c r="L631" s="489">
        <f t="shared" si="5"/>
        <v>123</v>
      </c>
      <c r="M631" s="489">
        <f t="shared" si="3"/>
        <v>10</v>
      </c>
      <c r="N631" s="489" t="str">
        <f t="shared" si="4"/>
        <v/>
      </c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</row>
    <row r="632">
      <c r="A632" s="542">
        <v>523.0</v>
      </c>
      <c r="B632" s="546"/>
      <c r="C632" s="547"/>
      <c r="D632" s="337"/>
      <c r="E632" s="548"/>
      <c r="F632" s="550"/>
      <c r="G632" s="549"/>
      <c r="H632" s="546"/>
      <c r="I632" s="543"/>
      <c r="J632" s="480"/>
      <c r="K632" s="488" t="str">
        <f t="shared" si="1"/>
        <v/>
      </c>
      <c r="L632" s="489">
        <f t="shared" si="5"/>
        <v>123</v>
      </c>
      <c r="M632" s="489">
        <f t="shared" si="3"/>
        <v>10</v>
      </c>
      <c r="N632" s="489" t="str">
        <f t="shared" si="4"/>
        <v/>
      </c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</row>
    <row r="633">
      <c r="A633" s="542">
        <v>523.0</v>
      </c>
      <c r="B633" s="546"/>
      <c r="C633" s="337"/>
      <c r="D633" s="547"/>
      <c r="E633" s="548"/>
      <c r="F633" s="546"/>
      <c r="G633" s="337"/>
      <c r="H633" s="542"/>
      <c r="I633" s="543"/>
      <c r="J633" s="480"/>
      <c r="K633" s="488" t="str">
        <f t="shared" si="1"/>
        <v/>
      </c>
      <c r="L633" s="489">
        <f t="shared" si="5"/>
        <v>123</v>
      </c>
      <c r="M633" s="489">
        <f t="shared" si="3"/>
        <v>10</v>
      </c>
      <c r="N633" s="489" t="str">
        <f t="shared" si="4"/>
        <v/>
      </c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</row>
    <row r="634">
      <c r="A634" s="542">
        <v>524.0</v>
      </c>
      <c r="B634" s="546"/>
      <c r="C634" s="547"/>
      <c r="D634" s="337"/>
      <c r="E634" s="548"/>
      <c r="F634" s="550"/>
      <c r="G634" s="549"/>
      <c r="H634" s="546"/>
      <c r="I634" s="543"/>
      <c r="J634" s="480"/>
      <c r="K634" s="488" t="str">
        <f t="shared" si="1"/>
        <v/>
      </c>
      <c r="L634" s="489">
        <f t="shared" si="5"/>
        <v>123</v>
      </c>
      <c r="M634" s="489">
        <f t="shared" si="3"/>
        <v>10</v>
      </c>
      <c r="N634" s="489" t="str">
        <f t="shared" si="4"/>
        <v/>
      </c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</row>
    <row r="635">
      <c r="A635" s="542">
        <v>524.0</v>
      </c>
      <c r="B635" s="546"/>
      <c r="C635" s="337"/>
      <c r="D635" s="547"/>
      <c r="E635" s="548"/>
      <c r="F635" s="546"/>
      <c r="G635" s="337"/>
      <c r="H635" s="542"/>
      <c r="I635" s="543"/>
      <c r="J635" s="480"/>
      <c r="K635" s="488" t="str">
        <f t="shared" si="1"/>
        <v/>
      </c>
      <c r="L635" s="489">
        <f t="shared" si="5"/>
        <v>123</v>
      </c>
      <c r="M635" s="489">
        <f t="shared" si="3"/>
        <v>10</v>
      </c>
      <c r="N635" s="489" t="str">
        <f t="shared" si="4"/>
        <v/>
      </c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</row>
    <row r="636">
      <c r="A636" s="542">
        <v>525.0</v>
      </c>
      <c r="B636" s="546"/>
      <c r="C636" s="547"/>
      <c r="D636" s="337"/>
      <c r="E636" s="548"/>
      <c r="F636" s="550"/>
      <c r="G636" s="549"/>
      <c r="H636" s="546"/>
      <c r="I636" s="543"/>
      <c r="J636" s="480"/>
      <c r="K636" s="488" t="str">
        <f t="shared" si="1"/>
        <v/>
      </c>
      <c r="L636" s="489">
        <f t="shared" si="5"/>
        <v>123</v>
      </c>
      <c r="M636" s="489">
        <f t="shared" si="3"/>
        <v>10</v>
      </c>
      <c r="N636" s="489" t="str">
        <f t="shared" si="4"/>
        <v/>
      </c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</row>
    <row r="637">
      <c r="A637" s="542">
        <v>525.0</v>
      </c>
      <c r="B637" s="546"/>
      <c r="C637" s="337"/>
      <c r="D637" s="547"/>
      <c r="E637" s="548"/>
      <c r="F637" s="546"/>
      <c r="G637" s="337"/>
      <c r="H637" s="542"/>
      <c r="I637" s="543"/>
      <c r="J637" s="480"/>
      <c r="K637" s="488" t="str">
        <f t="shared" si="1"/>
        <v/>
      </c>
      <c r="L637" s="489">
        <f t="shared" si="5"/>
        <v>123</v>
      </c>
      <c r="M637" s="489">
        <f t="shared" si="3"/>
        <v>10</v>
      </c>
      <c r="N637" s="489" t="str">
        <f t="shared" si="4"/>
        <v/>
      </c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</row>
    <row r="638">
      <c r="A638" s="542">
        <v>526.0</v>
      </c>
      <c r="B638" s="546"/>
      <c r="C638" s="547"/>
      <c r="D638" s="337"/>
      <c r="E638" s="548"/>
      <c r="F638" s="549"/>
      <c r="G638" s="549"/>
      <c r="H638" s="225"/>
      <c r="I638" s="543"/>
      <c r="J638" s="480"/>
      <c r="K638" s="488" t="str">
        <f t="shared" si="1"/>
        <v/>
      </c>
      <c r="L638" s="489">
        <f t="shared" si="5"/>
        <v>123</v>
      </c>
      <c r="M638" s="489">
        <f t="shared" si="3"/>
        <v>10</v>
      </c>
      <c r="N638" s="489" t="str">
        <f t="shared" si="4"/>
        <v/>
      </c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</row>
    <row r="639">
      <c r="A639" s="542">
        <v>526.0</v>
      </c>
      <c r="B639" s="546"/>
      <c r="C639" s="337"/>
      <c r="D639" s="547"/>
      <c r="E639" s="548"/>
      <c r="F639" s="337"/>
      <c r="G639" s="337"/>
      <c r="H639" s="476"/>
      <c r="I639" s="543"/>
      <c r="J639" s="480"/>
      <c r="K639" s="488" t="str">
        <f t="shared" si="1"/>
        <v/>
      </c>
      <c r="L639" s="489">
        <f t="shared" si="5"/>
        <v>123</v>
      </c>
      <c r="M639" s="489">
        <f t="shared" si="3"/>
        <v>10</v>
      </c>
      <c r="N639" s="489" t="str">
        <f t="shared" si="4"/>
        <v/>
      </c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</row>
    <row r="640">
      <c r="A640" s="542">
        <v>527.0</v>
      </c>
      <c r="B640" s="546"/>
      <c r="C640" s="547"/>
      <c r="D640" s="337"/>
      <c r="E640" s="548"/>
      <c r="F640" s="549"/>
      <c r="G640" s="549"/>
      <c r="H640" s="225"/>
      <c r="I640" s="543"/>
      <c r="J640" s="480"/>
      <c r="K640" s="488" t="str">
        <f t="shared" si="1"/>
        <v/>
      </c>
      <c r="L640" s="489">
        <f t="shared" si="5"/>
        <v>123</v>
      </c>
      <c r="M640" s="489">
        <f t="shared" si="3"/>
        <v>10</v>
      </c>
      <c r="N640" s="489" t="str">
        <f t="shared" si="4"/>
        <v/>
      </c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</row>
    <row r="641">
      <c r="A641" s="542">
        <v>527.0</v>
      </c>
      <c r="B641" s="546"/>
      <c r="C641" s="337"/>
      <c r="D641" s="547"/>
      <c r="E641" s="548"/>
      <c r="F641" s="337"/>
      <c r="G641" s="337"/>
      <c r="H641" s="476"/>
      <c r="I641" s="543"/>
      <c r="J641" s="480"/>
      <c r="K641" s="488" t="str">
        <f t="shared" si="1"/>
        <v/>
      </c>
      <c r="L641" s="489">
        <f t="shared" si="5"/>
        <v>123</v>
      </c>
      <c r="M641" s="489">
        <f t="shared" si="3"/>
        <v>10</v>
      </c>
      <c r="N641" s="489" t="str">
        <f t="shared" si="4"/>
        <v/>
      </c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</row>
    <row r="642">
      <c r="A642" s="542">
        <v>528.0</v>
      </c>
      <c r="B642" s="546"/>
      <c r="C642" s="547"/>
      <c r="D642" s="337"/>
      <c r="E642" s="548"/>
      <c r="F642" s="549"/>
      <c r="G642" s="549"/>
      <c r="H642" s="225"/>
      <c r="I642" s="543"/>
      <c r="J642" s="480"/>
      <c r="K642" s="488" t="str">
        <f t="shared" si="1"/>
        <v/>
      </c>
      <c r="L642" s="489">
        <f t="shared" si="5"/>
        <v>123</v>
      </c>
      <c r="M642" s="489">
        <f t="shared" si="3"/>
        <v>10</v>
      </c>
      <c r="N642" s="489" t="str">
        <f t="shared" si="4"/>
        <v/>
      </c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</row>
    <row r="643">
      <c r="A643" s="542">
        <v>528.0</v>
      </c>
      <c r="B643" s="546"/>
      <c r="C643" s="337"/>
      <c r="D643" s="547"/>
      <c r="E643" s="548"/>
      <c r="F643" s="337"/>
      <c r="G643" s="337"/>
      <c r="H643" s="476"/>
      <c r="I643" s="543"/>
      <c r="J643" s="480"/>
      <c r="K643" s="488" t="str">
        <f t="shared" si="1"/>
        <v/>
      </c>
      <c r="L643" s="489">
        <f t="shared" si="5"/>
        <v>123</v>
      </c>
      <c r="M643" s="489">
        <f t="shared" si="3"/>
        <v>10</v>
      </c>
      <c r="N643" s="489" t="str">
        <f t="shared" si="4"/>
        <v/>
      </c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</row>
    <row r="644">
      <c r="A644" s="542">
        <v>529.0</v>
      </c>
      <c r="B644" s="546"/>
      <c r="C644" s="547"/>
      <c r="D644" s="337"/>
      <c r="E644" s="548"/>
      <c r="F644" s="549"/>
      <c r="G644" s="549"/>
      <c r="H644" s="225"/>
      <c r="I644" s="543"/>
      <c r="J644" s="480"/>
      <c r="K644" s="488" t="str">
        <f t="shared" si="1"/>
        <v/>
      </c>
      <c r="L644" s="489">
        <f t="shared" si="5"/>
        <v>123</v>
      </c>
      <c r="M644" s="489">
        <f t="shared" si="3"/>
        <v>10</v>
      </c>
      <c r="N644" s="489" t="str">
        <f t="shared" si="4"/>
        <v/>
      </c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</row>
    <row r="645">
      <c r="A645" s="542">
        <v>529.0</v>
      </c>
      <c r="B645" s="546"/>
      <c r="C645" s="337"/>
      <c r="D645" s="547"/>
      <c r="E645" s="548"/>
      <c r="F645" s="337"/>
      <c r="G645" s="337"/>
      <c r="H645" s="476"/>
      <c r="I645" s="543"/>
      <c r="J645" s="480"/>
      <c r="K645" s="488" t="str">
        <f t="shared" si="1"/>
        <v/>
      </c>
      <c r="L645" s="489">
        <f t="shared" si="5"/>
        <v>123</v>
      </c>
      <c r="M645" s="489">
        <f t="shared" si="3"/>
        <v>10</v>
      </c>
      <c r="N645" s="489" t="str">
        <f t="shared" si="4"/>
        <v/>
      </c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</row>
    <row r="646">
      <c r="A646" s="542">
        <v>530.0</v>
      </c>
      <c r="B646" s="546"/>
      <c r="C646" s="547"/>
      <c r="D646" s="337"/>
      <c r="E646" s="548"/>
      <c r="F646" s="549"/>
      <c r="G646" s="549"/>
      <c r="H646" s="225"/>
      <c r="I646" s="543"/>
      <c r="J646" s="480"/>
      <c r="K646" s="488" t="str">
        <f t="shared" si="1"/>
        <v/>
      </c>
      <c r="L646" s="489">
        <f t="shared" si="5"/>
        <v>123</v>
      </c>
      <c r="M646" s="489">
        <f t="shared" si="3"/>
        <v>10</v>
      </c>
      <c r="N646" s="489" t="str">
        <f t="shared" si="4"/>
        <v/>
      </c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</row>
    <row r="647">
      <c r="A647" s="542">
        <v>530.0</v>
      </c>
      <c r="B647" s="546"/>
      <c r="C647" s="337"/>
      <c r="D647" s="547"/>
      <c r="E647" s="548"/>
      <c r="F647" s="337"/>
      <c r="G647" s="337"/>
      <c r="H647" s="476"/>
      <c r="I647" s="543"/>
      <c r="J647" s="480"/>
      <c r="K647" s="488" t="str">
        <f t="shared" si="1"/>
        <v/>
      </c>
      <c r="L647" s="489">
        <f t="shared" si="5"/>
        <v>123</v>
      </c>
      <c r="M647" s="489">
        <f t="shared" si="3"/>
        <v>10</v>
      </c>
      <c r="N647" s="489" t="str">
        <f t="shared" si="4"/>
        <v/>
      </c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</row>
    <row r="648">
      <c r="A648" s="542">
        <v>531.0</v>
      </c>
      <c r="B648" s="546"/>
      <c r="C648" s="547"/>
      <c r="D648" s="337"/>
      <c r="E648" s="548"/>
      <c r="F648" s="549"/>
      <c r="G648" s="549"/>
      <c r="H648" s="225"/>
      <c r="I648" s="543"/>
      <c r="J648" s="480"/>
      <c r="K648" s="488" t="str">
        <f t="shared" si="1"/>
        <v/>
      </c>
      <c r="L648" s="489">
        <f t="shared" si="5"/>
        <v>123</v>
      </c>
      <c r="M648" s="489">
        <f t="shared" si="3"/>
        <v>10</v>
      </c>
      <c r="N648" s="489" t="str">
        <f t="shared" si="4"/>
        <v/>
      </c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</row>
    <row r="649">
      <c r="A649" s="542">
        <v>531.0</v>
      </c>
      <c r="B649" s="546"/>
      <c r="C649" s="337"/>
      <c r="D649" s="547"/>
      <c r="E649" s="548"/>
      <c r="F649" s="337"/>
      <c r="G649" s="337"/>
      <c r="H649" s="476"/>
      <c r="I649" s="543"/>
      <c r="J649" s="480"/>
      <c r="K649" s="488" t="str">
        <f t="shared" si="1"/>
        <v/>
      </c>
      <c r="L649" s="489">
        <f t="shared" si="5"/>
        <v>123</v>
      </c>
      <c r="M649" s="489">
        <f t="shared" si="3"/>
        <v>10</v>
      </c>
      <c r="N649" s="489" t="str">
        <f t="shared" si="4"/>
        <v/>
      </c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</row>
    <row r="650">
      <c r="A650" s="542">
        <v>532.0</v>
      </c>
      <c r="B650" s="546"/>
      <c r="C650" s="547"/>
      <c r="D650" s="337"/>
      <c r="E650" s="548"/>
      <c r="F650" s="549"/>
      <c r="G650" s="549"/>
      <c r="H650" s="225"/>
      <c r="I650" s="543"/>
      <c r="J650" s="480"/>
      <c r="K650" s="488" t="str">
        <f t="shared" si="1"/>
        <v/>
      </c>
      <c r="L650" s="489">
        <f t="shared" si="5"/>
        <v>123</v>
      </c>
      <c r="M650" s="489">
        <f t="shared" si="3"/>
        <v>10</v>
      </c>
      <c r="N650" s="489" t="str">
        <f t="shared" si="4"/>
        <v/>
      </c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</row>
    <row r="651">
      <c r="A651" s="542">
        <v>532.0</v>
      </c>
      <c r="B651" s="546"/>
      <c r="C651" s="337"/>
      <c r="D651" s="547"/>
      <c r="E651" s="548"/>
      <c r="F651" s="337"/>
      <c r="G651" s="337"/>
      <c r="H651" s="476"/>
      <c r="I651" s="543"/>
      <c r="J651" s="480"/>
      <c r="K651" s="488" t="str">
        <f t="shared" si="1"/>
        <v/>
      </c>
      <c r="L651" s="489">
        <f t="shared" si="5"/>
        <v>123</v>
      </c>
      <c r="M651" s="489">
        <f t="shared" si="3"/>
        <v>10</v>
      </c>
      <c r="N651" s="489" t="str">
        <f t="shared" si="4"/>
        <v/>
      </c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</row>
    <row r="652">
      <c r="A652" s="542">
        <v>533.0</v>
      </c>
      <c r="B652" s="546"/>
      <c r="C652" s="547"/>
      <c r="D652" s="337"/>
      <c r="E652" s="548"/>
      <c r="F652" s="549"/>
      <c r="G652" s="549"/>
      <c r="H652" s="225"/>
      <c r="I652" s="543"/>
      <c r="J652" s="480"/>
      <c r="K652" s="488" t="str">
        <f t="shared" si="1"/>
        <v/>
      </c>
      <c r="L652" s="489">
        <f t="shared" si="5"/>
        <v>123</v>
      </c>
      <c r="M652" s="489">
        <f t="shared" si="3"/>
        <v>10</v>
      </c>
      <c r="N652" s="489" t="str">
        <f t="shared" si="4"/>
        <v/>
      </c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</row>
    <row r="653">
      <c r="A653" s="542">
        <v>533.0</v>
      </c>
      <c r="B653" s="546"/>
      <c r="C653" s="337"/>
      <c r="D653" s="547"/>
      <c r="E653" s="548"/>
      <c r="F653" s="337"/>
      <c r="G653" s="337"/>
      <c r="H653" s="476"/>
      <c r="I653" s="543"/>
      <c r="J653" s="480"/>
      <c r="K653" s="488" t="str">
        <f t="shared" si="1"/>
        <v/>
      </c>
      <c r="L653" s="489">
        <f t="shared" si="5"/>
        <v>123</v>
      </c>
      <c r="M653" s="489">
        <f t="shared" si="3"/>
        <v>10</v>
      </c>
      <c r="N653" s="489" t="str">
        <f t="shared" si="4"/>
        <v/>
      </c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</row>
    <row r="654">
      <c r="A654" s="542">
        <v>534.0</v>
      </c>
      <c r="B654" s="546"/>
      <c r="C654" s="547"/>
      <c r="D654" s="337"/>
      <c r="E654" s="548"/>
      <c r="F654" s="549"/>
      <c r="G654" s="549"/>
      <c r="H654" s="225"/>
      <c r="I654" s="543"/>
      <c r="J654" s="480"/>
      <c r="K654" s="488" t="str">
        <f t="shared" si="1"/>
        <v/>
      </c>
      <c r="L654" s="489">
        <f t="shared" si="5"/>
        <v>123</v>
      </c>
      <c r="M654" s="489">
        <f t="shared" si="3"/>
        <v>10</v>
      </c>
      <c r="N654" s="489" t="str">
        <f t="shared" si="4"/>
        <v/>
      </c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</row>
    <row r="655">
      <c r="A655" s="542">
        <v>534.0</v>
      </c>
      <c r="B655" s="546"/>
      <c r="C655" s="337"/>
      <c r="D655" s="547"/>
      <c r="E655" s="548"/>
      <c r="F655" s="337"/>
      <c r="G655" s="337"/>
      <c r="H655" s="476"/>
      <c r="I655" s="543"/>
      <c r="J655" s="480"/>
      <c r="K655" s="488" t="str">
        <f t="shared" si="1"/>
        <v/>
      </c>
      <c r="L655" s="489">
        <f t="shared" si="5"/>
        <v>123</v>
      </c>
      <c r="M655" s="489">
        <f t="shared" si="3"/>
        <v>10</v>
      </c>
      <c r="N655" s="489" t="str">
        <f t="shared" si="4"/>
        <v/>
      </c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</row>
    <row r="656">
      <c r="A656" s="542">
        <v>535.0</v>
      </c>
      <c r="B656" s="546"/>
      <c r="C656" s="547"/>
      <c r="D656" s="337"/>
      <c r="E656" s="548"/>
      <c r="F656" s="549"/>
      <c r="G656" s="549"/>
      <c r="H656" s="225"/>
      <c r="I656" s="543"/>
      <c r="J656" s="480"/>
      <c r="K656" s="488" t="str">
        <f t="shared" si="1"/>
        <v/>
      </c>
      <c r="L656" s="489">
        <f t="shared" si="5"/>
        <v>123</v>
      </c>
      <c r="M656" s="489">
        <f t="shared" si="3"/>
        <v>10</v>
      </c>
      <c r="N656" s="489" t="str">
        <f t="shared" si="4"/>
        <v/>
      </c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</row>
    <row r="657">
      <c r="A657" s="542">
        <v>535.0</v>
      </c>
      <c r="B657" s="546"/>
      <c r="C657" s="337"/>
      <c r="D657" s="547"/>
      <c r="E657" s="548"/>
      <c r="F657" s="337"/>
      <c r="G657" s="337"/>
      <c r="H657" s="476"/>
      <c r="I657" s="543"/>
      <c r="J657" s="480"/>
      <c r="K657" s="488" t="str">
        <f t="shared" si="1"/>
        <v/>
      </c>
      <c r="L657" s="489">
        <f t="shared" si="5"/>
        <v>123</v>
      </c>
      <c r="M657" s="489">
        <f t="shared" si="3"/>
        <v>10</v>
      </c>
      <c r="N657" s="489" t="str">
        <f t="shared" si="4"/>
        <v/>
      </c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</row>
    <row r="658">
      <c r="A658" s="542">
        <v>536.0</v>
      </c>
      <c r="B658" s="546"/>
      <c r="C658" s="547"/>
      <c r="D658" s="337"/>
      <c r="E658" s="548"/>
      <c r="F658" s="549"/>
      <c r="G658" s="549"/>
      <c r="H658" s="225"/>
      <c r="I658" s="543"/>
      <c r="J658" s="480"/>
      <c r="K658" s="488" t="str">
        <f t="shared" si="1"/>
        <v/>
      </c>
      <c r="L658" s="489">
        <f t="shared" si="5"/>
        <v>123</v>
      </c>
      <c r="M658" s="489">
        <f t="shared" si="3"/>
        <v>10</v>
      </c>
      <c r="N658" s="489" t="str">
        <f t="shared" si="4"/>
        <v/>
      </c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</row>
    <row r="659">
      <c r="A659" s="542">
        <v>536.0</v>
      </c>
      <c r="B659" s="546"/>
      <c r="C659" s="337"/>
      <c r="D659" s="547"/>
      <c r="E659" s="548"/>
      <c r="F659" s="337"/>
      <c r="G659" s="337"/>
      <c r="H659" s="476"/>
      <c r="I659" s="543"/>
      <c r="J659" s="480"/>
      <c r="K659" s="488" t="str">
        <f t="shared" si="1"/>
        <v/>
      </c>
      <c r="L659" s="489">
        <f t="shared" si="5"/>
        <v>123</v>
      </c>
      <c r="M659" s="489">
        <f t="shared" si="3"/>
        <v>10</v>
      </c>
      <c r="N659" s="489" t="str">
        <f t="shared" si="4"/>
        <v/>
      </c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</row>
    <row r="660">
      <c r="A660" s="542">
        <v>537.0</v>
      </c>
      <c r="B660" s="546"/>
      <c r="C660" s="547"/>
      <c r="D660" s="337"/>
      <c r="E660" s="548"/>
      <c r="F660" s="549"/>
      <c r="G660" s="549"/>
      <c r="H660" s="225"/>
      <c r="I660" s="543"/>
      <c r="J660" s="480"/>
      <c r="K660" s="488" t="str">
        <f t="shared" si="1"/>
        <v/>
      </c>
      <c r="L660" s="489">
        <f t="shared" si="5"/>
        <v>123</v>
      </c>
      <c r="M660" s="489">
        <f t="shared" si="3"/>
        <v>10</v>
      </c>
      <c r="N660" s="489" t="str">
        <f t="shared" si="4"/>
        <v/>
      </c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</row>
    <row r="661">
      <c r="A661" s="542">
        <v>537.0</v>
      </c>
      <c r="B661" s="546"/>
      <c r="C661" s="337"/>
      <c r="D661" s="547"/>
      <c r="E661" s="548"/>
      <c r="F661" s="337"/>
      <c r="G661" s="337"/>
      <c r="H661" s="476"/>
      <c r="I661" s="543"/>
      <c r="J661" s="480"/>
      <c r="K661" s="488" t="str">
        <f t="shared" si="1"/>
        <v/>
      </c>
      <c r="L661" s="489">
        <f t="shared" si="5"/>
        <v>123</v>
      </c>
      <c r="M661" s="489">
        <f t="shared" si="3"/>
        <v>10</v>
      </c>
      <c r="N661" s="489" t="str">
        <f t="shared" si="4"/>
        <v/>
      </c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</row>
    <row r="662">
      <c r="A662" s="542">
        <v>538.0</v>
      </c>
      <c r="B662" s="546"/>
      <c r="C662" s="547"/>
      <c r="D662" s="337"/>
      <c r="E662" s="548"/>
      <c r="F662" s="549"/>
      <c r="G662" s="549"/>
      <c r="H662" s="225"/>
      <c r="I662" s="543"/>
      <c r="J662" s="480"/>
      <c r="K662" s="488" t="str">
        <f t="shared" si="1"/>
        <v/>
      </c>
      <c r="L662" s="489">
        <f t="shared" si="5"/>
        <v>123</v>
      </c>
      <c r="M662" s="489">
        <f t="shared" si="3"/>
        <v>10</v>
      </c>
      <c r="N662" s="489" t="str">
        <f t="shared" si="4"/>
        <v/>
      </c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</row>
    <row r="663">
      <c r="A663" s="542">
        <v>538.0</v>
      </c>
      <c r="B663" s="546"/>
      <c r="C663" s="337"/>
      <c r="D663" s="547"/>
      <c r="E663" s="548"/>
      <c r="F663" s="337"/>
      <c r="G663" s="337"/>
      <c r="H663" s="476"/>
      <c r="I663" s="543"/>
      <c r="J663" s="480"/>
      <c r="K663" s="488" t="str">
        <f t="shared" si="1"/>
        <v/>
      </c>
      <c r="L663" s="489">
        <f t="shared" si="5"/>
        <v>123</v>
      </c>
      <c r="M663" s="489">
        <f t="shared" si="3"/>
        <v>10</v>
      </c>
      <c r="N663" s="489" t="str">
        <f t="shared" si="4"/>
        <v/>
      </c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</row>
    <row r="664">
      <c r="A664" s="542">
        <v>539.0</v>
      </c>
      <c r="B664" s="546"/>
      <c r="C664" s="547"/>
      <c r="D664" s="337"/>
      <c r="E664" s="548"/>
      <c r="F664" s="549"/>
      <c r="G664" s="549"/>
      <c r="H664" s="225"/>
      <c r="I664" s="543"/>
      <c r="J664" s="480"/>
      <c r="K664" s="488" t="str">
        <f t="shared" si="1"/>
        <v/>
      </c>
      <c r="L664" s="489">
        <f t="shared" si="5"/>
        <v>123</v>
      </c>
      <c r="M664" s="489">
        <f t="shared" si="3"/>
        <v>10</v>
      </c>
      <c r="N664" s="489" t="str">
        <f t="shared" si="4"/>
        <v/>
      </c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</row>
    <row r="665">
      <c r="A665" s="542">
        <v>539.0</v>
      </c>
      <c r="B665" s="546"/>
      <c r="C665" s="337"/>
      <c r="D665" s="547"/>
      <c r="E665" s="548"/>
      <c r="F665" s="337"/>
      <c r="G665" s="337"/>
      <c r="H665" s="476"/>
      <c r="I665" s="543"/>
      <c r="J665" s="480"/>
      <c r="K665" s="488" t="str">
        <f t="shared" si="1"/>
        <v/>
      </c>
      <c r="L665" s="489">
        <f t="shared" si="5"/>
        <v>123</v>
      </c>
      <c r="M665" s="489">
        <f t="shared" si="3"/>
        <v>10</v>
      </c>
      <c r="N665" s="489" t="str">
        <f t="shared" si="4"/>
        <v/>
      </c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</row>
    <row r="666">
      <c r="A666" s="542">
        <v>540.0</v>
      </c>
      <c r="B666" s="546"/>
      <c r="C666" s="547"/>
      <c r="D666" s="337"/>
      <c r="E666" s="548"/>
      <c r="F666" s="549"/>
      <c r="G666" s="549"/>
      <c r="H666" s="225"/>
      <c r="I666" s="543"/>
      <c r="J666" s="480"/>
      <c r="K666" s="488" t="str">
        <f t="shared" si="1"/>
        <v/>
      </c>
      <c r="L666" s="489">
        <f t="shared" si="5"/>
        <v>123</v>
      </c>
      <c r="M666" s="489">
        <f t="shared" si="3"/>
        <v>10</v>
      </c>
      <c r="N666" s="489" t="str">
        <f t="shared" si="4"/>
        <v/>
      </c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</row>
    <row r="667">
      <c r="A667" s="542">
        <v>540.0</v>
      </c>
      <c r="B667" s="546"/>
      <c r="C667" s="337"/>
      <c r="D667" s="547"/>
      <c r="E667" s="548"/>
      <c r="F667" s="337"/>
      <c r="G667" s="337"/>
      <c r="H667" s="476"/>
      <c r="I667" s="543"/>
      <c r="J667" s="480"/>
      <c r="K667" s="488" t="str">
        <f t="shared" si="1"/>
        <v/>
      </c>
      <c r="L667" s="489">
        <f t="shared" si="5"/>
        <v>123</v>
      </c>
      <c r="M667" s="489">
        <f t="shared" si="3"/>
        <v>10</v>
      </c>
      <c r="N667" s="489" t="str">
        <f t="shared" si="4"/>
        <v/>
      </c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</row>
    <row r="668">
      <c r="A668" s="542">
        <v>541.0</v>
      </c>
      <c r="B668" s="546"/>
      <c r="C668" s="547"/>
      <c r="D668" s="337"/>
      <c r="E668" s="548"/>
      <c r="F668" s="549"/>
      <c r="G668" s="549"/>
      <c r="H668" s="225"/>
      <c r="I668" s="543"/>
      <c r="J668" s="480"/>
      <c r="K668" s="488" t="str">
        <f t="shared" si="1"/>
        <v/>
      </c>
      <c r="L668" s="489">
        <f t="shared" si="5"/>
        <v>123</v>
      </c>
      <c r="M668" s="489">
        <f t="shared" si="3"/>
        <v>10</v>
      </c>
      <c r="N668" s="489" t="str">
        <f t="shared" si="4"/>
        <v/>
      </c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</row>
    <row r="669">
      <c r="A669" s="542">
        <v>541.0</v>
      </c>
      <c r="B669" s="546"/>
      <c r="C669" s="337"/>
      <c r="D669" s="547"/>
      <c r="E669" s="548"/>
      <c r="F669" s="337"/>
      <c r="G669" s="337"/>
      <c r="H669" s="476"/>
      <c r="I669" s="543"/>
      <c r="J669" s="480"/>
      <c r="K669" s="488" t="str">
        <f t="shared" si="1"/>
        <v/>
      </c>
      <c r="L669" s="489">
        <f t="shared" si="5"/>
        <v>123</v>
      </c>
      <c r="M669" s="489">
        <f t="shared" si="3"/>
        <v>10</v>
      </c>
      <c r="N669" s="489" t="str">
        <f t="shared" si="4"/>
        <v/>
      </c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</row>
    <row r="670">
      <c r="A670" s="542">
        <v>542.0</v>
      </c>
      <c r="B670" s="546"/>
      <c r="C670" s="547"/>
      <c r="D670" s="337"/>
      <c r="E670" s="548"/>
      <c r="F670" s="549"/>
      <c r="G670" s="549"/>
      <c r="H670" s="225"/>
      <c r="I670" s="543"/>
      <c r="J670" s="480"/>
      <c r="K670" s="488" t="str">
        <f t="shared" si="1"/>
        <v/>
      </c>
      <c r="L670" s="489">
        <f t="shared" si="5"/>
        <v>123</v>
      </c>
      <c r="M670" s="489">
        <f t="shared" si="3"/>
        <v>10</v>
      </c>
      <c r="N670" s="489" t="str">
        <f t="shared" si="4"/>
        <v/>
      </c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</row>
    <row r="671">
      <c r="A671" s="542">
        <v>542.0</v>
      </c>
      <c r="B671" s="546"/>
      <c r="C671" s="337"/>
      <c r="D671" s="547"/>
      <c r="E671" s="548"/>
      <c r="F671" s="337"/>
      <c r="G671" s="337"/>
      <c r="H671" s="476"/>
      <c r="I671" s="543"/>
      <c r="J671" s="480"/>
      <c r="K671" s="488" t="str">
        <f t="shared" si="1"/>
        <v/>
      </c>
      <c r="L671" s="489">
        <f t="shared" si="5"/>
        <v>123</v>
      </c>
      <c r="M671" s="489">
        <f t="shared" si="3"/>
        <v>10</v>
      </c>
      <c r="N671" s="489" t="str">
        <f t="shared" si="4"/>
        <v/>
      </c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</row>
    <row r="672">
      <c r="A672" s="542">
        <v>543.0</v>
      </c>
      <c r="B672" s="546"/>
      <c r="C672" s="547"/>
      <c r="D672" s="337"/>
      <c r="E672" s="548"/>
      <c r="F672" s="549"/>
      <c r="G672" s="549"/>
      <c r="H672" s="225"/>
      <c r="I672" s="543"/>
      <c r="J672" s="480"/>
      <c r="K672" s="488" t="str">
        <f t="shared" si="1"/>
        <v/>
      </c>
      <c r="L672" s="489">
        <f t="shared" si="5"/>
        <v>123</v>
      </c>
      <c r="M672" s="489">
        <f t="shared" si="3"/>
        <v>10</v>
      </c>
      <c r="N672" s="489" t="str">
        <f t="shared" si="4"/>
        <v/>
      </c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</row>
    <row r="673">
      <c r="A673" s="542">
        <v>543.0</v>
      </c>
      <c r="B673" s="546"/>
      <c r="C673" s="337"/>
      <c r="D673" s="547"/>
      <c r="E673" s="548"/>
      <c r="F673" s="337"/>
      <c r="G673" s="337"/>
      <c r="H673" s="476"/>
      <c r="I673" s="543"/>
      <c r="J673" s="480"/>
      <c r="K673" s="488" t="str">
        <f t="shared" si="1"/>
        <v/>
      </c>
      <c r="L673" s="489">
        <f t="shared" si="5"/>
        <v>123</v>
      </c>
      <c r="M673" s="489">
        <f t="shared" si="3"/>
        <v>10</v>
      </c>
      <c r="N673" s="489" t="str">
        <f t="shared" si="4"/>
        <v/>
      </c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</row>
    <row r="674">
      <c r="A674" s="542">
        <v>544.0</v>
      </c>
      <c r="B674" s="546"/>
      <c r="C674" s="547"/>
      <c r="D674" s="337"/>
      <c r="E674" s="548"/>
      <c r="F674" s="549"/>
      <c r="G674" s="549"/>
      <c r="H674" s="225"/>
      <c r="I674" s="543"/>
      <c r="J674" s="480"/>
      <c r="K674" s="488" t="str">
        <f t="shared" si="1"/>
        <v/>
      </c>
      <c r="L674" s="489">
        <f t="shared" si="5"/>
        <v>123</v>
      </c>
      <c r="M674" s="489">
        <f t="shared" si="3"/>
        <v>10</v>
      </c>
      <c r="N674" s="489" t="str">
        <f t="shared" si="4"/>
        <v/>
      </c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</row>
    <row r="675">
      <c r="A675" s="542">
        <v>544.0</v>
      </c>
      <c r="B675" s="225"/>
      <c r="C675" s="552"/>
      <c r="D675" s="551"/>
      <c r="E675" s="553"/>
      <c r="F675" s="552"/>
      <c r="G675" s="552"/>
      <c r="H675" s="476"/>
      <c r="I675" s="543"/>
      <c r="J675" s="480"/>
      <c r="K675" s="488" t="str">
        <f t="shared" si="1"/>
        <v/>
      </c>
      <c r="L675" s="489">
        <f t="shared" si="5"/>
        <v>123</v>
      </c>
      <c r="M675" s="489">
        <f t="shared" si="3"/>
        <v>10</v>
      </c>
      <c r="N675" s="489" t="str">
        <f t="shared" si="4"/>
        <v/>
      </c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</row>
    <row r="676">
      <c r="A676" s="542">
        <v>545.0</v>
      </c>
      <c r="B676" s="546"/>
      <c r="C676" s="547"/>
      <c r="D676" s="337"/>
      <c r="E676" s="548"/>
      <c r="F676" s="549"/>
      <c r="G676" s="549"/>
      <c r="H676" s="225"/>
      <c r="I676" s="543"/>
      <c r="J676" s="480"/>
      <c r="K676" s="488" t="str">
        <f t="shared" si="1"/>
        <v/>
      </c>
      <c r="L676" s="489">
        <f t="shared" si="5"/>
        <v>123</v>
      </c>
      <c r="M676" s="489">
        <f t="shared" si="3"/>
        <v>10</v>
      </c>
      <c r="N676" s="489" t="str">
        <f t="shared" si="4"/>
        <v/>
      </c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</row>
    <row r="677">
      <c r="A677" s="542">
        <v>545.0</v>
      </c>
      <c r="B677" s="546"/>
      <c r="C677" s="337"/>
      <c r="D677" s="547"/>
      <c r="E677" s="548"/>
      <c r="F677" s="337"/>
      <c r="G677" s="337"/>
      <c r="H677" s="476"/>
      <c r="I677" s="543"/>
      <c r="J677" s="480"/>
      <c r="K677" s="488" t="str">
        <f t="shared" si="1"/>
        <v/>
      </c>
      <c r="L677" s="489">
        <f t="shared" si="5"/>
        <v>123</v>
      </c>
      <c r="M677" s="489">
        <f t="shared" si="3"/>
        <v>10</v>
      </c>
      <c r="N677" s="489" t="str">
        <f t="shared" si="4"/>
        <v/>
      </c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</row>
    <row r="678">
      <c r="A678" s="542">
        <v>546.0</v>
      </c>
      <c r="B678" s="546"/>
      <c r="C678" s="547"/>
      <c r="D678" s="337"/>
      <c r="E678" s="548"/>
      <c r="F678" s="549"/>
      <c r="G678" s="549"/>
      <c r="H678" s="225"/>
      <c r="I678" s="543"/>
      <c r="J678" s="480"/>
      <c r="K678" s="488" t="str">
        <f t="shared" si="1"/>
        <v/>
      </c>
      <c r="L678" s="489">
        <f t="shared" si="5"/>
        <v>123</v>
      </c>
      <c r="M678" s="489">
        <f t="shared" si="3"/>
        <v>10</v>
      </c>
      <c r="N678" s="489" t="str">
        <f t="shared" si="4"/>
        <v/>
      </c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</row>
    <row r="679">
      <c r="A679" s="542">
        <v>546.0</v>
      </c>
      <c r="B679" s="546"/>
      <c r="C679" s="337"/>
      <c r="D679" s="547"/>
      <c r="E679" s="548"/>
      <c r="F679" s="337"/>
      <c r="G679" s="337"/>
      <c r="H679" s="476"/>
      <c r="I679" s="543"/>
      <c r="J679" s="480"/>
      <c r="K679" s="488" t="str">
        <f t="shared" si="1"/>
        <v/>
      </c>
      <c r="L679" s="489">
        <f t="shared" si="5"/>
        <v>123</v>
      </c>
      <c r="M679" s="489">
        <f t="shared" si="3"/>
        <v>10</v>
      </c>
      <c r="N679" s="489" t="str">
        <f t="shared" si="4"/>
        <v/>
      </c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</row>
    <row r="680">
      <c r="A680" s="542">
        <v>547.0</v>
      </c>
      <c r="B680" s="546"/>
      <c r="C680" s="547"/>
      <c r="D680" s="337"/>
      <c r="E680" s="548"/>
      <c r="F680" s="549"/>
      <c r="G680" s="549"/>
      <c r="H680" s="225"/>
      <c r="I680" s="543"/>
      <c r="J680" s="480"/>
      <c r="K680" s="488" t="str">
        <f t="shared" si="1"/>
        <v/>
      </c>
      <c r="L680" s="489">
        <f t="shared" si="5"/>
        <v>123</v>
      </c>
      <c r="M680" s="489">
        <f t="shared" si="3"/>
        <v>10</v>
      </c>
      <c r="N680" s="489" t="str">
        <f t="shared" si="4"/>
        <v/>
      </c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</row>
    <row r="681">
      <c r="A681" s="542">
        <v>547.0</v>
      </c>
      <c r="B681" s="546"/>
      <c r="C681" s="337"/>
      <c r="D681" s="547"/>
      <c r="E681" s="548"/>
      <c r="F681" s="337"/>
      <c r="G681" s="337"/>
      <c r="H681" s="476"/>
      <c r="I681" s="543"/>
      <c r="J681" s="480"/>
      <c r="K681" s="488" t="str">
        <f t="shared" si="1"/>
        <v/>
      </c>
      <c r="L681" s="489">
        <f t="shared" si="5"/>
        <v>123</v>
      </c>
      <c r="M681" s="489">
        <f t="shared" si="3"/>
        <v>10</v>
      </c>
      <c r="N681" s="489" t="str">
        <f t="shared" si="4"/>
        <v/>
      </c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</row>
    <row r="682">
      <c r="A682" s="542">
        <v>548.0</v>
      </c>
      <c r="B682" s="546"/>
      <c r="C682" s="547"/>
      <c r="D682" s="337"/>
      <c r="E682" s="548"/>
      <c r="F682" s="549"/>
      <c r="G682" s="549"/>
      <c r="H682" s="225"/>
      <c r="I682" s="543"/>
      <c r="J682" s="480"/>
      <c r="K682" s="488" t="str">
        <f t="shared" si="1"/>
        <v/>
      </c>
      <c r="L682" s="489">
        <f t="shared" si="5"/>
        <v>123</v>
      </c>
      <c r="M682" s="489">
        <f t="shared" si="3"/>
        <v>10</v>
      </c>
      <c r="N682" s="489" t="str">
        <f t="shared" si="4"/>
        <v/>
      </c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</row>
    <row r="683">
      <c r="A683" s="542">
        <v>548.0</v>
      </c>
      <c r="B683" s="546"/>
      <c r="C683" s="337"/>
      <c r="D683" s="547"/>
      <c r="E683" s="548"/>
      <c r="F683" s="337"/>
      <c r="G683" s="337"/>
      <c r="H683" s="476"/>
      <c r="I683" s="543"/>
      <c r="J683" s="480"/>
      <c r="K683" s="488" t="str">
        <f t="shared" si="1"/>
        <v/>
      </c>
      <c r="L683" s="489">
        <f t="shared" si="5"/>
        <v>123</v>
      </c>
      <c r="M683" s="489">
        <f t="shared" si="3"/>
        <v>10</v>
      </c>
      <c r="N683" s="489" t="str">
        <f t="shared" si="4"/>
        <v/>
      </c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</row>
    <row r="684">
      <c r="A684" s="542">
        <v>549.0</v>
      </c>
      <c r="B684" s="546"/>
      <c r="C684" s="547"/>
      <c r="D684" s="337"/>
      <c r="E684" s="548"/>
      <c r="F684" s="549"/>
      <c r="G684" s="549"/>
      <c r="H684" s="225"/>
      <c r="I684" s="543"/>
      <c r="J684" s="480"/>
      <c r="K684" s="488" t="str">
        <f t="shared" si="1"/>
        <v/>
      </c>
      <c r="L684" s="489">
        <f t="shared" si="5"/>
        <v>123</v>
      </c>
      <c r="M684" s="489">
        <f t="shared" si="3"/>
        <v>10</v>
      </c>
      <c r="N684" s="489" t="str">
        <f t="shared" si="4"/>
        <v/>
      </c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</row>
    <row r="685">
      <c r="A685" s="542">
        <v>549.0</v>
      </c>
      <c r="B685" s="546"/>
      <c r="C685" s="337"/>
      <c r="D685" s="547"/>
      <c r="E685" s="548"/>
      <c r="F685" s="337"/>
      <c r="G685" s="337"/>
      <c r="H685" s="225"/>
      <c r="I685" s="543"/>
      <c r="J685" s="480"/>
      <c r="K685" s="488" t="str">
        <f t="shared" si="1"/>
        <v/>
      </c>
      <c r="L685" s="489">
        <f t="shared" si="5"/>
        <v>123</v>
      </c>
      <c r="M685" s="489">
        <f t="shared" si="3"/>
        <v>10</v>
      </c>
      <c r="N685" s="489" t="str">
        <f t="shared" si="4"/>
        <v/>
      </c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</row>
    <row r="686">
      <c r="A686" s="542">
        <v>550.0</v>
      </c>
      <c r="B686" s="546"/>
      <c r="C686" s="547"/>
      <c r="D686" s="337"/>
      <c r="E686" s="548"/>
      <c r="F686" s="549"/>
      <c r="G686" s="549"/>
      <c r="H686" s="225"/>
      <c r="I686" s="543"/>
      <c r="J686" s="480"/>
      <c r="K686" s="488" t="str">
        <f t="shared" si="1"/>
        <v/>
      </c>
      <c r="L686" s="489">
        <f t="shared" si="5"/>
        <v>123</v>
      </c>
      <c r="M686" s="489">
        <f t="shared" si="3"/>
        <v>10</v>
      </c>
      <c r="N686" s="489" t="str">
        <f t="shared" si="4"/>
        <v/>
      </c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</row>
    <row r="687">
      <c r="A687" s="542">
        <v>550.0</v>
      </c>
      <c r="B687" s="546"/>
      <c r="C687" s="337"/>
      <c r="D687" s="547"/>
      <c r="E687" s="548"/>
      <c r="F687" s="337"/>
      <c r="G687" s="337"/>
      <c r="H687" s="225"/>
      <c r="I687" s="543"/>
      <c r="J687" s="480"/>
      <c r="K687" s="488" t="str">
        <f t="shared" si="1"/>
        <v/>
      </c>
      <c r="L687" s="489">
        <f t="shared" si="5"/>
        <v>123</v>
      </c>
      <c r="M687" s="489">
        <f t="shared" si="3"/>
        <v>10</v>
      </c>
      <c r="N687" s="489" t="str">
        <f t="shared" si="4"/>
        <v/>
      </c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</row>
    <row r="688">
      <c r="A688" s="542">
        <v>551.0</v>
      </c>
      <c r="B688" s="546"/>
      <c r="C688" s="547"/>
      <c r="D688" s="337"/>
      <c r="E688" s="548"/>
      <c r="F688" s="549"/>
      <c r="G688" s="549"/>
      <c r="H688" s="225"/>
      <c r="I688" s="543"/>
      <c r="J688" s="480"/>
      <c r="K688" s="488" t="str">
        <f t="shared" si="1"/>
        <v/>
      </c>
      <c r="L688" s="489">
        <f t="shared" si="5"/>
        <v>123</v>
      </c>
      <c r="M688" s="489">
        <f t="shared" si="3"/>
        <v>10</v>
      </c>
      <c r="N688" s="489" t="str">
        <f t="shared" si="4"/>
        <v/>
      </c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</row>
    <row r="689">
      <c r="A689" s="542">
        <v>551.0</v>
      </c>
      <c r="B689" s="546"/>
      <c r="C689" s="337"/>
      <c r="D689" s="547"/>
      <c r="E689" s="548"/>
      <c r="F689" s="337"/>
      <c r="G689" s="337"/>
      <c r="H689" s="225"/>
      <c r="I689" s="543"/>
      <c r="J689" s="480"/>
      <c r="K689" s="488" t="str">
        <f t="shared" si="1"/>
        <v/>
      </c>
      <c r="L689" s="489">
        <f t="shared" si="5"/>
        <v>123</v>
      </c>
      <c r="M689" s="489">
        <f t="shared" si="3"/>
        <v>10</v>
      </c>
      <c r="N689" s="489" t="str">
        <f t="shared" si="4"/>
        <v/>
      </c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</row>
    <row r="690">
      <c r="A690" s="542">
        <v>552.0</v>
      </c>
      <c r="B690" s="546"/>
      <c r="C690" s="547"/>
      <c r="D690" s="337"/>
      <c r="E690" s="548"/>
      <c r="F690" s="549"/>
      <c r="G690" s="549"/>
      <c r="H690" s="225"/>
      <c r="I690" s="543"/>
      <c r="J690" s="480"/>
      <c r="K690" s="488" t="str">
        <f t="shared" si="1"/>
        <v/>
      </c>
      <c r="L690" s="489">
        <f t="shared" si="5"/>
        <v>123</v>
      </c>
      <c r="M690" s="489">
        <f t="shared" si="3"/>
        <v>10</v>
      </c>
      <c r="N690" s="489" t="str">
        <f t="shared" si="4"/>
        <v/>
      </c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</row>
    <row r="691">
      <c r="A691" s="542">
        <v>552.0</v>
      </c>
      <c r="B691" s="546"/>
      <c r="C691" s="337"/>
      <c r="D691" s="547"/>
      <c r="E691" s="548"/>
      <c r="F691" s="337"/>
      <c r="G691" s="337"/>
      <c r="H691" s="225"/>
      <c r="I691" s="543"/>
      <c r="J691" s="480"/>
      <c r="K691" s="488" t="str">
        <f t="shared" si="1"/>
        <v/>
      </c>
      <c r="L691" s="489">
        <f t="shared" si="5"/>
        <v>123</v>
      </c>
      <c r="M691" s="489">
        <f t="shared" si="3"/>
        <v>10</v>
      </c>
      <c r="N691" s="489" t="str">
        <f t="shared" si="4"/>
        <v/>
      </c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</row>
    <row r="692">
      <c r="A692" s="542">
        <v>553.0</v>
      </c>
      <c r="B692" s="546"/>
      <c r="C692" s="547"/>
      <c r="D692" s="337"/>
      <c r="E692" s="548"/>
      <c r="F692" s="549"/>
      <c r="G692" s="549"/>
      <c r="H692" s="225"/>
      <c r="I692" s="543"/>
      <c r="J692" s="480"/>
      <c r="K692" s="488" t="str">
        <f t="shared" si="1"/>
        <v/>
      </c>
      <c r="L692" s="489">
        <f t="shared" si="5"/>
        <v>123</v>
      </c>
      <c r="M692" s="489">
        <f t="shared" si="3"/>
        <v>10</v>
      </c>
      <c r="N692" s="489" t="str">
        <f t="shared" si="4"/>
        <v/>
      </c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</row>
    <row r="693">
      <c r="A693" s="542">
        <v>553.0</v>
      </c>
      <c r="B693" s="546"/>
      <c r="C693" s="337"/>
      <c r="D693" s="547"/>
      <c r="E693" s="548"/>
      <c r="F693" s="337"/>
      <c r="G693" s="337"/>
      <c r="H693" s="225"/>
      <c r="I693" s="543"/>
      <c r="J693" s="480"/>
      <c r="K693" s="488" t="str">
        <f t="shared" si="1"/>
        <v/>
      </c>
      <c r="L693" s="489">
        <f t="shared" si="5"/>
        <v>123</v>
      </c>
      <c r="M693" s="489">
        <f t="shared" si="3"/>
        <v>10</v>
      </c>
      <c r="N693" s="489" t="str">
        <f t="shared" si="4"/>
        <v/>
      </c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</row>
    <row r="694">
      <c r="A694" s="542">
        <v>554.0</v>
      </c>
      <c r="B694" s="546"/>
      <c r="C694" s="547"/>
      <c r="D694" s="337"/>
      <c r="E694" s="548"/>
      <c r="F694" s="549"/>
      <c r="G694" s="549"/>
      <c r="H694" s="225"/>
      <c r="I694" s="543"/>
      <c r="J694" s="480"/>
      <c r="K694" s="488" t="str">
        <f t="shared" si="1"/>
        <v/>
      </c>
      <c r="L694" s="489">
        <f t="shared" si="5"/>
        <v>123</v>
      </c>
      <c r="M694" s="489">
        <f t="shared" si="3"/>
        <v>10</v>
      </c>
      <c r="N694" s="489" t="str">
        <f t="shared" si="4"/>
        <v/>
      </c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</row>
    <row r="695">
      <c r="A695" s="542">
        <v>554.0</v>
      </c>
      <c r="B695" s="546"/>
      <c r="C695" s="337"/>
      <c r="D695" s="547"/>
      <c r="E695" s="548"/>
      <c r="F695" s="337"/>
      <c r="G695" s="337"/>
      <c r="H695" s="225"/>
      <c r="I695" s="543"/>
      <c r="J695" s="480"/>
      <c r="K695" s="488" t="str">
        <f t="shared" si="1"/>
        <v/>
      </c>
      <c r="L695" s="489">
        <f t="shared" si="5"/>
        <v>123</v>
      </c>
      <c r="M695" s="489">
        <f t="shared" si="3"/>
        <v>10</v>
      </c>
      <c r="N695" s="489" t="str">
        <f t="shared" si="4"/>
        <v/>
      </c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</row>
    <row r="696">
      <c r="A696" s="542">
        <v>555.0</v>
      </c>
      <c r="B696" s="546"/>
      <c r="C696" s="547"/>
      <c r="D696" s="337"/>
      <c r="E696" s="548"/>
      <c r="F696" s="549"/>
      <c r="G696" s="549"/>
      <c r="H696" s="225"/>
      <c r="I696" s="543"/>
      <c r="J696" s="480"/>
      <c r="K696" s="488" t="str">
        <f t="shared" si="1"/>
        <v/>
      </c>
      <c r="L696" s="489">
        <f t="shared" si="5"/>
        <v>123</v>
      </c>
      <c r="M696" s="489">
        <f t="shared" si="3"/>
        <v>10</v>
      </c>
      <c r="N696" s="489" t="str">
        <f t="shared" si="4"/>
        <v/>
      </c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</row>
    <row r="697">
      <c r="A697" s="542">
        <v>555.0</v>
      </c>
      <c r="B697" s="546"/>
      <c r="C697" s="337"/>
      <c r="D697" s="547"/>
      <c r="E697" s="548"/>
      <c r="F697" s="337"/>
      <c r="G697" s="337"/>
      <c r="H697" s="225"/>
      <c r="I697" s="543"/>
      <c r="J697" s="480"/>
      <c r="K697" s="488" t="str">
        <f t="shared" si="1"/>
        <v/>
      </c>
      <c r="L697" s="489">
        <f t="shared" si="5"/>
        <v>123</v>
      </c>
      <c r="M697" s="489">
        <f t="shared" si="3"/>
        <v>10</v>
      </c>
      <c r="N697" s="489" t="str">
        <f t="shared" si="4"/>
        <v/>
      </c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</row>
    <row r="698">
      <c r="A698" s="542">
        <v>556.0</v>
      </c>
      <c r="B698" s="546"/>
      <c r="C698" s="547"/>
      <c r="D698" s="337"/>
      <c r="E698" s="548"/>
      <c r="F698" s="549"/>
      <c r="G698" s="549"/>
      <c r="H698" s="225"/>
      <c r="I698" s="543"/>
      <c r="J698" s="480"/>
      <c r="K698" s="488" t="str">
        <f t="shared" si="1"/>
        <v/>
      </c>
      <c r="L698" s="489">
        <f t="shared" si="5"/>
        <v>123</v>
      </c>
      <c r="M698" s="489">
        <f t="shared" si="3"/>
        <v>10</v>
      </c>
      <c r="N698" s="489" t="str">
        <f t="shared" si="4"/>
        <v/>
      </c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</row>
    <row r="699">
      <c r="A699" s="542">
        <v>556.0</v>
      </c>
      <c r="B699" s="546"/>
      <c r="C699" s="337"/>
      <c r="D699" s="547"/>
      <c r="E699" s="548"/>
      <c r="F699" s="337"/>
      <c r="G699" s="337"/>
      <c r="H699" s="225"/>
      <c r="I699" s="543"/>
      <c r="J699" s="480"/>
      <c r="K699" s="488" t="str">
        <f t="shared" si="1"/>
        <v/>
      </c>
      <c r="L699" s="489">
        <f t="shared" si="5"/>
        <v>123</v>
      </c>
      <c r="M699" s="489">
        <f t="shared" si="3"/>
        <v>10</v>
      </c>
      <c r="N699" s="489" t="str">
        <f t="shared" si="4"/>
        <v/>
      </c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</row>
    <row r="700">
      <c r="A700" s="542">
        <v>557.0</v>
      </c>
      <c r="B700" s="546"/>
      <c r="C700" s="547"/>
      <c r="D700" s="337"/>
      <c r="E700" s="548"/>
      <c r="F700" s="549"/>
      <c r="G700" s="549"/>
      <c r="H700" s="225"/>
      <c r="I700" s="543"/>
      <c r="J700" s="480"/>
      <c r="K700" s="488" t="str">
        <f t="shared" si="1"/>
        <v/>
      </c>
      <c r="L700" s="489">
        <f t="shared" si="5"/>
        <v>123</v>
      </c>
      <c r="M700" s="489">
        <f t="shared" si="3"/>
        <v>10</v>
      </c>
      <c r="N700" s="489" t="str">
        <f t="shared" si="4"/>
        <v/>
      </c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</row>
    <row r="701">
      <c r="A701" s="542">
        <v>557.0</v>
      </c>
      <c r="B701" s="546"/>
      <c r="C701" s="337"/>
      <c r="D701" s="547"/>
      <c r="E701" s="548"/>
      <c r="F701" s="337"/>
      <c r="G701" s="337"/>
      <c r="H701" s="225"/>
      <c r="I701" s="543"/>
      <c r="J701" s="480"/>
      <c r="K701" s="488" t="str">
        <f t="shared" si="1"/>
        <v/>
      </c>
      <c r="L701" s="489">
        <f t="shared" si="5"/>
        <v>123</v>
      </c>
      <c r="M701" s="489">
        <f t="shared" si="3"/>
        <v>10</v>
      </c>
      <c r="N701" s="489" t="str">
        <f t="shared" si="4"/>
        <v/>
      </c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</row>
    <row r="702">
      <c r="A702" s="542">
        <v>558.0</v>
      </c>
      <c r="B702" s="546"/>
      <c r="C702" s="547"/>
      <c r="D702" s="337"/>
      <c r="E702" s="548"/>
      <c r="F702" s="549"/>
      <c r="G702" s="549"/>
      <c r="H702" s="225"/>
      <c r="I702" s="543"/>
      <c r="J702" s="480"/>
      <c r="K702" s="488" t="str">
        <f t="shared" si="1"/>
        <v/>
      </c>
      <c r="L702" s="489">
        <f t="shared" si="5"/>
        <v>123</v>
      </c>
      <c r="M702" s="489">
        <f t="shared" si="3"/>
        <v>10</v>
      </c>
      <c r="N702" s="489" t="str">
        <f t="shared" si="4"/>
        <v/>
      </c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</row>
    <row r="703">
      <c r="A703" s="542">
        <v>558.0</v>
      </c>
      <c r="B703" s="546"/>
      <c r="C703" s="337"/>
      <c r="D703" s="547"/>
      <c r="E703" s="548"/>
      <c r="F703" s="337"/>
      <c r="G703" s="337"/>
      <c r="H703" s="225"/>
      <c r="I703" s="543"/>
      <c r="J703" s="480"/>
      <c r="K703" s="488" t="str">
        <f t="shared" si="1"/>
        <v/>
      </c>
      <c r="L703" s="489">
        <f t="shared" si="5"/>
        <v>123</v>
      </c>
      <c r="M703" s="489">
        <f t="shared" si="3"/>
        <v>10</v>
      </c>
      <c r="N703" s="489" t="str">
        <f t="shared" si="4"/>
        <v/>
      </c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</row>
    <row r="704">
      <c r="A704" s="542">
        <v>559.0</v>
      </c>
      <c r="B704" s="546"/>
      <c r="C704" s="547"/>
      <c r="D704" s="337"/>
      <c r="E704" s="548"/>
      <c r="F704" s="549"/>
      <c r="G704" s="549"/>
      <c r="H704" s="225"/>
      <c r="I704" s="543"/>
      <c r="J704" s="480"/>
      <c r="K704" s="488" t="str">
        <f t="shared" si="1"/>
        <v/>
      </c>
      <c r="L704" s="489">
        <f t="shared" si="5"/>
        <v>123</v>
      </c>
      <c r="M704" s="489">
        <f t="shared" si="3"/>
        <v>10</v>
      </c>
      <c r="N704" s="489" t="str">
        <f t="shared" si="4"/>
        <v/>
      </c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</row>
    <row r="705">
      <c r="A705" s="542">
        <v>559.0</v>
      </c>
      <c r="B705" s="546"/>
      <c r="C705" s="337"/>
      <c r="D705" s="547"/>
      <c r="E705" s="548"/>
      <c r="F705" s="337"/>
      <c r="G705" s="337"/>
      <c r="H705" s="225"/>
      <c r="I705" s="543"/>
      <c r="J705" s="480"/>
      <c r="K705" s="488" t="str">
        <f t="shared" si="1"/>
        <v/>
      </c>
      <c r="L705" s="489">
        <f t="shared" si="5"/>
        <v>123</v>
      </c>
      <c r="M705" s="489">
        <f t="shared" si="3"/>
        <v>10</v>
      </c>
      <c r="N705" s="489" t="str">
        <f t="shared" si="4"/>
        <v/>
      </c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</row>
    <row r="706">
      <c r="A706" s="542">
        <v>560.0</v>
      </c>
      <c r="B706" s="546"/>
      <c r="C706" s="547"/>
      <c r="D706" s="337"/>
      <c r="E706" s="548"/>
      <c r="F706" s="549"/>
      <c r="G706" s="549"/>
      <c r="H706" s="225"/>
      <c r="I706" s="543"/>
      <c r="J706" s="480"/>
      <c r="K706" s="488" t="str">
        <f t="shared" si="1"/>
        <v/>
      </c>
      <c r="L706" s="489">
        <f t="shared" si="5"/>
        <v>123</v>
      </c>
      <c r="M706" s="489">
        <f t="shared" si="3"/>
        <v>10</v>
      </c>
      <c r="N706" s="489" t="str">
        <f t="shared" si="4"/>
        <v/>
      </c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</row>
    <row r="707">
      <c r="A707" s="542">
        <v>560.0</v>
      </c>
      <c r="B707" s="546"/>
      <c r="C707" s="337"/>
      <c r="D707" s="547"/>
      <c r="E707" s="548"/>
      <c r="F707" s="337"/>
      <c r="G707" s="337"/>
      <c r="H707" s="225"/>
      <c r="I707" s="543"/>
      <c r="J707" s="480"/>
      <c r="K707" s="488" t="str">
        <f t="shared" si="1"/>
        <v/>
      </c>
      <c r="L707" s="489">
        <f t="shared" si="5"/>
        <v>123</v>
      </c>
      <c r="M707" s="489">
        <f t="shared" si="3"/>
        <v>10</v>
      </c>
      <c r="N707" s="489" t="str">
        <f t="shared" si="4"/>
        <v/>
      </c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</row>
    <row r="708">
      <c r="A708" s="542">
        <v>561.0</v>
      </c>
      <c r="B708" s="546"/>
      <c r="C708" s="547"/>
      <c r="D708" s="337"/>
      <c r="E708" s="548"/>
      <c r="F708" s="549"/>
      <c r="G708" s="549"/>
      <c r="H708" s="225"/>
      <c r="I708" s="543"/>
      <c r="J708" s="480"/>
      <c r="K708" s="488" t="str">
        <f t="shared" si="1"/>
        <v/>
      </c>
      <c r="L708" s="489">
        <f t="shared" si="5"/>
        <v>123</v>
      </c>
      <c r="M708" s="489">
        <f t="shared" si="3"/>
        <v>10</v>
      </c>
      <c r="N708" s="489" t="str">
        <f t="shared" si="4"/>
        <v/>
      </c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</row>
    <row r="709">
      <c r="A709" s="542">
        <v>561.0</v>
      </c>
      <c r="B709" s="546"/>
      <c r="C709" s="337"/>
      <c r="D709" s="547"/>
      <c r="E709" s="548"/>
      <c r="F709" s="337"/>
      <c r="G709" s="337"/>
      <c r="H709" s="225"/>
      <c r="I709" s="543"/>
      <c r="J709" s="480"/>
      <c r="K709" s="488" t="str">
        <f t="shared" si="1"/>
        <v/>
      </c>
      <c r="L709" s="489">
        <f t="shared" si="5"/>
        <v>123</v>
      </c>
      <c r="M709" s="489">
        <f t="shared" si="3"/>
        <v>10</v>
      </c>
      <c r="N709" s="489" t="str">
        <f t="shared" si="4"/>
        <v/>
      </c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</row>
    <row r="710">
      <c r="A710" s="542">
        <v>562.0</v>
      </c>
      <c r="B710" s="546"/>
      <c r="C710" s="547"/>
      <c r="D710" s="337"/>
      <c r="E710" s="548"/>
      <c r="F710" s="549"/>
      <c r="G710" s="549"/>
      <c r="H710" s="225"/>
      <c r="I710" s="543"/>
      <c r="J710" s="480"/>
      <c r="K710" s="488" t="str">
        <f t="shared" si="1"/>
        <v/>
      </c>
      <c r="L710" s="489">
        <f t="shared" si="5"/>
        <v>123</v>
      </c>
      <c r="M710" s="489">
        <f t="shared" si="3"/>
        <v>10</v>
      </c>
      <c r="N710" s="489" t="str">
        <f t="shared" si="4"/>
        <v/>
      </c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</row>
    <row r="711">
      <c r="A711" s="542">
        <v>562.0</v>
      </c>
      <c r="B711" s="546"/>
      <c r="C711" s="337"/>
      <c r="D711" s="547"/>
      <c r="E711" s="548"/>
      <c r="F711" s="337"/>
      <c r="G711" s="337"/>
      <c r="H711" s="225"/>
      <c r="I711" s="543"/>
      <c r="J711" s="480"/>
      <c r="K711" s="488" t="str">
        <f t="shared" si="1"/>
        <v/>
      </c>
      <c r="L711" s="489">
        <f t="shared" si="5"/>
        <v>123</v>
      </c>
      <c r="M711" s="489">
        <f t="shared" si="3"/>
        <v>10</v>
      </c>
      <c r="N711" s="489" t="str">
        <f t="shared" si="4"/>
        <v/>
      </c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</row>
    <row r="712">
      <c r="A712" s="542">
        <v>563.0</v>
      </c>
      <c r="B712" s="546"/>
      <c r="C712" s="547"/>
      <c r="D712" s="337"/>
      <c r="E712" s="548"/>
      <c r="F712" s="549"/>
      <c r="G712" s="549"/>
      <c r="H712" s="225"/>
      <c r="I712" s="543"/>
      <c r="J712" s="480"/>
      <c r="K712" s="488" t="str">
        <f t="shared" si="1"/>
        <v/>
      </c>
      <c r="L712" s="489">
        <f t="shared" si="5"/>
        <v>123</v>
      </c>
      <c r="M712" s="489">
        <f t="shared" si="3"/>
        <v>10</v>
      </c>
      <c r="N712" s="489" t="str">
        <f t="shared" si="4"/>
        <v/>
      </c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</row>
    <row r="713">
      <c r="A713" s="542">
        <v>563.0</v>
      </c>
      <c r="B713" s="546"/>
      <c r="C713" s="337"/>
      <c r="D713" s="547"/>
      <c r="E713" s="548"/>
      <c r="F713" s="337"/>
      <c r="G713" s="337"/>
      <c r="H713" s="225"/>
      <c r="I713" s="543"/>
      <c r="J713" s="480"/>
      <c r="K713" s="488" t="str">
        <f t="shared" si="1"/>
        <v/>
      </c>
      <c r="L713" s="489">
        <f t="shared" si="5"/>
        <v>123</v>
      </c>
      <c r="M713" s="489">
        <f t="shared" si="3"/>
        <v>10</v>
      </c>
      <c r="N713" s="489" t="str">
        <f t="shared" si="4"/>
        <v/>
      </c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</row>
    <row r="714">
      <c r="A714" s="542">
        <v>564.0</v>
      </c>
      <c r="B714" s="546"/>
      <c r="C714" s="547"/>
      <c r="D714" s="337"/>
      <c r="E714" s="548"/>
      <c r="F714" s="549"/>
      <c r="G714" s="549"/>
      <c r="H714" s="225"/>
      <c r="I714" s="543"/>
      <c r="J714" s="480"/>
      <c r="K714" s="488" t="str">
        <f t="shared" si="1"/>
        <v/>
      </c>
      <c r="L714" s="489">
        <f t="shared" si="5"/>
        <v>123</v>
      </c>
      <c r="M714" s="489">
        <f t="shared" si="3"/>
        <v>10</v>
      </c>
      <c r="N714" s="489" t="str">
        <f t="shared" si="4"/>
        <v/>
      </c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</row>
    <row r="715">
      <c r="A715" s="542">
        <v>564.0</v>
      </c>
      <c r="B715" s="546"/>
      <c r="C715" s="337"/>
      <c r="D715" s="547"/>
      <c r="E715" s="548"/>
      <c r="F715" s="337"/>
      <c r="G715" s="337"/>
      <c r="H715" s="225"/>
      <c r="I715" s="543"/>
      <c r="J715" s="480"/>
      <c r="K715" s="488" t="str">
        <f t="shared" si="1"/>
        <v/>
      </c>
      <c r="L715" s="489">
        <f t="shared" si="5"/>
        <v>123</v>
      </c>
      <c r="M715" s="489">
        <f t="shared" si="3"/>
        <v>10</v>
      </c>
      <c r="N715" s="489" t="str">
        <f t="shared" si="4"/>
        <v/>
      </c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</row>
    <row r="716">
      <c r="A716" s="542">
        <v>565.0</v>
      </c>
      <c r="B716" s="546"/>
      <c r="C716" s="547"/>
      <c r="D716" s="337"/>
      <c r="E716" s="548"/>
      <c r="F716" s="549"/>
      <c r="G716" s="549"/>
      <c r="H716" s="225"/>
      <c r="I716" s="543"/>
      <c r="J716" s="480"/>
      <c r="K716" s="488" t="str">
        <f t="shared" si="1"/>
        <v/>
      </c>
      <c r="L716" s="489">
        <f t="shared" si="5"/>
        <v>123</v>
      </c>
      <c r="M716" s="489">
        <f t="shared" si="3"/>
        <v>10</v>
      </c>
      <c r="N716" s="489" t="str">
        <f t="shared" si="4"/>
        <v/>
      </c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</row>
    <row r="717">
      <c r="A717" s="542">
        <v>565.0</v>
      </c>
      <c r="B717" s="546"/>
      <c r="C717" s="337"/>
      <c r="D717" s="547"/>
      <c r="E717" s="548"/>
      <c r="F717" s="337"/>
      <c r="G717" s="337"/>
      <c r="H717" s="225"/>
      <c r="I717" s="543"/>
      <c r="J717" s="480"/>
      <c r="K717" s="488" t="str">
        <f t="shared" si="1"/>
        <v/>
      </c>
      <c r="L717" s="489">
        <f t="shared" si="5"/>
        <v>123</v>
      </c>
      <c r="M717" s="489">
        <f t="shared" si="3"/>
        <v>10</v>
      </c>
      <c r="N717" s="489" t="str">
        <f t="shared" si="4"/>
        <v/>
      </c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</row>
    <row r="718">
      <c r="A718" s="542">
        <v>566.0</v>
      </c>
      <c r="B718" s="546"/>
      <c r="C718" s="547"/>
      <c r="D718" s="337"/>
      <c r="E718" s="548"/>
      <c r="F718" s="549"/>
      <c r="G718" s="549"/>
      <c r="H718" s="225"/>
      <c r="I718" s="543"/>
      <c r="J718" s="480"/>
      <c r="K718" s="488" t="str">
        <f t="shared" si="1"/>
        <v/>
      </c>
      <c r="L718" s="489">
        <f t="shared" si="5"/>
        <v>123</v>
      </c>
      <c r="M718" s="489">
        <f t="shared" si="3"/>
        <v>10</v>
      </c>
      <c r="N718" s="489" t="str">
        <f t="shared" si="4"/>
        <v/>
      </c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</row>
    <row r="719">
      <c r="A719" s="542">
        <v>566.0</v>
      </c>
      <c r="B719" s="546"/>
      <c r="C719" s="337"/>
      <c r="D719" s="547"/>
      <c r="E719" s="548"/>
      <c r="F719" s="337"/>
      <c r="G719" s="337"/>
      <c r="H719" s="225"/>
      <c r="I719" s="543"/>
      <c r="J719" s="480"/>
      <c r="K719" s="488" t="str">
        <f t="shared" si="1"/>
        <v/>
      </c>
      <c r="L719" s="489">
        <f t="shared" si="5"/>
        <v>123</v>
      </c>
      <c r="M719" s="489">
        <f t="shared" si="3"/>
        <v>10</v>
      </c>
      <c r="N719" s="489" t="str">
        <f t="shared" si="4"/>
        <v/>
      </c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</row>
    <row r="720">
      <c r="A720" s="542">
        <v>567.0</v>
      </c>
      <c r="B720" s="546"/>
      <c r="C720" s="547"/>
      <c r="D720" s="337"/>
      <c r="E720" s="548"/>
      <c r="F720" s="549"/>
      <c r="G720" s="549"/>
      <c r="H720" s="225"/>
      <c r="I720" s="543"/>
      <c r="J720" s="480"/>
      <c r="K720" s="488" t="str">
        <f t="shared" si="1"/>
        <v/>
      </c>
      <c r="L720" s="489">
        <f t="shared" si="5"/>
        <v>123</v>
      </c>
      <c r="M720" s="489">
        <f t="shared" si="3"/>
        <v>10</v>
      </c>
      <c r="N720" s="489" t="str">
        <f t="shared" si="4"/>
        <v/>
      </c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</row>
    <row r="721">
      <c r="A721" s="542">
        <v>567.0</v>
      </c>
      <c r="B721" s="546"/>
      <c r="C721" s="337"/>
      <c r="D721" s="547"/>
      <c r="E721" s="548"/>
      <c r="F721" s="337"/>
      <c r="G721" s="337"/>
      <c r="H721" s="225"/>
      <c r="I721" s="543"/>
      <c r="J721" s="480"/>
      <c r="K721" s="488" t="str">
        <f t="shared" si="1"/>
        <v/>
      </c>
      <c r="L721" s="489">
        <f t="shared" si="5"/>
        <v>123</v>
      </c>
      <c r="M721" s="489">
        <f t="shared" si="3"/>
        <v>10</v>
      </c>
      <c r="N721" s="489" t="str">
        <f t="shared" si="4"/>
        <v/>
      </c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</row>
    <row r="722">
      <c r="A722" s="542">
        <v>568.0</v>
      </c>
      <c r="B722" s="546"/>
      <c r="C722" s="547"/>
      <c r="D722" s="337"/>
      <c r="E722" s="548"/>
      <c r="F722" s="549"/>
      <c r="G722" s="549"/>
      <c r="H722" s="225"/>
      <c r="I722" s="543"/>
      <c r="J722" s="480"/>
      <c r="K722" s="488" t="str">
        <f t="shared" si="1"/>
        <v/>
      </c>
      <c r="L722" s="489">
        <f t="shared" si="5"/>
        <v>123</v>
      </c>
      <c r="M722" s="489">
        <f t="shared" si="3"/>
        <v>10</v>
      </c>
      <c r="N722" s="489" t="str">
        <f t="shared" si="4"/>
        <v/>
      </c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</row>
    <row r="723">
      <c r="A723" s="542">
        <v>568.0</v>
      </c>
      <c r="B723" s="542"/>
      <c r="C723" s="543"/>
      <c r="D723" s="544"/>
      <c r="E723" s="545"/>
      <c r="F723" s="543"/>
      <c r="G723" s="543"/>
      <c r="H723" s="476"/>
      <c r="I723" s="543"/>
      <c r="J723" s="480"/>
      <c r="K723" s="488" t="str">
        <f t="shared" si="1"/>
        <v/>
      </c>
      <c r="L723" s="489">
        <f t="shared" si="5"/>
        <v>123</v>
      </c>
      <c r="M723" s="489">
        <f t="shared" si="3"/>
        <v>10</v>
      </c>
      <c r="N723" s="489" t="str">
        <f t="shared" si="4"/>
        <v/>
      </c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</row>
    <row r="724">
      <c r="A724" s="542">
        <v>569.0</v>
      </c>
      <c r="B724" s="546"/>
      <c r="C724" s="547"/>
      <c r="D724" s="337"/>
      <c r="E724" s="548"/>
      <c r="F724" s="549"/>
      <c r="G724" s="549"/>
      <c r="H724" s="225"/>
      <c r="I724" s="543"/>
      <c r="J724" s="480"/>
      <c r="K724" s="488" t="str">
        <f t="shared" si="1"/>
        <v/>
      </c>
      <c r="L724" s="489">
        <f t="shared" si="5"/>
        <v>123</v>
      </c>
      <c r="M724" s="489">
        <f t="shared" si="3"/>
        <v>10</v>
      </c>
      <c r="N724" s="489" t="str">
        <f t="shared" si="4"/>
        <v/>
      </c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</row>
    <row r="725">
      <c r="A725" s="542">
        <v>569.0</v>
      </c>
      <c r="B725" s="542"/>
      <c r="C725" s="543"/>
      <c r="D725" s="544"/>
      <c r="E725" s="545"/>
      <c r="F725" s="543"/>
      <c r="G725" s="543"/>
      <c r="H725" s="476"/>
      <c r="I725" s="543"/>
      <c r="J725" s="480"/>
      <c r="K725" s="488" t="str">
        <f t="shared" si="1"/>
        <v/>
      </c>
      <c r="L725" s="489">
        <f t="shared" si="5"/>
        <v>123</v>
      </c>
      <c r="M725" s="489">
        <f t="shared" si="3"/>
        <v>10</v>
      </c>
      <c r="N725" s="489" t="str">
        <f t="shared" si="4"/>
        <v/>
      </c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</row>
    <row r="726">
      <c r="A726" s="542">
        <v>570.0</v>
      </c>
      <c r="B726" s="546"/>
      <c r="C726" s="547"/>
      <c r="D726" s="337"/>
      <c r="E726" s="548"/>
      <c r="F726" s="549"/>
      <c r="G726" s="549"/>
      <c r="H726" s="225"/>
      <c r="I726" s="543"/>
      <c r="J726" s="480"/>
      <c r="K726" s="488" t="str">
        <f t="shared" si="1"/>
        <v/>
      </c>
      <c r="L726" s="489">
        <f t="shared" si="5"/>
        <v>123</v>
      </c>
      <c r="M726" s="489">
        <f t="shared" si="3"/>
        <v>10</v>
      </c>
      <c r="N726" s="489" t="str">
        <f t="shared" si="4"/>
        <v/>
      </c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</row>
    <row r="727">
      <c r="A727" s="542">
        <v>570.0</v>
      </c>
      <c r="B727" s="542"/>
      <c r="C727" s="543"/>
      <c r="D727" s="544"/>
      <c r="E727" s="545"/>
      <c r="F727" s="543"/>
      <c r="G727" s="543"/>
      <c r="H727" s="476"/>
      <c r="I727" s="543"/>
      <c r="J727" s="480"/>
      <c r="K727" s="488" t="str">
        <f t="shared" si="1"/>
        <v/>
      </c>
      <c r="L727" s="489">
        <f t="shared" si="5"/>
        <v>123</v>
      </c>
      <c r="M727" s="489">
        <f t="shared" si="3"/>
        <v>10</v>
      </c>
      <c r="N727" s="489" t="str">
        <f t="shared" si="4"/>
        <v/>
      </c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</row>
    <row r="728">
      <c r="A728" s="542">
        <v>571.0</v>
      </c>
      <c r="B728" s="546"/>
      <c r="C728" s="547"/>
      <c r="D728" s="337"/>
      <c r="E728" s="548"/>
      <c r="F728" s="549"/>
      <c r="G728" s="549"/>
      <c r="H728" s="225"/>
      <c r="I728" s="543"/>
      <c r="J728" s="480"/>
      <c r="K728" s="488" t="str">
        <f t="shared" si="1"/>
        <v/>
      </c>
      <c r="L728" s="489">
        <f t="shared" si="5"/>
        <v>123</v>
      </c>
      <c r="M728" s="489">
        <f t="shared" si="3"/>
        <v>10</v>
      </c>
      <c r="N728" s="489" t="str">
        <f t="shared" si="4"/>
        <v/>
      </c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</row>
    <row r="729">
      <c r="A729" s="542">
        <v>571.0</v>
      </c>
      <c r="B729" s="542"/>
      <c r="C729" s="543"/>
      <c r="D729" s="544"/>
      <c r="E729" s="545"/>
      <c r="F729" s="543"/>
      <c r="G729" s="543"/>
      <c r="H729" s="476"/>
      <c r="I729" s="543"/>
      <c r="J729" s="480"/>
      <c r="K729" s="488" t="str">
        <f t="shared" si="1"/>
        <v/>
      </c>
      <c r="L729" s="489">
        <f t="shared" si="5"/>
        <v>123</v>
      </c>
      <c r="M729" s="489">
        <f t="shared" si="3"/>
        <v>10</v>
      </c>
      <c r="N729" s="489" t="str">
        <f t="shared" si="4"/>
        <v/>
      </c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</row>
    <row r="730">
      <c r="A730" s="542">
        <v>572.0</v>
      </c>
      <c r="B730" s="546"/>
      <c r="C730" s="547"/>
      <c r="D730" s="337"/>
      <c r="E730" s="548"/>
      <c r="F730" s="549"/>
      <c r="G730" s="549"/>
      <c r="H730" s="225"/>
      <c r="I730" s="543"/>
      <c r="J730" s="480"/>
      <c r="K730" s="488" t="str">
        <f t="shared" si="1"/>
        <v/>
      </c>
      <c r="L730" s="489">
        <f t="shared" si="5"/>
        <v>123</v>
      </c>
      <c r="M730" s="489">
        <f t="shared" si="3"/>
        <v>10</v>
      </c>
      <c r="N730" s="489" t="str">
        <f t="shared" si="4"/>
        <v/>
      </c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</row>
    <row r="731">
      <c r="A731" s="542">
        <v>572.0</v>
      </c>
      <c r="B731" s="542"/>
      <c r="C731" s="543"/>
      <c r="D731" s="544"/>
      <c r="E731" s="545"/>
      <c r="F731" s="543"/>
      <c r="G731" s="543"/>
      <c r="H731" s="476"/>
      <c r="I731" s="543"/>
      <c r="J731" s="480"/>
      <c r="K731" s="488" t="str">
        <f t="shared" si="1"/>
        <v/>
      </c>
      <c r="L731" s="489">
        <f t="shared" si="5"/>
        <v>123</v>
      </c>
      <c r="M731" s="489">
        <f t="shared" si="3"/>
        <v>10</v>
      </c>
      <c r="N731" s="489" t="str">
        <f t="shared" si="4"/>
        <v/>
      </c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</row>
    <row r="732">
      <c r="A732" s="542">
        <v>573.0</v>
      </c>
      <c r="B732" s="546"/>
      <c r="C732" s="547"/>
      <c r="D732" s="337"/>
      <c r="E732" s="548"/>
      <c r="F732" s="549"/>
      <c r="G732" s="549"/>
      <c r="H732" s="225"/>
      <c r="I732" s="543"/>
      <c r="J732" s="480"/>
      <c r="K732" s="488" t="str">
        <f t="shared" si="1"/>
        <v/>
      </c>
      <c r="L732" s="489">
        <f t="shared" si="5"/>
        <v>123</v>
      </c>
      <c r="M732" s="489">
        <f t="shared" si="3"/>
        <v>10</v>
      </c>
      <c r="N732" s="489" t="str">
        <f t="shared" si="4"/>
        <v/>
      </c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</row>
    <row r="733">
      <c r="A733" s="542">
        <v>573.0</v>
      </c>
      <c r="B733" s="542"/>
      <c r="C733" s="543"/>
      <c r="D733" s="544"/>
      <c r="E733" s="545"/>
      <c r="F733" s="543"/>
      <c r="G733" s="543"/>
      <c r="H733" s="476"/>
      <c r="I733" s="543"/>
      <c r="J733" s="480"/>
      <c r="K733" s="488" t="str">
        <f t="shared" si="1"/>
        <v/>
      </c>
      <c r="L733" s="489">
        <f t="shared" si="5"/>
        <v>123</v>
      </c>
      <c r="M733" s="489">
        <f t="shared" si="3"/>
        <v>10</v>
      </c>
      <c r="N733" s="489" t="str">
        <f t="shared" si="4"/>
        <v/>
      </c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</row>
    <row r="734">
      <c r="A734" s="542">
        <v>574.0</v>
      </c>
      <c r="B734" s="546"/>
      <c r="C734" s="547"/>
      <c r="D734" s="337"/>
      <c r="E734" s="548"/>
      <c r="F734" s="549"/>
      <c r="G734" s="549"/>
      <c r="H734" s="225"/>
      <c r="I734" s="543"/>
      <c r="J734" s="480"/>
      <c r="K734" s="488" t="str">
        <f t="shared" si="1"/>
        <v/>
      </c>
      <c r="L734" s="489">
        <f t="shared" si="5"/>
        <v>123</v>
      </c>
      <c r="M734" s="489">
        <f t="shared" si="3"/>
        <v>10</v>
      </c>
      <c r="N734" s="489" t="str">
        <f t="shared" si="4"/>
        <v/>
      </c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</row>
    <row r="735">
      <c r="A735" s="542">
        <v>574.0</v>
      </c>
      <c r="B735" s="542"/>
      <c r="C735" s="543"/>
      <c r="D735" s="544"/>
      <c r="E735" s="545"/>
      <c r="F735" s="543"/>
      <c r="G735" s="543"/>
      <c r="H735" s="476"/>
      <c r="I735" s="543"/>
      <c r="J735" s="480"/>
      <c r="K735" s="488" t="str">
        <f t="shared" si="1"/>
        <v/>
      </c>
      <c r="L735" s="489">
        <f t="shared" si="5"/>
        <v>123</v>
      </c>
      <c r="M735" s="489">
        <f t="shared" si="3"/>
        <v>10</v>
      </c>
      <c r="N735" s="489" t="str">
        <f t="shared" si="4"/>
        <v/>
      </c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</row>
    <row r="736">
      <c r="A736" s="542">
        <v>575.0</v>
      </c>
      <c r="B736" s="546"/>
      <c r="C736" s="547"/>
      <c r="D736" s="337"/>
      <c r="E736" s="548"/>
      <c r="F736" s="549"/>
      <c r="G736" s="549"/>
      <c r="H736" s="225"/>
      <c r="I736" s="543"/>
      <c r="J736" s="480"/>
      <c r="K736" s="488" t="str">
        <f t="shared" si="1"/>
        <v/>
      </c>
      <c r="L736" s="489">
        <f t="shared" si="5"/>
        <v>123</v>
      </c>
      <c r="M736" s="489">
        <f t="shared" si="3"/>
        <v>10</v>
      </c>
      <c r="N736" s="489" t="str">
        <f t="shared" si="4"/>
        <v/>
      </c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</row>
    <row r="737">
      <c r="A737" s="542">
        <v>575.0</v>
      </c>
      <c r="B737" s="542"/>
      <c r="C737" s="543"/>
      <c r="D737" s="544"/>
      <c r="E737" s="545"/>
      <c r="F737" s="543"/>
      <c r="G737" s="543"/>
      <c r="H737" s="476"/>
      <c r="I737" s="543"/>
      <c r="J737" s="480"/>
      <c r="K737" s="488" t="str">
        <f t="shared" si="1"/>
        <v/>
      </c>
      <c r="L737" s="489">
        <f t="shared" si="5"/>
        <v>123</v>
      </c>
      <c r="M737" s="489">
        <f t="shared" si="3"/>
        <v>10</v>
      </c>
      <c r="N737" s="489" t="str">
        <f t="shared" si="4"/>
        <v/>
      </c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</row>
    <row r="738">
      <c r="A738" s="542">
        <v>576.0</v>
      </c>
      <c r="B738" s="546"/>
      <c r="C738" s="547"/>
      <c r="D738" s="337"/>
      <c r="E738" s="548"/>
      <c r="F738" s="549"/>
      <c r="G738" s="549"/>
      <c r="H738" s="225"/>
      <c r="I738" s="543"/>
      <c r="J738" s="480"/>
      <c r="K738" s="488" t="str">
        <f t="shared" si="1"/>
        <v/>
      </c>
      <c r="L738" s="489">
        <f t="shared" si="5"/>
        <v>123</v>
      </c>
      <c r="M738" s="489">
        <f t="shared" si="3"/>
        <v>10</v>
      </c>
      <c r="N738" s="489" t="str">
        <f t="shared" si="4"/>
        <v/>
      </c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</row>
    <row r="739">
      <c r="A739" s="542">
        <v>576.0</v>
      </c>
      <c r="B739" s="542"/>
      <c r="C739" s="543"/>
      <c r="D739" s="544"/>
      <c r="E739" s="545"/>
      <c r="F739" s="543"/>
      <c r="G739" s="543"/>
      <c r="H739" s="476"/>
      <c r="I739" s="543"/>
      <c r="J739" s="480"/>
      <c r="K739" s="488" t="str">
        <f t="shared" si="1"/>
        <v/>
      </c>
      <c r="L739" s="489">
        <f t="shared" si="5"/>
        <v>123</v>
      </c>
      <c r="M739" s="489">
        <f t="shared" si="3"/>
        <v>10</v>
      </c>
      <c r="N739" s="489" t="str">
        <f t="shared" si="4"/>
        <v/>
      </c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</row>
    <row r="740">
      <c r="A740" s="542">
        <v>577.0</v>
      </c>
      <c r="B740" s="546"/>
      <c r="C740" s="547"/>
      <c r="D740" s="337"/>
      <c r="E740" s="548"/>
      <c r="F740" s="549"/>
      <c r="G740" s="549"/>
      <c r="H740" s="225"/>
      <c r="I740" s="543"/>
      <c r="J740" s="480"/>
      <c r="K740" s="488" t="str">
        <f t="shared" si="1"/>
        <v/>
      </c>
      <c r="L740" s="489">
        <f t="shared" si="5"/>
        <v>123</v>
      </c>
      <c r="M740" s="489">
        <f t="shared" si="3"/>
        <v>10</v>
      </c>
      <c r="N740" s="489" t="str">
        <f t="shared" si="4"/>
        <v/>
      </c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</row>
    <row r="741">
      <c r="A741" s="542">
        <v>577.0</v>
      </c>
      <c r="B741" s="542"/>
      <c r="C741" s="543"/>
      <c r="D741" s="544"/>
      <c r="E741" s="545"/>
      <c r="F741" s="543"/>
      <c r="G741" s="543"/>
      <c r="H741" s="476"/>
      <c r="I741" s="543"/>
      <c r="J741" s="480"/>
      <c r="K741" s="488" t="str">
        <f t="shared" si="1"/>
        <v/>
      </c>
      <c r="L741" s="489">
        <f t="shared" si="5"/>
        <v>123</v>
      </c>
      <c r="M741" s="489">
        <f t="shared" si="3"/>
        <v>10</v>
      </c>
      <c r="N741" s="489" t="str">
        <f t="shared" si="4"/>
        <v/>
      </c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</row>
    <row r="742">
      <c r="A742" s="542">
        <v>578.0</v>
      </c>
      <c r="B742" s="225"/>
      <c r="C742" s="551"/>
      <c r="D742" s="552"/>
      <c r="E742" s="553"/>
      <c r="F742" s="554"/>
      <c r="G742" s="554"/>
      <c r="H742" s="225"/>
      <c r="I742" s="543"/>
      <c r="J742" s="480"/>
      <c r="K742" s="488" t="str">
        <f t="shared" si="1"/>
        <v/>
      </c>
      <c r="L742" s="489">
        <f t="shared" si="5"/>
        <v>123</v>
      </c>
      <c r="M742" s="489">
        <f t="shared" si="3"/>
        <v>10</v>
      </c>
      <c r="N742" s="489" t="str">
        <f t="shared" si="4"/>
        <v/>
      </c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</row>
    <row r="743">
      <c r="A743" s="542">
        <v>578.0</v>
      </c>
      <c r="B743" s="542"/>
      <c r="C743" s="543"/>
      <c r="D743" s="544"/>
      <c r="E743" s="545"/>
      <c r="F743" s="543"/>
      <c r="G743" s="543"/>
      <c r="H743" s="542"/>
      <c r="I743" s="543"/>
      <c r="J743" s="480"/>
      <c r="K743" s="488" t="str">
        <f t="shared" si="1"/>
        <v/>
      </c>
      <c r="L743" s="489">
        <f t="shared" si="5"/>
        <v>123</v>
      </c>
      <c r="M743" s="489">
        <f t="shared" si="3"/>
        <v>10</v>
      </c>
      <c r="N743" s="489" t="str">
        <f t="shared" si="4"/>
        <v/>
      </c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</row>
    <row r="744">
      <c r="A744" s="542">
        <v>579.0</v>
      </c>
      <c r="B744" s="546"/>
      <c r="C744" s="547"/>
      <c r="D744" s="337"/>
      <c r="E744" s="548"/>
      <c r="F744" s="549"/>
      <c r="G744" s="549"/>
      <c r="H744" s="546"/>
      <c r="I744" s="543"/>
      <c r="J744" s="480"/>
      <c r="K744" s="488" t="str">
        <f t="shared" si="1"/>
        <v/>
      </c>
      <c r="L744" s="489">
        <f t="shared" si="5"/>
        <v>123</v>
      </c>
      <c r="M744" s="489">
        <f t="shared" si="3"/>
        <v>10</v>
      </c>
      <c r="N744" s="489" t="str">
        <f t="shared" si="4"/>
        <v/>
      </c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</row>
    <row r="745">
      <c r="A745" s="542">
        <v>579.0</v>
      </c>
      <c r="B745" s="542"/>
      <c r="C745" s="543"/>
      <c r="D745" s="544"/>
      <c r="E745" s="545"/>
      <c r="F745" s="543"/>
      <c r="G745" s="543"/>
      <c r="H745" s="542"/>
      <c r="I745" s="543"/>
      <c r="J745" s="480"/>
      <c r="K745" s="488" t="str">
        <f t="shared" si="1"/>
        <v/>
      </c>
      <c r="L745" s="489">
        <f t="shared" si="5"/>
        <v>123</v>
      </c>
      <c r="M745" s="489">
        <f t="shared" si="3"/>
        <v>10</v>
      </c>
      <c r="N745" s="489" t="str">
        <f t="shared" si="4"/>
        <v/>
      </c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</row>
    <row r="746">
      <c r="A746" s="542">
        <v>580.0</v>
      </c>
      <c r="B746" s="546"/>
      <c r="C746" s="547"/>
      <c r="D746" s="337"/>
      <c r="E746" s="548"/>
      <c r="F746" s="549"/>
      <c r="G746" s="549"/>
      <c r="H746" s="546"/>
      <c r="I746" s="543"/>
      <c r="J746" s="480"/>
      <c r="K746" s="488" t="str">
        <f t="shared" si="1"/>
        <v/>
      </c>
      <c r="L746" s="489">
        <f t="shared" si="5"/>
        <v>123</v>
      </c>
      <c r="M746" s="489">
        <f t="shared" si="3"/>
        <v>10</v>
      </c>
      <c r="N746" s="489" t="str">
        <f t="shared" si="4"/>
        <v/>
      </c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</row>
    <row r="747">
      <c r="A747" s="542">
        <v>580.0</v>
      </c>
      <c r="B747" s="542"/>
      <c r="C747" s="543"/>
      <c r="D747" s="544"/>
      <c r="E747" s="545"/>
      <c r="F747" s="543"/>
      <c r="G747" s="543"/>
      <c r="H747" s="542"/>
      <c r="I747" s="543"/>
      <c r="J747" s="480"/>
      <c r="K747" s="488" t="str">
        <f t="shared" si="1"/>
        <v/>
      </c>
      <c r="L747" s="489">
        <f t="shared" si="5"/>
        <v>123</v>
      </c>
      <c r="M747" s="489">
        <f t="shared" si="3"/>
        <v>10</v>
      </c>
      <c r="N747" s="489" t="str">
        <f t="shared" si="4"/>
        <v/>
      </c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</row>
    <row r="748">
      <c r="A748" s="542">
        <v>581.0</v>
      </c>
      <c r="B748" s="546"/>
      <c r="C748" s="547"/>
      <c r="D748" s="337"/>
      <c r="E748" s="548"/>
      <c r="F748" s="549"/>
      <c r="G748" s="549"/>
      <c r="H748" s="546"/>
      <c r="I748" s="543"/>
      <c r="J748" s="480"/>
      <c r="K748" s="488" t="str">
        <f t="shared" si="1"/>
        <v/>
      </c>
      <c r="L748" s="489">
        <f t="shared" si="5"/>
        <v>123</v>
      </c>
      <c r="M748" s="489">
        <f t="shared" si="3"/>
        <v>10</v>
      </c>
      <c r="N748" s="489" t="str">
        <f t="shared" si="4"/>
        <v/>
      </c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</row>
    <row r="749">
      <c r="A749" s="542">
        <v>581.0</v>
      </c>
      <c r="B749" s="542"/>
      <c r="C749" s="543"/>
      <c r="D749" s="544"/>
      <c r="E749" s="545"/>
      <c r="F749" s="543"/>
      <c r="G749" s="543"/>
      <c r="H749" s="542"/>
      <c r="I749" s="543"/>
      <c r="J749" s="480"/>
      <c r="K749" s="488" t="str">
        <f t="shared" si="1"/>
        <v/>
      </c>
      <c r="L749" s="489">
        <f t="shared" si="5"/>
        <v>123</v>
      </c>
      <c r="M749" s="489">
        <f t="shared" si="3"/>
        <v>10</v>
      </c>
      <c r="N749" s="489" t="str">
        <f t="shared" si="4"/>
        <v/>
      </c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</row>
    <row r="750">
      <c r="A750" s="542">
        <v>582.0</v>
      </c>
      <c r="B750" s="546"/>
      <c r="C750" s="547"/>
      <c r="D750" s="337"/>
      <c r="E750" s="548"/>
      <c r="F750" s="549"/>
      <c r="G750" s="549"/>
      <c r="H750" s="546"/>
      <c r="I750" s="543"/>
      <c r="J750" s="480"/>
      <c r="K750" s="488" t="str">
        <f t="shared" si="1"/>
        <v/>
      </c>
      <c r="L750" s="489">
        <f t="shared" si="5"/>
        <v>123</v>
      </c>
      <c r="M750" s="489">
        <f t="shared" si="3"/>
        <v>10</v>
      </c>
      <c r="N750" s="489" t="str">
        <f t="shared" si="4"/>
        <v/>
      </c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</row>
    <row r="751">
      <c r="A751" s="542">
        <v>582.0</v>
      </c>
      <c r="B751" s="542"/>
      <c r="C751" s="543"/>
      <c r="D751" s="544"/>
      <c r="E751" s="545"/>
      <c r="F751" s="543"/>
      <c r="G751" s="543"/>
      <c r="H751" s="542"/>
      <c r="I751" s="543"/>
      <c r="J751" s="480"/>
      <c r="K751" s="488" t="str">
        <f t="shared" si="1"/>
        <v/>
      </c>
      <c r="L751" s="489">
        <f t="shared" si="5"/>
        <v>123</v>
      </c>
      <c r="M751" s="489">
        <f t="shared" si="3"/>
        <v>10</v>
      </c>
      <c r="N751" s="489" t="str">
        <f t="shared" si="4"/>
        <v/>
      </c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</row>
    <row r="752">
      <c r="A752" s="542">
        <v>583.0</v>
      </c>
      <c r="B752" s="546"/>
      <c r="C752" s="547"/>
      <c r="D752" s="337"/>
      <c r="E752" s="548"/>
      <c r="F752" s="549"/>
      <c r="G752" s="549"/>
      <c r="H752" s="546"/>
      <c r="I752" s="543"/>
      <c r="J752" s="480"/>
      <c r="K752" s="488" t="str">
        <f t="shared" si="1"/>
        <v/>
      </c>
      <c r="L752" s="489">
        <f t="shared" si="5"/>
        <v>123</v>
      </c>
      <c r="M752" s="489">
        <f t="shared" si="3"/>
        <v>10</v>
      </c>
      <c r="N752" s="489" t="str">
        <f t="shared" si="4"/>
        <v/>
      </c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</row>
    <row r="753">
      <c r="A753" s="542">
        <v>583.0</v>
      </c>
      <c r="B753" s="542"/>
      <c r="C753" s="543"/>
      <c r="D753" s="544"/>
      <c r="E753" s="545"/>
      <c r="F753" s="543"/>
      <c r="G753" s="543"/>
      <c r="H753" s="542"/>
      <c r="I753" s="543"/>
      <c r="J753" s="480"/>
      <c r="K753" s="488" t="str">
        <f t="shared" si="1"/>
        <v/>
      </c>
      <c r="L753" s="489">
        <f t="shared" si="5"/>
        <v>123</v>
      </c>
      <c r="M753" s="489">
        <f t="shared" si="3"/>
        <v>10</v>
      </c>
      <c r="N753" s="489" t="str">
        <f t="shared" si="4"/>
        <v/>
      </c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</row>
    <row r="754">
      <c r="A754" s="542">
        <v>584.0</v>
      </c>
      <c r="B754" s="546"/>
      <c r="C754" s="547"/>
      <c r="D754" s="337"/>
      <c r="E754" s="548"/>
      <c r="F754" s="549"/>
      <c r="G754" s="549"/>
      <c r="H754" s="546"/>
      <c r="I754" s="543"/>
      <c r="J754" s="480"/>
      <c r="K754" s="488" t="str">
        <f t="shared" si="1"/>
        <v/>
      </c>
      <c r="L754" s="489">
        <f t="shared" si="5"/>
        <v>123</v>
      </c>
      <c r="M754" s="489">
        <f t="shared" si="3"/>
        <v>10</v>
      </c>
      <c r="N754" s="489" t="str">
        <f t="shared" si="4"/>
        <v/>
      </c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</row>
    <row r="755">
      <c r="A755" s="542">
        <v>584.0</v>
      </c>
      <c r="B755" s="542"/>
      <c r="C755" s="543"/>
      <c r="D755" s="544"/>
      <c r="E755" s="545"/>
      <c r="F755" s="543"/>
      <c r="G755" s="543"/>
      <c r="H755" s="542"/>
      <c r="I755" s="543"/>
      <c r="J755" s="480"/>
      <c r="K755" s="488" t="str">
        <f t="shared" si="1"/>
        <v/>
      </c>
      <c r="L755" s="489">
        <f t="shared" si="5"/>
        <v>123</v>
      </c>
      <c r="M755" s="489">
        <f t="shared" si="3"/>
        <v>10</v>
      </c>
      <c r="N755" s="489" t="str">
        <f t="shared" si="4"/>
        <v/>
      </c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</row>
    <row r="756">
      <c r="A756" s="542">
        <v>585.0</v>
      </c>
      <c r="B756" s="546"/>
      <c r="C756" s="547"/>
      <c r="D756" s="337"/>
      <c r="E756" s="548"/>
      <c r="F756" s="549"/>
      <c r="G756" s="549"/>
      <c r="H756" s="546"/>
      <c r="I756" s="543"/>
      <c r="J756" s="480"/>
      <c r="K756" s="488" t="str">
        <f t="shared" si="1"/>
        <v/>
      </c>
      <c r="L756" s="489">
        <f t="shared" si="5"/>
        <v>123</v>
      </c>
      <c r="M756" s="489">
        <f t="shared" si="3"/>
        <v>10</v>
      </c>
      <c r="N756" s="489" t="str">
        <f t="shared" si="4"/>
        <v/>
      </c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</row>
    <row r="757">
      <c r="A757" s="542">
        <v>585.0</v>
      </c>
      <c r="B757" s="542"/>
      <c r="C757" s="543"/>
      <c r="D757" s="544"/>
      <c r="E757" s="545"/>
      <c r="F757" s="543"/>
      <c r="G757" s="543"/>
      <c r="H757" s="542"/>
      <c r="I757" s="543"/>
      <c r="J757" s="480"/>
      <c r="K757" s="488" t="str">
        <f t="shared" si="1"/>
        <v/>
      </c>
      <c r="L757" s="489">
        <f t="shared" si="5"/>
        <v>123</v>
      </c>
      <c r="M757" s="489">
        <f t="shared" si="3"/>
        <v>10</v>
      </c>
      <c r="N757" s="489" t="str">
        <f t="shared" si="4"/>
        <v/>
      </c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</row>
    <row r="758">
      <c r="A758" s="542">
        <v>586.0</v>
      </c>
      <c r="B758" s="546"/>
      <c r="C758" s="547"/>
      <c r="D758" s="337"/>
      <c r="E758" s="548"/>
      <c r="F758" s="549"/>
      <c r="G758" s="549"/>
      <c r="H758" s="546"/>
      <c r="I758" s="543"/>
      <c r="J758" s="480"/>
      <c r="K758" s="488" t="str">
        <f t="shared" si="1"/>
        <v/>
      </c>
      <c r="L758" s="489">
        <f t="shared" si="5"/>
        <v>123</v>
      </c>
      <c r="M758" s="489">
        <f t="shared" si="3"/>
        <v>10</v>
      </c>
      <c r="N758" s="489" t="str">
        <f t="shared" si="4"/>
        <v/>
      </c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</row>
    <row r="759">
      <c r="A759" s="542">
        <v>586.0</v>
      </c>
      <c r="B759" s="542"/>
      <c r="C759" s="543"/>
      <c r="D759" s="544"/>
      <c r="E759" s="545"/>
      <c r="F759" s="543"/>
      <c r="G759" s="543"/>
      <c r="H759" s="542"/>
      <c r="I759" s="543"/>
      <c r="J759" s="480"/>
      <c r="K759" s="488" t="str">
        <f t="shared" si="1"/>
        <v/>
      </c>
      <c r="L759" s="489">
        <f t="shared" si="5"/>
        <v>123</v>
      </c>
      <c r="M759" s="489">
        <f t="shared" si="3"/>
        <v>10</v>
      </c>
      <c r="N759" s="489" t="str">
        <f t="shared" si="4"/>
        <v/>
      </c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</row>
    <row r="760">
      <c r="A760" s="542">
        <v>587.0</v>
      </c>
      <c r="B760" s="546"/>
      <c r="C760" s="547"/>
      <c r="D760" s="337"/>
      <c r="E760" s="548"/>
      <c r="F760" s="549"/>
      <c r="G760" s="549"/>
      <c r="H760" s="546"/>
      <c r="I760" s="543"/>
      <c r="J760" s="480"/>
      <c r="K760" s="488" t="str">
        <f t="shared" si="1"/>
        <v/>
      </c>
      <c r="L760" s="489">
        <f t="shared" si="5"/>
        <v>123</v>
      </c>
      <c r="M760" s="489">
        <f t="shared" si="3"/>
        <v>10</v>
      </c>
      <c r="N760" s="489" t="str">
        <f t="shared" si="4"/>
        <v/>
      </c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</row>
    <row r="761">
      <c r="A761" s="542">
        <v>587.0</v>
      </c>
      <c r="B761" s="542"/>
      <c r="C761" s="543"/>
      <c r="D761" s="544"/>
      <c r="E761" s="545"/>
      <c r="F761" s="543"/>
      <c r="G761" s="543"/>
      <c r="H761" s="542"/>
      <c r="I761" s="543"/>
      <c r="J761" s="480"/>
      <c r="K761" s="488" t="str">
        <f t="shared" si="1"/>
        <v/>
      </c>
      <c r="L761" s="489">
        <f t="shared" si="5"/>
        <v>123</v>
      </c>
      <c r="M761" s="489">
        <f t="shared" si="3"/>
        <v>10</v>
      </c>
      <c r="N761" s="489" t="str">
        <f t="shared" si="4"/>
        <v/>
      </c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</row>
    <row r="762">
      <c r="A762" s="542">
        <v>588.0</v>
      </c>
      <c r="B762" s="546"/>
      <c r="C762" s="547"/>
      <c r="D762" s="337"/>
      <c r="E762" s="548"/>
      <c r="F762" s="549"/>
      <c r="G762" s="549"/>
      <c r="H762" s="546"/>
      <c r="I762" s="543"/>
      <c r="J762" s="480"/>
      <c r="K762" s="488" t="str">
        <f t="shared" si="1"/>
        <v/>
      </c>
      <c r="L762" s="489">
        <f t="shared" si="5"/>
        <v>123</v>
      </c>
      <c r="M762" s="489">
        <f t="shared" si="3"/>
        <v>10</v>
      </c>
      <c r="N762" s="489" t="str">
        <f t="shared" si="4"/>
        <v/>
      </c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</row>
    <row r="763">
      <c r="A763" s="542">
        <v>588.0</v>
      </c>
      <c r="B763" s="542"/>
      <c r="C763" s="543"/>
      <c r="D763" s="544"/>
      <c r="E763" s="545"/>
      <c r="F763" s="543"/>
      <c r="G763" s="543"/>
      <c r="H763" s="542"/>
      <c r="I763" s="543"/>
      <c r="J763" s="480"/>
      <c r="K763" s="488" t="str">
        <f t="shared" si="1"/>
        <v/>
      </c>
      <c r="L763" s="489">
        <f t="shared" si="5"/>
        <v>123</v>
      </c>
      <c r="M763" s="489">
        <f t="shared" si="3"/>
        <v>10</v>
      </c>
      <c r="N763" s="489" t="str">
        <f t="shared" si="4"/>
        <v/>
      </c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</row>
    <row r="764">
      <c r="A764" s="542">
        <v>589.0</v>
      </c>
      <c r="B764" s="546"/>
      <c r="C764" s="547"/>
      <c r="D764" s="337"/>
      <c r="E764" s="548"/>
      <c r="F764" s="549"/>
      <c r="G764" s="549"/>
      <c r="H764" s="546"/>
      <c r="I764" s="543"/>
      <c r="J764" s="480"/>
      <c r="K764" s="488" t="str">
        <f t="shared" si="1"/>
        <v/>
      </c>
      <c r="L764" s="489">
        <f t="shared" si="5"/>
        <v>123</v>
      </c>
      <c r="M764" s="489">
        <f t="shared" si="3"/>
        <v>10</v>
      </c>
      <c r="N764" s="489" t="str">
        <f t="shared" si="4"/>
        <v/>
      </c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</row>
    <row r="765">
      <c r="A765" s="542">
        <v>589.0</v>
      </c>
      <c r="B765" s="542"/>
      <c r="C765" s="543"/>
      <c r="D765" s="544"/>
      <c r="E765" s="545"/>
      <c r="F765" s="543"/>
      <c r="G765" s="543"/>
      <c r="H765" s="542"/>
      <c r="I765" s="543"/>
      <c r="J765" s="480"/>
      <c r="K765" s="488" t="str">
        <f t="shared" si="1"/>
        <v/>
      </c>
      <c r="L765" s="489">
        <f t="shared" si="5"/>
        <v>123</v>
      </c>
      <c r="M765" s="489">
        <f t="shared" si="3"/>
        <v>10</v>
      </c>
      <c r="N765" s="489" t="str">
        <f t="shared" si="4"/>
        <v/>
      </c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</row>
    <row r="766">
      <c r="A766" s="542">
        <v>590.0</v>
      </c>
      <c r="B766" s="546"/>
      <c r="C766" s="547"/>
      <c r="D766" s="337"/>
      <c r="E766" s="548"/>
      <c r="F766" s="549"/>
      <c r="G766" s="549"/>
      <c r="H766" s="546"/>
      <c r="I766" s="543"/>
      <c r="J766" s="480"/>
      <c r="K766" s="488" t="str">
        <f t="shared" si="1"/>
        <v/>
      </c>
      <c r="L766" s="489">
        <f t="shared" si="5"/>
        <v>123</v>
      </c>
      <c r="M766" s="489">
        <f t="shared" si="3"/>
        <v>10</v>
      </c>
      <c r="N766" s="489" t="str">
        <f t="shared" si="4"/>
        <v/>
      </c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</row>
    <row r="767">
      <c r="A767" s="542">
        <v>590.0</v>
      </c>
      <c r="B767" s="542"/>
      <c r="C767" s="543"/>
      <c r="D767" s="544"/>
      <c r="E767" s="545"/>
      <c r="F767" s="543"/>
      <c r="G767" s="543"/>
      <c r="H767" s="542"/>
      <c r="I767" s="543"/>
      <c r="J767" s="480"/>
      <c r="K767" s="488" t="str">
        <f t="shared" si="1"/>
        <v/>
      </c>
      <c r="L767" s="489">
        <f t="shared" si="5"/>
        <v>123</v>
      </c>
      <c r="M767" s="489">
        <f t="shared" si="3"/>
        <v>10</v>
      </c>
      <c r="N767" s="489" t="str">
        <f t="shared" si="4"/>
        <v/>
      </c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</row>
    <row r="768">
      <c r="A768" s="542">
        <v>591.0</v>
      </c>
      <c r="B768" s="546"/>
      <c r="C768" s="547"/>
      <c r="D768" s="337"/>
      <c r="E768" s="548"/>
      <c r="F768" s="549"/>
      <c r="G768" s="549"/>
      <c r="H768" s="546"/>
      <c r="I768" s="543"/>
      <c r="J768" s="480"/>
      <c r="K768" s="488" t="str">
        <f t="shared" si="1"/>
        <v/>
      </c>
      <c r="L768" s="489">
        <f t="shared" si="5"/>
        <v>123</v>
      </c>
      <c r="M768" s="489">
        <f t="shared" si="3"/>
        <v>10</v>
      </c>
      <c r="N768" s="489" t="str">
        <f t="shared" si="4"/>
        <v/>
      </c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</row>
    <row r="769">
      <c r="A769" s="542">
        <v>591.0</v>
      </c>
      <c r="B769" s="542"/>
      <c r="C769" s="543"/>
      <c r="D769" s="544"/>
      <c r="E769" s="545"/>
      <c r="F769" s="543"/>
      <c r="G769" s="543"/>
      <c r="H769" s="542"/>
      <c r="I769" s="543"/>
      <c r="J769" s="480"/>
      <c r="K769" s="488" t="str">
        <f t="shared" si="1"/>
        <v/>
      </c>
      <c r="L769" s="489">
        <f t="shared" si="5"/>
        <v>123</v>
      </c>
      <c r="M769" s="489">
        <f t="shared" si="3"/>
        <v>10</v>
      </c>
      <c r="N769" s="489" t="str">
        <f t="shared" si="4"/>
        <v/>
      </c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</row>
    <row r="770">
      <c r="A770" s="542">
        <v>592.0</v>
      </c>
      <c r="B770" s="546"/>
      <c r="C770" s="547"/>
      <c r="D770" s="337"/>
      <c r="E770" s="548"/>
      <c r="F770" s="549"/>
      <c r="G770" s="549"/>
      <c r="H770" s="546"/>
      <c r="I770" s="543"/>
      <c r="J770" s="480"/>
      <c r="K770" s="488" t="str">
        <f t="shared" si="1"/>
        <v/>
      </c>
      <c r="L770" s="489">
        <f t="shared" si="5"/>
        <v>123</v>
      </c>
      <c r="M770" s="489">
        <f t="shared" si="3"/>
        <v>10</v>
      </c>
      <c r="N770" s="489" t="str">
        <f t="shared" si="4"/>
        <v/>
      </c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</row>
    <row r="771">
      <c r="A771" s="542">
        <v>592.0</v>
      </c>
      <c r="B771" s="542"/>
      <c r="C771" s="543"/>
      <c r="D771" s="544"/>
      <c r="E771" s="545"/>
      <c r="F771" s="543"/>
      <c r="G771" s="543"/>
      <c r="H771" s="542"/>
      <c r="I771" s="543"/>
      <c r="J771" s="480"/>
      <c r="K771" s="488" t="str">
        <f t="shared" si="1"/>
        <v/>
      </c>
      <c r="L771" s="489">
        <f t="shared" si="5"/>
        <v>123</v>
      </c>
      <c r="M771" s="489">
        <f t="shared" si="3"/>
        <v>10</v>
      </c>
      <c r="N771" s="489" t="str">
        <f t="shared" si="4"/>
        <v/>
      </c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</row>
    <row r="772">
      <c r="A772" s="542">
        <v>593.0</v>
      </c>
      <c r="B772" s="546"/>
      <c r="C772" s="547"/>
      <c r="D772" s="337"/>
      <c r="E772" s="548"/>
      <c r="F772" s="549"/>
      <c r="G772" s="549"/>
      <c r="H772" s="546"/>
      <c r="I772" s="543"/>
      <c r="J772" s="480"/>
      <c r="K772" s="488" t="str">
        <f t="shared" si="1"/>
        <v/>
      </c>
      <c r="L772" s="489">
        <f t="shared" si="5"/>
        <v>123</v>
      </c>
      <c r="M772" s="489">
        <f t="shared" si="3"/>
        <v>10</v>
      </c>
      <c r="N772" s="489" t="str">
        <f t="shared" si="4"/>
        <v/>
      </c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</row>
    <row r="773">
      <c r="A773" s="542">
        <v>593.0</v>
      </c>
      <c r="B773" s="542"/>
      <c r="C773" s="543"/>
      <c r="D773" s="544"/>
      <c r="E773" s="545"/>
      <c r="F773" s="543"/>
      <c r="G773" s="543"/>
      <c r="H773" s="542"/>
      <c r="I773" s="543"/>
      <c r="J773" s="480"/>
      <c r="K773" s="488" t="str">
        <f t="shared" si="1"/>
        <v/>
      </c>
      <c r="L773" s="489">
        <f t="shared" si="5"/>
        <v>123</v>
      </c>
      <c r="M773" s="489">
        <f t="shared" si="3"/>
        <v>10</v>
      </c>
      <c r="N773" s="489" t="str">
        <f t="shared" si="4"/>
        <v/>
      </c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</row>
    <row r="774">
      <c r="A774" s="542">
        <v>594.0</v>
      </c>
      <c r="B774" s="542"/>
      <c r="C774" s="543"/>
      <c r="D774" s="544"/>
      <c r="E774" s="545"/>
      <c r="F774" s="543"/>
      <c r="G774" s="543"/>
      <c r="H774" s="542"/>
      <c r="I774" s="543"/>
      <c r="J774" s="480"/>
      <c r="K774" s="488" t="str">
        <f t="shared" si="1"/>
        <v/>
      </c>
      <c r="L774" s="489">
        <f t="shared" si="5"/>
        <v>123</v>
      </c>
      <c r="M774" s="489">
        <f t="shared" si="3"/>
        <v>10</v>
      </c>
      <c r="N774" s="489" t="str">
        <f t="shared" si="4"/>
        <v/>
      </c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</row>
    <row r="775">
      <c r="A775" s="542">
        <v>595.0</v>
      </c>
      <c r="B775" s="542"/>
      <c r="C775" s="543"/>
      <c r="D775" s="544"/>
      <c r="E775" s="545"/>
      <c r="F775" s="543"/>
      <c r="G775" s="543"/>
      <c r="H775" s="542"/>
      <c r="I775" s="543"/>
      <c r="J775" s="480"/>
      <c r="K775" s="488" t="str">
        <f t="shared" si="1"/>
        <v/>
      </c>
      <c r="L775" s="489">
        <f t="shared" si="5"/>
        <v>123</v>
      </c>
      <c r="M775" s="489">
        <f t="shared" si="3"/>
        <v>10</v>
      </c>
      <c r="N775" s="489" t="str">
        <f t="shared" si="4"/>
        <v/>
      </c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</row>
    <row r="776">
      <c r="A776" s="542">
        <v>596.0</v>
      </c>
      <c r="B776" s="542"/>
      <c r="C776" s="543"/>
      <c r="D776" s="544"/>
      <c r="E776" s="545"/>
      <c r="F776" s="543"/>
      <c r="G776" s="543"/>
      <c r="H776" s="542"/>
      <c r="I776" s="543"/>
      <c r="J776" s="480"/>
      <c r="K776" s="488" t="str">
        <f t="shared" si="1"/>
        <v/>
      </c>
      <c r="L776" s="489">
        <f t="shared" si="5"/>
        <v>123</v>
      </c>
      <c r="M776" s="489">
        <f t="shared" si="3"/>
        <v>10</v>
      </c>
      <c r="N776" s="489" t="str">
        <f t="shared" si="4"/>
        <v/>
      </c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</row>
    <row r="777">
      <c r="A777" s="542">
        <v>597.0</v>
      </c>
      <c r="B777" s="542"/>
      <c r="C777" s="543"/>
      <c r="D777" s="544"/>
      <c r="E777" s="545"/>
      <c r="F777" s="543"/>
      <c r="G777" s="543"/>
      <c r="H777" s="542"/>
      <c r="I777" s="543"/>
      <c r="J777" s="480"/>
      <c r="K777" s="488" t="str">
        <f t="shared" si="1"/>
        <v/>
      </c>
      <c r="L777" s="489">
        <f t="shared" si="5"/>
        <v>123</v>
      </c>
      <c r="M777" s="489">
        <f t="shared" si="3"/>
        <v>10</v>
      </c>
      <c r="N777" s="489" t="str">
        <f t="shared" si="4"/>
        <v/>
      </c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</row>
    <row r="778">
      <c r="A778" s="542">
        <v>598.0</v>
      </c>
      <c r="B778" s="542"/>
      <c r="C778" s="543"/>
      <c r="D778" s="544"/>
      <c r="E778" s="545"/>
      <c r="F778" s="543"/>
      <c r="G778" s="543"/>
      <c r="H778" s="542"/>
      <c r="I778" s="543"/>
      <c r="J778" s="480"/>
      <c r="K778" s="488" t="str">
        <f t="shared" si="1"/>
        <v/>
      </c>
      <c r="L778" s="489">
        <f t="shared" si="5"/>
        <v>123</v>
      </c>
      <c r="M778" s="489">
        <f t="shared" si="3"/>
        <v>10</v>
      </c>
      <c r="N778" s="489" t="str">
        <f t="shared" si="4"/>
        <v/>
      </c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</row>
    <row r="779">
      <c r="A779" s="542">
        <v>599.0</v>
      </c>
      <c r="B779" s="542"/>
      <c r="C779" s="543"/>
      <c r="D779" s="544"/>
      <c r="E779" s="545"/>
      <c r="F779" s="543"/>
      <c r="G779" s="543"/>
      <c r="H779" s="542"/>
      <c r="I779" s="543"/>
      <c r="J779" s="480"/>
      <c r="K779" s="488" t="str">
        <f t="shared" si="1"/>
        <v/>
      </c>
      <c r="L779" s="489">
        <f t="shared" si="5"/>
        <v>123</v>
      </c>
      <c r="M779" s="489">
        <f t="shared" si="3"/>
        <v>10</v>
      </c>
      <c r="N779" s="489" t="str">
        <f t="shared" si="4"/>
        <v/>
      </c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</row>
    <row r="780">
      <c r="A780" s="542">
        <v>600.0</v>
      </c>
      <c r="B780" s="542"/>
      <c r="C780" s="543"/>
      <c r="D780" s="544"/>
      <c r="E780" s="545"/>
      <c r="F780" s="543"/>
      <c r="G780" s="543"/>
      <c r="H780" s="542"/>
      <c r="I780" s="543"/>
      <c r="J780" s="480"/>
      <c r="K780" s="488" t="str">
        <f t="shared" si="1"/>
        <v/>
      </c>
      <c r="L780" s="489">
        <f t="shared" si="5"/>
        <v>123</v>
      </c>
      <c r="M780" s="489">
        <f t="shared" si="3"/>
        <v>10</v>
      </c>
      <c r="N780" s="489" t="str">
        <f t="shared" si="4"/>
        <v/>
      </c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</row>
    <row r="781">
      <c r="A781" s="542">
        <v>601.0</v>
      </c>
      <c r="B781" s="542"/>
      <c r="C781" s="543"/>
      <c r="D781" s="544"/>
      <c r="E781" s="545"/>
      <c r="F781" s="542"/>
      <c r="G781" s="543"/>
      <c r="H781" s="542"/>
      <c r="I781" s="543"/>
      <c r="J781" s="480"/>
      <c r="K781" s="488" t="str">
        <f t="shared" si="1"/>
        <v/>
      </c>
      <c r="L781" s="489">
        <f t="shared" si="5"/>
        <v>123</v>
      </c>
      <c r="M781" s="489">
        <f t="shared" si="3"/>
        <v>10</v>
      </c>
      <c r="N781" s="489" t="str">
        <f t="shared" si="4"/>
        <v/>
      </c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</row>
    <row r="782">
      <c r="A782" s="542">
        <v>602.0</v>
      </c>
      <c r="B782" s="542"/>
      <c r="C782" s="543"/>
      <c r="D782" s="544"/>
      <c r="E782" s="545"/>
      <c r="F782" s="542"/>
      <c r="G782" s="543"/>
      <c r="H782" s="542"/>
      <c r="I782" s="543"/>
      <c r="J782" s="480"/>
      <c r="K782" s="488" t="str">
        <f t="shared" si="1"/>
        <v/>
      </c>
      <c r="L782" s="489">
        <f t="shared" si="5"/>
        <v>123</v>
      </c>
      <c r="M782" s="489">
        <f t="shared" si="3"/>
        <v>10</v>
      </c>
      <c r="N782" s="489" t="str">
        <f t="shared" si="4"/>
        <v/>
      </c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</row>
    <row r="783">
      <c r="A783" s="542">
        <v>603.0</v>
      </c>
      <c r="B783" s="542"/>
      <c r="C783" s="543"/>
      <c r="D783" s="544"/>
      <c r="E783" s="545"/>
      <c r="F783" s="542"/>
      <c r="G783" s="543"/>
      <c r="H783" s="542"/>
      <c r="I783" s="543"/>
      <c r="J783" s="480"/>
      <c r="K783" s="488" t="str">
        <f t="shared" si="1"/>
        <v/>
      </c>
      <c r="L783" s="489">
        <f t="shared" si="5"/>
        <v>123</v>
      </c>
      <c r="M783" s="489">
        <f t="shared" si="3"/>
        <v>10</v>
      </c>
      <c r="N783" s="489" t="str">
        <f t="shared" si="4"/>
        <v/>
      </c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</row>
    <row r="784">
      <c r="A784" s="542">
        <v>604.0</v>
      </c>
      <c r="B784" s="542"/>
      <c r="C784" s="543"/>
      <c r="D784" s="544"/>
      <c r="E784" s="545"/>
      <c r="F784" s="542"/>
      <c r="G784" s="543"/>
      <c r="H784" s="542"/>
      <c r="I784" s="543"/>
      <c r="J784" s="480"/>
      <c r="K784" s="488" t="str">
        <f t="shared" si="1"/>
        <v/>
      </c>
      <c r="L784" s="489">
        <f t="shared" si="5"/>
        <v>123</v>
      </c>
      <c r="M784" s="489">
        <f t="shared" si="3"/>
        <v>10</v>
      </c>
      <c r="N784" s="489" t="str">
        <f t="shared" si="4"/>
        <v/>
      </c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</row>
    <row r="785">
      <c r="A785" s="542">
        <v>605.0</v>
      </c>
      <c r="B785" s="542"/>
      <c r="C785" s="543"/>
      <c r="D785" s="544"/>
      <c r="E785" s="545"/>
      <c r="F785" s="542"/>
      <c r="G785" s="543"/>
      <c r="H785" s="542"/>
      <c r="I785" s="543"/>
      <c r="J785" s="480"/>
      <c r="K785" s="488" t="str">
        <f t="shared" si="1"/>
        <v/>
      </c>
      <c r="L785" s="489">
        <f t="shared" si="5"/>
        <v>123</v>
      </c>
      <c r="M785" s="489">
        <f t="shared" si="3"/>
        <v>10</v>
      </c>
      <c r="N785" s="489" t="str">
        <f t="shared" si="4"/>
        <v/>
      </c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</row>
    <row r="786">
      <c r="A786" s="542">
        <v>606.0</v>
      </c>
      <c r="B786" s="542"/>
      <c r="C786" s="543"/>
      <c r="D786" s="544"/>
      <c r="E786" s="545"/>
      <c r="F786" s="542"/>
      <c r="G786" s="543"/>
      <c r="H786" s="542"/>
      <c r="I786" s="543"/>
      <c r="J786" s="480"/>
      <c r="K786" s="488" t="str">
        <f t="shared" si="1"/>
        <v/>
      </c>
      <c r="L786" s="489">
        <f t="shared" si="5"/>
        <v>123</v>
      </c>
      <c r="M786" s="489">
        <f t="shared" si="3"/>
        <v>10</v>
      </c>
      <c r="N786" s="489" t="str">
        <f t="shared" si="4"/>
        <v/>
      </c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</row>
    <row r="787">
      <c r="A787" s="542">
        <v>607.0</v>
      </c>
      <c r="B787" s="542"/>
      <c r="C787" s="543"/>
      <c r="D787" s="544"/>
      <c r="E787" s="545"/>
      <c r="F787" s="542"/>
      <c r="G787" s="543"/>
      <c r="H787" s="542"/>
      <c r="I787" s="543"/>
      <c r="J787" s="480"/>
      <c r="K787" s="488" t="str">
        <f t="shared" si="1"/>
        <v/>
      </c>
      <c r="L787" s="489">
        <f t="shared" si="5"/>
        <v>123</v>
      </c>
      <c r="M787" s="489">
        <f t="shared" si="3"/>
        <v>10</v>
      </c>
      <c r="N787" s="489" t="str">
        <f t="shared" si="4"/>
        <v/>
      </c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</row>
    <row r="788">
      <c r="A788" s="542">
        <v>608.0</v>
      </c>
      <c r="B788" s="542"/>
      <c r="C788" s="543"/>
      <c r="D788" s="544"/>
      <c r="E788" s="545"/>
      <c r="F788" s="542"/>
      <c r="G788" s="543"/>
      <c r="H788" s="542"/>
      <c r="I788" s="543"/>
      <c r="J788" s="480"/>
      <c r="K788" s="488" t="str">
        <f t="shared" si="1"/>
        <v/>
      </c>
      <c r="L788" s="489">
        <f t="shared" si="5"/>
        <v>123</v>
      </c>
      <c r="M788" s="489">
        <f t="shared" si="3"/>
        <v>10</v>
      </c>
      <c r="N788" s="489" t="str">
        <f t="shared" si="4"/>
        <v/>
      </c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</row>
    <row r="789">
      <c r="A789" s="542">
        <v>609.0</v>
      </c>
      <c r="B789" s="542"/>
      <c r="C789" s="543"/>
      <c r="D789" s="544"/>
      <c r="E789" s="545"/>
      <c r="F789" s="542"/>
      <c r="G789" s="543"/>
      <c r="H789" s="542"/>
      <c r="I789" s="543"/>
      <c r="J789" s="480"/>
      <c r="K789" s="488" t="str">
        <f t="shared" si="1"/>
        <v/>
      </c>
      <c r="L789" s="489">
        <f t="shared" si="5"/>
        <v>123</v>
      </c>
      <c r="M789" s="489">
        <f t="shared" si="3"/>
        <v>10</v>
      </c>
      <c r="N789" s="489" t="str">
        <f t="shared" si="4"/>
        <v/>
      </c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</row>
    <row r="790">
      <c r="A790" s="542">
        <v>610.0</v>
      </c>
      <c r="B790" s="476"/>
      <c r="C790" s="555"/>
      <c r="D790" s="556"/>
      <c r="E790" s="557"/>
      <c r="F790" s="555"/>
      <c r="G790" s="555"/>
      <c r="H790" s="476"/>
      <c r="I790" s="543"/>
      <c r="J790" s="480"/>
      <c r="K790" s="488" t="str">
        <f t="shared" si="1"/>
        <v/>
      </c>
      <c r="L790" s="489">
        <f t="shared" si="5"/>
        <v>123</v>
      </c>
      <c r="M790" s="489">
        <f t="shared" si="3"/>
        <v>10</v>
      </c>
      <c r="N790" s="489" t="str">
        <f t="shared" si="4"/>
        <v/>
      </c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</row>
    <row r="791">
      <c r="A791" s="542">
        <v>611.0</v>
      </c>
      <c r="B791" s="542"/>
      <c r="C791" s="543"/>
      <c r="D791" s="544"/>
      <c r="E791" s="545"/>
      <c r="F791" s="543"/>
      <c r="G791" s="543"/>
      <c r="H791" s="542"/>
      <c r="I791" s="543"/>
      <c r="J791" s="480"/>
      <c r="K791" s="488" t="str">
        <f t="shared" si="1"/>
        <v/>
      </c>
      <c r="L791" s="489">
        <f t="shared" si="5"/>
        <v>123</v>
      </c>
      <c r="M791" s="489">
        <f t="shared" si="3"/>
        <v>10</v>
      </c>
      <c r="N791" s="489" t="str">
        <f t="shared" si="4"/>
        <v/>
      </c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</row>
    <row r="792">
      <c r="A792" s="542">
        <v>612.0</v>
      </c>
      <c r="B792" s="542"/>
      <c r="C792" s="543"/>
      <c r="D792" s="544"/>
      <c r="E792" s="545"/>
      <c r="F792" s="543"/>
      <c r="G792" s="543"/>
      <c r="H792" s="542"/>
      <c r="I792" s="543"/>
      <c r="J792" s="480"/>
      <c r="K792" s="488" t="str">
        <f t="shared" si="1"/>
        <v/>
      </c>
      <c r="L792" s="489">
        <f t="shared" si="5"/>
        <v>123</v>
      </c>
      <c r="M792" s="489">
        <f t="shared" si="3"/>
        <v>10</v>
      </c>
      <c r="N792" s="489" t="str">
        <f t="shared" si="4"/>
        <v/>
      </c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</row>
    <row r="793">
      <c r="A793" s="542">
        <v>613.0</v>
      </c>
      <c r="B793" s="542"/>
      <c r="C793" s="543"/>
      <c r="D793" s="544"/>
      <c r="E793" s="545"/>
      <c r="F793" s="543"/>
      <c r="G793" s="543"/>
      <c r="H793" s="542"/>
      <c r="I793" s="543"/>
      <c r="J793" s="480"/>
      <c r="K793" s="488" t="str">
        <f t="shared" si="1"/>
        <v/>
      </c>
      <c r="L793" s="489">
        <f t="shared" si="5"/>
        <v>123</v>
      </c>
      <c r="M793" s="489">
        <f t="shared" si="3"/>
        <v>10</v>
      </c>
      <c r="N793" s="489" t="str">
        <f t="shared" si="4"/>
        <v/>
      </c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</row>
    <row r="794">
      <c r="A794" s="542">
        <v>614.0</v>
      </c>
      <c r="B794" s="542"/>
      <c r="C794" s="543"/>
      <c r="D794" s="544"/>
      <c r="E794" s="545"/>
      <c r="F794" s="543"/>
      <c r="G794" s="543"/>
      <c r="H794" s="542"/>
      <c r="I794" s="543"/>
      <c r="J794" s="480"/>
      <c r="K794" s="488" t="str">
        <f t="shared" si="1"/>
        <v/>
      </c>
      <c r="L794" s="489">
        <f t="shared" si="5"/>
        <v>123</v>
      </c>
      <c r="M794" s="489">
        <f t="shared" si="3"/>
        <v>10</v>
      </c>
      <c r="N794" s="489" t="str">
        <f t="shared" si="4"/>
        <v/>
      </c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</row>
    <row r="795">
      <c r="A795" s="542">
        <v>615.0</v>
      </c>
      <c r="B795" s="542"/>
      <c r="C795" s="543"/>
      <c r="D795" s="544"/>
      <c r="E795" s="545"/>
      <c r="F795" s="543"/>
      <c r="G795" s="543"/>
      <c r="H795" s="542"/>
      <c r="I795" s="543"/>
      <c r="J795" s="480"/>
      <c r="K795" s="488" t="str">
        <f t="shared" si="1"/>
        <v/>
      </c>
      <c r="L795" s="489">
        <f t="shared" si="5"/>
        <v>123</v>
      </c>
      <c r="M795" s="489">
        <f t="shared" si="3"/>
        <v>10</v>
      </c>
      <c r="N795" s="489" t="str">
        <f t="shared" si="4"/>
        <v/>
      </c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</row>
    <row r="796">
      <c r="A796" s="542">
        <v>616.0</v>
      </c>
      <c r="B796" s="542"/>
      <c r="C796" s="543"/>
      <c r="D796" s="544"/>
      <c r="E796" s="545"/>
      <c r="F796" s="543"/>
      <c r="G796" s="543"/>
      <c r="H796" s="542"/>
      <c r="I796" s="543"/>
      <c r="J796" s="480"/>
      <c r="K796" s="488" t="str">
        <f t="shared" si="1"/>
        <v/>
      </c>
      <c r="L796" s="489">
        <f t="shared" si="5"/>
        <v>123</v>
      </c>
      <c r="M796" s="489">
        <f t="shared" si="3"/>
        <v>10</v>
      </c>
      <c r="N796" s="489" t="str">
        <f t="shared" si="4"/>
        <v/>
      </c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</row>
    <row r="797">
      <c r="A797" s="542">
        <v>617.0</v>
      </c>
      <c r="B797" s="542"/>
      <c r="C797" s="543"/>
      <c r="D797" s="544"/>
      <c r="E797" s="545"/>
      <c r="F797" s="543"/>
      <c r="G797" s="543"/>
      <c r="H797" s="542"/>
      <c r="I797" s="543"/>
      <c r="J797" s="480"/>
      <c r="K797" s="488" t="str">
        <f t="shared" si="1"/>
        <v/>
      </c>
      <c r="L797" s="489">
        <f t="shared" si="5"/>
        <v>123</v>
      </c>
      <c r="M797" s="489">
        <f t="shared" si="3"/>
        <v>10</v>
      </c>
      <c r="N797" s="489" t="str">
        <f t="shared" si="4"/>
        <v/>
      </c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</row>
    <row r="798">
      <c r="A798" s="542">
        <v>618.0</v>
      </c>
      <c r="B798" s="542"/>
      <c r="C798" s="543"/>
      <c r="D798" s="544"/>
      <c r="E798" s="545"/>
      <c r="F798" s="543"/>
      <c r="G798" s="543"/>
      <c r="H798" s="542"/>
      <c r="I798" s="543"/>
      <c r="J798" s="480"/>
      <c r="K798" s="488" t="str">
        <f t="shared" si="1"/>
        <v/>
      </c>
      <c r="L798" s="489">
        <f t="shared" si="5"/>
        <v>123</v>
      </c>
      <c r="M798" s="489">
        <f t="shared" si="3"/>
        <v>10</v>
      </c>
      <c r="N798" s="489" t="str">
        <f t="shared" si="4"/>
        <v/>
      </c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</row>
    <row r="799">
      <c r="A799" s="542">
        <v>619.0</v>
      </c>
      <c r="B799" s="542"/>
      <c r="C799" s="543"/>
      <c r="D799" s="544"/>
      <c r="E799" s="545"/>
      <c r="F799" s="543"/>
      <c r="G799" s="543"/>
      <c r="H799" s="542"/>
      <c r="I799" s="543"/>
      <c r="J799" s="480"/>
      <c r="K799" s="488" t="str">
        <f t="shared" si="1"/>
        <v/>
      </c>
      <c r="L799" s="489">
        <f t="shared" si="5"/>
        <v>123</v>
      </c>
      <c r="M799" s="489">
        <f t="shared" si="3"/>
        <v>10</v>
      </c>
      <c r="N799" s="489" t="str">
        <f t="shared" si="4"/>
        <v/>
      </c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</row>
    <row r="800">
      <c r="A800" s="542">
        <v>620.0</v>
      </c>
      <c r="B800" s="542"/>
      <c r="C800" s="543"/>
      <c r="D800" s="544"/>
      <c r="E800" s="545"/>
      <c r="F800" s="543"/>
      <c r="G800" s="543"/>
      <c r="H800" s="542"/>
      <c r="I800" s="543"/>
      <c r="J800" s="480"/>
      <c r="K800" s="488" t="str">
        <f t="shared" si="1"/>
        <v/>
      </c>
      <c r="L800" s="489">
        <f t="shared" si="5"/>
        <v>123</v>
      </c>
      <c r="M800" s="489">
        <f t="shared" si="3"/>
        <v>10</v>
      </c>
      <c r="N800" s="489" t="str">
        <f t="shared" si="4"/>
        <v/>
      </c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</row>
    <row r="801">
      <c r="A801" s="542">
        <v>621.0</v>
      </c>
      <c r="B801" s="542"/>
      <c r="C801" s="543"/>
      <c r="D801" s="544"/>
      <c r="E801" s="545"/>
      <c r="F801" s="543"/>
      <c r="G801" s="543"/>
      <c r="H801" s="542"/>
      <c r="I801" s="543"/>
      <c r="J801" s="480"/>
      <c r="K801" s="488" t="str">
        <f t="shared" si="1"/>
        <v/>
      </c>
      <c r="L801" s="489">
        <f t="shared" si="5"/>
        <v>123</v>
      </c>
      <c r="M801" s="489">
        <f t="shared" si="3"/>
        <v>10</v>
      </c>
      <c r="N801" s="489" t="str">
        <f t="shared" si="4"/>
        <v/>
      </c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</row>
    <row r="802">
      <c r="A802" s="542">
        <v>622.0</v>
      </c>
      <c r="B802" s="542"/>
      <c r="C802" s="543"/>
      <c r="D802" s="544"/>
      <c r="E802" s="545"/>
      <c r="F802" s="543"/>
      <c r="G802" s="543"/>
      <c r="H802" s="542"/>
      <c r="I802" s="543"/>
      <c r="J802" s="480"/>
      <c r="K802" s="488" t="str">
        <f t="shared" si="1"/>
        <v/>
      </c>
      <c r="L802" s="489">
        <f t="shared" si="5"/>
        <v>123</v>
      </c>
      <c r="M802" s="489">
        <f t="shared" si="3"/>
        <v>10</v>
      </c>
      <c r="N802" s="489" t="str">
        <f t="shared" si="4"/>
        <v/>
      </c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</row>
    <row r="803">
      <c r="A803" s="542">
        <v>623.0</v>
      </c>
      <c r="B803" s="542"/>
      <c r="C803" s="543"/>
      <c r="D803" s="544"/>
      <c r="E803" s="545"/>
      <c r="F803" s="543"/>
      <c r="G803" s="543"/>
      <c r="H803" s="542"/>
      <c r="I803" s="543"/>
      <c r="J803" s="480"/>
      <c r="K803" s="488" t="str">
        <f t="shared" si="1"/>
        <v/>
      </c>
      <c r="L803" s="489">
        <f t="shared" si="5"/>
        <v>123</v>
      </c>
      <c r="M803" s="489">
        <f t="shared" si="3"/>
        <v>10</v>
      </c>
      <c r="N803" s="489" t="str">
        <f t="shared" si="4"/>
        <v/>
      </c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</row>
    <row r="804">
      <c r="A804" s="542">
        <v>624.0</v>
      </c>
      <c r="B804" s="542"/>
      <c r="C804" s="543"/>
      <c r="D804" s="544"/>
      <c r="E804" s="545"/>
      <c r="F804" s="543"/>
      <c r="G804" s="543"/>
      <c r="H804" s="542"/>
      <c r="I804" s="543"/>
      <c r="J804" s="480"/>
      <c r="K804" s="488" t="str">
        <f t="shared" si="1"/>
        <v/>
      </c>
      <c r="L804" s="489">
        <f t="shared" si="5"/>
        <v>123</v>
      </c>
      <c r="M804" s="489">
        <f t="shared" si="3"/>
        <v>10</v>
      </c>
      <c r="N804" s="489" t="str">
        <f t="shared" si="4"/>
        <v/>
      </c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</row>
    <row r="805">
      <c r="A805" s="542">
        <v>625.0</v>
      </c>
      <c r="B805" s="542"/>
      <c r="C805" s="543"/>
      <c r="D805" s="544"/>
      <c r="E805" s="545"/>
      <c r="F805" s="543"/>
      <c r="G805" s="543"/>
      <c r="H805" s="542"/>
      <c r="I805" s="543"/>
      <c r="J805" s="480"/>
      <c r="K805" s="488" t="str">
        <f t="shared" si="1"/>
        <v/>
      </c>
      <c r="L805" s="489">
        <f t="shared" si="5"/>
        <v>123</v>
      </c>
      <c r="M805" s="489">
        <f t="shared" si="3"/>
        <v>10</v>
      </c>
      <c r="N805" s="489" t="str">
        <f t="shared" si="4"/>
        <v/>
      </c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</row>
    <row r="806">
      <c r="A806" s="542">
        <v>626.0</v>
      </c>
      <c r="B806" s="542"/>
      <c r="C806" s="543"/>
      <c r="D806" s="544"/>
      <c r="E806" s="545"/>
      <c r="F806" s="543"/>
      <c r="G806" s="543"/>
      <c r="H806" s="542"/>
      <c r="I806" s="543"/>
      <c r="J806" s="480"/>
      <c r="K806" s="488" t="str">
        <f t="shared" si="1"/>
        <v/>
      </c>
      <c r="L806" s="489">
        <f t="shared" si="5"/>
        <v>123</v>
      </c>
      <c r="M806" s="489">
        <f t="shared" si="3"/>
        <v>10</v>
      </c>
      <c r="N806" s="489" t="str">
        <f t="shared" si="4"/>
        <v/>
      </c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</row>
    <row r="807">
      <c r="A807" s="542">
        <v>627.0</v>
      </c>
      <c r="B807" s="542"/>
      <c r="C807" s="543"/>
      <c r="D807" s="544"/>
      <c r="E807" s="545"/>
      <c r="F807" s="543"/>
      <c r="G807" s="543"/>
      <c r="H807" s="542"/>
      <c r="I807" s="543"/>
      <c r="J807" s="480"/>
      <c r="K807" s="488" t="str">
        <f t="shared" si="1"/>
        <v/>
      </c>
      <c r="L807" s="489">
        <f t="shared" si="5"/>
        <v>123</v>
      </c>
      <c r="M807" s="489">
        <f t="shared" si="3"/>
        <v>10</v>
      </c>
      <c r="N807" s="489" t="str">
        <f t="shared" si="4"/>
        <v/>
      </c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</row>
    <row r="808">
      <c r="A808" s="542">
        <v>628.0</v>
      </c>
      <c r="B808" s="542"/>
      <c r="C808" s="543"/>
      <c r="D808" s="544"/>
      <c r="E808" s="545"/>
      <c r="F808" s="543"/>
      <c r="G808" s="543"/>
      <c r="H808" s="542"/>
      <c r="I808" s="543"/>
      <c r="J808" s="480"/>
      <c r="K808" s="488" t="str">
        <f t="shared" si="1"/>
        <v/>
      </c>
      <c r="L808" s="489">
        <f t="shared" si="5"/>
        <v>123</v>
      </c>
      <c r="M808" s="489">
        <f t="shared" si="3"/>
        <v>10</v>
      </c>
      <c r="N808" s="489" t="str">
        <f t="shared" si="4"/>
        <v/>
      </c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</row>
    <row r="809">
      <c r="A809" s="542">
        <v>629.0</v>
      </c>
      <c r="B809" s="542"/>
      <c r="C809" s="543"/>
      <c r="D809" s="544"/>
      <c r="E809" s="545"/>
      <c r="F809" s="543"/>
      <c r="G809" s="543"/>
      <c r="H809" s="542"/>
      <c r="I809" s="543"/>
      <c r="J809" s="480"/>
      <c r="K809" s="488" t="str">
        <f t="shared" si="1"/>
        <v/>
      </c>
      <c r="L809" s="489">
        <f t="shared" si="5"/>
        <v>123</v>
      </c>
      <c r="M809" s="489">
        <f t="shared" si="3"/>
        <v>10</v>
      </c>
      <c r="N809" s="489" t="str">
        <f t="shared" si="4"/>
        <v/>
      </c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</row>
    <row r="810">
      <c r="A810" s="542">
        <v>630.0</v>
      </c>
      <c r="B810" s="542"/>
      <c r="C810" s="543"/>
      <c r="D810" s="544"/>
      <c r="E810" s="545"/>
      <c r="F810" s="543"/>
      <c r="G810" s="543"/>
      <c r="H810" s="542"/>
      <c r="I810" s="543"/>
      <c r="J810" s="480"/>
      <c r="K810" s="488" t="str">
        <f t="shared" si="1"/>
        <v/>
      </c>
      <c r="L810" s="489">
        <f t="shared" si="5"/>
        <v>123</v>
      </c>
      <c r="M810" s="489">
        <f t="shared" si="3"/>
        <v>10</v>
      </c>
      <c r="N810" s="489" t="str">
        <f t="shared" si="4"/>
        <v/>
      </c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</row>
    <row r="811">
      <c r="A811" s="542">
        <v>631.0</v>
      </c>
      <c r="B811" s="542"/>
      <c r="C811" s="543"/>
      <c r="D811" s="544"/>
      <c r="E811" s="545"/>
      <c r="F811" s="543"/>
      <c r="G811" s="543"/>
      <c r="H811" s="542"/>
      <c r="I811" s="543"/>
      <c r="J811" s="480"/>
      <c r="K811" s="488" t="str">
        <f t="shared" si="1"/>
        <v/>
      </c>
      <c r="L811" s="489">
        <f t="shared" si="5"/>
        <v>123</v>
      </c>
      <c r="M811" s="489">
        <f t="shared" si="3"/>
        <v>10</v>
      </c>
      <c r="N811" s="489" t="str">
        <f t="shared" si="4"/>
        <v/>
      </c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</row>
    <row r="812">
      <c r="A812" s="542">
        <v>632.0</v>
      </c>
      <c r="B812" s="542"/>
      <c r="C812" s="543"/>
      <c r="D812" s="544"/>
      <c r="E812" s="545"/>
      <c r="F812" s="543"/>
      <c r="G812" s="543"/>
      <c r="H812" s="542"/>
      <c r="I812" s="543"/>
      <c r="J812" s="480"/>
      <c r="K812" s="488" t="str">
        <f t="shared" si="1"/>
        <v/>
      </c>
      <c r="L812" s="489">
        <f t="shared" si="5"/>
        <v>123</v>
      </c>
      <c r="M812" s="489">
        <f t="shared" si="3"/>
        <v>10</v>
      </c>
      <c r="N812" s="489" t="str">
        <f t="shared" si="4"/>
        <v/>
      </c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</row>
    <row r="813">
      <c r="A813" s="542">
        <v>633.0</v>
      </c>
      <c r="B813" s="542"/>
      <c r="C813" s="543"/>
      <c r="D813" s="544"/>
      <c r="E813" s="545"/>
      <c r="F813" s="543"/>
      <c r="G813" s="543"/>
      <c r="H813" s="542"/>
      <c r="I813" s="543"/>
      <c r="J813" s="480"/>
      <c r="K813" s="488" t="str">
        <f t="shared" si="1"/>
        <v/>
      </c>
      <c r="L813" s="489">
        <f t="shared" si="5"/>
        <v>123</v>
      </c>
      <c r="M813" s="489">
        <f t="shared" si="3"/>
        <v>10</v>
      </c>
      <c r="N813" s="489" t="str">
        <f t="shared" si="4"/>
        <v/>
      </c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</row>
    <row r="814">
      <c r="A814" s="542">
        <v>634.0</v>
      </c>
      <c r="B814" s="542"/>
      <c r="C814" s="543"/>
      <c r="D814" s="544"/>
      <c r="E814" s="558"/>
      <c r="F814" s="543"/>
      <c r="G814" s="543"/>
      <c r="H814" s="555"/>
      <c r="I814" s="543"/>
      <c r="J814" s="480"/>
      <c r="K814" s="488" t="str">
        <f t="shared" si="1"/>
        <v/>
      </c>
      <c r="L814" s="489">
        <f t="shared" si="5"/>
        <v>123</v>
      </c>
      <c r="M814" s="489">
        <f t="shared" si="3"/>
        <v>10</v>
      </c>
      <c r="N814" s="489" t="str">
        <f t="shared" si="4"/>
        <v/>
      </c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</row>
    <row r="815">
      <c r="A815" s="542">
        <v>635.0</v>
      </c>
      <c r="B815" s="542"/>
      <c r="C815" s="543"/>
      <c r="D815" s="544"/>
      <c r="E815" s="558"/>
      <c r="F815" s="543"/>
      <c r="G815" s="543"/>
      <c r="H815" s="555"/>
      <c r="I815" s="543"/>
      <c r="J815" s="480"/>
      <c r="K815" s="488" t="str">
        <f t="shared" si="1"/>
        <v/>
      </c>
      <c r="L815" s="489">
        <f t="shared" si="5"/>
        <v>123</v>
      </c>
      <c r="M815" s="489">
        <f t="shared" si="3"/>
        <v>10</v>
      </c>
      <c r="N815" s="489" t="str">
        <f t="shared" si="4"/>
        <v/>
      </c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</row>
    <row r="816">
      <c r="A816" s="542">
        <v>636.0</v>
      </c>
      <c r="B816" s="542"/>
      <c r="C816" s="543"/>
      <c r="D816" s="544"/>
      <c r="E816" s="558"/>
      <c r="F816" s="543"/>
      <c r="G816" s="543"/>
      <c r="H816" s="555"/>
      <c r="I816" s="543"/>
      <c r="J816" s="480"/>
      <c r="K816" s="488" t="str">
        <f t="shared" si="1"/>
        <v/>
      </c>
      <c r="L816" s="489">
        <f t="shared" si="5"/>
        <v>123</v>
      </c>
      <c r="M816" s="489">
        <f t="shared" si="3"/>
        <v>10</v>
      </c>
      <c r="N816" s="489" t="str">
        <f t="shared" si="4"/>
        <v/>
      </c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</row>
    <row r="817">
      <c r="A817" s="542">
        <v>637.0</v>
      </c>
      <c r="B817" s="542"/>
      <c r="C817" s="543"/>
      <c r="D817" s="544"/>
      <c r="E817" s="558"/>
      <c r="F817" s="543"/>
      <c r="G817" s="543"/>
      <c r="H817" s="555"/>
      <c r="I817" s="543"/>
      <c r="J817" s="480"/>
      <c r="K817" s="488" t="str">
        <f t="shared" si="1"/>
        <v/>
      </c>
      <c r="L817" s="489">
        <f t="shared" si="5"/>
        <v>123</v>
      </c>
      <c r="M817" s="489">
        <f t="shared" si="3"/>
        <v>10</v>
      </c>
      <c r="N817" s="489" t="str">
        <f t="shared" si="4"/>
        <v/>
      </c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</row>
    <row r="818">
      <c r="A818" s="542">
        <v>638.0</v>
      </c>
      <c r="B818" s="542"/>
      <c r="C818" s="543"/>
      <c r="D818" s="544"/>
      <c r="E818" s="558"/>
      <c r="F818" s="543"/>
      <c r="G818" s="543"/>
      <c r="H818" s="555"/>
      <c r="I818" s="543"/>
      <c r="J818" s="480"/>
      <c r="K818" s="488" t="str">
        <f t="shared" si="1"/>
        <v/>
      </c>
      <c r="L818" s="489">
        <f t="shared" si="5"/>
        <v>123</v>
      </c>
      <c r="M818" s="489">
        <f t="shared" si="3"/>
        <v>10</v>
      </c>
      <c r="N818" s="489" t="str">
        <f t="shared" si="4"/>
        <v/>
      </c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</row>
    <row r="819">
      <c r="A819" s="542">
        <v>639.0</v>
      </c>
      <c r="B819" s="476"/>
      <c r="C819" s="555"/>
      <c r="D819" s="556"/>
      <c r="E819" s="557"/>
      <c r="F819" s="555"/>
      <c r="G819" s="555"/>
      <c r="H819" s="476"/>
      <c r="I819" s="543"/>
      <c r="J819" s="480"/>
      <c r="K819" s="488" t="str">
        <f t="shared" si="1"/>
        <v/>
      </c>
      <c r="L819" s="489">
        <f t="shared" si="5"/>
        <v>123</v>
      </c>
      <c r="M819" s="489">
        <f t="shared" si="3"/>
        <v>10</v>
      </c>
      <c r="N819" s="489" t="str">
        <f t="shared" si="4"/>
        <v/>
      </c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</row>
    <row r="820">
      <c r="A820" s="542">
        <v>640.0</v>
      </c>
      <c r="B820" s="476"/>
      <c r="C820" s="555"/>
      <c r="D820" s="556"/>
      <c r="E820" s="557"/>
      <c r="F820" s="555"/>
      <c r="G820" s="555"/>
      <c r="H820" s="476"/>
      <c r="I820" s="543"/>
      <c r="J820" s="480"/>
      <c r="K820" s="488" t="str">
        <f t="shared" si="1"/>
        <v/>
      </c>
      <c r="L820" s="489">
        <f t="shared" si="5"/>
        <v>123</v>
      </c>
      <c r="M820" s="489">
        <f t="shared" si="3"/>
        <v>10</v>
      </c>
      <c r="N820" s="489" t="str">
        <f t="shared" si="4"/>
        <v/>
      </c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</row>
    <row r="821">
      <c r="A821" s="542">
        <v>641.0</v>
      </c>
      <c r="B821" s="542"/>
      <c r="C821" s="543"/>
      <c r="D821" s="544"/>
      <c r="E821" s="545"/>
      <c r="F821" s="543"/>
      <c r="G821" s="543"/>
      <c r="H821" s="542"/>
      <c r="I821" s="543"/>
      <c r="J821" s="480"/>
      <c r="K821" s="488" t="str">
        <f t="shared" si="1"/>
        <v/>
      </c>
      <c r="L821" s="489">
        <f t="shared" si="5"/>
        <v>123</v>
      </c>
      <c r="M821" s="489">
        <f t="shared" si="3"/>
        <v>10</v>
      </c>
      <c r="N821" s="489" t="str">
        <f t="shared" si="4"/>
        <v/>
      </c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</row>
    <row r="822">
      <c r="A822" s="542">
        <v>642.0</v>
      </c>
      <c r="B822" s="542"/>
      <c r="C822" s="543"/>
      <c r="D822" s="544"/>
      <c r="E822" s="545"/>
      <c r="F822" s="543"/>
      <c r="G822" s="543"/>
      <c r="H822" s="542"/>
      <c r="I822" s="543"/>
      <c r="J822" s="480"/>
      <c r="K822" s="488" t="str">
        <f t="shared" si="1"/>
        <v/>
      </c>
      <c r="L822" s="489">
        <f t="shared" si="5"/>
        <v>123</v>
      </c>
      <c r="M822" s="489">
        <f t="shared" si="3"/>
        <v>10</v>
      </c>
      <c r="N822" s="489" t="str">
        <f t="shared" si="4"/>
        <v/>
      </c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</row>
    <row r="823">
      <c r="A823" s="542">
        <v>643.0</v>
      </c>
      <c r="B823" s="542"/>
      <c r="C823" s="543"/>
      <c r="D823" s="544"/>
      <c r="E823" s="545"/>
      <c r="F823" s="543"/>
      <c r="G823" s="543"/>
      <c r="H823" s="542"/>
      <c r="I823" s="543"/>
      <c r="J823" s="480"/>
      <c r="K823" s="488" t="str">
        <f t="shared" si="1"/>
        <v/>
      </c>
      <c r="L823" s="489">
        <f t="shared" si="5"/>
        <v>123</v>
      </c>
      <c r="M823" s="489">
        <f t="shared" si="3"/>
        <v>10</v>
      </c>
      <c r="N823" s="489" t="str">
        <f t="shared" si="4"/>
        <v/>
      </c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</row>
    <row r="824">
      <c r="A824" s="542">
        <v>644.0</v>
      </c>
      <c r="B824" s="542"/>
      <c r="C824" s="543"/>
      <c r="D824" s="544"/>
      <c r="E824" s="545"/>
      <c r="F824" s="543"/>
      <c r="G824" s="543"/>
      <c r="H824" s="542"/>
      <c r="I824" s="543"/>
      <c r="J824" s="480"/>
      <c r="K824" s="488" t="str">
        <f t="shared" si="1"/>
        <v/>
      </c>
      <c r="L824" s="489">
        <f t="shared" si="5"/>
        <v>123</v>
      </c>
      <c r="M824" s="489">
        <f t="shared" si="3"/>
        <v>10</v>
      </c>
      <c r="N824" s="489" t="str">
        <f t="shared" si="4"/>
        <v/>
      </c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</row>
    <row r="825">
      <c r="A825" s="542">
        <v>645.0</v>
      </c>
      <c r="B825" s="542"/>
      <c r="C825" s="543"/>
      <c r="D825" s="544"/>
      <c r="E825" s="545"/>
      <c r="F825" s="543"/>
      <c r="G825" s="543"/>
      <c r="H825" s="542"/>
      <c r="I825" s="543"/>
      <c r="J825" s="480"/>
      <c r="K825" s="488" t="str">
        <f t="shared" si="1"/>
        <v/>
      </c>
      <c r="L825" s="489">
        <f t="shared" si="5"/>
        <v>123</v>
      </c>
      <c r="M825" s="489">
        <f t="shared" si="3"/>
        <v>10</v>
      </c>
      <c r="N825" s="489" t="str">
        <f t="shared" si="4"/>
        <v/>
      </c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</row>
    <row r="826">
      <c r="A826" s="542">
        <v>646.0</v>
      </c>
      <c r="B826" s="542"/>
      <c r="C826" s="543"/>
      <c r="D826" s="544"/>
      <c r="E826" s="545"/>
      <c r="F826" s="543"/>
      <c r="G826" s="543"/>
      <c r="H826" s="542"/>
      <c r="I826" s="543"/>
      <c r="J826" s="480"/>
      <c r="K826" s="488" t="str">
        <f t="shared" si="1"/>
        <v/>
      </c>
      <c r="L826" s="489">
        <f t="shared" si="5"/>
        <v>123</v>
      </c>
      <c r="M826" s="489">
        <f t="shared" si="3"/>
        <v>10</v>
      </c>
      <c r="N826" s="489" t="str">
        <f t="shared" si="4"/>
        <v/>
      </c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</row>
    <row r="827">
      <c r="A827" s="542">
        <v>647.0</v>
      </c>
      <c r="B827" s="542"/>
      <c r="C827" s="543"/>
      <c r="D827" s="544"/>
      <c r="E827" s="545"/>
      <c r="F827" s="543"/>
      <c r="G827" s="543"/>
      <c r="H827" s="542"/>
      <c r="I827" s="543"/>
      <c r="J827" s="480"/>
      <c r="K827" s="488" t="str">
        <f t="shared" si="1"/>
        <v/>
      </c>
      <c r="L827" s="489">
        <f t="shared" si="5"/>
        <v>123</v>
      </c>
      <c r="M827" s="489">
        <f t="shared" si="3"/>
        <v>10</v>
      </c>
      <c r="N827" s="489" t="str">
        <f t="shared" si="4"/>
        <v/>
      </c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</row>
    <row r="828">
      <c r="A828" s="542">
        <v>648.0</v>
      </c>
      <c r="B828" s="542"/>
      <c r="C828" s="543"/>
      <c r="D828" s="544"/>
      <c r="E828" s="545"/>
      <c r="F828" s="543"/>
      <c r="G828" s="543"/>
      <c r="H828" s="542"/>
      <c r="I828" s="543"/>
      <c r="J828" s="480"/>
      <c r="K828" s="488" t="str">
        <f t="shared" si="1"/>
        <v/>
      </c>
      <c r="L828" s="489">
        <f t="shared" si="5"/>
        <v>123</v>
      </c>
      <c r="M828" s="489">
        <f t="shared" si="3"/>
        <v>10</v>
      </c>
      <c r="N828" s="489" t="str">
        <f t="shared" si="4"/>
        <v/>
      </c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</row>
    <row r="829">
      <c r="A829" s="542">
        <v>649.0</v>
      </c>
      <c r="B829" s="542"/>
      <c r="C829" s="543"/>
      <c r="D829" s="544"/>
      <c r="E829" s="545"/>
      <c r="F829" s="543"/>
      <c r="G829" s="543"/>
      <c r="H829" s="542"/>
      <c r="I829" s="543"/>
      <c r="J829" s="480"/>
      <c r="K829" s="488" t="str">
        <f t="shared" si="1"/>
        <v/>
      </c>
      <c r="L829" s="489">
        <f t="shared" si="5"/>
        <v>123</v>
      </c>
      <c r="M829" s="489">
        <f t="shared" si="3"/>
        <v>10</v>
      </c>
      <c r="N829" s="489" t="str">
        <f t="shared" si="4"/>
        <v/>
      </c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</row>
    <row r="830">
      <c r="A830" s="542">
        <v>650.0</v>
      </c>
      <c r="B830" s="542"/>
      <c r="C830" s="543"/>
      <c r="D830" s="544"/>
      <c r="E830" s="545"/>
      <c r="F830" s="543"/>
      <c r="G830" s="543"/>
      <c r="H830" s="542"/>
      <c r="I830" s="543"/>
      <c r="J830" s="480"/>
      <c r="K830" s="488" t="str">
        <f t="shared" si="1"/>
        <v/>
      </c>
      <c r="L830" s="489">
        <f t="shared" si="5"/>
        <v>123</v>
      </c>
      <c r="M830" s="489">
        <f t="shared" si="3"/>
        <v>10</v>
      </c>
      <c r="N830" s="489" t="str">
        <f t="shared" si="4"/>
        <v/>
      </c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</row>
    <row r="831">
      <c r="A831" s="542">
        <v>651.0</v>
      </c>
      <c r="B831" s="542"/>
      <c r="C831" s="543"/>
      <c r="D831" s="544"/>
      <c r="E831" s="545"/>
      <c r="F831" s="543"/>
      <c r="G831" s="543"/>
      <c r="H831" s="542"/>
      <c r="I831" s="543"/>
      <c r="J831" s="480"/>
      <c r="K831" s="488" t="str">
        <f t="shared" si="1"/>
        <v/>
      </c>
      <c r="L831" s="489">
        <f t="shared" si="5"/>
        <v>123</v>
      </c>
      <c r="M831" s="489">
        <f t="shared" si="3"/>
        <v>10</v>
      </c>
      <c r="N831" s="489" t="str">
        <f t="shared" si="4"/>
        <v/>
      </c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</row>
    <row r="832">
      <c r="A832" s="542">
        <v>652.0</v>
      </c>
      <c r="B832" s="542"/>
      <c r="C832" s="543"/>
      <c r="D832" s="544"/>
      <c r="E832" s="545"/>
      <c r="F832" s="543"/>
      <c r="G832" s="543"/>
      <c r="H832" s="542"/>
      <c r="I832" s="543"/>
      <c r="J832" s="480"/>
      <c r="K832" s="488" t="str">
        <f t="shared" si="1"/>
        <v/>
      </c>
      <c r="L832" s="489">
        <f t="shared" si="5"/>
        <v>123</v>
      </c>
      <c r="M832" s="489">
        <f t="shared" si="3"/>
        <v>10</v>
      </c>
      <c r="N832" s="489" t="str">
        <f t="shared" si="4"/>
        <v/>
      </c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</row>
    <row r="833">
      <c r="A833" s="542">
        <v>653.0</v>
      </c>
      <c r="B833" s="542"/>
      <c r="C833" s="543"/>
      <c r="D833" s="544"/>
      <c r="E833" s="545"/>
      <c r="F833" s="543"/>
      <c r="G833" s="543"/>
      <c r="H833" s="542"/>
      <c r="I833" s="543"/>
      <c r="J833" s="480"/>
      <c r="K833" s="488" t="str">
        <f t="shared" si="1"/>
        <v/>
      </c>
      <c r="L833" s="489">
        <f t="shared" si="5"/>
        <v>123</v>
      </c>
      <c r="M833" s="489">
        <f t="shared" si="3"/>
        <v>10</v>
      </c>
      <c r="N833" s="489" t="str">
        <f t="shared" si="4"/>
        <v/>
      </c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</row>
    <row r="834">
      <c r="A834" s="542">
        <v>654.0</v>
      </c>
      <c r="B834" s="542"/>
      <c r="C834" s="543"/>
      <c r="D834" s="544"/>
      <c r="E834" s="545"/>
      <c r="F834" s="543"/>
      <c r="G834" s="543"/>
      <c r="H834" s="542"/>
      <c r="I834" s="543"/>
      <c r="J834" s="480"/>
      <c r="K834" s="488" t="str">
        <f t="shared" si="1"/>
        <v/>
      </c>
      <c r="L834" s="489">
        <f t="shared" si="5"/>
        <v>123</v>
      </c>
      <c r="M834" s="489">
        <f t="shared" si="3"/>
        <v>10</v>
      </c>
      <c r="N834" s="489" t="str">
        <f t="shared" si="4"/>
        <v/>
      </c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</row>
    <row r="835">
      <c r="A835" s="542">
        <v>655.0</v>
      </c>
      <c r="B835" s="542"/>
      <c r="C835" s="543"/>
      <c r="D835" s="544"/>
      <c r="E835" s="545"/>
      <c r="F835" s="543"/>
      <c r="G835" s="543"/>
      <c r="H835" s="542"/>
      <c r="I835" s="543"/>
      <c r="J835" s="480"/>
      <c r="K835" s="488" t="str">
        <f t="shared" si="1"/>
        <v/>
      </c>
      <c r="L835" s="489">
        <f t="shared" si="5"/>
        <v>123</v>
      </c>
      <c r="M835" s="489">
        <f t="shared" si="3"/>
        <v>10</v>
      </c>
      <c r="N835" s="489" t="str">
        <f t="shared" si="4"/>
        <v/>
      </c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</row>
    <row r="836">
      <c r="A836" s="542">
        <v>656.0</v>
      </c>
      <c r="B836" s="542"/>
      <c r="C836" s="543"/>
      <c r="D836" s="544"/>
      <c r="E836" s="545"/>
      <c r="F836" s="543"/>
      <c r="G836" s="543"/>
      <c r="H836" s="542"/>
      <c r="I836" s="543"/>
      <c r="J836" s="480"/>
      <c r="K836" s="488" t="str">
        <f t="shared" si="1"/>
        <v/>
      </c>
      <c r="L836" s="489">
        <f t="shared" si="5"/>
        <v>123</v>
      </c>
      <c r="M836" s="489">
        <f t="shared" si="3"/>
        <v>10</v>
      </c>
      <c r="N836" s="489" t="str">
        <f t="shared" si="4"/>
        <v/>
      </c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</row>
    <row r="837">
      <c r="A837" s="542">
        <v>657.0</v>
      </c>
      <c r="B837" s="542"/>
      <c r="C837" s="543"/>
      <c r="D837" s="544"/>
      <c r="E837" s="545"/>
      <c r="F837" s="543"/>
      <c r="G837" s="543"/>
      <c r="H837" s="542"/>
      <c r="I837" s="543"/>
      <c r="J837" s="480"/>
      <c r="K837" s="488" t="str">
        <f t="shared" si="1"/>
        <v/>
      </c>
      <c r="L837" s="489">
        <f t="shared" si="5"/>
        <v>123</v>
      </c>
      <c r="M837" s="489">
        <f t="shared" si="3"/>
        <v>10</v>
      </c>
      <c r="N837" s="489" t="str">
        <f t="shared" si="4"/>
        <v/>
      </c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</row>
    <row r="838">
      <c r="A838" s="542">
        <v>658.0</v>
      </c>
      <c r="B838" s="542"/>
      <c r="C838" s="543"/>
      <c r="D838" s="544"/>
      <c r="E838" s="545"/>
      <c r="F838" s="543"/>
      <c r="G838" s="543"/>
      <c r="H838" s="542"/>
      <c r="I838" s="543"/>
      <c r="J838" s="480"/>
      <c r="K838" s="488" t="str">
        <f t="shared" si="1"/>
        <v/>
      </c>
      <c r="L838" s="489">
        <f t="shared" si="5"/>
        <v>123</v>
      </c>
      <c r="M838" s="489">
        <f t="shared" si="3"/>
        <v>10</v>
      </c>
      <c r="N838" s="489" t="str">
        <f t="shared" si="4"/>
        <v/>
      </c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</row>
    <row r="839">
      <c r="A839" s="542">
        <v>659.0</v>
      </c>
      <c r="B839" s="546"/>
      <c r="C839" s="337"/>
      <c r="D839" s="547"/>
      <c r="E839" s="548"/>
      <c r="F839" s="337"/>
      <c r="G839" s="337"/>
      <c r="H839" s="542"/>
      <c r="I839" s="543"/>
      <c r="J839" s="480"/>
      <c r="K839" s="488" t="str">
        <f t="shared" si="1"/>
        <v/>
      </c>
      <c r="L839" s="489">
        <f t="shared" si="5"/>
        <v>123</v>
      </c>
      <c r="M839" s="489">
        <f t="shared" si="3"/>
        <v>10</v>
      </c>
      <c r="N839" s="489" t="str">
        <f t="shared" si="4"/>
        <v/>
      </c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</row>
    <row r="840">
      <c r="A840" s="542">
        <v>660.0</v>
      </c>
      <c r="B840" s="546"/>
      <c r="C840" s="337"/>
      <c r="D840" s="547"/>
      <c r="E840" s="548"/>
      <c r="F840" s="337"/>
      <c r="G840" s="337"/>
      <c r="H840" s="542"/>
      <c r="I840" s="543"/>
      <c r="J840" s="480"/>
      <c r="K840" s="488" t="str">
        <f t="shared" si="1"/>
        <v/>
      </c>
      <c r="L840" s="489">
        <f t="shared" si="5"/>
        <v>123</v>
      </c>
      <c r="M840" s="489">
        <f t="shared" si="3"/>
        <v>10</v>
      </c>
      <c r="N840" s="489" t="str">
        <f t="shared" si="4"/>
        <v/>
      </c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</row>
    <row r="841">
      <c r="A841" s="542">
        <v>661.0</v>
      </c>
      <c r="B841" s="546"/>
      <c r="C841" s="337"/>
      <c r="D841" s="547"/>
      <c r="E841" s="548"/>
      <c r="F841" s="337"/>
      <c r="G841" s="337"/>
      <c r="H841" s="542"/>
      <c r="I841" s="543"/>
      <c r="J841" s="480"/>
      <c r="K841" s="488" t="str">
        <f t="shared" si="1"/>
        <v/>
      </c>
      <c r="L841" s="489">
        <f t="shared" si="5"/>
        <v>123</v>
      </c>
      <c r="M841" s="489">
        <f t="shared" si="3"/>
        <v>10</v>
      </c>
      <c r="N841" s="489" t="str">
        <f t="shared" si="4"/>
        <v/>
      </c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</row>
    <row r="842">
      <c r="A842" s="542">
        <v>662.0</v>
      </c>
      <c r="B842" s="546"/>
      <c r="C842" s="337"/>
      <c r="D842" s="547"/>
      <c r="E842" s="548"/>
      <c r="F842" s="337"/>
      <c r="G842" s="337"/>
      <c r="H842" s="542"/>
      <c r="I842" s="543"/>
      <c r="J842" s="480"/>
      <c r="K842" s="488" t="str">
        <f t="shared" si="1"/>
        <v/>
      </c>
      <c r="L842" s="489">
        <f t="shared" si="5"/>
        <v>123</v>
      </c>
      <c r="M842" s="489">
        <f t="shared" si="3"/>
        <v>10</v>
      </c>
      <c r="N842" s="489" t="str">
        <f t="shared" si="4"/>
        <v/>
      </c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</row>
    <row r="843">
      <c r="A843" s="542">
        <v>663.0</v>
      </c>
      <c r="B843" s="546"/>
      <c r="C843" s="337"/>
      <c r="D843" s="547"/>
      <c r="E843" s="548"/>
      <c r="F843" s="337"/>
      <c r="G843" s="337"/>
      <c r="H843" s="542"/>
      <c r="I843" s="543"/>
      <c r="J843" s="480"/>
      <c r="K843" s="488" t="str">
        <f t="shared" si="1"/>
        <v/>
      </c>
      <c r="L843" s="489">
        <f t="shared" si="5"/>
        <v>123</v>
      </c>
      <c r="M843" s="489">
        <f t="shared" si="3"/>
        <v>10</v>
      </c>
      <c r="N843" s="489" t="str">
        <f t="shared" si="4"/>
        <v/>
      </c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</row>
    <row r="844">
      <c r="A844" s="542">
        <v>664.0</v>
      </c>
      <c r="B844" s="546"/>
      <c r="C844" s="337"/>
      <c r="D844" s="547"/>
      <c r="E844" s="548"/>
      <c r="F844" s="337"/>
      <c r="G844" s="337"/>
      <c r="H844" s="542"/>
      <c r="I844" s="543"/>
      <c r="J844" s="480"/>
      <c r="K844" s="488" t="str">
        <f t="shared" si="1"/>
        <v/>
      </c>
      <c r="L844" s="489">
        <f t="shared" si="5"/>
        <v>123</v>
      </c>
      <c r="M844" s="489">
        <f t="shared" si="3"/>
        <v>10</v>
      </c>
      <c r="N844" s="489" t="str">
        <f t="shared" si="4"/>
        <v/>
      </c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</row>
    <row r="845">
      <c r="A845" s="542">
        <v>665.0</v>
      </c>
      <c r="B845" s="546"/>
      <c r="C845" s="337"/>
      <c r="D845" s="547"/>
      <c r="E845" s="548"/>
      <c r="F845" s="337"/>
      <c r="G845" s="337"/>
      <c r="H845" s="542"/>
      <c r="I845" s="543"/>
      <c r="J845" s="480"/>
      <c r="K845" s="488" t="str">
        <f t="shared" si="1"/>
        <v/>
      </c>
      <c r="L845" s="489">
        <f t="shared" si="5"/>
        <v>123</v>
      </c>
      <c r="M845" s="489">
        <f t="shared" si="3"/>
        <v>10</v>
      </c>
      <c r="N845" s="489" t="str">
        <f t="shared" si="4"/>
        <v/>
      </c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</row>
    <row r="846">
      <c r="A846" s="542">
        <v>666.0</v>
      </c>
      <c r="B846" s="546"/>
      <c r="C846" s="337"/>
      <c r="D846" s="547"/>
      <c r="E846" s="559"/>
      <c r="F846" s="337"/>
      <c r="G846" s="337"/>
      <c r="H846" s="555"/>
      <c r="I846" s="543"/>
      <c r="J846" s="480"/>
      <c r="K846" s="488" t="str">
        <f t="shared" si="1"/>
        <v/>
      </c>
      <c r="L846" s="489">
        <f t="shared" si="5"/>
        <v>123</v>
      </c>
      <c r="M846" s="489">
        <f t="shared" si="3"/>
        <v>10</v>
      </c>
      <c r="N846" s="489" t="str">
        <f t="shared" si="4"/>
        <v/>
      </c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</row>
    <row r="847">
      <c r="A847" s="542">
        <v>667.0</v>
      </c>
      <c r="B847" s="546"/>
      <c r="C847" s="337"/>
      <c r="D847" s="547"/>
      <c r="E847" s="559"/>
      <c r="F847" s="337"/>
      <c r="G847" s="337"/>
      <c r="H847" s="555"/>
      <c r="I847" s="543"/>
      <c r="J847" s="480"/>
      <c r="K847" s="488" t="str">
        <f t="shared" si="1"/>
        <v/>
      </c>
      <c r="L847" s="489">
        <f t="shared" si="5"/>
        <v>123</v>
      </c>
      <c r="M847" s="489">
        <f t="shared" si="3"/>
        <v>10</v>
      </c>
      <c r="N847" s="489" t="str">
        <f t="shared" si="4"/>
        <v/>
      </c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</row>
    <row r="848">
      <c r="A848" s="542">
        <v>668.0</v>
      </c>
      <c r="B848" s="546"/>
      <c r="C848" s="337"/>
      <c r="D848" s="547"/>
      <c r="E848" s="559"/>
      <c r="F848" s="337"/>
      <c r="G848" s="337"/>
      <c r="H848" s="555"/>
      <c r="I848" s="543"/>
      <c r="J848" s="480"/>
      <c r="K848" s="488" t="str">
        <f t="shared" si="1"/>
        <v/>
      </c>
      <c r="L848" s="489">
        <f t="shared" si="5"/>
        <v>123</v>
      </c>
      <c r="M848" s="489">
        <f t="shared" si="3"/>
        <v>10</v>
      </c>
      <c r="N848" s="489" t="str">
        <f t="shared" si="4"/>
        <v/>
      </c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</row>
    <row r="849">
      <c r="A849" s="542">
        <v>669.0</v>
      </c>
      <c r="B849" s="546"/>
      <c r="C849" s="337"/>
      <c r="D849" s="547"/>
      <c r="E849" s="559"/>
      <c r="F849" s="337"/>
      <c r="G849" s="337"/>
      <c r="H849" s="555"/>
      <c r="I849" s="543"/>
      <c r="J849" s="480"/>
      <c r="K849" s="488" t="str">
        <f t="shared" si="1"/>
        <v/>
      </c>
      <c r="L849" s="489">
        <f t="shared" si="5"/>
        <v>123</v>
      </c>
      <c r="M849" s="489">
        <f t="shared" si="3"/>
        <v>10</v>
      </c>
      <c r="N849" s="489" t="str">
        <f t="shared" si="4"/>
        <v/>
      </c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</row>
    <row r="850">
      <c r="A850" s="542">
        <v>670.0</v>
      </c>
      <c r="B850" s="225"/>
      <c r="C850" s="552"/>
      <c r="D850" s="551"/>
      <c r="E850" s="553"/>
      <c r="F850" s="552"/>
      <c r="G850" s="552"/>
      <c r="H850" s="476"/>
      <c r="I850" s="543"/>
      <c r="J850" s="480"/>
      <c r="K850" s="488" t="str">
        <f t="shared" si="1"/>
        <v/>
      </c>
      <c r="L850" s="489">
        <f t="shared" si="5"/>
        <v>123</v>
      </c>
      <c r="M850" s="489">
        <f t="shared" si="3"/>
        <v>10</v>
      </c>
      <c r="N850" s="489" t="str">
        <f t="shared" si="4"/>
        <v/>
      </c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</row>
    <row r="851">
      <c r="A851" s="542">
        <v>671.0</v>
      </c>
      <c r="B851" s="546"/>
      <c r="C851" s="337"/>
      <c r="D851" s="547"/>
      <c r="E851" s="548"/>
      <c r="F851" s="337"/>
      <c r="G851" s="337"/>
      <c r="H851" s="542"/>
      <c r="I851" s="543"/>
      <c r="J851" s="480"/>
      <c r="K851" s="488" t="str">
        <f t="shared" si="1"/>
        <v/>
      </c>
      <c r="L851" s="489">
        <f t="shared" si="5"/>
        <v>123</v>
      </c>
      <c r="M851" s="489">
        <f t="shared" si="3"/>
        <v>10</v>
      </c>
      <c r="N851" s="489" t="str">
        <f t="shared" si="4"/>
        <v/>
      </c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</row>
    <row r="852">
      <c r="A852" s="542">
        <v>672.0</v>
      </c>
      <c r="B852" s="546"/>
      <c r="C852" s="337"/>
      <c r="D852" s="547"/>
      <c r="E852" s="548"/>
      <c r="F852" s="337"/>
      <c r="G852" s="337"/>
      <c r="H852" s="542"/>
      <c r="I852" s="543"/>
      <c r="J852" s="480"/>
      <c r="K852" s="488" t="str">
        <f t="shared" si="1"/>
        <v/>
      </c>
      <c r="L852" s="489">
        <f t="shared" si="5"/>
        <v>123</v>
      </c>
      <c r="M852" s="489">
        <f t="shared" si="3"/>
        <v>10</v>
      </c>
      <c r="N852" s="489" t="str">
        <f t="shared" si="4"/>
        <v/>
      </c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</row>
    <row r="853">
      <c r="A853" s="542">
        <v>673.0</v>
      </c>
      <c r="B853" s="546"/>
      <c r="C853" s="337"/>
      <c r="D853" s="547"/>
      <c r="E853" s="548"/>
      <c r="F853" s="337"/>
      <c r="G853" s="337"/>
      <c r="H853" s="542"/>
      <c r="I853" s="543"/>
      <c r="J853" s="480"/>
      <c r="K853" s="488" t="str">
        <f t="shared" si="1"/>
        <v/>
      </c>
      <c r="L853" s="489">
        <f t="shared" si="5"/>
        <v>123</v>
      </c>
      <c r="M853" s="489">
        <f t="shared" si="3"/>
        <v>10</v>
      </c>
      <c r="N853" s="489" t="str">
        <f t="shared" si="4"/>
        <v/>
      </c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</row>
    <row r="854">
      <c r="A854" s="542">
        <v>674.0</v>
      </c>
      <c r="B854" s="546"/>
      <c r="C854" s="337"/>
      <c r="D854" s="547"/>
      <c r="E854" s="548"/>
      <c r="F854" s="337"/>
      <c r="G854" s="337"/>
      <c r="H854" s="542"/>
      <c r="I854" s="543"/>
      <c r="J854" s="480"/>
      <c r="K854" s="488" t="str">
        <f t="shared" si="1"/>
        <v/>
      </c>
      <c r="L854" s="489">
        <f t="shared" si="5"/>
        <v>123</v>
      </c>
      <c r="M854" s="489">
        <f t="shared" si="3"/>
        <v>10</v>
      </c>
      <c r="N854" s="489" t="str">
        <f t="shared" si="4"/>
        <v/>
      </c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</row>
    <row r="855">
      <c r="A855" s="542">
        <v>675.0</v>
      </c>
      <c r="B855" s="546"/>
      <c r="C855" s="337"/>
      <c r="D855" s="547"/>
      <c r="E855" s="548"/>
      <c r="F855" s="337"/>
      <c r="G855" s="337"/>
      <c r="H855" s="542"/>
      <c r="I855" s="543"/>
      <c r="J855" s="480"/>
      <c r="K855" s="488" t="str">
        <f t="shared" si="1"/>
        <v/>
      </c>
      <c r="L855" s="489">
        <f t="shared" si="5"/>
        <v>123</v>
      </c>
      <c r="M855" s="489">
        <f t="shared" si="3"/>
        <v>10</v>
      </c>
      <c r="N855" s="489" t="str">
        <f t="shared" si="4"/>
        <v/>
      </c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</row>
    <row r="856">
      <c r="A856" s="542">
        <v>676.0</v>
      </c>
      <c r="B856" s="546"/>
      <c r="C856" s="337"/>
      <c r="D856" s="547"/>
      <c r="E856" s="548"/>
      <c r="F856" s="337"/>
      <c r="G856" s="337"/>
      <c r="H856" s="542"/>
      <c r="I856" s="543"/>
      <c r="J856" s="480"/>
      <c r="K856" s="488" t="str">
        <f t="shared" si="1"/>
        <v/>
      </c>
      <c r="L856" s="489">
        <f t="shared" si="5"/>
        <v>123</v>
      </c>
      <c r="M856" s="489">
        <f t="shared" si="3"/>
        <v>10</v>
      </c>
      <c r="N856" s="489" t="str">
        <f t="shared" si="4"/>
        <v/>
      </c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</row>
    <row r="857">
      <c r="A857" s="542">
        <v>677.0</v>
      </c>
      <c r="B857" s="546"/>
      <c r="C857" s="337"/>
      <c r="D857" s="547"/>
      <c r="E857" s="548"/>
      <c r="F857" s="337"/>
      <c r="G857" s="337"/>
      <c r="H857" s="542"/>
      <c r="I857" s="543"/>
      <c r="J857" s="480"/>
      <c r="K857" s="488" t="str">
        <f t="shared" si="1"/>
        <v/>
      </c>
      <c r="L857" s="489">
        <f t="shared" si="5"/>
        <v>123</v>
      </c>
      <c r="M857" s="489">
        <f t="shared" si="3"/>
        <v>10</v>
      </c>
      <c r="N857" s="489" t="str">
        <f t="shared" si="4"/>
        <v/>
      </c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</row>
    <row r="858">
      <c r="A858" s="542">
        <v>678.0</v>
      </c>
      <c r="B858" s="546"/>
      <c r="C858" s="337"/>
      <c r="D858" s="547"/>
      <c r="E858" s="548"/>
      <c r="F858" s="337"/>
      <c r="G858" s="337"/>
      <c r="H858" s="542"/>
      <c r="I858" s="543"/>
      <c r="J858" s="480"/>
      <c r="K858" s="488" t="str">
        <f t="shared" si="1"/>
        <v/>
      </c>
      <c r="L858" s="489">
        <f t="shared" si="5"/>
        <v>123</v>
      </c>
      <c r="M858" s="489">
        <f t="shared" si="3"/>
        <v>10</v>
      </c>
      <c r="N858" s="489" t="str">
        <f t="shared" si="4"/>
        <v/>
      </c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</row>
    <row r="859">
      <c r="A859" s="542">
        <v>679.0</v>
      </c>
      <c r="B859" s="546"/>
      <c r="C859" s="337"/>
      <c r="D859" s="547"/>
      <c r="E859" s="548"/>
      <c r="F859" s="337"/>
      <c r="G859" s="337"/>
      <c r="H859" s="542"/>
      <c r="I859" s="543"/>
      <c r="J859" s="480"/>
      <c r="K859" s="488" t="str">
        <f t="shared" si="1"/>
        <v/>
      </c>
      <c r="L859" s="489">
        <f t="shared" si="5"/>
        <v>123</v>
      </c>
      <c r="M859" s="489">
        <f t="shared" si="3"/>
        <v>10</v>
      </c>
      <c r="N859" s="489" t="str">
        <f t="shared" si="4"/>
        <v/>
      </c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</row>
    <row r="860">
      <c r="A860" s="542">
        <v>680.0</v>
      </c>
      <c r="B860" s="546"/>
      <c r="C860" s="337"/>
      <c r="D860" s="547"/>
      <c r="E860" s="559"/>
      <c r="F860" s="337"/>
      <c r="G860" s="337"/>
      <c r="H860" s="555"/>
      <c r="I860" s="543"/>
      <c r="J860" s="480"/>
      <c r="K860" s="488" t="str">
        <f t="shared" si="1"/>
        <v/>
      </c>
      <c r="L860" s="489">
        <f t="shared" si="5"/>
        <v>123</v>
      </c>
      <c r="M860" s="489">
        <f t="shared" si="3"/>
        <v>10</v>
      </c>
      <c r="N860" s="489" t="str">
        <f t="shared" si="4"/>
        <v/>
      </c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</row>
    <row r="861">
      <c r="A861" s="542">
        <v>681.0</v>
      </c>
      <c r="B861" s="546"/>
      <c r="C861" s="337"/>
      <c r="D861" s="547"/>
      <c r="E861" s="559"/>
      <c r="F861" s="337"/>
      <c r="G861" s="337"/>
      <c r="H861" s="555"/>
      <c r="I861" s="543"/>
      <c r="J861" s="480"/>
      <c r="K861" s="488" t="str">
        <f t="shared" si="1"/>
        <v/>
      </c>
      <c r="L861" s="489">
        <f t="shared" si="5"/>
        <v>123</v>
      </c>
      <c r="M861" s="489">
        <f t="shared" si="3"/>
        <v>10</v>
      </c>
      <c r="N861" s="489" t="str">
        <f t="shared" si="4"/>
        <v/>
      </c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</row>
    <row r="862">
      <c r="A862" s="542">
        <v>682.0</v>
      </c>
      <c r="B862" s="546"/>
      <c r="C862" s="337"/>
      <c r="D862" s="547"/>
      <c r="E862" s="559"/>
      <c r="F862" s="337"/>
      <c r="G862" s="337"/>
      <c r="H862" s="555"/>
      <c r="I862" s="543"/>
      <c r="J862" s="480"/>
      <c r="K862" s="488" t="str">
        <f t="shared" si="1"/>
        <v/>
      </c>
      <c r="L862" s="489">
        <f t="shared" si="5"/>
        <v>123</v>
      </c>
      <c r="M862" s="489">
        <f t="shared" si="3"/>
        <v>10</v>
      </c>
      <c r="N862" s="489" t="str">
        <f t="shared" si="4"/>
        <v/>
      </c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</row>
    <row r="863">
      <c r="A863" s="542">
        <v>683.0</v>
      </c>
      <c r="B863" s="546"/>
      <c r="C863" s="337"/>
      <c r="D863" s="547"/>
      <c r="E863" s="559"/>
      <c r="F863" s="337"/>
      <c r="G863" s="337"/>
      <c r="H863" s="552"/>
      <c r="I863" s="543"/>
      <c r="J863" s="480"/>
      <c r="K863" s="488" t="str">
        <f t="shared" si="1"/>
        <v/>
      </c>
      <c r="L863" s="489">
        <f t="shared" si="5"/>
        <v>123</v>
      </c>
      <c r="M863" s="489">
        <f t="shared" si="3"/>
        <v>10</v>
      </c>
      <c r="N863" s="489" t="str">
        <f t="shared" si="4"/>
        <v/>
      </c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</row>
    <row r="864">
      <c r="A864" s="542">
        <v>684.0</v>
      </c>
      <c r="B864" s="546"/>
      <c r="C864" s="337"/>
      <c r="D864" s="547"/>
      <c r="E864" s="559"/>
      <c r="F864" s="337"/>
      <c r="G864" s="337"/>
      <c r="H864" s="552"/>
      <c r="I864" s="543"/>
      <c r="J864" s="480"/>
      <c r="K864" s="488" t="str">
        <f t="shared" si="1"/>
        <v/>
      </c>
      <c r="L864" s="489">
        <f t="shared" si="5"/>
        <v>123</v>
      </c>
      <c r="M864" s="489">
        <f t="shared" si="3"/>
        <v>10</v>
      </c>
      <c r="N864" s="489" t="str">
        <f t="shared" si="4"/>
        <v/>
      </c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</row>
    <row r="865">
      <c r="A865" s="542">
        <v>685.0</v>
      </c>
      <c r="B865" s="546"/>
      <c r="C865" s="337"/>
      <c r="D865" s="547"/>
      <c r="E865" s="559"/>
      <c r="F865" s="337"/>
      <c r="G865" s="337"/>
      <c r="H865" s="552"/>
      <c r="I865" s="543"/>
      <c r="J865" s="480"/>
      <c r="K865" s="488" t="str">
        <f t="shared" si="1"/>
        <v/>
      </c>
      <c r="L865" s="489">
        <f t="shared" si="5"/>
        <v>123</v>
      </c>
      <c r="M865" s="489">
        <f t="shared" si="3"/>
        <v>10</v>
      </c>
      <c r="N865" s="489" t="str">
        <f t="shared" si="4"/>
        <v/>
      </c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</row>
    <row r="866">
      <c r="A866" s="542">
        <v>686.0</v>
      </c>
      <c r="B866" s="560"/>
      <c r="C866" s="546"/>
      <c r="D866" s="547"/>
      <c r="E866" s="559"/>
      <c r="F866" s="337"/>
      <c r="G866" s="337"/>
      <c r="H866" s="337"/>
      <c r="I866" s="543"/>
      <c r="J866" s="480"/>
      <c r="K866" s="488" t="str">
        <f t="shared" si="1"/>
        <v/>
      </c>
      <c r="L866" s="489">
        <f t="shared" si="5"/>
        <v>123</v>
      </c>
      <c r="M866" s="489">
        <f t="shared" si="3"/>
        <v>10</v>
      </c>
      <c r="N866" s="489" t="str">
        <f t="shared" si="4"/>
        <v/>
      </c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</row>
    <row r="867">
      <c r="A867" s="542">
        <v>687.0</v>
      </c>
      <c r="B867" s="560"/>
      <c r="C867" s="546"/>
      <c r="D867" s="547"/>
      <c r="E867" s="559"/>
      <c r="F867" s="337"/>
      <c r="G867" s="337"/>
      <c r="H867" s="337"/>
      <c r="I867" s="543"/>
      <c r="J867" s="480"/>
      <c r="K867" s="488" t="str">
        <f t="shared" si="1"/>
        <v/>
      </c>
      <c r="L867" s="489">
        <f t="shared" si="5"/>
        <v>123</v>
      </c>
      <c r="M867" s="489">
        <f t="shared" si="3"/>
        <v>10</v>
      </c>
      <c r="N867" s="489" t="str">
        <f t="shared" si="4"/>
        <v/>
      </c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</row>
    <row r="868">
      <c r="A868" s="542">
        <v>688.0</v>
      </c>
      <c r="B868" s="560"/>
      <c r="C868" s="546"/>
      <c r="D868" s="547"/>
      <c r="E868" s="559"/>
      <c r="F868" s="337"/>
      <c r="G868" s="337"/>
      <c r="H868" s="337"/>
      <c r="I868" s="543"/>
      <c r="J868" s="480"/>
      <c r="K868" s="488" t="str">
        <f t="shared" si="1"/>
        <v/>
      </c>
      <c r="L868" s="489">
        <f t="shared" si="5"/>
        <v>123</v>
      </c>
      <c r="M868" s="489">
        <f t="shared" si="3"/>
        <v>10</v>
      </c>
      <c r="N868" s="489" t="str">
        <f t="shared" si="4"/>
        <v/>
      </c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</row>
    <row r="869">
      <c r="A869" s="542">
        <v>689.0</v>
      </c>
      <c r="B869" s="560"/>
      <c r="C869" s="546"/>
      <c r="D869" s="547"/>
      <c r="E869" s="559"/>
      <c r="F869" s="337"/>
      <c r="G869" s="337"/>
      <c r="H869" s="337"/>
      <c r="I869" s="543"/>
      <c r="J869" s="480"/>
      <c r="K869" s="488" t="str">
        <f t="shared" si="1"/>
        <v/>
      </c>
      <c r="L869" s="489">
        <f t="shared" si="5"/>
        <v>123</v>
      </c>
      <c r="M869" s="489">
        <f t="shared" si="3"/>
        <v>10</v>
      </c>
      <c r="N869" s="489" t="str">
        <f t="shared" si="4"/>
        <v/>
      </c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</row>
    <row r="870">
      <c r="A870" s="542">
        <v>690.0</v>
      </c>
      <c r="B870" s="560"/>
      <c r="C870" s="546"/>
      <c r="D870" s="547"/>
      <c r="E870" s="559"/>
      <c r="F870" s="337"/>
      <c r="G870" s="337"/>
      <c r="H870" s="337"/>
      <c r="I870" s="543"/>
      <c r="J870" s="480"/>
      <c r="K870" s="488" t="str">
        <f t="shared" si="1"/>
        <v/>
      </c>
      <c r="L870" s="489">
        <f t="shared" si="5"/>
        <v>123</v>
      </c>
      <c r="M870" s="489">
        <f t="shared" si="3"/>
        <v>10</v>
      </c>
      <c r="N870" s="489" t="str">
        <f t="shared" si="4"/>
        <v/>
      </c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</row>
    <row r="871">
      <c r="A871" s="542">
        <v>691.0</v>
      </c>
      <c r="B871" s="560"/>
      <c r="C871" s="546"/>
      <c r="D871" s="547"/>
      <c r="E871" s="559"/>
      <c r="F871" s="337"/>
      <c r="G871" s="337"/>
      <c r="H871" s="337"/>
      <c r="I871" s="543"/>
      <c r="J871" s="480"/>
      <c r="K871" s="488" t="str">
        <f t="shared" si="1"/>
        <v/>
      </c>
      <c r="L871" s="489">
        <f t="shared" si="5"/>
        <v>123</v>
      </c>
      <c r="M871" s="489">
        <f t="shared" si="3"/>
        <v>10</v>
      </c>
      <c r="N871" s="489" t="str">
        <f t="shared" si="4"/>
        <v/>
      </c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</row>
    <row r="872">
      <c r="A872" s="542">
        <v>692.0</v>
      </c>
      <c r="B872" s="560"/>
      <c r="C872" s="546"/>
      <c r="D872" s="547"/>
      <c r="E872" s="559"/>
      <c r="F872" s="337"/>
      <c r="G872" s="337"/>
      <c r="H872" s="337"/>
      <c r="I872" s="543"/>
      <c r="J872" s="480"/>
      <c r="K872" s="488" t="str">
        <f t="shared" si="1"/>
        <v/>
      </c>
      <c r="L872" s="489">
        <f t="shared" si="5"/>
        <v>123</v>
      </c>
      <c r="M872" s="489">
        <f t="shared" si="3"/>
        <v>10</v>
      </c>
      <c r="N872" s="489" t="str">
        <f t="shared" si="4"/>
        <v/>
      </c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</row>
    <row r="873">
      <c r="A873" s="542">
        <v>693.0</v>
      </c>
      <c r="B873" s="560"/>
      <c r="C873" s="546"/>
      <c r="D873" s="547"/>
      <c r="E873" s="559"/>
      <c r="F873" s="337"/>
      <c r="G873" s="337"/>
      <c r="H873" s="337"/>
      <c r="I873" s="543"/>
      <c r="J873" s="480"/>
      <c r="K873" s="488" t="str">
        <f t="shared" si="1"/>
        <v/>
      </c>
      <c r="L873" s="489">
        <f t="shared" si="5"/>
        <v>123</v>
      </c>
      <c r="M873" s="489">
        <f t="shared" si="3"/>
        <v>10</v>
      </c>
      <c r="N873" s="489" t="str">
        <f t="shared" si="4"/>
        <v/>
      </c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</row>
    <row r="874">
      <c r="A874" s="542">
        <v>694.0</v>
      </c>
      <c r="B874" s="560"/>
      <c r="C874" s="546"/>
      <c r="D874" s="547"/>
      <c r="E874" s="559"/>
      <c r="F874" s="337"/>
      <c r="G874" s="337"/>
      <c r="H874" s="337"/>
      <c r="I874" s="543"/>
      <c r="J874" s="480"/>
      <c r="K874" s="488" t="str">
        <f t="shared" si="1"/>
        <v/>
      </c>
      <c r="L874" s="489">
        <f t="shared" si="5"/>
        <v>123</v>
      </c>
      <c r="M874" s="489">
        <f t="shared" si="3"/>
        <v>10</v>
      </c>
      <c r="N874" s="489" t="str">
        <f t="shared" si="4"/>
        <v/>
      </c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</row>
    <row r="875">
      <c r="A875" s="542">
        <v>695.0</v>
      </c>
      <c r="B875" s="560"/>
      <c r="C875" s="546"/>
      <c r="D875" s="547"/>
      <c r="E875" s="559"/>
      <c r="F875" s="337"/>
      <c r="G875" s="337"/>
      <c r="H875" s="337"/>
      <c r="I875" s="543"/>
      <c r="J875" s="480"/>
      <c r="K875" s="488" t="str">
        <f t="shared" si="1"/>
        <v/>
      </c>
      <c r="L875" s="489">
        <f t="shared" si="5"/>
        <v>123</v>
      </c>
      <c r="M875" s="489">
        <f t="shared" si="3"/>
        <v>10</v>
      </c>
      <c r="N875" s="489" t="str">
        <f t="shared" si="4"/>
        <v/>
      </c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</row>
    <row r="876">
      <c r="A876" s="542">
        <v>696.0</v>
      </c>
      <c r="B876" s="560"/>
      <c r="C876" s="546"/>
      <c r="D876" s="547"/>
      <c r="E876" s="559"/>
      <c r="F876" s="337"/>
      <c r="G876" s="337"/>
      <c r="H876" s="337"/>
      <c r="I876" s="543"/>
      <c r="J876" s="480"/>
      <c r="K876" s="488" t="str">
        <f t="shared" si="1"/>
        <v/>
      </c>
      <c r="L876" s="489">
        <f t="shared" si="5"/>
        <v>123</v>
      </c>
      <c r="M876" s="489">
        <f t="shared" si="3"/>
        <v>10</v>
      </c>
      <c r="N876" s="489" t="str">
        <f t="shared" si="4"/>
        <v/>
      </c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</row>
    <row r="877">
      <c r="A877" s="542">
        <v>697.0</v>
      </c>
      <c r="B877" s="560"/>
      <c r="C877" s="546"/>
      <c r="D877" s="547"/>
      <c r="E877" s="559"/>
      <c r="F877" s="337"/>
      <c r="G877" s="337"/>
      <c r="H877" s="337"/>
      <c r="I877" s="543"/>
      <c r="J877" s="480"/>
      <c r="K877" s="488" t="str">
        <f t="shared" si="1"/>
        <v/>
      </c>
      <c r="L877" s="489">
        <f t="shared" si="5"/>
        <v>123</v>
      </c>
      <c r="M877" s="489">
        <f t="shared" si="3"/>
        <v>10</v>
      </c>
      <c r="N877" s="489" t="str">
        <f t="shared" si="4"/>
        <v/>
      </c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</row>
    <row r="878">
      <c r="A878" s="542">
        <v>698.0</v>
      </c>
      <c r="B878" s="560"/>
      <c r="C878" s="546"/>
      <c r="D878" s="547"/>
      <c r="E878" s="559"/>
      <c r="F878" s="337"/>
      <c r="G878" s="337"/>
      <c r="H878" s="337"/>
      <c r="I878" s="543"/>
      <c r="J878" s="480"/>
      <c r="K878" s="488" t="str">
        <f t="shared" si="1"/>
        <v/>
      </c>
      <c r="L878" s="489">
        <f t="shared" si="5"/>
        <v>123</v>
      </c>
      <c r="M878" s="489">
        <f t="shared" si="3"/>
        <v>10</v>
      </c>
      <c r="N878" s="489" t="str">
        <f t="shared" si="4"/>
        <v/>
      </c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</row>
    <row r="879">
      <c r="A879" s="542">
        <v>699.0</v>
      </c>
      <c r="B879" s="560"/>
      <c r="C879" s="546"/>
      <c r="D879" s="547"/>
      <c r="E879" s="559"/>
      <c r="F879" s="337"/>
      <c r="G879" s="337"/>
      <c r="H879" s="337"/>
      <c r="I879" s="543"/>
      <c r="J879" s="480"/>
      <c r="K879" s="488" t="str">
        <f t="shared" si="1"/>
        <v/>
      </c>
      <c r="L879" s="489">
        <f t="shared" si="5"/>
        <v>123</v>
      </c>
      <c r="M879" s="489">
        <f t="shared" si="3"/>
        <v>10</v>
      </c>
      <c r="N879" s="489" t="str">
        <f t="shared" si="4"/>
        <v/>
      </c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</row>
    <row r="880">
      <c r="A880" s="542">
        <v>700.0</v>
      </c>
      <c r="B880" s="560"/>
      <c r="C880" s="546"/>
      <c r="D880" s="547"/>
      <c r="E880" s="559"/>
      <c r="F880" s="337"/>
      <c r="G880" s="337"/>
      <c r="H880" s="337"/>
      <c r="I880" s="543"/>
      <c r="J880" s="480"/>
      <c r="K880" s="488" t="str">
        <f t="shared" si="1"/>
        <v/>
      </c>
      <c r="L880" s="489">
        <f t="shared" si="5"/>
        <v>123</v>
      </c>
      <c r="M880" s="489">
        <f t="shared" si="3"/>
        <v>10</v>
      </c>
      <c r="N880" s="489" t="str">
        <f t="shared" si="4"/>
        <v/>
      </c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</row>
    <row r="881">
      <c r="A881" s="542">
        <v>701.0</v>
      </c>
      <c r="B881" s="560"/>
      <c r="C881" s="546"/>
      <c r="D881" s="547"/>
      <c r="E881" s="559"/>
      <c r="F881" s="337"/>
      <c r="G881" s="337"/>
      <c r="H881" s="337"/>
      <c r="I881" s="543"/>
      <c r="J881" s="480"/>
      <c r="K881" s="488" t="str">
        <f t="shared" si="1"/>
        <v/>
      </c>
      <c r="L881" s="489">
        <f t="shared" si="5"/>
        <v>123</v>
      </c>
      <c r="M881" s="489">
        <f t="shared" si="3"/>
        <v>10</v>
      </c>
      <c r="N881" s="489" t="str">
        <f t="shared" si="4"/>
        <v/>
      </c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</row>
    <row r="882">
      <c r="A882" s="542">
        <v>702.0</v>
      </c>
      <c r="B882" s="560"/>
      <c r="C882" s="546"/>
      <c r="D882" s="547"/>
      <c r="E882" s="559"/>
      <c r="F882" s="337"/>
      <c r="G882" s="337"/>
      <c r="H882" s="337"/>
      <c r="I882" s="543"/>
      <c r="J882" s="480"/>
      <c r="K882" s="488" t="str">
        <f t="shared" si="1"/>
        <v/>
      </c>
      <c r="L882" s="489">
        <f t="shared" si="5"/>
        <v>123</v>
      </c>
      <c r="M882" s="489">
        <f t="shared" si="3"/>
        <v>10</v>
      </c>
      <c r="N882" s="489" t="str">
        <f t="shared" si="4"/>
        <v/>
      </c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</row>
    <row r="883">
      <c r="A883" s="542">
        <v>703.0</v>
      </c>
      <c r="B883" s="560"/>
      <c r="C883" s="546"/>
      <c r="D883" s="547"/>
      <c r="E883" s="559"/>
      <c r="F883" s="337"/>
      <c r="G883" s="337"/>
      <c r="H883" s="337"/>
      <c r="I883" s="543"/>
      <c r="J883" s="480"/>
      <c r="K883" s="488" t="str">
        <f t="shared" si="1"/>
        <v/>
      </c>
      <c r="L883" s="489">
        <f t="shared" si="5"/>
        <v>123</v>
      </c>
      <c r="M883" s="489">
        <f t="shared" si="3"/>
        <v>10</v>
      </c>
      <c r="N883" s="489" t="str">
        <f t="shared" si="4"/>
        <v/>
      </c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</row>
    <row r="884">
      <c r="A884" s="542">
        <v>704.0</v>
      </c>
      <c r="B884" s="560"/>
      <c r="C884" s="546"/>
      <c r="D884" s="547"/>
      <c r="E884" s="559"/>
      <c r="F884" s="337"/>
      <c r="G884" s="337"/>
      <c r="H884" s="337"/>
      <c r="I884" s="543"/>
      <c r="J884" s="480"/>
      <c r="K884" s="488" t="str">
        <f t="shared" si="1"/>
        <v/>
      </c>
      <c r="L884" s="489">
        <f t="shared" si="5"/>
        <v>123</v>
      </c>
      <c r="M884" s="489">
        <f t="shared" si="3"/>
        <v>10</v>
      </c>
      <c r="N884" s="489" t="str">
        <f t="shared" si="4"/>
        <v/>
      </c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</row>
    <row r="885">
      <c r="A885" s="542">
        <v>705.0</v>
      </c>
      <c r="B885" s="560"/>
      <c r="C885" s="546"/>
      <c r="D885" s="547"/>
      <c r="E885" s="559"/>
      <c r="F885" s="337"/>
      <c r="G885" s="337"/>
      <c r="H885" s="337"/>
      <c r="I885" s="543"/>
      <c r="J885" s="480"/>
      <c r="K885" s="488" t="str">
        <f t="shared" si="1"/>
        <v/>
      </c>
      <c r="L885" s="489">
        <f t="shared" si="5"/>
        <v>123</v>
      </c>
      <c r="M885" s="489">
        <f t="shared" si="3"/>
        <v>10</v>
      </c>
      <c r="N885" s="489" t="str">
        <f t="shared" si="4"/>
        <v/>
      </c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</row>
    <row r="886">
      <c r="A886" s="542">
        <v>706.0</v>
      </c>
      <c r="B886" s="560"/>
      <c r="C886" s="546"/>
      <c r="D886" s="547"/>
      <c r="E886" s="559"/>
      <c r="F886" s="337"/>
      <c r="G886" s="337"/>
      <c r="H886" s="337"/>
      <c r="I886" s="543"/>
      <c r="J886" s="480"/>
      <c r="K886" s="488" t="str">
        <f t="shared" si="1"/>
        <v/>
      </c>
      <c r="L886" s="489">
        <f t="shared" si="5"/>
        <v>123</v>
      </c>
      <c r="M886" s="489">
        <f t="shared" si="3"/>
        <v>10</v>
      </c>
      <c r="N886" s="489" t="str">
        <f t="shared" si="4"/>
        <v/>
      </c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</row>
    <row r="887">
      <c r="A887" s="542">
        <v>707.0</v>
      </c>
      <c r="B887" s="560"/>
      <c r="C887" s="546"/>
      <c r="D887" s="547"/>
      <c r="E887" s="559"/>
      <c r="F887" s="337"/>
      <c r="G887" s="337"/>
      <c r="H887" s="337"/>
      <c r="I887" s="543"/>
      <c r="J887" s="480"/>
      <c r="K887" s="488" t="str">
        <f t="shared" si="1"/>
        <v/>
      </c>
      <c r="L887" s="489">
        <f t="shared" si="5"/>
        <v>123</v>
      </c>
      <c r="M887" s="489">
        <f t="shared" si="3"/>
        <v>10</v>
      </c>
      <c r="N887" s="489" t="str">
        <f t="shared" si="4"/>
        <v/>
      </c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</row>
    <row r="888">
      <c r="A888" s="542">
        <v>708.0</v>
      </c>
      <c r="B888" s="560"/>
      <c r="C888" s="546"/>
      <c r="D888" s="547"/>
      <c r="E888" s="559"/>
      <c r="F888" s="337"/>
      <c r="G888" s="337"/>
      <c r="H888" s="337"/>
      <c r="I888" s="543"/>
      <c r="J888" s="480"/>
      <c r="K888" s="488" t="str">
        <f t="shared" si="1"/>
        <v/>
      </c>
      <c r="L888" s="489">
        <f t="shared" si="5"/>
        <v>123</v>
      </c>
      <c r="M888" s="489">
        <f t="shared" si="3"/>
        <v>10</v>
      </c>
      <c r="N888" s="489" t="str">
        <f t="shared" si="4"/>
        <v/>
      </c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</row>
    <row r="889">
      <c r="A889" s="542">
        <v>709.0</v>
      </c>
      <c r="B889" s="560"/>
      <c r="C889" s="546"/>
      <c r="D889" s="547"/>
      <c r="E889" s="559"/>
      <c r="F889" s="337"/>
      <c r="G889" s="337"/>
      <c r="H889" s="337"/>
      <c r="I889" s="543"/>
      <c r="J889" s="480"/>
      <c r="K889" s="488" t="str">
        <f t="shared" si="1"/>
        <v/>
      </c>
      <c r="L889" s="489">
        <f t="shared" si="5"/>
        <v>123</v>
      </c>
      <c r="M889" s="489">
        <f t="shared" si="3"/>
        <v>10</v>
      </c>
      <c r="N889" s="489" t="str">
        <f t="shared" si="4"/>
        <v/>
      </c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</row>
    <row r="890">
      <c r="A890" s="542">
        <v>710.0</v>
      </c>
      <c r="B890" s="560"/>
      <c r="C890" s="546"/>
      <c r="D890" s="547"/>
      <c r="E890" s="559"/>
      <c r="F890" s="337"/>
      <c r="G890" s="337"/>
      <c r="H890" s="337"/>
      <c r="I890" s="543"/>
      <c r="J890" s="480"/>
      <c r="K890" s="488" t="str">
        <f t="shared" si="1"/>
        <v/>
      </c>
      <c r="L890" s="489">
        <f t="shared" si="5"/>
        <v>123</v>
      </c>
      <c r="M890" s="489">
        <f t="shared" si="3"/>
        <v>10</v>
      </c>
      <c r="N890" s="489" t="str">
        <f t="shared" si="4"/>
        <v/>
      </c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</row>
    <row r="891">
      <c r="A891" s="542">
        <v>711.0</v>
      </c>
      <c r="B891" s="560"/>
      <c r="C891" s="546"/>
      <c r="D891" s="547"/>
      <c r="E891" s="559"/>
      <c r="F891" s="337"/>
      <c r="G891" s="337"/>
      <c r="H891" s="337"/>
      <c r="I891" s="543"/>
      <c r="J891" s="480"/>
      <c r="K891" s="488" t="str">
        <f t="shared" si="1"/>
        <v/>
      </c>
      <c r="L891" s="489">
        <f t="shared" si="5"/>
        <v>123</v>
      </c>
      <c r="M891" s="489">
        <f t="shared" si="3"/>
        <v>10</v>
      </c>
      <c r="N891" s="489" t="str">
        <f t="shared" si="4"/>
        <v/>
      </c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</row>
    <row r="892">
      <c r="A892" s="542">
        <v>712.0</v>
      </c>
      <c r="B892" s="560"/>
      <c r="C892" s="546"/>
      <c r="D892" s="547"/>
      <c r="E892" s="559"/>
      <c r="F892" s="337"/>
      <c r="G892" s="337"/>
      <c r="H892" s="337"/>
      <c r="I892" s="543"/>
      <c r="J892" s="480"/>
      <c r="K892" s="488" t="str">
        <f t="shared" si="1"/>
        <v/>
      </c>
      <c r="L892" s="489">
        <f t="shared" si="5"/>
        <v>123</v>
      </c>
      <c r="M892" s="489">
        <f t="shared" si="3"/>
        <v>10</v>
      </c>
      <c r="N892" s="489" t="str">
        <f t="shared" si="4"/>
        <v/>
      </c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</row>
    <row r="893">
      <c r="A893" s="542">
        <v>713.0</v>
      </c>
      <c r="B893" s="560"/>
      <c r="C893" s="546"/>
      <c r="D893" s="547"/>
      <c r="E893" s="559"/>
      <c r="F893" s="337"/>
      <c r="G893" s="337"/>
      <c r="H893" s="337"/>
      <c r="I893" s="543"/>
      <c r="J893" s="480"/>
      <c r="K893" s="488" t="str">
        <f t="shared" si="1"/>
        <v/>
      </c>
      <c r="L893" s="489">
        <f t="shared" si="5"/>
        <v>123</v>
      </c>
      <c r="M893" s="489">
        <f t="shared" si="3"/>
        <v>10</v>
      </c>
      <c r="N893" s="489" t="str">
        <f t="shared" si="4"/>
        <v/>
      </c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</row>
    <row r="894">
      <c r="A894" s="542">
        <v>714.0</v>
      </c>
      <c r="B894" s="560"/>
      <c r="C894" s="546"/>
      <c r="D894" s="547"/>
      <c r="E894" s="559"/>
      <c r="F894" s="337"/>
      <c r="G894" s="337"/>
      <c r="H894" s="337"/>
      <c r="I894" s="543"/>
      <c r="J894" s="480"/>
      <c r="K894" s="488" t="str">
        <f t="shared" si="1"/>
        <v/>
      </c>
      <c r="L894" s="489">
        <f t="shared" si="5"/>
        <v>123</v>
      </c>
      <c r="M894" s="489">
        <f t="shared" si="3"/>
        <v>10</v>
      </c>
      <c r="N894" s="489" t="str">
        <f t="shared" si="4"/>
        <v/>
      </c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</row>
    <row r="895">
      <c r="A895" s="542">
        <v>715.0</v>
      </c>
      <c r="B895" s="560"/>
      <c r="C895" s="546"/>
      <c r="D895" s="547"/>
      <c r="E895" s="559"/>
      <c r="F895" s="337"/>
      <c r="G895" s="337"/>
      <c r="H895" s="337"/>
      <c r="I895" s="543"/>
      <c r="J895" s="480"/>
      <c r="K895" s="488" t="str">
        <f t="shared" si="1"/>
        <v/>
      </c>
      <c r="L895" s="489">
        <f t="shared" si="5"/>
        <v>123</v>
      </c>
      <c r="M895" s="489">
        <f t="shared" si="3"/>
        <v>10</v>
      </c>
      <c r="N895" s="489" t="str">
        <f t="shared" si="4"/>
        <v/>
      </c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</row>
    <row r="896">
      <c r="A896" s="542">
        <v>716.0</v>
      </c>
      <c r="B896" s="560"/>
      <c r="C896" s="546"/>
      <c r="D896" s="547"/>
      <c r="E896" s="559"/>
      <c r="F896" s="337"/>
      <c r="G896" s="337"/>
      <c r="H896" s="337"/>
      <c r="I896" s="543"/>
      <c r="J896" s="480"/>
      <c r="K896" s="488" t="str">
        <f t="shared" si="1"/>
        <v/>
      </c>
      <c r="L896" s="489">
        <f t="shared" si="5"/>
        <v>123</v>
      </c>
      <c r="M896" s="489">
        <f t="shared" si="3"/>
        <v>10</v>
      </c>
      <c r="N896" s="489" t="str">
        <f t="shared" si="4"/>
        <v/>
      </c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</row>
    <row r="897">
      <c r="A897" s="542">
        <v>717.0</v>
      </c>
      <c r="B897" s="560"/>
      <c r="C897" s="546"/>
      <c r="D897" s="547"/>
      <c r="E897" s="559"/>
      <c r="F897" s="337"/>
      <c r="G897" s="337"/>
      <c r="H897" s="337"/>
      <c r="I897" s="543"/>
      <c r="J897" s="480"/>
      <c r="K897" s="488" t="str">
        <f t="shared" si="1"/>
        <v/>
      </c>
      <c r="L897" s="489">
        <f t="shared" si="5"/>
        <v>123</v>
      </c>
      <c r="M897" s="489">
        <f t="shared" si="3"/>
        <v>10</v>
      </c>
      <c r="N897" s="489" t="str">
        <f t="shared" si="4"/>
        <v/>
      </c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</row>
    <row r="898">
      <c r="A898" s="542">
        <v>718.0</v>
      </c>
      <c r="B898" s="560"/>
      <c r="C898" s="546"/>
      <c r="D898" s="547"/>
      <c r="E898" s="559"/>
      <c r="F898" s="337"/>
      <c r="G898" s="337"/>
      <c r="H898" s="337"/>
      <c r="I898" s="543"/>
      <c r="J898" s="480"/>
      <c r="K898" s="488" t="str">
        <f t="shared" si="1"/>
        <v/>
      </c>
      <c r="L898" s="489">
        <f t="shared" si="5"/>
        <v>123</v>
      </c>
      <c r="M898" s="489">
        <f t="shared" si="3"/>
        <v>10</v>
      </c>
      <c r="N898" s="489" t="str">
        <f t="shared" si="4"/>
        <v/>
      </c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</row>
    <row r="899">
      <c r="A899" s="542">
        <v>719.0</v>
      </c>
      <c r="B899" s="560"/>
      <c r="C899" s="546"/>
      <c r="D899" s="547"/>
      <c r="E899" s="559"/>
      <c r="F899" s="337"/>
      <c r="G899" s="337"/>
      <c r="H899" s="337"/>
      <c r="I899" s="543"/>
      <c r="J899" s="480"/>
      <c r="K899" s="488" t="str">
        <f t="shared" si="1"/>
        <v/>
      </c>
      <c r="L899" s="489">
        <f t="shared" si="5"/>
        <v>123</v>
      </c>
      <c r="M899" s="489">
        <f t="shared" si="3"/>
        <v>10</v>
      </c>
      <c r="N899" s="489" t="str">
        <f t="shared" si="4"/>
        <v/>
      </c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</row>
    <row r="900">
      <c r="A900" s="542">
        <v>720.0</v>
      </c>
      <c r="B900" s="560"/>
      <c r="C900" s="546"/>
      <c r="D900" s="547"/>
      <c r="E900" s="559"/>
      <c r="F900" s="337"/>
      <c r="G900" s="337"/>
      <c r="H900" s="337"/>
      <c r="I900" s="543"/>
      <c r="J900" s="480"/>
      <c r="K900" s="488" t="str">
        <f t="shared" si="1"/>
        <v/>
      </c>
      <c r="L900" s="489">
        <f t="shared" si="5"/>
        <v>123</v>
      </c>
      <c r="M900" s="489">
        <f t="shared" si="3"/>
        <v>10</v>
      </c>
      <c r="N900" s="489" t="str">
        <f t="shared" si="4"/>
        <v/>
      </c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</row>
    <row r="901">
      <c r="A901" s="542">
        <v>721.0</v>
      </c>
      <c r="B901" s="560"/>
      <c r="C901" s="546"/>
      <c r="D901" s="547"/>
      <c r="E901" s="559"/>
      <c r="F901" s="337"/>
      <c r="G901" s="337"/>
      <c r="H901" s="337"/>
      <c r="I901" s="543"/>
      <c r="J901" s="480"/>
      <c r="K901" s="488" t="str">
        <f t="shared" si="1"/>
        <v/>
      </c>
      <c r="L901" s="489">
        <f t="shared" si="5"/>
        <v>123</v>
      </c>
      <c r="M901" s="489">
        <f t="shared" si="3"/>
        <v>10</v>
      </c>
      <c r="N901" s="489" t="str">
        <f t="shared" si="4"/>
        <v/>
      </c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</row>
    <row r="902">
      <c r="A902" s="542">
        <v>722.0</v>
      </c>
      <c r="B902" s="560"/>
      <c r="C902" s="546"/>
      <c r="D902" s="547"/>
      <c r="E902" s="559"/>
      <c r="F902" s="337"/>
      <c r="G902" s="337"/>
      <c r="H902" s="337"/>
      <c r="I902" s="543"/>
      <c r="J902" s="480"/>
      <c r="K902" s="488" t="str">
        <f t="shared" si="1"/>
        <v/>
      </c>
      <c r="L902" s="489">
        <f t="shared" si="5"/>
        <v>123</v>
      </c>
      <c r="M902" s="489">
        <f t="shared" si="3"/>
        <v>10</v>
      </c>
      <c r="N902" s="489" t="str">
        <f t="shared" si="4"/>
        <v/>
      </c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</row>
    <row r="903">
      <c r="A903" s="542">
        <v>723.0</v>
      </c>
      <c r="B903" s="560"/>
      <c r="C903" s="546"/>
      <c r="D903" s="547"/>
      <c r="E903" s="559"/>
      <c r="F903" s="337"/>
      <c r="G903" s="337"/>
      <c r="H903" s="337"/>
      <c r="I903" s="543"/>
      <c r="J903" s="480"/>
      <c r="K903" s="488" t="str">
        <f t="shared" si="1"/>
        <v/>
      </c>
      <c r="L903" s="489">
        <f t="shared" si="5"/>
        <v>123</v>
      </c>
      <c r="M903" s="489">
        <f t="shared" si="3"/>
        <v>10</v>
      </c>
      <c r="N903" s="489" t="str">
        <f t="shared" si="4"/>
        <v/>
      </c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</row>
    <row r="904">
      <c r="A904" s="542">
        <v>724.0</v>
      </c>
      <c r="B904" s="560"/>
      <c r="C904" s="546"/>
      <c r="D904" s="547"/>
      <c r="E904" s="559"/>
      <c r="F904" s="337"/>
      <c r="G904" s="337"/>
      <c r="H904" s="337"/>
      <c r="I904" s="543"/>
      <c r="J904" s="480"/>
      <c r="K904" s="488" t="str">
        <f t="shared" si="1"/>
        <v/>
      </c>
      <c r="L904" s="489">
        <f t="shared" si="5"/>
        <v>123</v>
      </c>
      <c r="M904" s="489">
        <f t="shared" si="3"/>
        <v>10</v>
      </c>
      <c r="N904" s="489" t="str">
        <f t="shared" si="4"/>
        <v/>
      </c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</row>
    <row r="905">
      <c r="A905" s="542">
        <v>725.0</v>
      </c>
      <c r="B905" s="560"/>
      <c r="C905" s="546"/>
      <c r="D905" s="547"/>
      <c r="E905" s="559"/>
      <c r="F905" s="337"/>
      <c r="G905" s="337"/>
      <c r="H905" s="337"/>
      <c r="I905" s="543"/>
      <c r="J905" s="480"/>
      <c r="K905" s="488" t="str">
        <f t="shared" si="1"/>
        <v/>
      </c>
      <c r="L905" s="489">
        <f t="shared" si="5"/>
        <v>123</v>
      </c>
      <c r="M905" s="489">
        <f t="shared" si="3"/>
        <v>10</v>
      </c>
      <c r="N905" s="489" t="str">
        <f t="shared" si="4"/>
        <v/>
      </c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</row>
    <row r="906">
      <c r="A906" s="542">
        <v>726.0</v>
      </c>
      <c r="B906" s="560"/>
      <c r="C906" s="546"/>
      <c r="D906" s="547"/>
      <c r="E906" s="559"/>
      <c r="F906" s="337"/>
      <c r="G906" s="337"/>
      <c r="H906" s="337"/>
      <c r="I906" s="543"/>
      <c r="J906" s="480"/>
      <c r="K906" s="488" t="str">
        <f t="shared" si="1"/>
        <v/>
      </c>
      <c r="L906" s="489">
        <f t="shared" si="5"/>
        <v>123</v>
      </c>
      <c r="M906" s="489">
        <f t="shared" si="3"/>
        <v>10</v>
      </c>
      <c r="N906" s="489" t="str">
        <f t="shared" si="4"/>
        <v/>
      </c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</row>
    <row r="907">
      <c r="A907" s="542">
        <v>727.0</v>
      </c>
      <c r="B907" s="560"/>
      <c r="C907" s="546"/>
      <c r="D907" s="547"/>
      <c r="E907" s="559"/>
      <c r="F907" s="337"/>
      <c r="G907" s="337"/>
      <c r="H907" s="337"/>
      <c r="I907" s="543"/>
      <c r="J907" s="480"/>
      <c r="K907" s="488" t="str">
        <f t="shared" si="1"/>
        <v/>
      </c>
      <c r="L907" s="489">
        <f t="shared" si="5"/>
        <v>123</v>
      </c>
      <c r="M907" s="489">
        <f t="shared" si="3"/>
        <v>10</v>
      </c>
      <c r="N907" s="489" t="str">
        <f t="shared" si="4"/>
        <v/>
      </c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</row>
    <row r="908">
      <c r="A908" s="542">
        <v>728.0</v>
      </c>
      <c r="B908" s="560"/>
      <c r="C908" s="546"/>
      <c r="D908" s="547"/>
      <c r="E908" s="559"/>
      <c r="F908" s="337"/>
      <c r="G908" s="337"/>
      <c r="H908" s="337"/>
      <c r="I908" s="543"/>
      <c r="J908" s="480"/>
      <c r="K908" s="488" t="str">
        <f t="shared" si="1"/>
        <v/>
      </c>
      <c r="L908" s="489">
        <f t="shared" si="5"/>
        <v>123</v>
      </c>
      <c r="M908" s="489">
        <f t="shared" si="3"/>
        <v>10</v>
      </c>
      <c r="N908" s="489" t="str">
        <f t="shared" si="4"/>
        <v/>
      </c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</row>
    <row r="909">
      <c r="A909" s="542">
        <v>729.0</v>
      </c>
      <c r="B909" s="560"/>
      <c r="C909" s="546"/>
      <c r="D909" s="547"/>
      <c r="E909" s="559"/>
      <c r="F909" s="337"/>
      <c r="G909" s="337"/>
      <c r="H909" s="337"/>
      <c r="I909" s="543"/>
      <c r="J909" s="480"/>
      <c r="K909" s="488" t="str">
        <f t="shared" si="1"/>
        <v/>
      </c>
      <c r="L909" s="489">
        <f t="shared" si="5"/>
        <v>123</v>
      </c>
      <c r="M909" s="489">
        <f t="shared" si="3"/>
        <v>10</v>
      </c>
      <c r="N909" s="489" t="str">
        <f t="shared" si="4"/>
        <v/>
      </c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</row>
    <row r="910">
      <c r="A910" s="542">
        <v>730.0</v>
      </c>
      <c r="B910" s="560"/>
      <c r="C910" s="546"/>
      <c r="D910" s="547"/>
      <c r="E910" s="559"/>
      <c r="F910" s="337"/>
      <c r="G910" s="337"/>
      <c r="H910" s="337"/>
      <c r="I910" s="543"/>
      <c r="J910" s="480"/>
      <c r="K910" s="488" t="str">
        <f t="shared" si="1"/>
        <v/>
      </c>
      <c r="L910" s="489">
        <f t="shared" si="5"/>
        <v>123</v>
      </c>
      <c r="M910" s="489">
        <f t="shared" si="3"/>
        <v>10</v>
      </c>
      <c r="N910" s="489" t="str">
        <f t="shared" si="4"/>
        <v/>
      </c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</row>
    <row r="911">
      <c r="A911" s="542">
        <v>731.0</v>
      </c>
      <c r="B911" s="560"/>
      <c r="C911" s="546"/>
      <c r="D911" s="547"/>
      <c r="E911" s="559"/>
      <c r="F911" s="337"/>
      <c r="G911" s="337"/>
      <c r="H911" s="337"/>
      <c r="I911" s="543"/>
      <c r="J911" s="480"/>
      <c r="K911" s="488" t="str">
        <f t="shared" si="1"/>
        <v/>
      </c>
      <c r="L911" s="489">
        <f t="shared" si="5"/>
        <v>123</v>
      </c>
      <c r="M911" s="489">
        <f t="shared" si="3"/>
        <v>10</v>
      </c>
      <c r="N911" s="489" t="str">
        <f t="shared" si="4"/>
        <v/>
      </c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</row>
    <row r="912">
      <c r="A912" s="542">
        <v>732.0</v>
      </c>
      <c r="B912" s="560"/>
      <c r="C912" s="546"/>
      <c r="D912" s="547"/>
      <c r="E912" s="559"/>
      <c r="F912" s="337"/>
      <c r="G912" s="337"/>
      <c r="H912" s="337"/>
      <c r="I912" s="543"/>
      <c r="J912" s="480"/>
      <c r="K912" s="488" t="str">
        <f t="shared" si="1"/>
        <v/>
      </c>
      <c r="L912" s="489">
        <f t="shared" si="5"/>
        <v>123</v>
      </c>
      <c r="M912" s="489">
        <f t="shared" si="3"/>
        <v>10</v>
      </c>
      <c r="N912" s="489" t="str">
        <f t="shared" si="4"/>
        <v/>
      </c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</row>
    <row r="913">
      <c r="A913" s="542">
        <v>733.0</v>
      </c>
      <c r="B913" s="560"/>
      <c r="C913" s="546"/>
      <c r="D913" s="547"/>
      <c r="E913" s="559"/>
      <c r="F913" s="337"/>
      <c r="G913" s="337"/>
      <c r="H913" s="337"/>
      <c r="I913" s="543"/>
      <c r="J913" s="480"/>
      <c r="K913" s="488" t="str">
        <f t="shared" si="1"/>
        <v/>
      </c>
      <c r="L913" s="489">
        <f t="shared" si="5"/>
        <v>123</v>
      </c>
      <c r="M913" s="489">
        <f t="shared" si="3"/>
        <v>10</v>
      </c>
      <c r="N913" s="489" t="str">
        <f t="shared" si="4"/>
        <v/>
      </c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</row>
    <row r="914">
      <c r="A914" s="542">
        <v>734.0</v>
      </c>
      <c r="B914" s="560"/>
      <c r="C914" s="546"/>
      <c r="D914" s="547"/>
      <c r="E914" s="559"/>
      <c r="F914" s="337"/>
      <c r="G914" s="337"/>
      <c r="H914" s="337"/>
      <c r="I914" s="543"/>
      <c r="J914" s="480"/>
      <c r="K914" s="488" t="str">
        <f t="shared" si="1"/>
        <v/>
      </c>
      <c r="L914" s="489">
        <f t="shared" si="5"/>
        <v>123</v>
      </c>
      <c r="M914" s="489">
        <f t="shared" si="3"/>
        <v>10</v>
      </c>
      <c r="N914" s="489" t="str">
        <f t="shared" si="4"/>
        <v/>
      </c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</row>
    <row r="915">
      <c r="A915" s="542">
        <v>735.0</v>
      </c>
      <c r="B915" s="560"/>
      <c r="C915" s="546"/>
      <c r="D915" s="547"/>
      <c r="E915" s="559"/>
      <c r="F915" s="337"/>
      <c r="G915" s="337"/>
      <c r="H915" s="337"/>
      <c r="I915" s="543"/>
      <c r="J915" s="480"/>
      <c r="K915" s="488" t="str">
        <f t="shared" si="1"/>
        <v/>
      </c>
      <c r="L915" s="489">
        <f t="shared" si="5"/>
        <v>123</v>
      </c>
      <c r="M915" s="489">
        <f t="shared" si="3"/>
        <v>10</v>
      </c>
      <c r="N915" s="489" t="str">
        <f t="shared" si="4"/>
        <v/>
      </c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</row>
    <row r="916">
      <c r="A916" s="542">
        <v>736.0</v>
      </c>
      <c r="B916" s="560"/>
      <c r="C916" s="546"/>
      <c r="D916" s="547"/>
      <c r="E916" s="559"/>
      <c r="F916" s="337"/>
      <c r="G916" s="337"/>
      <c r="H916" s="337"/>
      <c r="I916" s="543"/>
      <c r="J916" s="480"/>
      <c r="K916" s="488" t="str">
        <f t="shared" si="1"/>
        <v/>
      </c>
      <c r="L916" s="489">
        <f t="shared" si="5"/>
        <v>123</v>
      </c>
      <c r="M916" s="489">
        <f t="shared" si="3"/>
        <v>10</v>
      </c>
      <c r="N916" s="489" t="str">
        <f t="shared" si="4"/>
        <v/>
      </c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</row>
    <row r="917">
      <c r="A917" s="542">
        <v>737.0</v>
      </c>
      <c r="B917" s="560"/>
      <c r="C917" s="546"/>
      <c r="D917" s="547"/>
      <c r="E917" s="559"/>
      <c r="F917" s="337"/>
      <c r="G917" s="337"/>
      <c r="H917" s="337"/>
      <c r="I917" s="543"/>
      <c r="J917" s="480"/>
      <c r="K917" s="488" t="str">
        <f t="shared" si="1"/>
        <v/>
      </c>
      <c r="L917" s="489">
        <f t="shared" si="5"/>
        <v>123</v>
      </c>
      <c r="M917" s="489">
        <f t="shared" si="3"/>
        <v>10</v>
      </c>
      <c r="N917" s="489" t="str">
        <f t="shared" si="4"/>
        <v/>
      </c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</row>
    <row r="918">
      <c r="A918" s="542">
        <v>738.0</v>
      </c>
      <c r="B918" s="560"/>
      <c r="C918" s="546"/>
      <c r="D918" s="547"/>
      <c r="E918" s="559"/>
      <c r="F918" s="337"/>
      <c r="G918" s="337"/>
      <c r="H918" s="337"/>
      <c r="I918" s="543"/>
      <c r="J918" s="480"/>
      <c r="K918" s="488" t="str">
        <f t="shared" si="1"/>
        <v/>
      </c>
      <c r="L918" s="489">
        <f t="shared" si="5"/>
        <v>123</v>
      </c>
      <c r="M918" s="489">
        <f t="shared" si="3"/>
        <v>10</v>
      </c>
      <c r="N918" s="489" t="str">
        <f t="shared" si="4"/>
        <v/>
      </c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</row>
    <row r="919">
      <c r="A919" s="542">
        <v>739.0</v>
      </c>
      <c r="B919" s="560"/>
      <c r="C919" s="546"/>
      <c r="D919" s="547"/>
      <c r="E919" s="559"/>
      <c r="F919" s="337"/>
      <c r="G919" s="337"/>
      <c r="H919" s="337"/>
      <c r="I919" s="543"/>
      <c r="J919" s="480"/>
      <c r="K919" s="488" t="str">
        <f t="shared" si="1"/>
        <v/>
      </c>
      <c r="L919" s="489">
        <f t="shared" si="5"/>
        <v>123</v>
      </c>
      <c r="M919" s="489">
        <f t="shared" si="3"/>
        <v>10</v>
      </c>
      <c r="N919" s="489" t="str">
        <f t="shared" si="4"/>
        <v/>
      </c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</row>
    <row r="920">
      <c r="A920" s="542">
        <v>740.0</v>
      </c>
      <c r="B920" s="561"/>
      <c r="C920" s="542"/>
      <c r="D920" s="544"/>
      <c r="E920" s="558"/>
      <c r="F920" s="543"/>
      <c r="G920" s="543"/>
      <c r="H920" s="543"/>
      <c r="I920" s="543"/>
      <c r="J920" s="480"/>
      <c r="K920" s="488" t="str">
        <f t="shared" si="1"/>
        <v/>
      </c>
      <c r="L920" s="489">
        <f t="shared" si="5"/>
        <v>123</v>
      </c>
      <c r="M920" s="489">
        <f t="shared" si="3"/>
        <v>10</v>
      </c>
      <c r="N920" s="489" t="str">
        <f t="shared" si="4"/>
        <v/>
      </c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</row>
    <row r="921">
      <c r="A921" s="542">
        <v>741.0</v>
      </c>
      <c r="B921" s="561"/>
      <c r="C921" s="542"/>
      <c r="D921" s="544"/>
      <c r="E921" s="558"/>
      <c r="F921" s="543"/>
      <c r="G921" s="543"/>
      <c r="H921" s="543"/>
      <c r="I921" s="543"/>
      <c r="J921" s="480"/>
      <c r="K921" s="488" t="str">
        <f t="shared" si="1"/>
        <v/>
      </c>
      <c r="L921" s="489">
        <f t="shared" si="5"/>
        <v>123</v>
      </c>
      <c r="M921" s="489">
        <f t="shared" si="3"/>
        <v>10</v>
      </c>
      <c r="N921" s="489" t="str">
        <f t="shared" si="4"/>
        <v/>
      </c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</row>
    <row r="922">
      <c r="A922" s="542">
        <v>742.0</v>
      </c>
      <c r="B922" s="543"/>
      <c r="C922" s="543"/>
      <c r="D922" s="544"/>
      <c r="E922" s="558"/>
      <c r="F922" s="543"/>
      <c r="G922" s="543"/>
      <c r="H922" s="543"/>
      <c r="I922" s="543"/>
      <c r="J922" s="480"/>
      <c r="K922" s="488" t="str">
        <f t="shared" si="1"/>
        <v/>
      </c>
      <c r="L922" s="489">
        <f t="shared" si="5"/>
        <v>123</v>
      </c>
      <c r="M922" s="489">
        <f t="shared" si="3"/>
        <v>10</v>
      </c>
      <c r="N922" s="489" t="str">
        <f t="shared" si="4"/>
        <v/>
      </c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</row>
    <row r="923">
      <c r="A923" s="542">
        <v>743.0</v>
      </c>
      <c r="B923" s="543"/>
      <c r="C923" s="543"/>
      <c r="D923" s="544"/>
      <c r="E923" s="558"/>
      <c r="F923" s="543"/>
      <c r="G923" s="543"/>
      <c r="H923" s="543"/>
      <c r="I923" s="543"/>
      <c r="J923" s="480"/>
      <c r="K923" s="488" t="str">
        <f t="shared" si="1"/>
        <v/>
      </c>
      <c r="L923" s="489">
        <f t="shared" si="5"/>
        <v>123</v>
      </c>
      <c r="M923" s="489">
        <f t="shared" si="3"/>
        <v>10</v>
      </c>
      <c r="N923" s="489" t="str">
        <f t="shared" si="4"/>
        <v/>
      </c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</row>
    <row r="924">
      <c r="A924" s="542">
        <v>744.0</v>
      </c>
      <c r="B924" s="543"/>
      <c r="C924" s="543"/>
      <c r="D924" s="544"/>
      <c r="E924" s="558"/>
      <c r="F924" s="543"/>
      <c r="G924" s="543"/>
      <c r="H924" s="543"/>
      <c r="I924" s="543"/>
      <c r="J924" s="480"/>
      <c r="K924" s="488" t="str">
        <f t="shared" si="1"/>
        <v/>
      </c>
      <c r="L924" s="489">
        <f t="shared" si="5"/>
        <v>123</v>
      </c>
      <c r="M924" s="489">
        <f t="shared" si="3"/>
        <v>10</v>
      </c>
      <c r="N924" s="489" t="str">
        <f t="shared" si="4"/>
        <v/>
      </c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</row>
    <row r="925">
      <c r="A925" s="542">
        <v>745.0</v>
      </c>
      <c r="B925" s="543"/>
      <c r="C925" s="543"/>
      <c r="D925" s="544"/>
      <c r="E925" s="558"/>
      <c r="F925" s="543"/>
      <c r="G925" s="543"/>
      <c r="H925" s="543"/>
      <c r="I925" s="543"/>
      <c r="J925" s="480"/>
      <c r="K925" s="488" t="str">
        <f t="shared" si="1"/>
        <v/>
      </c>
      <c r="L925" s="489">
        <f t="shared" si="5"/>
        <v>123</v>
      </c>
      <c r="M925" s="489">
        <f t="shared" si="3"/>
        <v>10</v>
      </c>
      <c r="N925" s="489" t="str">
        <f t="shared" si="4"/>
        <v/>
      </c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</row>
    <row r="926">
      <c r="A926" s="542">
        <v>746.0</v>
      </c>
      <c r="B926" s="543"/>
      <c r="C926" s="543"/>
      <c r="D926" s="544"/>
      <c r="E926" s="558"/>
      <c r="F926" s="543"/>
      <c r="G926" s="543"/>
      <c r="H926" s="543"/>
      <c r="I926" s="543"/>
      <c r="J926" s="480"/>
      <c r="K926" s="488" t="str">
        <f t="shared" si="1"/>
        <v/>
      </c>
      <c r="L926" s="489">
        <f t="shared" si="5"/>
        <v>123</v>
      </c>
      <c r="M926" s="489">
        <f t="shared" si="3"/>
        <v>10</v>
      </c>
      <c r="N926" s="489" t="str">
        <f t="shared" si="4"/>
        <v/>
      </c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</row>
    <row r="927">
      <c r="A927" s="542">
        <v>747.0</v>
      </c>
      <c r="B927" s="543"/>
      <c r="C927" s="543"/>
      <c r="D927" s="544"/>
      <c r="E927" s="558"/>
      <c r="F927" s="543"/>
      <c r="G927" s="543"/>
      <c r="H927" s="543"/>
      <c r="I927" s="543"/>
      <c r="J927" s="480"/>
      <c r="K927" s="488" t="str">
        <f t="shared" si="1"/>
        <v/>
      </c>
      <c r="L927" s="489">
        <f t="shared" si="5"/>
        <v>123</v>
      </c>
      <c r="M927" s="489">
        <f t="shared" si="3"/>
        <v>10</v>
      </c>
      <c r="N927" s="489" t="str">
        <f t="shared" si="4"/>
        <v/>
      </c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</row>
    <row r="928">
      <c r="A928" s="542">
        <v>748.0</v>
      </c>
      <c r="B928" s="543"/>
      <c r="C928" s="543"/>
      <c r="D928" s="544"/>
      <c r="E928" s="558"/>
      <c r="F928" s="543"/>
      <c r="G928" s="543"/>
      <c r="H928" s="543"/>
      <c r="I928" s="543"/>
      <c r="J928" s="480"/>
      <c r="K928" s="488" t="str">
        <f t="shared" si="1"/>
        <v/>
      </c>
      <c r="L928" s="489">
        <f t="shared" si="5"/>
        <v>123</v>
      </c>
      <c r="M928" s="489">
        <f t="shared" si="3"/>
        <v>10</v>
      </c>
      <c r="N928" s="489" t="str">
        <f t="shared" si="4"/>
        <v/>
      </c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</row>
    <row r="929">
      <c r="A929" s="542">
        <v>749.0</v>
      </c>
      <c r="B929" s="543"/>
      <c r="C929" s="543"/>
      <c r="D929" s="544"/>
      <c r="E929" s="558"/>
      <c r="F929" s="543"/>
      <c r="G929" s="543"/>
      <c r="H929" s="543"/>
      <c r="I929" s="543"/>
      <c r="J929" s="480"/>
      <c r="K929" s="488" t="str">
        <f t="shared" si="1"/>
        <v/>
      </c>
      <c r="L929" s="489">
        <f t="shared" si="5"/>
        <v>123</v>
      </c>
      <c r="M929" s="489">
        <f t="shared" si="3"/>
        <v>10</v>
      </c>
      <c r="N929" s="489" t="str">
        <f t="shared" si="4"/>
        <v/>
      </c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</row>
    <row r="930">
      <c r="A930" s="542">
        <v>750.0</v>
      </c>
      <c r="B930" s="543"/>
      <c r="C930" s="543"/>
      <c r="D930" s="544"/>
      <c r="E930" s="558"/>
      <c r="F930" s="543"/>
      <c r="G930" s="543"/>
      <c r="H930" s="543"/>
      <c r="I930" s="543"/>
      <c r="J930" s="480"/>
      <c r="K930" s="488" t="str">
        <f t="shared" si="1"/>
        <v/>
      </c>
      <c r="L930" s="489">
        <f t="shared" si="5"/>
        <v>123</v>
      </c>
      <c r="M930" s="489">
        <f t="shared" si="3"/>
        <v>10</v>
      </c>
      <c r="N930" s="489" t="str">
        <f t="shared" si="4"/>
        <v/>
      </c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</row>
    <row r="931">
      <c r="A931" s="542">
        <v>751.0</v>
      </c>
      <c r="B931" s="543"/>
      <c r="C931" s="543"/>
      <c r="D931" s="544"/>
      <c r="E931" s="558"/>
      <c r="F931" s="543"/>
      <c r="G931" s="543"/>
      <c r="H931" s="543"/>
      <c r="I931" s="543"/>
      <c r="J931" s="480"/>
      <c r="K931" s="488" t="str">
        <f t="shared" si="1"/>
        <v/>
      </c>
      <c r="L931" s="489">
        <f t="shared" si="5"/>
        <v>123</v>
      </c>
      <c r="M931" s="489">
        <f t="shared" si="3"/>
        <v>10</v>
      </c>
      <c r="N931" s="489" t="str">
        <f t="shared" si="4"/>
        <v/>
      </c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</row>
    <row r="932">
      <c r="A932" s="542">
        <v>752.0</v>
      </c>
      <c r="B932" s="543"/>
      <c r="C932" s="543"/>
      <c r="D932" s="544"/>
      <c r="E932" s="558"/>
      <c r="F932" s="543"/>
      <c r="G932" s="543"/>
      <c r="H932" s="543"/>
      <c r="I932" s="543"/>
      <c r="J932" s="480"/>
      <c r="K932" s="488" t="str">
        <f t="shared" si="1"/>
        <v/>
      </c>
      <c r="L932" s="489">
        <f t="shared" si="5"/>
        <v>123</v>
      </c>
      <c r="M932" s="489">
        <f t="shared" si="3"/>
        <v>10</v>
      </c>
      <c r="N932" s="489" t="str">
        <f t="shared" si="4"/>
        <v/>
      </c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</row>
    <row r="933">
      <c r="A933" s="542">
        <v>753.0</v>
      </c>
      <c r="B933" s="543"/>
      <c r="C933" s="543"/>
      <c r="D933" s="544"/>
      <c r="E933" s="558"/>
      <c r="F933" s="543"/>
      <c r="G933" s="543"/>
      <c r="H933" s="543"/>
      <c r="I933" s="543"/>
      <c r="J933" s="480"/>
      <c r="K933" s="488" t="str">
        <f t="shared" si="1"/>
        <v/>
      </c>
      <c r="L933" s="489">
        <f t="shared" si="5"/>
        <v>123</v>
      </c>
      <c r="M933" s="489">
        <f t="shared" si="3"/>
        <v>10</v>
      </c>
      <c r="N933" s="489" t="str">
        <f t="shared" si="4"/>
        <v/>
      </c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</row>
    <row r="934">
      <c r="A934" s="542">
        <v>754.0</v>
      </c>
      <c r="B934" s="543"/>
      <c r="C934" s="543"/>
      <c r="D934" s="544"/>
      <c r="E934" s="558"/>
      <c r="F934" s="543"/>
      <c r="G934" s="543"/>
      <c r="H934" s="543"/>
      <c r="I934" s="543"/>
      <c r="J934" s="480"/>
      <c r="K934" s="488" t="str">
        <f t="shared" si="1"/>
        <v/>
      </c>
      <c r="L934" s="489">
        <f t="shared" si="5"/>
        <v>123</v>
      </c>
      <c r="M934" s="489">
        <f t="shared" si="3"/>
        <v>10</v>
      </c>
      <c r="N934" s="489" t="str">
        <f t="shared" si="4"/>
        <v/>
      </c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</row>
    <row r="935">
      <c r="A935" s="542">
        <v>755.0</v>
      </c>
      <c r="B935" s="543"/>
      <c r="C935" s="543"/>
      <c r="D935" s="544"/>
      <c r="E935" s="558"/>
      <c r="F935" s="543"/>
      <c r="G935" s="543"/>
      <c r="H935" s="543"/>
      <c r="I935" s="543"/>
      <c r="J935" s="480"/>
      <c r="K935" s="488" t="str">
        <f t="shared" si="1"/>
        <v/>
      </c>
      <c r="L935" s="489">
        <f t="shared" si="5"/>
        <v>123</v>
      </c>
      <c r="M935" s="489">
        <f t="shared" si="3"/>
        <v>10</v>
      </c>
      <c r="N935" s="489" t="str">
        <f t="shared" si="4"/>
        <v/>
      </c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</row>
    <row r="936">
      <c r="A936" s="542">
        <v>756.0</v>
      </c>
      <c r="B936" s="543"/>
      <c r="C936" s="543"/>
      <c r="D936" s="544"/>
      <c r="E936" s="558"/>
      <c r="F936" s="543"/>
      <c r="G936" s="543"/>
      <c r="H936" s="543"/>
      <c r="I936" s="543"/>
      <c r="J936" s="480"/>
      <c r="K936" s="488" t="str">
        <f t="shared" si="1"/>
        <v/>
      </c>
      <c r="L936" s="489">
        <f t="shared" si="5"/>
        <v>123</v>
      </c>
      <c r="M936" s="489">
        <f t="shared" si="3"/>
        <v>10</v>
      </c>
      <c r="N936" s="489" t="str">
        <f t="shared" si="4"/>
        <v/>
      </c>
      <c r="O936" s="194"/>
      <c r="P936" s="194"/>
      <c r="Q936" s="194"/>
      <c r="R936" s="194"/>
      <c r="S936" s="194"/>
      <c r="T936" s="194"/>
      <c r="U936" s="194"/>
      <c r="V936" s="194"/>
      <c r="W936" s="194"/>
      <c r="X936" s="194"/>
      <c r="Y936" s="194"/>
    </row>
    <row r="937">
      <c r="A937" s="542">
        <v>757.0</v>
      </c>
      <c r="B937" s="543"/>
      <c r="C937" s="543"/>
      <c r="D937" s="544"/>
      <c r="E937" s="558"/>
      <c r="F937" s="543"/>
      <c r="G937" s="543"/>
      <c r="H937" s="543"/>
      <c r="I937" s="543"/>
      <c r="J937" s="480"/>
      <c r="K937" s="488" t="str">
        <f t="shared" si="1"/>
        <v/>
      </c>
      <c r="L937" s="489">
        <f t="shared" si="5"/>
        <v>123</v>
      </c>
      <c r="M937" s="489">
        <f t="shared" si="3"/>
        <v>10</v>
      </c>
      <c r="N937" s="489" t="str">
        <f t="shared" si="4"/>
        <v/>
      </c>
      <c r="O937" s="194"/>
      <c r="P937" s="194"/>
      <c r="Q937" s="194"/>
      <c r="R937" s="194"/>
      <c r="S937" s="194"/>
      <c r="T937" s="194"/>
      <c r="U937" s="194"/>
      <c r="V937" s="194"/>
      <c r="W937" s="194"/>
      <c r="X937" s="194"/>
      <c r="Y937" s="194"/>
    </row>
    <row r="938">
      <c r="A938" s="542">
        <v>758.0</v>
      </c>
      <c r="B938" s="543"/>
      <c r="C938" s="543"/>
      <c r="D938" s="544"/>
      <c r="E938" s="558"/>
      <c r="F938" s="543"/>
      <c r="G938" s="543"/>
      <c r="H938" s="543"/>
      <c r="I938" s="543"/>
      <c r="J938" s="480"/>
      <c r="K938" s="488" t="str">
        <f t="shared" si="1"/>
        <v/>
      </c>
      <c r="L938" s="489">
        <f t="shared" si="5"/>
        <v>123</v>
      </c>
      <c r="M938" s="489">
        <f t="shared" si="3"/>
        <v>10</v>
      </c>
      <c r="N938" s="489" t="str">
        <f t="shared" si="4"/>
        <v/>
      </c>
      <c r="O938" s="194"/>
      <c r="P938" s="194"/>
      <c r="Q938" s="194"/>
      <c r="R938" s="194"/>
      <c r="S938" s="194"/>
      <c r="T938" s="194"/>
      <c r="U938" s="194"/>
      <c r="V938" s="194"/>
      <c r="W938" s="194"/>
      <c r="X938" s="194"/>
      <c r="Y938" s="194"/>
    </row>
    <row r="939">
      <c r="A939" s="542">
        <v>759.0</v>
      </c>
      <c r="B939" s="543"/>
      <c r="C939" s="543"/>
      <c r="D939" s="544"/>
      <c r="E939" s="558"/>
      <c r="F939" s="543"/>
      <c r="G939" s="543"/>
      <c r="H939" s="543"/>
      <c r="I939" s="543"/>
      <c r="J939" s="480"/>
      <c r="K939" s="488" t="str">
        <f t="shared" si="1"/>
        <v/>
      </c>
      <c r="L939" s="489">
        <f t="shared" si="5"/>
        <v>123</v>
      </c>
      <c r="M939" s="489">
        <f t="shared" si="3"/>
        <v>10</v>
      </c>
      <c r="N939" s="489" t="str">
        <f t="shared" si="4"/>
        <v/>
      </c>
      <c r="O939" s="194"/>
      <c r="P939" s="194"/>
      <c r="Q939" s="194"/>
      <c r="R939" s="194"/>
      <c r="S939" s="194"/>
      <c r="T939" s="194"/>
      <c r="U939" s="194"/>
      <c r="V939" s="194"/>
      <c r="W939" s="194"/>
      <c r="X939" s="194"/>
      <c r="Y939" s="194"/>
    </row>
    <row r="940">
      <c r="A940" s="542">
        <v>760.0</v>
      </c>
      <c r="B940" s="543"/>
      <c r="C940" s="543"/>
      <c r="D940" s="544"/>
      <c r="E940" s="558"/>
      <c r="F940" s="543"/>
      <c r="G940" s="543"/>
      <c r="H940" s="543"/>
      <c r="I940" s="543"/>
      <c r="J940" s="480"/>
      <c r="K940" s="488" t="str">
        <f t="shared" si="1"/>
        <v/>
      </c>
      <c r="L940" s="489">
        <f t="shared" si="5"/>
        <v>123</v>
      </c>
      <c r="M940" s="489">
        <f t="shared" si="3"/>
        <v>10</v>
      </c>
      <c r="N940" s="489" t="str">
        <f t="shared" si="4"/>
        <v/>
      </c>
      <c r="O940" s="194"/>
      <c r="P940" s="194"/>
      <c r="Q940" s="194"/>
      <c r="R940" s="194"/>
      <c r="S940" s="194"/>
      <c r="T940" s="194"/>
      <c r="U940" s="194"/>
      <c r="V940" s="194"/>
      <c r="W940" s="194"/>
      <c r="X940" s="194"/>
      <c r="Y940" s="194"/>
    </row>
    <row r="941">
      <c r="A941" s="542">
        <v>761.0</v>
      </c>
      <c r="B941" s="543"/>
      <c r="C941" s="543"/>
      <c r="D941" s="544"/>
      <c r="E941" s="558"/>
      <c r="F941" s="543"/>
      <c r="G941" s="543"/>
      <c r="H941" s="543"/>
      <c r="I941" s="543"/>
      <c r="J941" s="480"/>
      <c r="K941" s="488" t="str">
        <f t="shared" si="1"/>
        <v/>
      </c>
      <c r="L941" s="489">
        <f t="shared" si="5"/>
        <v>123</v>
      </c>
      <c r="M941" s="489">
        <f t="shared" si="3"/>
        <v>10</v>
      </c>
      <c r="N941" s="489" t="str">
        <f t="shared" si="4"/>
        <v/>
      </c>
      <c r="O941" s="194"/>
      <c r="P941" s="194"/>
      <c r="Q941" s="194"/>
      <c r="R941" s="194"/>
      <c r="S941" s="194"/>
      <c r="T941" s="194"/>
      <c r="U941" s="194"/>
      <c r="V941" s="194"/>
      <c r="W941" s="194"/>
      <c r="X941" s="194"/>
      <c r="Y941" s="194"/>
    </row>
    <row r="942">
      <c r="A942" s="542">
        <v>762.0</v>
      </c>
      <c r="B942" s="543"/>
      <c r="C942" s="543"/>
      <c r="D942" s="544"/>
      <c r="E942" s="558"/>
      <c r="F942" s="543"/>
      <c r="G942" s="543"/>
      <c r="H942" s="543"/>
      <c r="I942" s="543"/>
      <c r="J942" s="480"/>
      <c r="K942" s="488" t="str">
        <f t="shared" si="1"/>
        <v/>
      </c>
      <c r="L942" s="489">
        <f t="shared" si="5"/>
        <v>123</v>
      </c>
      <c r="M942" s="489">
        <f t="shared" si="3"/>
        <v>10</v>
      </c>
      <c r="N942" s="489" t="str">
        <f t="shared" si="4"/>
        <v/>
      </c>
      <c r="O942" s="194"/>
      <c r="P942" s="194"/>
      <c r="Q942" s="194"/>
      <c r="R942" s="194"/>
      <c r="S942" s="194"/>
      <c r="T942" s="194"/>
      <c r="U942" s="194"/>
      <c r="V942" s="194"/>
      <c r="W942" s="194"/>
      <c r="X942" s="194"/>
      <c r="Y942" s="194"/>
    </row>
    <row r="943">
      <c r="A943" s="542">
        <v>763.0</v>
      </c>
      <c r="B943" s="543"/>
      <c r="C943" s="543"/>
      <c r="D943" s="544"/>
      <c r="E943" s="558"/>
      <c r="F943" s="543"/>
      <c r="G943" s="543"/>
      <c r="H943" s="543"/>
      <c r="I943" s="543"/>
      <c r="J943" s="480"/>
      <c r="K943" s="488" t="str">
        <f t="shared" si="1"/>
        <v/>
      </c>
      <c r="L943" s="489">
        <f t="shared" si="5"/>
        <v>123</v>
      </c>
      <c r="M943" s="489">
        <f t="shared" si="3"/>
        <v>10</v>
      </c>
      <c r="N943" s="489" t="str">
        <f t="shared" si="4"/>
        <v/>
      </c>
      <c r="O943" s="194"/>
      <c r="P943" s="194"/>
      <c r="Q943" s="194"/>
      <c r="R943" s="194"/>
      <c r="S943" s="194"/>
      <c r="T943" s="194"/>
      <c r="U943" s="194"/>
      <c r="V943" s="194"/>
      <c r="W943" s="194"/>
      <c r="X943" s="194"/>
      <c r="Y943" s="194"/>
    </row>
    <row r="944">
      <c r="A944" s="542">
        <v>764.0</v>
      </c>
      <c r="B944" s="543"/>
      <c r="C944" s="543"/>
      <c r="D944" s="544"/>
      <c r="E944" s="558"/>
      <c r="F944" s="543"/>
      <c r="G944" s="543"/>
      <c r="H944" s="543"/>
      <c r="I944" s="543"/>
      <c r="J944" s="480"/>
      <c r="K944" s="488" t="str">
        <f t="shared" si="1"/>
        <v/>
      </c>
      <c r="L944" s="489">
        <f t="shared" si="5"/>
        <v>123</v>
      </c>
      <c r="M944" s="489">
        <f t="shared" si="3"/>
        <v>10</v>
      </c>
      <c r="N944" s="489" t="str">
        <f t="shared" si="4"/>
        <v/>
      </c>
      <c r="O944" s="194"/>
      <c r="P944" s="194"/>
      <c r="Q944" s="194"/>
      <c r="R944" s="194"/>
      <c r="S944" s="194"/>
      <c r="T944" s="194"/>
      <c r="U944" s="194"/>
      <c r="V944" s="194"/>
      <c r="W944" s="194"/>
      <c r="X944" s="194"/>
      <c r="Y944" s="194"/>
    </row>
    <row r="945">
      <c r="A945" s="542">
        <v>765.0</v>
      </c>
      <c r="B945" s="543"/>
      <c r="C945" s="543"/>
      <c r="D945" s="544"/>
      <c r="E945" s="558"/>
      <c r="F945" s="543"/>
      <c r="G945" s="543"/>
      <c r="H945" s="543"/>
      <c r="I945" s="543"/>
      <c r="J945" s="480"/>
      <c r="K945" s="488" t="str">
        <f t="shared" si="1"/>
        <v/>
      </c>
      <c r="L945" s="489">
        <f t="shared" si="5"/>
        <v>123</v>
      </c>
      <c r="M945" s="489">
        <f t="shared" si="3"/>
        <v>10</v>
      </c>
      <c r="N945" s="489" t="str">
        <f t="shared" si="4"/>
        <v/>
      </c>
      <c r="O945" s="194"/>
      <c r="P945" s="194"/>
      <c r="Q945" s="194"/>
      <c r="R945" s="194"/>
      <c r="S945" s="194"/>
      <c r="T945" s="194"/>
      <c r="U945" s="194"/>
      <c r="V945" s="194"/>
      <c r="W945" s="194"/>
      <c r="X945" s="194"/>
      <c r="Y945" s="194"/>
    </row>
    <row r="946">
      <c r="A946" s="542">
        <v>766.0</v>
      </c>
      <c r="B946" s="543"/>
      <c r="C946" s="543"/>
      <c r="D946" s="544"/>
      <c r="E946" s="558"/>
      <c r="F946" s="543"/>
      <c r="G946" s="543"/>
      <c r="H946" s="543"/>
      <c r="I946" s="543"/>
      <c r="J946" s="480"/>
      <c r="K946" s="488" t="str">
        <f t="shared" si="1"/>
        <v/>
      </c>
      <c r="L946" s="489">
        <f t="shared" si="5"/>
        <v>123</v>
      </c>
      <c r="M946" s="489">
        <f t="shared" si="3"/>
        <v>10</v>
      </c>
      <c r="N946" s="489" t="str">
        <f t="shared" si="4"/>
        <v/>
      </c>
      <c r="O946" s="194"/>
      <c r="P946" s="194"/>
      <c r="Q946" s="194"/>
      <c r="R946" s="194"/>
      <c r="S946" s="194"/>
      <c r="T946" s="194"/>
      <c r="U946" s="194"/>
      <c r="V946" s="194"/>
      <c r="W946" s="194"/>
      <c r="X946" s="194"/>
      <c r="Y946" s="194"/>
    </row>
    <row r="947">
      <c r="A947" s="542">
        <v>767.0</v>
      </c>
      <c r="B947" s="543"/>
      <c r="C947" s="543"/>
      <c r="D947" s="544"/>
      <c r="E947" s="558"/>
      <c r="F947" s="543"/>
      <c r="G947" s="543"/>
      <c r="H947" s="543"/>
      <c r="I947" s="543"/>
      <c r="J947" s="480"/>
      <c r="K947" s="488" t="str">
        <f t="shared" si="1"/>
        <v/>
      </c>
      <c r="L947" s="489">
        <f t="shared" si="5"/>
        <v>123</v>
      </c>
      <c r="M947" s="489">
        <f t="shared" si="3"/>
        <v>10</v>
      </c>
      <c r="N947" s="489" t="str">
        <f t="shared" si="4"/>
        <v/>
      </c>
      <c r="O947" s="194"/>
      <c r="P947" s="194"/>
      <c r="Q947" s="194"/>
      <c r="R947" s="194"/>
      <c r="S947" s="194"/>
      <c r="T947" s="194"/>
      <c r="U947" s="194"/>
      <c r="V947" s="194"/>
      <c r="W947" s="194"/>
      <c r="X947" s="194"/>
      <c r="Y947" s="194"/>
    </row>
    <row r="948">
      <c r="A948" s="542">
        <v>768.0</v>
      </c>
      <c r="B948" s="543"/>
      <c r="C948" s="543"/>
      <c r="D948" s="544"/>
      <c r="E948" s="558"/>
      <c r="F948" s="543"/>
      <c r="G948" s="543"/>
      <c r="H948" s="543"/>
      <c r="I948" s="543"/>
      <c r="J948" s="480"/>
      <c r="K948" s="488" t="str">
        <f t="shared" si="1"/>
        <v/>
      </c>
      <c r="L948" s="489">
        <f t="shared" si="5"/>
        <v>123</v>
      </c>
      <c r="M948" s="489">
        <f t="shared" si="3"/>
        <v>10</v>
      </c>
      <c r="N948" s="489" t="str">
        <f t="shared" si="4"/>
        <v/>
      </c>
      <c r="O948" s="194"/>
      <c r="P948" s="194"/>
      <c r="Q948" s="194"/>
      <c r="R948" s="194"/>
      <c r="S948" s="194"/>
      <c r="T948" s="194"/>
      <c r="U948" s="194"/>
      <c r="V948" s="194"/>
      <c r="W948" s="194"/>
      <c r="X948" s="194"/>
      <c r="Y948" s="194"/>
    </row>
    <row r="949">
      <c r="A949" s="542">
        <v>769.0</v>
      </c>
      <c r="B949" s="543"/>
      <c r="C949" s="543"/>
      <c r="D949" s="544"/>
      <c r="E949" s="558"/>
      <c r="F949" s="543"/>
      <c r="G949" s="543"/>
      <c r="H949" s="543"/>
      <c r="I949" s="543"/>
      <c r="J949" s="480"/>
      <c r="K949" s="488" t="str">
        <f t="shared" si="1"/>
        <v/>
      </c>
      <c r="L949" s="489">
        <f t="shared" si="5"/>
        <v>123</v>
      </c>
      <c r="M949" s="489">
        <f t="shared" si="3"/>
        <v>10</v>
      </c>
      <c r="N949" s="489" t="str">
        <f t="shared" si="4"/>
        <v/>
      </c>
      <c r="O949" s="194"/>
      <c r="P949" s="194"/>
      <c r="Q949" s="194"/>
      <c r="R949" s="194"/>
      <c r="S949" s="194"/>
      <c r="T949" s="194"/>
      <c r="U949" s="194"/>
      <c r="V949" s="194"/>
      <c r="W949" s="194"/>
      <c r="X949" s="194"/>
      <c r="Y949" s="194"/>
    </row>
    <row r="950">
      <c r="A950" s="542">
        <v>770.0</v>
      </c>
      <c r="B950" s="543"/>
      <c r="C950" s="543"/>
      <c r="D950" s="544"/>
      <c r="E950" s="558"/>
      <c r="F950" s="543"/>
      <c r="G950" s="543"/>
      <c r="H950" s="543"/>
      <c r="I950" s="543"/>
      <c r="J950" s="480"/>
      <c r="K950" s="488" t="str">
        <f t="shared" si="1"/>
        <v/>
      </c>
      <c r="L950" s="489">
        <f t="shared" si="5"/>
        <v>123</v>
      </c>
      <c r="M950" s="489">
        <f t="shared" si="3"/>
        <v>10</v>
      </c>
      <c r="N950" s="489" t="str">
        <f t="shared" si="4"/>
        <v/>
      </c>
      <c r="O950" s="194"/>
      <c r="P950" s="194"/>
      <c r="Q950" s="194"/>
      <c r="R950" s="194"/>
      <c r="S950" s="194"/>
      <c r="T950" s="194"/>
      <c r="U950" s="194"/>
      <c r="V950" s="194"/>
      <c r="W950" s="194"/>
      <c r="X950" s="194"/>
      <c r="Y950" s="194"/>
    </row>
    <row r="951">
      <c r="A951" s="542">
        <v>771.0</v>
      </c>
      <c r="B951" s="337"/>
      <c r="C951" s="337"/>
      <c r="D951" s="547"/>
      <c r="E951" s="559"/>
      <c r="F951" s="337"/>
      <c r="G951" s="337"/>
      <c r="H951" s="543"/>
      <c r="I951" s="543"/>
      <c r="J951" s="480"/>
      <c r="K951" s="488" t="str">
        <f t="shared" si="1"/>
        <v/>
      </c>
      <c r="L951" s="489">
        <f t="shared" si="5"/>
        <v>123</v>
      </c>
      <c r="M951" s="489">
        <f t="shared" si="3"/>
        <v>10</v>
      </c>
      <c r="N951" s="489" t="str">
        <f t="shared" si="4"/>
        <v/>
      </c>
      <c r="O951" s="194"/>
      <c r="P951" s="194"/>
      <c r="Q951" s="194"/>
      <c r="R951" s="194"/>
      <c r="S951" s="194"/>
      <c r="T951" s="194"/>
      <c r="U951" s="194"/>
      <c r="V951" s="194"/>
      <c r="W951" s="194"/>
      <c r="X951" s="194"/>
      <c r="Y951" s="194"/>
    </row>
    <row r="952">
      <c r="A952" s="542">
        <v>772.0</v>
      </c>
      <c r="B952" s="337"/>
      <c r="C952" s="337"/>
      <c r="D952" s="547"/>
      <c r="E952" s="559"/>
      <c r="F952" s="337"/>
      <c r="G952" s="337"/>
      <c r="H952" s="543"/>
      <c r="I952" s="543"/>
      <c r="J952" s="480"/>
      <c r="K952" s="488" t="str">
        <f t="shared" si="1"/>
        <v/>
      </c>
      <c r="L952" s="489">
        <f t="shared" si="5"/>
        <v>123</v>
      </c>
      <c r="M952" s="489">
        <f t="shared" si="3"/>
        <v>10</v>
      </c>
      <c r="N952" s="489" t="str">
        <f t="shared" si="4"/>
        <v/>
      </c>
      <c r="O952" s="194"/>
      <c r="P952" s="194"/>
      <c r="Q952" s="194"/>
      <c r="R952" s="194"/>
      <c r="S952" s="194"/>
      <c r="T952" s="194"/>
      <c r="U952" s="194"/>
      <c r="V952" s="194"/>
      <c r="W952" s="194"/>
      <c r="X952" s="194"/>
      <c r="Y952" s="194"/>
    </row>
    <row r="953">
      <c r="A953" s="542">
        <v>773.0</v>
      </c>
      <c r="B953" s="337"/>
      <c r="C953" s="337"/>
      <c r="D953" s="547"/>
      <c r="E953" s="559"/>
      <c r="F953" s="337"/>
      <c r="G953" s="337"/>
      <c r="H953" s="543"/>
      <c r="I953" s="543"/>
      <c r="J953" s="480"/>
      <c r="K953" s="488" t="str">
        <f t="shared" si="1"/>
        <v/>
      </c>
      <c r="L953" s="489">
        <f t="shared" si="5"/>
        <v>123</v>
      </c>
      <c r="M953" s="489">
        <f t="shared" si="3"/>
        <v>10</v>
      </c>
      <c r="N953" s="489" t="str">
        <f t="shared" si="4"/>
        <v/>
      </c>
      <c r="O953" s="194"/>
      <c r="P953" s="194"/>
      <c r="Q953" s="194"/>
      <c r="R953" s="194"/>
      <c r="S953" s="194"/>
      <c r="T953" s="194"/>
      <c r="U953" s="194"/>
      <c r="V953" s="194"/>
      <c r="W953" s="194"/>
      <c r="X953" s="194"/>
      <c r="Y953" s="194"/>
    </row>
    <row r="954">
      <c r="A954" s="542">
        <v>774.0</v>
      </c>
      <c r="B954" s="337"/>
      <c r="C954" s="337"/>
      <c r="D954" s="547"/>
      <c r="E954" s="559"/>
      <c r="F954" s="337"/>
      <c r="G954" s="337"/>
      <c r="H954" s="543"/>
      <c r="I954" s="543"/>
      <c r="J954" s="480"/>
      <c r="K954" s="488" t="str">
        <f t="shared" si="1"/>
        <v/>
      </c>
      <c r="L954" s="489">
        <f t="shared" si="5"/>
        <v>123</v>
      </c>
      <c r="M954" s="489">
        <f t="shared" si="3"/>
        <v>10</v>
      </c>
      <c r="N954" s="489" t="str">
        <f t="shared" si="4"/>
        <v/>
      </c>
      <c r="O954" s="194"/>
      <c r="P954" s="194"/>
      <c r="Q954" s="194"/>
      <c r="R954" s="194"/>
      <c r="S954" s="194"/>
      <c r="T954" s="194"/>
      <c r="U954" s="194"/>
      <c r="V954" s="194"/>
      <c r="W954" s="194"/>
      <c r="X954" s="194"/>
      <c r="Y954" s="194"/>
    </row>
    <row r="955">
      <c r="A955" s="542">
        <v>775.0</v>
      </c>
      <c r="B955" s="337"/>
      <c r="C955" s="337"/>
      <c r="D955" s="547"/>
      <c r="E955" s="559"/>
      <c r="F955" s="337"/>
      <c r="G955" s="337"/>
      <c r="H955" s="543"/>
      <c r="I955" s="543"/>
      <c r="J955" s="480"/>
      <c r="K955" s="488" t="str">
        <f t="shared" si="1"/>
        <v/>
      </c>
      <c r="L955" s="489">
        <f t="shared" si="5"/>
        <v>123</v>
      </c>
      <c r="M955" s="489">
        <f t="shared" si="3"/>
        <v>10</v>
      </c>
      <c r="N955" s="489" t="str">
        <f t="shared" si="4"/>
        <v/>
      </c>
      <c r="O955" s="194"/>
      <c r="P955" s="194"/>
      <c r="Q955" s="194"/>
      <c r="R955" s="194"/>
      <c r="S955" s="194"/>
      <c r="T955" s="194"/>
      <c r="U955" s="194"/>
      <c r="V955" s="194"/>
      <c r="W955" s="194"/>
      <c r="X955" s="194"/>
      <c r="Y955" s="194"/>
    </row>
    <row r="956">
      <c r="A956" s="542">
        <v>776.0</v>
      </c>
      <c r="B956" s="337"/>
      <c r="C956" s="337"/>
      <c r="D956" s="547"/>
      <c r="E956" s="559"/>
      <c r="F956" s="337"/>
      <c r="G956" s="337"/>
      <c r="H956" s="543"/>
      <c r="I956" s="543"/>
      <c r="J956" s="480"/>
      <c r="K956" s="488" t="str">
        <f t="shared" si="1"/>
        <v/>
      </c>
      <c r="L956" s="489">
        <f t="shared" si="5"/>
        <v>123</v>
      </c>
      <c r="M956" s="489">
        <f t="shared" si="3"/>
        <v>10</v>
      </c>
      <c r="N956" s="489" t="str">
        <f t="shared" si="4"/>
        <v/>
      </c>
      <c r="O956" s="194"/>
      <c r="P956" s="194"/>
      <c r="Q956" s="194"/>
      <c r="R956" s="194"/>
      <c r="S956" s="194"/>
      <c r="T956" s="194"/>
      <c r="U956" s="194"/>
      <c r="V956" s="194"/>
      <c r="W956" s="194"/>
      <c r="X956" s="194"/>
      <c r="Y956" s="194"/>
    </row>
    <row r="957">
      <c r="A957" s="542">
        <v>777.0</v>
      </c>
      <c r="B957" s="337"/>
      <c r="C957" s="337"/>
      <c r="D957" s="547"/>
      <c r="E957" s="559"/>
      <c r="F957" s="337"/>
      <c r="G957" s="337"/>
      <c r="H957" s="543"/>
      <c r="I957" s="543"/>
      <c r="J957" s="480"/>
      <c r="K957" s="488" t="str">
        <f t="shared" si="1"/>
        <v/>
      </c>
      <c r="L957" s="489">
        <f t="shared" si="5"/>
        <v>123</v>
      </c>
      <c r="M957" s="489">
        <f t="shared" si="3"/>
        <v>10</v>
      </c>
      <c r="N957" s="489" t="str">
        <f t="shared" si="4"/>
        <v/>
      </c>
      <c r="O957" s="194"/>
      <c r="P957" s="194"/>
      <c r="Q957" s="194"/>
      <c r="R957" s="194"/>
      <c r="S957" s="194"/>
      <c r="T957" s="194"/>
      <c r="U957" s="194"/>
      <c r="V957" s="194"/>
      <c r="W957" s="194"/>
      <c r="X957" s="194"/>
      <c r="Y957" s="194"/>
    </row>
    <row r="958">
      <c r="A958" s="542">
        <v>778.0</v>
      </c>
      <c r="B958" s="337"/>
      <c r="C958" s="337"/>
      <c r="D958" s="547"/>
      <c r="E958" s="559"/>
      <c r="F958" s="337"/>
      <c r="G958" s="337"/>
      <c r="H958" s="543"/>
      <c r="I958" s="543"/>
      <c r="J958" s="480"/>
      <c r="K958" s="488" t="str">
        <f t="shared" si="1"/>
        <v/>
      </c>
      <c r="L958" s="489">
        <f t="shared" si="5"/>
        <v>123</v>
      </c>
      <c r="M958" s="489">
        <f t="shared" si="3"/>
        <v>10</v>
      </c>
      <c r="N958" s="489" t="str">
        <f t="shared" si="4"/>
        <v/>
      </c>
      <c r="O958" s="194"/>
      <c r="P958" s="194"/>
      <c r="Q958" s="194"/>
      <c r="R958" s="194"/>
      <c r="S958" s="194"/>
      <c r="T958" s="194"/>
      <c r="U958" s="194"/>
      <c r="V958" s="194"/>
      <c r="W958" s="194"/>
      <c r="X958" s="194"/>
      <c r="Y958" s="194"/>
    </row>
    <row r="959">
      <c r="A959" s="542">
        <v>779.0</v>
      </c>
      <c r="B959" s="337"/>
      <c r="C959" s="337"/>
      <c r="D959" s="547"/>
      <c r="E959" s="559"/>
      <c r="F959" s="337"/>
      <c r="G959" s="337"/>
      <c r="H959" s="543"/>
      <c r="I959" s="543"/>
      <c r="J959" s="480"/>
      <c r="K959" s="488" t="str">
        <f t="shared" si="1"/>
        <v/>
      </c>
      <c r="L959" s="489">
        <f t="shared" si="5"/>
        <v>123</v>
      </c>
      <c r="M959" s="489">
        <f t="shared" si="3"/>
        <v>10</v>
      </c>
      <c r="N959" s="489" t="str">
        <f t="shared" si="4"/>
        <v/>
      </c>
      <c r="O959" s="194"/>
      <c r="P959" s="194"/>
      <c r="Q959" s="194"/>
      <c r="R959" s="194"/>
      <c r="S959" s="194"/>
      <c r="T959" s="194"/>
      <c r="U959" s="194"/>
      <c r="V959" s="194"/>
      <c r="W959" s="194"/>
      <c r="X959" s="194"/>
      <c r="Y959" s="194"/>
    </row>
    <row r="960">
      <c r="A960" s="542">
        <v>780.0</v>
      </c>
      <c r="B960" s="337"/>
      <c r="C960" s="337"/>
      <c r="D960" s="547"/>
      <c r="E960" s="559"/>
      <c r="F960" s="337"/>
      <c r="G960" s="337"/>
      <c r="H960" s="543"/>
      <c r="I960" s="543"/>
      <c r="J960" s="480"/>
      <c r="K960" s="488" t="str">
        <f t="shared" si="1"/>
        <v/>
      </c>
      <c r="L960" s="489">
        <f t="shared" si="5"/>
        <v>123</v>
      </c>
      <c r="M960" s="489">
        <f t="shared" si="3"/>
        <v>10</v>
      </c>
      <c r="N960" s="489" t="str">
        <f t="shared" si="4"/>
        <v/>
      </c>
      <c r="O960" s="194"/>
      <c r="P960" s="194"/>
      <c r="Q960" s="194"/>
      <c r="R960" s="194"/>
      <c r="S960" s="194"/>
      <c r="T960" s="194"/>
      <c r="U960" s="194"/>
      <c r="V960" s="194"/>
      <c r="W960" s="194"/>
      <c r="X960" s="194"/>
      <c r="Y960" s="194"/>
    </row>
    <row r="961">
      <c r="A961" s="542">
        <v>781.0</v>
      </c>
      <c r="B961" s="337"/>
      <c r="C961" s="337"/>
      <c r="D961" s="547"/>
      <c r="E961" s="559"/>
      <c r="F961" s="337"/>
      <c r="G961" s="337"/>
      <c r="H961" s="543"/>
      <c r="I961" s="543"/>
      <c r="J961" s="480"/>
      <c r="K961" s="488" t="str">
        <f t="shared" si="1"/>
        <v/>
      </c>
      <c r="L961" s="489">
        <f t="shared" si="5"/>
        <v>123</v>
      </c>
      <c r="M961" s="489">
        <f t="shared" si="3"/>
        <v>10</v>
      </c>
      <c r="N961" s="489" t="str">
        <f t="shared" si="4"/>
        <v/>
      </c>
      <c r="O961" s="194"/>
      <c r="P961" s="194"/>
      <c r="Q961" s="194"/>
      <c r="R961" s="194"/>
      <c r="S961" s="194"/>
      <c r="T961" s="194"/>
      <c r="U961" s="194"/>
      <c r="V961" s="194"/>
      <c r="W961" s="194"/>
      <c r="X961" s="194"/>
      <c r="Y961" s="194"/>
    </row>
    <row r="962">
      <c r="A962" s="542">
        <v>782.0</v>
      </c>
      <c r="B962" s="337"/>
      <c r="C962" s="337"/>
      <c r="D962" s="547"/>
      <c r="E962" s="559"/>
      <c r="F962" s="337"/>
      <c r="G962" s="337"/>
      <c r="H962" s="337"/>
      <c r="I962" s="543"/>
      <c r="J962" s="480"/>
      <c r="K962" s="488" t="str">
        <f t="shared" si="1"/>
        <v/>
      </c>
      <c r="L962" s="489">
        <f t="shared" si="5"/>
        <v>123</v>
      </c>
      <c r="M962" s="489">
        <f t="shared" si="3"/>
        <v>10</v>
      </c>
      <c r="N962" s="489" t="str">
        <f t="shared" si="4"/>
        <v/>
      </c>
      <c r="O962" s="194"/>
      <c r="P962" s="194"/>
      <c r="Q962" s="194"/>
      <c r="R962" s="194"/>
      <c r="S962" s="194"/>
      <c r="T962" s="194"/>
      <c r="U962" s="194"/>
      <c r="V962" s="194"/>
      <c r="W962" s="194"/>
      <c r="X962" s="194"/>
      <c r="Y962" s="194"/>
    </row>
    <row r="963">
      <c r="A963" s="542">
        <v>783.0</v>
      </c>
      <c r="B963" s="337"/>
      <c r="C963" s="337"/>
      <c r="D963" s="547"/>
      <c r="E963" s="559"/>
      <c r="F963" s="337"/>
      <c r="G963" s="337"/>
      <c r="H963" s="337"/>
      <c r="I963" s="543"/>
      <c r="J963" s="480"/>
      <c r="K963" s="488" t="str">
        <f t="shared" si="1"/>
        <v/>
      </c>
      <c r="L963" s="489">
        <f t="shared" si="5"/>
        <v>123</v>
      </c>
      <c r="M963" s="489">
        <f t="shared" si="3"/>
        <v>10</v>
      </c>
      <c r="N963" s="489" t="str">
        <f t="shared" si="4"/>
        <v/>
      </c>
      <c r="O963" s="194"/>
      <c r="P963" s="194"/>
      <c r="Q963" s="194"/>
      <c r="R963" s="194"/>
      <c r="S963" s="194"/>
      <c r="T963" s="194"/>
      <c r="U963" s="194"/>
      <c r="V963" s="194"/>
      <c r="W963" s="194"/>
      <c r="X963" s="194"/>
      <c r="Y963" s="194"/>
    </row>
    <row r="964">
      <c r="A964" s="542">
        <v>784.0</v>
      </c>
      <c r="B964" s="337"/>
      <c r="C964" s="337"/>
      <c r="D964" s="547"/>
      <c r="E964" s="559"/>
      <c r="F964" s="337"/>
      <c r="G964" s="337"/>
      <c r="H964" s="337"/>
      <c r="I964" s="543"/>
      <c r="J964" s="480"/>
      <c r="K964" s="488" t="str">
        <f t="shared" si="1"/>
        <v/>
      </c>
      <c r="L964" s="489">
        <f t="shared" si="5"/>
        <v>123</v>
      </c>
      <c r="M964" s="489">
        <f t="shared" si="3"/>
        <v>10</v>
      </c>
      <c r="N964" s="489" t="str">
        <f t="shared" si="4"/>
        <v/>
      </c>
      <c r="O964" s="194"/>
      <c r="P964" s="194"/>
      <c r="Q964" s="194"/>
      <c r="R964" s="194"/>
      <c r="S964" s="194"/>
      <c r="T964" s="194"/>
      <c r="U964" s="194"/>
      <c r="V964" s="194"/>
      <c r="W964" s="194"/>
      <c r="X964" s="194"/>
      <c r="Y964" s="194"/>
    </row>
    <row r="965">
      <c r="A965" s="542">
        <v>785.0</v>
      </c>
      <c r="B965" s="337"/>
      <c r="C965" s="337"/>
      <c r="D965" s="547"/>
      <c r="E965" s="559"/>
      <c r="F965" s="337"/>
      <c r="G965" s="337"/>
      <c r="H965" s="337"/>
      <c r="I965" s="543"/>
      <c r="J965" s="480"/>
      <c r="K965" s="488" t="str">
        <f t="shared" si="1"/>
        <v/>
      </c>
      <c r="L965" s="489">
        <f t="shared" si="5"/>
        <v>123</v>
      </c>
      <c r="M965" s="489">
        <f t="shared" si="3"/>
        <v>10</v>
      </c>
      <c r="N965" s="489" t="str">
        <f t="shared" si="4"/>
        <v/>
      </c>
      <c r="O965" s="194"/>
      <c r="P965" s="194"/>
      <c r="Q965" s="194"/>
      <c r="R965" s="194"/>
      <c r="S965" s="194"/>
      <c r="T965" s="194"/>
      <c r="U965" s="194"/>
      <c r="V965" s="194"/>
      <c r="W965" s="194"/>
      <c r="X965" s="194"/>
      <c r="Y965" s="194"/>
    </row>
    <row r="966">
      <c r="A966" s="542">
        <v>786.0</v>
      </c>
      <c r="B966" s="337"/>
      <c r="C966" s="337"/>
      <c r="D966" s="547"/>
      <c r="E966" s="559"/>
      <c r="F966" s="337"/>
      <c r="G966" s="337"/>
      <c r="H966" s="337"/>
      <c r="I966" s="543"/>
      <c r="J966" s="480"/>
      <c r="K966" s="488" t="str">
        <f t="shared" si="1"/>
        <v/>
      </c>
      <c r="L966" s="489">
        <f t="shared" si="5"/>
        <v>123</v>
      </c>
      <c r="M966" s="489">
        <f t="shared" si="3"/>
        <v>10</v>
      </c>
      <c r="N966" s="489" t="str">
        <f t="shared" si="4"/>
        <v/>
      </c>
      <c r="O966" s="194"/>
      <c r="P966" s="194"/>
      <c r="Q966" s="194"/>
      <c r="R966" s="194"/>
      <c r="S966" s="194"/>
      <c r="T966" s="194"/>
      <c r="U966" s="194"/>
      <c r="V966" s="194"/>
      <c r="W966" s="194"/>
      <c r="X966" s="194"/>
      <c r="Y966" s="194"/>
    </row>
    <row r="967">
      <c r="A967" s="542">
        <v>787.0</v>
      </c>
      <c r="B967" s="337"/>
      <c r="C967" s="337"/>
      <c r="D967" s="547"/>
      <c r="E967" s="559"/>
      <c r="F967" s="337"/>
      <c r="G967" s="337"/>
      <c r="H967" s="337"/>
      <c r="I967" s="543"/>
      <c r="J967" s="480"/>
      <c r="K967" s="488" t="str">
        <f t="shared" si="1"/>
        <v/>
      </c>
      <c r="L967" s="489">
        <f t="shared" si="5"/>
        <v>123</v>
      </c>
      <c r="M967" s="489">
        <f t="shared" si="3"/>
        <v>10</v>
      </c>
      <c r="N967" s="489" t="str">
        <f t="shared" si="4"/>
        <v/>
      </c>
      <c r="O967" s="194"/>
      <c r="P967" s="194"/>
      <c r="Q967" s="194"/>
      <c r="R967" s="194"/>
      <c r="S967" s="194"/>
      <c r="T967" s="194"/>
      <c r="U967" s="194"/>
      <c r="V967" s="194"/>
      <c r="W967" s="194"/>
      <c r="X967" s="194"/>
      <c r="Y967" s="194"/>
    </row>
    <row r="968">
      <c r="A968" s="542">
        <v>788.0</v>
      </c>
      <c r="B968" s="337"/>
      <c r="C968" s="337"/>
      <c r="D968" s="547"/>
      <c r="E968" s="559"/>
      <c r="F968" s="337"/>
      <c r="G968" s="337"/>
      <c r="H968" s="337"/>
      <c r="I968" s="543"/>
      <c r="J968" s="480"/>
      <c r="K968" s="488" t="str">
        <f t="shared" si="1"/>
        <v/>
      </c>
      <c r="L968" s="489">
        <f t="shared" si="5"/>
        <v>123</v>
      </c>
      <c r="M968" s="489">
        <f t="shared" si="3"/>
        <v>10</v>
      </c>
      <c r="N968" s="489" t="str">
        <f t="shared" si="4"/>
        <v/>
      </c>
      <c r="O968" s="194"/>
      <c r="P968" s="194"/>
      <c r="Q968" s="194"/>
      <c r="R968" s="194"/>
      <c r="S968" s="194"/>
      <c r="T968" s="194"/>
      <c r="U968" s="194"/>
      <c r="V968" s="194"/>
      <c r="W968" s="194"/>
      <c r="X968" s="194"/>
      <c r="Y968" s="194"/>
    </row>
    <row r="969">
      <c r="A969" s="542">
        <v>789.0</v>
      </c>
      <c r="B969" s="225"/>
      <c r="C969" s="225"/>
      <c r="D969" s="551"/>
      <c r="E969" s="553"/>
      <c r="F969" s="225"/>
      <c r="G969" s="552"/>
      <c r="H969" s="337"/>
      <c r="I969" s="543"/>
      <c r="J969" s="480"/>
      <c r="K969" s="488" t="str">
        <f t="shared" si="1"/>
        <v/>
      </c>
      <c r="L969" s="489">
        <f t="shared" si="5"/>
        <v>123</v>
      </c>
      <c r="M969" s="489">
        <f t="shared" si="3"/>
        <v>10</v>
      </c>
      <c r="N969" s="489" t="str">
        <f t="shared" si="4"/>
        <v/>
      </c>
      <c r="O969" s="194"/>
      <c r="P969" s="194"/>
      <c r="Q969" s="194"/>
      <c r="R969" s="194"/>
      <c r="S969" s="194"/>
      <c r="T969" s="194"/>
      <c r="U969" s="194"/>
      <c r="V969" s="194"/>
      <c r="W969" s="194"/>
      <c r="X969" s="194"/>
      <c r="Y969" s="194"/>
    </row>
    <row r="970">
      <c r="A970" s="542">
        <v>790.0</v>
      </c>
      <c r="B970" s="546"/>
      <c r="C970" s="546"/>
      <c r="D970" s="547"/>
      <c r="E970" s="548"/>
      <c r="F970" s="546"/>
      <c r="G970" s="337"/>
      <c r="H970" s="337"/>
      <c r="I970" s="543"/>
      <c r="J970" s="480"/>
      <c r="K970" s="488" t="str">
        <f t="shared" si="1"/>
        <v/>
      </c>
      <c r="L970" s="489">
        <f t="shared" si="5"/>
        <v>123</v>
      </c>
      <c r="M970" s="489">
        <f t="shared" si="3"/>
        <v>10</v>
      </c>
      <c r="N970" s="489" t="str">
        <f t="shared" si="4"/>
        <v/>
      </c>
      <c r="O970" s="194"/>
      <c r="P970" s="194"/>
      <c r="Q970" s="194"/>
      <c r="R970" s="194"/>
      <c r="S970" s="194"/>
      <c r="T970" s="194"/>
      <c r="U970" s="194"/>
      <c r="V970" s="194"/>
      <c r="W970" s="194"/>
      <c r="X970" s="194"/>
      <c r="Y970" s="194"/>
    </row>
    <row r="971">
      <c r="A971" s="542">
        <v>791.0</v>
      </c>
      <c r="B971" s="546"/>
      <c r="C971" s="546"/>
      <c r="D971" s="547"/>
      <c r="E971" s="548"/>
      <c r="F971" s="546"/>
      <c r="G971" s="337"/>
      <c r="H971" s="337"/>
      <c r="I971" s="543"/>
      <c r="J971" s="480"/>
      <c r="K971" s="488" t="str">
        <f t="shared" si="1"/>
        <v/>
      </c>
      <c r="L971" s="489">
        <f t="shared" si="5"/>
        <v>123</v>
      </c>
      <c r="M971" s="489">
        <f t="shared" si="3"/>
        <v>10</v>
      </c>
      <c r="N971" s="489" t="str">
        <f t="shared" si="4"/>
        <v/>
      </c>
      <c r="O971" s="194"/>
      <c r="P971" s="194"/>
      <c r="Q971" s="194"/>
      <c r="R971" s="194"/>
      <c r="S971" s="194"/>
      <c r="T971" s="194"/>
      <c r="U971" s="194"/>
      <c r="V971" s="194"/>
      <c r="W971" s="194"/>
      <c r="X971" s="194"/>
      <c r="Y971" s="194"/>
    </row>
    <row r="972">
      <c r="A972" s="542">
        <v>792.0</v>
      </c>
      <c r="B972" s="546"/>
      <c r="C972" s="546"/>
      <c r="D972" s="547"/>
      <c r="E972" s="548"/>
      <c r="F972" s="546"/>
      <c r="G972" s="337"/>
      <c r="H972" s="337"/>
      <c r="I972" s="543"/>
      <c r="J972" s="480"/>
      <c r="K972" s="488" t="str">
        <f t="shared" si="1"/>
        <v/>
      </c>
      <c r="L972" s="489">
        <f t="shared" si="5"/>
        <v>123</v>
      </c>
      <c r="M972" s="489">
        <f t="shared" si="3"/>
        <v>10</v>
      </c>
      <c r="N972" s="489" t="str">
        <f t="shared" si="4"/>
        <v/>
      </c>
      <c r="O972" s="194"/>
      <c r="P972" s="194"/>
      <c r="Q972" s="194"/>
      <c r="R972" s="194"/>
      <c r="S972" s="194"/>
      <c r="T972" s="194"/>
      <c r="U972" s="194"/>
      <c r="V972" s="194"/>
      <c r="W972" s="194"/>
      <c r="X972" s="194"/>
      <c r="Y972" s="194"/>
    </row>
    <row r="973">
      <c r="A973" s="542">
        <v>793.0</v>
      </c>
      <c r="B973" s="546"/>
      <c r="C973" s="546"/>
      <c r="D973" s="547"/>
      <c r="E973" s="548"/>
      <c r="F973" s="546"/>
      <c r="G973" s="337"/>
      <c r="H973" s="337"/>
      <c r="I973" s="543"/>
      <c r="J973" s="480"/>
      <c r="K973" s="488" t="str">
        <f t="shared" si="1"/>
        <v/>
      </c>
      <c r="L973" s="489">
        <f t="shared" si="5"/>
        <v>123</v>
      </c>
      <c r="M973" s="489">
        <f t="shared" si="3"/>
        <v>10</v>
      </c>
      <c r="N973" s="489" t="str">
        <f t="shared" si="4"/>
        <v/>
      </c>
      <c r="O973" s="194"/>
      <c r="P973" s="194"/>
      <c r="Q973" s="194"/>
      <c r="R973" s="194"/>
      <c r="S973" s="194"/>
      <c r="T973" s="194"/>
      <c r="U973" s="194"/>
      <c r="V973" s="194"/>
      <c r="W973" s="194"/>
      <c r="X973" s="194"/>
      <c r="Y973" s="194"/>
    </row>
    <row r="974">
      <c r="A974" s="542">
        <v>794.0</v>
      </c>
      <c r="B974" s="546"/>
      <c r="C974" s="546"/>
      <c r="D974" s="547"/>
      <c r="E974" s="548"/>
      <c r="F974" s="546"/>
      <c r="G974" s="337"/>
      <c r="H974" s="337"/>
      <c r="I974" s="543"/>
      <c r="J974" s="480"/>
      <c r="K974" s="488" t="str">
        <f t="shared" si="1"/>
        <v/>
      </c>
      <c r="L974" s="489">
        <f t="shared" si="5"/>
        <v>123</v>
      </c>
      <c r="M974" s="489">
        <f t="shared" si="3"/>
        <v>10</v>
      </c>
      <c r="N974" s="489" t="str">
        <f t="shared" si="4"/>
        <v/>
      </c>
      <c r="O974" s="194"/>
      <c r="P974" s="194"/>
      <c r="Q974" s="194"/>
      <c r="R974" s="194"/>
      <c r="S974" s="194"/>
      <c r="T974" s="194"/>
      <c r="U974" s="194"/>
      <c r="V974" s="194"/>
      <c r="W974" s="194"/>
      <c r="X974" s="194"/>
      <c r="Y974" s="194"/>
    </row>
    <row r="975">
      <c r="A975" s="542">
        <v>795.0</v>
      </c>
      <c r="B975" s="546"/>
      <c r="C975" s="546"/>
      <c r="D975" s="547"/>
      <c r="E975" s="548"/>
      <c r="F975" s="546"/>
      <c r="G975" s="337"/>
      <c r="H975" s="337"/>
      <c r="I975" s="543"/>
      <c r="J975" s="480"/>
      <c r="K975" s="488" t="str">
        <f t="shared" si="1"/>
        <v/>
      </c>
      <c r="L975" s="489">
        <f t="shared" si="5"/>
        <v>123</v>
      </c>
      <c r="M975" s="489">
        <f t="shared" si="3"/>
        <v>10</v>
      </c>
      <c r="N975" s="489" t="str">
        <f t="shared" si="4"/>
        <v/>
      </c>
      <c r="O975" s="194"/>
      <c r="P975" s="194"/>
      <c r="Q975" s="194"/>
      <c r="R975" s="194"/>
      <c r="S975" s="194"/>
      <c r="T975" s="194"/>
      <c r="U975" s="194"/>
      <c r="V975" s="194"/>
      <c r="W975" s="194"/>
      <c r="X975" s="194"/>
      <c r="Y975" s="194"/>
    </row>
    <row r="976">
      <c r="A976" s="542">
        <v>796.0</v>
      </c>
      <c r="B976" s="546"/>
      <c r="C976" s="546"/>
      <c r="D976" s="547"/>
      <c r="E976" s="548"/>
      <c r="F976" s="546"/>
      <c r="G976" s="337"/>
      <c r="H976" s="337"/>
      <c r="I976" s="543"/>
      <c r="J976" s="480"/>
      <c r="K976" s="488" t="str">
        <f t="shared" si="1"/>
        <v/>
      </c>
      <c r="L976" s="489">
        <f t="shared" si="5"/>
        <v>123</v>
      </c>
      <c r="M976" s="489">
        <f t="shared" si="3"/>
        <v>10</v>
      </c>
      <c r="N976" s="489" t="str">
        <f t="shared" si="4"/>
        <v/>
      </c>
      <c r="O976" s="194"/>
      <c r="P976" s="194"/>
      <c r="Q976" s="194"/>
      <c r="R976" s="194"/>
      <c r="S976" s="194"/>
      <c r="T976" s="194"/>
      <c r="U976" s="194"/>
      <c r="V976" s="194"/>
      <c r="W976" s="194"/>
      <c r="X976" s="194"/>
      <c r="Y976" s="194"/>
    </row>
    <row r="977">
      <c r="A977" s="542">
        <v>797.0</v>
      </c>
      <c r="B977" s="546"/>
      <c r="C977" s="546"/>
      <c r="D977" s="547"/>
      <c r="E977" s="548"/>
      <c r="F977" s="546"/>
      <c r="G977" s="337"/>
      <c r="H977" s="337"/>
      <c r="I977" s="543"/>
      <c r="J977" s="480"/>
      <c r="K977" s="488" t="str">
        <f t="shared" si="1"/>
        <v/>
      </c>
      <c r="L977" s="489">
        <f t="shared" si="5"/>
        <v>123</v>
      </c>
      <c r="M977" s="489">
        <f t="shared" si="3"/>
        <v>10</v>
      </c>
      <c r="N977" s="489" t="str">
        <f t="shared" si="4"/>
        <v/>
      </c>
      <c r="O977" s="194"/>
      <c r="P977" s="194"/>
      <c r="Q977" s="194"/>
      <c r="R977" s="194"/>
      <c r="S977" s="194"/>
      <c r="T977" s="194"/>
      <c r="U977" s="194"/>
      <c r="V977" s="194"/>
      <c r="W977" s="194"/>
      <c r="X977" s="194"/>
      <c r="Y977" s="194"/>
    </row>
    <row r="978">
      <c r="A978" s="542">
        <v>798.0</v>
      </c>
      <c r="B978" s="542"/>
      <c r="C978" s="542"/>
      <c r="D978" s="544"/>
      <c r="E978" s="545"/>
      <c r="F978" s="542"/>
      <c r="G978" s="543"/>
      <c r="H978" s="543"/>
      <c r="I978" s="543"/>
      <c r="J978" s="480"/>
      <c r="K978" s="488" t="str">
        <f t="shared" si="1"/>
        <v/>
      </c>
      <c r="L978" s="489">
        <f t="shared" si="5"/>
        <v>123</v>
      </c>
      <c r="M978" s="489">
        <f t="shared" si="3"/>
        <v>10</v>
      </c>
      <c r="N978" s="489" t="str">
        <f t="shared" si="4"/>
        <v/>
      </c>
      <c r="O978" s="194"/>
      <c r="P978" s="194"/>
      <c r="Q978" s="194"/>
      <c r="R978" s="194"/>
      <c r="S978" s="194"/>
      <c r="T978" s="194"/>
      <c r="U978" s="194"/>
      <c r="V978" s="194"/>
      <c r="W978" s="194"/>
      <c r="X978" s="194"/>
      <c r="Y978" s="194"/>
    </row>
    <row r="979">
      <c r="A979" s="542">
        <v>799.0</v>
      </c>
      <c r="B979" s="542"/>
      <c r="C979" s="542"/>
      <c r="D979" s="544"/>
      <c r="E979" s="545"/>
      <c r="F979" s="542"/>
      <c r="G979" s="543"/>
      <c r="H979" s="543"/>
      <c r="I979" s="543"/>
      <c r="J979" s="480"/>
      <c r="K979" s="488" t="str">
        <f t="shared" si="1"/>
        <v/>
      </c>
      <c r="L979" s="489">
        <f t="shared" si="5"/>
        <v>123</v>
      </c>
      <c r="M979" s="489">
        <f t="shared" si="3"/>
        <v>10</v>
      </c>
      <c r="N979" s="489" t="str">
        <f t="shared" si="4"/>
        <v/>
      </c>
      <c r="O979" s="194"/>
      <c r="P979" s="194"/>
      <c r="Q979" s="194"/>
      <c r="R979" s="194"/>
      <c r="S979" s="194"/>
      <c r="T979" s="194"/>
      <c r="U979" s="194"/>
      <c r="V979" s="194"/>
      <c r="W979" s="194"/>
      <c r="X979" s="194"/>
      <c r="Y979" s="194"/>
    </row>
    <row r="980">
      <c r="A980" s="542">
        <v>800.0</v>
      </c>
      <c r="B980" s="542"/>
      <c r="C980" s="542"/>
      <c r="D980" s="544"/>
      <c r="E980" s="545"/>
      <c r="F980" s="542"/>
      <c r="G980" s="543"/>
      <c r="H980" s="543"/>
      <c r="I980" s="543"/>
      <c r="J980" s="480"/>
      <c r="K980" s="488" t="str">
        <f t="shared" si="1"/>
        <v/>
      </c>
      <c r="L980" s="489">
        <f t="shared" si="5"/>
        <v>123</v>
      </c>
      <c r="M980" s="489">
        <f t="shared" si="3"/>
        <v>10</v>
      </c>
      <c r="N980" s="489" t="str">
        <f t="shared" si="4"/>
        <v/>
      </c>
      <c r="O980" s="194"/>
      <c r="P980" s="194"/>
      <c r="Q980" s="194"/>
      <c r="R980" s="194"/>
      <c r="S980" s="194"/>
      <c r="T980" s="194"/>
      <c r="U980" s="194"/>
      <c r="V980" s="194"/>
      <c r="W980" s="194"/>
      <c r="X980" s="194"/>
      <c r="Y980" s="194"/>
    </row>
    <row r="981">
      <c r="A981" s="542">
        <v>801.0</v>
      </c>
      <c r="B981" s="542"/>
      <c r="C981" s="542"/>
      <c r="D981" s="544"/>
      <c r="E981" s="545"/>
      <c r="F981" s="542"/>
      <c r="G981" s="543"/>
      <c r="H981" s="543"/>
      <c r="I981" s="543"/>
      <c r="J981" s="480"/>
      <c r="K981" s="488" t="str">
        <f t="shared" si="1"/>
        <v/>
      </c>
      <c r="L981" s="489">
        <f t="shared" si="5"/>
        <v>123</v>
      </c>
      <c r="M981" s="489">
        <f t="shared" si="3"/>
        <v>10</v>
      </c>
      <c r="N981" s="489" t="str">
        <f t="shared" si="4"/>
        <v/>
      </c>
      <c r="O981" s="194"/>
      <c r="P981" s="194"/>
      <c r="Q981" s="194"/>
      <c r="R981" s="194"/>
      <c r="S981" s="194"/>
      <c r="T981" s="194"/>
      <c r="U981" s="194"/>
      <c r="V981" s="194"/>
      <c r="W981" s="194"/>
      <c r="X981" s="194"/>
      <c r="Y981" s="194"/>
    </row>
    <row r="982">
      <c r="A982" s="542">
        <v>802.0</v>
      </c>
      <c r="B982" s="542"/>
      <c r="C982" s="542"/>
      <c r="D982" s="544"/>
      <c r="E982" s="545"/>
      <c r="F982" s="542"/>
      <c r="G982" s="543"/>
      <c r="H982" s="543"/>
      <c r="I982" s="543"/>
      <c r="J982" s="480"/>
      <c r="K982" s="488" t="str">
        <f t="shared" si="1"/>
        <v/>
      </c>
      <c r="L982" s="489">
        <f t="shared" si="5"/>
        <v>123</v>
      </c>
      <c r="M982" s="489">
        <f t="shared" si="3"/>
        <v>10</v>
      </c>
      <c r="N982" s="489" t="str">
        <f t="shared" si="4"/>
        <v/>
      </c>
      <c r="O982" s="194"/>
      <c r="P982" s="194"/>
      <c r="Q982" s="194"/>
      <c r="R982" s="194"/>
      <c r="S982" s="194"/>
      <c r="T982" s="194"/>
      <c r="U982" s="194"/>
      <c r="V982" s="194"/>
      <c r="W982" s="194"/>
      <c r="X982" s="194"/>
      <c r="Y982" s="194"/>
    </row>
    <row r="983">
      <c r="A983" s="542">
        <v>803.0</v>
      </c>
      <c r="B983" s="542"/>
      <c r="C983" s="542"/>
      <c r="D983" s="544"/>
      <c r="E983" s="545"/>
      <c r="F983" s="542"/>
      <c r="G983" s="543"/>
      <c r="H983" s="543"/>
      <c r="I983" s="543"/>
      <c r="J983" s="480"/>
      <c r="K983" s="488" t="str">
        <f t="shared" si="1"/>
        <v/>
      </c>
      <c r="L983" s="489">
        <f t="shared" si="5"/>
        <v>123</v>
      </c>
      <c r="M983" s="489">
        <f t="shared" si="3"/>
        <v>10</v>
      </c>
      <c r="N983" s="489" t="str">
        <f t="shared" si="4"/>
        <v/>
      </c>
      <c r="O983" s="194"/>
      <c r="P983" s="194"/>
      <c r="Q983" s="194"/>
      <c r="R983" s="194"/>
      <c r="S983" s="194"/>
      <c r="T983" s="194"/>
      <c r="U983" s="194"/>
      <c r="V983" s="194"/>
      <c r="W983" s="194"/>
      <c r="X983" s="194"/>
      <c r="Y983" s="194"/>
    </row>
    <row r="984">
      <c r="A984" s="542">
        <v>804.0</v>
      </c>
      <c r="B984" s="542"/>
      <c r="C984" s="542"/>
      <c r="D984" s="544"/>
      <c r="E984" s="545"/>
      <c r="F984" s="542"/>
      <c r="G984" s="543"/>
      <c r="H984" s="543"/>
      <c r="I984" s="543"/>
      <c r="J984" s="480"/>
      <c r="K984" s="488" t="str">
        <f t="shared" si="1"/>
        <v/>
      </c>
      <c r="L984" s="489">
        <f t="shared" si="5"/>
        <v>123</v>
      </c>
      <c r="M984" s="489">
        <f t="shared" si="3"/>
        <v>10</v>
      </c>
      <c r="N984" s="489" t="str">
        <f t="shared" si="4"/>
        <v/>
      </c>
      <c r="O984" s="194"/>
      <c r="P984" s="194"/>
      <c r="Q984" s="194"/>
      <c r="R984" s="194"/>
      <c r="S984" s="194"/>
      <c r="T984" s="194"/>
      <c r="U984" s="194"/>
      <c r="V984" s="194"/>
      <c r="W984" s="194"/>
      <c r="X984" s="194"/>
      <c r="Y984" s="194"/>
    </row>
    <row r="985">
      <c r="A985" s="542">
        <v>805.0</v>
      </c>
      <c r="B985" s="542"/>
      <c r="C985" s="542"/>
      <c r="D985" s="544"/>
      <c r="E985" s="545"/>
      <c r="F985" s="542"/>
      <c r="G985" s="543"/>
      <c r="H985" s="543"/>
      <c r="I985" s="543"/>
      <c r="J985" s="480"/>
      <c r="K985" s="488" t="str">
        <f t="shared" si="1"/>
        <v/>
      </c>
      <c r="L985" s="489">
        <f t="shared" si="5"/>
        <v>123</v>
      </c>
      <c r="M985" s="489">
        <f t="shared" si="3"/>
        <v>10</v>
      </c>
      <c r="N985" s="489" t="str">
        <f t="shared" si="4"/>
        <v/>
      </c>
      <c r="O985" s="194"/>
      <c r="P985" s="194"/>
      <c r="Q985" s="194"/>
      <c r="R985" s="194"/>
      <c r="S985" s="194"/>
      <c r="T985" s="194"/>
      <c r="U985" s="194"/>
      <c r="V985" s="194"/>
      <c r="W985" s="194"/>
      <c r="X985" s="194"/>
      <c r="Y985" s="194"/>
    </row>
    <row r="986">
      <c r="A986" s="542">
        <v>806.0</v>
      </c>
      <c r="B986" s="542"/>
      <c r="C986" s="542"/>
      <c r="D986" s="544"/>
      <c r="E986" s="545"/>
      <c r="F986" s="542"/>
      <c r="G986" s="543"/>
      <c r="H986" s="543"/>
      <c r="I986" s="543"/>
      <c r="J986" s="480"/>
      <c r="K986" s="488" t="str">
        <f t="shared" si="1"/>
        <v/>
      </c>
      <c r="L986" s="489">
        <f t="shared" si="5"/>
        <v>123</v>
      </c>
      <c r="M986" s="489">
        <f t="shared" si="3"/>
        <v>10</v>
      </c>
      <c r="N986" s="489" t="str">
        <f t="shared" si="4"/>
        <v/>
      </c>
      <c r="O986" s="194"/>
      <c r="P986" s="194"/>
      <c r="Q986" s="194"/>
      <c r="R986" s="194"/>
      <c r="S986" s="194"/>
      <c r="T986" s="194"/>
      <c r="U986" s="194"/>
      <c r="V986" s="194"/>
      <c r="W986" s="194"/>
      <c r="X986" s="194"/>
      <c r="Y986" s="194"/>
    </row>
    <row r="987">
      <c r="A987" s="542">
        <v>807.0</v>
      </c>
      <c r="B987" s="542"/>
      <c r="C987" s="542"/>
      <c r="D987" s="544"/>
      <c r="E987" s="545"/>
      <c r="F987" s="542"/>
      <c r="G987" s="543"/>
      <c r="H987" s="543"/>
      <c r="I987" s="543"/>
      <c r="J987" s="480"/>
      <c r="K987" s="488" t="str">
        <f t="shared" si="1"/>
        <v/>
      </c>
      <c r="L987" s="489">
        <f t="shared" si="5"/>
        <v>123</v>
      </c>
      <c r="M987" s="489">
        <f t="shared" si="3"/>
        <v>10</v>
      </c>
      <c r="N987" s="489" t="str">
        <f t="shared" si="4"/>
        <v/>
      </c>
      <c r="O987" s="194"/>
      <c r="P987" s="194"/>
      <c r="Q987" s="194"/>
      <c r="R987" s="194"/>
      <c r="S987" s="194"/>
      <c r="T987" s="194"/>
      <c r="U987" s="194"/>
      <c r="V987" s="194"/>
      <c r="W987" s="194"/>
      <c r="X987" s="194"/>
      <c r="Y987" s="194"/>
    </row>
    <row r="988">
      <c r="A988" s="542">
        <v>808.0</v>
      </c>
      <c r="B988" s="542"/>
      <c r="C988" s="542"/>
      <c r="D988" s="544"/>
      <c r="E988" s="545"/>
      <c r="F988" s="542"/>
      <c r="G988" s="543"/>
      <c r="H988" s="543"/>
      <c r="I988" s="543"/>
      <c r="J988" s="480"/>
      <c r="K988" s="488" t="str">
        <f t="shared" si="1"/>
        <v/>
      </c>
      <c r="L988" s="489">
        <f t="shared" si="5"/>
        <v>123</v>
      </c>
      <c r="M988" s="489">
        <f t="shared" si="3"/>
        <v>10</v>
      </c>
      <c r="N988" s="489" t="str">
        <f t="shared" si="4"/>
        <v/>
      </c>
      <c r="O988" s="194"/>
      <c r="P988" s="194"/>
      <c r="Q988" s="194"/>
      <c r="R988" s="194"/>
      <c r="S988" s="194"/>
      <c r="T988" s="194"/>
      <c r="U988" s="194"/>
      <c r="V988" s="194"/>
      <c r="W988" s="194"/>
      <c r="X988" s="194"/>
      <c r="Y988" s="194"/>
    </row>
    <row r="989">
      <c r="A989" s="542">
        <v>809.0</v>
      </c>
      <c r="B989" s="542"/>
      <c r="C989" s="542"/>
      <c r="D989" s="544"/>
      <c r="E989" s="545"/>
      <c r="F989" s="542"/>
      <c r="G989" s="543"/>
      <c r="H989" s="543"/>
      <c r="I989" s="543"/>
      <c r="J989" s="480"/>
      <c r="K989" s="488" t="str">
        <f t="shared" si="1"/>
        <v/>
      </c>
      <c r="L989" s="489">
        <f t="shared" si="5"/>
        <v>123</v>
      </c>
      <c r="M989" s="489">
        <f t="shared" si="3"/>
        <v>10</v>
      </c>
      <c r="N989" s="489" t="str">
        <f t="shared" si="4"/>
        <v/>
      </c>
      <c r="O989" s="194"/>
      <c r="P989" s="194"/>
      <c r="Q989" s="194"/>
      <c r="R989" s="194"/>
      <c r="S989" s="194"/>
      <c r="T989" s="194"/>
      <c r="U989" s="194"/>
      <c r="V989" s="194"/>
      <c r="W989" s="194"/>
      <c r="X989" s="194"/>
      <c r="Y989" s="194"/>
    </row>
    <row r="990">
      <c r="A990" s="542">
        <v>810.0</v>
      </c>
      <c r="B990" s="542"/>
      <c r="C990" s="542"/>
      <c r="D990" s="544"/>
      <c r="E990" s="545"/>
      <c r="F990" s="542"/>
      <c r="G990" s="543"/>
      <c r="H990" s="543"/>
      <c r="I990" s="543"/>
      <c r="J990" s="480"/>
      <c r="K990" s="488" t="str">
        <f t="shared" si="1"/>
        <v/>
      </c>
      <c r="L990" s="489">
        <f t="shared" si="5"/>
        <v>123</v>
      </c>
      <c r="M990" s="489">
        <f t="shared" si="3"/>
        <v>10</v>
      </c>
      <c r="N990" s="489" t="str">
        <f t="shared" si="4"/>
        <v/>
      </c>
      <c r="O990" s="194"/>
      <c r="P990" s="194"/>
      <c r="Q990" s="194"/>
      <c r="R990" s="194"/>
      <c r="S990" s="194"/>
      <c r="T990" s="194"/>
      <c r="U990" s="194"/>
      <c r="V990" s="194"/>
      <c r="W990" s="194"/>
      <c r="X990" s="194"/>
      <c r="Y990" s="194"/>
    </row>
    <row r="991">
      <c r="A991" s="542">
        <v>811.0</v>
      </c>
      <c r="B991" s="542"/>
      <c r="C991" s="542"/>
      <c r="D991" s="544"/>
      <c r="E991" s="545"/>
      <c r="F991" s="542"/>
      <c r="G991" s="543"/>
      <c r="H991" s="543"/>
      <c r="I991" s="543"/>
      <c r="J991" s="480"/>
      <c r="K991" s="488" t="str">
        <f t="shared" si="1"/>
        <v/>
      </c>
      <c r="L991" s="489">
        <f t="shared" si="5"/>
        <v>123</v>
      </c>
      <c r="M991" s="489">
        <f t="shared" si="3"/>
        <v>10</v>
      </c>
      <c r="N991" s="489" t="str">
        <f t="shared" si="4"/>
        <v/>
      </c>
      <c r="O991" s="194"/>
      <c r="P991" s="194"/>
      <c r="Q991" s="194"/>
      <c r="R991" s="194"/>
      <c r="S991" s="194"/>
      <c r="T991" s="194"/>
      <c r="U991" s="194"/>
      <c r="V991" s="194"/>
      <c r="W991" s="194"/>
      <c r="X991" s="194"/>
      <c r="Y991" s="194"/>
    </row>
    <row r="992">
      <c r="A992" s="542">
        <v>812.0</v>
      </c>
      <c r="B992" s="542"/>
      <c r="C992" s="542"/>
      <c r="D992" s="544"/>
      <c r="E992" s="545"/>
      <c r="F992" s="542"/>
      <c r="G992" s="543"/>
      <c r="H992" s="543"/>
      <c r="I992" s="543"/>
      <c r="J992" s="480"/>
      <c r="K992" s="488" t="str">
        <f t="shared" si="1"/>
        <v/>
      </c>
      <c r="L992" s="489">
        <f t="shared" si="5"/>
        <v>123</v>
      </c>
      <c r="M992" s="489">
        <f t="shared" si="3"/>
        <v>10</v>
      </c>
      <c r="N992" s="489" t="str">
        <f t="shared" si="4"/>
        <v/>
      </c>
      <c r="O992" s="194"/>
      <c r="P992" s="194"/>
      <c r="Q992" s="194"/>
      <c r="R992" s="194"/>
      <c r="S992" s="194"/>
      <c r="T992" s="194"/>
      <c r="U992" s="194"/>
      <c r="V992" s="194"/>
      <c r="W992" s="194"/>
      <c r="X992" s="194"/>
      <c r="Y992" s="194"/>
    </row>
    <row r="993">
      <c r="A993" s="542">
        <v>813.0</v>
      </c>
      <c r="B993" s="542"/>
      <c r="C993" s="542"/>
      <c r="D993" s="544"/>
      <c r="E993" s="545"/>
      <c r="F993" s="542"/>
      <c r="G993" s="543"/>
      <c r="H993" s="543"/>
      <c r="I993" s="543"/>
      <c r="J993" s="480"/>
      <c r="K993" s="488" t="str">
        <f t="shared" si="1"/>
        <v/>
      </c>
      <c r="L993" s="489">
        <f t="shared" si="5"/>
        <v>123</v>
      </c>
      <c r="M993" s="489">
        <f t="shared" si="3"/>
        <v>10</v>
      </c>
      <c r="N993" s="489" t="str">
        <f t="shared" si="4"/>
        <v/>
      </c>
      <c r="O993" s="194"/>
      <c r="P993" s="194"/>
      <c r="Q993" s="194"/>
      <c r="R993" s="194"/>
      <c r="S993" s="194"/>
      <c r="T993" s="194"/>
      <c r="U993" s="194"/>
      <c r="V993" s="194"/>
      <c r="W993" s="194"/>
      <c r="X993" s="194"/>
      <c r="Y993" s="194"/>
    </row>
    <row r="994">
      <c r="A994" s="542">
        <v>814.0</v>
      </c>
      <c r="B994" s="542"/>
      <c r="C994" s="542"/>
      <c r="D994" s="544"/>
      <c r="E994" s="545"/>
      <c r="F994" s="542"/>
      <c r="G994" s="543"/>
      <c r="H994" s="543"/>
      <c r="I994" s="543"/>
      <c r="J994" s="480"/>
      <c r="K994" s="488" t="str">
        <f t="shared" si="1"/>
        <v/>
      </c>
      <c r="L994" s="489">
        <f t="shared" si="5"/>
        <v>123</v>
      </c>
      <c r="M994" s="489">
        <f t="shared" si="3"/>
        <v>10</v>
      </c>
      <c r="N994" s="489" t="str">
        <f t="shared" si="4"/>
        <v/>
      </c>
      <c r="O994" s="194"/>
      <c r="P994" s="194"/>
      <c r="Q994" s="194"/>
      <c r="R994" s="194"/>
      <c r="S994" s="194"/>
      <c r="T994" s="194"/>
      <c r="U994" s="194"/>
      <c r="V994" s="194"/>
      <c r="W994" s="194"/>
      <c r="X994" s="194"/>
      <c r="Y994" s="194"/>
    </row>
    <row r="995">
      <c r="A995" s="542">
        <v>815.0</v>
      </c>
      <c r="B995" s="542"/>
      <c r="C995" s="542"/>
      <c r="D995" s="544"/>
      <c r="E995" s="545"/>
      <c r="F995" s="542"/>
      <c r="G995" s="543"/>
      <c r="H995" s="543"/>
      <c r="I995" s="543"/>
      <c r="J995" s="480"/>
      <c r="K995" s="488" t="str">
        <f t="shared" si="1"/>
        <v/>
      </c>
      <c r="L995" s="489">
        <f t="shared" si="5"/>
        <v>123</v>
      </c>
      <c r="M995" s="489">
        <f t="shared" si="3"/>
        <v>10</v>
      </c>
      <c r="N995" s="489" t="str">
        <f t="shared" si="4"/>
        <v/>
      </c>
      <c r="O995" s="194"/>
      <c r="P995" s="194"/>
      <c r="Q995" s="194"/>
      <c r="R995" s="194"/>
      <c r="S995" s="194"/>
      <c r="T995" s="194"/>
      <c r="U995" s="194"/>
      <c r="V995" s="194"/>
      <c r="W995" s="194"/>
      <c r="X995" s="194"/>
      <c r="Y995" s="194"/>
    </row>
    <row r="996">
      <c r="A996" s="542">
        <v>816.0</v>
      </c>
      <c r="B996" s="542"/>
      <c r="C996" s="542"/>
      <c r="D996" s="544"/>
      <c r="E996" s="545"/>
      <c r="F996" s="542"/>
      <c r="G996" s="543"/>
      <c r="H996" s="543"/>
      <c r="I996" s="543"/>
      <c r="J996" s="480"/>
      <c r="K996" s="488" t="str">
        <f t="shared" si="1"/>
        <v/>
      </c>
      <c r="L996" s="489">
        <f t="shared" si="5"/>
        <v>123</v>
      </c>
      <c r="M996" s="489">
        <f t="shared" si="3"/>
        <v>10</v>
      </c>
      <c r="N996" s="489" t="str">
        <f t="shared" si="4"/>
        <v/>
      </c>
      <c r="O996" s="194"/>
      <c r="P996" s="194"/>
      <c r="Q996" s="194"/>
      <c r="R996" s="194"/>
      <c r="S996" s="194"/>
      <c r="T996" s="194"/>
      <c r="U996" s="194"/>
      <c r="V996" s="194"/>
      <c r="W996" s="194"/>
      <c r="X996" s="194"/>
      <c r="Y996" s="194"/>
    </row>
    <row r="997">
      <c r="A997" s="542">
        <v>817.0</v>
      </c>
      <c r="B997" s="542"/>
      <c r="C997" s="542"/>
      <c r="D997" s="544"/>
      <c r="E997" s="545"/>
      <c r="F997" s="542"/>
      <c r="G997" s="543"/>
      <c r="H997" s="543"/>
      <c r="I997" s="543"/>
      <c r="J997" s="480"/>
      <c r="K997" s="488" t="str">
        <f t="shared" si="1"/>
        <v/>
      </c>
      <c r="L997" s="489">
        <f t="shared" si="5"/>
        <v>123</v>
      </c>
      <c r="M997" s="489">
        <f t="shared" si="3"/>
        <v>10</v>
      </c>
      <c r="N997" s="489" t="str">
        <f t="shared" si="4"/>
        <v/>
      </c>
      <c r="O997" s="194"/>
      <c r="P997" s="194"/>
      <c r="Q997" s="194"/>
      <c r="R997" s="194"/>
      <c r="S997" s="194"/>
      <c r="T997" s="194"/>
      <c r="U997" s="194"/>
      <c r="V997" s="194"/>
      <c r="W997" s="194"/>
      <c r="X997" s="194"/>
      <c r="Y997" s="194"/>
    </row>
    <row r="998">
      <c r="A998" s="542">
        <v>818.0</v>
      </c>
      <c r="B998" s="542"/>
      <c r="C998" s="542"/>
      <c r="D998" s="544"/>
      <c r="E998" s="545"/>
      <c r="F998" s="542"/>
      <c r="G998" s="543"/>
      <c r="H998" s="543"/>
      <c r="I998" s="543"/>
      <c r="J998" s="480"/>
      <c r="K998" s="488" t="str">
        <f t="shared" si="1"/>
        <v/>
      </c>
      <c r="L998" s="489">
        <f t="shared" si="5"/>
        <v>123</v>
      </c>
      <c r="M998" s="489">
        <f t="shared" si="3"/>
        <v>10</v>
      </c>
      <c r="N998" s="489" t="str">
        <f t="shared" si="4"/>
        <v/>
      </c>
      <c r="O998" s="194"/>
      <c r="P998" s="194"/>
      <c r="Q998" s="194"/>
      <c r="R998" s="194"/>
      <c r="S998" s="194"/>
      <c r="T998" s="194"/>
      <c r="U998" s="194"/>
      <c r="V998" s="194"/>
      <c r="W998" s="194"/>
      <c r="X998" s="194"/>
      <c r="Y998" s="194"/>
    </row>
    <row r="999">
      <c r="A999" s="542">
        <v>819.0</v>
      </c>
      <c r="B999" s="476"/>
      <c r="C999" s="555"/>
      <c r="D999" s="556"/>
      <c r="E999" s="562"/>
      <c r="F999" s="555"/>
      <c r="G999" s="555"/>
      <c r="H999" s="555"/>
      <c r="I999" s="543"/>
      <c r="J999" s="480"/>
      <c r="K999" s="488" t="str">
        <f t="shared" si="1"/>
        <v/>
      </c>
      <c r="L999" s="489">
        <f t="shared" si="5"/>
        <v>123</v>
      </c>
      <c r="M999" s="489">
        <f t="shared" si="3"/>
        <v>10</v>
      </c>
      <c r="N999" s="489" t="str">
        <f t="shared" si="4"/>
        <v/>
      </c>
      <c r="O999" s="194"/>
      <c r="P999" s="194"/>
      <c r="Q999" s="194"/>
      <c r="R999" s="194"/>
      <c r="S999" s="194"/>
      <c r="T999" s="194"/>
      <c r="U999" s="194"/>
      <c r="V999" s="194"/>
      <c r="W999" s="194"/>
      <c r="X999" s="194"/>
      <c r="Y999" s="194"/>
    </row>
    <row r="1000">
      <c r="A1000" s="542">
        <v>820.0</v>
      </c>
      <c r="B1000" s="542"/>
      <c r="C1000" s="543"/>
      <c r="D1000" s="544"/>
      <c r="E1000" s="558"/>
      <c r="F1000" s="543"/>
      <c r="G1000" s="543"/>
      <c r="H1000" s="543"/>
      <c r="I1000" s="543"/>
      <c r="J1000" s="480"/>
      <c r="K1000" s="488" t="str">
        <f t="shared" si="1"/>
        <v/>
      </c>
      <c r="L1000" s="489">
        <f t="shared" si="5"/>
        <v>123</v>
      </c>
      <c r="M1000" s="489">
        <f t="shared" si="3"/>
        <v>10</v>
      </c>
      <c r="N1000" s="489" t="str">
        <f t="shared" si="4"/>
        <v/>
      </c>
      <c r="O1000" s="194"/>
      <c r="P1000" s="194"/>
      <c r="Q1000" s="194"/>
      <c r="R1000" s="194"/>
      <c r="S1000" s="194"/>
      <c r="T1000" s="194"/>
      <c r="U1000" s="194"/>
      <c r="V1000" s="194"/>
      <c r="W1000" s="194"/>
      <c r="X1000" s="194"/>
      <c r="Y1000" s="194"/>
    </row>
    <row r="1001">
      <c r="A1001" s="542">
        <v>821.0</v>
      </c>
      <c r="B1001" s="542"/>
      <c r="C1001" s="543"/>
      <c r="D1001" s="544"/>
      <c r="E1001" s="558"/>
      <c r="F1001" s="543"/>
      <c r="G1001" s="543"/>
      <c r="H1001" s="543"/>
      <c r="I1001" s="543"/>
      <c r="J1001" s="480"/>
      <c r="K1001" s="488" t="str">
        <f t="shared" si="1"/>
        <v/>
      </c>
      <c r="L1001" s="489">
        <f t="shared" si="5"/>
        <v>123</v>
      </c>
      <c r="M1001" s="489">
        <f t="shared" si="3"/>
        <v>10</v>
      </c>
      <c r="N1001" s="489" t="str">
        <f t="shared" si="4"/>
        <v/>
      </c>
      <c r="O1001" s="194"/>
      <c r="P1001" s="194"/>
      <c r="Q1001" s="194"/>
      <c r="R1001" s="194"/>
      <c r="S1001" s="194"/>
      <c r="T1001" s="194"/>
      <c r="U1001" s="194"/>
      <c r="V1001" s="194"/>
      <c r="W1001" s="194"/>
      <c r="X1001" s="194"/>
      <c r="Y1001" s="194"/>
    </row>
    <row r="1002">
      <c r="A1002" s="542">
        <v>822.0</v>
      </c>
      <c r="B1002" s="542"/>
      <c r="C1002" s="543"/>
      <c r="D1002" s="544"/>
      <c r="E1002" s="558"/>
      <c r="F1002" s="543"/>
      <c r="G1002" s="543"/>
      <c r="H1002" s="543"/>
      <c r="I1002" s="543"/>
      <c r="J1002" s="480"/>
      <c r="K1002" s="488" t="str">
        <f t="shared" si="1"/>
        <v/>
      </c>
      <c r="L1002" s="489">
        <f t="shared" si="5"/>
        <v>123</v>
      </c>
      <c r="M1002" s="489">
        <f t="shared" si="3"/>
        <v>10</v>
      </c>
      <c r="N1002" s="489" t="str">
        <f t="shared" si="4"/>
        <v/>
      </c>
      <c r="O1002" s="194"/>
      <c r="P1002" s="194"/>
      <c r="Q1002" s="194"/>
      <c r="R1002" s="194"/>
      <c r="S1002" s="194"/>
      <c r="T1002" s="194"/>
      <c r="U1002" s="194"/>
      <c r="V1002" s="194"/>
      <c r="W1002" s="194"/>
      <c r="X1002" s="194"/>
      <c r="Y1002" s="194"/>
    </row>
    <row r="1003">
      <c r="A1003" s="542">
        <v>823.0</v>
      </c>
      <c r="B1003" s="542"/>
      <c r="C1003" s="543"/>
      <c r="D1003" s="544"/>
      <c r="E1003" s="558"/>
      <c r="F1003" s="543"/>
      <c r="G1003" s="543"/>
      <c r="H1003" s="543"/>
      <c r="I1003" s="543"/>
      <c r="J1003" s="480"/>
      <c r="K1003" s="488" t="str">
        <f t="shared" si="1"/>
        <v/>
      </c>
      <c r="L1003" s="489">
        <f t="shared" si="5"/>
        <v>123</v>
      </c>
      <c r="M1003" s="489">
        <f t="shared" si="3"/>
        <v>10</v>
      </c>
      <c r="N1003" s="489" t="str">
        <f t="shared" si="4"/>
        <v/>
      </c>
      <c r="O1003" s="194"/>
      <c r="P1003" s="194"/>
      <c r="Q1003" s="194"/>
      <c r="R1003" s="194"/>
      <c r="S1003" s="194"/>
      <c r="T1003" s="194"/>
      <c r="U1003" s="194"/>
      <c r="V1003" s="194"/>
      <c r="W1003" s="194"/>
      <c r="X1003" s="194"/>
      <c r="Y1003" s="194"/>
    </row>
    <row r="1004">
      <c r="A1004" s="542">
        <v>824.0</v>
      </c>
      <c r="B1004" s="542"/>
      <c r="C1004" s="543"/>
      <c r="D1004" s="544"/>
      <c r="E1004" s="558"/>
      <c r="F1004" s="543"/>
      <c r="G1004" s="543"/>
      <c r="H1004" s="543"/>
      <c r="I1004" s="543"/>
      <c r="J1004" s="480"/>
      <c r="K1004" s="488" t="str">
        <f t="shared" si="1"/>
        <v/>
      </c>
      <c r="L1004" s="489">
        <f t="shared" si="5"/>
        <v>123</v>
      </c>
      <c r="M1004" s="489">
        <f t="shared" si="3"/>
        <v>10</v>
      </c>
      <c r="N1004" s="489" t="str">
        <f t="shared" si="4"/>
        <v/>
      </c>
      <c r="O1004" s="194"/>
      <c r="P1004" s="194"/>
      <c r="Q1004" s="194"/>
      <c r="R1004" s="194"/>
      <c r="S1004" s="194"/>
      <c r="T1004" s="194"/>
      <c r="U1004" s="194"/>
      <c r="V1004" s="194"/>
      <c r="W1004" s="194"/>
      <c r="X1004" s="194"/>
      <c r="Y1004" s="194"/>
    </row>
    <row r="1005">
      <c r="A1005" s="542">
        <v>825.0</v>
      </c>
      <c r="B1005" s="542"/>
      <c r="C1005" s="543"/>
      <c r="D1005" s="544"/>
      <c r="E1005" s="558"/>
      <c r="F1005" s="543"/>
      <c r="G1005" s="543"/>
      <c r="H1005" s="543"/>
      <c r="I1005" s="543"/>
      <c r="J1005" s="480"/>
      <c r="K1005" s="488" t="str">
        <f t="shared" si="1"/>
        <v/>
      </c>
      <c r="L1005" s="489">
        <f t="shared" si="5"/>
        <v>123</v>
      </c>
      <c r="M1005" s="489">
        <f t="shared" si="3"/>
        <v>10</v>
      </c>
      <c r="N1005" s="489" t="str">
        <f t="shared" si="4"/>
        <v/>
      </c>
      <c r="O1005" s="194"/>
      <c r="P1005" s="194"/>
      <c r="Q1005" s="194"/>
      <c r="R1005" s="194"/>
      <c r="S1005" s="194"/>
      <c r="T1005" s="194"/>
      <c r="U1005" s="194"/>
      <c r="V1005" s="194"/>
      <c r="W1005" s="194"/>
      <c r="X1005" s="194"/>
      <c r="Y1005" s="194"/>
    </row>
    <row r="1006">
      <c r="A1006" s="542">
        <v>826.0</v>
      </c>
      <c r="B1006" s="542"/>
      <c r="C1006" s="543"/>
      <c r="D1006" s="544"/>
      <c r="E1006" s="558"/>
      <c r="F1006" s="543"/>
      <c r="G1006" s="543"/>
      <c r="H1006" s="543"/>
      <c r="I1006" s="543"/>
      <c r="J1006" s="480"/>
      <c r="K1006" s="488" t="str">
        <f t="shared" si="1"/>
        <v/>
      </c>
      <c r="L1006" s="489">
        <f t="shared" si="5"/>
        <v>123</v>
      </c>
      <c r="M1006" s="489">
        <f t="shared" si="3"/>
        <v>10</v>
      </c>
      <c r="N1006" s="489" t="str">
        <f t="shared" si="4"/>
        <v/>
      </c>
      <c r="O1006" s="194"/>
      <c r="P1006" s="194"/>
      <c r="Q1006" s="194"/>
      <c r="R1006" s="194"/>
      <c r="S1006" s="194"/>
      <c r="T1006" s="194"/>
      <c r="U1006" s="194"/>
      <c r="V1006" s="194"/>
      <c r="W1006" s="194"/>
      <c r="X1006" s="194"/>
      <c r="Y1006" s="194"/>
    </row>
    <row r="1007">
      <c r="A1007" s="542">
        <v>827.0</v>
      </c>
      <c r="B1007" s="542"/>
      <c r="C1007" s="543"/>
      <c r="D1007" s="544"/>
      <c r="E1007" s="558"/>
      <c r="F1007" s="543"/>
      <c r="G1007" s="543"/>
      <c r="H1007" s="543"/>
      <c r="I1007" s="543"/>
      <c r="J1007" s="480"/>
      <c r="K1007" s="488" t="str">
        <f t="shared" si="1"/>
        <v/>
      </c>
      <c r="L1007" s="489">
        <f t="shared" si="5"/>
        <v>123</v>
      </c>
      <c r="M1007" s="489">
        <f t="shared" si="3"/>
        <v>10</v>
      </c>
      <c r="N1007" s="489" t="str">
        <f t="shared" si="4"/>
        <v/>
      </c>
      <c r="O1007" s="194"/>
      <c r="P1007" s="194"/>
      <c r="Q1007" s="194"/>
      <c r="R1007" s="194"/>
      <c r="S1007" s="194"/>
      <c r="T1007" s="194"/>
      <c r="U1007" s="194"/>
      <c r="V1007" s="194"/>
      <c r="W1007" s="194"/>
      <c r="X1007" s="194"/>
      <c r="Y1007" s="194"/>
    </row>
    <row r="1008">
      <c r="A1008" s="542">
        <v>828.0</v>
      </c>
      <c r="B1008" s="476"/>
      <c r="C1008" s="555"/>
      <c r="D1008" s="556"/>
      <c r="E1008" s="562"/>
      <c r="F1008" s="555"/>
      <c r="G1008" s="555"/>
      <c r="H1008" s="555"/>
      <c r="I1008" s="543"/>
      <c r="J1008" s="480"/>
      <c r="K1008" s="488" t="str">
        <f t="shared" si="1"/>
        <v/>
      </c>
      <c r="L1008" s="489">
        <f t="shared" si="5"/>
        <v>123</v>
      </c>
      <c r="M1008" s="489">
        <f t="shared" si="3"/>
        <v>10</v>
      </c>
      <c r="N1008" s="489" t="str">
        <f t="shared" si="4"/>
        <v/>
      </c>
      <c r="O1008" s="194"/>
      <c r="P1008" s="194"/>
      <c r="Q1008" s="194"/>
      <c r="R1008" s="194"/>
      <c r="S1008" s="194"/>
      <c r="T1008" s="194"/>
      <c r="U1008" s="194"/>
      <c r="V1008" s="194"/>
      <c r="W1008" s="194"/>
      <c r="X1008" s="194"/>
      <c r="Y1008" s="194"/>
    </row>
    <row r="1009">
      <c r="A1009" s="542">
        <v>829.0</v>
      </c>
      <c r="B1009" s="542"/>
      <c r="C1009" s="543"/>
      <c r="D1009" s="544"/>
      <c r="E1009" s="558"/>
      <c r="F1009" s="543"/>
      <c r="G1009" s="543"/>
      <c r="H1009" s="543"/>
      <c r="I1009" s="543"/>
      <c r="J1009" s="480"/>
      <c r="K1009" s="488" t="str">
        <f t="shared" si="1"/>
        <v/>
      </c>
      <c r="L1009" s="489">
        <f t="shared" si="5"/>
        <v>123</v>
      </c>
      <c r="M1009" s="489">
        <f t="shared" si="3"/>
        <v>10</v>
      </c>
      <c r="N1009" s="489" t="str">
        <f t="shared" si="4"/>
        <v/>
      </c>
      <c r="O1009" s="194"/>
      <c r="P1009" s="194"/>
      <c r="Q1009" s="194"/>
      <c r="R1009" s="194"/>
      <c r="S1009" s="194"/>
      <c r="T1009" s="194"/>
      <c r="U1009" s="194"/>
      <c r="V1009" s="194"/>
      <c r="W1009" s="194"/>
      <c r="X1009" s="194"/>
      <c r="Y1009" s="194"/>
    </row>
    <row r="1010">
      <c r="A1010" s="542">
        <v>830.0</v>
      </c>
      <c r="B1010" s="542"/>
      <c r="C1010" s="543"/>
      <c r="D1010" s="544"/>
      <c r="E1010" s="558"/>
      <c r="F1010" s="543"/>
      <c r="G1010" s="543"/>
      <c r="H1010" s="543"/>
      <c r="I1010" s="543"/>
      <c r="J1010" s="480"/>
      <c r="K1010" s="488" t="str">
        <f t="shared" si="1"/>
        <v/>
      </c>
      <c r="L1010" s="489">
        <f t="shared" si="5"/>
        <v>123</v>
      </c>
      <c r="M1010" s="489">
        <f t="shared" si="3"/>
        <v>10</v>
      </c>
      <c r="N1010" s="489" t="str">
        <f t="shared" si="4"/>
        <v/>
      </c>
      <c r="O1010" s="194"/>
      <c r="P1010" s="194"/>
      <c r="Q1010" s="194"/>
      <c r="R1010" s="194"/>
      <c r="S1010" s="194"/>
      <c r="T1010" s="194"/>
      <c r="U1010" s="194"/>
      <c r="V1010" s="194"/>
      <c r="W1010" s="194"/>
      <c r="X1010" s="194"/>
      <c r="Y1010" s="194"/>
    </row>
    <row r="1011">
      <c r="A1011" s="542">
        <v>831.0</v>
      </c>
      <c r="B1011" s="542"/>
      <c r="C1011" s="543"/>
      <c r="D1011" s="544"/>
      <c r="E1011" s="558"/>
      <c r="F1011" s="543"/>
      <c r="G1011" s="543"/>
      <c r="H1011" s="543"/>
      <c r="I1011" s="543"/>
      <c r="J1011" s="480"/>
      <c r="K1011" s="488" t="str">
        <f t="shared" si="1"/>
        <v/>
      </c>
      <c r="L1011" s="489">
        <f t="shared" si="5"/>
        <v>123</v>
      </c>
      <c r="M1011" s="489">
        <f t="shared" si="3"/>
        <v>10</v>
      </c>
      <c r="N1011" s="489" t="str">
        <f t="shared" si="4"/>
        <v/>
      </c>
      <c r="O1011" s="194"/>
      <c r="P1011" s="194"/>
      <c r="Q1011" s="194"/>
      <c r="R1011" s="194"/>
      <c r="S1011" s="194"/>
      <c r="T1011" s="194"/>
      <c r="U1011" s="194"/>
      <c r="V1011" s="194"/>
      <c r="W1011" s="194"/>
      <c r="X1011" s="194"/>
      <c r="Y1011" s="194"/>
    </row>
    <row r="1012">
      <c r="A1012" s="542">
        <v>832.0</v>
      </c>
      <c r="B1012" s="542"/>
      <c r="C1012" s="543"/>
      <c r="D1012" s="544"/>
      <c r="E1012" s="558"/>
      <c r="F1012" s="543"/>
      <c r="G1012" s="543"/>
      <c r="H1012" s="543"/>
      <c r="I1012" s="543"/>
      <c r="J1012" s="480"/>
      <c r="K1012" s="488" t="str">
        <f t="shared" si="1"/>
        <v/>
      </c>
      <c r="L1012" s="489">
        <f t="shared" si="5"/>
        <v>123</v>
      </c>
      <c r="M1012" s="489">
        <f t="shared" si="3"/>
        <v>10</v>
      </c>
      <c r="N1012" s="489" t="str">
        <f t="shared" si="4"/>
        <v/>
      </c>
      <c r="O1012" s="194"/>
      <c r="P1012" s="194"/>
      <c r="Q1012" s="194"/>
      <c r="R1012" s="194"/>
      <c r="S1012" s="194"/>
      <c r="T1012" s="194"/>
      <c r="U1012" s="194"/>
      <c r="V1012" s="194"/>
      <c r="W1012" s="194"/>
      <c r="X1012" s="194"/>
      <c r="Y1012" s="194"/>
    </row>
    <row r="1013">
      <c r="A1013" s="542">
        <v>833.0</v>
      </c>
      <c r="B1013" s="542"/>
      <c r="C1013" s="543"/>
      <c r="D1013" s="544"/>
      <c r="E1013" s="558"/>
      <c r="F1013" s="543"/>
      <c r="G1013" s="543"/>
      <c r="H1013" s="543"/>
      <c r="I1013" s="543"/>
      <c r="J1013" s="480"/>
      <c r="K1013" s="488" t="str">
        <f t="shared" si="1"/>
        <v/>
      </c>
      <c r="L1013" s="489">
        <f t="shared" si="5"/>
        <v>123</v>
      </c>
      <c r="M1013" s="489">
        <f t="shared" si="3"/>
        <v>10</v>
      </c>
      <c r="N1013" s="489" t="str">
        <f t="shared" si="4"/>
        <v/>
      </c>
      <c r="O1013" s="194"/>
      <c r="P1013" s="194"/>
      <c r="Q1013" s="194"/>
      <c r="R1013" s="194"/>
      <c r="S1013" s="194"/>
      <c r="T1013" s="194"/>
      <c r="U1013" s="194"/>
      <c r="V1013" s="194"/>
      <c r="W1013" s="194"/>
      <c r="X1013" s="194"/>
      <c r="Y1013" s="194"/>
    </row>
    <row r="1014">
      <c r="A1014" s="542">
        <v>834.0</v>
      </c>
      <c r="B1014" s="542"/>
      <c r="C1014" s="543"/>
      <c r="D1014" s="544"/>
      <c r="E1014" s="558"/>
      <c r="F1014" s="543"/>
      <c r="G1014" s="543"/>
      <c r="H1014" s="543"/>
      <c r="I1014" s="543"/>
      <c r="J1014" s="480"/>
      <c r="K1014" s="488" t="str">
        <f t="shared" si="1"/>
        <v/>
      </c>
      <c r="L1014" s="489">
        <f t="shared" si="5"/>
        <v>123</v>
      </c>
      <c r="M1014" s="489">
        <f t="shared" si="3"/>
        <v>10</v>
      </c>
      <c r="N1014" s="489" t="str">
        <f t="shared" si="4"/>
        <v/>
      </c>
      <c r="O1014" s="194"/>
      <c r="P1014" s="194"/>
      <c r="Q1014" s="194"/>
      <c r="R1014" s="194"/>
      <c r="S1014" s="194"/>
      <c r="T1014" s="194"/>
      <c r="U1014" s="194"/>
      <c r="V1014" s="194"/>
      <c r="W1014" s="194"/>
      <c r="X1014" s="194"/>
      <c r="Y1014" s="194"/>
    </row>
    <row r="1015">
      <c r="A1015" s="542">
        <v>835.0</v>
      </c>
      <c r="B1015" s="542"/>
      <c r="C1015" s="543"/>
      <c r="D1015" s="544"/>
      <c r="E1015" s="558"/>
      <c r="F1015" s="543"/>
      <c r="G1015" s="543"/>
      <c r="H1015" s="543"/>
      <c r="I1015" s="543"/>
      <c r="J1015" s="480"/>
      <c r="K1015" s="488" t="str">
        <f t="shared" si="1"/>
        <v/>
      </c>
      <c r="L1015" s="489">
        <f t="shared" si="5"/>
        <v>123</v>
      </c>
      <c r="M1015" s="489">
        <f t="shared" si="3"/>
        <v>10</v>
      </c>
      <c r="N1015" s="489" t="str">
        <f t="shared" si="4"/>
        <v/>
      </c>
      <c r="O1015" s="194"/>
      <c r="P1015" s="194"/>
      <c r="Q1015" s="194"/>
      <c r="R1015" s="194"/>
      <c r="S1015" s="194"/>
      <c r="T1015" s="194"/>
      <c r="U1015" s="194"/>
      <c r="V1015" s="194"/>
      <c r="W1015" s="194"/>
      <c r="X1015" s="194"/>
      <c r="Y1015" s="194"/>
    </row>
    <row r="1016">
      <c r="A1016" s="542">
        <v>836.0</v>
      </c>
      <c r="B1016" s="542"/>
      <c r="C1016" s="543"/>
      <c r="D1016" s="544"/>
      <c r="E1016" s="558"/>
      <c r="F1016" s="543"/>
      <c r="G1016" s="543"/>
      <c r="H1016" s="543"/>
      <c r="I1016" s="543"/>
      <c r="J1016" s="480"/>
      <c r="K1016" s="488" t="str">
        <f t="shared" si="1"/>
        <v/>
      </c>
      <c r="L1016" s="489">
        <f t="shared" si="5"/>
        <v>123</v>
      </c>
      <c r="M1016" s="489">
        <f t="shared" si="3"/>
        <v>10</v>
      </c>
      <c r="N1016" s="489" t="str">
        <f t="shared" si="4"/>
        <v/>
      </c>
      <c r="O1016" s="194"/>
      <c r="P1016" s="194"/>
      <c r="Q1016" s="194"/>
      <c r="R1016" s="194"/>
      <c r="S1016" s="194"/>
      <c r="T1016" s="194"/>
      <c r="U1016" s="194"/>
      <c r="V1016" s="194"/>
      <c r="W1016" s="194"/>
      <c r="X1016" s="194"/>
      <c r="Y1016" s="194"/>
    </row>
    <row r="1017">
      <c r="A1017" s="542">
        <v>837.0</v>
      </c>
      <c r="B1017" s="542"/>
      <c r="C1017" s="543"/>
      <c r="D1017" s="544"/>
      <c r="E1017" s="558"/>
      <c r="F1017" s="543"/>
      <c r="G1017" s="543"/>
      <c r="H1017" s="543"/>
      <c r="I1017" s="543"/>
      <c r="J1017" s="480"/>
      <c r="K1017" s="488" t="str">
        <f t="shared" si="1"/>
        <v/>
      </c>
      <c r="L1017" s="489">
        <f t="shared" si="5"/>
        <v>123</v>
      </c>
      <c r="M1017" s="489">
        <f t="shared" si="3"/>
        <v>10</v>
      </c>
      <c r="N1017" s="489" t="str">
        <f t="shared" si="4"/>
        <v/>
      </c>
      <c r="O1017" s="194"/>
      <c r="P1017" s="194"/>
      <c r="Q1017" s="194"/>
      <c r="R1017" s="194"/>
      <c r="S1017" s="194"/>
      <c r="T1017" s="194"/>
      <c r="U1017" s="194"/>
      <c r="V1017" s="194"/>
      <c r="W1017" s="194"/>
      <c r="X1017" s="194"/>
      <c r="Y1017" s="194"/>
    </row>
    <row r="1018">
      <c r="A1018" s="542">
        <v>838.0</v>
      </c>
      <c r="B1018" s="561"/>
      <c r="C1018" s="542"/>
      <c r="D1018" s="544"/>
      <c r="E1018" s="558"/>
      <c r="F1018" s="543"/>
      <c r="G1018" s="543"/>
      <c r="H1018" s="543"/>
      <c r="I1018" s="543"/>
      <c r="J1018" s="480"/>
      <c r="K1018" s="488" t="str">
        <f t="shared" si="1"/>
        <v/>
      </c>
      <c r="L1018" s="489">
        <f t="shared" si="5"/>
        <v>123</v>
      </c>
      <c r="M1018" s="489">
        <f t="shared" si="3"/>
        <v>10</v>
      </c>
      <c r="N1018" s="489" t="str">
        <f t="shared" si="4"/>
        <v/>
      </c>
      <c r="O1018" s="194"/>
      <c r="P1018" s="194"/>
      <c r="Q1018" s="194"/>
      <c r="R1018" s="194"/>
      <c r="S1018" s="194"/>
      <c r="T1018" s="194"/>
      <c r="U1018" s="194"/>
      <c r="V1018" s="194"/>
      <c r="W1018" s="194"/>
      <c r="X1018" s="194"/>
      <c r="Y1018" s="194"/>
    </row>
    <row r="1019">
      <c r="A1019" s="542">
        <v>839.0</v>
      </c>
      <c r="B1019" s="561"/>
      <c r="C1019" s="542"/>
      <c r="D1019" s="544"/>
      <c r="E1019" s="558"/>
      <c r="F1019" s="543"/>
      <c r="G1019" s="543"/>
      <c r="H1019" s="543"/>
      <c r="I1019" s="543"/>
      <c r="J1019" s="480"/>
      <c r="K1019" s="488" t="str">
        <f t="shared" si="1"/>
        <v/>
      </c>
      <c r="L1019" s="489">
        <f t="shared" si="5"/>
        <v>123</v>
      </c>
      <c r="M1019" s="489">
        <f t="shared" si="3"/>
        <v>10</v>
      </c>
      <c r="N1019" s="489" t="str">
        <f t="shared" si="4"/>
        <v/>
      </c>
      <c r="O1019" s="194"/>
      <c r="P1019" s="194"/>
      <c r="Q1019" s="194"/>
      <c r="R1019" s="194"/>
      <c r="S1019" s="194"/>
      <c r="T1019" s="194"/>
      <c r="U1019" s="194"/>
      <c r="V1019" s="194"/>
      <c r="W1019" s="194"/>
      <c r="X1019" s="194"/>
      <c r="Y1019" s="194"/>
    </row>
    <row r="1020">
      <c r="A1020" s="542">
        <v>840.0</v>
      </c>
      <c r="B1020" s="561"/>
      <c r="C1020" s="542"/>
      <c r="D1020" s="544"/>
      <c r="E1020" s="558"/>
      <c r="F1020" s="543"/>
      <c r="G1020" s="543"/>
      <c r="H1020" s="543"/>
      <c r="I1020" s="543"/>
      <c r="J1020" s="480"/>
      <c r="K1020" s="488" t="str">
        <f t="shared" si="1"/>
        <v/>
      </c>
      <c r="L1020" s="489">
        <f t="shared" si="5"/>
        <v>123</v>
      </c>
      <c r="M1020" s="489">
        <f t="shared" si="3"/>
        <v>10</v>
      </c>
      <c r="N1020" s="489" t="str">
        <f t="shared" si="4"/>
        <v/>
      </c>
      <c r="O1020" s="194"/>
      <c r="P1020" s="194"/>
      <c r="Q1020" s="194"/>
      <c r="R1020" s="194"/>
      <c r="S1020" s="194"/>
      <c r="T1020" s="194"/>
      <c r="U1020" s="194"/>
      <c r="V1020" s="194"/>
      <c r="W1020" s="194"/>
      <c r="X1020" s="194"/>
      <c r="Y1020" s="194"/>
    </row>
    <row r="1021">
      <c r="A1021" s="542">
        <v>841.0</v>
      </c>
      <c r="B1021" s="561"/>
      <c r="C1021" s="542"/>
      <c r="D1021" s="544"/>
      <c r="E1021" s="558"/>
      <c r="F1021" s="543"/>
      <c r="G1021" s="543"/>
      <c r="H1021" s="543"/>
      <c r="I1021" s="543"/>
      <c r="J1021" s="480"/>
      <c r="K1021" s="488" t="str">
        <f t="shared" si="1"/>
        <v/>
      </c>
      <c r="L1021" s="489">
        <f t="shared" si="5"/>
        <v>123</v>
      </c>
      <c r="M1021" s="489">
        <f t="shared" si="3"/>
        <v>10</v>
      </c>
      <c r="N1021" s="489" t="str">
        <f t="shared" si="4"/>
        <v/>
      </c>
      <c r="O1021" s="194"/>
      <c r="P1021" s="194"/>
      <c r="Q1021" s="194"/>
      <c r="R1021" s="194"/>
      <c r="S1021" s="194"/>
      <c r="T1021" s="194"/>
      <c r="U1021" s="194"/>
      <c r="V1021" s="194"/>
      <c r="W1021" s="194"/>
      <c r="X1021" s="194"/>
      <c r="Y1021" s="194"/>
    </row>
    <row r="1022">
      <c r="A1022" s="542">
        <v>842.0</v>
      </c>
      <c r="B1022" s="561"/>
      <c r="C1022" s="542"/>
      <c r="D1022" s="544"/>
      <c r="E1022" s="558"/>
      <c r="F1022" s="543"/>
      <c r="G1022" s="543"/>
      <c r="H1022" s="543"/>
      <c r="I1022" s="543"/>
      <c r="J1022" s="480"/>
      <c r="K1022" s="488" t="str">
        <f t="shared" si="1"/>
        <v/>
      </c>
      <c r="L1022" s="489">
        <f t="shared" si="5"/>
        <v>123</v>
      </c>
      <c r="M1022" s="489">
        <f t="shared" si="3"/>
        <v>10</v>
      </c>
      <c r="N1022" s="489" t="str">
        <f t="shared" si="4"/>
        <v/>
      </c>
      <c r="O1022" s="194"/>
      <c r="P1022" s="194"/>
      <c r="Q1022" s="194"/>
      <c r="R1022" s="194"/>
      <c r="S1022" s="194"/>
      <c r="T1022" s="194"/>
      <c r="U1022" s="194"/>
      <c r="V1022" s="194"/>
      <c r="W1022" s="194"/>
      <c r="X1022" s="194"/>
      <c r="Y1022" s="194"/>
    </row>
    <row r="1023">
      <c r="A1023" s="542">
        <v>843.0</v>
      </c>
      <c r="B1023" s="561"/>
      <c r="C1023" s="542"/>
      <c r="D1023" s="544"/>
      <c r="E1023" s="558"/>
      <c r="F1023" s="543"/>
      <c r="G1023" s="543"/>
      <c r="H1023" s="543"/>
      <c r="I1023" s="543"/>
      <c r="J1023" s="480"/>
      <c r="K1023" s="488" t="str">
        <f t="shared" si="1"/>
        <v/>
      </c>
      <c r="L1023" s="489">
        <f t="shared" si="5"/>
        <v>123</v>
      </c>
      <c r="M1023" s="489">
        <f t="shared" si="3"/>
        <v>10</v>
      </c>
      <c r="N1023" s="489" t="str">
        <f t="shared" si="4"/>
        <v/>
      </c>
      <c r="O1023" s="194"/>
      <c r="P1023" s="194"/>
      <c r="Q1023" s="194"/>
      <c r="R1023" s="194"/>
      <c r="S1023" s="194"/>
      <c r="T1023" s="194"/>
      <c r="U1023" s="194"/>
      <c r="V1023" s="194"/>
      <c r="W1023" s="194"/>
      <c r="X1023" s="194"/>
      <c r="Y1023" s="194"/>
    </row>
    <row r="1024">
      <c r="A1024" s="542">
        <v>844.0</v>
      </c>
      <c r="B1024" s="561"/>
      <c r="C1024" s="542"/>
      <c r="D1024" s="544"/>
      <c r="E1024" s="558"/>
      <c r="F1024" s="543"/>
      <c r="G1024" s="543"/>
      <c r="H1024" s="543"/>
      <c r="I1024" s="543"/>
      <c r="J1024" s="480"/>
      <c r="K1024" s="488" t="str">
        <f t="shared" si="1"/>
        <v/>
      </c>
      <c r="L1024" s="489">
        <f t="shared" si="5"/>
        <v>123</v>
      </c>
      <c r="M1024" s="489">
        <f t="shared" si="3"/>
        <v>10</v>
      </c>
      <c r="N1024" s="489" t="str">
        <f t="shared" si="4"/>
        <v/>
      </c>
      <c r="O1024" s="194"/>
      <c r="P1024" s="194"/>
      <c r="Q1024" s="194"/>
      <c r="R1024" s="194"/>
      <c r="S1024" s="194"/>
      <c r="T1024" s="194"/>
      <c r="U1024" s="194"/>
      <c r="V1024" s="194"/>
      <c r="W1024" s="194"/>
      <c r="X1024" s="194"/>
      <c r="Y1024" s="194"/>
    </row>
    <row r="1025">
      <c r="A1025" s="542">
        <v>845.0</v>
      </c>
      <c r="B1025" s="561"/>
      <c r="C1025" s="542"/>
      <c r="D1025" s="544"/>
      <c r="E1025" s="558"/>
      <c r="F1025" s="543"/>
      <c r="G1025" s="543"/>
      <c r="H1025" s="543"/>
      <c r="I1025" s="543"/>
      <c r="J1025" s="480"/>
      <c r="K1025" s="488" t="str">
        <f t="shared" si="1"/>
        <v/>
      </c>
      <c r="L1025" s="489">
        <f t="shared" si="5"/>
        <v>123</v>
      </c>
      <c r="M1025" s="489">
        <f t="shared" si="3"/>
        <v>10</v>
      </c>
      <c r="N1025" s="489" t="str">
        <f t="shared" si="4"/>
        <v/>
      </c>
      <c r="O1025" s="194"/>
      <c r="P1025" s="194"/>
      <c r="Q1025" s="194"/>
      <c r="R1025" s="194"/>
      <c r="S1025" s="194"/>
      <c r="T1025" s="194"/>
      <c r="U1025" s="194"/>
      <c r="V1025" s="194"/>
      <c r="W1025" s="194"/>
      <c r="X1025" s="194"/>
      <c r="Y1025" s="194"/>
    </row>
    <row r="1026">
      <c r="A1026" s="542">
        <v>846.0</v>
      </c>
      <c r="B1026" s="561"/>
      <c r="C1026" s="542"/>
      <c r="D1026" s="544"/>
      <c r="E1026" s="558"/>
      <c r="F1026" s="543"/>
      <c r="G1026" s="543"/>
      <c r="H1026" s="543"/>
      <c r="I1026" s="543"/>
      <c r="J1026" s="480"/>
      <c r="K1026" s="488" t="str">
        <f t="shared" si="1"/>
        <v/>
      </c>
      <c r="L1026" s="489">
        <f t="shared" si="5"/>
        <v>123</v>
      </c>
      <c r="M1026" s="489">
        <f t="shared" si="3"/>
        <v>10</v>
      </c>
      <c r="N1026" s="489" t="str">
        <f t="shared" si="4"/>
        <v/>
      </c>
      <c r="O1026" s="194"/>
      <c r="P1026" s="194"/>
      <c r="Q1026" s="194"/>
      <c r="R1026" s="194"/>
      <c r="S1026" s="194"/>
      <c r="T1026" s="194"/>
      <c r="U1026" s="194"/>
      <c r="V1026" s="194"/>
      <c r="W1026" s="194"/>
      <c r="X1026" s="194"/>
      <c r="Y1026" s="194"/>
    </row>
    <row r="1027">
      <c r="A1027" s="542">
        <v>847.0</v>
      </c>
      <c r="B1027" s="561"/>
      <c r="C1027" s="542"/>
      <c r="D1027" s="544"/>
      <c r="E1027" s="558"/>
      <c r="F1027" s="543"/>
      <c r="G1027" s="543"/>
      <c r="H1027" s="543"/>
      <c r="I1027" s="543"/>
      <c r="J1027" s="480"/>
      <c r="K1027" s="488" t="str">
        <f t="shared" si="1"/>
        <v/>
      </c>
      <c r="L1027" s="489">
        <f t="shared" si="5"/>
        <v>123</v>
      </c>
      <c r="M1027" s="489">
        <f t="shared" si="3"/>
        <v>10</v>
      </c>
      <c r="N1027" s="489" t="str">
        <f t="shared" si="4"/>
        <v/>
      </c>
      <c r="O1027" s="194"/>
      <c r="P1027" s="194"/>
      <c r="Q1027" s="194"/>
      <c r="R1027" s="194"/>
      <c r="S1027" s="194"/>
      <c r="T1027" s="194"/>
      <c r="U1027" s="194"/>
      <c r="V1027" s="194"/>
      <c r="W1027" s="194"/>
      <c r="X1027" s="194"/>
      <c r="Y1027" s="194"/>
    </row>
    <row r="1028">
      <c r="A1028" s="542">
        <v>848.0</v>
      </c>
      <c r="B1028" s="561"/>
      <c r="C1028" s="542"/>
      <c r="D1028" s="544"/>
      <c r="E1028" s="558"/>
      <c r="F1028" s="543"/>
      <c r="G1028" s="543"/>
      <c r="H1028" s="543"/>
      <c r="I1028" s="543"/>
      <c r="J1028" s="480"/>
      <c r="K1028" s="488" t="str">
        <f t="shared" si="1"/>
        <v/>
      </c>
      <c r="L1028" s="489">
        <f t="shared" si="5"/>
        <v>123</v>
      </c>
      <c r="M1028" s="489">
        <f t="shared" si="3"/>
        <v>10</v>
      </c>
      <c r="N1028" s="489" t="str">
        <f t="shared" si="4"/>
        <v/>
      </c>
      <c r="O1028" s="194"/>
      <c r="P1028" s="194"/>
      <c r="Q1028" s="194"/>
      <c r="R1028" s="194"/>
      <c r="S1028" s="194"/>
      <c r="T1028" s="194"/>
      <c r="U1028" s="194"/>
      <c r="V1028" s="194"/>
      <c r="W1028" s="194"/>
      <c r="X1028" s="194"/>
      <c r="Y1028" s="194"/>
    </row>
    <row r="1029">
      <c r="A1029" s="542">
        <v>849.0</v>
      </c>
      <c r="B1029" s="561"/>
      <c r="C1029" s="542"/>
      <c r="D1029" s="544"/>
      <c r="E1029" s="558"/>
      <c r="F1029" s="543"/>
      <c r="G1029" s="543"/>
      <c r="H1029" s="543"/>
      <c r="I1029" s="543"/>
      <c r="J1029" s="480"/>
      <c r="K1029" s="488" t="str">
        <f t="shared" si="1"/>
        <v/>
      </c>
      <c r="L1029" s="489">
        <f t="shared" si="5"/>
        <v>123</v>
      </c>
      <c r="M1029" s="489">
        <f t="shared" si="3"/>
        <v>10</v>
      </c>
      <c r="N1029" s="489" t="str">
        <f t="shared" si="4"/>
        <v/>
      </c>
      <c r="O1029" s="194"/>
      <c r="P1029" s="194"/>
      <c r="Q1029" s="194"/>
      <c r="R1029" s="194"/>
      <c r="S1029" s="194"/>
      <c r="T1029" s="194"/>
      <c r="U1029" s="194"/>
      <c r="V1029" s="194"/>
      <c r="W1029" s="194"/>
      <c r="X1029" s="194"/>
      <c r="Y1029" s="194"/>
    </row>
    <row r="1030">
      <c r="A1030" s="542">
        <v>850.0</v>
      </c>
      <c r="B1030" s="561"/>
      <c r="C1030" s="542"/>
      <c r="D1030" s="544"/>
      <c r="E1030" s="558"/>
      <c r="F1030" s="543"/>
      <c r="G1030" s="543"/>
      <c r="H1030" s="543"/>
      <c r="I1030" s="543"/>
      <c r="J1030" s="480"/>
      <c r="K1030" s="488" t="str">
        <f t="shared" si="1"/>
        <v/>
      </c>
      <c r="L1030" s="489">
        <f t="shared" si="5"/>
        <v>123</v>
      </c>
      <c r="M1030" s="489">
        <f t="shared" si="3"/>
        <v>10</v>
      </c>
      <c r="N1030" s="489" t="str">
        <f t="shared" si="4"/>
        <v/>
      </c>
      <c r="O1030" s="194"/>
      <c r="P1030" s="194"/>
      <c r="Q1030" s="194"/>
      <c r="R1030" s="194"/>
      <c r="S1030" s="194"/>
      <c r="T1030" s="194"/>
      <c r="U1030" s="194"/>
      <c r="V1030" s="194"/>
      <c r="W1030" s="194"/>
      <c r="X1030" s="194"/>
      <c r="Y1030" s="194"/>
    </row>
    <row r="1031">
      <c r="A1031" s="542">
        <v>851.0</v>
      </c>
      <c r="B1031" s="561"/>
      <c r="C1031" s="542"/>
      <c r="D1031" s="544"/>
      <c r="E1031" s="558"/>
      <c r="F1031" s="543"/>
      <c r="G1031" s="543"/>
      <c r="H1031" s="543"/>
      <c r="I1031" s="543"/>
      <c r="J1031" s="480"/>
      <c r="K1031" s="488" t="str">
        <f t="shared" si="1"/>
        <v/>
      </c>
      <c r="L1031" s="489">
        <f t="shared" si="5"/>
        <v>123</v>
      </c>
      <c r="M1031" s="489">
        <f t="shared" si="3"/>
        <v>10</v>
      </c>
      <c r="N1031" s="489" t="str">
        <f t="shared" si="4"/>
        <v/>
      </c>
      <c r="O1031" s="194"/>
      <c r="P1031" s="194"/>
      <c r="Q1031" s="194"/>
      <c r="R1031" s="194"/>
      <c r="S1031" s="194"/>
      <c r="T1031" s="194"/>
      <c r="U1031" s="194"/>
      <c r="V1031" s="194"/>
      <c r="W1031" s="194"/>
      <c r="X1031" s="194"/>
      <c r="Y1031" s="194"/>
    </row>
    <row r="1032">
      <c r="A1032" s="542">
        <v>852.0</v>
      </c>
      <c r="B1032" s="561"/>
      <c r="C1032" s="542"/>
      <c r="D1032" s="544"/>
      <c r="E1032" s="558"/>
      <c r="F1032" s="543"/>
      <c r="G1032" s="543"/>
      <c r="H1032" s="543"/>
      <c r="I1032" s="543"/>
      <c r="J1032" s="480"/>
      <c r="K1032" s="488" t="str">
        <f t="shared" si="1"/>
        <v/>
      </c>
      <c r="L1032" s="489">
        <f t="shared" si="5"/>
        <v>123</v>
      </c>
      <c r="M1032" s="489">
        <f t="shared" si="3"/>
        <v>10</v>
      </c>
      <c r="N1032" s="489" t="str">
        <f t="shared" si="4"/>
        <v/>
      </c>
      <c r="O1032" s="194"/>
      <c r="P1032" s="194"/>
      <c r="Q1032" s="194"/>
      <c r="R1032" s="194"/>
      <c r="S1032" s="194"/>
      <c r="T1032" s="194"/>
      <c r="U1032" s="194"/>
      <c r="V1032" s="194"/>
      <c r="W1032" s="194"/>
      <c r="X1032" s="194"/>
      <c r="Y1032" s="194"/>
    </row>
    <row r="1033">
      <c r="A1033" s="542">
        <v>853.0</v>
      </c>
      <c r="B1033" s="561"/>
      <c r="C1033" s="542"/>
      <c r="D1033" s="544"/>
      <c r="E1033" s="558"/>
      <c r="F1033" s="543"/>
      <c r="G1033" s="543"/>
      <c r="H1033" s="543"/>
      <c r="I1033" s="543"/>
      <c r="J1033" s="480"/>
      <c r="K1033" s="488" t="str">
        <f t="shared" si="1"/>
        <v/>
      </c>
      <c r="L1033" s="489">
        <f t="shared" si="5"/>
        <v>123</v>
      </c>
      <c r="M1033" s="489">
        <f t="shared" si="3"/>
        <v>10</v>
      </c>
      <c r="N1033" s="489" t="str">
        <f t="shared" si="4"/>
        <v/>
      </c>
      <c r="O1033" s="194"/>
      <c r="P1033" s="194"/>
      <c r="Q1033" s="194"/>
      <c r="R1033" s="194"/>
      <c r="S1033" s="194"/>
      <c r="T1033" s="194"/>
      <c r="U1033" s="194"/>
      <c r="V1033" s="194"/>
      <c r="W1033" s="194"/>
      <c r="X1033" s="194"/>
      <c r="Y1033" s="194"/>
    </row>
    <row r="1034">
      <c r="A1034" s="542">
        <v>854.0</v>
      </c>
      <c r="B1034" s="561"/>
      <c r="C1034" s="542"/>
      <c r="D1034" s="544"/>
      <c r="E1034" s="558"/>
      <c r="F1034" s="543"/>
      <c r="G1034" s="543"/>
      <c r="H1034" s="543"/>
      <c r="I1034" s="543"/>
      <c r="J1034" s="480"/>
      <c r="K1034" s="488" t="str">
        <f t="shared" si="1"/>
        <v/>
      </c>
      <c r="L1034" s="489">
        <f t="shared" si="5"/>
        <v>123</v>
      </c>
      <c r="M1034" s="489">
        <f t="shared" si="3"/>
        <v>10</v>
      </c>
      <c r="N1034" s="489" t="str">
        <f t="shared" si="4"/>
        <v/>
      </c>
      <c r="O1034" s="194"/>
      <c r="P1034" s="194"/>
      <c r="Q1034" s="194"/>
      <c r="R1034" s="194"/>
      <c r="S1034" s="194"/>
      <c r="T1034" s="194"/>
      <c r="U1034" s="194"/>
      <c r="V1034" s="194"/>
      <c r="W1034" s="194"/>
      <c r="X1034" s="194"/>
      <c r="Y1034" s="194"/>
    </row>
    <row r="1035">
      <c r="A1035" s="542">
        <v>855.0</v>
      </c>
      <c r="B1035" s="561"/>
      <c r="C1035" s="542"/>
      <c r="D1035" s="544"/>
      <c r="E1035" s="558"/>
      <c r="F1035" s="543"/>
      <c r="G1035" s="543"/>
      <c r="H1035" s="543"/>
      <c r="I1035" s="543"/>
      <c r="J1035" s="480"/>
      <c r="K1035" s="488" t="str">
        <f t="shared" si="1"/>
        <v/>
      </c>
      <c r="L1035" s="489">
        <f t="shared" si="5"/>
        <v>123</v>
      </c>
      <c r="M1035" s="489">
        <f t="shared" si="3"/>
        <v>10</v>
      </c>
      <c r="N1035" s="489" t="str">
        <f t="shared" si="4"/>
        <v/>
      </c>
      <c r="O1035" s="194"/>
      <c r="P1035" s="194"/>
      <c r="Q1035" s="194"/>
      <c r="R1035" s="194"/>
      <c r="S1035" s="194"/>
      <c r="T1035" s="194"/>
      <c r="U1035" s="194"/>
      <c r="V1035" s="194"/>
      <c r="W1035" s="194"/>
      <c r="X1035" s="194"/>
      <c r="Y1035" s="194"/>
    </row>
    <row r="1036">
      <c r="A1036" s="542">
        <v>856.0</v>
      </c>
      <c r="B1036" s="561"/>
      <c r="C1036" s="542"/>
      <c r="D1036" s="544"/>
      <c r="E1036" s="558"/>
      <c r="F1036" s="543"/>
      <c r="G1036" s="543"/>
      <c r="H1036" s="543"/>
      <c r="I1036" s="543"/>
      <c r="J1036" s="480"/>
      <c r="K1036" s="488" t="str">
        <f t="shared" si="1"/>
        <v/>
      </c>
      <c r="L1036" s="489">
        <f t="shared" si="5"/>
        <v>123</v>
      </c>
      <c r="M1036" s="489">
        <f t="shared" si="3"/>
        <v>10</v>
      </c>
      <c r="N1036" s="489" t="str">
        <f t="shared" si="4"/>
        <v/>
      </c>
      <c r="O1036" s="194"/>
      <c r="P1036" s="194"/>
      <c r="Q1036" s="194"/>
      <c r="R1036" s="194"/>
      <c r="S1036" s="194"/>
      <c r="T1036" s="194"/>
      <c r="U1036" s="194"/>
      <c r="V1036" s="194"/>
      <c r="W1036" s="194"/>
      <c r="X1036" s="194"/>
      <c r="Y1036" s="194"/>
    </row>
    <row r="1037">
      <c r="A1037" s="542">
        <v>857.0</v>
      </c>
      <c r="B1037" s="561"/>
      <c r="C1037" s="542"/>
      <c r="D1037" s="544"/>
      <c r="E1037" s="558"/>
      <c r="F1037" s="543"/>
      <c r="G1037" s="543"/>
      <c r="H1037" s="543"/>
      <c r="I1037" s="543"/>
      <c r="J1037" s="480"/>
      <c r="K1037" s="488" t="str">
        <f t="shared" si="1"/>
        <v/>
      </c>
      <c r="L1037" s="489">
        <f t="shared" si="5"/>
        <v>123</v>
      </c>
      <c r="M1037" s="489">
        <f t="shared" si="3"/>
        <v>10</v>
      </c>
      <c r="N1037" s="489" t="str">
        <f t="shared" si="4"/>
        <v/>
      </c>
      <c r="O1037" s="194"/>
      <c r="P1037" s="194"/>
      <c r="Q1037" s="194"/>
      <c r="R1037" s="194"/>
      <c r="S1037" s="194"/>
      <c r="T1037" s="194"/>
      <c r="U1037" s="194"/>
      <c r="V1037" s="194"/>
      <c r="W1037" s="194"/>
      <c r="X1037" s="194"/>
      <c r="Y1037" s="194"/>
    </row>
    <row r="1038">
      <c r="A1038" s="542">
        <v>858.0</v>
      </c>
      <c r="B1038" s="561"/>
      <c r="C1038" s="542"/>
      <c r="D1038" s="544"/>
      <c r="E1038" s="558"/>
      <c r="F1038" s="543"/>
      <c r="G1038" s="543"/>
      <c r="H1038" s="543"/>
      <c r="I1038" s="543"/>
      <c r="J1038" s="480"/>
      <c r="K1038" s="488" t="str">
        <f t="shared" si="1"/>
        <v/>
      </c>
      <c r="L1038" s="489">
        <f t="shared" si="5"/>
        <v>123</v>
      </c>
      <c r="M1038" s="489">
        <f t="shared" si="3"/>
        <v>10</v>
      </c>
      <c r="N1038" s="489" t="str">
        <f t="shared" si="4"/>
        <v/>
      </c>
      <c r="O1038" s="194"/>
      <c r="P1038" s="194"/>
      <c r="Q1038" s="194"/>
      <c r="R1038" s="194"/>
      <c r="S1038" s="194"/>
      <c r="T1038" s="194"/>
      <c r="U1038" s="194"/>
      <c r="V1038" s="194"/>
      <c r="W1038" s="194"/>
      <c r="X1038" s="194"/>
      <c r="Y1038" s="194"/>
    </row>
    <row r="1039">
      <c r="A1039" s="542">
        <v>859.0</v>
      </c>
      <c r="B1039" s="561"/>
      <c r="C1039" s="542"/>
      <c r="D1039" s="544"/>
      <c r="E1039" s="558"/>
      <c r="F1039" s="543"/>
      <c r="G1039" s="543"/>
      <c r="H1039" s="543"/>
      <c r="I1039" s="543"/>
      <c r="J1039" s="480"/>
      <c r="K1039" s="488" t="str">
        <f t="shared" si="1"/>
        <v/>
      </c>
      <c r="L1039" s="489">
        <f t="shared" si="5"/>
        <v>123</v>
      </c>
      <c r="M1039" s="489">
        <f t="shared" si="3"/>
        <v>10</v>
      </c>
      <c r="N1039" s="489" t="str">
        <f t="shared" si="4"/>
        <v/>
      </c>
      <c r="O1039" s="194"/>
      <c r="P1039" s="194"/>
      <c r="Q1039" s="194"/>
      <c r="R1039" s="194"/>
      <c r="S1039" s="194"/>
      <c r="T1039" s="194"/>
      <c r="U1039" s="194"/>
      <c r="V1039" s="194"/>
      <c r="W1039" s="194"/>
      <c r="X1039" s="194"/>
      <c r="Y1039" s="194"/>
    </row>
    <row r="1040">
      <c r="A1040" s="542">
        <v>860.0</v>
      </c>
      <c r="B1040" s="561"/>
      <c r="C1040" s="542"/>
      <c r="D1040" s="544"/>
      <c r="E1040" s="558"/>
      <c r="F1040" s="543"/>
      <c r="G1040" s="543"/>
      <c r="H1040" s="543"/>
      <c r="I1040" s="543"/>
      <c r="J1040" s="480"/>
      <c r="K1040" s="488" t="str">
        <f t="shared" si="1"/>
        <v/>
      </c>
      <c r="L1040" s="489">
        <f t="shared" si="5"/>
        <v>123</v>
      </c>
      <c r="M1040" s="489">
        <f t="shared" si="3"/>
        <v>10</v>
      </c>
      <c r="N1040" s="489" t="str">
        <f t="shared" si="4"/>
        <v/>
      </c>
      <c r="O1040" s="194"/>
      <c r="P1040" s="194"/>
      <c r="Q1040" s="194"/>
      <c r="R1040" s="194"/>
      <c r="S1040" s="194"/>
      <c r="T1040" s="194"/>
      <c r="U1040" s="194"/>
      <c r="V1040" s="194"/>
      <c r="W1040" s="194"/>
      <c r="X1040" s="194"/>
      <c r="Y1040" s="194"/>
    </row>
    <row r="1041">
      <c r="A1041" s="542">
        <v>861.0</v>
      </c>
      <c r="B1041" s="561"/>
      <c r="C1041" s="542"/>
      <c r="D1041" s="544"/>
      <c r="E1041" s="558"/>
      <c r="F1041" s="543"/>
      <c r="G1041" s="543"/>
      <c r="H1041" s="543"/>
      <c r="I1041" s="543"/>
      <c r="J1041" s="480"/>
      <c r="K1041" s="488" t="str">
        <f t="shared" si="1"/>
        <v/>
      </c>
      <c r="L1041" s="489">
        <f t="shared" si="5"/>
        <v>123</v>
      </c>
      <c r="M1041" s="489">
        <f t="shared" si="3"/>
        <v>10</v>
      </c>
      <c r="N1041" s="489" t="str">
        <f t="shared" si="4"/>
        <v/>
      </c>
      <c r="O1041" s="194"/>
      <c r="P1041" s="194"/>
      <c r="Q1041" s="194"/>
      <c r="R1041" s="194"/>
      <c r="S1041" s="194"/>
      <c r="T1041" s="194"/>
      <c r="U1041" s="194"/>
      <c r="V1041" s="194"/>
      <c r="W1041" s="194"/>
      <c r="X1041" s="194"/>
      <c r="Y1041" s="194"/>
    </row>
    <row r="1042">
      <c r="A1042" s="542">
        <v>862.0</v>
      </c>
      <c r="B1042" s="561"/>
      <c r="C1042" s="542"/>
      <c r="D1042" s="544"/>
      <c r="E1042" s="558"/>
      <c r="F1042" s="543"/>
      <c r="G1042" s="543"/>
      <c r="H1042" s="543"/>
      <c r="I1042" s="543"/>
      <c r="J1042" s="480"/>
      <c r="K1042" s="488" t="str">
        <f t="shared" si="1"/>
        <v/>
      </c>
      <c r="L1042" s="489">
        <f t="shared" si="5"/>
        <v>123</v>
      </c>
      <c r="M1042" s="489">
        <f t="shared" si="3"/>
        <v>10</v>
      </c>
      <c r="N1042" s="489" t="str">
        <f t="shared" si="4"/>
        <v/>
      </c>
      <c r="O1042" s="194"/>
      <c r="P1042" s="194"/>
      <c r="Q1042" s="194"/>
      <c r="R1042" s="194"/>
      <c r="S1042" s="194"/>
      <c r="T1042" s="194"/>
      <c r="U1042" s="194"/>
      <c r="V1042" s="194"/>
      <c r="W1042" s="194"/>
      <c r="X1042" s="194"/>
      <c r="Y1042" s="194"/>
    </row>
    <row r="1043">
      <c r="A1043" s="542">
        <v>863.0</v>
      </c>
      <c r="B1043" s="561"/>
      <c r="C1043" s="542"/>
      <c r="D1043" s="544"/>
      <c r="E1043" s="558"/>
      <c r="F1043" s="543"/>
      <c r="G1043" s="543"/>
      <c r="H1043" s="543"/>
      <c r="I1043" s="543"/>
      <c r="J1043" s="480"/>
      <c r="K1043" s="488" t="str">
        <f t="shared" si="1"/>
        <v/>
      </c>
      <c r="L1043" s="489">
        <f t="shared" si="5"/>
        <v>123</v>
      </c>
      <c r="M1043" s="489">
        <f t="shared" si="3"/>
        <v>10</v>
      </c>
      <c r="N1043" s="489" t="str">
        <f t="shared" si="4"/>
        <v/>
      </c>
      <c r="O1043" s="194"/>
      <c r="P1043" s="194"/>
      <c r="Q1043" s="194"/>
      <c r="R1043" s="194"/>
      <c r="S1043" s="194"/>
      <c r="T1043" s="194"/>
      <c r="U1043" s="194"/>
      <c r="V1043" s="194"/>
      <c r="W1043" s="194"/>
      <c r="X1043" s="194"/>
      <c r="Y1043" s="194"/>
    </row>
    <row r="1044">
      <c r="A1044" s="542">
        <v>864.0</v>
      </c>
      <c r="B1044" s="561"/>
      <c r="C1044" s="542"/>
      <c r="D1044" s="544"/>
      <c r="E1044" s="558"/>
      <c r="F1044" s="543"/>
      <c r="G1044" s="543"/>
      <c r="H1044" s="543"/>
      <c r="I1044" s="543"/>
      <c r="J1044" s="480"/>
      <c r="K1044" s="488" t="str">
        <f t="shared" si="1"/>
        <v/>
      </c>
      <c r="L1044" s="489">
        <f t="shared" si="5"/>
        <v>123</v>
      </c>
      <c r="M1044" s="489">
        <f t="shared" si="3"/>
        <v>10</v>
      </c>
      <c r="N1044" s="489" t="str">
        <f t="shared" si="4"/>
        <v/>
      </c>
      <c r="O1044" s="194"/>
      <c r="P1044" s="194"/>
      <c r="Q1044" s="194"/>
      <c r="R1044" s="194"/>
      <c r="S1044" s="194"/>
      <c r="T1044" s="194"/>
      <c r="U1044" s="194"/>
      <c r="V1044" s="194"/>
      <c r="W1044" s="194"/>
      <c r="X1044" s="194"/>
      <c r="Y1044" s="194"/>
    </row>
    <row r="1045">
      <c r="A1045" s="542">
        <v>865.0</v>
      </c>
      <c r="B1045" s="561"/>
      <c r="C1045" s="542"/>
      <c r="D1045" s="544"/>
      <c r="E1045" s="558"/>
      <c r="F1045" s="543"/>
      <c r="G1045" s="543"/>
      <c r="H1045" s="543"/>
      <c r="I1045" s="543"/>
      <c r="J1045" s="480"/>
      <c r="K1045" s="488" t="str">
        <f t="shared" si="1"/>
        <v/>
      </c>
      <c r="L1045" s="489">
        <f t="shared" si="5"/>
        <v>123</v>
      </c>
      <c r="M1045" s="489">
        <f t="shared" si="3"/>
        <v>10</v>
      </c>
      <c r="N1045" s="489" t="str">
        <f t="shared" si="4"/>
        <v/>
      </c>
      <c r="O1045" s="194"/>
      <c r="P1045" s="194"/>
      <c r="Q1045" s="194"/>
      <c r="R1045" s="194"/>
      <c r="S1045" s="194"/>
      <c r="T1045" s="194"/>
      <c r="U1045" s="194"/>
      <c r="V1045" s="194"/>
      <c r="W1045" s="194"/>
      <c r="X1045" s="194"/>
      <c r="Y1045" s="194"/>
    </row>
    <row r="1046">
      <c r="A1046" s="542">
        <v>866.0</v>
      </c>
      <c r="B1046" s="561"/>
      <c r="C1046" s="542"/>
      <c r="D1046" s="544"/>
      <c r="E1046" s="558"/>
      <c r="F1046" s="543"/>
      <c r="G1046" s="543"/>
      <c r="H1046" s="543"/>
      <c r="I1046" s="543"/>
      <c r="J1046" s="480"/>
      <c r="K1046" s="488" t="str">
        <f t="shared" si="1"/>
        <v/>
      </c>
      <c r="L1046" s="489">
        <f t="shared" si="5"/>
        <v>123</v>
      </c>
      <c r="M1046" s="489">
        <f t="shared" si="3"/>
        <v>10</v>
      </c>
      <c r="N1046" s="489" t="str">
        <f t="shared" si="4"/>
        <v/>
      </c>
      <c r="O1046" s="194"/>
      <c r="P1046" s="194"/>
      <c r="Q1046" s="194"/>
      <c r="R1046" s="194"/>
      <c r="S1046" s="194"/>
      <c r="T1046" s="194"/>
      <c r="U1046" s="194"/>
      <c r="V1046" s="194"/>
      <c r="W1046" s="194"/>
      <c r="X1046" s="194"/>
      <c r="Y1046" s="194"/>
    </row>
    <row r="1047">
      <c r="A1047" s="542">
        <v>867.0</v>
      </c>
      <c r="B1047" s="561"/>
      <c r="C1047" s="542"/>
      <c r="D1047" s="544"/>
      <c r="E1047" s="558"/>
      <c r="F1047" s="543"/>
      <c r="G1047" s="543"/>
      <c r="H1047" s="543"/>
      <c r="I1047" s="543"/>
      <c r="J1047" s="480"/>
      <c r="K1047" s="488" t="str">
        <f t="shared" si="1"/>
        <v/>
      </c>
      <c r="L1047" s="489">
        <f t="shared" si="5"/>
        <v>123</v>
      </c>
      <c r="M1047" s="489">
        <f t="shared" si="3"/>
        <v>10</v>
      </c>
      <c r="N1047" s="489" t="str">
        <f t="shared" si="4"/>
        <v/>
      </c>
      <c r="O1047" s="194"/>
      <c r="P1047" s="194"/>
      <c r="Q1047" s="194"/>
      <c r="R1047" s="194"/>
      <c r="S1047" s="194"/>
      <c r="T1047" s="194"/>
      <c r="U1047" s="194"/>
      <c r="V1047" s="194"/>
      <c r="W1047" s="194"/>
      <c r="X1047" s="194"/>
      <c r="Y1047" s="194"/>
    </row>
    <row r="1048">
      <c r="A1048" s="542">
        <v>868.0</v>
      </c>
      <c r="B1048" s="561"/>
      <c r="C1048" s="542"/>
      <c r="D1048" s="544"/>
      <c r="E1048" s="558"/>
      <c r="F1048" s="543"/>
      <c r="G1048" s="543"/>
      <c r="H1048" s="543"/>
      <c r="I1048" s="543"/>
      <c r="J1048" s="480"/>
      <c r="K1048" s="488" t="str">
        <f t="shared" si="1"/>
        <v/>
      </c>
      <c r="L1048" s="489">
        <f t="shared" si="5"/>
        <v>123</v>
      </c>
      <c r="M1048" s="489">
        <f t="shared" si="3"/>
        <v>10</v>
      </c>
      <c r="N1048" s="489" t="str">
        <f t="shared" si="4"/>
        <v/>
      </c>
      <c r="O1048" s="194"/>
      <c r="P1048" s="194"/>
      <c r="Q1048" s="194"/>
      <c r="R1048" s="194"/>
      <c r="S1048" s="194"/>
      <c r="T1048" s="194"/>
      <c r="U1048" s="194"/>
      <c r="V1048" s="194"/>
      <c r="W1048" s="194"/>
      <c r="X1048" s="194"/>
      <c r="Y1048" s="194"/>
    </row>
    <row r="1049">
      <c r="A1049" s="542">
        <v>869.0</v>
      </c>
      <c r="B1049" s="561"/>
      <c r="C1049" s="542"/>
      <c r="D1049" s="544"/>
      <c r="E1049" s="558"/>
      <c r="F1049" s="543"/>
      <c r="G1049" s="543"/>
      <c r="H1049" s="543"/>
      <c r="I1049" s="543"/>
      <c r="J1049" s="480"/>
      <c r="K1049" s="488" t="str">
        <f t="shared" si="1"/>
        <v/>
      </c>
      <c r="L1049" s="489">
        <f t="shared" si="5"/>
        <v>123</v>
      </c>
      <c r="M1049" s="489">
        <f t="shared" si="3"/>
        <v>10</v>
      </c>
      <c r="N1049" s="489" t="str">
        <f t="shared" si="4"/>
        <v/>
      </c>
      <c r="O1049" s="194"/>
      <c r="P1049" s="194"/>
      <c r="Q1049" s="194"/>
      <c r="R1049" s="194"/>
      <c r="S1049" s="194"/>
      <c r="T1049" s="194"/>
      <c r="U1049" s="194"/>
      <c r="V1049" s="194"/>
      <c r="W1049" s="194"/>
      <c r="X1049" s="194"/>
      <c r="Y1049" s="194"/>
    </row>
    <row r="1050">
      <c r="A1050" s="542">
        <v>870.0</v>
      </c>
      <c r="B1050" s="561"/>
      <c r="C1050" s="542"/>
      <c r="D1050" s="544"/>
      <c r="E1050" s="558"/>
      <c r="F1050" s="543"/>
      <c r="G1050" s="543"/>
      <c r="H1050" s="543"/>
      <c r="I1050" s="543"/>
      <c r="J1050" s="480"/>
      <c r="K1050" s="488" t="str">
        <f t="shared" si="1"/>
        <v/>
      </c>
      <c r="L1050" s="489">
        <f t="shared" si="5"/>
        <v>123</v>
      </c>
      <c r="M1050" s="489">
        <f t="shared" si="3"/>
        <v>10</v>
      </c>
      <c r="N1050" s="489" t="str">
        <f t="shared" si="4"/>
        <v/>
      </c>
      <c r="O1050" s="194"/>
      <c r="P1050" s="194"/>
      <c r="Q1050" s="194"/>
      <c r="R1050" s="194"/>
      <c r="S1050" s="194"/>
      <c r="T1050" s="194"/>
      <c r="U1050" s="194"/>
      <c r="V1050" s="194"/>
      <c r="W1050" s="194"/>
      <c r="X1050" s="194"/>
      <c r="Y1050" s="194"/>
    </row>
    <row r="1051">
      <c r="A1051" s="542">
        <v>871.0</v>
      </c>
      <c r="B1051" s="561"/>
      <c r="C1051" s="542"/>
      <c r="D1051" s="544"/>
      <c r="E1051" s="558"/>
      <c r="F1051" s="543"/>
      <c r="G1051" s="543"/>
      <c r="H1051" s="543"/>
      <c r="I1051" s="543"/>
      <c r="J1051" s="480"/>
      <c r="K1051" s="488" t="str">
        <f t="shared" si="1"/>
        <v/>
      </c>
      <c r="L1051" s="489">
        <f t="shared" ref="L1051:L1742" si="6">2022-YEAR(D1051)</f>
        <v>123</v>
      </c>
      <c r="M1051" s="489">
        <f t="shared" si="3"/>
        <v>10</v>
      </c>
      <c r="N1051" s="489" t="str">
        <f t="shared" si="4"/>
        <v/>
      </c>
      <c r="O1051" s="194"/>
      <c r="P1051" s="194"/>
      <c r="Q1051" s="194"/>
      <c r="R1051" s="194"/>
      <c r="S1051" s="194"/>
      <c r="T1051" s="194"/>
      <c r="U1051" s="194"/>
      <c r="V1051" s="194"/>
      <c r="W1051" s="194"/>
      <c r="X1051" s="194"/>
      <c r="Y1051" s="194"/>
    </row>
    <row r="1052">
      <c r="A1052" s="542">
        <v>872.0</v>
      </c>
      <c r="B1052" s="561"/>
      <c r="C1052" s="542"/>
      <c r="D1052" s="544"/>
      <c r="E1052" s="558"/>
      <c r="F1052" s="543"/>
      <c r="G1052" s="543"/>
      <c r="H1052" s="543"/>
      <c r="I1052" s="543"/>
      <c r="J1052" s="480"/>
      <c r="K1052" s="488" t="str">
        <f t="shared" si="1"/>
        <v/>
      </c>
      <c r="L1052" s="489">
        <f t="shared" si="6"/>
        <v>123</v>
      </c>
      <c r="M1052" s="489">
        <f t="shared" si="3"/>
        <v>10</v>
      </c>
      <c r="N1052" s="489" t="str">
        <f t="shared" si="4"/>
        <v/>
      </c>
      <c r="O1052" s="194"/>
      <c r="P1052" s="194"/>
      <c r="Q1052" s="194"/>
      <c r="R1052" s="194"/>
      <c r="S1052" s="194"/>
      <c r="T1052" s="194"/>
      <c r="U1052" s="194"/>
      <c r="V1052" s="194"/>
      <c r="W1052" s="194"/>
      <c r="X1052" s="194"/>
      <c r="Y1052" s="194"/>
    </row>
    <row r="1053">
      <c r="A1053" s="542">
        <v>873.0</v>
      </c>
      <c r="B1053" s="561"/>
      <c r="C1053" s="542"/>
      <c r="D1053" s="544"/>
      <c r="E1053" s="558"/>
      <c r="F1053" s="543"/>
      <c r="G1053" s="543"/>
      <c r="H1053" s="543"/>
      <c r="I1053" s="543"/>
      <c r="J1053" s="480"/>
      <c r="K1053" s="488" t="str">
        <f t="shared" si="1"/>
        <v/>
      </c>
      <c r="L1053" s="489">
        <f t="shared" si="6"/>
        <v>123</v>
      </c>
      <c r="M1053" s="489">
        <f t="shared" si="3"/>
        <v>10</v>
      </c>
      <c r="N1053" s="489" t="str">
        <f t="shared" si="4"/>
        <v/>
      </c>
      <c r="O1053" s="194"/>
      <c r="P1053" s="194"/>
      <c r="Q1053" s="194"/>
      <c r="R1053" s="194"/>
      <c r="S1053" s="194"/>
      <c r="T1053" s="194"/>
      <c r="U1053" s="194"/>
      <c r="V1053" s="194"/>
      <c r="W1053" s="194"/>
      <c r="X1053" s="194"/>
      <c r="Y1053" s="194"/>
    </row>
    <row r="1054">
      <c r="A1054" s="542">
        <v>874.0</v>
      </c>
      <c r="B1054" s="561"/>
      <c r="C1054" s="542"/>
      <c r="D1054" s="544"/>
      <c r="E1054" s="558"/>
      <c r="F1054" s="543"/>
      <c r="G1054" s="543"/>
      <c r="H1054" s="543"/>
      <c r="I1054" s="543"/>
      <c r="J1054" s="480"/>
      <c r="K1054" s="488" t="str">
        <f t="shared" si="1"/>
        <v/>
      </c>
      <c r="L1054" s="489">
        <f t="shared" si="6"/>
        <v>123</v>
      </c>
      <c r="M1054" s="489">
        <f t="shared" si="3"/>
        <v>10</v>
      </c>
      <c r="N1054" s="489" t="str">
        <f t="shared" si="4"/>
        <v/>
      </c>
      <c r="O1054" s="194"/>
      <c r="P1054" s="194"/>
      <c r="Q1054" s="194"/>
      <c r="R1054" s="194"/>
      <c r="S1054" s="194"/>
      <c r="T1054" s="194"/>
      <c r="U1054" s="194"/>
      <c r="V1054" s="194"/>
      <c r="W1054" s="194"/>
      <c r="X1054" s="194"/>
      <c r="Y1054" s="194"/>
    </row>
    <row r="1055">
      <c r="A1055" s="542">
        <v>875.0</v>
      </c>
      <c r="B1055" s="561"/>
      <c r="C1055" s="542"/>
      <c r="D1055" s="544"/>
      <c r="E1055" s="558"/>
      <c r="F1055" s="543"/>
      <c r="G1055" s="543"/>
      <c r="H1055" s="543"/>
      <c r="I1055" s="543"/>
      <c r="J1055" s="480"/>
      <c r="K1055" s="488" t="str">
        <f t="shared" si="1"/>
        <v/>
      </c>
      <c r="L1055" s="489">
        <f t="shared" si="6"/>
        <v>123</v>
      </c>
      <c r="M1055" s="489">
        <f t="shared" si="3"/>
        <v>10</v>
      </c>
      <c r="N1055" s="489" t="str">
        <f t="shared" si="4"/>
        <v/>
      </c>
      <c r="O1055" s="194"/>
      <c r="P1055" s="194"/>
      <c r="Q1055" s="194"/>
      <c r="R1055" s="194"/>
      <c r="S1055" s="194"/>
      <c r="T1055" s="194"/>
      <c r="U1055" s="194"/>
      <c r="V1055" s="194"/>
      <c r="W1055" s="194"/>
      <c r="X1055" s="194"/>
      <c r="Y1055" s="194"/>
    </row>
    <row r="1056">
      <c r="A1056" s="542">
        <v>876.0</v>
      </c>
      <c r="B1056" s="561"/>
      <c r="C1056" s="542"/>
      <c r="D1056" s="544"/>
      <c r="E1056" s="558"/>
      <c r="F1056" s="543"/>
      <c r="G1056" s="543"/>
      <c r="H1056" s="543"/>
      <c r="I1056" s="543"/>
      <c r="J1056" s="480"/>
      <c r="K1056" s="488" t="str">
        <f t="shared" si="1"/>
        <v/>
      </c>
      <c r="L1056" s="489">
        <f t="shared" si="6"/>
        <v>123</v>
      </c>
      <c r="M1056" s="489">
        <f t="shared" si="3"/>
        <v>10</v>
      </c>
      <c r="N1056" s="489" t="str">
        <f t="shared" si="4"/>
        <v/>
      </c>
      <c r="O1056" s="194"/>
      <c r="P1056" s="194"/>
      <c r="Q1056" s="194"/>
      <c r="R1056" s="194"/>
      <c r="S1056" s="194"/>
      <c r="T1056" s="194"/>
      <c r="U1056" s="194"/>
      <c r="V1056" s="194"/>
      <c r="W1056" s="194"/>
      <c r="X1056" s="194"/>
      <c r="Y1056" s="194"/>
    </row>
    <row r="1057">
      <c r="A1057" s="542">
        <v>877.0</v>
      </c>
      <c r="B1057" s="561"/>
      <c r="C1057" s="542"/>
      <c r="D1057" s="544"/>
      <c r="E1057" s="558"/>
      <c r="F1057" s="543"/>
      <c r="G1057" s="543"/>
      <c r="H1057" s="543"/>
      <c r="I1057" s="543"/>
      <c r="J1057" s="480"/>
      <c r="K1057" s="488" t="str">
        <f t="shared" si="1"/>
        <v/>
      </c>
      <c r="L1057" s="489">
        <f t="shared" si="6"/>
        <v>123</v>
      </c>
      <c r="M1057" s="489">
        <f t="shared" si="3"/>
        <v>10</v>
      </c>
      <c r="N1057" s="489" t="str">
        <f t="shared" si="4"/>
        <v/>
      </c>
      <c r="O1057" s="194"/>
      <c r="P1057" s="194"/>
      <c r="Q1057" s="194"/>
      <c r="R1057" s="194"/>
      <c r="S1057" s="194"/>
      <c r="T1057" s="194"/>
      <c r="U1057" s="194"/>
      <c r="V1057" s="194"/>
      <c r="W1057" s="194"/>
      <c r="X1057" s="194"/>
      <c r="Y1057" s="194"/>
    </row>
    <row r="1058">
      <c r="A1058" s="542">
        <v>878.0</v>
      </c>
      <c r="B1058" s="561"/>
      <c r="C1058" s="542"/>
      <c r="D1058" s="544"/>
      <c r="E1058" s="558"/>
      <c r="F1058" s="543"/>
      <c r="G1058" s="543"/>
      <c r="H1058" s="543"/>
      <c r="I1058" s="543"/>
      <c r="J1058" s="480"/>
      <c r="K1058" s="488" t="str">
        <f t="shared" si="1"/>
        <v/>
      </c>
      <c r="L1058" s="489">
        <f t="shared" si="6"/>
        <v>123</v>
      </c>
      <c r="M1058" s="489">
        <f t="shared" si="3"/>
        <v>10</v>
      </c>
      <c r="N1058" s="489" t="str">
        <f t="shared" si="4"/>
        <v/>
      </c>
      <c r="O1058" s="194"/>
      <c r="P1058" s="194"/>
      <c r="Q1058" s="194"/>
      <c r="R1058" s="194"/>
      <c r="S1058" s="194"/>
      <c r="T1058" s="194"/>
      <c r="U1058" s="194"/>
      <c r="V1058" s="194"/>
      <c r="W1058" s="194"/>
      <c r="X1058" s="194"/>
      <c r="Y1058" s="194"/>
    </row>
    <row r="1059">
      <c r="A1059" s="542">
        <v>879.0</v>
      </c>
      <c r="B1059" s="561"/>
      <c r="C1059" s="542"/>
      <c r="D1059" s="544"/>
      <c r="E1059" s="558"/>
      <c r="F1059" s="543"/>
      <c r="G1059" s="543"/>
      <c r="H1059" s="543"/>
      <c r="I1059" s="543"/>
      <c r="J1059" s="480"/>
      <c r="K1059" s="488" t="str">
        <f t="shared" si="1"/>
        <v/>
      </c>
      <c r="L1059" s="489">
        <f t="shared" si="6"/>
        <v>123</v>
      </c>
      <c r="M1059" s="489">
        <f t="shared" si="3"/>
        <v>10</v>
      </c>
      <c r="N1059" s="489" t="str">
        <f t="shared" si="4"/>
        <v/>
      </c>
      <c r="O1059" s="194"/>
      <c r="P1059" s="194"/>
      <c r="Q1059" s="194"/>
      <c r="R1059" s="194"/>
      <c r="S1059" s="194"/>
      <c r="T1059" s="194"/>
      <c r="U1059" s="194"/>
      <c r="V1059" s="194"/>
      <c r="W1059" s="194"/>
      <c r="X1059" s="194"/>
      <c r="Y1059" s="194"/>
    </row>
    <row r="1060">
      <c r="A1060" s="542">
        <v>880.0</v>
      </c>
      <c r="B1060" s="561"/>
      <c r="C1060" s="542"/>
      <c r="D1060" s="544"/>
      <c r="E1060" s="558"/>
      <c r="F1060" s="543"/>
      <c r="G1060" s="543"/>
      <c r="H1060" s="543"/>
      <c r="I1060" s="543"/>
      <c r="J1060" s="480"/>
      <c r="K1060" s="488" t="str">
        <f t="shared" si="1"/>
        <v/>
      </c>
      <c r="L1060" s="489">
        <f t="shared" si="6"/>
        <v>123</v>
      </c>
      <c r="M1060" s="489">
        <f t="shared" si="3"/>
        <v>10</v>
      </c>
      <c r="N1060" s="489" t="str">
        <f t="shared" si="4"/>
        <v/>
      </c>
      <c r="O1060" s="194"/>
      <c r="P1060" s="194"/>
      <c r="Q1060" s="194"/>
      <c r="R1060" s="194"/>
      <c r="S1060" s="194"/>
      <c r="T1060" s="194"/>
      <c r="U1060" s="194"/>
      <c r="V1060" s="194"/>
      <c r="W1060" s="194"/>
      <c r="X1060" s="194"/>
      <c r="Y1060" s="194"/>
    </row>
    <row r="1061">
      <c r="A1061" s="542">
        <v>881.0</v>
      </c>
      <c r="B1061" s="561"/>
      <c r="C1061" s="542"/>
      <c r="D1061" s="544"/>
      <c r="E1061" s="558"/>
      <c r="F1061" s="543"/>
      <c r="G1061" s="543"/>
      <c r="H1061" s="543"/>
      <c r="I1061" s="543"/>
      <c r="J1061" s="480"/>
      <c r="K1061" s="488" t="str">
        <f t="shared" si="1"/>
        <v/>
      </c>
      <c r="L1061" s="489">
        <f t="shared" si="6"/>
        <v>123</v>
      </c>
      <c r="M1061" s="489">
        <f t="shared" si="3"/>
        <v>10</v>
      </c>
      <c r="N1061" s="489" t="str">
        <f t="shared" si="4"/>
        <v/>
      </c>
      <c r="O1061" s="194"/>
      <c r="P1061" s="194"/>
      <c r="Q1061" s="194"/>
      <c r="R1061" s="194"/>
      <c r="S1061" s="194"/>
      <c r="T1061" s="194"/>
      <c r="U1061" s="194"/>
      <c r="V1061" s="194"/>
      <c r="W1061" s="194"/>
      <c r="X1061" s="194"/>
      <c r="Y1061" s="194"/>
    </row>
    <row r="1062">
      <c r="A1062" s="542">
        <v>882.0</v>
      </c>
      <c r="B1062" s="561"/>
      <c r="C1062" s="542"/>
      <c r="D1062" s="544"/>
      <c r="E1062" s="558"/>
      <c r="F1062" s="543"/>
      <c r="G1062" s="543"/>
      <c r="H1062" s="543"/>
      <c r="I1062" s="543"/>
      <c r="J1062" s="480"/>
      <c r="K1062" s="488" t="str">
        <f t="shared" si="1"/>
        <v/>
      </c>
      <c r="L1062" s="489">
        <f t="shared" si="6"/>
        <v>123</v>
      </c>
      <c r="M1062" s="489">
        <f t="shared" si="3"/>
        <v>10</v>
      </c>
      <c r="N1062" s="489" t="str">
        <f t="shared" si="4"/>
        <v/>
      </c>
      <c r="O1062" s="194"/>
      <c r="P1062" s="194"/>
      <c r="Q1062" s="194"/>
      <c r="R1062" s="194"/>
      <c r="S1062" s="194"/>
      <c r="T1062" s="194"/>
      <c r="U1062" s="194"/>
      <c r="V1062" s="194"/>
      <c r="W1062" s="194"/>
      <c r="X1062" s="194"/>
      <c r="Y1062" s="194"/>
    </row>
    <row r="1063">
      <c r="A1063" s="542">
        <v>883.0</v>
      </c>
      <c r="B1063" s="561"/>
      <c r="C1063" s="542"/>
      <c r="D1063" s="544"/>
      <c r="E1063" s="558"/>
      <c r="F1063" s="543"/>
      <c r="G1063" s="543"/>
      <c r="H1063" s="543"/>
      <c r="I1063" s="543"/>
      <c r="J1063" s="480"/>
      <c r="K1063" s="488" t="str">
        <f t="shared" si="1"/>
        <v/>
      </c>
      <c r="L1063" s="489">
        <f t="shared" si="6"/>
        <v>123</v>
      </c>
      <c r="M1063" s="489">
        <f t="shared" si="3"/>
        <v>10</v>
      </c>
      <c r="N1063" s="489" t="str">
        <f t="shared" si="4"/>
        <v/>
      </c>
      <c r="O1063" s="194"/>
      <c r="P1063" s="194"/>
      <c r="Q1063" s="194"/>
      <c r="R1063" s="194"/>
      <c r="S1063" s="194"/>
      <c r="T1063" s="194"/>
      <c r="U1063" s="194"/>
      <c r="V1063" s="194"/>
      <c r="W1063" s="194"/>
      <c r="X1063" s="194"/>
      <c r="Y1063" s="194"/>
    </row>
    <row r="1064">
      <c r="A1064" s="542">
        <v>884.0</v>
      </c>
      <c r="B1064" s="561"/>
      <c r="C1064" s="542"/>
      <c r="D1064" s="544"/>
      <c r="E1064" s="558"/>
      <c r="F1064" s="543"/>
      <c r="G1064" s="543"/>
      <c r="H1064" s="543"/>
      <c r="I1064" s="543"/>
      <c r="J1064" s="480"/>
      <c r="K1064" s="488" t="str">
        <f t="shared" si="1"/>
        <v/>
      </c>
      <c r="L1064" s="489">
        <f t="shared" si="6"/>
        <v>123</v>
      </c>
      <c r="M1064" s="489">
        <f t="shared" si="3"/>
        <v>10</v>
      </c>
      <c r="N1064" s="489" t="str">
        <f t="shared" si="4"/>
        <v/>
      </c>
      <c r="O1064" s="194"/>
      <c r="P1064" s="194"/>
      <c r="Q1064" s="194"/>
      <c r="R1064" s="194"/>
      <c r="S1064" s="194"/>
      <c r="T1064" s="194"/>
      <c r="U1064" s="194"/>
      <c r="V1064" s="194"/>
      <c r="W1064" s="194"/>
      <c r="X1064" s="194"/>
      <c r="Y1064" s="194"/>
    </row>
    <row r="1065">
      <c r="A1065" s="542">
        <v>885.0</v>
      </c>
      <c r="B1065" s="561"/>
      <c r="C1065" s="542"/>
      <c r="D1065" s="544"/>
      <c r="E1065" s="558"/>
      <c r="F1065" s="543"/>
      <c r="G1065" s="543"/>
      <c r="H1065" s="543"/>
      <c r="I1065" s="543"/>
      <c r="J1065" s="480"/>
      <c r="K1065" s="488" t="str">
        <f t="shared" si="1"/>
        <v/>
      </c>
      <c r="L1065" s="489">
        <f t="shared" si="6"/>
        <v>123</v>
      </c>
      <c r="M1065" s="489">
        <f t="shared" si="3"/>
        <v>10</v>
      </c>
      <c r="N1065" s="489" t="str">
        <f t="shared" si="4"/>
        <v/>
      </c>
      <c r="O1065" s="194"/>
      <c r="P1065" s="194"/>
      <c r="Q1065" s="194"/>
      <c r="R1065" s="194"/>
      <c r="S1065" s="194"/>
      <c r="T1065" s="194"/>
      <c r="U1065" s="194"/>
      <c r="V1065" s="194"/>
      <c r="W1065" s="194"/>
      <c r="X1065" s="194"/>
      <c r="Y1065" s="194"/>
    </row>
    <row r="1066">
      <c r="A1066" s="542">
        <v>886.0</v>
      </c>
      <c r="B1066" s="561"/>
      <c r="C1066" s="542"/>
      <c r="D1066" s="544"/>
      <c r="E1066" s="558"/>
      <c r="F1066" s="543"/>
      <c r="G1066" s="543"/>
      <c r="H1066" s="543"/>
      <c r="I1066" s="543"/>
      <c r="J1066" s="480"/>
      <c r="K1066" s="488" t="str">
        <f t="shared" si="1"/>
        <v/>
      </c>
      <c r="L1066" s="489">
        <f t="shared" si="6"/>
        <v>123</v>
      </c>
      <c r="M1066" s="489">
        <f t="shared" si="3"/>
        <v>10</v>
      </c>
      <c r="N1066" s="489" t="str">
        <f t="shared" si="4"/>
        <v/>
      </c>
      <c r="O1066" s="194"/>
      <c r="P1066" s="194"/>
      <c r="Q1066" s="194"/>
      <c r="R1066" s="194"/>
      <c r="S1066" s="194"/>
      <c r="T1066" s="194"/>
      <c r="U1066" s="194"/>
      <c r="V1066" s="194"/>
      <c r="W1066" s="194"/>
      <c r="X1066" s="194"/>
      <c r="Y1066" s="194"/>
    </row>
    <row r="1067">
      <c r="A1067" s="542">
        <v>887.0</v>
      </c>
      <c r="B1067" s="561"/>
      <c r="C1067" s="542"/>
      <c r="D1067" s="544"/>
      <c r="E1067" s="558"/>
      <c r="F1067" s="543"/>
      <c r="G1067" s="543"/>
      <c r="H1067" s="543"/>
      <c r="I1067" s="543"/>
      <c r="J1067" s="480"/>
      <c r="K1067" s="488" t="str">
        <f t="shared" si="1"/>
        <v/>
      </c>
      <c r="L1067" s="489">
        <f t="shared" si="6"/>
        <v>123</v>
      </c>
      <c r="M1067" s="489">
        <f t="shared" si="3"/>
        <v>10</v>
      </c>
      <c r="N1067" s="489" t="str">
        <f t="shared" si="4"/>
        <v/>
      </c>
      <c r="O1067" s="194"/>
      <c r="P1067" s="194"/>
      <c r="Q1067" s="194"/>
      <c r="R1067" s="194"/>
      <c r="S1067" s="194"/>
      <c r="T1067" s="194"/>
      <c r="U1067" s="194"/>
      <c r="V1067" s="194"/>
      <c r="W1067" s="194"/>
      <c r="X1067" s="194"/>
      <c r="Y1067" s="194"/>
    </row>
    <row r="1068">
      <c r="A1068" s="542">
        <v>888.0</v>
      </c>
      <c r="B1068" s="561"/>
      <c r="C1068" s="542"/>
      <c r="D1068" s="544"/>
      <c r="E1068" s="558"/>
      <c r="F1068" s="543"/>
      <c r="G1068" s="543"/>
      <c r="H1068" s="543"/>
      <c r="I1068" s="543"/>
      <c r="J1068" s="480"/>
      <c r="K1068" s="488" t="str">
        <f t="shared" si="1"/>
        <v/>
      </c>
      <c r="L1068" s="489">
        <f t="shared" si="6"/>
        <v>123</v>
      </c>
      <c r="M1068" s="489">
        <f t="shared" si="3"/>
        <v>10</v>
      </c>
      <c r="N1068" s="489" t="str">
        <f t="shared" si="4"/>
        <v/>
      </c>
      <c r="O1068" s="194"/>
      <c r="P1068" s="194"/>
      <c r="Q1068" s="194"/>
      <c r="R1068" s="194"/>
      <c r="S1068" s="194"/>
      <c r="T1068" s="194"/>
      <c r="U1068" s="194"/>
      <c r="V1068" s="194"/>
      <c r="W1068" s="194"/>
      <c r="X1068" s="194"/>
      <c r="Y1068" s="194"/>
    </row>
    <row r="1069">
      <c r="A1069" s="542">
        <v>889.0</v>
      </c>
      <c r="B1069" s="561"/>
      <c r="C1069" s="542"/>
      <c r="D1069" s="544"/>
      <c r="E1069" s="558"/>
      <c r="F1069" s="543"/>
      <c r="G1069" s="543"/>
      <c r="H1069" s="543"/>
      <c r="I1069" s="543"/>
      <c r="J1069" s="480"/>
      <c r="K1069" s="488" t="str">
        <f t="shared" si="1"/>
        <v/>
      </c>
      <c r="L1069" s="489">
        <f t="shared" si="6"/>
        <v>123</v>
      </c>
      <c r="M1069" s="489">
        <f t="shared" si="3"/>
        <v>10</v>
      </c>
      <c r="N1069" s="489" t="str">
        <f t="shared" si="4"/>
        <v/>
      </c>
      <c r="O1069" s="194"/>
      <c r="P1069" s="194"/>
      <c r="Q1069" s="194"/>
      <c r="R1069" s="194"/>
      <c r="S1069" s="194"/>
      <c r="T1069" s="194"/>
      <c r="U1069" s="194"/>
      <c r="V1069" s="194"/>
      <c r="W1069" s="194"/>
      <c r="X1069" s="194"/>
      <c r="Y1069" s="194"/>
    </row>
    <row r="1070">
      <c r="A1070" s="542">
        <v>890.0</v>
      </c>
      <c r="B1070" s="561"/>
      <c r="C1070" s="542"/>
      <c r="D1070" s="544"/>
      <c r="E1070" s="558"/>
      <c r="F1070" s="543"/>
      <c r="G1070" s="543"/>
      <c r="H1070" s="543"/>
      <c r="I1070" s="543"/>
      <c r="J1070" s="480"/>
      <c r="K1070" s="488" t="str">
        <f t="shared" si="1"/>
        <v/>
      </c>
      <c r="L1070" s="489">
        <f t="shared" si="6"/>
        <v>123</v>
      </c>
      <c r="M1070" s="489">
        <f t="shared" si="3"/>
        <v>10</v>
      </c>
      <c r="N1070" s="489" t="str">
        <f t="shared" si="4"/>
        <v/>
      </c>
      <c r="O1070" s="194"/>
      <c r="P1070" s="194"/>
      <c r="Q1070" s="194"/>
      <c r="R1070" s="194"/>
      <c r="S1070" s="194"/>
      <c r="T1070" s="194"/>
      <c r="U1070" s="194"/>
      <c r="V1070" s="194"/>
      <c r="W1070" s="194"/>
      <c r="X1070" s="194"/>
      <c r="Y1070" s="194"/>
    </row>
    <row r="1071">
      <c r="A1071" s="542">
        <v>891.0</v>
      </c>
      <c r="B1071" s="561"/>
      <c r="C1071" s="542"/>
      <c r="D1071" s="544"/>
      <c r="E1071" s="558"/>
      <c r="F1071" s="543"/>
      <c r="G1071" s="543"/>
      <c r="H1071" s="543"/>
      <c r="I1071" s="543"/>
      <c r="J1071" s="480"/>
      <c r="K1071" s="488" t="str">
        <f t="shared" si="1"/>
        <v/>
      </c>
      <c r="L1071" s="489">
        <f t="shared" si="6"/>
        <v>123</v>
      </c>
      <c r="M1071" s="489">
        <f t="shared" si="3"/>
        <v>10</v>
      </c>
      <c r="N1071" s="489" t="str">
        <f t="shared" si="4"/>
        <v/>
      </c>
      <c r="O1071" s="194"/>
      <c r="P1071" s="194"/>
      <c r="Q1071" s="194"/>
      <c r="R1071" s="194"/>
      <c r="S1071" s="194"/>
      <c r="T1071" s="194"/>
      <c r="U1071" s="194"/>
      <c r="V1071" s="194"/>
      <c r="W1071" s="194"/>
      <c r="X1071" s="194"/>
      <c r="Y1071" s="194"/>
    </row>
    <row r="1072">
      <c r="A1072" s="542">
        <v>892.0</v>
      </c>
      <c r="B1072" s="561"/>
      <c r="C1072" s="542"/>
      <c r="D1072" s="544"/>
      <c r="E1072" s="558"/>
      <c r="F1072" s="543"/>
      <c r="G1072" s="543"/>
      <c r="H1072" s="543"/>
      <c r="I1072" s="543"/>
      <c r="J1072" s="480"/>
      <c r="K1072" s="488" t="str">
        <f t="shared" si="1"/>
        <v/>
      </c>
      <c r="L1072" s="489">
        <f t="shared" si="6"/>
        <v>123</v>
      </c>
      <c r="M1072" s="489">
        <f t="shared" si="3"/>
        <v>10</v>
      </c>
      <c r="N1072" s="489" t="str">
        <f t="shared" si="4"/>
        <v/>
      </c>
      <c r="O1072" s="194"/>
      <c r="P1072" s="194"/>
      <c r="Q1072" s="194"/>
      <c r="R1072" s="194"/>
      <c r="S1072" s="194"/>
      <c r="T1072" s="194"/>
      <c r="U1072" s="194"/>
      <c r="V1072" s="194"/>
      <c r="W1072" s="194"/>
      <c r="X1072" s="194"/>
      <c r="Y1072" s="194"/>
    </row>
    <row r="1073">
      <c r="A1073" s="542">
        <v>893.0</v>
      </c>
      <c r="B1073" s="561"/>
      <c r="C1073" s="542"/>
      <c r="D1073" s="544"/>
      <c r="E1073" s="558"/>
      <c r="F1073" s="543"/>
      <c r="G1073" s="543"/>
      <c r="H1073" s="543"/>
      <c r="I1073" s="543"/>
      <c r="J1073" s="480"/>
      <c r="K1073" s="488" t="str">
        <f t="shared" si="1"/>
        <v/>
      </c>
      <c r="L1073" s="489">
        <f t="shared" si="6"/>
        <v>123</v>
      </c>
      <c r="M1073" s="489">
        <f t="shared" si="3"/>
        <v>10</v>
      </c>
      <c r="N1073" s="489" t="str">
        <f t="shared" si="4"/>
        <v/>
      </c>
      <c r="O1073" s="194"/>
      <c r="P1073" s="194"/>
      <c r="Q1073" s="194"/>
      <c r="R1073" s="194"/>
      <c r="S1073" s="194"/>
      <c r="T1073" s="194"/>
      <c r="U1073" s="194"/>
      <c r="V1073" s="194"/>
      <c r="W1073" s="194"/>
      <c r="X1073" s="194"/>
      <c r="Y1073" s="194"/>
    </row>
    <row r="1074">
      <c r="A1074" s="542">
        <v>894.0</v>
      </c>
      <c r="B1074" s="561"/>
      <c r="C1074" s="542"/>
      <c r="D1074" s="544"/>
      <c r="E1074" s="558"/>
      <c r="F1074" s="543"/>
      <c r="G1074" s="543"/>
      <c r="H1074" s="543"/>
      <c r="I1074" s="543"/>
      <c r="J1074" s="480"/>
      <c r="K1074" s="488" t="str">
        <f t="shared" si="1"/>
        <v/>
      </c>
      <c r="L1074" s="489">
        <f t="shared" si="6"/>
        <v>123</v>
      </c>
      <c r="M1074" s="489">
        <f t="shared" si="3"/>
        <v>10</v>
      </c>
      <c r="N1074" s="489" t="str">
        <f t="shared" si="4"/>
        <v/>
      </c>
      <c r="O1074" s="194"/>
      <c r="P1074" s="194"/>
      <c r="Q1074" s="194"/>
      <c r="R1074" s="194"/>
      <c r="S1074" s="194"/>
      <c r="T1074" s="194"/>
      <c r="U1074" s="194"/>
      <c r="V1074" s="194"/>
      <c r="W1074" s="194"/>
      <c r="X1074" s="194"/>
      <c r="Y1074" s="194"/>
    </row>
    <row r="1075">
      <c r="A1075" s="542">
        <v>895.0</v>
      </c>
      <c r="B1075" s="561"/>
      <c r="C1075" s="542"/>
      <c r="D1075" s="544"/>
      <c r="E1075" s="558"/>
      <c r="F1075" s="543"/>
      <c r="G1075" s="543"/>
      <c r="H1075" s="543"/>
      <c r="I1075" s="543"/>
      <c r="J1075" s="480"/>
      <c r="K1075" s="488" t="str">
        <f t="shared" si="1"/>
        <v/>
      </c>
      <c r="L1075" s="489">
        <f t="shared" si="6"/>
        <v>123</v>
      </c>
      <c r="M1075" s="489">
        <f t="shared" si="3"/>
        <v>10</v>
      </c>
      <c r="N1075" s="489" t="str">
        <f t="shared" si="4"/>
        <v/>
      </c>
      <c r="O1075" s="194"/>
      <c r="P1075" s="194"/>
      <c r="Q1075" s="194"/>
      <c r="R1075" s="194"/>
      <c r="S1075" s="194"/>
      <c r="T1075" s="194"/>
      <c r="U1075" s="194"/>
      <c r="V1075" s="194"/>
      <c r="W1075" s="194"/>
      <c r="X1075" s="194"/>
      <c r="Y1075" s="194"/>
    </row>
    <row r="1076">
      <c r="A1076" s="542">
        <v>896.0</v>
      </c>
      <c r="B1076" s="561"/>
      <c r="C1076" s="542"/>
      <c r="D1076" s="544"/>
      <c r="E1076" s="558"/>
      <c r="F1076" s="543"/>
      <c r="G1076" s="543"/>
      <c r="H1076" s="543"/>
      <c r="I1076" s="543"/>
      <c r="J1076" s="480"/>
      <c r="K1076" s="488" t="str">
        <f t="shared" si="1"/>
        <v/>
      </c>
      <c r="L1076" s="489">
        <f t="shared" si="6"/>
        <v>123</v>
      </c>
      <c r="M1076" s="489">
        <f t="shared" si="3"/>
        <v>10</v>
      </c>
      <c r="N1076" s="489" t="str">
        <f t="shared" si="4"/>
        <v/>
      </c>
      <c r="O1076" s="194"/>
      <c r="P1076" s="194"/>
      <c r="Q1076" s="194"/>
      <c r="R1076" s="194"/>
      <c r="S1076" s="194"/>
      <c r="T1076" s="194"/>
      <c r="U1076" s="194"/>
      <c r="V1076" s="194"/>
      <c r="W1076" s="194"/>
      <c r="X1076" s="194"/>
      <c r="Y1076" s="194"/>
    </row>
    <row r="1077">
      <c r="A1077" s="542">
        <v>897.0</v>
      </c>
      <c r="B1077" s="561"/>
      <c r="C1077" s="542"/>
      <c r="D1077" s="544"/>
      <c r="E1077" s="558"/>
      <c r="F1077" s="543"/>
      <c r="G1077" s="543"/>
      <c r="H1077" s="543"/>
      <c r="I1077" s="543"/>
      <c r="J1077" s="480"/>
      <c r="K1077" s="488" t="str">
        <f t="shared" si="1"/>
        <v/>
      </c>
      <c r="L1077" s="489">
        <f t="shared" si="6"/>
        <v>123</v>
      </c>
      <c r="M1077" s="489">
        <f t="shared" si="3"/>
        <v>10</v>
      </c>
      <c r="N1077" s="489" t="str">
        <f t="shared" si="4"/>
        <v/>
      </c>
      <c r="O1077" s="194"/>
      <c r="P1077" s="194"/>
      <c r="Q1077" s="194"/>
      <c r="R1077" s="194"/>
      <c r="S1077" s="194"/>
      <c r="T1077" s="194"/>
      <c r="U1077" s="194"/>
      <c r="V1077" s="194"/>
      <c r="W1077" s="194"/>
      <c r="X1077" s="194"/>
      <c r="Y1077" s="194"/>
    </row>
    <row r="1078">
      <c r="A1078" s="542">
        <v>898.0</v>
      </c>
      <c r="B1078" s="561"/>
      <c r="C1078" s="542"/>
      <c r="D1078" s="544"/>
      <c r="E1078" s="558"/>
      <c r="F1078" s="543"/>
      <c r="G1078" s="543"/>
      <c r="H1078" s="543"/>
      <c r="I1078" s="543"/>
      <c r="J1078" s="480"/>
      <c r="K1078" s="488" t="str">
        <f t="shared" si="1"/>
        <v/>
      </c>
      <c r="L1078" s="489">
        <f t="shared" si="6"/>
        <v>123</v>
      </c>
      <c r="M1078" s="489">
        <f t="shared" si="3"/>
        <v>10</v>
      </c>
      <c r="N1078" s="489" t="str">
        <f t="shared" si="4"/>
        <v/>
      </c>
      <c r="O1078" s="194"/>
      <c r="P1078" s="194"/>
      <c r="Q1078" s="194"/>
      <c r="R1078" s="194"/>
      <c r="S1078" s="194"/>
      <c r="T1078" s="194"/>
      <c r="U1078" s="194"/>
      <c r="V1078" s="194"/>
      <c r="W1078" s="194"/>
      <c r="X1078" s="194"/>
      <c r="Y1078" s="194"/>
    </row>
    <row r="1079">
      <c r="A1079" s="542">
        <v>899.0</v>
      </c>
      <c r="B1079" s="561"/>
      <c r="C1079" s="542"/>
      <c r="D1079" s="544"/>
      <c r="E1079" s="558"/>
      <c r="F1079" s="543"/>
      <c r="G1079" s="543"/>
      <c r="H1079" s="543"/>
      <c r="I1079" s="543"/>
      <c r="J1079" s="480"/>
      <c r="K1079" s="488" t="str">
        <f t="shared" si="1"/>
        <v/>
      </c>
      <c r="L1079" s="489">
        <f t="shared" si="6"/>
        <v>123</v>
      </c>
      <c r="M1079" s="489">
        <f t="shared" si="3"/>
        <v>10</v>
      </c>
      <c r="N1079" s="489" t="str">
        <f t="shared" si="4"/>
        <v/>
      </c>
      <c r="O1079" s="194"/>
      <c r="P1079" s="194"/>
      <c r="Q1079" s="194"/>
      <c r="R1079" s="194"/>
      <c r="S1079" s="194"/>
      <c r="T1079" s="194"/>
      <c r="U1079" s="194"/>
      <c r="V1079" s="194"/>
      <c r="W1079" s="194"/>
      <c r="X1079" s="194"/>
      <c r="Y1079" s="194"/>
    </row>
    <row r="1080">
      <c r="A1080" s="542">
        <v>900.0</v>
      </c>
      <c r="B1080" s="561"/>
      <c r="C1080" s="542"/>
      <c r="D1080" s="544"/>
      <c r="E1080" s="558"/>
      <c r="F1080" s="543"/>
      <c r="G1080" s="543"/>
      <c r="H1080" s="543"/>
      <c r="I1080" s="543"/>
      <c r="J1080" s="480"/>
      <c r="K1080" s="488" t="str">
        <f t="shared" si="1"/>
        <v/>
      </c>
      <c r="L1080" s="489">
        <f t="shared" si="6"/>
        <v>123</v>
      </c>
      <c r="M1080" s="489">
        <f t="shared" si="3"/>
        <v>10</v>
      </c>
      <c r="N1080" s="489" t="str">
        <f t="shared" si="4"/>
        <v/>
      </c>
      <c r="O1080" s="194"/>
      <c r="P1080" s="194"/>
      <c r="Q1080" s="194"/>
      <c r="R1080" s="194"/>
      <c r="S1080" s="194"/>
      <c r="T1080" s="194"/>
      <c r="U1080" s="194"/>
      <c r="V1080" s="194"/>
      <c r="W1080" s="194"/>
      <c r="X1080" s="194"/>
      <c r="Y1080" s="194"/>
    </row>
    <row r="1081">
      <c r="A1081" s="542">
        <v>901.0</v>
      </c>
      <c r="B1081" s="561"/>
      <c r="C1081" s="542"/>
      <c r="D1081" s="544"/>
      <c r="E1081" s="558"/>
      <c r="F1081" s="543"/>
      <c r="G1081" s="543"/>
      <c r="H1081" s="543"/>
      <c r="I1081" s="543"/>
      <c r="J1081" s="480"/>
      <c r="K1081" s="488" t="str">
        <f t="shared" si="1"/>
        <v/>
      </c>
      <c r="L1081" s="489">
        <f t="shared" si="6"/>
        <v>123</v>
      </c>
      <c r="M1081" s="489">
        <f t="shared" si="3"/>
        <v>10</v>
      </c>
      <c r="N1081" s="489" t="str">
        <f t="shared" si="4"/>
        <v/>
      </c>
      <c r="O1081" s="194"/>
      <c r="P1081" s="194"/>
      <c r="Q1081" s="194"/>
      <c r="R1081" s="194"/>
      <c r="S1081" s="194"/>
      <c r="T1081" s="194"/>
      <c r="U1081" s="194"/>
      <c r="V1081" s="194"/>
      <c r="W1081" s="194"/>
      <c r="X1081" s="194"/>
      <c r="Y1081" s="194"/>
    </row>
    <row r="1082">
      <c r="A1082" s="542">
        <v>902.0</v>
      </c>
      <c r="B1082" s="561"/>
      <c r="C1082" s="542"/>
      <c r="D1082" s="544"/>
      <c r="E1082" s="558"/>
      <c r="F1082" s="543"/>
      <c r="G1082" s="543"/>
      <c r="H1082" s="543"/>
      <c r="I1082" s="543"/>
      <c r="J1082" s="480"/>
      <c r="K1082" s="488" t="str">
        <f t="shared" si="1"/>
        <v/>
      </c>
      <c r="L1082" s="489">
        <f t="shared" si="6"/>
        <v>123</v>
      </c>
      <c r="M1082" s="489">
        <f t="shared" si="3"/>
        <v>10</v>
      </c>
      <c r="N1082" s="489" t="str">
        <f t="shared" si="4"/>
        <v/>
      </c>
      <c r="O1082" s="194"/>
      <c r="P1082" s="194"/>
      <c r="Q1082" s="194"/>
      <c r="R1082" s="194"/>
      <c r="S1082" s="194"/>
      <c r="T1082" s="194"/>
      <c r="U1082" s="194"/>
      <c r="V1082" s="194"/>
      <c r="W1082" s="194"/>
      <c r="X1082" s="194"/>
      <c r="Y1082" s="194"/>
    </row>
    <row r="1083">
      <c r="A1083" s="542">
        <v>903.0</v>
      </c>
      <c r="B1083" s="561"/>
      <c r="C1083" s="542"/>
      <c r="D1083" s="544"/>
      <c r="E1083" s="558"/>
      <c r="F1083" s="543"/>
      <c r="G1083" s="543"/>
      <c r="H1083" s="543"/>
      <c r="I1083" s="543"/>
      <c r="J1083" s="480"/>
      <c r="K1083" s="488" t="str">
        <f t="shared" si="1"/>
        <v/>
      </c>
      <c r="L1083" s="489">
        <f t="shared" si="6"/>
        <v>123</v>
      </c>
      <c r="M1083" s="489">
        <f t="shared" si="3"/>
        <v>10</v>
      </c>
      <c r="N1083" s="489" t="str">
        <f t="shared" si="4"/>
        <v/>
      </c>
      <c r="O1083" s="194"/>
      <c r="P1083" s="194"/>
      <c r="Q1083" s="194"/>
      <c r="R1083" s="194"/>
      <c r="S1083" s="194"/>
      <c r="T1083" s="194"/>
      <c r="U1083" s="194"/>
      <c r="V1083" s="194"/>
      <c r="W1083" s="194"/>
      <c r="X1083" s="194"/>
      <c r="Y1083" s="194"/>
    </row>
    <row r="1084">
      <c r="A1084" s="542">
        <v>904.0</v>
      </c>
      <c r="B1084" s="561"/>
      <c r="C1084" s="542"/>
      <c r="D1084" s="544"/>
      <c r="E1084" s="558"/>
      <c r="F1084" s="543"/>
      <c r="G1084" s="543"/>
      <c r="H1084" s="543"/>
      <c r="I1084" s="543"/>
      <c r="J1084" s="480"/>
      <c r="K1084" s="488" t="str">
        <f t="shared" si="1"/>
        <v/>
      </c>
      <c r="L1084" s="489">
        <f t="shared" si="6"/>
        <v>123</v>
      </c>
      <c r="M1084" s="489">
        <f t="shared" si="3"/>
        <v>10</v>
      </c>
      <c r="N1084" s="489" t="str">
        <f t="shared" si="4"/>
        <v/>
      </c>
      <c r="O1084" s="194"/>
      <c r="P1084" s="194"/>
      <c r="Q1084" s="194"/>
      <c r="R1084" s="194"/>
      <c r="S1084" s="194"/>
      <c r="T1084" s="194"/>
      <c r="U1084" s="194"/>
      <c r="V1084" s="194"/>
      <c r="W1084" s="194"/>
      <c r="X1084" s="194"/>
      <c r="Y1084" s="194"/>
    </row>
    <row r="1085">
      <c r="A1085" s="542">
        <v>905.0</v>
      </c>
      <c r="B1085" s="561"/>
      <c r="C1085" s="542"/>
      <c r="D1085" s="544"/>
      <c r="E1085" s="558"/>
      <c r="F1085" s="543"/>
      <c r="G1085" s="543"/>
      <c r="H1085" s="543"/>
      <c r="I1085" s="543"/>
      <c r="J1085" s="480"/>
      <c r="K1085" s="488" t="str">
        <f t="shared" si="1"/>
        <v/>
      </c>
      <c r="L1085" s="489">
        <f t="shared" si="6"/>
        <v>123</v>
      </c>
      <c r="M1085" s="489">
        <f t="shared" si="3"/>
        <v>10</v>
      </c>
      <c r="N1085" s="489" t="str">
        <f t="shared" si="4"/>
        <v/>
      </c>
      <c r="O1085" s="194"/>
      <c r="P1085" s="194"/>
      <c r="Q1085" s="194"/>
      <c r="R1085" s="194"/>
      <c r="S1085" s="194"/>
      <c r="T1085" s="194"/>
      <c r="U1085" s="194"/>
      <c r="V1085" s="194"/>
      <c r="W1085" s="194"/>
      <c r="X1085" s="194"/>
      <c r="Y1085" s="194"/>
    </row>
    <row r="1086">
      <c r="A1086" s="542">
        <v>906.0</v>
      </c>
      <c r="B1086" s="543"/>
      <c r="C1086" s="543"/>
      <c r="D1086" s="544"/>
      <c r="E1086" s="558"/>
      <c r="F1086" s="543"/>
      <c r="G1086" s="543"/>
      <c r="H1086" s="543"/>
      <c r="I1086" s="543"/>
      <c r="J1086" s="480"/>
      <c r="K1086" s="488" t="str">
        <f t="shared" si="1"/>
        <v/>
      </c>
      <c r="L1086" s="489">
        <f t="shared" si="6"/>
        <v>123</v>
      </c>
      <c r="M1086" s="489">
        <f t="shared" si="3"/>
        <v>10</v>
      </c>
      <c r="N1086" s="489" t="str">
        <f t="shared" si="4"/>
        <v/>
      </c>
      <c r="O1086" s="194"/>
      <c r="P1086" s="194"/>
      <c r="Q1086" s="194"/>
      <c r="R1086" s="194"/>
      <c r="S1086" s="194"/>
      <c r="T1086" s="194"/>
      <c r="U1086" s="194"/>
      <c r="V1086" s="194"/>
      <c r="W1086" s="194"/>
      <c r="X1086" s="194"/>
      <c r="Y1086" s="194"/>
    </row>
    <row r="1087">
      <c r="A1087" s="542">
        <v>907.0</v>
      </c>
      <c r="B1087" s="543"/>
      <c r="C1087" s="543"/>
      <c r="D1087" s="544"/>
      <c r="E1087" s="558"/>
      <c r="F1087" s="543"/>
      <c r="G1087" s="543"/>
      <c r="H1087" s="543"/>
      <c r="I1087" s="543"/>
      <c r="J1087" s="480"/>
      <c r="K1087" s="488" t="str">
        <f t="shared" si="1"/>
        <v/>
      </c>
      <c r="L1087" s="489">
        <f t="shared" si="6"/>
        <v>123</v>
      </c>
      <c r="M1087" s="489">
        <f t="shared" si="3"/>
        <v>10</v>
      </c>
      <c r="N1087" s="489" t="str">
        <f t="shared" si="4"/>
        <v/>
      </c>
      <c r="O1087" s="194"/>
      <c r="P1087" s="194"/>
      <c r="Q1087" s="194"/>
      <c r="R1087" s="194"/>
      <c r="S1087" s="194"/>
      <c r="T1087" s="194"/>
      <c r="U1087" s="194"/>
      <c r="V1087" s="194"/>
      <c r="W1087" s="194"/>
      <c r="X1087" s="194"/>
      <c r="Y1087" s="194"/>
    </row>
    <row r="1088">
      <c r="A1088" s="542">
        <v>908.0</v>
      </c>
      <c r="B1088" s="543"/>
      <c r="C1088" s="543"/>
      <c r="D1088" s="544"/>
      <c r="E1088" s="558"/>
      <c r="F1088" s="543"/>
      <c r="G1088" s="543"/>
      <c r="H1088" s="543"/>
      <c r="I1088" s="543"/>
      <c r="J1088" s="480"/>
      <c r="K1088" s="488" t="str">
        <f t="shared" si="1"/>
        <v/>
      </c>
      <c r="L1088" s="489">
        <f t="shared" si="6"/>
        <v>123</v>
      </c>
      <c r="M1088" s="489">
        <f t="shared" si="3"/>
        <v>10</v>
      </c>
      <c r="N1088" s="489" t="str">
        <f t="shared" si="4"/>
        <v/>
      </c>
      <c r="O1088" s="194"/>
      <c r="P1088" s="194"/>
      <c r="Q1088" s="194"/>
      <c r="R1088" s="194"/>
      <c r="S1088" s="194"/>
      <c r="T1088" s="194"/>
      <c r="U1088" s="194"/>
      <c r="V1088" s="194"/>
      <c r="W1088" s="194"/>
      <c r="X1088" s="194"/>
      <c r="Y1088" s="194"/>
    </row>
    <row r="1089">
      <c r="A1089" s="542">
        <v>909.0</v>
      </c>
      <c r="B1089" s="543"/>
      <c r="C1089" s="543"/>
      <c r="D1089" s="544"/>
      <c r="E1089" s="558"/>
      <c r="F1089" s="543"/>
      <c r="G1089" s="543"/>
      <c r="H1089" s="543"/>
      <c r="I1089" s="543"/>
      <c r="J1089" s="480"/>
      <c r="K1089" s="488" t="str">
        <f t="shared" si="1"/>
        <v/>
      </c>
      <c r="L1089" s="489">
        <f t="shared" si="6"/>
        <v>123</v>
      </c>
      <c r="M1089" s="489">
        <f t="shared" si="3"/>
        <v>10</v>
      </c>
      <c r="N1089" s="489" t="str">
        <f t="shared" si="4"/>
        <v/>
      </c>
      <c r="O1089" s="194"/>
      <c r="P1089" s="194"/>
      <c r="Q1089" s="194"/>
      <c r="R1089" s="194"/>
      <c r="S1089" s="194"/>
      <c r="T1089" s="194"/>
      <c r="U1089" s="194"/>
      <c r="V1089" s="194"/>
      <c r="W1089" s="194"/>
      <c r="X1089" s="194"/>
      <c r="Y1089" s="194"/>
    </row>
    <row r="1090">
      <c r="A1090" s="542">
        <v>910.0</v>
      </c>
      <c r="B1090" s="543"/>
      <c r="C1090" s="543"/>
      <c r="D1090" s="544"/>
      <c r="E1090" s="558"/>
      <c r="F1090" s="543"/>
      <c r="G1090" s="543"/>
      <c r="H1090" s="543"/>
      <c r="I1090" s="543"/>
      <c r="J1090" s="480"/>
      <c r="K1090" s="488" t="str">
        <f t="shared" si="1"/>
        <v/>
      </c>
      <c r="L1090" s="489">
        <f t="shared" si="6"/>
        <v>123</v>
      </c>
      <c r="M1090" s="489">
        <f t="shared" si="3"/>
        <v>10</v>
      </c>
      <c r="N1090" s="489" t="str">
        <f t="shared" si="4"/>
        <v/>
      </c>
      <c r="O1090" s="194"/>
      <c r="P1090" s="194"/>
      <c r="Q1090" s="194"/>
      <c r="R1090" s="194"/>
      <c r="S1090" s="194"/>
      <c r="T1090" s="194"/>
      <c r="U1090" s="194"/>
      <c r="V1090" s="194"/>
      <c r="W1090" s="194"/>
      <c r="X1090" s="194"/>
      <c r="Y1090" s="194"/>
    </row>
    <row r="1091">
      <c r="A1091" s="542">
        <v>911.0</v>
      </c>
      <c r="B1091" s="543"/>
      <c r="C1091" s="543"/>
      <c r="D1091" s="544"/>
      <c r="E1091" s="558"/>
      <c r="F1091" s="543"/>
      <c r="G1091" s="543"/>
      <c r="H1091" s="543"/>
      <c r="I1091" s="543"/>
      <c r="J1091" s="480"/>
      <c r="K1091" s="488" t="str">
        <f t="shared" si="1"/>
        <v/>
      </c>
      <c r="L1091" s="489">
        <f t="shared" si="6"/>
        <v>123</v>
      </c>
      <c r="M1091" s="489">
        <f t="shared" si="3"/>
        <v>10</v>
      </c>
      <c r="N1091" s="489" t="str">
        <f t="shared" si="4"/>
        <v/>
      </c>
      <c r="O1091" s="194"/>
      <c r="P1091" s="194"/>
      <c r="Q1091" s="194"/>
      <c r="R1091" s="194"/>
      <c r="S1091" s="194"/>
      <c r="T1091" s="194"/>
      <c r="U1091" s="194"/>
      <c r="V1091" s="194"/>
      <c r="W1091" s="194"/>
      <c r="X1091" s="194"/>
      <c r="Y1091" s="194"/>
    </row>
    <row r="1092">
      <c r="A1092" s="542">
        <v>912.0</v>
      </c>
      <c r="B1092" s="543"/>
      <c r="C1092" s="543"/>
      <c r="D1092" s="544"/>
      <c r="E1092" s="558"/>
      <c r="F1092" s="543"/>
      <c r="G1092" s="543"/>
      <c r="H1092" s="543"/>
      <c r="I1092" s="543"/>
      <c r="J1092" s="480"/>
      <c r="K1092" s="488" t="str">
        <f t="shared" si="1"/>
        <v/>
      </c>
      <c r="L1092" s="489">
        <f t="shared" si="6"/>
        <v>123</v>
      </c>
      <c r="M1092" s="489">
        <f t="shared" si="3"/>
        <v>10</v>
      </c>
      <c r="N1092" s="489" t="str">
        <f t="shared" si="4"/>
        <v/>
      </c>
      <c r="O1092" s="194"/>
      <c r="P1092" s="194"/>
      <c r="Q1092" s="194"/>
      <c r="R1092" s="194"/>
      <c r="S1092" s="194"/>
      <c r="T1092" s="194"/>
      <c r="U1092" s="194"/>
      <c r="V1092" s="194"/>
      <c r="W1092" s="194"/>
      <c r="X1092" s="194"/>
      <c r="Y1092" s="194"/>
    </row>
    <row r="1093">
      <c r="A1093" s="542">
        <v>913.0</v>
      </c>
      <c r="B1093" s="543"/>
      <c r="C1093" s="543"/>
      <c r="D1093" s="544"/>
      <c r="E1093" s="558"/>
      <c r="F1093" s="543"/>
      <c r="G1093" s="543"/>
      <c r="H1093" s="543"/>
      <c r="I1093" s="543"/>
      <c r="J1093" s="480"/>
      <c r="K1093" s="488" t="str">
        <f t="shared" si="1"/>
        <v/>
      </c>
      <c r="L1093" s="489">
        <f t="shared" si="6"/>
        <v>123</v>
      </c>
      <c r="M1093" s="489">
        <f t="shared" si="3"/>
        <v>10</v>
      </c>
      <c r="N1093" s="489" t="str">
        <f t="shared" si="4"/>
        <v/>
      </c>
      <c r="O1093" s="194"/>
      <c r="P1093" s="194"/>
      <c r="Q1093" s="194"/>
      <c r="R1093" s="194"/>
      <c r="S1093" s="194"/>
      <c r="T1093" s="194"/>
      <c r="U1093" s="194"/>
      <c r="V1093" s="194"/>
      <c r="W1093" s="194"/>
      <c r="X1093" s="194"/>
      <c r="Y1093" s="194"/>
    </row>
    <row r="1094">
      <c r="A1094" s="542">
        <v>914.0</v>
      </c>
      <c r="B1094" s="543"/>
      <c r="C1094" s="543"/>
      <c r="D1094" s="544"/>
      <c r="E1094" s="558"/>
      <c r="F1094" s="543"/>
      <c r="G1094" s="543"/>
      <c r="H1094" s="543"/>
      <c r="I1094" s="543"/>
      <c r="J1094" s="480"/>
      <c r="K1094" s="488" t="str">
        <f t="shared" si="1"/>
        <v/>
      </c>
      <c r="L1094" s="489">
        <f t="shared" si="6"/>
        <v>123</v>
      </c>
      <c r="M1094" s="489">
        <f t="shared" si="3"/>
        <v>10</v>
      </c>
      <c r="N1094" s="489" t="str">
        <f t="shared" si="4"/>
        <v/>
      </c>
      <c r="O1094" s="194"/>
      <c r="P1094" s="194"/>
      <c r="Q1094" s="194"/>
      <c r="R1094" s="194"/>
      <c r="S1094" s="194"/>
      <c r="T1094" s="194"/>
      <c r="U1094" s="194"/>
      <c r="V1094" s="194"/>
      <c r="W1094" s="194"/>
      <c r="X1094" s="194"/>
      <c r="Y1094" s="194"/>
    </row>
    <row r="1095">
      <c r="A1095" s="542">
        <v>915.0</v>
      </c>
      <c r="B1095" s="543"/>
      <c r="C1095" s="543"/>
      <c r="D1095" s="544"/>
      <c r="E1095" s="558"/>
      <c r="F1095" s="543"/>
      <c r="G1095" s="543"/>
      <c r="H1095" s="543"/>
      <c r="I1095" s="543"/>
      <c r="J1095" s="480"/>
      <c r="K1095" s="488" t="str">
        <f t="shared" si="1"/>
        <v/>
      </c>
      <c r="L1095" s="489">
        <f t="shared" si="6"/>
        <v>123</v>
      </c>
      <c r="M1095" s="489">
        <f t="shared" si="3"/>
        <v>10</v>
      </c>
      <c r="N1095" s="489" t="str">
        <f t="shared" si="4"/>
        <v/>
      </c>
      <c r="O1095" s="194"/>
      <c r="P1095" s="194"/>
      <c r="Q1095" s="194"/>
      <c r="R1095" s="194"/>
      <c r="S1095" s="194"/>
      <c r="T1095" s="194"/>
      <c r="U1095" s="194"/>
      <c r="V1095" s="194"/>
      <c r="W1095" s="194"/>
      <c r="X1095" s="194"/>
      <c r="Y1095" s="194"/>
    </row>
    <row r="1096">
      <c r="A1096" s="542">
        <v>916.0</v>
      </c>
      <c r="B1096" s="543"/>
      <c r="C1096" s="543"/>
      <c r="D1096" s="544"/>
      <c r="E1096" s="558"/>
      <c r="F1096" s="543"/>
      <c r="G1096" s="543"/>
      <c r="H1096" s="543"/>
      <c r="I1096" s="543"/>
      <c r="J1096" s="480"/>
      <c r="K1096" s="488" t="str">
        <f t="shared" si="1"/>
        <v/>
      </c>
      <c r="L1096" s="489">
        <f t="shared" si="6"/>
        <v>123</v>
      </c>
      <c r="M1096" s="489">
        <f t="shared" si="3"/>
        <v>10</v>
      </c>
      <c r="N1096" s="489" t="str">
        <f t="shared" si="4"/>
        <v/>
      </c>
      <c r="O1096" s="194"/>
      <c r="P1096" s="194"/>
      <c r="Q1096" s="194"/>
      <c r="R1096" s="194"/>
      <c r="S1096" s="194"/>
      <c r="T1096" s="194"/>
      <c r="U1096" s="194"/>
      <c r="V1096" s="194"/>
      <c r="W1096" s="194"/>
      <c r="X1096" s="194"/>
      <c r="Y1096" s="194"/>
    </row>
    <row r="1097">
      <c r="A1097" s="542">
        <v>917.0</v>
      </c>
      <c r="B1097" s="543"/>
      <c r="C1097" s="543"/>
      <c r="D1097" s="544"/>
      <c r="E1097" s="558"/>
      <c r="F1097" s="543"/>
      <c r="G1097" s="543"/>
      <c r="H1097" s="543"/>
      <c r="I1097" s="543"/>
      <c r="J1097" s="480"/>
      <c r="K1097" s="488" t="str">
        <f t="shared" si="1"/>
        <v/>
      </c>
      <c r="L1097" s="489">
        <f t="shared" si="6"/>
        <v>123</v>
      </c>
      <c r="M1097" s="489">
        <f t="shared" si="3"/>
        <v>10</v>
      </c>
      <c r="N1097" s="489" t="str">
        <f t="shared" si="4"/>
        <v/>
      </c>
      <c r="O1097" s="194"/>
      <c r="P1097" s="194"/>
      <c r="Q1097" s="194"/>
      <c r="R1097" s="194"/>
      <c r="S1097" s="194"/>
      <c r="T1097" s="194"/>
      <c r="U1097" s="194"/>
      <c r="V1097" s="194"/>
      <c r="W1097" s="194"/>
      <c r="X1097" s="194"/>
      <c r="Y1097" s="194"/>
    </row>
    <row r="1098">
      <c r="A1098" s="542">
        <v>918.0</v>
      </c>
      <c r="B1098" s="543"/>
      <c r="C1098" s="543"/>
      <c r="D1098" s="544"/>
      <c r="E1098" s="558"/>
      <c r="F1098" s="543"/>
      <c r="G1098" s="543"/>
      <c r="H1098" s="543"/>
      <c r="I1098" s="543"/>
      <c r="J1098" s="480"/>
      <c r="K1098" s="488" t="str">
        <f t="shared" si="1"/>
        <v/>
      </c>
      <c r="L1098" s="489">
        <f t="shared" si="6"/>
        <v>123</v>
      </c>
      <c r="M1098" s="489">
        <f t="shared" si="3"/>
        <v>10</v>
      </c>
      <c r="N1098" s="489" t="str">
        <f t="shared" si="4"/>
        <v/>
      </c>
      <c r="O1098" s="194"/>
      <c r="P1098" s="194"/>
      <c r="Q1098" s="194"/>
      <c r="R1098" s="194"/>
      <c r="S1098" s="194"/>
      <c r="T1098" s="194"/>
      <c r="U1098" s="194"/>
      <c r="V1098" s="194"/>
      <c r="W1098" s="194"/>
      <c r="X1098" s="194"/>
      <c r="Y1098" s="194"/>
    </row>
    <row r="1099">
      <c r="A1099" s="542">
        <v>919.0</v>
      </c>
      <c r="B1099" s="543"/>
      <c r="C1099" s="543"/>
      <c r="D1099" s="544"/>
      <c r="E1099" s="558"/>
      <c r="F1099" s="543"/>
      <c r="G1099" s="543"/>
      <c r="H1099" s="543"/>
      <c r="I1099" s="543"/>
      <c r="J1099" s="480"/>
      <c r="K1099" s="488" t="str">
        <f t="shared" si="1"/>
        <v/>
      </c>
      <c r="L1099" s="489">
        <f t="shared" si="6"/>
        <v>123</v>
      </c>
      <c r="M1099" s="489">
        <f t="shared" si="3"/>
        <v>10</v>
      </c>
      <c r="N1099" s="489" t="str">
        <f t="shared" si="4"/>
        <v/>
      </c>
      <c r="O1099" s="194"/>
      <c r="P1099" s="194"/>
      <c r="Q1099" s="194"/>
      <c r="R1099" s="194"/>
      <c r="S1099" s="194"/>
      <c r="T1099" s="194"/>
      <c r="U1099" s="194"/>
      <c r="V1099" s="194"/>
      <c r="W1099" s="194"/>
      <c r="X1099" s="194"/>
      <c r="Y1099" s="194"/>
    </row>
    <row r="1100">
      <c r="A1100" s="542">
        <v>920.0</v>
      </c>
      <c r="B1100" s="337"/>
      <c r="C1100" s="337"/>
      <c r="D1100" s="547"/>
      <c r="E1100" s="559"/>
      <c r="F1100" s="337"/>
      <c r="G1100" s="337"/>
      <c r="H1100" s="543"/>
      <c r="I1100" s="563"/>
      <c r="J1100" s="480"/>
      <c r="K1100" s="488" t="str">
        <f t="shared" si="1"/>
        <v/>
      </c>
      <c r="L1100" s="489">
        <f t="shared" si="6"/>
        <v>123</v>
      </c>
      <c r="M1100" s="489">
        <f t="shared" si="3"/>
        <v>10</v>
      </c>
      <c r="N1100" s="489" t="str">
        <f t="shared" si="4"/>
        <v/>
      </c>
      <c r="O1100" s="194"/>
      <c r="P1100" s="194"/>
      <c r="Q1100" s="194"/>
      <c r="R1100" s="194"/>
      <c r="S1100" s="194"/>
      <c r="T1100" s="194"/>
      <c r="U1100" s="194"/>
      <c r="V1100" s="194"/>
      <c r="W1100" s="194"/>
      <c r="X1100" s="194"/>
      <c r="Y1100" s="194"/>
    </row>
    <row r="1101">
      <c r="A1101" s="542">
        <v>921.0</v>
      </c>
      <c r="B1101" s="337"/>
      <c r="C1101" s="337"/>
      <c r="D1101" s="547"/>
      <c r="E1101" s="559"/>
      <c r="F1101" s="337"/>
      <c r="G1101" s="337"/>
      <c r="H1101" s="543"/>
      <c r="I1101" s="563"/>
      <c r="J1101" s="480"/>
      <c r="K1101" s="488" t="str">
        <f t="shared" si="1"/>
        <v/>
      </c>
      <c r="L1101" s="489">
        <f t="shared" si="6"/>
        <v>123</v>
      </c>
      <c r="M1101" s="489">
        <f t="shared" si="3"/>
        <v>10</v>
      </c>
      <c r="N1101" s="489" t="str">
        <f t="shared" si="4"/>
        <v/>
      </c>
      <c r="O1101" s="194"/>
      <c r="P1101" s="194"/>
      <c r="Q1101" s="194"/>
      <c r="R1101" s="194"/>
      <c r="S1101" s="194"/>
      <c r="T1101" s="194"/>
      <c r="U1101" s="194"/>
      <c r="V1101" s="194"/>
      <c r="W1101" s="194"/>
      <c r="X1101" s="194"/>
      <c r="Y1101" s="194"/>
    </row>
    <row r="1102">
      <c r="A1102" s="542">
        <v>922.0</v>
      </c>
      <c r="B1102" s="337"/>
      <c r="C1102" s="337"/>
      <c r="D1102" s="547"/>
      <c r="E1102" s="559"/>
      <c r="F1102" s="337"/>
      <c r="G1102" s="337"/>
      <c r="H1102" s="543"/>
      <c r="I1102" s="563"/>
      <c r="J1102" s="480"/>
      <c r="K1102" s="488" t="str">
        <f t="shared" si="1"/>
        <v/>
      </c>
      <c r="L1102" s="489">
        <f t="shared" si="6"/>
        <v>123</v>
      </c>
      <c r="M1102" s="489">
        <f t="shared" si="3"/>
        <v>10</v>
      </c>
      <c r="N1102" s="489" t="str">
        <f t="shared" si="4"/>
        <v/>
      </c>
      <c r="O1102" s="194"/>
      <c r="P1102" s="194"/>
      <c r="Q1102" s="194"/>
      <c r="R1102" s="194"/>
      <c r="S1102" s="194"/>
      <c r="T1102" s="194"/>
      <c r="U1102" s="194"/>
      <c r="V1102" s="194"/>
      <c r="W1102" s="194"/>
      <c r="X1102" s="194"/>
      <c r="Y1102" s="194"/>
    </row>
    <row r="1103">
      <c r="A1103" s="542">
        <v>923.0</v>
      </c>
      <c r="B1103" s="337"/>
      <c r="C1103" s="337"/>
      <c r="D1103" s="547"/>
      <c r="E1103" s="559"/>
      <c r="F1103" s="337"/>
      <c r="G1103" s="337"/>
      <c r="H1103" s="543"/>
      <c r="I1103" s="563"/>
      <c r="J1103" s="480"/>
      <c r="K1103" s="488" t="str">
        <f t="shared" si="1"/>
        <v/>
      </c>
      <c r="L1103" s="489">
        <f t="shared" si="6"/>
        <v>123</v>
      </c>
      <c r="M1103" s="489">
        <f t="shared" si="3"/>
        <v>10</v>
      </c>
      <c r="N1103" s="489" t="str">
        <f t="shared" si="4"/>
        <v/>
      </c>
      <c r="O1103" s="194"/>
      <c r="P1103" s="194"/>
      <c r="Q1103" s="194"/>
      <c r="R1103" s="194"/>
      <c r="S1103" s="194"/>
      <c r="T1103" s="194"/>
      <c r="U1103" s="194"/>
      <c r="V1103" s="194"/>
      <c r="W1103" s="194"/>
      <c r="X1103" s="194"/>
      <c r="Y1103" s="194"/>
    </row>
    <row r="1104">
      <c r="A1104" s="542">
        <v>924.0</v>
      </c>
      <c r="B1104" s="337"/>
      <c r="C1104" s="337"/>
      <c r="D1104" s="547"/>
      <c r="E1104" s="559"/>
      <c r="F1104" s="337"/>
      <c r="G1104" s="337"/>
      <c r="H1104" s="543"/>
      <c r="I1104" s="563"/>
      <c r="J1104" s="480"/>
      <c r="K1104" s="488" t="str">
        <f t="shared" si="1"/>
        <v/>
      </c>
      <c r="L1104" s="489">
        <f t="shared" si="6"/>
        <v>123</v>
      </c>
      <c r="M1104" s="489">
        <f t="shared" si="3"/>
        <v>10</v>
      </c>
      <c r="N1104" s="489" t="str">
        <f t="shared" si="4"/>
        <v/>
      </c>
      <c r="O1104" s="194"/>
      <c r="P1104" s="194"/>
      <c r="Q1104" s="194"/>
      <c r="R1104" s="194"/>
      <c r="S1104" s="194"/>
      <c r="T1104" s="194"/>
      <c r="U1104" s="194"/>
      <c r="V1104" s="194"/>
      <c r="W1104" s="194"/>
      <c r="X1104" s="194"/>
      <c r="Y1104" s="194"/>
    </row>
    <row r="1105">
      <c r="A1105" s="542">
        <v>925.0</v>
      </c>
      <c r="B1105" s="337"/>
      <c r="C1105" s="337"/>
      <c r="D1105" s="547"/>
      <c r="E1105" s="559"/>
      <c r="F1105" s="337"/>
      <c r="G1105" s="337"/>
      <c r="H1105" s="543"/>
      <c r="I1105" s="563"/>
      <c r="J1105" s="480"/>
      <c r="K1105" s="488" t="str">
        <f t="shared" si="1"/>
        <v/>
      </c>
      <c r="L1105" s="489">
        <f t="shared" si="6"/>
        <v>123</v>
      </c>
      <c r="M1105" s="489">
        <f t="shared" si="3"/>
        <v>10</v>
      </c>
      <c r="N1105" s="489" t="str">
        <f t="shared" si="4"/>
        <v/>
      </c>
      <c r="O1105" s="194"/>
      <c r="P1105" s="194"/>
      <c r="Q1105" s="194"/>
      <c r="R1105" s="194"/>
      <c r="S1105" s="194"/>
      <c r="T1105" s="194"/>
      <c r="U1105" s="194"/>
      <c r="V1105" s="194"/>
      <c r="W1105" s="194"/>
      <c r="X1105" s="194"/>
      <c r="Y1105" s="194"/>
    </row>
    <row r="1106">
      <c r="A1106" s="542">
        <v>926.0</v>
      </c>
      <c r="B1106" s="337"/>
      <c r="C1106" s="337"/>
      <c r="D1106" s="547"/>
      <c r="E1106" s="559"/>
      <c r="F1106" s="337"/>
      <c r="G1106" s="337"/>
      <c r="H1106" s="543"/>
      <c r="I1106" s="563"/>
      <c r="J1106" s="480"/>
      <c r="K1106" s="488" t="str">
        <f t="shared" si="1"/>
        <v/>
      </c>
      <c r="L1106" s="489">
        <f t="shared" si="6"/>
        <v>123</v>
      </c>
      <c r="M1106" s="489">
        <f t="shared" si="3"/>
        <v>10</v>
      </c>
      <c r="N1106" s="489" t="str">
        <f t="shared" si="4"/>
        <v/>
      </c>
      <c r="O1106" s="194"/>
      <c r="P1106" s="194"/>
      <c r="Q1106" s="194"/>
      <c r="R1106" s="194"/>
      <c r="S1106" s="194"/>
      <c r="T1106" s="194"/>
      <c r="U1106" s="194"/>
      <c r="V1106" s="194"/>
      <c r="W1106" s="194"/>
      <c r="X1106" s="194"/>
      <c r="Y1106" s="194"/>
    </row>
    <row r="1107">
      <c r="A1107" s="542">
        <v>927.0</v>
      </c>
      <c r="B1107" s="337"/>
      <c r="C1107" s="337"/>
      <c r="D1107" s="547"/>
      <c r="E1107" s="559"/>
      <c r="F1107" s="337"/>
      <c r="G1107" s="337"/>
      <c r="H1107" s="543"/>
      <c r="I1107" s="563"/>
      <c r="J1107" s="480"/>
      <c r="K1107" s="488" t="str">
        <f t="shared" si="1"/>
        <v/>
      </c>
      <c r="L1107" s="489">
        <f t="shared" si="6"/>
        <v>123</v>
      </c>
      <c r="M1107" s="489">
        <f t="shared" si="3"/>
        <v>10</v>
      </c>
      <c r="N1107" s="489" t="str">
        <f t="shared" si="4"/>
        <v/>
      </c>
      <c r="O1107" s="194"/>
      <c r="P1107" s="194"/>
      <c r="Q1107" s="194"/>
      <c r="R1107" s="194"/>
      <c r="S1107" s="194"/>
      <c r="T1107" s="194"/>
      <c r="U1107" s="194"/>
      <c r="V1107" s="194"/>
      <c r="W1107" s="194"/>
      <c r="X1107" s="194"/>
      <c r="Y1107" s="194"/>
    </row>
    <row r="1108">
      <c r="A1108" s="542">
        <v>928.0</v>
      </c>
      <c r="B1108" s="337"/>
      <c r="C1108" s="337"/>
      <c r="D1108" s="547"/>
      <c r="E1108" s="559"/>
      <c r="F1108" s="337"/>
      <c r="G1108" s="337"/>
      <c r="H1108" s="543"/>
      <c r="I1108" s="563"/>
      <c r="J1108" s="480"/>
      <c r="K1108" s="488" t="str">
        <f t="shared" si="1"/>
        <v/>
      </c>
      <c r="L1108" s="489">
        <f t="shared" si="6"/>
        <v>123</v>
      </c>
      <c r="M1108" s="489">
        <f t="shared" si="3"/>
        <v>10</v>
      </c>
      <c r="N1108" s="489" t="str">
        <f t="shared" si="4"/>
        <v/>
      </c>
      <c r="O1108" s="194"/>
      <c r="P1108" s="194"/>
      <c r="Q1108" s="194"/>
      <c r="R1108" s="194"/>
      <c r="S1108" s="194"/>
      <c r="T1108" s="194"/>
      <c r="U1108" s="194"/>
      <c r="V1108" s="194"/>
      <c r="W1108" s="194"/>
      <c r="X1108" s="194"/>
      <c r="Y1108" s="194"/>
    </row>
    <row r="1109">
      <c r="A1109" s="542">
        <v>929.0</v>
      </c>
      <c r="B1109" s="225"/>
      <c r="C1109" s="225"/>
      <c r="D1109" s="551"/>
      <c r="E1109" s="553"/>
      <c r="F1109" s="552"/>
      <c r="G1109" s="552"/>
      <c r="H1109" s="543"/>
      <c r="I1109" s="563"/>
      <c r="J1109" s="480"/>
      <c r="K1109" s="488" t="str">
        <f t="shared" si="1"/>
        <v/>
      </c>
      <c r="L1109" s="489">
        <f t="shared" si="6"/>
        <v>123</v>
      </c>
      <c r="M1109" s="489">
        <f t="shared" si="3"/>
        <v>10</v>
      </c>
      <c r="N1109" s="489" t="str">
        <f t="shared" si="4"/>
        <v/>
      </c>
      <c r="O1109" s="194"/>
      <c r="P1109" s="194"/>
      <c r="Q1109" s="194"/>
      <c r="R1109" s="194"/>
      <c r="S1109" s="194"/>
      <c r="T1109" s="194"/>
      <c r="U1109" s="194"/>
      <c r="V1109" s="194"/>
      <c r="W1109" s="194"/>
      <c r="X1109" s="194"/>
      <c r="Y1109" s="194"/>
    </row>
    <row r="1110">
      <c r="A1110" s="542">
        <v>930.0</v>
      </c>
      <c r="B1110" s="546"/>
      <c r="C1110" s="546"/>
      <c r="D1110" s="547"/>
      <c r="E1110" s="548"/>
      <c r="F1110" s="337"/>
      <c r="G1110" s="337"/>
      <c r="H1110" s="543"/>
      <c r="I1110" s="563"/>
      <c r="J1110" s="480"/>
      <c r="K1110" s="488" t="str">
        <f t="shared" si="1"/>
        <v/>
      </c>
      <c r="L1110" s="489">
        <f t="shared" si="6"/>
        <v>123</v>
      </c>
      <c r="M1110" s="489">
        <f t="shared" si="3"/>
        <v>10</v>
      </c>
      <c r="N1110" s="489" t="str">
        <f t="shared" si="4"/>
        <v/>
      </c>
      <c r="O1110" s="194"/>
      <c r="P1110" s="194"/>
      <c r="Q1110" s="194"/>
      <c r="R1110" s="194"/>
      <c r="S1110" s="194"/>
      <c r="T1110" s="194"/>
      <c r="U1110" s="194"/>
      <c r="V1110" s="194"/>
      <c r="W1110" s="194"/>
      <c r="X1110" s="194"/>
      <c r="Y1110" s="194"/>
    </row>
    <row r="1111">
      <c r="A1111" s="542">
        <v>931.0</v>
      </c>
      <c r="B1111" s="546"/>
      <c r="C1111" s="546"/>
      <c r="D1111" s="547"/>
      <c r="E1111" s="548"/>
      <c r="F1111" s="337"/>
      <c r="G1111" s="337"/>
      <c r="H1111" s="543"/>
      <c r="I1111" s="563"/>
      <c r="J1111" s="480"/>
      <c r="K1111" s="488" t="str">
        <f t="shared" si="1"/>
        <v/>
      </c>
      <c r="L1111" s="489">
        <f t="shared" si="6"/>
        <v>123</v>
      </c>
      <c r="M1111" s="489">
        <f t="shared" si="3"/>
        <v>10</v>
      </c>
      <c r="N1111" s="489" t="str">
        <f t="shared" si="4"/>
        <v/>
      </c>
      <c r="O1111" s="194"/>
      <c r="P1111" s="194"/>
      <c r="Q1111" s="194"/>
      <c r="R1111" s="194"/>
      <c r="S1111" s="194"/>
      <c r="T1111" s="194"/>
      <c r="U1111" s="194"/>
      <c r="V1111" s="194"/>
      <c r="W1111" s="194"/>
      <c r="X1111" s="194"/>
      <c r="Y1111" s="194"/>
    </row>
    <row r="1112">
      <c r="A1112" s="542">
        <v>932.0</v>
      </c>
      <c r="B1112" s="546"/>
      <c r="C1112" s="546"/>
      <c r="D1112" s="547"/>
      <c r="E1112" s="548"/>
      <c r="F1112" s="337"/>
      <c r="G1112" s="337"/>
      <c r="H1112" s="543"/>
      <c r="I1112" s="563"/>
      <c r="J1112" s="480"/>
      <c r="K1112" s="488" t="str">
        <f t="shared" si="1"/>
        <v/>
      </c>
      <c r="L1112" s="489">
        <f t="shared" si="6"/>
        <v>123</v>
      </c>
      <c r="M1112" s="489">
        <f t="shared" si="3"/>
        <v>10</v>
      </c>
      <c r="N1112" s="489" t="str">
        <f t="shared" si="4"/>
        <v/>
      </c>
      <c r="O1112" s="194"/>
      <c r="P1112" s="194"/>
      <c r="Q1112" s="194"/>
      <c r="R1112" s="194"/>
      <c r="S1112" s="194"/>
      <c r="T1112" s="194"/>
      <c r="U1112" s="194"/>
      <c r="V1112" s="194"/>
      <c r="W1112" s="194"/>
      <c r="X1112" s="194"/>
      <c r="Y1112" s="194"/>
    </row>
    <row r="1113">
      <c r="A1113" s="542">
        <v>933.0</v>
      </c>
      <c r="B1113" s="546"/>
      <c r="C1113" s="546"/>
      <c r="D1113" s="547"/>
      <c r="E1113" s="548"/>
      <c r="F1113" s="337"/>
      <c r="G1113" s="337"/>
      <c r="H1113" s="543"/>
      <c r="I1113" s="563"/>
      <c r="J1113" s="480"/>
      <c r="K1113" s="488" t="str">
        <f t="shared" si="1"/>
        <v/>
      </c>
      <c r="L1113" s="489">
        <f t="shared" si="6"/>
        <v>123</v>
      </c>
      <c r="M1113" s="489">
        <f t="shared" si="3"/>
        <v>10</v>
      </c>
      <c r="N1113" s="489" t="str">
        <f t="shared" si="4"/>
        <v/>
      </c>
      <c r="O1113" s="194"/>
      <c r="P1113" s="194"/>
      <c r="Q1113" s="194"/>
      <c r="R1113" s="194"/>
      <c r="S1113" s="194"/>
      <c r="T1113" s="194"/>
      <c r="U1113" s="194"/>
      <c r="V1113" s="194"/>
      <c r="W1113" s="194"/>
      <c r="X1113" s="194"/>
      <c r="Y1113" s="194"/>
    </row>
    <row r="1114">
      <c r="A1114" s="542">
        <v>934.0</v>
      </c>
      <c r="B1114" s="546"/>
      <c r="C1114" s="546"/>
      <c r="D1114" s="547"/>
      <c r="E1114" s="548"/>
      <c r="F1114" s="337"/>
      <c r="G1114" s="337"/>
      <c r="H1114" s="543"/>
      <c r="I1114" s="563"/>
      <c r="J1114" s="480"/>
      <c r="K1114" s="488" t="str">
        <f t="shared" si="1"/>
        <v/>
      </c>
      <c r="L1114" s="489">
        <f t="shared" si="6"/>
        <v>123</v>
      </c>
      <c r="M1114" s="489">
        <f t="shared" si="3"/>
        <v>10</v>
      </c>
      <c r="N1114" s="489" t="str">
        <f t="shared" si="4"/>
        <v/>
      </c>
      <c r="O1114" s="194"/>
      <c r="P1114" s="194"/>
      <c r="Q1114" s="194"/>
      <c r="R1114" s="194"/>
      <c r="S1114" s="194"/>
      <c r="T1114" s="194"/>
      <c r="U1114" s="194"/>
      <c r="V1114" s="194"/>
      <c r="W1114" s="194"/>
      <c r="X1114" s="194"/>
      <c r="Y1114" s="194"/>
    </row>
    <row r="1115">
      <c r="A1115" s="542">
        <v>935.0</v>
      </c>
      <c r="B1115" s="546"/>
      <c r="C1115" s="546"/>
      <c r="D1115" s="547"/>
      <c r="E1115" s="548"/>
      <c r="F1115" s="337"/>
      <c r="G1115" s="337"/>
      <c r="H1115" s="543"/>
      <c r="I1115" s="563"/>
      <c r="J1115" s="480"/>
      <c r="K1115" s="488" t="str">
        <f t="shared" si="1"/>
        <v/>
      </c>
      <c r="L1115" s="489">
        <f t="shared" si="6"/>
        <v>123</v>
      </c>
      <c r="M1115" s="489">
        <f t="shared" si="3"/>
        <v>10</v>
      </c>
      <c r="N1115" s="489" t="str">
        <f t="shared" si="4"/>
        <v/>
      </c>
      <c r="O1115" s="194"/>
      <c r="P1115" s="194"/>
      <c r="Q1115" s="194"/>
      <c r="R1115" s="194"/>
      <c r="S1115" s="194"/>
      <c r="T1115" s="194"/>
      <c r="U1115" s="194"/>
      <c r="V1115" s="194"/>
      <c r="W1115" s="194"/>
      <c r="X1115" s="194"/>
      <c r="Y1115" s="194"/>
    </row>
    <row r="1116">
      <c r="A1116" s="542">
        <v>936.0</v>
      </c>
      <c r="B1116" s="546"/>
      <c r="C1116" s="546"/>
      <c r="D1116" s="547"/>
      <c r="E1116" s="548"/>
      <c r="F1116" s="337"/>
      <c r="G1116" s="337"/>
      <c r="H1116" s="543"/>
      <c r="I1116" s="563"/>
      <c r="J1116" s="480"/>
      <c r="K1116" s="488" t="str">
        <f t="shared" si="1"/>
        <v/>
      </c>
      <c r="L1116" s="489">
        <f t="shared" si="6"/>
        <v>123</v>
      </c>
      <c r="M1116" s="489">
        <f t="shared" si="3"/>
        <v>10</v>
      </c>
      <c r="N1116" s="489" t="str">
        <f t="shared" si="4"/>
        <v/>
      </c>
      <c r="O1116" s="194"/>
      <c r="P1116" s="194"/>
      <c r="Q1116" s="194"/>
      <c r="R1116" s="194"/>
      <c r="S1116" s="194"/>
      <c r="T1116" s="194"/>
      <c r="U1116" s="194"/>
      <c r="V1116" s="194"/>
      <c r="W1116" s="194"/>
      <c r="X1116" s="194"/>
      <c r="Y1116" s="194"/>
    </row>
    <row r="1117">
      <c r="A1117" s="542">
        <v>937.0</v>
      </c>
      <c r="B1117" s="546"/>
      <c r="C1117" s="546"/>
      <c r="D1117" s="547"/>
      <c r="E1117" s="548"/>
      <c r="F1117" s="337"/>
      <c r="G1117" s="337"/>
      <c r="H1117" s="543"/>
      <c r="I1117" s="563"/>
      <c r="J1117" s="480"/>
      <c r="K1117" s="488" t="str">
        <f t="shared" si="1"/>
        <v/>
      </c>
      <c r="L1117" s="489">
        <f t="shared" si="6"/>
        <v>123</v>
      </c>
      <c r="M1117" s="489">
        <f t="shared" si="3"/>
        <v>10</v>
      </c>
      <c r="N1117" s="489" t="str">
        <f t="shared" si="4"/>
        <v/>
      </c>
      <c r="O1117" s="194"/>
      <c r="P1117" s="194"/>
      <c r="Q1117" s="194"/>
      <c r="R1117" s="194"/>
      <c r="S1117" s="194"/>
      <c r="T1117" s="194"/>
      <c r="U1117" s="194"/>
      <c r="V1117" s="194"/>
      <c r="W1117" s="194"/>
      <c r="X1117" s="194"/>
      <c r="Y1117" s="194"/>
    </row>
    <row r="1118">
      <c r="A1118" s="542">
        <v>938.0</v>
      </c>
      <c r="B1118" s="546"/>
      <c r="C1118" s="546"/>
      <c r="D1118" s="547"/>
      <c r="E1118" s="548"/>
      <c r="F1118" s="337"/>
      <c r="G1118" s="337"/>
      <c r="H1118" s="543"/>
      <c r="I1118" s="563"/>
      <c r="J1118" s="480"/>
      <c r="K1118" s="488" t="str">
        <f t="shared" si="1"/>
        <v/>
      </c>
      <c r="L1118" s="489">
        <f t="shared" si="6"/>
        <v>123</v>
      </c>
      <c r="M1118" s="489">
        <f t="shared" si="3"/>
        <v>10</v>
      </c>
      <c r="N1118" s="489" t="str">
        <f t="shared" si="4"/>
        <v/>
      </c>
      <c r="O1118" s="194"/>
      <c r="P1118" s="194"/>
      <c r="Q1118" s="194"/>
      <c r="R1118" s="194"/>
      <c r="S1118" s="194"/>
      <c r="T1118" s="194"/>
      <c r="U1118" s="194"/>
      <c r="V1118" s="194"/>
      <c r="W1118" s="194"/>
      <c r="X1118" s="194"/>
      <c r="Y1118" s="194"/>
    </row>
    <row r="1119">
      <c r="A1119" s="542">
        <v>939.0</v>
      </c>
      <c r="B1119" s="546"/>
      <c r="C1119" s="546"/>
      <c r="D1119" s="547"/>
      <c r="E1119" s="548"/>
      <c r="F1119" s="337"/>
      <c r="G1119" s="337"/>
      <c r="H1119" s="543"/>
      <c r="I1119" s="563"/>
      <c r="J1119" s="480"/>
      <c r="K1119" s="488" t="str">
        <f t="shared" si="1"/>
        <v/>
      </c>
      <c r="L1119" s="489">
        <f t="shared" si="6"/>
        <v>123</v>
      </c>
      <c r="M1119" s="489">
        <f t="shared" si="3"/>
        <v>10</v>
      </c>
      <c r="N1119" s="489" t="str">
        <f t="shared" si="4"/>
        <v/>
      </c>
      <c r="O1119" s="194"/>
      <c r="P1119" s="194"/>
      <c r="Q1119" s="194"/>
      <c r="R1119" s="194"/>
      <c r="S1119" s="194"/>
      <c r="T1119" s="194"/>
      <c r="U1119" s="194"/>
      <c r="V1119" s="194"/>
      <c r="W1119" s="194"/>
      <c r="X1119" s="194"/>
      <c r="Y1119" s="194"/>
    </row>
    <row r="1120">
      <c r="A1120" s="542">
        <v>940.0</v>
      </c>
      <c r="B1120" s="546"/>
      <c r="C1120" s="546"/>
      <c r="D1120" s="547"/>
      <c r="E1120" s="548"/>
      <c r="F1120" s="337"/>
      <c r="G1120" s="337"/>
      <c r="H1120" s="543"/>
      <c r="I1120" s="563"/>
      <c r="J1120" s="480"/>
      <c r="K1120" s="488" t="str">
        <f t="shared" si="1"/>
        <v/>
      </c>
      <c r="L1120" s="489">
        <f t="shared" si="6"/>
        <v>123</v>
      </c>
      <c r="M1120" s="489">
        <f t="shared" si="3"/>
        <v>10</v>
      </c>
      <c r="N1120" s="489" t="str">
        <f t="shared" si="4"/>
        <v/>
      </c>
      <c r="O1120" s="194"/>
      <c r="P1120" s="194"/>
      <c r="Q1120" s="194"/>
      <c r="R1120" s="194"/>
      <c r="S1120" s="194"/>
      <c r="T1120" s="194"/>
      <c r="U1120" s="194"/>
      <c r="V1120" s="194"/>
      <c r="W1120" s="194"/>
      <c r="X1120" s="194"/>
      <c r="Y1120" s="194"/>
    </row>
    <row r="1121">
      <c r="A1121" s="542">
        <v>941.0</v>
      </c>
      <c r="B1121" s="546"/>
      <c r="C1121" s="546"/>
      <c r="D1121" s="547"/>
      <c r="E1121" s="548"/>
      <c r="F1121" s="337"/>
      <c r="G1121" s="337"/>
      <c r="H1121" s="543"/>
      <c r="I1121" s="563"/>
      <c r="J1121" s="480"/>
      <c r="K1121" s="488" t="str">
        <f t="shared" si="1"/>
        <v/>
      </c>
      <c r="L1121" s="489">
        <f t="shared" si="6"/>
        <v>123</v>
      </c>
      <c r="M1121" s="489">
        <f t="shared" si="3"/>
        <v>10</v>
      </c>
      <c r="N1121" s="489" t="str">
        <f t="shared" si="4"/>
        <v/>
      </c>
      <c r="O1121" s="194"/>
      <c r="P1121" s="194"/>
      <c r="Q1121" s="194"/>
      <c r="R1121" s="194"/>
      <c r="S1121" s="194"/>
      <c r="T1121" s="194"/>
      <c r="U1121" s="194"/>
      <c r="V1121" s="194"/>
      <c r="W1121" s="194"/>
      <c r="X1121" s="194"/>
      <c r="Y1121" s="194"/>
    </row>
    <row r="1122">
      <c r="A1122" s="542">
        <v>942.0</v>
      </c>
      <c r="B1122" s="546"/>
      <c r="C1122" s="546"/>
      <c r="D1122" s="547"/>
      <c r="E1122" s="548"/>
      <c r="F1122" s="337"/>
      <c r="G1122" s="337"/>
      <c r="H1122" s="543"/>
      <c r="I1122" s="563"/>
      <c r="J1122" s="480"/>
      <c r="K1122" s="488" t="str">
        <f t="shared" si="1"/>
        <v/>
      </c>
      <c r="L1122" s="489">
        <f t="shared" si="6"/>
        <v>123</v>
      </c>
      <c r="M1122" s="489">
        <f t="shared" si="3"/>
        <v>10</v>
      </c>
      <c r="N1122" s="489" t="str">
        <f t="shared" si="4"/>
        <v/>
      </c>
      <c r="O1122" s="194"/>
      <c r="P1122" s="194"/>
      <c r="Q1122" s="194"/>
      <c r="R1122" s="194"/>
      <c r="S1122" s="194"/>
      <c r="T1122" s="194"/>
      <c r="U1122" s="194"/>
      <c r="V1122" s="194"/>
      <c r="W1122" s="194"/>
      <c r="X1122" s="194"/>
      <c r="Y1122" s="194"/>
    </row>
    <row r="1123">
      <c r="A1123" s="542">
        <v>943.0</v>
      </c>
      <c r="B1123" s="546"/>
      <c r="C1123" s="546"/>
      <c r="D1123" s="547"/>
      <c r="E1123" s="548"/>
      <c r="F1123" s="337"/>
      <c r="G1123" s="337"/>
      <c r="H1123" s="543"/>
      <c r="I1123" s="563"/>
      <c r="J1123" s="480"/>
      <c r="K1123" s="488" t="str">
        <f t="shared" si="1"/>
        <v/>
      </c>
      <c r="L1123" s="489">
        <f t="shared" si="6"/>
        <v>123</v>
      </c>
      <c r="M1123" s="489">
        <f t="shared" si="3"/>
        <v>10</v>
      </c>
      <c r="N1123" s="489" t="str">
        <f t="shared" si="4"/>
        <v/>
      </c>
      <c r="O1123" s="194"/>
      <c r="P1123" s="194"/>
      <c r="Q1123" s="194"/>
      <c r="R1123" s="194"/>
      <c r="S1123" s="194"/>
      <c r="T1123" s="194"/>
      <c r="U1123" s="194"/>
      <c r="V1123" s="194"/>
      <c r="W1123" s="194"/>
      <c r="X1123" s="194"/>
      <c r="Y1123" s="194"/>
    </row>
    <row r="1124">
      <c r="A1124" s="542">
        <v>944.0</v>
      </c>
      <c r="B1124" s="546"/>
      <c r="C1124" s="546"/>
      <c r="D1124" s="547"/>
      <c r="E1124" s="548"/>
      <c r="F1124" s="337"/>
      <c r="G1124" s="337"/>
      <c r="H1124" s="543"/>
      <c r="I1124" s="563"/>
      <c r="J1124" s="480"/>
      <c r="K1124" s="488" t="str">
        <f t="shared" si="1"/>
        <v/>
      </c>
      <c r="L1124" s="489">
        <f t="shared" si="6"/>
        <v>123</v>
      </c>
      <c r="M1124" s="489">
        <f t="shared" si="3"/>
        <v>10</v>
      </c>
      <c r="N1124" s="489" t="str">
        <f t="shared" si="4"/>
        <v/>
      </c>
      <c r="O1124" s="194"/>
      <c r="P1124" s="194"/>
      <c r="Q1124" s="194"/>
      <c r="R1124" s="194"/>
      <c r="S1124" s="194"/>
      <c r="T1124" s="194"/>
      <c r="U1124" s="194"/>
      <c r="V1124" s="194"/>
      <c r="W1124" s="194"/>
      <c r="X1124" s="194"/>
      <c r="Y1124" s="194"/>
    </row>
    <row r="1125">
      <c r="A1125" s="542">
        <v>945.0</v>
      </c>
      <c r="B1125" s="546"/>
      <c r="C1125" s="546"/>
      <c r="D1125" s="547"/>
      <c r="E1125" s="548"/>
      <c r="F1125" s="337"/>
      <c r="G1125" s="337"/>
      <c r="H1125" s="543"/>
      <c r="I1125" s="563"/>
      <c r="J1125" s="480"/>
      <c r="K1125" s="488" t="str">
        <f t="shared" si="1"/>
        <v/>
      </c>
      <c r="L1125" s="489">
        <f t="shared" si="6"/>
        <v>123</v>
      </c>
      <c r="M1125" s="489">
        <f t="shared" si="3"/>
        <v>10</v>
      </c>
      <c r="N1125" s="489" t="str">
        <f t="shared" si="4"/>
        <v/>
      </c>
      <c r="O1125" s="194"/>
      <c r="P1125" s="194"/>
      <c r="Q1125" s="194"/>
      <c r="R1125" s="194"/>
      <c r="S1125" s="194"/>
      <c r="T1125" s="194"/>
      <c r="U1125" s="194"/>
      <c r="V1125" s="194"/>
      <c r="W1125" s="194"/>
      <c r="X1125" s="194"/>
      <c r="Y1125" s="194"/>
    </row>
    <row r="1126">
      <c r="A1126" s="542">
        <v>946.0</v>
      </c>
      <c r="B1126" s="546"/>
      <c r="C1126" s="546"/>
      <c r="D1126" s="547"/>
      <c r="E1126" s="548"/>
      <c r="F1126" s="337"/>
      <c r="G1126" s="337"/>
      <c r="H1126" s="543"/>
      <c r="I1126" s="563"/>
      <c r="J1126" s="480"/>
      <c r="K1126" s="488" t="str">
        <f t="shared" si="1"/>
        <v/>
      </c>
      <c r="L1126" s="489">
        <f t="shared" si="6"/>
        <v>123</v>
      </c>
      <c r="M1126" s="489">
        <f t="shared" si="3"/>
        <v>10</v>
      </c>
      <c r="N1126" s="489" t="str">
        <f t="shared" si="4"/>
        <v/>
      </c>
      <c r="O1126" s="194"/>
      <c r="P1126" s="194"/>
      <c r="Q1126" s="194"/>
      <c r="R1126" s="194"/>
      <c r="S1126" s="194"/>
      <c r="T1126" s="194"/>
      <c r="U1126" s="194"/>
      <c r="V1126" s="194"/>
      <c r="W1126" s="194"/>
      <c r="X1126" s="194"/>
      <c r="Y1126" s="194"/>
    </row>
    <row r="1127">
      <c r="A1127" s="542">
        <v>947.0</v>
      </c>
      <c r="B1127" s="546"/>
      <c r="C1127" s="546"/>
      <c r="D1127" s="547"/>
      <c r="E1127" s="548"/>
      <c r="F1127" s="337"/>
      <c r="G1127" s="337"/>
      <c r="H1127" s="543"/>
      <c r="I1127" s="563"/>
      <c r="J1127" s="480"/>
      <c r="K1127" s="488" t="str">
        <f t="shared" si="1"/>
        <v/>
      </c>
      <c r="L1127" s="489">
        <f t="shared" si="6"/>
        <v>123</v>
      </c>
      <c r="M1127" s="489">
        <f t="shared" si="3"/>
        <v>10</v>
      </c>
      <c r="N1127" s="489" t="str">
        <f t="shared" si="4"/>
        <v/>
      </c>
      <c r="O1127" s="194"/>
      <c r="P1127" s="194"/>
      <c r="Q1127" s="194"/>
      <c r="R1127" s="194"/>
      <c r="S1127" s="194"/>
      <c r="T1127" s="194"/>
      <c r="U1127" s="194"/>
      <c r="V1127" s="194"/>
      <c r="W1127" s="194"/>
      <c r="X1127" s="194"/>
      <c r="Y1127" s="194"/>
    </row>
    <row r="1128">
      <c r="A1128" s="542">
        <v>948.0</v>
      </c>
      <c r="B1128" s="546"/>
      <c r="C1128" s="546"/>
      <c r="D1128" s="547"/>
      <c r="E1128" s="548"/>
      <c r="F1128" s="337"/>
      <c r="G1128" s="337"/>
      <c r="H1128" s="543"/>
      <c r="I1128" s="563"/>
      <c r="J1128" s="480"/>
      <c r="K1128" s="488" t="str">
        <f t="shared" si="1"/>
        <v/>
      </c>
      <c r="L1128" s="489">
        <f t="shared" si="6"/>
        <v>123</v>
      </c>
      <c r="M1128" s="489">
        <f t="shared" si="3"/>
        <v>10</v>
      </c>
      <c r="N1128" s="489" t="str">
        <f t="shared" si="4"/>
        <v/>
      </c>
      <c r="O1128" s="194"/>
      <c r="P1128" s="194"/>
      <c r="Q1128" s="194"/>
      <c r="R1128" s="194"/>
      <c r="S1128" s="194"/>
      <c r="T1128" s="194"/>
      <c r="U1128" s="194"/>
      <c r="V1128" s="194"/>
      <c r="W1128" s="194"/>
      <c r="X1128" s="194"/>
      <c r="Y1128" s="194"/>
    </row>
    <row r="1129">
      <c r="A1129" s="542">
        <v>949.0</v>
      </c>
      <c r="B1129" s="546"/>
      <c r="C1129" s="546"/>
      <c r="D1129" s="547"/>
      <c r="E1129" s="548"/>
      <c r="F1129" s="337"/>
      <c r="G1129" s="337"/>
      <c r="H1129" s="543"/>
      <c r="I1129" s="563"/>
      <c r="J1129" s="480"/>
      <c r="K1129" s="488" t="str">
        <f t="shared" si="1"/>
        <v/>
      </c>
      <c r="L1129" s="489">
        <f t="shared" si="6"/>
        <v>123</v>
      </c>
      <c r="M1129" s="489">
        <f t="shared" si="3"/>
        <v>10</v>
      </c>
      <c r="N1129" s="489" t="str">
        <f t="shared" si="4"/>
        <v/>
      </c>
      <c r="O1129" s="194"/>
      <c r="P1129" s="194"/>
      <c r="Q1129" s="194"/>
      <c r="R1129" s="194"/>
      <c r="S1129" s="194"/>
      <c r="T1129" s="194"/>
      <c r="U1129" s="194"/>
      <c r="V1129" s="194"/>
      <c r="W1129" s="194"/>
      <c r="X1129" s="194"/>
      <c r="Y1129" s="194"/>
    </row>
    <row r="1130">
      <c r="A1130" s="542">
        <v>950.0</v>
      </c>
      <c r="B1130" s="546"/>
      <c r="C1130" s="546"/>
      <c r="D1130" s="547"/>
      <c r="E1130" s="548"/>
      <c r="F1130" s="337"/>
      <c r="G1130" s="337"/>
      <c r="H1130" s="543"/>
      <c r="I1130" s="563"/>
      <c r="J1130" s="480"/>
      <c r="K1130" s="488" t="str">
        <f t="shared" si="1"/>
        <v/>
      </c>
      <c r="L1130" s="489">
        <f t="shared" si="6"/>
        <v>123</v>
      </c>
      <c r="M1130" s="489">
        <f t="shared" si="3"/>
        <v>10</v>
      </c>
      <c r="N1130" s="489" t="str">
        <f t="shared" si="4"/>
        <v/>
      </c>
      <c r="O1130" s="194"/>
      <c r="P1130" s="194"/>
      <c r="Q1130" s="194"/>
      <c r="R1130" s="194"/>
      <c r="S1130" s="194"/>
      <c r="T1130" s="194"/>
      <c r="U1130" s="194"/>
      <c r="V1130" s="194"/>
      <c r="W1130" s="194"/>
      <c r="X1130" s="194"/>
      <c r="Y1130" s="194"/>
    </row>
    <row r="1131">
      <c r="A1131" s="542">
        <v>951.0</v>
      </c>
      <c r="B1131" s="546"/>
      <c r="C1131" s="546"/>
      <c r="D1131" s="547"/>
      <c r="E1131" s="548"/>
      <c r="F1131" s="337"/>
      <c r="G1131" s="337"/>
      <c r="H1131" s="543"/>
      <c r="I1131" s="563"/>
      <c r="J1131" s="480"/>
      <c r="K1131" s="488" t="str">
        <f t="shared" si="1"/>
        <v/>
      </c>
      <c r="L1131" s="489">
        <f t="shared" si="6"/>
        <v>123</v>
      </c>
      <c r="M1131" s="489">
        <f t="shared" si="3"/>
        <v>10</v>
      </c>
      <c r="N1131" s="489" t="str">
        <f t="shared" si="4"/>
        <v/>
      </c>
      <c r="O1131" s="194"/>
      <c r="P1131" s="194"/>
      <c r="Q1131" s="194"/>
      <c r="R1131" s="194"/>
      <c r="S1131" s="194"/>
      <c r="T1131" s="194"/>
      <c r="U1131" s="194"/>
      <c r="V1131" s="194"/>
      <c r="W1131" s="194"/>
      <c r="X1131" s="194"/>
      <c r="Y1131" s="194"/>
    </row>
    <row r="1132">
      <c r="A1132" s="542">
        <v>952.0</v>
      </c>
      <c r="B1132" s="546"/>
      <c r="C1132" s="546"/>
      <c r="D1132" s="547"/>
      <c r="E1132" s="548"/>
      <c r="F1132" s="337"/>
      <c r="G1132" s="337"/>
      <c r="H1132" s="543"/>
      <c r="I1132" s="563"/>
      <c r="J1132" s="480"/>
      <c r="K1132" s="488" t="str">
        <f t="shared" si="1"/>
        <v/>
      </c>
      <c r="L1132" s="489">
        <f t="shared" si="6"/>
        <v>123</v>
      </c>
      <c r="M1132" s="489">
        <f t="shared" si="3"/>
        <v>10</v>
      </c>
      <c r="N1132" s="489" t="str">
        <f t="shared" si="4"/>
        <v/>
      </c>
      <c r="O1132" s="194"/>
      <c r="P1132" s="194"/>
      <c r="Q1132" s="194"/>
      <c r="R1132" s="194"/>
      <c r="S1132" s="194"/>
      <c r="T1132" s="194"/>
      <c r="U1132" s="194"/>
      <c r="V1132" s="194"/>
      <c r="W1132" s="194"/>
      <c r="X1132" s="194"/>
      <c r="Y1132" s="194"/>
    </row>
    <row r="1133">
      <c r="A1133" s="542">
        <v>953.0</v>
      </c>
      <c r="B1133" s="225"/>
      <c r="C1133" s="552"/>
      <c r="D1133" s="551"/>
      <c r="E1133" s="564"/>
      <c r="F1133" s="552"/>
      <c r="G1133" s="552"/>
      <c r="H1133" s="555"/>
      <c r="I1133" s="563"/>
      <c r="J1133" s="480"/>
      <c r="K1133" s="488" t="str">
        <f t="shared" si="1"/>
        <v/>
      </c>
      <c r="L1133" s="489">
        <f t="shared" si="6"/>
        <v>123</v>
      </c>
      <c r="M1133" s="489">
        <f t="shared" si="3"/>
        <v>10</v>
      </c>
      <c r="N1133" s="489" t="str">
        <f t="shared" si="4"/>
        <v/>
      </c>
      <c r="O1133" s="194"/>
      <c r="P1133" s="194"/>
      <c r="Q1133" s="194"/>
      <c r="R1133" s="194"/>
      <c r="S1133" s="194"/>
      <c r="T1133" s="194"/>
      <c r="U1133" s="194"/>
      <c r="V1133" s="194"/>
      <c r="W1133" s="194"/>
      <c r="X1133" s="194"/>
      <c r="Y1133" s="194"/>
    </row>
    <row r="1134">
      <c r="A1134" s="542">
        <v>954.0</v>
      </c>
      <c r="B1134" s="546"/>
      <c r="C1134" s="337"/>
      <c r="D1134" s="547"/>
      <c r="E1134" s="559"/>
      <c r="F1134" s="337"/>
      <c r="G1134" s="337"/>
      <c r="H1134" s="543"/>
      <c r="I1134" s="563"/>
      <c r="J1134" s="480"/>
      <c r="K1134" s="488" t="str">
        <f t="shared" si="1"/>
        <v/>
      </c>
      <c r="L1134" s="489">
        <f t="shared" si="6"/>
        <v>123</v>
      </c>
      <c r="M1134" s="489">
        <f t="shared" si="3"/>
        <v>10</v>
      </c>
      <c r="N1134" s="489" t="str">
        <f t="shared" si="4"/>
        <v/>
      </c>
      <c r="O1134" s="194"/>
      <c r="P1134" s="194"/>
      <c r="Q1134" s="194"/>
      <c r="R1134" s="194"/>
      <c r="S1134" s="194"/>
      <c r="T1134" s="194"/>
      <c r="U1134" s="194"/>
      <c r="V1134" s="194"/>
      <c r="W1134" s="194"/>
      <c r="X1134" s="194"/>
      <c r="Y1134" s="194"/>
    </row>
    <row r="1135">
      <c r="A1135" s="542">
        <v>955.0</v>
      </c>
      <c r="B1135" s="546"/>
      <c r="C1135" s="337"/>
      <c r="D1135" s="547"/>
      <c r="E1135" s="559"/>
      <c r="F1135" s="337"/>
      <c r="G1135" s="337"/>
      <c r="H1135" s="543"/>
      <c r="I1135" s="563"/>
      <c r="J1135" s="480"/>
      <c r="K1135" s="488" t="str">
        <f t="shared" si="1"/>
        <v/>
      </c>
      <c r="L1135" s="489">
        <f t="shared" si="6"/>
        <v>123</v>
      </c>
      <c r="M1135" s="489">
        <f t="shared" si="3"/>
        <v>10</v>
      </c>
      <c r="N1135" s="489" t="str">
        <f t="shared" si="4"/>
        <v/>
      </c>
      <c r="O1135" s="194"/>
      <c r="P1135" s="194"/>
      <c r="Q1135" s="194"/>
      <c r="R1135" s="194"/>
      <c r="S1135" s="194"/>
      <c r="T1135" s="194"/>
      <c r="U1135" s="194"/>
      <c r="V1135" s="194"/>
      <c r="W1135" s="194"/>
      <c r="X1135" s="194"/>
      <c r="Y1135" s="194"/>
    </row>
    <row r="1136">
      <c r="A1136" s="542">
        <v>956.0</v>
      </c>
      <c r="B1136" s="546"/>
      <c r="C1136" s="337"/>
      <c r="D1136" s="547"/>
      <c r="E1136" s="565"/>
      <c r="F1136" s="337"/>
      <c r="G1136" s="337"/>
      <c r="H1136" s="337"/>
      <c r="I1136" s="563"/>
      <c r="J1136" s="480"/>
      <c r="K1136" s="488" t="str">
        <f t="shared" si="1"/>
        <v/>
      </c>
      <c r="L1136" s="489">
        <f t="shared" si="6"/>
        <v>123</v>
      </c>
      <c r="M1136" s="489">
        <f t="shared" si="3"/>
        <v>10</v>
      </c>
      <c r="N1136" s="489" t="str">
        <f t="shared" si="4"/>
        <v/>
      </c>
      <c r="O1136" s="194"/>
      <c r="P1136" s="194"/>
      <c r="Q1136" s="194"/>
      <c r="R1136" s="194"/>
      <c r="S1136" s="194"/>
      <c r="T1136" s="194"/>
      <c r="U1136" s="194"/>
      <c r="V1136" s="194"/>
      <c r="W1136" s="194"/>
      <c r="X1136" s="194"/>
      <c r="Y1136" s="194"/>
    </row>
    <row r="1137">
      <c r="A1137" s="542">
        <v>957.0</v>
      </c>
      <c r="B1137" s="546"/>
      <c r="C1137" s="337"/>
      <c r="D1137" s="547"/>
      <c r="E1137" s="565"/>
      <c r="F1137" s="337"/>
      <c r="G1137" s="337"/>
      <c r="H1137" s="337"/>
      <c r="I1137" s="563"/>
      <c r="J1137" s="480"/>
      <c r="K1137" s="488" t="str">
        <f t="shared" si="1"/>
        <v/>
      </c>
      <c r="L1137" s="489">
        <f t="shared" si="6"/>
        <v>123</v>
      </c>
      <c r="M1137" s="489">
        <f t="shared" si="3"/>
        <v>10</v>
      </c>
      <c r="N1137" s="489" t="str">
        <f t="shared" si="4"/>
        <v/>
      </c>
      <c r="O1137" s="194"/>
      <c r="P1137" s="194"/>
      <c r="Q1137" s="194"/>
      <c r="R1137" s="194"/>
      <c r="S1137" s="194"/>
      <c r="T1137" s="194"/>
      <c r="U1137" s="194"/>
      <c r="V1137" s="194"/>
      <c r="W1137" s="194"/>
      <c r="X1137" s="194"/>
      <c r="Y1137" s="194"/>
    </row>
    <row r="1138">
      <c r="A1138" s="542">
        <v>958.0</v>
      </c>
      <c r="B1138" s="546"/>
      <c r="C1138" s="337"/>
      <c r="D1138" s="547"/>
      <c r="E1138" s="565"/>
      <c r="F1138" s="337"/>
      <c r="G1138" s="337"/>
      <c r="H1138" s="337"/>
      <c r="I1138" s="563"/>
      <c r="J1138" s="480"/>
      <c r="K1138" s="488" t="str">
        <f t="shared" si="1"/>
        <v/>
      </c>
      <c r="L1138" s="489">
        <f t="shared" si="6"/>
        <v>123</v>
      </c>
      <c r="M1138" s="489">
        <f t="shared" si="3"/>
        <v>10</v>
      </c>
      <c r="N1138" s="489" t="str">
        <f t="shared" si="4"/>
        <v/>
      </c>
      <c r="O1138" s="194"/>
      <c r="P1138" s="194"/>
      <c r="Q1138" s="194"/>
      <c r="R1138" s="194"/>
      <c r="S1138" s="194"/>
      <c r="T1138" s="194"/>
      <c r="U1138" s="194"/>
      <c r="V1138" s="194"/>
      <c r="W1138" s="194"/>
      <c r="X1138" s="194"/>
      <c r="Y1138" s="194"/>
    </row>
    <row r="1139">
      <c r="A1139" s="542">
        <v>959.0</v>
      </c>
      <c r="B1139" s="546"/>
      <c r="C1139" s="337"/>
      <c r="D1139" s="547"/>
      <c r="E1139" s="565"/>
      <c r="F1139" s="337"/>
      <c r="G1139" s="337"/>
      <c r="H1139" s="337"/>
      <c r="I1139" s="563"/>
      <c r="J1139" s="480"/>
      <c r="K1139" s="488" t="str">
        <f t="shared" si="1"/>
        <v/>
      </c>
      <c r="L1139" s="489">
        <f t="shared" si="6"/>
        <v>123</v>
      </c>
      <c r="M1139" s="489">
        <f t="shared" si="3"/>
        <v>10</v>
      </c>
      <c r="N1139" s="489" t="str">
        <f t="shared" si="4"/>
        <v/>
      </c>
      <c r="O1139" s="194"/>
      <c r="P1139" s="194"/>
      <c r="Q1139" s="194"/>
      <c r="R1139" s="194"/>
      <c r="S1139" s="194"/>
      <c r="T1139" s="194"/>
      <c r="U1139" s="194"/>
      <c r="V1139" s="194"/>
      <c r="W1139" s="194"/>
      <c r="X1139" s="194"/>
      <c r="Y1139" s="194"/>
    </row>
    <row r="1140">
      <c r="A1140" s="542">
        <v>960.0</v>
      </c>
      <c r="B1140" s="546"/>
      <c r="C1140" s="337"/>
      <c r="D1140" s="547"/>
      <c r="E1140" s="565"/>
      <c r="F1140" s="337"/>
      <c r="G1140" s="337"/>
      <c r="H1140" s="337"/>
      <c r="I1140" s="563"/>
      <c r="J1140" s="480"/>
      <c r="K1140" s="488" t="str">
        <f t="shared" si="1"/>
        <v/>
      </c>
      <c r="L1140" s="489">
        <f t="shared" si="6"/>
        <v>123</v>
      </c>
      <c r="M1140" s="489">
        <f t="shared" si="3"/>
        <v>10</v>
      </c>
      <c r="N1140" s="489" t="str">
        <f t="shared" si="4"/>
        <v/>
      </c>
      <c r="O1140" s="194"/>
      <c r="P1140" s="194"/>
      <c r="Q1140" s="194"/>
      <c r="R1140" s="194"/>
      <c r="S1140" s="194"/>
      <c r="T1140" s="194"/>
      <c r="U1140" s="194"/>
      <c r="V1140" s="194"/>
      <c r="W1140" s="194"/>
      <c r="X1140" s="194"/>
      <c r="Y1140" s="194"/>
    </row>
    <row r="1141">
      <c r="A1141" s="542">
        <v>961.0</v>
      </c>
      <c r="B1141" s="546"/>
      <c r="C1141" s="337"/>
      <c r="D1141" s="547"/>
      <c r="E1141" s="565"/>
      <c r="F1141" s="337"/>
      <c r="G1141" s="337"/>
      <c r="H1141" s="337"/>
      <c r="I1141" s="563"/>
      <c r="J1141" s="480"/>
      <c r="K1141" s="488" t="str">
        <f t="shared" si="1"/>
        <v/>
      </c>
      <c r="L1141" s="489">
        <f t="shared" si="6"/>
        <v>123</v>
      </c>
      <c r="M1141" s="489">
        <f t="shared" si="3"/>
        <v>10</v>
      </c>
      <c r="N1141" s="489" t="str">
        <f t="shared" si="4"/>
        <v/>
      </c>
      <c r="O1141" s="194"/>
      <c r="P1141" s="194"/>
      <c r="Q1141" s="194"/>
      <c r="R1141" s="194"/>
      <c r="S1141" s="194"/>
      <c r="T1141" s="194"/>
      <c r="U1141" s="194"/>
      <c r="V1141" s="194"/>
      <c r="W1141" s="194"/>
      <c r="X1141" s="194"/>
      <c r="Y1141" s="194"/>
    </row>
    <row r="1142">
      <c r="A1142" s="542">
        <v>962.0</v>
      </c>
      <c r="B1142" s="566"/>
      <c r="C1142" s="563"/>
      <c r="D1142" s="567"/>
      <c r="E1142" s="568"/>
      <c r="F1142" s="563"/>
      <c r="G1142" s="563"/>
      <c r="H1142" s="563"/>
      <c r="I1142" s="563"/>
      <c r="J1142" s="480"/>
      <c r="K1142" s="488" t="str">
        <f t="shared" si="1"/>
        <v/>
      </c>
      <c r="L1142" s="489">
        <f t="shared" si="6"/>
        <v>123</v>
      </c>
      <c r="M1142" s="489">
        <f t="shared" si="3"/>
        <v>10</v>
      </c>
      <c r="N1142" s="489" t="str">
        <f t="shared" si="4"/>
        <v/>
      </c>
      <c r="O1142" s="194"/>
      <c r="P1142" s="194"/>
      <c r="Q1142" s="194"/>
      <c r="R1142" s="194"/>
      <c r="S1142" s="194"/>
      <c r="T1142" s="194"/>
      <c r="U1142" s="194"/>
      <c r="V1142" s="194"/>
      <c r="W1142" s="194"/>
      <c r="X1142" s="194"/>
      <c r="Y1142" s="194"/>
    </row>
    <row r="1143">
      <c r="A1143" s="542">
        <v>963.0</v>
      </c>
      <c r="B1143" s="546"/>
      <c r="C1143" s="337"/>
      <c r="D1143" s="547"/>
      <c r="E1143" s="559"/>
      <c r="F1143" s="337"/>
      <c r="G1143" s="337"/>
      <c r="H1143" s="337"/>
      <c r="I1143" s="563"/>
      <c r="J1143" s="480"/>
      <c r="K1143" s="488" t="str">
        <f t="shared" si="1"/>
        <v/>
      </c>
      <c r="L1143" s="489">
        <f t="shared" si="6"/>
        <v>123</v>
      </c>
      <c r="M1143" s="489">
        <f t="shared" si="3"/>
        <v>10</v>
      </c>
      <c r="N1143" s="489" t="str">
        <f t="shared" si="4"/>
        <v/>
      </c>
      <c r="O1143" s="194"/>
      <c r="P1143" s="194"/>
      <c r="Q1143" s="194"/>
      <c r="R1143" s="194"/>
      <c r="S1143" s="194"/>
      <c r="T1143" s="194"/>
      <c r="U1143" s="194"/>
      <c r="V1143" s="194"/>
      <c r="W1143" s="194"/>
      <c r="X1143" s="194"/>
      <c r="Y1143" s="194"/>
    </row>
    <row r="1144">
      <c r="A1144" s="542">
        <v>964.0</v>
      </c>
      <c r="B1144" s="546"/>
      <c r="C1144" s="337"/>
      <c r="D1144" s="547"/>
      <c r="E1144" s="559"/>
      <c r="F1144" s="337"/>
      <c r="G1144" s="337"/>
      <c r="H1144" s="337"/>
      <c r="I1144" s="563"/>
      <c r="J1144" s="480"/>
      <c r="K1144" s="488" t="str">
        <f t="shared" si="1"/>
        <v/>
      </c>
      <c r="L1144" s="489">
        <f t="shared" si="6"/>
        <v>123</v>
      </c>
      <c r="M1144" s="489">
        <f t="shared" si="3"/>
        <v>10</v>
      </c>
      <c r="N1144" s="489" t="str">
        <f t="shared" si="4"/>
        <v/>
      </c>
      <c r="O1144" s="194"/>
      <c r="P1144" s="194"/>
      <c r="Q1144" s="194"/>
      <c r="R1144" s="194"/>
      <c r="S1144" s="194"/>
      <c r="T1144" s="194"/>
      <c r="U1144" s="194"/>
      <c r="V1144" s="194"/>
      <c r="W1144" s="194"/>
      <c r="X1144" s="194"/>
      <c r="Y1144" s="194"/>
    </row>
    <row r="1145">
      <c r="A1145" s="542">
        <v>965.0</v>
      </c>
      <c r="B1145" s="225"/>
      <c r="C1145" s="552"/>
      <c r="D1145" s="551"/>
      <c r="E1145" s="569"/>
      <c r="F1145" s="552"/>
      <c r="G1145" s="552"/>
      <c r="H1145" s="552"/>
      <c r="I1145" s="563"/>
      <c r="J1145" s="480"/>
      <c r="K1145" s="488" t="str">
        <f t="shared" si="1"/>
        <v/>
      </c>
      <c r="L1145" s="489">
        <f t="shared" si="6"/>
        <v>123</v>
      </c>
      <c r="M1145" s="489">
        <f t="shared" si="3"/>
        <v>10</v>
      </c>
      <c r="N1145" s="489" t="str">
        <f t="shared" si="4"/>
        <v/>
      </c>
      <c r="O1145" s="194"/>
      <c r="P1145" s="194"/>
      <c r="Q1145" s="194"/>
      <c r="R1145" s="194"/>
      <c r="S1145" s="194"/>
      <c r="T1145" s="194"/>
      <c r="U1145" s="194"/>
      <c r="V1145" s="194"/>
      <c r="W1145" s="194"/>
      <c r="X1145" s="194"/>
      <c r="Y1145" s="194"/>
    </row>
    <row r="1146">
      <c r="A1146" s="542">
        <v>966.0</v>
      </c>
      <c r="B1146" s="546"/>
      <c r="C1146" s="337"/>
      <c r="D1146" s="547"/>
      <c r="E1146" s="565"/>
      <c r="F1146" s="337"/>
      <c r="G1146" s="337"/>
      <c r="H1146" s="337"/>
      <c r="I1146" s="563"/>
      <c r="J1146" s="480"/>
      <c r="K1146" s="488" t="str">
        <f t="shared" si="1"/>
        <v/>
      </c>
      <c r="L1146" s="489">
        <f t="shared" si="6"/>
        <v>123</v>
      </c>
      <c r="M1146" s="489">
        <f t="shared" si="3"/>
        <v>10</v>
      </c>
      <c r="N1146" s="489" t="str">
        <f t="shared" si="4"/>
        <v/>
      </c>
      <c r="O1146" s="194"/>
      <c r="P1146" s="194"/>
      <c r="Q1146" s="194"/>
      <c r="R1146" s="194"/>
      <c r="S1146" s="194"/>
      <c r="T1146" s="194"/>
      <c r="U1146" s="194"/>
      <c r="V1146" s="194"/>
      <c r="W1146" s="194"/>
      <c r="X1146" s="194"/>
      <c r="Y1146" s="194"/>
    </row>
    <row r="1147">
      <c r="A1147" s="542">
        <v>967.0</v>
      </c>
      <c r="B1147" s="546"/>
      <c r="C1147" s="337"/>
      <c r="D1147" s="547"/>
      <c r="E1147" s="565"/>
      <c r="F1147" s="337"/>
      <c r="G1147" s="337"/>
      <c r="H1147" s="337"/>
      <c r="I1147" s="563"/>
      <c r="J1147" s="480"/>
      <c r="K1147" s="488" t="str">
        <f t="shared" si="1"/>
        <v/>
      </c>
      <c r="L1147" s="489">
        <f t="shared" si="6"/>
        <v>123</v>
      </c>
      <c r="M1147" s="489">
        <f t="shared" si="3"/>
        <v>10</v>
      </c>
      <c r="N1147" s="489" t="str">
        <f t="shared" si="4"/>
        <v/>
      </c>
      <c r="O1147" s="194"/>
      <c r="P1147" s="194"/>
      <c r="Q1147" s="194"/>
      <c r="R1147" s="194"/>
      <c r="S1147" s="194"/>
      <c r="T1147" s="194"/>
      <c r="U1147" s="194"/>
      <c r="V1147" s="194"/>
      <c r="W1147" s="194"/>
      <c r="X1147" s="194"/>
      <c r="Y1147" s="194"/>
    </row>
    <row r="1148">
      <c r="A1148" s="542">
        <v>968.0</v>
      </c>
      <c r="B1148" s="546"/>
      <c r="C1148" s="337"/>
      <c r="D1148" s="547"/>
      <c r="E1148" s="565"/>
      <c r="F1148" s="337"/>
      <c r="G1148" s="337"/>
      <c r="H1148" s="337"/>
      <c r="I1148" s="563"/>
      <c r="J1148" s="480"/>
      <c r="K1148" s="488" t="str">
        <f t="shared" si="1"/>
        <v/>
      </c>
      <c r="L1148" s="489">
        <f t="shared" si="6"/>
        <v>123</v>
      </c>
      <c r="M1148" s="489">
        <f t="shared" si="3"/>
        <v>10</v>
      </c>
      <c r="N1148" s="489" t="str">
        <f t="shared" si="4"/>
        <v/>
      </c>
      <c r="O1148" s="194"/>
      <c r="P1148" s="194"/>
      <c r="Q1148" s="194"/>
      <c r="R1148" s="194"/>
      <c r="S1148" s="194"/>
      <c r="T1148" s="194"/>
      <c r="U1148" s="194"/>
      <c r="V1148" s="194"/>
      <c r="W1148" s="194"/>
      <c r="X1148" s="194"/>
      <c r="Y1148" s="194"/>
    </row>
    <row r="1149">
      <c r="A1149" s="542">
        <v>969.0</v>
      </c>
      <c r="B1149" s="546"/>
      <c r="C1149" s="337"/>
      <c r="D1149" s="547"/>
      <c r="E1149" s="565"/>
      <c r="F1149" s="337"/>
      <c r="G1149" s="337"/>
      <c r="H1149" s="337"/>
      <c r="I1149" s="563"/>
      <c r="J1149" s="480"/>
      <c r="K1149" s="488" t="str">
        <f t="shared" si="1"/>
        <v/>
      </c>
      <c r="L1149" s="489">
        <f t="shared" si="6"/>
        <v>123</v>
      </c>
      <c r="M1149" s="489">
        <f t="shared" si="3"/>
        <v>10</v>
      </c>
      <c r="N1149" s="489" t="str">
        <f t="shared" si="4"/>
        <v/>
      </c>
      <c r="O1149" s="194"/>
      <c r="P1149" s="194"/>
      <c r="Q1149" s="194"/>
      <c r="R1149" s="194"/>
      <c r="S1149" s="194"/>
      <c r="T1149" s="194"/>
      <c r="U1149" s="194"/>
      <c r="V1149" s="194"/>
      <c r="W1149" s="194"/>
      <c r="X1149" s="194"/>
      <c r="Y1149" s="194"/>
    </row>
    <row r="1150">
      <c r="A1150" s="542">
        <v>970.0</v>
      </c>
      <c r="B1150" s="546"/>
      <c r="C1150" s="337"/>
      <c r="D1150" s="547"/>
      <c r="E1150" s="565"/>
      <c r="F1150" s="337"/>
      <c r="G1150" s="337"/>
      <c r="H1150" s="337"/>
      <c r="I1150" s="563"/>
      <c r="J1150" s="480"/>
      <c r="K1150" s="488" t="str">
        <f t="shared" si="1"/>
        <v/>
      </c>
      <c r="L1150" s="489">
        <f t="shared" si="6"/>
        <v>123</v>
      </c>
      <c r="M1150" s="489">
        <f t="shared" si="3"/>
        <v>10</v>
      </c>
      <c r="N1150" s="489" t="str">
        <f t="shared" si="4"/>
        <v/>
      </c>
      <c r="O1150" s="194"/>
      <c r="P1150" s="194"/>
      <c r="Q1150" s="194"/>
      <c r="R1150" s="194"/>
      <c r="S1150" s="194"/>
      <c r="T1150" s="194"/>
      <c r="U1150" s="194"/>
      <c r="V1150" s="194"/>
      <c r="W1150" s="194"/>
      <c r="X1150" s="194"/>
      <c r="Y1150" s="194"/>
    </row>
    <row r="1151">
      <c r="A1151" s="542">
        <v>971.0</v>
      </c>
      <c r="B1151" s="546"/>
      <c r="C1151" s="337"/>
      <c r="D1151" s="547"/>
      <c r="E1151" s="565"/>
      <c r="F1151" s="337"/>
      <c r="G1151" s="337"/>
      <c r="H1151" s="337"/>
      <c r="I1151" s="563"/>
      <c r="J1151" s="480"/>
      <c r="K1151" s="488" t="str">
        <f t="shared" si="1"/>
        <v/>
      </c>
      <c r="L1151" s="489">
        <f t="shared" si="6"/>
        <v>123</v>
      </c>
      <c r="M1151" s="489">
        <f t="shared" si="3"/>
        <v>10</v>
      </c>
      <c r="N1151" s="489" t="str">
        <f t="shared" si="4"/>
        <v/>
      </c>
      <c r="O1151" s="194"/>
      <c r="P1151" s="194"/>
      <c r="Q1151" s="194"/>
      <c r="R1151" s="194"/>
      <c r="S1151" s="194"/>
      <c r="T1151" s="194"/>
      <c r="U1151" s="194"/>
      <c r="V1151" s="194"/>
      <c r="W1151" s="194"/>
      <c r="X1151" s="194"/>
      <c r="Y1151" s="194"/>
    </row>
    <row r="1152">
      <c r="A1152" s="542">
        <v>972.0</v>
      </c>
      <c r="B1152" s="546"/>
      <c r="C1152" s="337"/>
      <c r="D1152" s="547"/>
      <c r="E1152" s="565"/>
      <c r="F1152" s="337"/>
      <c r="G1152" s="337"/>
      <c r="H1152" s="337"/>
      <c r="I1152" s="563"/>
      <c r="J1152" s="480"/>
      <c r="K1152" s="488" t="str">
        <f t="shared" si="1"/>
        <v/>
      </c>
      <c r="L1152" s="489">
        <f t="shared" si="6"/>
        <v>123</v>
      </c>
      <c r="M1152" s="489">
        <f t="shared" si="3"/>
        <v>10</v>
      </c>
      <c r="N1152" s="489" t="str">
        <f t="shared" si="4"/>
        <v/>
      </c>
      <c r="O1152" s="194"/>
      <c r="P1152" s="194"/>
      <c r="Q1152" s="194"/>
      <c r="R1152" s="194"/>
      <c r="S1152" s="194"/>
      <c r="T1152" s="194"/>
      <c r="U1152" s="194"/>
      <c r="V1152" s="194"/>
      <c r="W1152" s="194"/>
      <c r="X1152" s="194"/>
      <c r="Y1152" s="194"/>
    </row>
    <row r="1153">
      <c r="A1153" s="542">
        <v>973.0</v>
      </c>
      <c r="B1153" s="546"/>
      <c r="C1153" s="337"/>
      <c r="D1153" s="547"/>
      <c r="E1153" s="565"/>
      <c r="F1153" s="337"/>
      <c r="G1153" s="337"/>
      <c r="H1153" s="337"/>
      <c r="I1153" s="563"/>
      <c r="J1153" s="480"/>
      <c r="K1153" s="488" t="str">
        <f t="shared" si="1"/>
        <v/>
      </c>
      <c r="L1153" s="489">
        <f t="shared" si="6"/>
        <v>123</v>
      </c>
      <c r="M1153" s="489">
        <f t="shared" si="3"/>
        <v>10</v>
      </c>
      <c r="N1153" s="489" t="str">
        <f t="shared" si="4"/>
        <v/>
      </c>
      <c r="O1153" s="194"/>
      <c r="P1153" s="194"/>
      <c r="Q1153" s="194"/>
      <c r="R1153" s="194"/>
      <c r="S1153" s="194"/>
      <c r="T1153" s="194"/>
      <c r="U1153" s="194"/>
      <c r="V1153" s="194"/>
      <c r="W1153" s="194"/>
      <c r="X1153" s="194"/>
      <c r="Y1153" s="194"/>
    </row>
    <row r="1154">
      <c r="A1154" s="542">
        <v>974.0</v>
      </c>
      <c r="B1154" s="546"/>
      <c r="C1154" s="337"/>
      <c r="D1154" s="547"/>
      <c r="E1154" s="565"/>
      <c r="F1154" s="337"/>
      <c r="G1154" s="337"/>
      <c r="H1154" s="337"/>
      <c r="I1154" s="563"/>
      <c r="J1154" s="480"/>
      <c r="K1154" s="488" t="str">
        <f t="shared" si="1"/>
        <v/>
      </c>
      <c r="L1154" s="489">
        <f t="shared" si="6"/>
        <v>123</v>
      </c>
      <c r="M1154" s="489">
        <f t="shared" si="3"/>
        <v>10</v>
      </c>
      <c r="N1154" s="489" t="str">
        <f t="shared" si="4"/>
        <v/>
      </c>
      <c r="O1154" s="194"/>
      <c r="P1154" s="194"/>
      <c r="Q1154" s="194"/>
      <c r="R1154" s="194"/>
      <c r="S1154" s="194"/>
      <c r="T1154" s="194"/>
      <c r="U1154" s="194"/>
      <c r="V1154" s="194"/>
      <c r="W1154" s="194"/>
      <c r="X1154" s="194"/>
      <c r="Y1154" s="194"/>
    </row>
    <row r="1155">
      <c r="A1155" s="542">
        <v>975.0</v>
      </c>
      <c r="B1155" s="546"/>
      <c r="C1155" s="337"/>
      <c r="D1155" s="547"/>
      <c r="E1155" s="565"/>
      <c r="F1155" s="337"/>
      <c r="G1155" s="337"/>
      <c r="H1155" s="337"/>
      <c r="I1155" s="563"/>
      <c r="J1155" s="480"/>
      <c r="K1155" s="488" t="str">
        <f t="shared" si="1"/>
        <v/>
      </c>
      <c r="L1155" s="489">
        <f t="shared" si="6"/>
        <v>123</v>
      </c>
      <c r="M1155" s="489">
        <f t="shared" si="3"/>
        <v>10</v>
      </c>
      <c r="N1155" s="489" t="str">
        <f t="shared" si="4"/>
        <v/>
      </c>
      <c r="O1155" s="194"/>
      <c r="P1155" s="194"/>
      <c r="Q1155" s="194"/>
      <c r="R1155" s="194"/>
      <c r="S1155" s="194"/>
      <c r="T1155" s="194"/>
      <c r="U1155" s="194"/>
      <c r="V1155" s="194"/>
      <c r="W1155" s="194"/>
      <c r="X1155" s="194"/>
      <c r="Y1155" s="194"/>
    </row>
    <row r="1156">
      <c r="A1156" s="542">
        <v>976.0</v>
      </c>
      <c r="B1156" s="546"/>
      <c r="C1156" s="337"/>
      <c r="D1156" s="547"/>
      <c r="E1156" s="565"/>
      <c r="F1156" s="337"/>
      <c r="G1156" s="337"/>
      <c r="H1156" s="337"/>
      <c r="I1156" s="563"/>
      <c r="J1156" s="480"/>
      <c r="K1156" s="488" t="str">
        <f t="shared" si="1"/>
        <v/>
      </c>
      <c r="L1156" s="489">
        <f t="shared" si="6"/>
        <v>123</v>
      </c>
      <c r="M1156" s="489">
        <f t="shared" si="3"/>
        <v>10</v>
      </c>
      <c r="N1156" s="489" t="str">
        <f t="shared" si="4"/>
        <v/>
      </c>
      <c r="O1156" s="194"/>
      <c r="P1156" s="194"/>
      <c r="Q1156" s="194"/>
      <c r="R1156" s="194"/>
      <c r="S1156" s="194"/>
      <c r="T1156" s="194"/>
      <c r="U1156" s="194"/>
      <c r="V1156" s="194"/>
      <c r="W1156" s="194"/>
      <c r="X1156" s="194"/>
      <c r="Y1156" s="194"/>
    </row>
    <row r="1157">
      <c r="A1157" s="542">
        <v>977.0</v>
      </c>
      <c r="B1157" s="546"/>
      <c r="C1157" s="337"/>
      <c r="D1157" s="547"/>
      <c r="E1157" s="565"/>
      <c r="F1157" s="337"/>
      <c r="G1157" s="337"/>
      <c r="H1157" s="337"/>
      <c r="I1157" s="563"/>
      <c r="J1157" s="480"/>
      <c r="K1157" s="488" t="str">
        <f t="shared" si="1"/>
        <v/>
      </c>
      <c r="L1157" s="489">
        <f t="shared" si="6"/>
        <v>123</v>
      </c>
      <c r="M1157" s="489">
        <f t="shared" si="3"/>
        <v>10</v>
      </c>
      <c r="N1157" s="489" t="str">
        <f t="shared" si="4"/>
        <v/>
      </c>
      <c r="O1157" s="194"/>
      <c r="P1157" s="194"/>
      <c r="Q1157" s="194"/>
      <c r="R1157" s="194"/>
      <c r="S1157" s="194"/>
      <c r="T1157" s="194"/>
      <c r="U1157" s="194"/>
      <c r="V1157" s="194"/>
      <c r="W1157" s="194"/>
      <c r="X1157" s="194"/>
      <c r="Y1157" s="194"/>
    </row>
    <row r="1158">
      <c r="A1158" s="542">
        <v>978.0</v>
      </c>
      <c r="B1158" s="546"/>
      <c r="C1158" s="337"/>
      <c r="D1158" s="547"/>
      <c r="E1158" s="565"/>
      <c r="F1158" s="337"/>
      <c r="G1158" s="337"/>
      <c r="H1158" s="337"/>
      <c r="I1158" s="563"/>
      <c r="J1158" s="480"/>
      <c r="K1158" s="488" t="str">
        <f t="shared" si="1"/>
        <v/>
      </c>
      <c r="L1158" s="489">
        <f t="shared" si="6"/>
        <v>123</v>
      </c>
      <c r="M1158" s="489">
        <f t="shared" si="3"/>
        <v>10</v>
      </c>
      <c r="N1158" s="489" t="str">
        <f t="shared" si="4"/>
        <v/>
      </c>
      <c r="O1158" s="194"/>
      <c r="P1158" s="194"/>
      <c r="Q1158" s="194"/>
      <c r="R1158" s="194"/>
      <c r="S1158" s="194"/>
      <c r="T1158" s="194"/>
      <c r="U1158" s="194"/>
      <c r="V1158" s="194"/>
      <c r="W1158" s="194"/>
      <c r="X1158" s="194"/>
      <c r="Y1158" s="194"/>
    </row>
    <row r="1159">
      <c r="A1159" s="542">
        <v>979.0</v>
      </c>
      <c r="B1159" s="546"/>
      <c r="C1159" s="337"/>
      <c r="D1159" s="547"/>
      <c r="E1159" s="565"/>
      <c r="F1159" s="337"/>
      <c r="G1159" s="337"/>
      <c r="H1159" s="337"/>
      <c r="I1159" s="563"/>
      <c r="J1159" s="480"/>
      <c r="K1159" s="488" t="str">
        <f t="shared" si="1"/>
        <v/>
      </c>
      <c r="L1159" s="489">
        <f t="shared" si="6"/>
        <v>123</v>
      </c>
      <c r="M1159" s="489">
        <f t="shared" si="3"/>
        <v>10</v>
      </c>
      <c r="N1159" s="489" t="str">
        <f t="shared" si="4"/>
        <v/>
      </c>
      <c r="O1159" s="194"/>
      <c r="P1159" s="194"/>
      <c r="Q1159" s="194"/>
      <c r="R1159" s="194"/>
      <c r="S1159" s="194"/>
      <c r="T1159" s="194"/>
      <c r="U1159" s="194"/>
      <c r="V1159" s="194"/>
      <c r="W1159" s="194"/>
      <c r="X1159" s="194"/>
      <c r="Y1159" s="194"/>
    </row>
    <row r="1160">
      <c r="A1160" s="542">
        <v>980.0</v>
      </c>
      <c r="B1160" s="546"/>
      <c r="C1160" s="337"/>
      <c r="D1160" s="547"/>
      <c r="E1160" s="565"/>
      <c r="F1160" s="337"/>
      <c r="G1160" s="337"/>
      <c r="H1160" s="337"/>
      <c r="I1160" s="563"/>
      <c r="J1160" s="480"/>
      <c r="K1160" s="488" t="str">
        <f t="shared" si="1"/>
        <v/>
      </c>
      <c r="L1160" s="489">
        <f t="shared" si="6"/>
        <v>123</v>
      </c>
      <c r="M1160" s="489">
        <f t="shared" si="3"/>
        <v>10</v>
      </c>
      <c r="N1160" s="489" t="str">
        <f t="shared" si="4"/>
        <v/>
      </c>
      <c r="O1160" s="194"/>
      <c r="P1160" s="194"/>
      <c r="Q1160" s="194"/>
      <c r="R1160" s="194"/>
      <c r="S1160" s="194"/>
      <c r="T1160" s="194"/>
      <c r="U1160" s="194"/>
      <c r="V1160" s="194"/>
      <c r="W1160" s="194"/>
      <c r="X1160" s="194"/>
      <c r="Y1160" s="194"/>
    </row>
    <row r="1161">
      <c r="A1161" s="542">
        <v>981.0</v>
      </c>
      <c r="B1161" s="546"/>
      <c r="C1161" s="337"/>
      <c r="D1161" s="547"/>
      <c r="E1161" s="565"/>
      <c r="F1161" s="337"/>
      <c r="G1161" s="337"/>
      <c r="H1161" s="337"/>
      <c r="I1161" s="563"/>
      <c r="J1161" s="480"/>
      <c r="K1161" s="488" t="str">
        <f t="shared" si="1"/>
        <v/>
      </c>
      <c r="L1161" s="489">
        <f t="shared" si="6"/>
        <v>123</v>
      </c>
      <c r="M1161" s="489">
        <f t="shared" si="3"/>
        <v>10</v>
      </c>
      <c r="N1161" s="489" t="str">
        <f t="shared" si="4"/>
        <v/>
      </c>
      <c r="O1161" s="194"/>
      <c r="P1161" s="194"/>
      <c r="Q1161" s="194"/>
      <c r="R1161" s="194"/>
      <c r="S1161" s="194"/>
      <c r="T1161" s="194"/>
      <c r="U1161" s="194"/>
      <c r="V1161" s="194"/>
      <c r="W1161" s="194"/>
      <c r="X1161" s="194"/>
      <c r="Y1161" s="194"/>
    </row>
    <row r="1162">
      <c r="A1162" s="542">
        <v>982.0</v>
      </c>
      <c r="B1162" s="546"/>
      <c r="C1162" s="337"/>
      <c r="D1162" s="547"/>
      <c r="E1162" s="565"/>
      <c r="F1162" s="337"/>
      <c r="G1162" s="337"/>
      <c r="H1162" s="337"/>
      <c r="I1162" s="563"/>
      <c r="J1162" s="480"/>
      <c r="K1162" s="488" t="str">
        <f t="shared" si="1"/>
        <v/>
      </c>
      <c r="L1162" s="489">
        <f t="shared" si="6"/>
        <v>123</v>
      </c>
      <c r="M1162" s="489">
        <f t="shared" si="3"/>
        <v>10</v>
      </c>
      <c r="N1162" s="489" t="str">
        <f t="shared" si="4"/>
        <v/>
      </c>
      <c r="O1162" s="194"/>
      <c r="P1162" s="194"/>
      <c r="Q1162" s="194"/>
      <c r="R1162" s="194"/>
      <c r="S1162" s="194"/>
      <c r="T1162" s="194"/>
      <c r="U1162" s="194"/>
      <c r="V1162" s="194"/>
      <c r="W1162" s="194"/>
      <c r="X1162" s="194"/>
      <c r="Y1162" s="194"/>
    </row>
    <row r="1163">
      <c r="A1163" s="542">
        <v>983.0</v>
      </c>
      <c r="B1163" s="546"/>
      <c r="C1163" s="337"/>
      <c r="D1163" s="547"/>
      <c r="E1163" s="565"/>
      <c r="F1163" s="337"/>
      <c r="G1163" s="337"/>
      <c r="H1163" s="337"/>
      <c r="I1163" s="563"/>
      <c r="J1163" s="480"/>
      <c r="K1163" s="488" t="str">
        <f t="shared" si="1"/>
        <v/>
      </c>
      <c r="L1163" s="489">
        <f t="shared" si="6"/>
        <v>123</v>
      </c>
      <c r="M1163" s="489">
        <f t="shared" si="3"/>
        <v>10</v>
      </c>
      <c r="N1163" s="489" t="str">
        <f t="shared" si="4"/>
        <v/>
      </c>
      <c r="O1163" s="194"/>
      <c r="P1163" s="194"/>
      <c r="Q1163" s="194"/>
      <c r="R1163" s="194"/>
      <c r="S1163" s="194"/>
      <c r="T1163" s="194"/>
      <c r="U1163" s="194"/>
      <c r="V1163" s="194"/>
      <c r="W1163" s="194"/>
      <c r="X1163" s="194"/>
      <c r="Y1163" s="194"/>
    </row>
    <row r="1164">
      <c r="A1164" s="542">
        <v>984.0</v>
      </c>
      <c r="B1164" s="546"/>
      <c r="C1164" s="337"/>
      <c r="D1164" s="547"/>
      <c r="E1164" s="559"/>
      <c r="F1164" s="337"/>
      <c r="G1164" s="337"/>
      <c r="H1164" s="337"/>
      <c r="I1164" s="563"/>
      <c r="J1164" s="480"/>
      <c r="K1164" s="488" t="str">
        <f t="shared" si="1"/>
        <v/>
      </c>
      <c r="L1164" s="489">
        <f t="shared" si="6"/>
        <v>123</v>
      </c>
      <c r="M1164" s="489">
        <f t="shared" si="3"/>
        <v>10</v>
      </c>
      <c r="N1164" s="489" t="str">
        <f t="shared" si="4"/>
        <v/>
      </c>
      <c r="O1164" s="194"/>
      <c r="P1164" s="194"/>
      <c r="Q1164" s="194"/>
      <c r="R1164" s="194"/>
      <c r="S1164" s="194"/>
      <c r="T1164" s="194"/>
      <c r="U1164" s="194"/>
      <c r="V1164" s="194"/>
      <c r="W1164" s="194"/>
      <c r="X1164" s="194"/>
      <c r="Y1164" s="194"/>
    </row>
    <row r="1165">
      <c r="A1165" s="542">
        <v>985.0</v>
      </c>
      <c r="B1165" s="546"/>
      <c r="C1165" s="337"/>
      <c r="D1165" s="547"/>
      <c r="E1165" s="565"/>
      <c r="F1165" s="337"/>
      <c r="G1165" s="337"/>
      <c r="H1165" s="337"/>
      <c r="I1165" s="563"/>
      <c r="J1165" s="480"/>
      <c r="K1165" s="488" t="str">
        <f t="shared" si="1"/>
        <v/>
      </c>
      <c r="L1165" s="489">
        <f t="shared" si="6"/>
        <v>123</v>
      </c>
      <c r="M1165" s="489">
        <f t="shared" si="3"/>
        <v>10</v>
      </c>
      <c r="N1165" s="489" t="str">
        <f t="shared" si="4"/>
        <v/>
      </c>
      <c r="O1165" s="194"/>
      <c r="P1165" s="194"/>
      <c r="Q1165" s="194"/>
      <c r="R1165" s="194"/>
      <c r="S1165" s="194"/>
      <c r="T1165" s="194"/>
      <c r="U1165" s="194"/>
      <c r="V1165" s="194"/>
      <c r="W1165" s="194"/>
      <c r="X1165" s="194"/>
      <c r="Y1165" s="194"/>
    </row>
    <row r="1166">
      <c r="A1166" s="542">
        <v>986.0</v>
      </c>
      <c r="B1166" s="546"/>
      <c r="C1166" s="337"/>
      <c r="D1166" s="547"/>
      <c r="E1166" s="565"/>
      <c r="F1166" s="337"/>
      <c r="G1166" s="337"/>
      <c r="H1166" s="337"/>
      <c r="I1166" s="563"/>
      <c r="J1166" s="480"/>
      <c r="K1166" s="488" t="str">
        <f t="shared" si="1"/>
        <v/>
      </c>
      <c r="L1166" s="489">
        <f t="shared" si="6"/>
        <v>123</v>
      </c>
      <c r="M1166" s="489">
        <f t="shared" si="3"/>
        <v>10</v>
      </c>
      <c r="N1166" s="489" t="str">
        <f t="shared" si="4"/>
        <v/>
      </c>
      <c r="O1166" s="194"/>
      <c r="P1166" s="194"/>
      <c r="Q1166" s="194"/>
      <c r="R1166" s="194"/>
      <c r="S1166" s="194"/>
      <c r="T1166" s="194"/>
      <c r="U1166" s="194"/>
      <c r="V1166" s="194"/>
      <c r="W1166" s="194"/>
      <c r="X1166" s="194"/>
      <c r="Y1166" s="194"/>
    </row>
    <row r="1167">
      <c r="A1167" s="542">
        <v>987.0</v>
      </c>
      <c r="B1167" s="546"/>
      <c r="C1167" s="337"/>
      <c r="D1167" s="547"/>
      <c r="E1167" s="565"/>
      <c r="F1167" s="337"/>
      <c r="G1167" s="337"/>
      <c r="H1167" s="337"/>
      <c r="I1167" s="563"/>
      <c r="J1167" s="480"/>
      <c r="K1167" s="488" t="str">
        <f t="shared" si="1"/>
        <v/>
      </c>
      <c r="L1167" s="489">
        <f t="shared" si="6"/>
        <v>123</v>
      </c>
      <c r="M1167" s="489">
        <f t="shared" si="3"/>
        <v>10</v>
      </c>
      <c r="N1167" s="489" t="str">
        <f t="shared" si="4"/>
        <v/>
      </c>
      <c r="O1167" s="194"/>
      <c r="P1167" s="194"/>
      <c r="Q1167" s="194"/>
      <c r="R1167" s="194"/>
      <c r="S1167" s="194"/>
      <c r="T1167" s="194"/>
      <c r="U1167" s="194"/>
      <c r="V1167" s="194"/>
      <c r="W1167" s="194"/>
      <c r="X1167" s="194"/>
      <c r="Y1167" s="194"/>
    </row>
    <row r="1168">
      <c r="A1168" s="542">
        <v>988.0</v>
      </c>
      <c r="B1168" s="546"/>
      <c r="C1168" s="337"/>
      <c r="D1168" s="547"/>
      <c r="E1168" s="565"/>
      <c r="F1168" s="337"/>
      <c r="G1168" s="337"/>
      <c r="H1168" s="337"/>
      <c r="I1168" s="563"/>
      <c r="J1168" s="480"/>
      <c r="K1168" s="488" t="str">
        <f t="shared" si="1"/>
        <v/>
      </c>
      <c r="L1168" s="489">
        <f t="shared" si="6"/>
        <v>123</v>
      </c>
      <c r="M1168" s="489">
        <f t="shared" si="3"/>
        <v>10</v>
      </c>
      <c r="N1168" s="489" t="str">
        <f t="shared" si="4"/>
        <v/>
      </c>
      <c r="O1168" s="194"/>
      <c r="P1168" s="194"/>
      <c r="Q1168" s="194"/>
      <c r="R1168" s="194"/>
      <c r="S1168" s="194"/>
      <c r="T1168" s="194"/>
      <c r="U1168" s="194"/>
      <c r="V1168" s="194"/>
      <c r="W1168" s="194"/>
      <c r="X1168" s="194"/>
      <c r="Y1168" s="194"/>
    </row>
    <row r="1169">
      <c r="A1169" s="542">
        <v>989.0</v>
      </c>
      <c r="B1169" s="546"/>
      <c r="C1169" s="337"/>
      <c r="D1169" s="547"/>
      <c r="E1169" s="559"/>
      <c r="F1169" s="337"/>
      <c r="G1169" s="337"/>
      <c r="H1169" s="337"/>
      <c r="I1169" s="563"/>
      <c r="J1169" s="480"/>
      <c r="K1169" s="488" t="str">
        <f t="shared" si="1"/>
        <v/>
      </c>
      <c r="L1169" s="489">
        <f t="shared" si="6"/>
        <v>123</v>
      </c>
      <c r="M1169" s="489">
        <f t="shared" si="3"/>
        <v>10</v>
      </c>
      <c r="N1169" s="489" t="str">
        <f t="shared" si="4"/>
        <v/>
      </c>
      <c r="O1169" s="194"/>
      <c r="P1169" s="194"/>
      <c r="Q1169" s="194"/>
      <c r="R1169" s="194"/>
      <c r="S1169" s="194"/>
      <c r="T1169" s="194"/>
      <c r="U1169" s="194"/>
      <c r="V1169" s="194"/>
      <c r="W1169" s="194"/>
      <c r="X1169" s="194"/>
      <c r="Y1169" s="194"/>
    </row>
    <row r="1170">
      <c r="A1170" s="542">
        <v>990.0</v>
      </c>
      <c r="B1170" s="546"/>
      <c r="C1170" s="337"/>
      <c r="D1170" s="547"/>
      <c r="E1170" s="565"/>
      <c r="F1170" s="337"/>
      <c r="G1170" s="337"/>
      <c r="H1170" s="337"/>
      <c r="I1170" s="563"/>
      <c r="J1170" s="480"/>
      <c r="K1170" s="488" t="str">
        <f t="shared" si="1"/>
        <v/>
      </c>
      <c r="L1170" s="489">
        <f t="shared" si="6"/>
        <v>123</v>
      </c>
      <c r="M1170" s="489">
        <f t="shared" si="3"/>
        <v>10</v>
      </c>
      <c r="N1170" s="489" t="str">
        <f t="shared" si="4"/>
        <v/>
      </c>
      <c r="O1170" s="194"/>
      <c r="P1170" s="194"/>
      <c r="Q1170" s="194"/>
      <c r="R1170" s="194"/>
      <c r="S1170" s="194"/>
      <c r="T1170" s="194"/>
      <c r="U1170" s="194"/>
      <c r="V1170" s="194"/>
      <c r="W1170" s="194"/>
      <c r="X1170" s="194"/>
      <c r="Y1170" s="194"/>
    </row>
    <row r="1171">
      <c r="A1171" s="542">
        <v>991.0</v>
      </c>
      <c r="B1171" s="546"/>
      <c r="C1171" s="337"/>
      <c r="D1171" s="547"/>
      <c r="E1171" s="565"/>
      <c r="F1171" s="337"/>
      <c r="G1171" s="337"/>
      <c r="H1171" s="337"/>
      <c r="I1171" s="563"/>
      <c r="J1171" s="480"/>
      <c r="K1171" s="488" t="str">
        <f t="shared" si="1"/>
        <v/>
      </c>
      <c r="L1171" s="489">
        <f t="shared" si="6"/>
        <v>123</v>
      </c>
      <c r="M1171" s="489">
        <f t="shared" si="3"/>
        <v>10</v>
      </c>
      <c r="N1171" s="489" t="str">
        <f t="shared" si="4"/>
        <v/>
      </c>
      <c r="O1171" s="194"/>
      <c r="P1171" s="194"/>
      <c r="Q1171" s="194"/>
      <c r="R1171" s="194"/>
      <c r="S1171" s="194"/>
      <c r="T1171" s="194"/>
      <c r="U1171" s="194"/>
      <c r="V1171" s="194"/>
      <c r="W1171" s="194"/>
      <c r="X1171" s="194"/>
      <c r="Y1171" s="194"/>
    </row>
    <row r="1172">
      <c r="A1172" s="542">
        <v>992.0</v>
      </c>
      <c r="B1172" s="546"/>
      <c r="C1172" s="337"/>
      <c r="D1172" s="547"/>
      <c r="E1172" s="565"/>
      <c r="F1172" s="337"/>
      <c r="G1172" s="337"/>
      <c r="H1172" s="337"/>
      <c r="I1172" s="563"/>
      <c r="J1172" s="480"/>
      <c r="K1172" s="488" t="str">
        <f t="shared" si="1"/>
        <v/>
      </c>
      <c r="L1172" s="489">
        <f t="shared" si="6"/>
        <v>123</v>
      </c>
      <c r="M1172" s="489">
        <f t="shared" si="3"/>
        <v>10</v>
      </c>
      <c r="N1172" s="489" t="str">
        <f t="shared" si="4"/>
        <v/>
      </c>
      <c r="O1172" s="194"/>
      <c r="P1172" s="194"/>
      <c r="Q1172" s="194"/>
      <c r="R1172" s="194"/>
      <c r="S1172" s="194"/>
      <c r="T1172" s="194"/>
      <c r="U1172" s="194"/>
      <c r="V1172" s="194"/>
      <c r="W1172" s="194"/>
      <c r="X1172" s="194"/>
      <c r="Y1172" s="194"/>
    </row>
    <row r="1173">
      <c r="A1173" s="542">
        <v>993.0</v>
      </c>
      <c r="B1173" s="546"/>
      <c r="C1173" s="337"/>
      <c r="D1173" s="547"/>
      <c r="E1173" s="565"/>
      <c r="F1173" s="337"/>
      <c r="G1173" s="337"/>
      <c r="H1173" s="337"/>
      <c r="I1173" s="563"/>
      <c r="J1173" s="480"/>
      <c r="K1173" s="488" t="str">
        <f t="shared" si="1"/>
        <v/>
      </c>
      <c r="L1173" s="489">
        <f t="shared" si="6"/>
        <v>123</v>
      </c>
      <c r="M1173" s="489">
        <f t="shared" si="3"/>
        <v>10</v>
      </c>
      <c r="N1173" s="489" t="str">
        <f t="shared" si="4"/>
        <v/>
      </c>
      <c r="O1173" s="194"/>
      <c r="P1173" s="194"/>
      <c r="Q1173" s="194"/>
      <c r="R1173" s="194"/>
      <c r="S1173" s="194"/>
      <c r="T1173" s="194"/>
      <c r="U1173" s="194"/>
      <c r="V1173" s="194"/>
      <c r="W1173" s="194"/>
      <c r="X1173" s="194"/>
      <c r="Y1173" s="194"/>
    </row>
    <row r="1174">
      <c r="A1174" s="542"/>
      <c r="B1174" s="546"/>
      <c r="C1174" s="547"/>
      <c r="D1174" s="337"/>
      <c r="E1174" s="559"/>
      <c r="F1174" s="549"/>
      <c r="G1174" s="549"/>
      <c r="H1174" s="337"/>
      <c r="I1174" s="543"/>
      <c r="J1174" s="480"/>
      <c r="K1174" s="488" t="str">
        <f t="shared" si="1"/>
        <v/>
      </c>
      <c r="L1174" s="489">
        <f t="shared" si="6"/>
        <v>123</v>
      </c>
      <c r="M1174" s="489">
        <f t="shared" si="3"/>
        <v>10</v>
      </c>
      <c r="N1174" s="489" t="str">
        <f t="shared" si="4"/>
        <v/>
      </c>
      <c r="O1174" s="194"/>
      <c r="P1174" s="194"/>
      <c r="Q1174" s="194"/>
      <c r="R1174" s="194"/>
      <c r="S1174" s="194"/>
      <c r="T1174" s="194"/>
      <c r="U1174" s="194"/>
      <c r="V1174" s="194"/>
      <c r="W1174" s="194"/>
      <c r="X1174" s="194"/>
      <c r="Y1174" s="194"/>
    </row>
    <row r="1175">
      <c r="A1175" s="542"/>
      <c r="B1175" s="546"/>
      <c r="C1175" s="547"/>
      <c r="D1175" s="337"/>
      <c r="E1175" s="559"/>
      <c r="F1175" s="549"/>
      <c r="G1175" s="549"/>
      <c r="H1175" s="337"/>
      <c r="I1175" s="543"/>
      <c r="J1175" s="480"/>
      <c r="K1175" s="488" t="str">
        <f t="shared" si="1"/>
        <v/>
      </c>
      <c r="L1175" s="489">
        <f t="shared" si="6"/>
        <v>123</v>
      </c>
      <c r="M1175" s="489">
        <f t="shared" si="3"/>
        <v>10</v>
      </c>
      <c r="N1175" s="489" t="str">
        <f t="shared" si="4"/>
        <v/>
      </c>
      <c r="O1175" s="194"/>
      <c r="P1175" s="194"/>
      <c r="Q1175" s="194"/>
      <c r="R1175" s="194"/>
      <c r="S1175" s="194"/>
      <c r="T1175" s="194"/>
      <c r="U1175" s="194"/>
      <c r="V1175" s="194"/>
      <c r="W1175" s="194"/>
      <c r="X1175" s="194"/>
      <c r="Y1175" s="194"/>
    </row>
    <row r="1176">
      <c r="A1176" s="542"/>
      <c r="B1176" s="546"/>
      <c r="C1176" s="547"/>
      <c r="D1176" s="337"/>
      <c r="E1176" s="559"/>
      <c r="F1176" s="549"/>
      <c r="G1176" s="549"/>
      <c r="H1176" s="337"/>
      <c r="I1176" s="543"/>
      <c r="J1176" s="480"/>
      <c r="K1176" s="488" t="str">
        <f t="shared" si="1"/>
        <v/>
      </c>
      <c r="L1176" s="489">
        <f t="shared" si="6"/>
        <v>123</v>
      </c>
      <c r="M1176" s="489">
        <f t="shared" si="3"/>
        <v>10</v>
      </c>
      <c r="N1176" s="489" t="str">
        <f t="shared" si="4"/>
        <v/>
      </c>
      <c r="O1176" s="194"/>
      <c r="P1176" s="194"/>
      <c r="Q1176" s="194"/>
      <c r="R1176" s="194"/>
      <c r="S1176" s="194"/>
      <c r="T1176" s="194"/>
      <c r="U1176" s="194"/>
      <c r="V1176" s="194"/>
      <c r="W1176" s="194"/>
      <c r="X1176" s="194"/>
      <c r="Y1176" s="194"/>
    </row>
    <row r="1177">
      <c r="A1177" s="542"/>
      <c r="B1177" s="546"/>
      <c r="C1177" s="547"/>
      <c r="D1177" s="337"/>
      <c r="E1177" s="570"/>
      <c r="F1177" s="549"/>
      <c r="G1177" s="549"/>
      <c r="H1177" s="337"/>
      <c r="I1177" s="543"/>
      <c r="J1177" s="480"/>
      <c r="K1177" s="488" t="str">
        <f t="shared" si="1"/>
        <v/>
      </c>
      <c r="L1177" s="489">
        <f t="shared" si="6"/>
        <v>123</v>
      </c>
      <c r="M1177" s="489">
        <f t="shared" si="3"/>
        <v>10</v>
      </c>
      <c r="N1177" s="489" t="str">
        <f t="shared" si="4"/>
        <v/>
      </c>
      <c r="O1177" s="194"/>
      <c r="P1177" s="194"/>
      <c r="Q1177" s="194"/>
      <c r="R1177" s="194"/>
      <c r="S1177" s="194"/>
      <c r="T1177" s="194"/>
      <c r="U1177" s="194"/>
      <c r="V1177" s="194"/>
      <c r="W1177" s="194"/>
      <c r="X1177" s="194"/>
      <c r="Y1177" s="194"/>
    </row>
    <row r="1178">
      <c r="A1178" s="542"/>
      <c r="B1178" s="546"/>
      <c r="C1178" s="547"/>
      <c r="D1178" s="337"/>
      <c r="E1178" s="559"/>
      <c r="F1178" s="549"/>
      <c r="G1178" s="549"/>
      <c r="H1178" s="337"/>
      <c r="I1178" s="543"/>
      <c r="J1178" s="480"/>
      <c r="K1178" s="488" t="str">
        <f t="shared" si="1"/>
        <v/>
      </c>
      <c r="L1178" s="489">
        <f t="shared" si="6"/>
        <v>123</v>
      </c>
      <c r="M1178" s="489">
        <f t="shared" si="3"/>
        <v>10</v>
      </c>
      <c r="N1178" s="489" t="str">
        <f t="shared" si="4"/>
        <v/>
      </c>
      <c r="O1178" s="194"/>
      <c r="P1178" s="194"/>
      <c r="Q1178" s="194"/>
      <c r="R1178" s="194"/>
      <c r="S1178" s="194"/>
      <c r="T1178" s="194"/>
      <c r="U1178" s="194"/>
      <c r="V1178" s="194"/>
      <c r="W1178" s="194"/>
      <c r="X1178" s="194"/>
      <c r="Y1178" s="194"/>
    </row>
    <row r="1179">
      <c r="A1179" s="542"/>
      <c r="B1179" s="546"/>
      <c r="C1179" s="547"/>
      <c r="D1179" s="337"/>
      <c r="E1179" s="559"/>
      <c r="F1179" s="549"/>
      <c r="G1179" s="549"/>
      <c r="H1179" s="337"/>
      <c r="I1179" s="543"/>
      <c r="J1179" s="480"/>
      <c r="K1179" s="488" t="str">
        <f t="shared" si="1"/>
        <v/>
      </c>
      <c r="L1179" s="489">
        <f t="shared" si="6"/>
        <v>123</v>
      </c>
      <c r="M1179" s="489">
        <f t="shared" si="3"/>
        <v>10</v>
      </c>
      <c r="N1179" s="489" t="str">
        <f t="shared" si="4"/>
        <v/>
      </c>
      <c r="O1179" s="194"/>
      <c r="P1179" s="194"/>
      <c r="Q1179" s="194"/>
      <c r="R1179" s="194"/>
      <c r="S1179" s="194"/>
      <c r="T1179" s="194"/>
      <c r="U1179" s="194"/>
      <c r="V1179" s="194"/>
      <c r="W1179" s="194"/>
      <c r="X1179" s="194"/>
      <c r="Y1179" s="194"/>
    </row>
    <row r="1180">
      <c r="A1180" s="542"/>
      <c r="B1180" s="546"/>
      <c r="C1180" s="547"/>
      <c r="D1180" s="337"/>
      <c r="E1180" s="559"/>
      <c r="F1180" s="549"/>
      <c r="G1180" s="549"/>
      <c r="H1180" s="337"/>
      <c r="I1180" s="543"/>
      <c r="J1180" s="480"/>
      <c r="K1180" s="488" t="str">
        <f t="shared" si="1"/>
        <v/>
      </c>
      <c r="L1180" s="489">
        <f t="shared" si="6"/>
        <v>123</v>
      </c>
      <c r="M1180" s="489">
        <f t="shared" si="3"/>
        <v>10</v>
      </c>
      <c r="N1180" s="489" t="str">
        <f t="shared" si="4"/>
        <v/>
      </c>
      <c r="O1180" s="194"/>
      <c r="P1180" s="194"/>
      <c r="Q1180" s="194"/>
      <c r="R1180" s="194"/>
      <c r="S1180" s="194"/>
      <c r="T1180" s="194"/>
      <c r="U1180" s="194"/>
      <c r="V1180" s="194"/>
      <c r="W1180" s="194"/>
      <c r="X1180" s="194"/>
      <c r="Y1180" s="194"/>
    </row>
    <row r="1181">
      <c r="A1181" s="542"/>
      <c r="B1181" s="546"/>
      <c r="C1181" s="547"/>
      <c r="D1181" s="337"/>
      <c r="E1181" s="559"/>
      <c r="F1181" s="549"/>
      <c r="G1181" s="549"/>
      <c r="H1181" s="337"/>
      <c r="I1181" s="543"/>
      <c r="J1181" s="480"/>
      <c r="K1181" s="488" t="str">
        <f t="shared" si="1"/>
        <v/>
      </c>
      <c r="L1181" s="489">
        <f t="shared" si="6"/>
        <v>123</v>
      </c>
      <c r="M1181" s="489">
        <f t="shared" si="3"/>
        <v>10</v>
      </c>
      <c r="N1181" s="489" t="str">
        <f t="shared" si="4"/>
        <v/>
      </c>
      <c r="O1181" s="194"/>
      <c r="P1181" s="194"/>
      <c r="Q1181" s="194"/>
      <c r="R1181" s="194"/>
      <c r="S1181" s="194"/>
      <c r="T1181" s="194"/>
      <c r="U1181" s="194"/>
      <c r="V1181" s="194"/>
      <c r="W1181" s="194"/>
      <c r="X1181" s="194"/>
      <c r="Y1181" s="194"/>
    </row>
    <row r="1182">
      <c r="A1182" s="542"/>
      <c r="B1182" s="546"/>
      <c r="C1182" s="547"/>
      <c r="D1182" s="337"/>
      <c r="E1182" s="559"/>
      <c r="F1182" s="549"/>
      <c r="G1182" s="549"/>
      <c r="H1182" s="337"/>
      <c r="I1182" s="543"/>
      <c r="J1182" s="480"/>
      <c r="K1182" s="488" t="str">
        <f t="shared" si="1"/>
        <v/>
      </c>
      <c r="L1182" s="489">
        <f t="shared" si="6"/>
        <v>123</v>
      </c>
      <c r="M1182" s="489">
        <f t="shared" si="3"/>
        <v>10</v>
      </c>
      <c r="N1182" s="489" t="str">
        <f t="shared" si="4"/>
        <v/>
      </c>
      <c r="O1182" s="194"/>
      <c r="P1182" s="194"/>
      <c r="Q1182" s="194"/>
      <c r="R1182" s="194"/>
      <c r="S1182" s="194"/>
      <c r="T1182" s="194"/>
      <c r="U1182" s="194"/>
      <c r="V1182" s="194"/>
      <c r="W1182" s="194"/>
      <c r="X1182" s="194"/>
      <c r="Y1182" s="194"/>
    </row>
    <row r="1183">
      <c r="A1183" s="542"/>
      <c r="B1183" s="546"/>
      <c r="C1183" s="547"/>
      <c r="D1183" s="337"/>
      <c r="E1183" s="559"/>
      <c r="F1183" s="549"/>
      <c r="G1183" s="549"/>
      <c r="H1183" s="337"/>
      <c r="I1183" s="543"/>
      <c r="J1183" s="480"/>
      <c r="K1183" s="488" t="str">
        <f t="shared" si="1"/>
        <v/>
      </c>
      <c r="L1183" s="489">
        <f t="shared" si="6"/>
        <v>123</v>
      </c>
      <c r="M1183" s="489">
        <f t="shared" si="3"/>
        <v>10</v>
      </c>
      <c r="N1183" s="489" t="str">
        <f t="shared" si="4"/>
        <v/>
      </c>
      <c r="O1183" s="194"/>
      <c r="P1183" s="194"/>
      <c r="Q1183" s="194"/>
      <c r="R1183" s="194"/>
      <c r="S1183" s="194"/>
      <c r="T1183" s="194"/>
      <c r="U1183" s="194"/>
      <c r="V1183" s="194"/>
      <c r="W1183" s="194"/>
      <c r="X1183" s="194"/>
      <c r="Y1183" s="194"/>
    </row>
    <row r="1184">
      <c r="A1184" s="542"/>
      <c r="B1184" s="546"/>
      <c r="C1184" s="547"/>
      <c r="D1184" s="337"/>
      <c r="E1184" s="559"/>
      <c r="F1184" s="549"/>
      <c r="G1184" s="549"/>
      <c r="H1184" s="337"/>
      <c r="I1184" s="543"/>
      <c r="J1184" s="480"/>
      <c r="K1184" s="488" t="str">
        <f t="shared" si="1"/>
        <v/>
      </c>
      <c r="L1184" s="489">
        <f t="shared" si="6"/>
        <v>123</v>
      </c>
      <c r="M1184" s="489">
        <f t="shared" si="3"/>
        <v>10</v>
      </c>
      <c r="N1184" s="489" t="str">
        <f t="shared" si="4"/>
        <v/>
      </c>
      <c r="O1184" s="194"/>
      <c r="P1184" s="194"/>
      <c r="Q1184" s="194"/>
      <c r="R1184" s="194"/>
      <c r="S1184" s="194"/>
      <c r="T1184" s="194"/>
      <c r="U1184" s="194"/>
      <c r="V1184" s="194"/>
      <c r="W1184" s="194"/>
      <c r="X1184" s="194"/>
      <c r="Y1184" s="194"/>
    </row>
    <row r="1185">
      <c r="A1185" s="542"/>
      <c r="B1185" s="546"/>
      <c r="C1185" s="547"/>
      <c r="D1185" s="337"/>
      <c r="E1185" s="559"/>
      <c r="F1185" s="549"/>
      <c r="G1185" s="549"/>
      <c r="H1185" s="337"/>
      <c r="I1185" s="543"/>
      <c r="J1185" s="480"/>
      <c r="K1185" s="488" t="str">
        <f t="shared" si="1"/>
        <v/>
      </c>
      <c r="L1185" s="489">
        <f t="shared" si="6"/>
        <v>123</v>
      </c>
      <c r="M1185" s="489">
        <f t="shared" si="3"/>
        <v>10</v>
      </c>
      <c r="N1185" s="489" t="str">
        <f t="shared" si="4"/>
        <v/>
      </c>
      <c r="O1185" s="194"/>
      <c r="P1185" s="194"/>
      <c r="Q1185" s="194"/>
      <c r="R1185" s="194"/>
      <c r="S1185" s="194"/>
      <c r="T1185" s="194"/>
      <c r="U1185" s="194"/>
      <c r="V1185" s="194"/>
      <c r="W1185" s="194"/>
      <c r="X1185" s="194"/>
      <c r="Y1185" s="194"/>
    </row>
    <row r="1186">
      <c r="A1186" s="542"/>
      <c r="B1186" s="546"/>
      <c r="C1186" s="547"/>
      <c r="D1186" s="337"/>
      <c r="E1186" s="559"/>
      <c r="F1186" s="549"/>
      <c r="G1186" s="549"/>
      <c r="H1186" s="337"/>
      <c r="I1186" s="543"/>
      <c r="J1186" s="480"/>
      <c r="K1186" s="488" t="str">
        <f t="shared" si="1"/>
        <v/>
      </c>
      <c r="L1186" s="489">
        <f t="shared" si="6"/>
        <v>123</v>
      </c>
      <c r="M1186" s="489">
        <f t="shared" si="3"/>
        <v>10</v>
      </c>
      <c r="N1186" s="489" t="str">
        <f t="shared" si="4"/>
        <v/>
      </c>
      <c r="O1186" s="194"/>
      <c r="P1186" s="194"/>
      <c r="Q1186" s="194"/>
      <c r="R1186" s="194"/>
      <c r="S1186" s="194"/>
      <c r="T1186" s="194"/>
      <c r="U1186" s="194"/>
      <c r="V1186" s="194"/>
      <c r="W1186" s="194"/>
      <c r="X1186" s="194"/>
      <c r="Y1186" s="194"/>
    </row>
    <row r="1187">
      <c r="A1187" s="542"/>
      <c r="B1187" s="546"/>
      <c r="C1187" s="547"/>
      <c r="D1187" s="337"/>
      <c r="E1187" s="559"/>
      <c r="F1187" s="549"/>
      <c r="G1187" s="549"/>
      <c r="H1187" s="337"/>
      <c r="I1187" s="543"/>
      <c r="J1187" s="480"/>
      <c r="K1187" s="488" t="str">
        <f t="shared" si="1"/>
        <v/>
      </c>
      <c r="L1187" s="489">
        <f t="shared" si="6"/>
        <v>123</v>
      </c>
      <c r="M1187" s="489">
        <f t="shared" si="3"/>
        <v>10</v>
      </c>
      <c r="N1187" s="489" t="str">
        <f t="shared" si="4"/>
        <v/>
      </c>
      <c r="O1187" s="194"/>
      <c r="P1187" s="194"/>
      <c r="Q1187" s="194"/>
      <c r="R1187" s="194"/>
      <c r="S1187" s="194"/>
      <c r="T1187" s="194"/>
      <c r="U1187" s="194"/>
      <c r="V1187" s="194"/>
      <c r="W1187" s="194"/>
      <c r="X1187" s="194"/>
      <c r="Y1187" s="194"/>
    </row>
    <row r="1188">
      <c r="A1188" s="542"/>
      <c r="B1188" s="546"/>
      <c r="C1188" s="547"/>
      <c r="D1188" s="337"/>
      <c r="E1188" s="559"/>
      <c r="F1188" s="549"/>
      <c r="G1188" s="549"/>
      <c r="H1188" s="337"/>
      <c r="I1188" s="543"/>
      <c r="J1188" s="480"/>
      <c r="K1188" s="488" t="str">
        <f t="shared" si="1"/>
        <v/>
      </c>
      <c r="L1188" s="489">
        <f t="shared" si="6"/>
        <v>123</v>
      </c>
      <c r="M1188" s="489">
        <f t="shared" si="3"/>
        <v>10</v>
      </c>
      <c r="N1188" s="489" t="str">
        <f t="shared" si="4"/>
        <v/>
      </c>
      <c r="O1188" s="194"/>
      <c r="P1188" s="194"/>
      <c r="Q1188" s="194"/>
      <c r="R1188" s="194"/>
      <c r="S1188" s="194"/>
      <c r="T1188" s="194"/>
      <c r="U1188" s="194"/>
      <c r="V1188" s="194"/>
      <c r="W1188" s="194"/>
      <c r="X1188" s="194"/>
      <c r="Y1188" s="194"/>
    </row>
    <row r="1189">
      <c r="A1189" s="542"/>
      <c r="B1189" s="546"/>
      <c r="C1189" s="547"/>
      <c r="D1189" s="337"/>
      <c r="E1189" s="559"/>
      <c r="F1189" s="549"/>
      <c r="G1189" s="549"/>
      <c r="H1189" s="337"/>
      <c r="I1189" s="543"/>
      <c r="J1189" s="480"/>
      <c r="K1189" s="488" t="str">
        <f t="shared" si="1"/>
        <v/>
      </c>
      <c r="L1189" s="489">
        <f t="shared" si="6"/>
        <v>123</v>
      </c>
      <c r="M1189" s="489">
        <f t="shared" si="3"/>
        <v>10</v>
      </c>
      <c r="N1189" s="489" t="str">
        <f t="shared" si="4"/>
        <v/>
      </c>
      <c r="O1189" s="194"/>
      <c r="P1189" s="194"/>
      <c r="Q1189" s="194"/>
      <c r="R1189" s="194"/>
      <c r="S1189" s="194"/>
      <c r="T1189" s="194"/>
      <c r="U1189" s="194"/>
      <c r="V1189" s="194"/>
      <c r="W1189" s="194"/>
      <c r="X1189" s="194"/>
      <c r="Y1189" s="194"/>
    </row>
    <row r="1190">
      <c r="A1190" s="542"/>
      <c r="B1190" s="560"/>
      <c r="C1190" s="571"/>
      <c r="D1190" s="337"/>
      <c r="E1190" s="559"/>
      <c r="F1190" s="549"/>
      <c r="G1190" s="549"/>
      <c r="H1190" s="337"/>
      <c r="I1190" s="543"/>
      <c r="J1190" s="480"/>
      <c r="K1190" s="488" t="str">
        <f t="shared" si="1"/>
        <v/>
      </c>
      <c r="L1190" s="489">
        <f t="shared" si="6"/>
        <v>123</v>
      </c>
      <c r="M1190" s="489">
        <f t="shared" si="3"/>
        <v>10</v>
      </c>
      <c r="N1190" s="489" t="str">
        <f t="shared" si="4"/>
        <v/>
      </c>
      <c r="O1190" s="194"/>
      <c r="P1190" s="194"/>
      <c r="Q1190" s="194"/>
      <c r="R1190" s="194"/>
      <c r="S1190" s="194"/>
      <c r="T1190" s="194"/>
      <c r="U1190" s="194"/>
      <c r="V1190" s="194"/>
      <c r="W1190" s="194"/>
      <c r="X1190" s="194"/>
      <c r="Y1190" s="194"/>
    </row>
    <row r="1191">
      <c r="A1191" s="542"/>
      <c r="B1191" s="560"/>
      <c r="C1191" s="571"/>
      <c r="D1191" s="337"/>
      <c r="E1191" s="559"/>
      <c r="F1191" s="549"/>
      <c r="G1191" s="549"/>
      <c r="H1191" s="337"/>
      <c r="I1191" s="543"/>
      <c r="J1191" s="480"/>
      <c r="K1191" s="488" t="str">
        <f t="shared" si="1"/>
        <v/>
      </c>
      <c r="L1191" s="489">
        <f t="shared" si="6"/>
        <v>123</v>
      </c>
      <c r="M1191" s="489">
        <f t="shared" si="3"/>
        <v>10</v>
      </c>
      <c r="N1191" s="489" t="str">
        <f t="shared" si="4"/>
        <v/>
      </c>
      <c r="O1191" s="194"/>
      <c r="P1191" s="194"/>
      <c r="Q1191" s="194"/>
      <c r="R1191" s="194"/>
      <c r="S1191" s="194"/>
      <c r="T1191" s="194"/>
      <c r="U1191" s="194"/>
      <c r="V1191" s="194"/>
      <c r="W1191" s="194"/>
      <c r="X1191" s="194"/>
      <c r="Y1191" s="194"/>
    </row>
    <row r="1192">
      <c r="A1192" s="542"/>
      <c r="B1192" s="560"/>
      <c r="C1192" s="571"/>
      <c r="D1192" s="337"/>
      <c r="E1192" s="559"/>
      <c r="F1192" s="549"/>
      <c r="G1192" s="549"/>
      <c r="H1192" s="337"/>
      <c r="I1192" s="543"/>
      <c r="J1192" s="480"/>
      <c r="K1192" s="488" t="str">
        <f t="shared" si="1"/>
        <v/>
      </c>
      <c r="L1192" s="489">
        <f t="shared" si="6"/>
        <v>123</v>
      </c>
      <c r="M1192" s="489">
        <f t="shared" si="3"/>
        <v>10</v>
      </c>
      <c r="N1192" s="489" t="str">
        <f t="shared" si="4"/>
        <v/>
      </c>
      <c r="O1192" s="194"/>
      <c r="P1192" s="194"/>
      <c r="Q1192" s="194"/>
      <c r="R1192" s="194"/>
      <c r="S1192" s="194"/>
      <c r="T1192" s="194"/>
      <c r="U1192" s="194"/>
      <c r="V1192" s="194"/>
      <c r="W1192" s="194"/>
      <c r="X1192" s="194"/>
      <c r="Y1192" s="194"/>
    </row>
    <row r="1193">
      <c r="A1193" s="542"/>
      <c r="B1193" s="560"/>
      <c r="C1193" s="571"/>
      <c r="D1193" s="337"/>
      <c r="E1193" s="559"/>
      <c r="F1193" s="549"/>
      <c r="G1193" s="549"/>
      <c r="H1193" s="337"/>
      <c r="I1193" s="543"/>
      <c r="J1193" s="480"/>
      <c r="K1193" s="488" t="str">
        <f t="shared" si="1"/>
        <v/>
      </c>
      <c r="L1193" s="489">
        <f t="shared" si="6"/>
        <v>123</v>
      </c>
      <c r="M1193" s="489">
        <f t="shared" si="3"/>
        <v>10</v>
      </c>
      <c r="N1193" s="489" t="str">
        <f t="shared" si="4"/>
        <v/>
      </c>
      <c r="O1193" s="194"/>
      <c r="P1193" s="194"/>
      <c r="Q1193" s="194"/>
      <c r="R1193" s="194"/>
      <c r="S1193" s="194"/>
      <c r="T1193" s="194"/>
      <c r="U1193" s="194"/>
      <c r="V1193" s="194"/>
      <c r="W1193" s="194"/>
      <c r="X1193" s="194"/>
      <c r="Y1193" s="194"/>
    </row>
    <row r="1194">
      <c r="A1194" s="542"/>
      <c r="B1194" s="560"/>
      <c r="C1194" s="571"/>
      <c r="D1194" s="337"/>
      <c r="E1194" s="559"/>
      <c r="F1194" s="549"/>
      <c r="G1194" s="549"/>
      <c r="H1194" s="337"/>
      <c r="I1194" s="543"/>
      <c r="J1194" s="480"/>
      <c r="K1194" s="488" t="str">
        <f t="shared" si="1"/>
        <v/>
      </c>
      <c r="L1194" s="489">
        <f t="shared" si="6"/>
        <v>123</v>
      </c>
      <c r="M1194" s="489">
        <f t="shared" si="3"/>
        <v>10</v>
      </c>
      <c r="N1194" s="489" t="str">
        <f t="shared" si="4"/>
        <v/>
      </c>
      <c r="O1194" s="194"/>
      <c r="P1194" s="194"/>
      <c r="Q1194" s="194"/>
      <c r="R1194" s="194"/>
      <c r="S1194" s="194"/>
      <c r="T1194" s="194"/>
      <c r="U1194" s="194"/>
      <c r="V1194" s="194"/>
      <c r="W1194" s="194"/>
      <c r="X1194" s="194"/>
      <c r="Y1194" s="194"/>
    </row>
    <row r="1195">
      <c r="A1195" s="542"/>
      <c r="B1195" s="560"/>
      <c r="C1195" s="571"/>
      <c r="D1195" s="337"/>
      <c r="E1195" s="559"/>
      <c r="F1195" s="549"/>
      <c r="G1195" s="549"/>
      <c r="H1195" s="337"/>
      <c r="I1195" s="543"/>
      <c r="J1195" s="480"/>
      <c r="K1195" s="488" t="str">
        <f t="shared" si="1"/>
        <v/>
      </c>
      <c r="L1195" s="489">
        <f t="shared" si="6"/>
        <v>123</v>
      </c>
      <c r="M1195" s="489">
        <f t="shared" si="3"/>
        <v>10</v>
      </c>
      <c r="N1195" s="489" t="str">
        <f t="shared" si="4"/>
        <v/>
      </c>
      <c r="O1195" s="194"/>
      <c r="P1195" s="194"/>
      <c r="Q1195" s="194"/>
      <c r="R1195" s="194"/>
      <c r="S1195" s="194"/>
      <c r="T1195" s="194"/>
      <c r="U1195" s="194"/>
      <c r="V1195" s="194"/>
      <c r="W1195" s="194"/>
      <c r="X1195" s="194"/>
      <c r="Y1195" s="194"/>
    </row>
    <row r="1196">
      <c r="A1196" s="542"/>
      <c r="B1196" s="560"/>
      <c r="C1196" s="571"/>
      <c r="D1196" s="337"/>
      <c r="E1196" s="559"/>
      <c r="F1196" s="549"/>
      <c r="G1196" s="549"/>
      <c r="H1196" s="337"/>
      <c r="I1196" s="543"/>
      <c r="J1196" s="480"/>
      <c r="K1196" s="488" t="str">
        <f t="shared" si="1"/>
        <v/>
      </c>
      <c r="L1196" s="489">
        <f t="shared" si="6"/>
        <v>123</v>
      </c>
      <c r="M1196" s="489">
        <f t="shared" si="3"/>
        <v>10</v>
      </c>
      <c r="N1196" s="489" t="str">
        <f t="shared" si="4"/>
        <v/>
      </c>
      <c r="O1196" s="194"/>
      <c r="P1196" s="194"/>
      <c r="Q1196" s="194"/>
      <c r="R1196" s="194"/>
      <c r="S1196" s="194"/>
      <c r="T1196" s="194"/>
      <c r="U1196" s="194"/>
      <c r="V1196" s="194"/>
      <c r="W1196" s="194"/>
      <c r="X1196" s="194"/>
      <c r="Y1196" s="194"/>
    </row>
    <row r="1197">
      <c r="A1197" s="542"/>
      <c r="B1197" s="560"/>
      <c r="C1197" s="571"/>
      <c r="D1197" s="337"/>
      <c r="E1197" s="559"/>
      <c r="F1197" s="549"/>
      <c r="G1197" s="549"/>
      <c r="H1197" s="337"/>
      <c r="I1197" s="543"/>
      <c r="J1197" s="480"/>
      <c r="K1197" s="488" t="str">
        <f t="shared" si="1"/>
        <v/>
      </c>
      <c r="L1197" s="489">
        <f t="shared" si="6"/>
        <v>123</v>
      </c>
      <c r="M1197" s="489">
        <f t="shared" si="3"/>
        <v>10</v>
      </c>
      <c r="N1197" s="489" t="str">
        <f t="shared" si="4"/>
        <v/>
      </c>
      <c r="O1197" s="194"/>
      <c r="P1197" s="194"/>
      <c r="Q1197" s="194"/>
      <c r="R1197" s="194"/>
      <c r="S1197" s="194"/>
      <c r="T1197" s="194"/>
      <c r="U1197" s="194"/>
      <c r="V1197" s="194"/>
      <c r="W1197" s="194"/>
      <c r="X1197" s="194"/>
      <c r="Y1197" s="194"/>
    </row>
    <row r="1198">
      <c r="A1198" s="542"/>
      <c r="B1198" s="560"/>
      <c r="C1198" s="571"/>
      <c r="D1198" s="337"/>
      <c r="E1198" s="559"/>
      <c r="F1198" s="549"/>
      <c r="G1198" s="549"/>
      <c r="H1198" s="337"/>
      <c r="I1198" s="543"/>
      <c r="J1198" s="480"/>
      <c r="K1198" s="488" t="str">
        <f t="shared" si="1"/>
        <v/>
      </c>
      <c r="L1198" s="489">
        <f t="shared" si="6"/>
        <v>123</v>
      </c>
      <c r="M1198" s="489">
        <f t="shared" si="3"/>
        <v>10</v>
      </c>
      <c r="N1198" s="489" t="str">
        <f t="shared" si="4"/>
        <v/>
      </c>
      <c r="O1198" s="194"/>
      <c r="P1198" s="194"/>
      <c r="Q1198" s="194"/>
      <c r="R1198" s="194"/>
      <c r="S1198" s="194"/>
      <c r="T1198" s="194"/>
      <c r="U1198" s="194"/>
      <c r="V1198" s="194"/>
      <c r="W1198" s="194"/>
      <c r="X1198" s="194"/>
      <c r="Y1198" s="194"/>
    </row>
    <row r="1199">
      <c r="A1199" s="542"/>
      <c r="B1199" s="560"/>
      <c r="C1199" s="571"/>
      <c r="D1199" s="337"/>
      <c r="E1199" s="559"/>
      <c r="F1199" s="549"/>
      <c r="G1199" s="549"/>
      <c r="H1199" s="337"/>
      <c r="I1199" s="543"/>
      <c r="J1199" s="480"/>
      <c r="K1199" s="488" t="str">
        <f t="shared" si="1"/>
        <v/>
      </c>
      <c r="L1199" s="489">
        <f t="shared" si="6"/>
        <v>123</v>
      </c>
      <c r="M1199" s="489">
        <f t="shared" si="3"/>
        <v>10</v>
      </c>
      <c r="N1199" s="489" t="str">
        <f t="shared" si="4"/>
        <v/>
      </c>
      <c r="O1199" s="194"/>
      <c r="P1199" s="194"/>
      <c r="Q1199" s="194"/>
      <c r="R1199" s="194"/>
      <c r="S1199" s="194"/>
      <c r="T1199" s="194"/>
      <c r="U1199" s="194"/>
      <c r="V1199" s="194"/>
      <c r="W1199" s="194"/>
      <c r="X1199" s="194"/>
      <c r="Y1199" s="194"/>
    </row>
    <row r="1200">
      <c r="A1200" s="542"/>
      <c r="B1200" s="560"/>
      <c r="C1200" s="571"/>
      <c r="D1200" s="337"/>
      <c r="E1200" s="559"/>
      <c r="F1200" s="549"/>
      <c r="G1200" s="549"/>
      <c r="H1200" s="337"/>
      <c r="I1200" s="543"/>
      <c r="J1200" s="480"/>
      <c r="K1200" s="488" t="str">
        <f t="shared" si="1"/>
        <v/>
      </c>
      <c r="L1200" s="489">
        <f t="shared" si="6"/>
        <v>123</v>
      </c>
      <c r="M1200" s="489">
        <f t="shared" si="3"/>
        <v>10</v>
      </c>
      <c r="N1200" s="489" t="str">
        <f t="shared" si="4"/>
        <v/>
      </c>
      <c r="O1200" s="194"/>
      <c r="P1200" s="194"/>
      <c r="Q1200" s="194"/>
      <c r="R1200" s="194"/>
      <c r="S1200" s="194"/>
      <c r="T1200" s="194"/>
      <c r="U1200" s="194"/>
      <c r="V1200" s="194"/>
      <c r="W1200" s="194"/>
      <c r="X1200" s="194"/>
      <c r="Y1200" s="194"/>
    </row>
    <row r="1201">
      <c r="A1201" s="542"/>
      <c r="B1201" s="560"/>
      <c r="C1201" s="571"/>
      <c r="D1201" s="337"/>
      <c r="E1201" s="559"/>
      <c r="F1201" s="549"/>
      <c r="G1201" s="549"/>
      <c r="H1201" s="337"/>
      <c r="I1201" s="543"/>
      <c r="J1201" s="480"/>
      <c r="K1201" s="488" t="str">
        <f t="shared" si="1"/>
        <v/>
      </c>
      <c r="L1201" s="489">
        <f t="shared" si="6"/>
        <v>123</v>
      </c>
      <c r="M1201" s="489">
        <f t="shared" si="3"/>
        <v>10</v>
      </c>
      <c r="N1201" s="489" t="str">
        <f t="shared" si="4"/>
        <v/>
      </c>
      <c r="O1201" s="194"/>
      <c r="P1201" s="194"/>
      <c r="Q1201" s="194"/>
      <c r="R1201" s="194"/>
      <c r="S1201" s="194"/>
      <c r="T1201" s="194"/>
      <c r="U1201" s="194"/>
      <c r="V1201" s="194"/>
      <c r="W1201" s="194"/>
      <c r="X1201" s="194"/>
      <c r="Y1201" s="194"/>
    </row>
    <row r="1202">
      <c r="A1202" s="542"/>
      <c r="B1202" s="560"/>
      <c r="C1202" s="571"/>
      <c r="D1202" s="337"/>
      <c r="E1202" s="559"/>
      <c r="F1202" s="549"/>
      <c r="G1202" s="549"/>
      <c r="H1202" s="337"/>
      <c r="I1202" s="543"/>
      <c r="J1202" s="480"/>
      <c r="K1202" s="488" t="str">
        <f t="shared" si="1"/>
        <v/>
      </c>
      <c r="L1202" s="489">
        <f t="shared" si="6"/>
        <v>123</v>
      </c>
      <c r="M1202" s="489">
        <f t="shared" si="3"/>
        <v>10</v>
      </c>
      <c r="N1202" s="489" t="str">
        <f t="shared" si="4"/>
        <v/>
      </c>
      <c r="O1202" s="194"/>
      <c r="P1202" s="194"/>
      <c r="Q1202" s="194"/>
      <c r="R1202" s="194"/>
      <c r="S1202" s="194"/>
      <c r="T1202" s="194"/>
      <c r="U1202" s="194"/>
      <c r="V1202" s="194"/>
      <c r="W1202" s="194"/>
      <c r="X1202" s="194"/>
      <c r="Y1202" s="194"/>
    </row>
    <row r="1203">
      <c r="A1203" s="542"/>
      <c r="B1203" s="560"/>
      <c r="C1203" s="571"/>
      <c r="D1203" s="337"/>
      <c r="E1203" s="559"/>
      <c r="F1203" s="549"/>
      <c r="G1203" s="549"/>
      <c r="H1203" s="337"/>
      <c r="I1203" s="543"/>
      <c r="J1203" s="480"/>
      <c r="K1203" s="488" t="str">
        <f t="shared" si="1"/>
        <v/>
      </c>
      <c r="L1203" s="489">
        <f t="shared" si="6"/>
        <v>123</v>
      </c>
      <c r="M1203" s="489">
        <f t="shared" si="3"/>
        <v>10</v>
      </c>
      <c r="N1203" s="489" t="str">
        <f t="shared" si="4"/>
        <v/>
      </c>
      <c r="O1203" s="194"/>
      <c r="P1203" s="194"/>
      <c r="Q1203" s="194"/>
      <c r="R1203" s="194"/>
      <c r="S1203" s="194"/>
      <c r="T1203" s="194"/>
      <c r="U1203" s="194"/>
      <c r="V1203" s="194"/>
      <c r="W1203" s="194"/>
      <c r="X1203" s="194"/>
      <c r="Y1203" s="194"/>
    </row>
    <row r="1204">
      <c r="A1204" s="542"/>
      <c r="B1204" s="560"/>
      <c r="C1204" s="571"/>
      <c r="D1204" s="337"/>
      <c r="E1204" s="559"/>
      <c r="F1204" s="549"/>
      <c r="G1204" s="549"/>
      <c r="H1204" s="337"/>
      <c r="I1204" s="543"/>
      <c r="J1204" s="480"/>
      <c r="K1204" s="488" t="str">
        <f t="shared" si="1"/>
        <v/>
      </c>
      <c r="L1204" s="489">
        <f t="shared" si="6"/>
        <v>123</v>
      </c>
      <c r="M1204" s="489">
        <f t="shared" si="3"/>
        <v>10</v>
      </c>
      <c r="N1204" s="489" t="str">
        <f t="shared" si="4"/>
        <v/>
      </c>
      <c r="O1204" s="194"/>
      <c r="P1204" s="194"/>
      <c r="Q1204" s="194"/>
      <c r="R1204" s="194"/>
      <c r="S1204" s="194"/>
      <c r="T1204" s="194"/>
      <c r="U1204" s="194"/>
      <c r="V1204" s="194"/>
      <c r="W1204" s="194"/>
      <c r="X1204" s="194"/>
      <c r="Y1204" s="194"/>
    </row>
    <row r="1205">
      <c r="A1205" s="542"/>
      <c r="B1205" s="560"/>
      <c r="C1205" s="571"/>
      <c r="D1205" s="337"/>
      <c r="E1205" s="559"/>
      <c r="F1205" s="549"/>
      <c r="G1205" s="549"/>
      <c r="H1205" s="337"/>
      <c r="I1205" s="543"/>
      <c r="J1205" s="480"/>
      <c r="K1205" s="488" t="str">
        <f t="shared" si="1"/>
        <v/>
      </c>
      <c r="L1205" s="489">
        <f t="shared" si="6"/>
        <v>123</v>
      </c>
      <c r="M1205" s="489">
        <f t="shared" si="3"/>
        <v>10</v>
      </c>
      <c r="N1205" s="489" t="str">
        <f t="shared" si="4"/>
        <v/>
      </c>
      <c r="O1205" s="194"/>
      <c r="P1205" s="194"/>
      <c r="Q1205" s="194"/>
      <c r="R1205" s="194"/>
      <c r="S1205" s="194"/>
      <c r="T1205" s="194"/>
      <c r="U1205" s="194"/>
      <c r="V1205" s="194"/>
      <c r="W1205" s="194"/>
      <c r="X1205" s="194"/>
      <c r="Y1205" s="194"/>
    </row>
    <row r="1206">
      <c r="A1206" s="542"/>
      <c r="B1206" s="560"/>
      <c r="C1206" s="571"/>
      <c r="D1206" s="337"/>
      <c r="E1206" s="559"/>
      <c r="F1206" s="549"/>
      <c r="G1206" s="549"/>
      <c r="H1206" s="337"/>
      <c r="I1206" s="543"/>
      <c r="J1206" s="480"/>
      <c r="K1206" s="488" t="str">
        <f t="shared" si="1"/>
        <v/>
      </c>
      <c r="L1206" s="489">
        <f t="shared" si="6"/>
        <v>123</v>
      </c>
      <c r="M1206" s="489">
        <f t="shared" si="3"/>
        <v>10</v>
      </c>
      <c r="N1206" s="489" t="str">
        <f t="shared" si="4"/>
        <v/>
      </c>
      <c r="O1206" s="194"/>
      <c r="P1206" s="194"/>
      <c r="Q1206" s="194"/>
      <c r="R1206" s="194"/>
      <c r="S1206" s="194"/>
      <c r="T1206" s="194"/>
      <c r="U1206" s="194"/>
      <c r="V1206" s="194"/>
      <c r="W1206" s="194"/>
      <c r="X1206" s="194"/>
      <c r="Y1206" s="194"/>
    </row>
    <row r="1207">
      <c r="A1207" s="542"/>
      <c r="B1207" s="560"/>
      <c r="C1207" s="571"/>
      <c r="D1207" s="337"/>
      <c r="E1207" s="559"/>
      <c r="F1207" s="549"/>
      <c r="G1207" s="549"/>
      <c r="H1207" s="337"/>
      <c r="I1207" s="543"/>
      <c r="J1207" s="480"/>
      <c r="K1207" s="488" t="str">
        <f t="shared" si="1"/>
        <v/>
      </c>
      <c r="L1207" s="489">
        <f t="shared" si="6"/>
        <v>123</v>
      </c>
      <c r="M1207" s="489">
        <f t="shared" si="3"/>
        <v>10</v>
      </c>
      <c r="N1207" s="489" t="str">
        <f t="shared" si="4"/>
        <v/>
      </c>
      <c r="O1207" s="194"/>
      <c r="P1207" s="194"/>
      <c r="Q1207" s="194"/>
      <c r="R1207" s="194"/>
      <c r="S1207" s="194"/>
      <c r="T1207" s="194"/>
      <c r="U1207" s="194"/>
      <c r="V1207" s="194"/>
      <c r="W1207" s="194"/>
      <c r="X1207" s="194"/>
      <c r="Y1207" s="194"/>
    </row>
    <row r="1208">
      <c r="A1208" s="542"/>
      <c r="B1208" s="560"/>
      <c r="C1208" s="571"/>
      <c r="D1208" s="337"/>
      <c r="E1208" s="559"/>
      <c r="F1208" s="549"/>
      <c r="G1208" s="549"/>
      <c r="H1208" s="337"/>
      <c r="I1208" s="543"/>
      <c r="J1208" s="480"/>
      <c r="K1208" s="488" t="str">
        <f t="shared" si="1"/>
        <v/>
      </c>
      <c r="L1208" s="489">
        <f t="shared" si="6"/>
        <v>123</v>
      </c>
      <c r="M1208" s="489">
        <f t="shared" si="3"/>
        <v>10</v>
      </c>
      <c r="N1208" s="489" t="str">
        <f t="shared" si="4"/>
        <v/>
      </c>
      <c r="O1208" s="194"/>
      <c r="P1208" s="194"/>
      <c r="Q1208" s="194"/>
      <c r="R1208" s="194"/>
      <c r="S1208" s="194"/>
      <c r="T1208" s="194"/>
      <c r="U1208" s="194"/>
      <c r="V1208" s="194"/>
      <c r="W1208" s="194"/>
      <c r="X1208" s="194"/>
      <c r="Y1208" s="194"/>
    </row>
    <row r="1209">
      <c r="A1209" s="542"/>
      <c r="B1209" s="560"/>
      <c r="C1209" s="571"/>
      <c r="D1209" s="337"/>
      <c r="E1209" s="559"/>
      <c r="F1209" s="549"/>
      <c r="G1209" s="549"/>
      <c r="H1209" s="337"/>
      <c r="I1209" s="543"/>
      <c r="J1209" s="480"/>
      <c r="K1209" s="488" t="str">
        <f t="shared" si="1"/>
        <v/>
      </c>
      <c r="L1209" s="489">
        <f t="shared" si="6"/>
        <v>123</v>
      </c>
      <c r="M1209" s="489">
        <f t="shared" si="3"/>
        <v>10</v>
      </c>
      <c r="N1209" s="489" t="str">
        <f t="shared" si="4"/>
        <v/>
      </c>
      <c r="O1209" s="194"/>
      <c r="P1209" s="194"/>
      <c r="Q1209" s="194"/>
      <c r="R1209" s="194"/>
      <c r="S1209" s="194"/>
      <c r="T1209" s="194"/>
      <c r="U1209" s="194"/>
      <c r="V1209" s="194"/>
      <c r="W1209" s="194"/>
      <c r="X1209" s="194"/>
      <c r="Y1209" s="194"/>
    </row>
    <row r="1210">
      <c r="A1210" s="542"/>
      <c r="B1210" s="560"/>
      <c r="C1210" s="571"/>
      <c r="D1210" s="337"/>
      <c r="E1210" s="559"/>
      <c r="F1210" s="549"/>
      <c r="G1210" s="549"/>
      <c r="H1210" s="337"/>
      <c r="I1210" s="543"/>
      <c r="J1210" s="480"/>
      <c r="K1210" s="488" t="str">
        <f t="shared" si="1"/>
        <v/>
      </c>
      <c r="L1210" s="489">
        <f t="shared" si="6"/>
        <v>123</v>
      </c>
      <c r="M1210" s="489">
        <f t="shared" si="3"/>
        <v>10</v>
      </c>
      <c r="N1210" s="489" t="str">
        <f t="shared" si="4"/>
        <v/>
      </c>
      <c r="O1210" s="194"/>
      <c r="P1210" s="194"/>
      <c r="Q1210" s="194"/>
      <c r="R1210" s="194"/>
      <c r="S1210" s="194"/>
      <c r="T1210" s="194"/>
      <c r="U1210" s="194"/>
      <c r="V1210" s="194"/>
      <c r="W1210" s="194"/>
      <c r="X1210" s="194"/>
      <c r="Y1210" s="194"/>
    </row>
    <row r="1211">
      <c r="A1211" s="542"/>
      <c r="B1211" s="337"/>
      <c r="C1211" s="547"/>
      <c r="D1211" s="337"/>
      <c r="E1211" s="559"/>
      <c r="F1211" s="549"/>
      <c r="G1211" s="549"/>
      <c r="H1211" s="337"/>
      <c r="I1211" s="543"/>
      <c r="J1211" s="480"/>
      <c r="K1211" s="488" t="str">
        <f t="shared" si="1"/>
        <v/>
      </c>
      <c r="L1211" s="489">
        <f t="shared" si="6"/>
        <v>123</v>
      </c>
      <c r="M1211" s="489">
        <f t="shared" si="3"/>
        <v>10</v>
      </c>
      <c r="N1211" s="489" t="str">
        <f t="shared" si="4"/>
        <v/>
      </c>
      <c r="O1211" s="194"/>
      <c r="P1211" s="194"/>
      <c r="Q1211" s="194"/>
      <c r="R1211" s="194"/>
      <c r="S1211" s="194"/>
      <c r="T1211" s="194"/>
      <c r="U1211" s="194"/>
      <c r="V1211" s="194"/>
      <c r="W1211" s="194"/>
      <c r="X1211" s="194"/>
      <c r="Y1211" s="194"/>
    </row>
    <row r="1212">
      <c r="A1212" s="542"/>
      <c r="B1212" s="337"/>
      <c r="C1212" s="547"/>
      <c r="D1212" s="337"/>
      <c r="E1212" s="559"/>
      <c r="F1212" s="549"/>
      <c r="G1212" s="549"/>
      <c r="H1212" s="337"/>
      <c r="I1212" s="543"/>
      <c r="J1212" s="480"/>
      <c r="K1212" s="488" t="str">
        <f t="shared" si="1"/>
        <v/>
      </c>
      <c r="L1212" s="489">
        <f t="shared" si="6"/>
        <v>123</v>
      </c>
      <c r="M1212" s="489">
        <f t="shared" si="3"/>
        <v>10</v>
      </c>
      <c r="N1212" s="489" t="str">
        <f t="shared" si="4"/>
        <v/>
      </c>
      <c r="O1212" s="194"/>
      <c r="P1212" s="194"/>
      <c r="Q1212" s="194"/>
      <c r="R1212" s="194"/>
      <c r="S1212" s="194"/>
      <c r="T1212" s="194"/>
      <c r="U1212" s="194"/>
      <c r="V1212" s="194"/>
      <c r="W1212" s="194"/>
      <c r="X1212" s="194"/>
      <c r="Y1212" s="194"/>
    </row>
    <row r="1213">
      <c r="A1213" s="542"/>
      <c r="B1213" s="337"/>
      <c r="C1213" s="547"/>
      <c r="D1213" s="337"/>
      <c r="E1213" s="559"/>
      <c r="F1213" s="549"/>
      <c r="G1213" s="549"/>
      <c r="H1213" s="337"/>
      <c r="I1213" s="543"/>
      <c r="J1213" s="480"/>
      <c r="K1213" s="488" t="str">
        <f t="shared" si="1"/>
        <v/>
      </c>
      <c r="L1213" s="489">
        <f t="shared" si="6"/>
        <v>123</v>
      </c>
      <c r="M1213" s="489">
        <f t="shared" si="3"/>
        <v>10</v>
      </c>
      <c r="N1213" s="489" t="str">
        <f t="shared" si="4"/>
        <v/>
      </c>
      <c r="O1213" s="194"/>
      <c r="P1213" s="194"/>
      <c r="Q1213" s="194"/>
      <c r="R1213" s="194"/>
      <c r="S1213" s="194"/>
      <c r="T1213" s="194"/>
      <c r="U1213" s="194"/>
      <c r="V1213" s="194"/>
      <c r="W1213" s="194"/>
      <c r="X1213" s="194"/>
      <c r="Y1213" s="194"/>
    </row>
    <row r="1214">
      <c r="A1214" s="542"/>
      <c r="B1214" s="337"/>
      <c r="C1214" s="547"/>
      <c r="D1214" s="337"/>
      <c r="E1214" s="559"/>
      <c r="F1214" s="549"/>
      <c r="G1214" s="549"/>
      <c r="H1214" s="337"/>
      <c r="I1214" s="543"/>
      <c r="J1214" s="480"/>
      <c r="K1214" s="488" t="str">
        <f t="shared" si="1"/>
        <v/>
      </c>
      <c r="L1214" s="489">
        <f t="shared" si="6"/>
        <v>123</v>
      </c>
      <c r="M1214" s="489">
        <f t="shared" si="3"/>
        <v>10</v>
      </c>
      <c r="N1214" s="489" t="str">
        <f t="shared" si="4"/>
        <v/>
      </c>
      <c r="O1214" s="194"/>
      <c r="P1214" s="194"/>
      <c r="Q1214" s="194"/>
      <c r="R1214" s="194"/>
      <c r="S1214" s="194"/>
      <c r="T1214" s="194"/>
      <c r="U1214" s="194"/>
      <c r="V1214" s="194"/>
      <c r="W1214" s="194"/>
      <c r="X1214" s="194"/>
      <c r="Y1214" s="194"/>
    </row>
    <row r="1215">
      <c r="A1215" s="542"/>
      <c r="B1215" s="337"/>
      <c r="C1215" s="547"/>
      <c r="D1215" s="337"/>
      <c r="E1215" s="559"/>
      <c r="F1215" s="549"/>
      <c r="G1215" s="549"/>
      <c r="H1215" s="337"/>
      <c r="I1215" s="543"/>
      <c r="J1215" s="480"/>
      <c r="K1215" s="488" t="str">
        <f t="shared" si="1"/>
        <v/>
      </c>
      <c r="L1215" s="489">
        <f t="shared" si="6"/>
        <v>123</v>
      </c>
      <c r="M1215" s="489">
        <f t="shared" si="3"/>
        <v>10</v>
      </c>
      <c r="N1215" s="489" t="str">
        <f t="shared" si="4"/>
        <v/>
      </c>
      <c r="O1215" s="194"/>
      <c r="P1215" s="194"/>
      <c r="Q1215" s="194"/>
      <c r="R1215" s="194"/>
      <c r="S1215" s="194"/>
      <c r="T1215" s="194"/>
      <c r="U1215" s="194"/>
      <c r="V1215" s="194"/>
      <c r="W1215" s="194"/>
      <c r="X1215" s="194"/>
      <c r="Y1215" s="194"/>
    </row>
    <row r="1216">
      <c r="A1216" s="542"/>
      <c r="B1216" s="337"/>
      <c r="C1216" s="547"/>
      <c r="D1216" s="337"/>
      <c r="E1216" s="559"/>
      <c r="F1216" s="549"/>
      <c r="G1216" s="549"/>
      <c r="H1216" s="337"/>
      <c r="I1216" s="543"/>
      <c r="J1216" s="480"/>
      <c r="K1216" s="488" t="str">
        <f t="shared" si="1"/>
        <v/>
      </c>
      <c r="L1216" s="489">
        <f t="shared" si="6"/>
        <v>123</v>
      </c>
      <c r="M1216" s="489">
        <f t="shared" si="3"/>
        <v>10</v>
      </c>
      <c r="N1216" s="489" t="str">
        <f t="shared" si="4"/>
        <v/>
      </c>
      <c r="O1216" s="194"/>
      <c r="P1216" s="194"/>
      <c r="Q1216" s="194"/>
      <c r="R1216" s="194"/>
      <c r="S1216" s="194"/>
      <c r="T1216" s="194"/>
      <c r="U1216" s="194"/>
      <c r="V1216" s="194"/>
      <c r="W1216" s="194"/>
      <c r="X1216" s="194"/>
      <c r="Y1216" s="194"/>
    </row>
    <row r="1217">
      <c r="A1217" s="542"/>
      <c r="B1217" s="337"/>
      <c r="C1217" s="547"/>
      <c r="D1217" s="337"/>
      <c r="E1217" s="559"/>
      <c r="F1217" s="549"/>
      <c r="G1217" s="549"/>
      <c r="H1217" s="337"/>
      <c r="I1217" s="543"/>
      <c r="J1217" s="480"/>
      <c r="K1217" s="488" t="str">
        <f t="shared" si="1"/>
        <v/>
      </c>
      <c r="L1217" s="489">
        <f t="shared" si="6"/>
        <v>123</v>
      </c>
      <c r="M1217" s="489">
        <f t="shared" si="3"/>
        <v>10</v>
      </c>
      <c r="N1217" s="489" t="str">
        <f t="shared" si="4"/>
        <v/>
      </c>
      <c r="O1217" s="194"/>
      <c r="P1217" s="194"/>
      <c r="Q1217" s="194"/>
      <c r="R1217" s="194"/>
      <c r="S1217" s="194"/>
      <c r="T1217" s="194"/>
      <c r="U1217" s="194"/>
      <c r="V1217" s="194"/>
      <c r="W1217" s="194"/>
      <c r="X1217" s="194"/>
      <c r="Y1217" s="194"/>
    </row>
    <row r="1218">
      <c r="A1218" s="542"/>
      <c r="B1218" s="337"/>
      <c r="C1218" s="547"/>
      <c r="D1218" s="337"/>
      <c r="E1218" s="559"/>
      <c r="F1218" s="549"/>
      <c r="G1218" s="549"/>
      <c r="H1218" s="337"/>
      <c r="I1218" s="543"/>
      <c r="J1218" s="480"/>
      <c r="K1218" s="488" t="str">
        <f t="shared" si="1"/>
        <v/>
      </c>
      <c r="L1218" s="489">
        <f t="shared" si="6"/>
        <v>123</v>
      </c>
      <c r="M1218" s="489">
        <f t="shared" si="3"/>
        <v>10</v>
      </c>
      <c r="N1218" s="489" t="str">
        <f t="shared" si="4"/>
        <v/>
      </c>
      <c r="O1218" s="194"/>
      <c r="P1218" s="194"/>
      <c r="Q1218" s="194"/>
      <c r="R1218" s="194"/>
      <c r="S1218" s="194"/>
      <c r="T1218" s="194"/>
      <c r="U1218" s="194"/>
      <c r="V1218" s="194"/>
      <c r="W1218" s="194"/>
      <c r="X1218" s="194"/>
      <c r="Y1218" s="194"/>
    </row>
    <row r="1219">
      <c r="A1219" s="542"/>
      <c r="B1219" s="337"/>
      <c r="C1219" s="547"/>
      <c r="D1219" s="337"/>
      <c r="E1219" s="559"/>
      <c r="F1219" s="549"/>
      <c r="G1219" s="549"/>
      <c r="H1219" s="337"/>
      <c r="I1219" s="543"/>
      <c r="J1219" s="480"/>
      <c r="K1219" s="488" t="str">
        <f t="shared" si="1"/>
        <v/>
      </c>
      <c r="L1219" s="489">
        <f t="shared" si="6"/>
        <v>123</v>
      </c>
      <c r="M1219" s="489">
        <f t="shared" si="3"/>
        <v>10</v>
      </c>
      <c r="N1219" s="489" t="str">
        <f t="shared" si="4"/>
        <v/>
      </c>
      <c r="O1219" s="194"/>
      <c r="P1219" s="194"/>
      <c r="Q1219" s="194"/>
      <c r="R1219" s="194"/>
      <c r="S1219" s="194"/>
      <c r="T1219" s="194"/>
      <c r="U1219" s="194"/>
      <c r="V1219" s="194"/>
      <c r="W1219" s="194"/>
      <c r="X1219" s="194"/>
      <c r="Y1219" s="194"/>
    </row>
    <row r="1220">
      <c r="A1220" s="542"/>
      <c r="B1220" s="337"/>
      <c r="C1220" s="547"/>
      <c r="D1220" s="337"/>
      <c r="E1220" s="559"/>
      <c r="F1220" s="549"/>
      <c r="G1220" s="549"/>
      <c r="H1220" s="337"/>
      <c r="I1220" s="543"/>
      <c r="J1220" s="480"/>
      <c r="K1220" s="488" t="str">
        <f t="shared" si="1"/>
        <v/>
      </c>
      <c r="L1220" s="489">
        <f t="shared" si="6"/>
        <v>123</v>
      </c>
      <c r="M1220" s="489">
        <f t="shared" si="3"/>
        <v>10</v>
      </c>
      <c r="N1220" s="489" t="str">
        <f t="shared" si="4"/>
        <v/>
      </c>
      <c r="O1220" s="194"/>
      <c r="P1220" s="194"/>
      <c r="Q1220" s="194"/>
      <c r="R1220" s="194"/>
      <c r="S1220" s="194"/>
      <c r="T1220" s="194"/>
      <c r="U1220" s="194"/>
      <c r="V1220" s="194"/>
      <c r="W1220" s="194"/>
      <c r="X1220" s="194"/>
      <c r="Y1220" s="194"/>
    </row>
    <row r="1221">
      <c r="A1221" s="542"/>
      <c r="B1221" s="225"/>
      <c r="C1221" s="226"/>
      <c r="D1221" s="552"/>
      <c r="E1221" s="553"/>
      <c r="F1221" s="554"/>
      <c r="G1221" s="554"/>
      <c r="H1221" s="337"/>
      <c r="I1221" s="543"/>
      <c r="J1221" s="480"/>
      <c r="K1221" s="488" t="str">
        <f t="shared" si="1"/>
        <v/>
      </c>
      <c r="L1221" s="489">
        <f t="shared" si="6"/>
        <v>123</v>
      </c>
      <c r="M1221" s="489">
        <f t="shared" si="3"/>
        <v>10</v>
      </c>
      <c r="N1221" s="489" t="str">
        <f t="shared" si="4"/>
        <v/>
      </c>
      <c r="O1221" s="194"/>
      <c r="P1221" s="194"/>
      <c r="Q1221" s="194"/>
      <c r="R1221" s="194"/>
      <c r="S1221" s="194"/>
      <c r="T1221" s="194"/>
      <c r="U1221" s="194"/>
      <c r="V1221" s="194"/>
      <c r="W1221" s="194"/>
      <c r="X1221" s="194"/>
      <c r="Y1221" s="194"/>
    </row>
    <row r="1222">
      <c r="A1222" s="542"/>
      <c r="B1222" s="546"/>
      <c r="C1222" s="571"/>
      <c r="D1222" s="337"/>
      <c r="E1222" s="548"/>
      <c r="F1222" s="549"/>
      <c r="G1222" s="549"/>
      <c r="H1222" s="337"/>
      <c r="I1222" s="543"/>
      <c r="J1222" s="480"/>
      <c r="K1222" s="488" t="str">
        <f t="shared" si="1"/>
        <v/>
      </c>
      <c r="L1222" s="489">
        <f t="shared" si="6"/>
        <v>123</v>
      </c>
      <c r="M1222" s="489">
        <f t="shared" si="3"/>
        <v>10</v>
      </c>
      <c r="N1222" s="489" t="str">
        <f t="shared" si="4"/>
        <v/>
      </c>
      <c r="O1222" s="194"/>
      <c r="P1222" s="194"/>
      <c r="Q1222" s="194"/>
      <c r="R1222" s="194"/>
      <c r="S1222" s="194"/>
      <c r="T1222" s="194"/>
      <c r="U1222" s="194"/>
      <c r="V1222" s="194"/>
      <c r="W1222" s="194"/>
      <c r="X1222" s="194"/>
      <c r="Y1222" s="194"/>
    </row>
    <row r="1223">
      <c r="A1223" s="542"/>
      <c r="B1223" s="546"/>
      <c r="C1223" s="571"/>
      <c r="D1223" s="337"/>
      <c r="E1223" s="548"/>
      <c r="F1223" s="549"/>
      <c r="G1223" s="549"/>
      <c r="H1223" s="337"/>
      <c r="I1223" s="543"/>
      <c r="J1223" s="480"/>
      <c r="K1223" s="488" t="str">
        <f t="shared" si="1"/>
        <v/>
      </c>
      <c r="L1223" s="489">
        <f t="shared" si="6"/>
        <v>123</v>
      </c>
      <c r="M1223" s="489">
        <f t="shared" si="3"/>
        <v>10</v>
      </c>
      <c r="N1223" s="489" t="str">
        <f t="shared" si="4"/>
        <v/>
      </c>
      <c r="O1223" s="194"/>
      <c r="P1223" s="194"/>
      <c r="Q1223" s="194"/>
      <c r="R1223" s="194"/>
      <c r="S1223" s="194"/>
      <c r="T1223" s="194"/>
      <c r="U1223" s="194"/>
      <c r="V1223" s="194"/>
      <c r="W1223" s="194"/>
      <c r="X1223" s="194"/>
      <c r="Y1223" s="194"/>
    </row>
    <row r="1224">
      <c r="A1224" s="542"/>
      <c r="B1224" s="546"/>
      <c r="C1224" s="571"/>
      <c r="D1224" s="337"/>
      <c r="E1224" s="548"/>
      <c r="F1224" s="549"/>
      <c r="G1224" s="549"/>
      <c r="H1224" s="337"/>
      <c r="I1224" s="543"/>
      <c r="J1224" s="480"/>
      <c r="K1224" s="488" t="str">
        <f t="shared" si="1"/>
        <v/>
      </c>
      <c r="L1224" s="489">
        <f t="shared" si="6"/>
        <v>123</v>
      </c>
      <c r="M1224" s="489">
        <f t="shared" si="3"/>
        <v>10</v>
      </c>
      <c r="N1224" s="489" t="str">
        <f t="shared" si="4"/>
        <v/>
      </c>
      <c r="O1224" s="194"/>
      <c r="P1224" s="194"/>
      <c r="Q1224" s="194"/>
      <c r="R1224" s="194"/>
      <c r="S1224" s="194"/>
      <c r="T1224" s="194"/>
      <c r="U1224" s="194"/>
      <c r="V1224" s="194"/>
      <c r="W1224" s="194"/>
      <c r="X1224" s="194"/>
      <c r="Y1224" s="194"/>
    </row>
    <row r="1225">
      <c r="A1225" s="542"/>
      <c r="B1225" s="546"/>
      <c r="C1225" s="571"/>
      <c r="D1225" s="337"/>
      <c r="E1225" s="548"/>
      <c r="F1225" s="549"/>
      <c r="G1225" s="549"/>
      <c r="H1225" s="337"/>
      <c r="I1225" s="543"/>
      <c r="J1225" s="480"/>
      <c r="K1225" s="488" t="str">
        <f t="shared" si="1"/>
        <v/>
      </c>
      <c r="L1225" s="489">
        <f t="shared" si="6"/>
        <v>123</v>
      </c>
      <c r="M1225" s="489">
        <f t="shared" si="3"/>
        <v>10</v>
      </c>
      <c r="N1225" s="489" t="str">
        <f t="shared" si="4"/>
        <v/>
      </c>
      <c r="O1225" s="194"/>
      <c r="P1225" s="194"/>
      <c r="Q1225" s="194"/>
      <c r="R1225" s="194"/>
      <c r="S1225" s="194"/>
      <c r="T1225" s="194"/>
      <c r="U1225" s="194"/>
      <c r="V1225" s="194"/>
      <c r="W1225" s="194"/>
      <c r="X1225" s="194"/>
      <c r="Y1225" s="194"/>
    </row>
    <row r="1226">
      <c r="A1226" s="542"/>
      <c r="B1226" s="546"/>
      <c r="C1226" s="571"/>
      <c r="D1226" s="337"/>
      <c r="E1226" s="548"/>
      <c r="F1226" s="549"/>
      <c r="G1226" s="549"/>
      <c r="H1226" s="337"/>
      <c r="I1226" s="543"/>
      <c r="J1226" s="480"/>
      <c r="K1226" s="488" t="str">
        <f t="shared" si="1"/>
        <v/>
      </c>
      <c r="L1226" s="489">
        <f t="shared" si="6"/>
        <v>123</v>
      </c>
      <c r="M1226" s="489">
        <f t="shared" si="3"/>
        <v>10</v>
      </c>
      <c r="N1226" s="489" t="str">
        <f t="shared" si="4"/>
        <v/>
      </c>
      <c r="O1226" s="194"/>
      <c r="P1226" s="194"/>
      <c r="Q1226" s="194"/>
      <c r="R1226" s="194"/>
      <c r="S1226" s="194"/>
      <c r="T1226" s="194"/>
      <c r="U1226" s="194"/>
      <c r="V1226" s="194"/>
      <c r="W1226" s="194"/>
      <c r="X1226" s="194"/>
      <c r="Y1226" s="194"/>
    </row>
    <row r="1227">
      <c r="A1227" s="542"/>
      <c r="B1227" s="546"/>
      <c r="C1227" s="571"/>
      <c r="D1227" s="337"/>
      <c r="E1227" s="548"/>
      <c r="F1227" s="549"/>
      <c r="G1227" s="549"/>
      <c r="H1227" s="337"/>
      <c r="I1227" s="543"/>
      <c r="J1227" s="480"/>
      <c r="K1227" s="488" t="str">
        <f t="shared" si="1"/>
        <v/>
      </c>
      <c r="L1227" s="489">
        <f t="shared" si="6"/>
        <v>123</v>
      </c>
      <c r="M1227" s="489">
        <f t="shared" si="3"/>
        <v>10</v>
      </c>
      <c r="N1227" s="489" t="str">
        <f t="shared" si="4"/>
        <v/>
      </c>
      <c r="O1227" s="194"/>
      <c r="P1227" s="194"/>
      <c r="Q1227" s="194"/>
      <c r="R1227" s="194"/>
      <c r="S1227" s="194"/>
      <c r="T1227" s="194"/>
      <c r="U1227" s="194"/>
      <c r="V1227" s="194"/>
      <c r="W1227" s="194"/>
      <c r="X1227" s="194"/>
      <c r="Y1227" s="194"/>
    </row>
    <row r="1228">
      <c r="A1228" s="542"/>
      <c r="B1228" s="546"/>
      <c r="C1228" s="571"/>
      <c r="D1228" s="337"/>
      <c r="E1228" s="548"/>
      <c r="F1228" s="549"/>
      <c r="G1228" s="549"/>
      <c r="H1228" s="337"/>
      <c r="I1228" s="543"/>
      <c r="J1228" s="480"/>
      <c r="K1228" s="488" t="str">
        <f t="shared" si="1"/>
        <v/>
      </c>
      <c r="L1228" s="489">
        <f t="shared" si="6"/>
        <v>123</v>
      </c>
      <c r="M1228" s="489">
        <f t="shared" si="3"/>
        <v>10</v>
      </c>
      <c r="N1228" s="489" t="str">
        <f t="shared" si="4"/>
        <v/>
      </c>
      <c r="O1228" s="194"/>
      <c r="P1228" s="194"/>
      <c r="Q1228" s="194"/>
      <c r="R1228" s="194"/>
      <c r="S1228" s="194"/>
      <c r="T1228" s="194"/>
      <c r="U1228" s="194"/>
      <c r="V1228" s="194"/>
      <c r="W1228" s="194"/>
      <c r="X1228" s="194"/>
      <c r="Y1228" s="194"/>
    </row>
    <row r="1229">
      <c r="A1229" s="542"/>
      <c r="B1229" s="546"/>
      <c r="C1229" s="571"/>
      <c r="D1229" s="337"/>
      <c r="E1229" s="548"/>
      <c r="F1229" s="549"/>
      <c r="G1229" s="549"/>
      <c r="H1229" s="337"/>
      <c r="I1229" s="543"/>
      <c r="J1229" s="480"/>
      <c r="K1229" s="488" t="str">
        <f t="shared" si="1"/>
        <v/>
      </c>
      <c r="L1229" s="489">
        <f t="shared" si="6"/>
        <v>123</v>
      </c>
      <c r="M1229" s="489">
        <f t="shared" si="3"/>
        <v>10</v>
      </c>
      <c r="N1229" s="489" t="str">
        <f t="shared" si="4"/>
        <v/>
      </c>
      <c r="O1229" s="194"/>
      <c r="P1229" s="194"/>
      <c r="Q1229" s="194"/>
      <c r="R1229" s="194"/>
      <c r="S1229" s="194"/>
      <c r="T1229" s="194"/>
      <c r="U1229" s="194"/>
      <c r="V1229" s="194"/>
      <c r="W1229" s="194"/>
      <c r="X1229" s="194"/>
      <c r="Y1229" s="194"/>
    </row>
    <row r="1230">
      <c r="A1230" s="542"/>
      <c r="B1230" s="546"/>
      <c r="C1230" s="571"/>
      <c r="D1230" s="337"/>
      <c r="E1230" s="548"/>
      <c r="F1230" s="549"/>
      <c r="G1230" s="549"/>
      <c r="H1230" s="337"/>
      <c r="I1230" s="543"/>
      <c r="J1230" s="480"/>
      <c r="K1230" s="488" t="str">
        <f t="shared" si="1"/>
        <v/>
      </c>
      <c r="L1230" s="489">
        <f t="shared" si="6"/>
        <v>123</v>
      </c>
      <c r="M1230" s="489">
        <f t="shared" si="3"/>
        <v>10</v>
      </c>
      <c r="N1230" s="489" t="str">
        <f t="shared" si="4"/>
        <v/>
      </c>
      <c r="O1230" s="194"/>
      <c r="P1230" s="194"/>
      <c r="Q1230" s="194"/>
      <c r="R1230" s="194"/>
      <c r="S1230" s="194"/>
      <c r="T1230" s="194"/>
      <c r="U1230" s="194"/>
      <c r="V1230" s="194"/>
      <c r="W1230" s="194"/>
      <c r="X1230" s="194"/>
      <c r="Y1230" s="194"/>
    </row>
    <row r="1231">
      <c r="A1231" s="542"/>
      <c r="B1231" s="546"/>
      <c r="C1231" s="571"/>
      <c r="D1231" s="337"/>
      <c r="E1231" s="548"/>
      <c r="F1231" s="549"/>
      <c r="G1231" s="549"/>
      <c r="H1231" s="337"/>
      <c r="I1231" s="543"/>
      <c r="J1231" s="480"/>
      <c r="K1231" s="488" t="str">
        <f t="shared" si="1"/>
        <v/>
      </c>
      <c r="L1231" s="489">
        <f t="shared" si="6"/>
        <v>123</v>
      </c>
      <c r="M1231" s="489">
        <f t="shared" si="3"/>
        <v>10</v>
      </c>
      <c r="N1231" s="489" t="str">
        <f t="shared" si="4"/>
        <v/>
      </c>
      <c r="O1231" s="194"/>
      <c r="P1231" s="194"/>
      <c r="Q1231" s="194"/>
      <c r="R1231" s="194"/>
      <c r="S1231" s="194"/>
      <c r="T1231" s="194"/>
      <c r="U1231" s="194"/>
      <c r="V1231" s="194"/>
      <c r="W1231" s="194"/>
      <c r="X1231" s="194"/>
      <c r="Y1231" s="194"/>
    </row>
    <row r="1232">
      <c r="A1232" s="542"/>
      <c r="B1232" s="225"/>
      <c r="C1232" s="551"/>
      <c r="D1232" s="552"/>
      <c r="E1232" s="564"/>
      <c r="F1232" s="554"/>
      <c r="G1232" s="554"/>
      <c r="H1232" s="552"/>
      <c r="I1232" s="543"/>
      <c r="J1232" s="480"/>
      <c r="K1232" s="488" t="str">
        <f t="shared" si="1"/>
        <v/>
      </c>
      <c r="L1232" s="489">
        <f t="shared" si="6"/>
        <v>123</v>
      </c>
      <c r="M1232" s="489">
        <f t="shared" si="3"/>
        <v>10</v>
      </c>
      <c r="N1232" s="489" t="str">
        <f t="shared" si="4"/>
        <v/>
      </c>
      <c r="O1232" s="194"/>
      <c r="P1232" s="194"/>
      <c r="Q1232" s="194"/>
      <c r="R1232" s="194"/>
      <c r="S1232" s="194"/>
      <c r="T1232" s="194"/>
      <c r="U1232" s="194"/>
      <c r="V1232" s="194"/>
      <c r="W1232" s="194"/>
      <c r="X1232" s="194"/>
      <c r="Y1232" s="194"/>
    </row>
    <row r="1233">
      <c r="A1233" s="542"/>
      <c r="B1233" s="546"/>
      <c r="C1233" s="547"/>
      <c r="D1233" s="337"/>
      <c r="E1233" s="559"/>
      <c r="F1233" s="549"/>
      <c r="G1233" s="549"/>
      <c r="H1233" s="337"/>
      <c r="I1233" s="543"/>
      <c r="J1233" s="480"/>
      <c r="K1233" s="488" t="str">
        <f t="shared" si="1"/>
        <v/>
      </c>
      <c r="L1233" s="489">
        <f t="shared" si="6"/>
        <v>123</v>
      </c>
      <c r="M1233" s="489">
        <f t="shared" si="3"/>
        <v>10</v>
      </c>
      <c r="N1233" s="489" t="str">
        <f t="shared" si="4"/>
        <v/>
      </c>
      <c r="O1233" s="194"/>
      <c r="P1233" s="194"/>
      <c r="Q1233" s="194"/>
      <c r="R1233" s="194"/>
      <c r="S1233" s="194"/>
      <c r="T1233" s="194"/>
      <c r="U1233" s="194"/>
      <c r="V1233" s="194"/>
      <c r="W1233" s="194"/>
      <c r="X1233" s="194"/>
      <c r="Y1233" s="194"/>
    </row>
    <row r="1234">
      <c r="A1234" s="542"/>
      <c r="B1234" s="546"/>
      <c r="C1234" s="547"/>
      <c r="D1234" s="337"/>
      <c r="E1234" s="559"/>
      <c r="F1234" s="549"/>
      <c r="G1234" s="549"/>
      <c r="H1234" s="337"/>
      <c r="I1234" s="543"/>
      <c r="J1234" s="480"/>
      <c r="K1234" s="488" t="str">
        <f t="shared" si="1"/>
        <v/>
      </c>
      <c r="L1234" s="489">
        <f t="shared" si="6"/>
        <v>123</v>
      </c>
      <c r="M1234" s="489">
        <f t="shared" si="3"/>
        <v>10</v>
      </c>
      <c r="N1234" s="489" t="str">
        <f t="shared" si="4"/>
        <v/>
      </c>
      <c r="O1234" s="194"/>
      <c r="P1234" s="194"/>
      <c r="Q1234" s="194"/>
      <c r="R1234" s="194"/>
      <c r="S1234" s="194"/>
      <c r="T1234" s="194"/>
      <c r="U1234" s="194"/>
      <c r="V1234" s="194"/>
      <c r="W1234" s="194"/>
      <c r="X1234" s="194"/>
      <c r="Y1234" s="194"/>
    </row>
    <row r="1235">
      <c r="A1235" s="542"/>
      <c r="B1235" s="225"/>
      <c r="C1235" s="551"/>
      <c r="D1235" s="552"/>
      <c r="E1235" s="564"/>
      <c r="F1235" s="554"/>
      <c r="G1235" s="554"/>
      <c r="H1235" s="552"/>
      <c r="I1235" s="543"/>
      <c r="J1235" s="480"/>
      <c r="K1235" s="488" t="str">
        <f t="shared" si="1"/>
        <v/>
      </c>
      <c r="L1235" s="489">
        <f t="shared" si="6"/>
        <v>123</v>
      </c>
      <c r="M1235" s="489">
        <f t="shared" si="3"/>
        <v>10</v>
      </c>
      <c r="N1235" s="489" t="str">
        <f t="shared" si="4"/>
        <v/>
      </c>
      <c r="O1235" s="194"/>
      <c r="P1235" s="194"/>
      <c r="Q1235" s="194"/>
      <c r="R1235" s="194"/>
      <c r="S1235" s="194"/>
      <c r="T1235" s="194"/>
      <c r="U1235" s="194"/>
      <c r="V1235" s="194"/>
      <c r="W1235" s="194"/>
      <c r="X1235" s="194"/>
      <c r="Y1235" s="194"/>
    </row>
    <row r="1236">
      <c r="A1236" s="542"/>
      <c r="B1236" s="546"/>
      <c r="C1236" s="547"/>
      <c r="D1236" s="337"/>
      <c r="E1236" s="559"/>
      <c r="F1236" s="549"/>
      <c r="G1236" s="549"/>
      <c r="H1236" s="337"/>
      <c r="I1236" s="543"/>
      <c r="J1236" s="480"/>
      <c r="K1236" s="488" t="str">
        <f t="shared" si="1"/>
        <v/>
      </c>
      <c r="L1236" s="489">
        <f t="shared" si="6"/>
        <v>123</v>
      </c>
      <c r="M1236" s="489">
        <f t="shared" si="3"/>
        <v>10</v>
      </c>
      <c r="N1236" s="489" t="str">
        <f t="shared" si="4"/>
        <v/>
      </c>
      <c r="O1236" s="194"/>
      <c r="P1236" s="194"/>
      <c r="Q1236" s="194"/>
      <c r="R1236" s="194"/>
      <c r="S1236" s="194"/>
      <c r="T1236" s="194"/>
      <c r="U1236" s="194"/>
      <c r="V1236" s="194"/>
      <c r="W1236" s="194"/>
      <c r="X1236" s="194"/>
      <c r="Y1236" s="194"/>
    </row>
    <row r="1237">
      <c r="A1237" s="542"/>
      <c r="B1237" s="546"/>
      <c r="C1237" s="547"/>
      <c r="D1237" s="337"/>
      <c r="E1237" s="559"/>
      <c r="F1237" s="549"/>
      <c r="G1237" s="549"/>
      <c r="H1237" s="337"/>
      <c r="I1237" s="543"/>
      <c r="J1237" s="480"/>
      <c r="K1237" s="488" t="str">
        <f t="shared" si="1"/>
        <v/>
      </c>
      <c r="L1237" s="489">
        <f t="shared" si="6"/>
        <v>123</v>
      </c>
      <c r="M1237" s="489">
        <f t="shared" si="3"/>
        <v>10</v>
      </c>
      <c r="N1237" s="489" t="str">
        <f t="shared" si="4"/>
        <v/>
      </c>
      <c r="O1237" s="194"/>
      <c r="P1237" s="194"/>
      <c r="Q1237" s="194"/>
      <c r="R1237" s="194"/>
      <c r="S1237" s="194"/>
      <c r="T1237" s="194"/>
      <c r="U1237" s="194"/>
      <c r="V1237" s="194"/>
      <c r="W1237" s="194"/>
      <c r="X1237" s="194"/>
      <c r="Y1237" s="194"/>
    </row>
    <row r="1238">
      <c r="A1238" s="542"/>
      <c r="B1238" s="546"/>
      <c r="C1238" s="547"/>
      <c r="D1238" s="337"/>
      <c r="E1238" s="559"/>
      <c r="F1238" s="549"/>
      <c r="G1238" s="549"/>
      <c r="H1238" s="337"/>
      <c r="I1238" s="543"/>
      <c r="J1238" s="480"/>
      <c r="K1238" s="488" t="str">
        <f t="shared" si="1"/>
        <v/>
      </c>
      <c r="L1238" s="489">
        <f t="shared" si="6"/>
        <v>123</v>
      </c>
      <c r="M1238" s="489">
        <f t="shared" si="3"/>
        <v>10</v>
      </c>
      <c r="N1238" s="489" t="str">
        <f t="shared" si="4"/>
        <v/>
      </c>
      <c r="O1238" s="194"/>
      <c r="P1238" s="194"/>
      <c r="Q1238" s="194"/>
      <c r="R1238" s="194"/>
      <c r="S1238" s="194"/>
      <c r="T1238" s="194"/>
      <c r="U1238" s="194"/>
      <c r="V1238" s="194"/>
      <c r="W1238" s="194"/>
      <c r="X1238" s="194"/>
      <c r="Y1238" s="194"/>
    </row>
    <row r="1239">
      <c r="A1239" s="542"/>
      <c r="B1239" s="546"/>
      <c r="C1239" s="547"/>
      <c r="D1239" s="337"/>
      <c r="E1239" s="559"/>
      <c r="F1239" s="549"/>
      <c r="G1239" s="549"/>
      <c r="H1239" s="337"/>
      <c r="I1239" s="543"/>
      <c r="J1239" s="480"/>
      <c r="K1239" s="488" t="str">
        <f t="shared" si="1"/>
        <v/>
      </c>
      <c r="L1239" s="489">
        <f t="shared" si="6"/>
        <v>123</v>
      </c>
      <c r="M1239" s="489">
        <f t="shared" si="3"/>
        <v>10</v>
      </c>
      <c r="N1239" s="489" t="str">
        <f t="shared" si="4"/>
        <v/>
      </c>
      <c r="O1239" s="194"/>
      <c r="P1239" s="194"/>
      <c r="Q1239" s="194"/>
      <c r="R1239" s="194"/>
      <c r="S1239" s="194"/>
      <c r="T1239" s="194"/>
      <c r="U1239" s="194"/>
      <c r="V1239" s="194"/>
      <c r="W1239" s="194"/>
      <c r="X1239" s="194"/>
      <c r="Y1239" s="194"/>
    </row>
    <row r="1240">
      <c r="A1240" s="542"/>
      <c r="B1240" s="546"/>
      <c r="C1240" s="547"/>
      <c r="D1240" s="337"/>
      <c r="E1240" s="559"/>
      <c r="F1240" s="549"/>
      <c r="G1240" s="549"/>
      <c r="H1240" s="337"/>
      <c r="I1240" s="543"/>
      <c r="J1240" s="480"/>
      <c r="K1240" s="488" t="str">
        <f t="shared" si="1"/>
        <v/>
      </c>
      <c r="L1240" s="489">
        <f t="shared" si="6"/>
        <v>123</v>
      </c>
      <c r="M1240" s="489">
        <f t="shared" si="3"/>
        <v>10</v>
      </c>
      <c r="N1240" s="489" t="str">
        <f t="shared" si="4"/>
        <v/>
      </c>
      <c r="O1240" s="194"/>
      <c r="P1240" s="194"/>
      <c r="Q1240" s="194"/>
      <c r="R1240" s="194"/>
      <c r="S1240" s="194"/>
      <c r="T1240" s="194"/>
      <c r="U1240" s="194"/>
      <c r="V1240" s="194"/>
      <c r="W1240" s="194"/>
      <c r="X1240" s="194"/>
      <c r="Y1240" s="194"/>
    </row>
    <row r="1241">
      <c r="A1241" s="542"/>
      <c r="B1241" s="546"/>
      <c r="C1241" s="547"/>
      <c r="D1241" s="337"/>
      <c r="E1241" s="559"/>
      <c r="F1241" s="549"/>
      <c r="G1241" s="549"/>
      <c r="H1241" s="337"/>
      <c r="I1241" s="543"/>
      <c r="J1241" s="480"/>
      <c r="K1241" s="488" t="str">
        <f t="shared" si="1"/>
        <v/>
      </c>
      <c r="L1241" s="489">
        <f t="shared" si="6"/>
        <v>123</v>
      </c>
      <c r="M1241" s="489">
        <f t="shared" si="3"/>
        <v>10</v>
      </c>
      <c r="N1241" s="489" t="str">
        <f t="shared" si="4"/>
        <v/>
      </c>
      <c r="O1241" s="194"/>
      <c r="P1241" s="194"/>
      <c r="Q1241" s="194"/>
      <c r="R1241" s="194"/>
      <c r="S1241" s="194"/>
      <c r="T1241" s="194"/>
      <c r="U1241" s="194"/>
      <c r="V1241" s="194"/>
      <c r="W1241" s="194"/>
      <c r="X1241" s="194"/>
      <c r="Y1241" s="194"/>
    </row>
    <row r="1242">
      <c r="A1242" s="542"/>
      <c r="B1242" s="546"/>
      <c r="C1242" s="547"/>
      <c r="D1242" s="337"/>
      <c r="E1242" s="559"/>
      <c r="F1242" s="549"/>
      <c r="G1242" s="549"/>
      <c r="H1242" s="337"/>
      <c r="I1242" s="543"/>
      <c r="J1242" s="480"/>
      <c r="K1242" s="488" t="str">
        <f t="shared" si="1"/>
        <v/>
      </c>
      <c r="L1242" s="489">
        <f t="shared" si="6"/>
        <v>123</v>
      </c>
      <c r="M1242" s="489">
        <f t="shared" si="3"/>
        <v>10</v>
      </c>
      <c r="N1242" s="489" t="str">
        <f t="shared" si="4"/>
        <v/>
      </c>
      <c r="O1242" s="194"/>
      <c r="P1242" s="194"/>
      <c r="Q1242" s="194"/>
      <c r="R1242" s="194"/>
      <c r="S1242" s="194"/>
      <c r="T1242" s="194"/>
      <c r="U1242" s="194"/>
      <c r="V1242" s="194"/>
      <c r="W1242" s="194"/>
      <c r="X1242" s="194"/>
      <c r="Y1242" s="194"/>
    </row>
    <row r="1243">
      <c r="A1243" s="542"/>
      <c r="B1243" s="546"/>
      <c r="C1243" s="547"/>
      <c r="D1243" s="337"/>
      <c r="E1243" s="559"/>
      <c r="F1243" s="549"/>
      <c r="G1243" s="549"/>
      <c r="H1243" s="337"/>
      <c r="I1243" s="543"/>
      <c r="J1243" s="480"/>
      <c r="K1243" s="488" t="str">
        <f t="shared" si="1"/>
        <v/>
      </c>
      <c r="L1243" s="489">
        <f t="shared" si="6"/>
        <v>123</v>
      </c>
      <c r="M1243" s="489">
        <f t="shared" si="3"/>
        <v>10</v>
      </c>
      <c r="N1243" s="489" t="str">
        <f t="shared" si="4"/>
        <v/>
      </c>
      <c r="O1243" s="194"/>
      <c r="P1243" s="194"/>
      <c r="Q1243" s="194"/>
      <c r="R1243" s="194"/>
      <c r="S1243" s="194"/>
      <c r="T1243" s="194"/>
      <c r="U1243" s="194"/>
      <c r="V1243" s="194"/>
      <c r="W1243" s="194"/>
      <c r="X1243" s="194"/>
      <c r="Y1243" s="194"/>
    </row>
    <row r="1244">
      <c r="A1244" s="542"/>
      <c r="B1244" s="546"/>
      <c r="C1244" s="547"/>
      <c r="D1244" s="337"/>
      <c r="E1244" s="559"/>
      <c r="F1244" s="549"/>
      <c r="G1244" s="549"/>
      <c r="H1244" s="337"/>
      <c r="I1244" s="543"/>
      <c r="J1244" s="480"/>
      <c r="K1244" s="488" t="str">
        <f t="shared" si="1"/>
        <v/>
      </c>
      <c r="L1244" s="489">
        <f t="shared" si="6"/>
        <v>123</v>
      </c>
      <c r="M1244" s="489">
        <f t="shared" si="3"/>
        <v>10</v>
      </c>
      <c r="N1244" s="489" t="str">
        <f t="shared" si="4"/>
        <v/>
      </c>
      <c r="O1244" s="194"/>
      <c r="P1244" s="194"/>
      <c r="Q1244" s="194"/>
      <c r="R1244" s="194"/>
      <c r="S1244" s="194"/>
      <c r="T1244" s="194"/>
      <c r="U1244" s="194"/>
      <c r="V1244" s="194"/>
      <c r="W1244" s="194"/>
      <c r="X1244" s="194"/>
      <c r="Y1244" s="194"/>
    </row>
    <row r="1245">
      <c r="A1245" s="542"/>
      <c r="B1245" s="546"/>
      <c r="C1245" s="547"/>
      <c r="D1245" s="337"/>
      <c r="E1245" s="559"/>
      <c r="F1245" s="549"/>
      <c r="G1245" s="549"/>
      <c r="H1245" s="337"/>
      <c r="I1245" s="543"/>
      <c r="J1245" s="480"/>
      <c r="K1245" s="488" t="str">
        <f t="shared" si="1"/>
        <v/>
      </c>
      <c r="L1245" s="489">
        <f t="shared" si="6"/>
        <v>123</v>
      </c>
      <c r="M1245" s="489">
        <f t="shared" si="3"/>
        <v>10</v>
      </c>
      <c r="N1245" s="489" t="str">
        <f t="shared" si="4"/>
        <v/>
      </c>
      <c r="O1245" s="194"/>
      <c r="P1245" s="194"/>
      <c r="Q1245" s="194"/>
      <c r="R1245" s="194"/>
      <c r="S1245" s="194"/>
      <c r="T1245" s="194"/>
      <c r="U1245" s="194"/>
      <c r="V1245" s="194"/>
      <c r="W1245" s="194"/>
      <c r="X1245" s="194"/>
      <c r="Y1245" s="194"/>
    </row>
    <row r="1246">
      <c r="A1246" s="542"/>
      <c r="B1246" s="546"/>
      <c r="C1246" s="547"/>
      <c r="D1246" s="337"/>
      <c r="E1246" s="559"/>
      <c r="F1246" s="549"/>
      <c r="G1246" s="549"/>
      <c r="H1246" s="337"/>
      <c r="I1246" s="543"/>
      <c r="J1246" s="480"/>
      <c r="K1246" s="488" t="str">
        <f t="shared" si="1"/>
        <v/>
      </c>
      <c r="L1246" s="489">
        <f t="shared" si="6"/>
        <v>123</v>
      </c>
      <c r="M1246" s="489">
        <f t="shared" si="3"/>
        <v>10</v>
      </c>
      <c r="N1246" s="489" t="str">
        <f t="shared" si="4"/>
        <v/>
      </c>
      <c r="O1246" s="194"/>
      <c r="P1246" s="194"/>
      <c r="Q1246" s="194"/>
      <c r="R1246" s="194"/>
      <c r="S1246" s="194"/>
      <c r="T1246" s="194"/>
      <c r="U1246" s="194"/>
      <c r="V1246" s="194"/>
      <c r="W1246" s="194"/>
      <c r="X1246" s="194"/>
      <c r="Y1246" s="194"/>
    </row>
    <row r="1247">
      <c r="A1247" s="542"/>
      <c r="B1247" s="546"/>
      <c r="C1247" s="547"/>
      <c r="D1247" s="337"/>
      <c r="E1247" s="559"/>
      <c r="F1247" s="549"/>
      <c r="G1247" s="549"/>
      <c r="H1247" s="337"/>
      <c r="I1247" s="543"/>
      <c r="J1247" s="480"/>
      <c r="K1247" s="488" t="str">
        <f t="shared" si="1"/>
        <v/>
      </c>
      <c r="L1247" s="489">
        <f t="shared" si="6"/>
        <v>123</v>
      </c>
      <c r="M1247" s="489">
        <f t="shared" si="3"/>
        <v>10</v>
      </c>
      <c r="N1247" s="489" t="str">
        <f t="shared" si="4"/>
        <v/>
      </c>
      <c r="O1247" s="194"/>
      <c r="P1247" s="194"/>
      <c r="Q1247" s="194"/>
      <c r="R1247" s="194"/>
      <c r="S1247" s="194"/>
      <c r="T1247" s="194"/>
      <c r="U1247" s="194"/>
      <c r="V1247" s="194"/>
      <c r="W1247" s="194"/>
      <c r="X1247" s="194"/>
      <c r="Y1247" s="194"/>
    </row>
    <row r="1248">
      <c r="A1248" s="542"/>
      <c r="B1248" s="560"/>
      <c r="C1248" s="571"/>
      <c r="D1248" s="337"/>
      <c r="E1248" s="559"/>
      <c r="F1248" s="549"/>
      <c r="G1248" s="549"/>
      <c r="H1248" s="337"/>
      <c r="I1248" s="543"/>
      <c r="J1248" s="480"/>
      <c r="K1248" s="488" t="str">
        <f t="shared" si="1"/>
        <v/>
      </c>
      <c r="L1248" s="489">
        <f t="shared" si="6"/>
        <v>123</v>
      </c>
      <c r="M1248" s="489">
        <f t="shared" si="3"/>
        <v>10</v>
      </c>
      <c r="N1248" s="489" t="str">
        <f t="shared" si="4"/>
        <v/>
      </c>
      <c r="O1248" s="194"/>
      <c r="P1248" s="194"/>
      <c r="Q1248" s="194"/>
      <c r="R1248" s="194"/>
      <c r="S1248" s="194"/>
      <c r="T1248" s="194"/>
      <c r="U1248" s="194"/>
      <c r="V1248" s="194"/>
      <c r="W1248" s="194"/>
      <c r="X1248" s="194"/>
      <c r="Y1248" s="194"/>
    </row>
    <row r="1249">
      <c r="A1249" s="542"/>
      <c r="B1249" s="560"/>
      <c r="C1249" s="571"/>
      <c r="D1249" s="337"/>
      <c r="E1249" s="559"/>
      <c r="F1249" s="549"/>
      <c r="G1249" s="549"/>
      <c r="H1249" s="337"/>
      <c r="I1249" s="543"/>
      <c r="J1249" s="480"/>
      <c r="K1249" s="488" t="str">
        <f t="shared" si="1"/>
        <v/>
      </c>
      <c r="L1249" s="489">
        <f t="shared" si="6"/>
        <v>123</v>
      </c>
      <c r="M1249" s="489">
        <f t="shared" si="3"/>
        <v>10</v>
      </c>
      <c r="N1249" s="489" t="str">
        <f t="shared" si="4"/>
        <v/>
      </c>
      <c r="O1249" s="194"/>
      <c r="P1249" s="194"/>
      <c r="Q1249" s="194"/>
      <c r="R1249" s="194"/>
      <c r="S1249" s="194"/>
      <c r="T1249" s="194"/>
      <c r="U1249" s="194"/>
      <c r="V1249" s="194"/>
      <c r="W1249" s="194"/>
      <c r="X1249" s="194"/>
      <c r="Y1249" s="194"/>
    </row>
    <row r="1250">
      <c r="A1250" s="542"/>
      <c r="B1250" s="560"/>
      <c r="C1250" s="571"/>
      <c r="D1250" s="337"/>
      <c r="E1250" s="559"/>
      <c r="F1250" s="549"/>
      <c r="G1250" s="549"/>
      <c r="H1250" s="337"/>
      <c r="I1250" s="543"/>
      <c r="J1250" s="480"/>
      <c r="K1250" s="488" t="str">
        <f t="shared" si="1"/>
        <v/>
      </c>
      <c r="L1250" s="489">
        <f t="shared" si="6"/>
        <v>123</v>
      </c>
      <c r="M1250" s="489">
        <f t="shared" si="3"/>
        <v>10</v>
      </c>
      <c r="N1250" s="489" t="str">
        <f t="shared" si="4"/>
        <v/>
      </c>
      <c r="O1250" s="194"/>
      <c r="P1250" s="194"/>
      <c r="Q1250" s="194"/>
      <c r="R1250" s="194"/>
      <c r="S1250" s="194"/>
      <c r="T1250" s="194"/>
      <c r="U1250" s="194"/>
      <c r="V1250" s="194"/>
      <c r="W1250" s="194"/>
      <c r="X1250" s="194"/>
      <c r="Y1250" s="194"/>
    </row>
    <row r="1251">
      <c r="A1251" s="542"/>
      <c r="B1251" s="560"/>
      <c r="C1251" s="571"/>
      <c r="D1251" s="337"/>
      <c r="E1251" s="559"/>
      <c r="F1251" s="549"/>
      <c r="G1251" s="549"/>
      <c r="H1251" s="337"/>
      <c r="I1251" s="543"/>
      <c r="J1251" s="480"/>
      <c r="K1251" s="488" t="str">
        <f t="shared" si="1"/>
        <v/>
      </c>
      <c r="L1251" s="489">
        <f t="shared" si="6"/>
        <v>123</v>
      </c>
      <c r="M1251" s="489">
        <f t="shared" si="3"/>
        <v>10</v>
      </c>
      <c r="N1251" s="489" t="str">
        <f t="shared" si="4"/>
        <v/>
      </c>
      <c r="O1251" s="194"/>
      <c r="P1251" s="194"/>
      <c r="Q1251" s="194"/>
      <c r="R1251" s="194"/>
      <c r="S1251" s="194"/>
      <c r="T1251" s="194"/>
      <c r="U1251" s="194"/>
      <c r="V1251" s="194"/>
      <c r="W1251" s="194"/>
      <c r="X1251" s="194"/>
      <c r="Y1251" s="194"/>
    </row>
    <row r="1252">
      <c r="A1252" s="542"/>
      <c r="B1252" s="560"/>
      <c r="C1252" s="571"/>
      <c r="D1252" s="337"/>
      <c r="E1252" s="559"/>
      <c r="F1252" s="549"/>
      <c r="G1252" s="549"/>
      <c r="H1252" s="337"/>
      <c r="I1252" s="543"/>
      <c r="J1252" s="480"/>
      <c r="K1252" s="488" t="str">
        <f t="shared" si="1"/>
        <v/>
      </c>
      <c r="L1252" s="489">
        <f t="shared" si="6"/>
        <v>123</v>
      </c>
      <c r="M1252" s="489">
        <f t="shared" si="3"/>
        <v>10</v>
      </c>
      <c r="N1252" s="489" t="str">
        <f t="shared" si="4"/>
        <v/>
      </c>
      <c r="O1252" s="194"/>
      <c r="P1252" s="194"/>
      <c r="Q1252" s="194"/>
      <c r="R1252" s="194"/>
      <c r="S1252" s="194"/>
      <c r="T1252" s="194"/>
      <c r="U1252" s="194"/>
      <c r="V1252" s="194"/>
      <c r="W1252" s="194"/>
      <c r="X1252" s="194"/>
      <c r="Y1252" s="194"/>
    </row>
    <row r="1253">
      <c r="A1253" s="542"/>
      <c r="B1253" s="560"/>
      <c r="C1253" s="571"/>
      <c r="D1253" s="337"/>
      <c r="E1253" s="559"/>
      <c r="F1253" s="549"/>
      <c r="G1253" s="549"/>
      <c r="H1253" s="337"/>
      <c r="I1253" s="543"/>
      <c r="J1253" s="480"/>
      <c r="K1253" s="488" t="str">
        <f t="shared" si="1"/>
        <v/>
      </c>
      <c r="L1253" s="489">
        <f t="shared" si="6"/>
        <v>123</v>
      </c>
      <c r="M1253" s="489">
        <f t="shared" si="3"/>
        <v>10</v>
      </c>
      <c r="N1253" s="489" t="str">
        <f t="shared" si="4"/>
        <v/>
      </c>
      <c r="O1253" s="194"/>
      <c r="P1253" s="194"/>
      <c r="Q1253" s="194"/>
      <c r="R1253" s="194"/>
      <c r="S1253" s="194"/>
      <c r="T1253" s="194"/>
      <c r="U1253" s="194"/>
      <c r="V1253" s="194"/>
      <c r="W1253" s="194"/>
      <c r="X1253" s="194"/>
      <c r="Y1253" s="194"/>
    </row>
    <row r="1254">
      <c r="A1254" s="542"/>
      <c r="B1254" s="560"/>
      <c r="C1254" s="571"/>
      <c r="D1254" s="337"/>
      <c r="E1254" s="559"/>
      <c r="F1254" s="549"/>
      <c r="G1254" s="549"/>
      <c r="H1254" s="337"/>
      <c r="I1254" s="543"/>
      <c r="J1254" s="480"/>
      <c r="K1254" s="488" t="str">
        <f t="shared" si="1"/>
        <v/>
      </c>
      <c r="L1254" s="489">
        <f t="shared" si="6"/>
        <v>123</v>
      </c>
      <c r="M1254" s="489">
        <f t="shared" si="3"/>
        <v>10</v>
      </c>
      <c r="N1254" s="489" t="str">
        <f t="shared" si="4"/>
        <v/>
      </c>
      <c r="O1254" s="194"/>
      <c r="P1254" s="194"/>
      <c r="Q1254" s="194"/>
      <c r="R1254" s="194"/>
      <c r="S1254" s="194"/>
      <c r="T1254" s="194"/>
      <c r="U1254" s="194"/>
      <c r="V1254" s="194"/>
      <c r="W1254" s="194"/>
      <c r="X1254" s="194"/>
      <c r="Y1254" s="194"/>
    </row>
    <row r="1255">
      <c r="A1255" s="542"/>
      <c r="B1255" s="560"/>
      <c r="C1255" s="571"/>
      <c r="D1255" s="337"/>
      <c r="E1255" s="559"/>
      <c r="F1255" s="549"/>
      <c r="G1255" s="549"/>
      <c r="H1255" s="337"/>
      <c r="I1255" s="543"/>
      <c r="J1255" s="480"/>
      <c r="K1255" s="488" t="str">
        <f t="shared" si="1"/>
        <v/>
      </c>
      <c r="L1255" s="489">
        <f t="shared" si="6"/>
        <v>123</v>
      </c>
      <c r="M1255" s="489">
        <f t="shared" si="3"/>
        <v>10</v>
      </c>
      <c r="N1255" s="489" t="str">
        <f t="shared" si="4"/>
        <v/>
      </c>
      <c r="O1255" s="194"/>
      <c r="P1255" s="194"/>
      <c r="Q1255" s="194"/>
      <c r="R1255" s="194"/>
      <c r="S1255" s="194"/>
      <c r="T1255" s="194"/>
      <c r="U1255" s="194"/>
      <c r="V1255" s="194"/>
      <c r="W1255" s="194"/>
      <c r="X1255" s="194"/>
      <c r="Y1255" s="194"/>
    </row>
    <row r="1256">
      <c r="A1256" s="542"/>
      <c r="B1256" s="560"/>
      <c r="C1256" s="571"/>
      <c r="D1256" s="337"/>
      <c r="E1256" s="559"/>
      <c r="F1256" s="549"/>
      <c r="G1256" s="549"/>
      <c r="H1256" s="337"/>
      <c r="I1256" s="543"/>
      <c r="J1256" s="480"/>
      <c r="K1256" s="488" t="str">
        <f t="shared" si="1"/>
        <v/>
      </c>
      <c r="L1256" s="489">
        <f t="shared" si="6"/>
        <v>123</v>
      </c>
      <c r="M1256" s="489">
        <f t="shared" si="3"/>
        <v>10</v>
      </c>
      <c r="N1256" s="489" t="str">
        <f t="shared" si="4"/>
        <v/>
      </c>
      <c r="O1256" s="194"/>
      <c r="P1256" s="194"/>
      <c r="Q1256" s="194"/>
      <c r="R1256" s="194"/>
      <c r="S1256" s="194"/>
      <c r="T1256" s="194"/>
      <c r="U1256" s="194"/>
      <c r="V1256" s="194"/>
      <c r="W1256" s="194"/>
      <c r="X1256" s="194"/>
      <c r="Y1256" s="194"/>
    </row>
    <row r="1257">
      <c r="A1257" s="542"/>
      <c r="B1257" s="560"/>
      <c r="C1257" s="571"/>
      <c r="D1257" s="337"/>
      <c r="E1257" s="559"/>
      <c r="F1257" s="549"/>
      <c r="G1257" s="549"/>
      <c r="H1257" s="337"/>
      <c r="I1257" s="543"/>
      <c r="J1257" s="480"/>
      <c r="K1257" s="488" t="str">
        <f t="shared" si="1"/>
        <v/>
      </c>
      <c r="L1257" s="489">
        <f t="shared" si="6"/>
        <v>123</v>
      </c>
      <c r="M1257" s="489">
        <f t="shared" si="3"/>
        <v>10</v>
      </c>
      <c r="N1257" s="489" t="str">
        <f t="shared" si="4"/>
        <v/>
      </c>
      <c r="O1257" s="194"/>
      <c r="P1257" s="194"/>
      <c r="Q1257" s="194"/>
      <c r="R1257" s="194"/>
      <c r="S1257" s="194"/>
      <c r="T1257" s="194"/>
      <c r="U1257" s="194"/>
      <c r="V1257" s="194"/>
      <c r="W1257" s="194"/>
      <c r="X1257" s="194"/>
      <c r="Y1257" s="194"/>
    </row>
    <row r="1258">
      <c r="A1258" s="542"/>
      <c r="B1258" s="560"/>
      <c r="C1258" s="571"/>
      <c r="D1258" s="337"/>
      <c r="E1258" s="559"/>
      <c r="F1258" s="549"/>
      <c r="G1258" s="549"/>
      <c r="H1258" s="337"/>
      <c r="I1258" s="543"/>
      <c r="J1258" s="480"/>
      <c r="K1258" s="488" t="str">
        <f t="shared" si="1"/>
        <v/>
      </c>
      <c r="L1258" s="489">
        <f t="shared" si="6"/>
        <v>123</v>
      </c>
      <c r="M1258" s="489">
        <f t="shared" si="3"/>
        <v>10</v>
      </c>
      <c r="N1258" s="489" t="str">
        <f t="shared" si="4"/>
        <v/>
      </c>
      <c r="O1258" s="194"/>
      <c r="P1258" s="194"/>
      <c r="Q1258" s="194"/>
      <c r="R1258" s="194"/>
      <c r="S1258" s="194"/>
      <c r="T1258" s="194"/>
      <c r="U1258" s="194"/>
      <c r="V1258" s="194"/>
      <c r="W1258" s="194"/>
      <c r="X1258" s="194"/>
      <c r="Y1258" s="194"/>
    </row>
    <row r="1259">
      <c r="A1259" s="542"/>
      <c r="B1259" s="560"/>
      <c r="C1259" s="571"/>
      <c r="D1259" s="337"/>
      <c r="E1259" s="559"/>
      <c r="F1259" s="549"/>
      <c r="G1259" s="549"/>
      <c r="H1259" s="337"/>
      <c r="I1259" s="543"/>
      <c r="J1259" s="480"/>
      <c r="K1259" s="488" t="str">
        <f t="shared" si="1"/>
        <v/>
      </c>
      <c r="L1259" s="489">
        <f t="shared" si="6"/>
        <v>123</v>
      </c>
      <c r="M1259" s="489">
        <f t="shared" si="3"/>
        <v>10</v>
      </c>
      <c r="N1259" s="489" t="str">
        <f t="shared" si="4"/>
        <v/>
      </c>
      <c r="O1259" s="194"/>
      <c r="P1259" s="194"/>
      <c r="Q1259" s="194"/>
      <c r="R1259" s="194"/>
      <c r="S1259" s="194"/>
      <c r="T1259" s="194"/>
      <c r="U1259" s="194"/>
      <c r="V1259" s="194"/>
      <c r="W1259" s="194"/>
      <c r="X1259" s="194"/>
      <c r="Y1259" s="194"/>
    </row>
    <row r="1260">
      <c r="A1260" s="542"/>
      <c r="B1260" s="560"/>
      <c r="C1260" s="571"/>
      <c r="D1260" s="337"/>
      <c r="E1260" s="559"/>
      <c r="F1260" s="549"/>
      <c r="G1260" s="549"/>
      <c r="H1260" s="337"/>
      <c r="I1260" s="543"/>
      <c r="J1260" s="480"/>
      <c r="K1260" s="488" t="str">
        <f t="shared" si="1"/>
        <v/>
      </c>
      <c r="L1260" s="489">
        <f t="shared" si="6"/>
        <v>123</v>
      </c>
      <c r="M1260" s="489">
        <f t="shared" si="3"/>
        <v>10</v>
      </c>
      <c r="N1260" s="489" t="str">
        <f t="shared" si="4"/>
        <v/>
      </c>
      <c r="O1260" s="194"/>
      <c r="P1260" s="194"/>
      <c r="Q1260" s="194"/>
      <c r="R1260" s="194"/>
      <c r="S1260" s="194"/>
      <c r="T1260" s="194"/>
      <c r="U1260" s="194"/>
      <c r="V1260" s="194"/>
      <c r="W1260" s="194"/>
      <c r="X1260" s="194"/>
      <c r="Y1260" s="194"/>
    </row>
    <row r="1261">
      <c r="A1261" s="542"/>
      <c r="B1261" s="560"/>
      <c r="C1261" s="571"/>
      <c r="D1261" s="337"/>
      <c r="E1261" s="559"/>
      <c r="F1261" s="549"/>
      <c r="G1261" s="549"/>
      <c r="H1261" s="337"/>
      <c r="I1261" s="543"/>
      <c r="J1261" s="480"/>
      <c r="K1261" s="488" t="str">
        <f t="shared" si="1"/>
        <v/>
      </c>
      <c r="L1261" s="489">
        <f t="shared" si="6"/>
        <v>123</v>
      </c>
      <c r="M1261" s="489">
        <f t="shared" si="3"/>
        <v>10</v>
      </c>
      <c r="N1261" s="489" t="str">
        <f t="shared" si="4"/>
        <v/>
      </c>
      <c r="O1261" s="194"/>
      <c r="P1261" s="194"/>
      <c r="Q1261" s="194"/>
      <c r="R1261" s="194"/>
      <c r="S1261" s="194"/>
      <c r="T1261" s="194"/>
      <c r="U1261" s="194"/>
      <c r="V1261" s="194"/>
      <c r="W1261" s="194"/>
      <c r="X1261" s="194"/>
      <c r="Y1261" s="194"/>
    </row>
    <row r="1262">
      <c r="A1262" s="542"/>
      <c r="B1262" s="560"/>
      <c r="C1262" s="571"/>
      <c r="D1262" s="337"/>
      <c r="E1262" s="559"/>
      <c r="F1262" s="549"/>
      <c r="G1262" s="549"/>
      <c r="H1262" s="337"/>
      <c r="I1262" s="543"/>
      <c r="J1262" s="480"/>
      <c r="K1262" s="488" t="str">
        <f t="shared" si="1"/>
        <v/>
      </c>
      <c r="L1262" s="489">
        <f t="shared" si="6"/>
        <v>123</v>
      </c>
      <c r="M1262" s="489">
        <f t="shared" si="3"/>
        <v>10</v>
      </c>
      <c r="N1262" s="489" t="str">
        <f t="shared" si="4"/>
        <v/>
      </c>
      <c r="O1262" s="194"/>
      <c r="P1262" s="194"/>
      <c r="Q1262" s="194"/>
      <c r="R1262" s="194"/>
      <c r="S1262" s="194"/>
      <c r="T1262" s="194"/>
      <c r="U1262" s="194"/>
      <c r="V1262" s="194"/>
      <c r="W1262" s="194"/>
      <c r="X1262" s="194"/>
      <c r="Y1262" s="194"/>
    </row>
    <row r="1263">
      <c r="A1263" s="542"/>
      <c r="B1263" s="560"/>
      <c r="C1263" s="571"/>
      <c r="D1263" s="337"/>
      <c r="E1263" s="559"/>
      <c r="F1263" s="549"/>
      <c r="G1263" s="549"/>
      <c r="H1263" s="337"/>
      <c r="I1263" s="543"/>
      <c r="J1263" s="480"/>
      <c r="K1263" s="488" t="str">
        <f t="shared" si="1"/>
        <v/>
      </c>
      <c r="L1263" s="489">
        <f t="shared" si="6"/>
        <v>123</v>
      </c>
      <c r="M1263" s="489">
        <f t="shared" si="3"/>
        <v>10</v>
      </c>
      <c r="N1263" s="489" t="str">
        <f t="shared" si="4"/>
        <v/>
      </c>
      <c r="O1263" s="194"/>
      <c r="P1263" s="194"/>
      <c r="Q1263" s="194"/>
      <c r="R1263" s="194"/>
      <c r="S1263" s="194"/>
      <c r="T1263" s="194"/>
      <c r="U1263" s="194"/>
      <c r="V1263" s="194"/>
      <c r="W1263" s="194"/>
      <c r="X1263" s="194"/>
      <c r="Y1263" s="194"/>
    </row>
    <row r="1264">
      <c r="A1264" s="542"/>
      <c r="B1264" s="560"/>
      <c r="C1264" s="571"/>
      <c r="D1264" s="337"/>
      <c r="E1264" s="559"/>
      <c r="F1264" s="549"/>
      <c r="G1264" s="549"/>
      <c r="H1264" s="337"/>
      <c r="I1264" s="543"/>
      <c r="J1264" s="480"/>
      <c r="K1264" s="488" t="str">
        <f t="shared" si="1"/>
        <v/>
      </c>
      <c r="L1264" s="489">
        <f t="shared" si="6"/>
        <v>123</v>
      </c>
      <c r="M1264" s="489">
        <f t="shared" si="3"/>
        <v>10</v>
      </c>
      <c r="N1264" s="489" t="str">
        <f t="shared" si="4"/>
        <v/>
      </c>
      <c r="O1264" s="194"/>
      <c r="P1264" s="194"/>
      <c r="Q1264" s="194"/>
      <c r="R1264" s="194"/>
      <c r="S1264" s="194"/>
      <c r="T1264" s="194"/>
      <c r="U1264" s="194"/>
      <c r="V1264" s="194"/>
      <c r="W1264" s="194"/>
      <c r="X1264" s="194"/>
      <c r="Y1264" s="194"/>
    </row>
    <row r="1265">
      <c r="A1265" s="542"/>
      <c r="B1265" s="560"/>
      <c r="C1265" s="571"/>
      <c r="D1265" s="337"/>
      <c r="E1265" s="559"/>
      <c r="F1265" s="549"/>
      <c r="G1265" s="549"/>
      <c r="H1265" s="337"/>
      <c r="I1265" s="543"/>
      <c r="J1265" s="480"/>
      <c r="K1265" s="488" t="str">
        <f t="shared" si="1"/>
        <v/>
      </c>
      <c r="L1265" s="489">
        <f t="shared" si="6"/>
        <v>123</v>
      </c>
      <c r="M1265" s="489">
        <f t="shared" si="3"/>
        <v>10</v>
      </c>
      <c r="N1265" s="489" t="str">
        <f t="shared" si="4"/>
        <v/>
      </c>
      <c r="O1265" s="194"/>
      <c r="P1265" s="194"/>
      <c r="Q1265" s="194"/>
      <c r="R1265" s="194"/>
      <c r="S1265" s="194"/>
      <c r="T1265" s="194"/>
      <c r="U1265" s="194"/>
      <c r="V1265" s="194"/>
      <c r="W1265" s="194"/>
      <c r="X1265" s="194"/>
      <c r="Y1265" s="194"/>
    </row>
    <row r="1266">
      <c r="A1266" s="542"/>
      <c r="B1266" s="560"/>
      <c r="C1266" s="571"/>
      <c r="D1266" s="337"/>
      <c r="E1266" s="559"/>
      <c r="F1266" s="549"/>
      <c r="G1266" s="549"/>
      <c r="H1266" s="337"/>
      <c r="I1266" s="543"/>
      <c r="J1266" s="480"/>
      <c r="K1266" s="488" t="str">
        <f t="shared" si="1"/>
        <v/>
      </c>
      <c r="L1266" s="489">
        <f t="shared" si="6"/>
        <v>123</v>
      </c>
      <c r="M1266" s="489">
        <f t="shared" si="3"/>
        <v>10</v>
      </c>
      <c r="N1266" s="489" t="str">
        <f t="shared" si="4"/>
        <v/>
      </c>
      <c r="O1266" s="194"/>
      <c r="P1266" s="194"/>
      <c r="Q1266" s="194"/>
      <c r="R1266" s="194"/>
      <c r="S1266" s="194"/>
      <c r="T1266" s="194"/>
      <c r="U1266" s="194"/>
      <c r="V1266" s="194"/>
      <c r="W1266" s="194"/>
      <c r="X1266" s="194"/>
      <c r="Y1266" s="194"/>
    </row>
    <row r="1267">
      <c r="A1267" s="542"/>
      <c r="B1267" s="560"/>
      <c r="C1267" s="571"/>
      <c r="D1267" s="337"/>
      <c r="E1267" s="559"/>
      <c r="F1267" s="549"/>
      <c r="G1267" s="549"/>
      <c r="H1267" s="337"/>
      <c r="I1267" s="543"/>
      <c r="J1267" s="480"/>
      <c r="K1267" s="488" t="str">
        <f t="shared" si="1"/>
        <v/>
      </c>
      <c r="L1267" s="489">
        <f t="shared" si="6"/>
        <v>123</v>
      </c>
      <c r="M1267" s="489">
        <f t="shared" si="3"/>
        <v>10</v>
      </c>
      <c r="N1267" s="489" t="str">
        <f t="shared" si="4"/>
        <v/>
      </c>
      <c r="O1267" s="194"/>
      <c r="P1267" s="194"/>
      <c r="Q1267" s="194"/>
      <c r="R1267" s="194"/>
      <c r="S1267" s="194"/>
      <c r="T1267" s="194"/>
      <c r="U1267" s="194"/>
      <c r="V1267" s="194"/>
      <c r="W1267" s="194"/>
      <c r="X1267" s="194"/>
      <c r="Y1267" s="194"/>
    </row>
    <row r="1268">
      <c r="A1268" s="542"/>
      <c r="B1268" s="560"/>
      <c r="C1268" s="571"/>
      <c r="D1268" s="337"/>
      <c r="E1268" s="559"/>
      <c r="F1268" s="549"/>
      <c r="G1268" s="549"/>
      <c r="H1268" s="337"/>
      <c r="I1268" s="543"/>
      <c r="J1268" s="480"/>
      <c r="K1268" s="488" t="str">
        <f t="shared" si="1"/>
        <v/>
      </c>
      <c r="L1268" s="489">
        <f t="shared" si="6"/>
        <v>123</v>
      </c>
      <c r="M1268" s="489">
        <f t="shared" si="3"/>
        <v>10</v>
      </c>
      <c r="N1268" s="489" t="str">
        <f t="shared" si="4"/>
        <v/>
      </c>
      <c r="O1268" s="194"/>
      <c r="P1268" s="194"/>
      <c r="Q1268" s="194"/>
      <c r="R1268" s="194"/>
      <c r="S1268" s="194"/>
      <c r="T1268" s="194"/>
      <c r="U1268" s="194"/>
      <c r="V1268" s="194"/>
      <c r="W1268" s="194"/>
      <c r="X1268" s="194"/>
      <c r="Y1268" s="194"/>
    </row>
    <row r="1269">
      <c r="A1269" s="542"/>
      <c r="B1269" s="560"/>
      <c r="C1269" s="571"/>
      <c r="D1269" s="337"/>
      <c r="E1269" s="559"/>
      <c r="F1269" s="549"/>
      <c r="G1269" s="549"/>
      <c r="H1269" s="337"/>
      <c r="I1269" s="543"/>
      <c r="J1269" s="480"/>
      <c r="K1269" s="488" t="str">
        <f t="shared" si="1"/>
        <v/>
      </c>
      <c r="L1269" s="489">
        <f t="shared" si="6"/>
        <v>123</v>
      </c>
      <c r="M1269" s="489">
        <f t="shared" si="3"/>
        <v>10</v>
      </c>
      <c r="N1269" s="489" t="str">
        <f t="shared" si="4"/>
        <v/>
      </c>
      <c r="O1269" s="194"/>
      <c r="P1269" s="194"/>
      <c r="Q1269" s="194"/>
      <c r="R1269" s="194"/>
      <c r="S1269" s="194"/>
      <c r="T1269" s="194"/>
      <c r="U1269" s="194"/>
      <c r="V1269" s="194"/>
      <c r="W1269" s="194"/>
      <c r="X1269" s="194"/>
      <c r="Y1269" s="194"/>
    </row>
    <row r="1270">
      <c r="A1270" s="542"/>
      <c r="B1270" s="560"/>
      <c r="C1270" s="571"/>
      <c r="D1270" s="337"/>
      <c r="E1270" s="559"/>
      <c r="F1270" s="549"/>
      <c r="G1270" s="549"/>
      <c r="H1270" s="337"/>
      <c r="I1270" s="543"/>
      <c r="J1270" s="480"/>
      <c r="K1270" s="488" t="str">
        <f t="shared" si="1"/>
        <v/>
      </c>
      <c r="L1270" s="489">
        <f t="shared" si="6"/>
        <v>123</v>
      </c>
      <c r="M1270" s="489">
        <f t="shared" si="3"/>
        <v>10</v>
      </c>
      <c r="N1270" s="489" t="str">
        <f t="shared" si="4"/>
        <v/>
      </c>
      <c r="O1270" s="194"/>
      <c r="P1270" s="194"/>
      <c r="Q1270" s="194"/>
      <c r="R1270" s="194"/>
      <c r="S1270" s="194"/>
      <c r="T1270" s="194"/>
      <c r="U1270" s="194"/>
      <c r="V1270" s="194"/>
      <c r="W1270" s="194"/>
      <c r="X1270" s="194"/>
      <c r="Y1270" s="194"/>
    </row>
    <row r="1271">
      <c r="A1271" s="542"/>
      <c r="B1271" s="560"/>
      <c r="C1271" s="571"/>
      <c r="D1271" s="337"/>
      <c r="E1271" s="559"/>
      <c r="F1271" s="549"/>
      <c r="G1271" s="549"/>
      <c r="H1271" s="337"/>
      <c r="I1271" s="543"/>
      <c r="J1271" s="480"/>
      <c r="K1271" s="488" t="str">
        <f t="shared" si="1"/>
        <v/>
      </c>
      <c r="L1271" s="489">
        <f t="shared" si="6"/>
        <v>123</v>
      </c>
      <c r="M1271" s="489">
        <f t="shared" si="3"/>
        <v>10</v>
      </c>
      <c r="N1271" s="489" t="str">
        <f t="shared" si="4"/>
        <v/>
      </c>
      <c r="O1271" s="194"/>
      <c r="P1271" s="194"/>
      <c r="Q1271" s="194"/>
      <c r="R1271" s="194"/>
      <c r="S1271" s="194"/>
      <c r="T1271" s="194"/>
      <c r="U1271" s="194"/>
      <c r="V1271" s="194"/>
      <c r="W1271" s="194"/>
      <c r="X1271" s="194"/>
      <c r="Y1271" s="194"/>
    </row>
    <row r="1272">
      <c r="A1272" s="542"/>
      <c r="B1272" s="560"/>
      <c r="C1272" s="571"/>
      <c r="D1272" s="337"/>
      <c r="E1272" s="559"/>
      <c r="F1272" s="549"/>
      <c r="G1272" s="549"/>
      <c r="H1272" s="337"/>
      <c r="I1272" s="543"/>
      <c r="J1272" s="480"/>
      <c r="K1272" s="488" t="str">
        <f t="shared" si="1"/>
        <v/>
      </c>
      <c r="L1272" s="489">
        <f t="shared" si="6"/>
        <v>123</v>
      </c>
      <c r="M1272" s="489">
        <f t="shared" si="3"/>
        <v>10</v>
      </c>
      <c r="N1272" s="489" t="str">
        <f t="shared" si="4"/>
        <v/>
      </c>
      <c r="O1272" s="194"/>
      <c r="P1272" s="194"/>
      <c r="Q1272" s="194"/>
      <c r="R1272" s="194"/>
      <c r="S1272" s="194"/>
      <c r="T1272" s="194"/>
      <c r="U1272" s="194"/>
      <c r="V1272" s="194"/>
      <c r="W1272" s="194"/>
      <c r="X1272" s="194"/>
      <c r="Y1272" s="194"/>
    </row>
    <row r="1273">
      <c r="A1273" s="542"/>
      <c r="B1273" s="560"/>
      <c r="C1273" s="571"/>
      <c r="D1273" s="337"/>
      <c r="E1273" s="559"/>
      <c r="F1273" s="549"/>
      <c r="G1273" s="549"/>
      <c r="H1273" s="337"/>
      <c r="I1273" s="543"/>
      <c r="J1273" s="480"/>
      <c r="K1273" s="488" t="str">
        <f t="shared" si="1"/>
        <v/>
      </c>
      <c r="L1273" s="489">
        <f t="shared" si="6"/>
        <v>123</v>
      </c>
      <c r="M1273" s="489">
        <f t="shared" si="3"/>
        <v>10</v>
      </c>
      <c r="N1273" s="489" t="str">
        <f t="shared" si="4"/>
        <v/>
      </c>
      <c r="O1273" s="194"/>
      <c r="P1273" s="194"/>
      <c r="Q1273" s="194"/>
      <c r="R1273" s="194"/>
      <c r="S1273" s="194"/>
      <c r="T1273" s="194"/>
      <c r="U1273" s="194"/>
      <c r="V1273" s="194"/>
      <c r="W1273" s="194"/>
      <c r="X1273" s="194"/>
      <c r="Y1273" s="194"/>
    </row>
    <row r="1274">
      <c r="A1274" s="542"/>
      <c r="B1274" s="560"/>
      <c r="C1274" s="571"/>
      <c r="D1274" s="337"/>
      <c r="E1274" s="559"/>
      <c r="F1274" s="549"/>
      <c r="G1274" s="549"/>
      <c r="H1274" s="337"/>
      <c r="I1274" s="543"/>
      <c r="J1274" s="480"/>
      <c r="K1274" s="488" t="str">
        <f t="shared" si="1"/>
        <v/>
      </c>
      <c r="L1274" s="489">
        <f t="shared" si="6"/>
        <v>123</v>
      </c>
      <c r="M1274" s="489">
        <f t="shared" si="3"/>
        <v>10</v>
      </c>
      <c r="N1274" s="489" t="str">
        <f t="shared" si="4"/>
        <v/>
      </c>
      <c r="O1274" s="194"/>
      <c r="P1274" s="194"/>
      <c r="Q1274" s="194"/>
      <c r="R1274" s="194"/>
      <c r="S1274" s="194"/>
      <c r="T1274" s="194"/>
      <c r="U1274" s="194"/>
      <c r="V1274" s="194"/>
      <c r="W1274" s="194"/>
      <c r="X1274" s="194"/>
      <c r="Y1274" s="194"/>
    </row>
    <row r="1275">
      <c r="A1275" s="542"/>
      <c r="B1275" s="560"/>
      <c r="C1275" s="571"/>
      <c r="D1275" s="337"/>
      <c r="E1275" s="559"/>
      <c r="F1275" s="549"/>
      <c r="G1275" s="549"/>
      <c r="H1275" s="337"/>
      <c r="I1275" s="543"/>
      <c r="J1275" s="480"/>
      <c r="K1275" s="488" t="str">
        <f t="shared" si="1"/>
        <v/>
      </c>
      <c r="L1275" s="489">
        <f t="shared" si="6"/>
        <v>123</v>
      </c>
      <c r="M1275" s="489">
        <f t="shared" si="3"/>
        <v>10</v>
      </c>
      <c r="N1275" s="489" t="str">
        <f t="shared" si="4"/>
        <v/>
      </c>
      <c r="O1275" s="194"/>
      <c r="P1275" s="194"/>
      <c r="Q1275" s="194"/>
      <c r="R1275" s="194"/>
      <c r="S1275" s="194"/>
      <c r="T1275" s="194"/>
      <c r="U1275" s="194"/>
      <c r="V1275" s="194"/>
      <c r="W1275" s="194"/>
      <c r="X1275" s="194"/>
      <c r="Y1275" s="194"/>
    </row>
    <row r="1276">
      <c r="A1276" s="542"/>
      <c r="B1276" s="560"/>
      <c r="C1276" s="571"/>
      <c r="D1276" s="337"/>
      <c r="E1276" s="559"/>
      <c r="F1276" s="549"/>
      <c r="G1276" s="549"/>
      <c r="H1276" s="337"/>
      <c r="I1276" s="543"/>
      <c r="J1276" s="480"/>
      <c r="K1276" s="488" t="str">
        <f t="shared" si="1"/>
        <v/>
      </c>
      <c r="L1276" s="489">
        <f t="shared" si="6"/>
        <v>123</v>
      </c>
      <c r="M1276" s="489">
        <f t="shared" si="3"/>
        <v>10</v>
      </c>
      <c r="N1276" s="489" t="str">
        <f t="shared" si="4"/>
        <v/>
      </c>
      <c r="O1276" s="194"/>
      <c r="P1276" s="194"/>
      <c r="Q1276" s="194"/>
      <c r="R1276" s="194"/>
      <c r="S1276" s="194"/>
      <c r="T1276" s="194"/>
      <c r="U1276" s="194"/>
      <c r="V1276" s="194"/>
      <c r="W1276" s="194"/>
      <c r="X1276" s="194"/>
      <c r="Y1276" s="194"/>
    </row>
    <row r="1277">
      <c r="A1277" s="542"/>
      <c r="B1277" s="560"/>
      <c r="C1277" s="571"/>
      <c r="D1277" s="337"/>
      <c r="E1277" s="559"/>
      <c r="F1277" s="549"/>
      <c r="G1277" s="549"/>
      <c r="H1277" s="337"/>
      <c r="I1277" s="543"/>
      <c r="J1277" s="480"/>
      <c r="K1277" s="488" t="str">
        <f t="shared" si="1"/>
        <v/>
      </c>
      <c r="L1277" s="489">
        <f t="shared" si="6"/>
        <v>123</v>
      </c>
      <c r="M1277" s="489">
        <f t="shared" si="3"/>
        <v>10</v>
      </c>
      <c r="N1277" s="489" t="str">
        <f t="shared" si="4"/>
        <v/>
      </c>
      <c r="O1277" s="194"/>
      <c r="P1277" s="194"/>
      <c r="Q1277" s="194"/>
      <c r="R1277" s="194"/>
      <c r="S1277" s="194"/>
      <c r="T1277" s="194"/>
      <c r="U1277" s="194"/>
      <c r="V1277" s="194"/>
      <c r="W1277" s="194"/>
      <c r="X1277" s="194"/>
      <c r="Y1277" s="194"/>
    </row>
    <row r="1278">
      <c r="A1278" s="542"/>
      <c r="B1278" s="560"/>
      <c r="C1278" s="571"/>
      <c r="D1278" s="337"/>
      <c r="E1278" s="559"/>
      <c r="F1278" s="549"/>
      <c r="G1278" s="549"/>
      <c r="H1278" s="337"/>
      <c r="I1278" s="543"/>
      <c r="J1278" s="480"/>
      <c r="K1278" s="488" t="str">
        <f t="shared" si="1"/>
        <v/>
      </c>
      <c r="L1278" s="489">
        <f t="shared" si="6"/>
        <v>123</v>
      </c>
      <c r="M1278" s="489">
        <f t="shared" si="3"/>
        <v>10</v>
      </c>
      <c r="N1278" s="489" t="str">
        <f t="shared" si="4"/>
        <v/>
      </c>
      <c r="O1278" s="194"/>
      <c r="P1278" s="194"/>
      <c r="Q1278" s="194"/>
      <c r="R1278" s="194"/>
      <c r="S1278" s="194"/>
      <c r="T1278" s="194"/>
      <c r="U1278" s="194"/>
      <c r="V1278" s="194"/>
      <c r="W1278" s="194"/>
      <c r="X1278" s="194"/>
      <c r="Y1278" s="194"/>
    </row>
    <row r="1279">
      <c r="A1279" s="542"/>
      <c r="B1279" s="560"/>
      <c r="C1279" s="571"/>
      <c r="D1279" s="337"/>
      <c r="E1279" s="559"/>
      <c r="F1279" s="549"/>
      <c r="G1279" s="549"/>
      <c r="H1279" s="337"/>
      <c r="I1279" s="543"/>
      <c r="J1279" s="480"/>
      <c r="K1279" s="488" t="str">
        <f t="shared" si="1"/>
        <v/>
      </c>
      <c r="L1279" s="489">
        <f t="shared" si="6"/>
        <v>123</v>
      </c>
      <c r="M1279" s="489">
        <f t="shared" si="3"/>
        <v>10</v>
      </c>
      <c r="N1279" s="489" t="str">
        <f t="shared" si="4"/>
        <v/>
      </c>
      <c r="O1279" s="194"/>
      <c r="P1279" s="194"/>
      <c r="Q1279" s="194"/>
      <c r="R1279" s="194"/>
      <c r="S1279" s="194"/>
      <c r="T1279" s="194"/>
      <c r="U1279" s="194"/>
      <c r="V1279" s="194"/>
      <c r="W1279" s="194"/>
      <c r="X1279" s="194"/>
      <c r="Y1279" s="194"/>
    </row>
    <row r="1280">
      <c r="A1280" s="542"/>
      <c r="B1280" s="560"/>
      <c r="C1280" s="571"/>
      <c r="D1280" s="337"/>
      <c r="E1280" s="559"/>
      <c r="F1280" s="549"/>
      <c r="G1280" s="549"/>
      <c r="H1280" s="337"/>
      <c r="I1280" s="543"/>
      <c r="J1280" s="480"/>
      <c r="K1280" s="488" t="str">
        <f t="shared" si="1"/>
        <v/>
      </c>
      <c r="L1280" s="489">
        <f t="shared" si="6"/>
        <v>123</v>
      </c>
      <c r="M1280" s="489">
        <f t="shared" si="3"/>
        <v>10</v>
      </c>
      <c r="N1280" s="489" t="str">
        <f t="shared" si="4"/>
        <v/>
      </c>
      <c r="O1280" s="194"/>
      <c r="P1280" s="194"/>
      <c r="Q1280" s="194"/>
      <c r="R1280" s="194"/>
      <c r="S1280" s="194"/>
      <c r="T1280" s="194"/>
      <c r="U1280" s="194"/>
      <c r="V1280" s="194"/>
      <c r="W1280" s="194"/>
      <c r="X1280" s="194"/>
      <c r="Y1280" s="194"/>
    </row>
    <row r="1281">
      <c r="A1281" s="542"/>
      <c r="B1281" s="560"/>
      <c r="C1281" s="571"/>
      <c r="D1281" s="337"/>
      <c r="E1281" s="559"/>
      <c r="F1281" s="549"/>
      <c r="G1281" s="549"/>
      <c r="H1281" s="337"/>
      <c r="I1281" s="543"/>
      <c r="J1281" s="480"/>
      <c r="K1281" s="488" t="str">
        <f t="shared" si="1"/>
        <v/>
      </c>
      <c r="L1281" s="489">
        <f t="shared" si="6"/>
        <v>123</v>
      </c>
      <c r="M1281" s="489">
        <f t="shared" si="3"/>
        <v>10</v>
      </c>
      <c r="N1281" s="489" t="str">
        <f t="shared" si="4"/>
        <v/>
      </c>
      <c r="O1281" s="194"/>
      <c r="P1281" s="194"/>
      <c r="Q1281" s="194"/>
      <c r="R1281" s="194"/>
      <c r="S1281" s="194"/>
      <c r="T1281" s="194"/>
      <c r="U1281" s="194"/>
      <c r="V1281" s="194"/>
      <c r="W1281" s="194"/>
      <c r="X1281" s="194"/>
      <c r="Y1281" s="194"/>
    </row>
    <row r="1282">
      <c r="A1282" s="542"/>
      <c r="B1282" s="560"/>
      <c r="C1282" s="571"/>
      <c r="D1282" s="337"/>
      <c r="E1282" s="559"/>
      <c r="F1282" s="549"/>
      <c r="G1282" s="549"/>
      <c r="H1282" s="337"/>
      <c r="I1282" s="543"/>
      <c r="J1282" s="480"/>
      <c r="K1282" s="488" t="str">
        <f t="shared" si="1"/>
        <v/>
      </c>
      <c r="L1282" s="489">
        <f t="shared" si="6"/>
        <v>123</v>
      </c>
      <c r="M1282" s="489">
        <f t="shared" si="3"/>
        <v>10</v>
      </c>
      <c r="N1282" s="489" t="str">
        <f t="shared" si="4"/>
        <v/>
      </c>
      <c r="O1282" s="194"/>
      <c r="P1282" s="194"/>
      <c r="Q1282" s="194"/>
      <c r="R1282" s="194"/>
      <c r="S1282" s="194"/>
      <c r="T1282" s="194"/>
      <c r="U1282" s="194"/>
      <c r="V1282" s="194"/>
      <c r="W1282" s="194"/>
      <c r="X1282" s="194"/>
      <c r="Y1282" s="194"/>
    </row>
    <row r="1283">
      <c r="A1283" s="542"/>
      <c r="B1283" s="560"/>
      <c r="C1283" s="571"/>
      <c r="D1283" s="337"/>
      <c r="E1283" s="559"/>
      <c r="F1283" s="549"/>
      <c r="G1283" s="549"/>
      <c r="H1283" s="337"/>
      <c r="I1283" s="543"/>
      <c r="J1283" s="480"/>
      <c r="K1283" s="488" t="str">
        <f t="shared" si="1"/>
        <v/>
      </c>
      <c r="L1283" s="489">
        <f t="shared" si="6"/>
        <v>123</v>
      </c>
      <c r="M1283" s="489">
        <f t="shared" si="3"/>
        <v>10</v>
      </c>
      <c r="N1283" s="489" t="str">
        <f t="shared" si="4"/>
        <v/>
      </c>
      <c r="O1283" s="194"/>
      <c r="P1283" s="194"/>
      <c r="Q1283" s="194"/>
      <c r="R1283" s="194"/>
      <c r="S1283" s="194"/>
      <c r="T1283" s="194"/>
      <c r="U1283" s="194"/>
      <c r="V1283" s="194"/>
      <c r="W1283" s="194"/>
      <c r="X1283" s="194"/>
      <c r="Y1283" s="194"/>
    </row>
    <row r="1284">
      <c r="A1284" s="542"/>
      <c r="B1284" s="560"/>
      <c r="C1284" s="571"/>
      <c r="D1284" s="337"/>
      <c r="E1284" s="559"/>
      <c r="F1284" s="549"/>
      <c r="G1284" s="549"/>
      <c r="H1284" s="337"/>
      <c r="I1284" s="543"/>
      <c r="J1284" s="480"/>
      <c r="K1284" s="488" t="str">
        <f t="shared" si="1"/>
        <v/>
      </c>
      <c r="L1284" s="489">
        <f t="shared" si="6"/>
        <v>123</v>
      </c>
      <c r="M1284" s="489">
        <f t="shared" si="3"/>
        <v>10</v>
      </c>
      <c r="N1284" s="489" t="str">
        <f t="shared" si="4"/>
        <v/>
      </c>
      <c r="O1284" s="194"/>
      <c r="P1284" s="194"/>
      <c r="Q1284" s="194"/>
      <c r="R1284" s="194"/>
      <c r="S1284" s="194"/>
      <c r="T1284" s="194"/>
      <c r="U1284" s="194"/>
      <c r="V1284" s="194"/>
      <c r="W1284" s="194"/>
      <c r="X1284" s="194"/>
      <c r="Y1284" s="194"/>
    </row>
    <row r="1285">
      <c r="A1285" s="542"/>
      <c r="B1285" s="560"/>
      <c r="C1285" s="571"/>
      <c r="D1285" s="337"/>
      <c r="E1285" s="559"/>
      <c r="F1285" s="549"/>
      <c r="G1285" s="549"/>
      <c r="H1285" s="337"/>
      <c r="I1285" s="543"/>
      <c r="J1285" s="480"/>
      <c r="K1285" s="488" t="str">
        <f t="shared" si="1"/>
        <v/>
      </c>
      <c r="L1285" s="489">
        <f t="shared" si="6"/>
        <v>123</v>
      </c>
      <c r="M1285" s="489">
        <f t="shared" si="3"/>
        <v>10</v>
      </c>
      <c r="N1285" s="489" t="str">
        <f t="shared" si="4"/>
        <v/>
      </c>
      <c r="O1285" s="194"/>
      <c r="P1285" s="194"/>
      <c r="Q1285" s="194"/>
      <c r="R1285" s="194"/>
      <c r="S1285" s="194"/>
      <c r="T1285" s="194"/>
      <c r="U1285" s="194"/>
      <c r="V1285" s="194"/>
      <c r="W1285" s="194"/>
      <c r="X1285" s="194"/>
      <c r="Y1285" s="194"/>
    </row>
    <row r="1286">
      <c r="A1286" s="542"/>
      <c r="B1286" s="560"/>
      <c r="C1286" s="571"/>
      <c r="D1286" s="337"/>
      <c r="E1286" s="559"/>
      <c r="F1286" s="549"/>
      <c r="G1286" s="549"/>
      <c r="H1286" s="337"/>
      <c r="I1286" s="543"/>
      <c r="J1286" s="480"/>
      <c r="K1286" s="488" t="str">
        <f t="shared" si="1"/>
        <v/>
      </c>
      <c r="L1286" s="489">
        <f t="shared" si="6"/>
        <v>123</v>
      </c>
      <c r="M1286" s="489">
        <f t="shared" si="3"/>
        <v>10</v>
      </c>
      <c r="N1286" s="489" t="str">
        <f t="shared" si="4"/>
        <v/>
      </c>
      <c r="O1286" s="194"/>
      <c r="P1286" s="194"/>
      <c r="Q1286" s="194"/>
      <c r="R1286" s="194"/>
      <c r="S1286" s="194"/>
      <c r="T1286" s="194"/>
      <c r="U1286" s="194"/>
      <c r="V1286" s="194"/>
      <c r="W1286" s="194"/>
      <c r="X1286" s="194"/>
      <c r="Y1286" s="194"/>
    </row>
    <row r="1287">
      <c r="A1287" s="542"/>
      <c r="B1287" s="560"/>
      <c r="C1287" s="571"/>
      <c r="D1287" s="337"/>
      <c r="E1287" s="559"/>
      <c r="F1287" s="549"/>
      <c r="G1287" s="549"/>
      <c r="H1287" s="337"/>
      <c r="I1287" s="543"/>
      <c r="J1287" s="480"/>
      <c r="K1287" s="488" t="str">
        <f t="shared" si="1"/>
        <v/>
      </c>
      <c r="L1287" s="489">
        <f t="shared" si="6"/>
        <v>123</v>
      </c>
      <c r="M1287" s="489">
        <f t="shared" si="3"/>
        <v>10</v>
      </c>
      <c r="N1287" s="489" t="str">
        <f t="shared" si="4"/>
        <v/>
      </c>
      <c r="O1287" s="194"/>
      <c r="P1287" s="194"/>
      <c r="Q1287" s="194"/>
      <c r="R1287" s="194"/>
      <c r="S1287" s="194"/>
      <c r="T1287" s="194"/>
      <c r="U1287" s="194"/>
      <c r="V1287" s="194"/>
      <c r="W1287" s="194"/>
      <c r="X1287" s="194"/>
      <c r="Y1287" s="194"/>
    </row>
    <row r="1288">
      <c r="A1288" s="542"/>
      <c r="B1288" s="560"/>
      <c r="C1288" s="571"/>
      <c r="D1288" s="337"/>
      <c r="E1288" s="559"/>
      <c r="F1288" s="549"/>
      <c r="G1288" s="549"/>
      <c r="H1288" s="337"/>
      <c r="I1288" s="543"/>
      <c r="J1288" s="480"/>
      <c r="K1288" s="488" t="str">
        <f t="shared" si="1"/>
        <v/>
      </c>
      <c r="L1288" s="489">
        <f t="shared" si="6"/>
        <v>123</v>
      </c>
      <c r="M1288" s="489">
        <f t="shared" si="3"/>
        <v>10</v>
      </c>
      <c r="N1288" s="489" t="str">
        <f t="shared" si="4"/>
        <v/>
      </c>
      <c r="O1288" s="194"/>
      <c r="P1288" s="194"/>
      <c r="Q1288" s="194"/>
      <c r="R1288" s="194"/>
      <c r="S1288" s="194"/>
      <c r="T1288" s="194"/>
      <c r="U1288" s="194"/>
      <c r="V1288" s="194"/>
      <c r="W1288" s="194"/>
      <c r="X1288" s="194"/>
      <c r="Y1288" s="194"/>
    </row>
    <row r="1289">
      <c r="A1289" s="542"/>
      <c r="B1289" s="560"/>
      <c r="C1289" s="571"/>
      <c r="D1289" s="337"/>
      <c r="E1289" s="559"/>
      <c r="F1289" s="549"/>
      <c r="G1289" s="549"/>
      <c r="H1289" s="337"/>
      <c r="I1289" s="543"/>
      <c r="J1289" s="480"/>
      <c r="K1289" s="488" t="str">
        <f t="shared" si="1"/>
        <v/>
      </c>
      <c r="L1289" s="489">
        <f t="shared" si="6"/>
        <v>123</v>
      </c>
      <c r="M1289" s="489">
        <f t="shared" si="3"/>
        <v>10</v>
      </c>
      <c r="N1289" s="489" t="str">
        <f t="shared" si="4"/>
        <v/>
      </c>
      <c r="O1289" s="194"/>
      <c r="P1289" s="194"/>
      <c r="Q1289" s="194"/>
      <c r="R1289" s="194"/>
      <c r="S1289" s="194"/>
      <c r="T1289" s="194"/>
      <c r="U1289" s="194"/>
      <c r="V1289" s="194"/>
      <c r="W1289" s="194"/>
      <c r="X1289" s="194"/>
      <c r="Y1289" s="194"/>
    </row>
    <row r="1290">
      <c r="A1290" s="542"/>
      <c r="B1290" s="560"/>
      <c r="C1290" s="571"/>
      <c r="D1290" s="337"/>
      <c r="E1290" s="559"/>
      <c r="F1290" s="549"/>
      <c r="G1290" s="549"/>
      <c r="H1290" s="337"/>
      <c r="I1290" s="543"/>
      <c r="J1290" s="480"/>
      <c r="K1290" s="488" t="str">
        <f t="shared" si="1"/>
        <v/>
      </c>
      <c r="L1290" s="489">
        <f t="shared" si="6"/>
        <v>123</v>
      </c>
      <c r="M1290" s="489">
        <f t="shared" si="3"/>
        <v>10</v>
      </c>
      <c r="N1290" s="489" t="str">
        <f t="shared" si="4"/>
        <v/>
      </c>
      <c r="O1290" s="194"/>
      <c r="P1290" s="194"/>
      <c r="Q1290" s="194"/>
      <c r="R1290" s="194"/>
      <c r="S1290" s="194"/>
      <c r="T1290" s="194"/>
      <c r="U1290" s="194"/>
      <c r="V1290" s="194"/>
      <c r="W1290" s="194"/>
      <c r="X1290" s="194"/>
      <c r="Y1290" s="194"/>
    </row>
    <row r="1291">
      <c r="A1291" s="542"/>
      <c r="B1291" s="560"/>
      <c r="C1291" s="571"/>
      <c r="D1291" s="337"/>
      <c r="E1291" s="559"/>
      <c r="F1291" s="549"/>
      <c r="G1291" s="549"/>
      <c r="H1291" s="337"/>
      <c r="I1291" s="543"/>
      <c r="J1291" s="480"/>
      <c r="K1291" s="488" t="str">
        <f t="shared" si="1"/>
        <v/>
      </c>
      <c r="L1291" s="489">
        <f t="shared" si="6"/>
        <v>123</v>
      </c>
      <c r="M1291" s="489">
        <f t="shared" si="3"/>
        <v>10</v>
      </c>
      <c r="N1291" s="489" t="str">
        <f t="shared" si="4"/>
        <v/>
      </c>
      <c r="O1291" s="194"/>
      <c r="P1291" s="194"/>
      <c r="Q1291" s="194"/>
      <c r="R1291" s="194"/>
      <c r="S1291" s="194"/>
      <c r="T1291" s="194"/>
      <c r="U1291" s="194"/>
      <c r="V1291" s="194"/>
      <c r="W1291" s="194"/>
      <c r="X1291" s="194"/>
      <c r="Y1291" s="194"/>
    </row>
    <row r="1292">
      <c r="A1292" s="542"/>
      <c r="B1292" s="560"/>
      <c r="C1292" s="571"/>
      <c r="D1292" s="337"/>
      <c r="E1292" s="559"/>
      <c r="F1292" s="549"/>
      <c r="G1292" s="549"/>
      <c r="H1292" s="337"/>
      <c r="I1292" s="543"/>
      <c r="J1292" s="480"/>
      <c r="K1292" s="488" t="str">
        <f t="shared" si="1"/>
        <v/>
      </c>
      <c r="L1292" s="489">
        <f t="shared" si="6"/>
        <v>123</v>
      </c>
      <c r="M1292" s="489">
        <f t="shared" si="3"/>
        <v>10</v>
      </c>
      <c r="N1292" s="489" t="str">
        <f t="shared" si="4"/>
        <v/>
      </c>
      <c r="O1292" s="194"/>
      <c r="P1292" s="194"/>
      <c r="Q1292" s="194"/>
      <c r="R1292" s="194"/>
      <c r="S1292" s="194"/>
      <c r="T1292" s="194"/>
      <c r="U1292" s="194"/>
      <c r="V1292" s="194"/>
      <c r="W1292" s="194"/>
      <c r="X1292" s="194"/>
      <c r="Y1292" s="194"/>
    </row>
    <row r="1293">
      <c r="A1293" s="542"/>
      <c r="B1293" s="560"/>
      <c r="C1293" s="571"/>
      <c r="D1293" s="337"/>
      <c r="E1293" s="559"/>
      <c r="F1293" s="549"/>
      <c r="G1293" s="549"/>
      <c r="H1293" s="337"/>
      <c r="I1293" s="543"/>
      <c r="J1293" s="480"/>
      <c r="K1293" s="488" t="str">
        <f t="shared" si="1"/>
        <v/>
      </c>
      <c r="L1293" s="489">
        <f t="shared" si="6"/>
        <v>123</v>
      </c>
      <c r="M1293" s="489">
        <f t="shared" si="3"/>
        <v>10</v>
      </c>
      <c r="N1293" s="489" t="str">
        <f t="shared" si="4"/>
        <v/>
      </c>
      <c r="O1293" s="194"/>
      <c r="P1293" s="194"/>
      <c r="Q1293" s="194"/>
      <c r="R1293" s="194"/>
      <c r="S1293" s="194"/>
      <c r="T1293" s="194"/>
      <c r="U1293" s="194"/>
      <c r="V1293" s="194"/>
      <c r="W1293" s="194"/>
      <c r="X1293" s="194"/>
      <c r="Y1293" s="194"/>
    </row>
    <row r="1294">
      <c r="A1294" s="542"/>
      <c r="B1294" s="560"/>
      <c r="C1294" s="571"/>
      <c r="D1294" s="337"/>
      <c r="E1294" s="559"/>
      <c r="F1294" s="549"/>
      <c r="G1294" s="549"/>
      <c r="H1294" s="337"/>
      <c r="I1294" s="543"/>
      <c r="J1294" s="480"/>
      <c r="K1294" s="488" t="str">
        <f t="shared" si="1"/>
        <v/>
      </c>
      <c r="L1294" s="489">
        <f t="shared" si="6"/>
        <v>123</v>
      </c>
      <c r="M1294" s="489">
        <f t="shared" si="3"/>
        <v>10</v>
      </c>
      <c r="N1294" s="489" t="str">
        <f t="shared" si="4"/>
        <v/>
      </c>
      <c r="O1294" s="194"/>
      <c r="P1294" s="194"/>
      <c r="Q1294" s="194"/>
      <c r="R1294" s="194"/>
      <c r="S1294" s="194"/>
      <c r="T1294" s="194"/>
      <c r="U1294" s="194"/>
      <c r="V1294" s="194"/>
      <c r="W1294" s="194"/>
      <c r="X1294" s="194"/>
      <c r="Y1294" s="194"/>
    </row>
    <row r="1295">
      <c r="A1295" s="542"/>
      <c r="B1295" s="560"/>
      <c r="C1295" s="571"/>
      <c r="D1295" s="337"/>
      <c r="E1295" s="559"/>
      <c r="F1295" s="549"/>
      <c r="G1295" s="549"/>
      <c r="H1295" s="337"/>
      <c r="I1295" s="543"/>
      <c r="J1295" s="480"/>
      <c r="K1295" s="488" t="str">
        <f t="shared" si="1"/>
        <v/>
      </c>
      <c r="L1295" s="489">
        <f t="shared" si="6"/>
        <v>123</v>
      </c>
      <c r="M1295" s="489">
        <f t="shared" si="3"/>
        <v>10</v>
      </c>
      <c r="N1295" s="489" t="str">
        <f t="shared" si="4"/>
        <v/>
      </c>
      <c r="O1295" s="194"/>
      <c r="P1295" s="194"/>
      <c r="Q1295" s="194"/>
      <c r="R1295" s="194"/>
      <c r="S1295" s="194"/>
      <c r="T1295" s="194"/>
      <c r="U1295" s="194"/>
      <c r="V1295" s="194"/>
      <c r="W1295" s="194"/>
      <c r="X1295" s="194"/>
      <c r="Y1295" s="194"/>
    </row>
    <row r="1296">
      <c r="A1296" s="542"/>
      <c r="B1296" s="560"/>
      <c r="C1296" s="571"/>
      <c r="D1296" s="337"/>
      <c r="E1296" s="559"/>
      <c r="F1296" s="549"/>
      <c r="G1296" s="549"/>
      <c r="H1296" s="337"/>
      <c r="I1296" s="543"/>
      <c r="J1296" s="480"/>
      <c r="K1296" s="488" t="str">
        <f t="shared" si="1"/>
        <v/>
      </c>
      <c r="L1296" s="489">
        <f t="shared" si="6"/>
        <v>123</v>
      </c>
      <c r="M1296" s="489">
        <f t="shared" si="3"/>
        <v>10</v>
      </c>
      <c r="N1296" s="489" t="str">
        <f t="shared" si="4"/>
        <v/>
      </c>
      <c r="O1296" s="194"/>
      <c r="P1296" s="194"/>
      <c r="Q1296" s="194"/>
      <c r="R1296" s="194"/>
      <c r="S1296" s="194"/>
      <c r="T1296" s="194"/>
      <c r="U1296" s="194"/>
      <c r="V1296" s="194"/>
      <c r="W1296" s="194"/>
      <c r="X1296" s="194"/>
      <c r="Y1296" s="194"/>
    </row>
    <row r="1297">
      <c r="A1297" s="542"/>
      <c r="B1297" s="560"/>
      <c r="C1297" s="571"/>
      <c r="D1297" s="337"/>
      <c r="E1297" s="559"/>
      <c r="F1297" s="549"/>
      <c r="G1297" s="549"/>
      <c r="H1297" s="337"/>
      <c r="I1297" s="543"/>
      <c r="J1297" s="480"/>
      <c r="K1297" s="488" t="str">
        <f t="shared" si="1"/>
        <v/>
      </c>
      <c r="L1297" s="489">
        <f t="shared" si="6"/>
        <v>123</v>
      </c>
      <c r="M1297" s="489">
        <f t="shared" si="3"/>
        <v>10</v>
      </c>
      <c r="N1297" s="489" t="str">
        <f t="shared" si="4"/>
        <v/>
      </c>
      <c r="O1297" s="194"/>
      <c r="P1297" s="194"/>
      <c r="Q1297" s="194"/>
      <c r="R1297" s="194"/>
      <c r="S1297" s="194"/>
      <c r="T1297" s="194"/>
      <c r="U1297" s="194"/>
      <c r="V1297" s="194"/>
      <c r="W1297" s="194"/>
      <c r="X1297" s="194"/>
      <c r="Y1297" s="194"/>
    </row>
    <row r="1298">
      <c r="A1298" s="542"/>
      <c r="B1298" s="560"/>
      <c r="C1298" s="571"/>
      <c r="D1298" s="337"/>
      <c r="E1298" s="559"/>
      <c r="F1298" s="549"/>
      <c r="G1298" s="549"/>
      <c r="H1298" s="337"/>
      <c r="I1298" s="543"/>
      <c r="J1298" s="480"/>
      <c r="K1298" s="488" t="str">
        <f t="shared" si="1"/>
        <v/>
      </c>
      <c r="L1298" s="489">
        <f t="shared" si="6"/>
        <v>123</v>
      </c>
      <c r="M1298" s="489">
        <f t="shared" si="3"/>
        <v>10</v>
      </c>
      <c r="N1298" s="489" t="str">
        <f t="shared" si="4"/>
        <v/>
      </c>
      <c r="O1298" s="194"/>
      <c r="P1298" s="194"/>
      <c r="Q1298" s="194"/>
      <c r="R1298" s="194"/>
      <c r="S1298" s="194"/>
      <c r="T1298" s="194"/>
      <c r="U1298" s="194"/>
      <c r="V1298" s="194"/>
      <c r="W1298" s="194"/>
      <c r="X1298" s="194"/>
      <c r="Y1298" s="194"/>
    </row>
    <row r="1299">
      <c r="A1299" s="542"/>
      <c r="B1299" s="560"/>
      <c r="C1299" s="571"/>
      <c r="D1299" s="337"/>
      <c r="E1299" s="559"/>
      <c r="F1299" s="549"/>
      <c r="G1299" s="549"/>
      <c r="H1299" s="337"/>
      <c r="I1299" s="543"/>
      <c r="J1299" s="480"/>
      <c r="K1299" s="488" t="str">
        <f t="shared" si="1"/>
        <v/>
      </c>
      <c r="L1299" s="489">
        <f t="shared" si="6"/>
        <v>123</v>
      </c>
      <c r="M1299" s="489">
        <f t="shared" si="3"/>
        <v>10</v>
      </c>
      <c r="N1299" s="489" t="str">
        <f t="shared" si="4"/>
        <v/>
      </c>
      <c r="O1299" s="194"/>
      <c r="P1299" s="194"/>
      <c r="Q1299" s="194"/>
      <c r="R1299" s="194"/>
      <c r="S1299" s="194"/>
      <c r="T1299" s="194"/>
      <c r="U1299" s="194"/>
      <c r="V1299" s="194"/>
      <c r="W1299" s="194"/>
      <c r="X1299" s="194"/>
      <c r="Y1299" s="194"/>
    </row>
    <row r="1300">
      <c r="A1300" s="542"/>
      <c r="B1300" s="560"/>
      <c r="C1300" s="571"/>
      <c r="D1300" s="337"/>
      <c r="E1300" s="559"/>
      <c r="F1300" s="549"/>
      <c r="G1300" s="549"/>
      <c r="H1300" s="337"/>
      <c r="I1300" s="543"/>
      <c r="J1300" s="480"/>
      <c r="K1300" s="488" t="str">
        <f t="shared" si="1"/>
        <v/>
      </c>
      <c r="L1300" s="489">
        <f t="shared" si="6"/>
        <v>123</v>
      </c>
      <c r="M1300" s="489">
        <f t="shared" si="3"/>
        <v>10</v>
      </c>
      <c r="N1300" s="489" t="str">
        <f t="shared" si="4"/>
        <v/>
      </c>
      <c r="O1300" s="194"/>
      <c r="P1300" s="194"/>
      <c r="Q1300" s="194"/>
      <c r="R1300" s="194"/>
      <c r="S1300" s="194"/>
      <c r="T1300" s="194"/>
      <c r="U1300" s="194"/>
      <c r="V1300" s="194"/>
      <c r="W1300" s="194"/>
      <c r="X1300" s="194"/>
      <c r="Y1300" s="194"/>
    </row>
    <row r="1301">
      <c r="A1301" s="542"/>
      <c r="B1301" s="560"/>
      <c r="C1301" s="571"/>
      <c r="D1301" s="337"/>
      <c r="E1301" s="559"/>
      <c r="F1301" s="549"/>
      <c r="G1301" s="549"/>
      <c r="H1301" s="337"/>
      <c r="I1301" s="543"/>
      <c r="J1301" s="480"/>
      <c r="K1301" s="488" t="str">
        <f t="shared" si="1"/>
        <v/>
      </c>
      <c r="L1301" s="489">
        <f t="shared" si="6"/>
        <v>123</v>
      </c>
      <c r="M1301" s="489">
        <f t="shared" si="3"/>
        <v>10</v>
      </c>
      <c r="N1301" s="489" t="str">
        <f t="shared" si="4"/>
        <v/>
      </c>
      <c r="O1301" s="194"/>
      <c r="P1301" s="194"/>
      <c r="Q1301" s="194"/>
      <c r="R1301" s="194"/>
      <c r="S1301" s="194"/>
      <c r="T1301" s="194"/>
      <c r="U1301" s="194"/>
      <c r="V1301" s="194"/>
      <c r="W1301" s="194"/>
      <c r="X1301" s="194"/>
      <c r="Y1301" s="194"/>
    </row>
    <row r="1302">
      <c r="A1302" s="542"/>
      <c r="B1302" s="560"/>
      <c r="C1302" s="571"/>
      <c r="D1302" s="337"/>
      <c r="E1302" s="559"/>
      <c r="F1302" s="549"/>
      <c r="G1302" s="549"/>
      <c r="H1302" s="337"/>
      <c r="I1302" s="543"/>
      <c r="J1302" s="480"/>
      <c r="K1302" s="488" t="str">
        <f t="shared" si="1"/>
        <v/>
      </c>
      <c r="L1302" s="489">
        <f t="shared" si="6"/>
        <v>123</v>
      </c>
      <c r="M1302" s="489">
        <f t="shared" si="3"/>
        <v>10</v>
      </c>
      <c r="N1302" s="489" t="str">
        <f t="shared" si="4"/>
        <v/>
      </c>
      <c r="O1302" s="194"/>
      <c r="P1302" s="194"/>
      <c r="Q1302" s="194"/>
      <c r="R1302" s="194"/>
      <c r="S1302" s="194"/>
      <c r="T1302" s="194"/>
      <c r="U1302" s="194"/>
      <c r="V1302" s="194"/>
      <c r="W1302" s="194"/>
      <c r="X1302" s="194"/>
      <c r="Y1302" s="194"/>
    </row>
    <row r="1303">
      <c r="A1303" s="542"/>
      <c r="B1303" s="560"/>
      <c r="C1303" s="571"/>
      <c r="D1303" s="337"/>
      <c r="E1303" s="559"/>
      <c r="F1303" s="549"/>
      <c r="G1303" s="549"/>
      <c r="H1303" s="337"/>
      <c r="I1303" s="543"/>
      <c r="J1303" s="480"/>
      <c r="K1303" s="488" t="str">
        <f t="shared" si="1"/>
        <v/>
      </c>
      <c r="L1303" s="489">
        <f t="shared" si="6"/>
        <v>123</v>
      </c>
      <c r="M1303" s="489">
        <f t="shared" si="3"/>
        <v>10</v>
      </c>
      <c r="N1303" s="489" t="str">
        <f t="shared" si="4"/>
        <v/>
      </c>
      <c r="O1303" s="194"/>
      <c r="P1303" s="194"/>
      <c r="Q1303" s="194"/>
      <c r="R1303" s="194"/>
      <c r="S1303" s="194"/>
      <c r="T1303" s="194"/>
      <c r="U1303" s="194"/>
      <c r="V1303" s="194"/>
      <c r="W1303" s="194"/>
      <c r="X1303" s="194"/>
      <c r="Y1303" s="194"/>
    </row>
    <row r="1304">
      <c r="A1304" s="542"/>
      <c r="B1304" s="560"/>
      <c r="C1304" s="571"/>
      <c r="D1304" s="337"/>
      <c r="E1304" s="559"/>
      <c r="F1304" s="549"/>
      <c r="G1304" s="549"/>
      <c r="H1304" s="337"/>
      <c r="I1304" s="543"/>
      <c r="J1304" s="480"/>
      <c r="K1304" s="488" t="str">
        <f t="shared" si="1"/>
        <v/>
      </c>
      <c r="L1304" s="489">
        <f t="shared" si="6"/>
        <v>123</v>
      </c>
      <c r="M1304" s="489">
        <f t="shared" si="3"/>
        <v>10</v>
      </c>
      <c r="N1304" s="489" t="str">
        <f t="shared" si="4"/>
        <v/>
      </c>
      <c r="O1304" s="194"/>
      <c r="P1304" s="194"/>
      <c r="Q1304" s="194"/>
      <c r="R1304" s="194"/>
      <c r="S1304" s="194"/>
      <c r="T1304" s="194"/>
      <c r="U1304" s="194"/>
      <c r="V1304" s="194"/>
      <c r="W1304" s="194"/>
      <c r="X1304" s="194"/>
      <c r="Y1304" s="194"/>
    </row>
    <row r="1305">
      <c r="A1305" s="542"/>
      <c r="B1305" s="560"/>
      <c r="C1305" s="571"/>
      <c r="D1305" s="337"/>
      <c r="E1305" s="559"/>
      <c r="F1305" s="549"/>
      <c r="G1305" s="549"/>
      <c r="H1305" s="337"/>
      <c r="I1305" s="543"/>
      <c r="J1305" s="480"/>
      <c r="K1305" s="488" t="str">
        <f t="shared" si="1"/>
        <v/>
      </c>
      <c r="L1305" s="489">
        <f t="shared" si="6"/>
        <v>123</v>
      </c>
      <c r="M1305" s="489">
        <f t="shared" si="3"/>
        <v>10</v>
      </c>
      <c r="N1305" s="489" t="str">
        <f t="shared" si="4"/>
        <v/>
      </c>
      <c r="O1305" s="194"/>
      <c r="P1305" s="194"/>
      <c r="Q1305" s="194"/>
      <c r="R1305" s="194"/>
      <c r="S1305" s="194"/>
      <c r="T1305" s="194"/>
      <c r="U1305" s="194"/>
      <c r="V1305" s="194"/>
      <c r="W1305" s="194"/>
      <c r="X1305" s="194"/>
      <c r="Y1305" s="194"/>
    </row>
    <row r="1306">
      <c r="A1306" s="542"/>
      <c r="B1306" s="560"/>
      <c r="C1306" s="571"/>
      <c r="D1306" s="337"/>
      <c r="E1306" s="559"/>
      <c r="F1306" s="549"/>
      <c r="G1306" s="549"/>
      <c r="H1306" s="337"/>
      <c r="I1306" s="543"/>
      <c r="J1306" s="480"/>
      <c r="K1306" s="488" t="str">
        <f t="shared" si="1"/>
        <v/>
      </c>
      <c r="L1306" s="489">
        <f t="shared" si="6"/>
        <v>123</v>
      </c>
      <c r="M1306" s="489">
        <f t="shared" si="3"/>
        <v>10</v>
      </c>
      <c r="N1306" s="489" t="str">
        <f t="shared" si="4"/>
        <v/>
      </c>
      <c r="O1306" s="194"/>
      <c r="P1306" s="194"/>
      <c r="Q1306" s="194"/>
      <c r="R1306" s="194"/>
      <c r="S1306" s="194"/>
      <c r="T1306" s="194"/>
      <c r="U1306" s="194"/>
      <c r="V1306" s="194"/>
      <c r="W1306" s="194"/>
      <c r="X1306" s="194"/>
      <c r="Y1306" s="194"/>
    </row>
    <row r="1307">
      <c r="A1307" s="542"/>
      <c r="B1307" s="560"/>
      <c r="C1307" s="571"/>
      <c r="D1307" s="337"/>
      <c r="E1307" s="559"/>
      <c r="F1307" s="549"/>
      <c r="G1307" s="549"/>
      <c r="H1307" s="337"/>
      <c r="I1307" s="543"/>
      <c r="J1307" s="480"/>
      <c r="K1307" s="488" t="str">
        <f t="shared" si="1"/>
        <v/>
      </c>
      <c r="L1307" s="489">
        <f t="shared" si="6"/>
        <v>123</v>
      </c>
      <c r="M1307" s="489">
        <f t="shared" si="3"/>
        <v>10</v>
      </c>
      <c r="N1307" s="489" t="str">
        <f t="shared" si="4"/>
        <v/>
      </c>
      <c r="O1307" s="194"/>
      <c r="P1307" s="194"/>
      <c r="Q1307" s="194"/>
      <c r="R1307" s="194"/>
      <c r="S1307" s="194"/>
      <c r="T1307" s="194"/>
      <c r="U1307" s="194"/>
      <c r="V1307" s="194"/>
      <c r="W1307" s="194"/>
      <c r="X1307" s="194"/>
      <c r="Y1307" s="194"/>
    </row>
    <row r="1308">
      <c r="A1308" s="542"/>
      <c r="B1308" s="560"/>
      <c r="C1308" s="571"/>
      <c r="D1308" s="337"/>
      <c r="E1308" s="559"/>
      <c r="F1308" s="549"/>
      <c r="G1308" s="549"/>
      <c r="H1308" s="337"/>
      <c r="I1308" s="543"/>
      <c r="J1308" s="480"/>
      <c r="K1308" s="488" t="str">
        <f t="shared" si="1"/>
        <v/>
      </c>
      <c r="L1308" s="489">
        <f t="shared" si="6"/>
        <v>123</v>
      </c>
      <c r="M1308" s="489">
        <f t="shared" si="3"/>
        <v>10</v>
      </c>
      <c r="N1308" s="489" t="str">
        <f t="shared" si="4"/>
        <v/>
      </c>
      <c r="O1308" s="194"/>
      <c r="P1308" s="194"/>
      <c r="Q1308" s="194"/>
      <c r="R1308" s="194"/>
      <c r="S1308" s="194"/>
      <c r="T1308" s="194"/>
      <c r="U1308" s="194"/>
      <c r="V1308" s="194"/>
      <c r="W1308" s="194"/>
      <c r="X1308" s="194"/>
      <c r="Y1308" s="194"/>
    </row>
    <row r="1309">
      <c r="A1309" s="542"/>
      <c r="B1309" s="560"/>
      <c r="C1309" s="571"/>
      <c r="D1309" s="337"/>
      <c r="E1309" s="559"/>
      <c r="F1309" s="549"/>
      <c r="G1309" s="549"/>
      <c r="H1309" s="337"/>
      <c r="I1309" s="543"/>
      <c r="J1309" s="480"/>
      <c r="K1309" s="488" t="str">
        <f t="shared" si="1"/>
        <v/>
      </c>
      <c r="L1309" s="489">
        <f t="shared" si="6"/>
        <v>123</v>
      </c>
      <c r="M1309" s="489">
        <f t="shared" si="3"/>
        <v>10</v>
      </c>
      <c r="N1309" s="489" t="str">
        <f t="shared" si="4"/>
        <v/>
      </c>
      <c r="O1309" s="194"/>
      <c r="P1309" s="194"/>
      <c r="Q1309" s="194"/>
      <c r="R1309" s="194"/>
      <c r="S1309" s="194"/>
      <c r="T1309" s="194"/>
      <c r="U1309" s="194"/>
      <c r="V1309" s="194"/>
      <c r="W1309" s="194"/>
      <c r="X1309" s="194"/>
      <c r="Y1309" s="194"/>
    </row>
    <row r="1310">
      <c r="A1310" s="542"/>
      <c r="B1310" s="560"/>
      <c r="C1310" s="571"/>
      <c r="D1310" s="337"/>
      <c r="E1310" s="559"/>
      <c r="F1310" s="549"/>
      <c r="G1310" s="549"/>
      <c r="H1310" s="337"/>
      <c r="I1310" s="543"/>
      <c r="J1310" s="480"/>
      <c r="K1310" s="488" t="str">
        <f t="shared" si="1"/>
        <v/>
      </c>
      <c r="L1310" s="489">
        <f t="shared" si="6"/>
        <v>123</v>
      </c>
      <c r="M1310" s="489">
        <f t="shared" si="3"/>
        <v>10</v>
      </c>
      <c r="N1310" s="489" t="str">
        <f t="shared" si="4"/>
        <v/>
      </c>
      <c r="O1310" s="194"/>
      <c r="P1310" s="194"/>
      <c r="Q1310" s="194"/>
      <c r="R1310" s="194"/>
      <c r="S1310" s="194"/>
      <c r="T1310" s="194"/>
      <c r="U1310" s="194"/>
      <c r="V1310" s="194"/>
      <c r="W1310" s="194"/>
      <c r="X1310" s="194"/>
      <c r="Y1310" s="194"/>
    </row>
    <row r="1311">
      <c r="A1311" s="542"/>
      <c r="B1311" s="560"/>
      <c r="C1311" s="571"/>
      <c r="D1311" s="337"/>
      <c r="E1311" s="559"/>
      <c r="F1311" s="549"/>
      <c r="G1311" s="549"/>
      <c r="H1311" s="337"/>
      <c r="I1311" s="543"/>
      <c r="J1311" s="480"/>
      <c r="K1311" s="488" t="str">
        <f t="shared" si="1"/>
        <v/>
      </c>
      <c r="L1311" s="489">
        <f t="shared" si="6"/>
        <v>123</v>
      </c>
      <c r="M1311" s="489">
        <f t="shared" si="3"/>
        <v>10</v>
      </c>
      <c r="N1311" s="489" t="str">
        <f t="shared" si="4"/>
        <v/>
      </c>
      <c r="O1311" s="194"/>
      <c r="P1311" s="194"/>
      <c r="Q1311" s="194"/>
      <c r="R1311" s="194"/>
      <c r="S1311" s="194"/>
      <c r="T1311" s="194"/>
      <c r="U1311" s="194"/>
      <c r="V1311" s="194"/>
      <c r="W1311" s="194"/>
      <c r="X1311" s="194"/>
      <c r="Y1311" s="194"/>
    </row>
    <row r="1312">
      <c r="A1312" s="542"/>
      <c r="B1312" s="560"/>
      <c r="C1312" s="571"/>
      <c r="D1312" s="337"/>
      <c r="E1312" s="559"/>
      <c r="F1312" s="549"/>
      <c r="G1312" s="549"/>
      <c r="H1312" s="337"/>
      <c r="I1312" s="543"/>
      <c r="J1312" s="480"/>
      <c r="K1312" s="488" t="str">
        <f t="shared" si="1"/>
        <v/>
      </c>
      <c r="L1312" s="489">
        <f t="shared" si="6"/>
        <v>123</v>
      </c>
      <c r="M1312" s="489">
        <f t="shared" si="3"/>
        <v>10</v>
      </c>
      <c r="N1312" s="489" t="str">
        <f t="shared" si="4"/>
        <v/>
      </c>
      <c r="O1312" s="194"/>
      <c r="P1312" s="194"/>
      <c r="Q1312" s="194"/>
      <c r="R1312" s="194"/>
      <c r="S1312" s="194"/>
      <c r="T1312" s="194"/>
      <c r="U1312" s="194"/>
      <c r="V1312" s="194"/>
      <c r="W1312" s="194"/>
      <c r="X1312" s="194"/>
      <c r="Y1312" s="194"/>
    </row>
    <row r="1313">
      <c r="A1313" s="542"/>
      <c r="B1313" s="560"/>
      <c r="C1313" s="571"/>
      <c r="D1313" s="337"/>
      <c r="E1313" s="559"/>
      <c r="F1313" s="549"/>
      <c r="G1313" s="549"/>
      <c r="H1313" s="337"/>
      <c r="I1313" s="543"/>
      <c r="J1313" s="480"/>
      <c r="K1313" s="488" t="str">
        <f t="shared" si="1"/>
        <v/>
      </c>
      <c r="L1313" s="489">
        <f t="shared" si="6"/>
        <v>123</v>
      </c>
      <c r="M1313" s="489">
        <f t="shared" si="3"/>
        <v>10</v>
      </c>
      <c r="N1313" s="489" t="str">
        <f t="shared" si="4"/>
        <v/>
      </c>
      <c r="O1313" s="194"/>
      <c r="P1313" s="194"/>
      <c r="Q1313" s="194"/>
      <c r="R1313" s="194"/>
      <c r="S1313" s="194"/>
      <c r="T1313" s="194"/>
      <c r="U1313" s="194"/>
      <c r="V1313" s="194"/>
      <c r="W1313" s="194"/>
      <c r="X1313" s="194"/>
      <c r="Y1313" s="194"/>
    </row>
    <row r="1314">
      <c r="A1314" s="542"/>
      <c r="B1314" s="560"/>
      <c r="C1314" s="571"/>
      <c r="D1314" s="337"/>
      <c r="E1314" s="559"/>
      <c r="F1314" s="549"/>
      <c r="G1314" s="549"/>
      <c r="H1314" s="337"/>
      <c r="I1314" s="543"/>
      <c r="J1314" s="480"/>
      <c r="K1314" s="488" t="str">
        <f t="shared" si="1"/>
        <v/>
      </c>
      <c r="L1314" s="489">
        <f t="shared" si="6"/>
        <v>123</v>
      </c>
      <c r="M1314" s="489">
        <f t="shared" si="3"/>
        <v>10</v>
      </c>
      <c r="N1314" s="489" t="str">
        <f t="shared" si="4"/>
        <v/>
      </c>
      <c r="O1314" s="194"/>
      <c r="P1314" s="194"/>
      <c r="Q1314" s="194"/>
      <c r="R1314" s="194"/>
      <c r="S1314" s="194"/>
      <c r="T1314" s="194"/>
      <c r="U1314" s="194"/>
      <c r="V1314" s="194"/>
      <c r="W1314" s="194"/>
      <c r="X1314" s="194"/>
      <c r="Y1314" s="194"/>
    </row>
    <row r="1315">
      <c r="A1315" s="542"/>
      <c r="B1315" s="560"/>
      <c r="C1315" s="571"/>
      <c r="D1315" s="337"/>
      <c r="E1315" s="559"/>
      <c r="F1315" s="549"/>
      <c r="G1315" s="549"/>
      <c r="H1315" s="337"/>
      <c r="I1315" s="543"/>
      <c r="J1315" s="480"/>
      <c r="K1315" s="488" t="str">
        <f t="shared" si="1"/>
        <v/>
      </c>
      <c r="L1315" s="489">
        <f t="shared" si="6"/>
        <v>123</v>
      </c>
      <c r="M1315" s="489">
        <f t="shared" si="3"/>
        <v>10</v>
      </c>
      <c r="N1315" s="489" t="str">
        <f t="shared" si="4"/>
        <v/>
      </c>
      <c r="O1315" s="194"/>
      <c r="P1315" s="194"/>
      <c r="Q1315" s="194"/>
      <c r="R1315" s="194"/>
      <c r="S1315" s="194"/>
      <c r="T1315" s="194"/>
      <c r="U1315" s="194"/>
      <c r="V1315" s="194"/>
      <c r="W1315" s="194"/>
      <c r="X1315" s="194"/>
      <c r="Y1315" s="194"/>
    </row>
    <row r="1316">
      <c r="A1316" s="542"/>
      <c r="B1316" s="337"/>
      <c r="C1316" s="547"/>
      <c r="D1316" s="337"/>
      <c r="E1316" s="559"/>
      <c r="F1316" s="549"/>
      <c r="G1316" s="549"/>
      <c r="H1316" s="337"/>
      <c r="I1316" s="543"/>
      <c r="J1316" s="480"/>
      <c r="K1316" s="488" t="str">
        <f t="shared" si="1"/>
        <v/>
      </c>
      <c r="L1316" s="489">
        <f t="shared" si="6"/>
        <v>123</v>
      </c>
      <c r="M1316" s="489">
        <f t="shared" si="3"/>
        <v>10</v>
      </c>
      <c r="N1316" s="489" t="str">
        <f t="shared" si="4"/>
        <v/>
      </c>
      <c r="O1316" s="194"/>
      <c r="P1316" s="194"/>
      <c r="Q1316" s="194"/>
      <c r="R1316" s="194"/>
      <c r="S1316" s="194"/>
      <c r="T1316" s="194"/>
      <c r="U1316" s="194"/>
      <c r="V1316" s="194"/>
      <c r="W1316" s="194"/>
      <c r="X1316" s="194"/>
      <c r="Y1316" s="194"/>
    </row>
    <row r="1317">
      <c r="A1317" s="542"/>
      <c r="B1317" s="337"/>
      <c r="C1317" s="547"/>
      <c r="D1317" s="337"/>
      <c r="E1317" s="559"/>
      <c r="F1317" s="549"/>
      <c r="G1317" s="549"/>
      <c r="H1317" s="337"/>
      <c r="I1317" s="543"/>
      <c r="J1317" s="480"/>
      <c r="K1317" s="488" t="str">
        <f t="shared" si="1"/>
        <v/>
      </c>
      <c r="L1317" s="489">
        <f t="shared" si="6"/>
        <v>123</v>
      </c>
      <c r="M1317" s="489">
        <f t="shared" si="3"/>
        <v>10</v>
      </c>
      <c r="N1317" s="489" t="str">
        <f t="shared" si="4"/>
        <v/>
      </c>
      <c r="O1317" s="194"/>
      <c r="P1317" s="194"/>
      <c r="Q1317" s="194"/>
      <c r="R1317" s="194"/>
      <c r="S1317" s="194"/>
      <c r="T1317" s="194"/>
      <c r="U1317" s="194"/>
      <c r="V1317" s="194"/>
      <c r="W1317" s="194"/>
      <c r="X1317" s="194"/>
      <c r="Y1317" s="194"/>
    </row>
    <row r="1318">
      <c r="A1318" s="542"/>
      <c r="B1318" s="337"/>
      <c r="C1318" s="547"/>
      <c r="D1318" s="337"/>
      <c r="E1318" s="559"/>
      <c r="F1318" s="549"/>
      <c r="G1318" s="549"/>
      <c r="H1318" s="337"/>
      <c r="I1318" s="543"/>
      <c r="J1318" s="480"/>
      <c r="K1318" s="488" t="str">
        <f t="shared" si="1"/>
        <v/>
      </c>
      <c r="L1318" s="489">
        <f t="shared" si="6"/>
        <v>123</v>
      </c>
      <c r="M1318" s="489">
        <f t="shared" si="3"/>
        <v>10</v>
      </c>
      <c r="N1318" s="489" t="str">
        <f t="shared" si="4"/>
        <v/>
      </c>
      <c r="O1318" s="194"/>
      <c r="P1318" s="194"/>
      <c r="Q1318" s="194"/>
      <c r="R1318" s="194"/>
      <c r="S1318" s="194"/>
      <c r="T1318" s="194"/>
      <c r="U1318" s="194"/>
      <c r="V1318" s="194"/>
      <c r="W1318" s="194"/>
      <c r="X1318" s="194"/>
      <c r="Y1318" s="194"/>
    </row>
    <row r="1319">
      <c r="A1319" s="542"/>
      <c r="B1319" s="337"/>
      <c r="C1319" s="547"/>
      <c r="D1319" s="337"/>
      <c r="E1319" s="559"/>
      <c r="F1319" s="549"/>
      <c r="G1319" s="549"/>
      <c r="H1319" s="337"/>
      <c r="I1319" s="543"/>
      <c r="J1319" s="480"/>
      <c r="K1319" s="488" t="str">
        <f t="shared" si="1"/>
        <v/>
      </c>
      <c r="L1319" s="489">
        <f t="shared" si="6"/>
        <v>123</v>
      </c>
      <c r="M1319" s="489">
        <f t="shared" si="3"/>
        <v>10</v>
      </c>
      <c r="N1319" s="489" t="str">
        <f t="shared" si="4"/>
        <v/>
      </c>
      <c r="O1319" s="194"/>
      <c r="P1319" s="194"/>
      <c r="Q1319" s="194"/>
      <c r="R1319" s="194"/>
      <c r="S1319" s="194"/>
      <c r="T1319" s="194"/>
      <c r="U1319" s="194"/>
      <c r="V1319" s="194"/>
      <c r="W1319" s="194"/>
      <c r="X1319" s="194"/>
      <c r="Y1319" s="194"/>
    </row>
    <row r="1320">
      <c r="A1320" s="542"/>
      <c r="B1320" s="337"/>
      <c r="C1320" s="547"/>
      <c r="D1320" s="337"/>
      <c r="E1320" s="559"/>
      <c r="F1320" s="549"/>
      <c r="G1320" s="549"/>
      <c r="H1320" s="337"/>
      <c r="I1320" s="543"/>
      <c r="J1320" s="480"/>
      <c r="K1320" s="488" t="str">
        <f t="shared" si="1"/>
        <v/>
      </c>
      <c r="L1320" s="489">
        <f t="shared" si="6"/>
        <v>123</v>
      </c>
      <c r="M1320" s="489">
        <f t="shared" si="3"/>
        <v>10</v>
      </c>
      <c r="N1320" s="489" t="str">
        <f t="shared" si="4"/>
        <v/>
      </c>
      <c r="O1320" s="194"/>
      <c r="P1320" s="194"/>
      <c r="Q1320" s="194"/>
      <c r="R1320" s="194"/>
      <c r="S1320" s="194"/>
      <c r="T1320" s="194"/>
      <c r="U1320" s="194"/>
      <c r="V1320" s="194"/>
      <c r="W1320" s="194"/>
      <c r="X1320" s="194"/>
      <c r="Y1320" s="194"/>
    </row>
    <row r="1321">
      <c r="A1321" s="542"/>
      <c r="B1321" s="337"/>
      <c r="C1321" s="547"/>
      <c r="D1321" s="337"/>
      <c r="E1321" s="559"/>
      <c r="F1321" s="549"/>
      <c r="G1321" s="549"/>
      <c r="H1321" s="337"/>
      <c r="I1321" s="543"/>
      <c r="J1321" s="480"/>
      <c r="K1321" s="488" t="str">
        <f t="shared" si="1"/>
        <v/>
      </c>
      <c r="L1321" s="489">
        <f t="shared" si="6"/>
        <v>123</v>
      </c>
      <c r="M1321" s="489">
        <f t="shared" si="3"/>
        <v>10</v>
      </c>
      <c r="N1321" s="489" t="str">
        <f t="shared" si="4"/>
        <v/>
      </c>
      <c r="O1321" s="194"/>
      <c r="P1321" s="194"/>
      <c r="Q1321" s="194"/>
      <c r="R1321" s="194"/>
      <c r="S1321" s="194"/>
      <c r="T1321" s="194"/>
      <c r="U1321" s="194"/>
      <c r="V1321" s="194"/>
      <c r="W1321" s="194"/>
      <c r="X1321" s="194"/>
      <c r="Y1321" s="194"/>
    </row>
    <row r="1322">
      <c r="A1322" s="542"/>
      <c r="B1322" s="337"/>
      <c r="C1322" s="547"/>
      <c r="D1322" s="337"/>
      <c r="E1322" s="559"/>
      <c r="F1322" s="549"/>
      <c r="G1322" s="549"/>
      <c r="H1322" s="337"/>
      <c r="I1322" s="543"/>
      <c r="J1322" s="480"/>
      <c r="K1322" s="488" t="str">
        <f t="shared" si="1"/>
        <v/>
      </c>
      <c r="L1322" s="489">
        <f t="shared" si="6"/>
        <v>123</v>
      </c>
      <c r="M1322" s="489">
        <f t="shared" si="3"/>
        <v>10</v>
      </c>
      <c r="N1322" s="489" t="str">
        <f t="shared" si="4"/>
        <v/>
      </c>
      <c r="O1322" s="194"/>
      <c r="P1322" s="194"/>
      <c r="Q1322" s="194"/>
      <c r="R1322" s="194"/>
      <c r="S1322" s="194"/>
      <c r="T1322" s="194"/>
      <c r="U1322" s="194"/>
      <c r="V1322" s="194"/>
      <c r="W1322" s="194"/>
      <c r="X1322" s="194"/>
      <c r="Y1322" s="194"/>
    </row>
    <row r="1323">
      <c r="A1323" s="542"/>
      <c r="B1323" s="337"/>
      <c r="C1323" s="547"/>
      <c r="D1323" s="337"/>
      <c r="E1323" s="559"/>
      <c r="F1323" s="549"/>
      <c r="G1323" s="549"/>
      <c r="H1323" s="337"/>
      <c r="I1323" s="543"/>
      <c r="J1323" s="480"/>
      <c r="K1323" s="488" t="str">
        <f t="shared" si="1"/>
        <v/>
      </c>
      <c r="L1323" s="489">
        <f t="shared" si="6"/>
        <v>123</v>
      </c>
      <c r="M1323" s="489">
        <f t="shared" si="3"/>
        <v>10</v>
      </c>
      <c r="N1323" s="489" t="str">
        <f t="shared" si="4"/>
        <v/>
      </c>
      <c r="O1323" s="194"/>
      <c r="P1323" s="194"/>
      <c r="Q1323" s="194"/>
      <c r="R1323" s="194"/>
      <c r="S1323" s="194"/>
      <c r="T1323" s="194"/>
      <c r="U1323" s="194"/>
      <c r="V1323" s="194"/>
      <c r="W1323" s="194"/>
      <c r="X1323" s="194"/>
      <c r="Y1323" s="194"/>
    </row>
    <row r="1324">
      <c r="A1324" s="542"/>
      <c r="B1324" s="337"/>
      <c r="C1324" s="547"/>
      <c r="D1324" s="337"/>
      <c r="E1324" s="559"/>
      <c r="F1324" s="549"/>
      <c r="G1324" s="549"/>
      <c r="H1324" s="337"/>
      <c r="I1324" s="543"/>
      <c r="J1324" s="480"/>
      <c r="K1324" s="488" t="str">
        <f t="shared" si="1"/>
        <v/>
      </c>
      <c r="L1324" s="489">
        <f t="shared" si="6"/>
        <v>123</v>
      </c>
      <c r="M1324" s="489">
        <f t="shared" si="3"/>
        <v>10</v>
      </c>
      <c r="N1324" s="489" t="str">
        <f t="shared" si="4"/>
        <v/>
      </c>
      <c r="O1324" s="194"/>
      <c r="P1324" s="194"/>
      <c r="Q1324" s="194"/>
      <c r="R1324" s="194"/>
      <c r="S1324" s="194"/>
      <c r="T1324" s="194"/>
      <c r="U1324" s="194"/>
      <c r="V1324" s="194"/>
      <c r="W1324" s="194"/>
      <c r="X1324" s="194"/>
      <c r="Y1324" s="194"/>
    </row>
    <row r="1325">
      <c r="A1325" s="542"/>
      <c r="B1325" s="337"/>
      <c r="C1325" s="547"/>
      <c r="D1325" s="337"/>
      <c r="E1325" s="559"/>
      <c r="F1325" s="549"/>
      <c r="G1325" s="549"/>
      <c r="H1325" s="337"/>
      <c r="I1325" s="543"/>
      <c r="J1325" s="480"/>
      <c r="K1325" s="488" t="str">
        <f t="shared" si="1"/>
        <v/>
      </c>
      <c r="L1325" s="489">
        <f t="shared" si="6"/>
        <v>123</v>
      </c>
      <c r="M1325" s="489">
        <f t="shared" si="3"/>
        <v>10</v>
      </c>
      <c r="N1325" s="489" t="str">
        <f t="shared" si="4"/>
        <v/>
      </c>
      <c r="O1325" s="194"/>
      <c r="P1325" s="194"/>
      <c r="Q1325" s="194"/>
      <c r="R1325" s="194"/>
      <c r="S1325" s="194"/>
      <c r="T1325" s="194"/>
      <c r="U1325" s="194"/>
      <c r="V1325" s="194"/>
      <c r="W1325" s="194"/>
      <c r="X1325" s="194"/>
      <c r="Y1325" s="194"/>
    </row>
    <row r="1326">
      <c r="A1326" s="542"/>
      <c r="B1326" s="337"/>
      <c r="C1326" s="547"/>
      <c r="D1326" s="337"/>
      <c r="E1326" s="559"/>
      <c r="F1326" s="549"/>
      <c r="G1326" s="549"/>
      <c r="H1326" s="337"/>
      <c r="I1326" s="543"/>
      <c r="J1326" s="480"/>
      <c r="K1326" s="488" t="str">
        <f t="shared" si="1"/>
        <v/>
      </c>
      <c r="L1326" s="489">
        <f t="shared" si="6"/>
        <v>123</v>
      </c>
      <c r="M1326" s="489">
        <f t="shared" si="3"/>
        <v>10</v>
      </c>
      <c r="N1326" s="489" t="str">
        <f t="shared" si="4"/>
        <v/>
      </c>
      <c r="O1326" s="194"/>
      <c r="P1326" s="194"/>
      <c r="Q1326" s="194"/>
      <c r="R1326" s="194"/>
      <c r="S1326" s="194"/>
      <c r="T1326" s="194"/>
      <c r="U1326" s="194"/>
      <c r="V1326" s="194"/>
      <c r="W1326" s="194"/>
      <c r="X1326" s="194"/>
      <c r="Y1326" s="194"/>
    </row>
    <row r="1327">
      <c r="A1327" s="542"/>
      <c r="B1327" s="337"/>
      <c r="C1327" s="547"/>
      <c r="D1327" s="337"/>
      <c r="E1327" s="559"/>
      <c r="F1327" s="549"/>
      <c r="G1327" s="549"/>
      <c r="H1327" s="337"/>
      <c r="I1327" s="543"/>
      <c r="J1327" s="480"/>
      <c r="K1327" s="488" t="str">
        <f t="shared" si="1"/>
        <v/>
      </c>
      <c r="L1327" s="489">
        <f t="shared" si="6"/>
        <v>123</v>
      </c>
      <c r="M1327" s="489">
        <f t="shared" si="3"/>
        <v>10</v>
      </c>
      <c r="N1327" s="489" t="str">
        <f t="shared" si="4"/>
        <v/>
      </c>
      <c r="O1327" s="194"/>
      <c r="P1327" s="194"/>
      <c r="Q1327" s="194"/>
      <c r="R1327" s="194"/>
      <c r="S1327" s="194"/>
      <c r="T1327" s="194"/>
      <c r="U1327" s="194"/>
      <c r="V1327" s="194"/>
      <c r="W1327" s="194"/>
      <c r="X1327" s="194"/>
      <c r="Y1327" s="194"/>
    </row>
    <row r="1328">
      <c r="A1328" s="542"/>
      <c r="B1328" s="337"/>
      <c r="C1328" s="547"/>
      <c r="D1328" s="337"/>
      <c r="E1328" s="559"/>
      <c r="F1328" s="549"/>
      <c r="G1328" s="549"/>
      <c r="H1328" s="337"/>
      <c r="I1328" s="543"/>
      <c r="J1328" s="480"/>
      <c r="K1328" s="488" t="str">
        <f t="shared" si="1"/>
        <v/>
      </c>
      <c r="L1328" s="489">
        <f t="shared" si="6"/>
        <v>123</v>
      </c>
      <c r="M1328" s="489">
        <f t="shared" si="3"/>
        <v>10</v>
      </c>
      <c r="N1328" s="489" t="str">
        <f t="shared" si="4"/>
        <v/>
      </c>
      <c r="O1328" s="194"/>
      <c r="P1328" s="194"/>
      <c r="Q1328" s="194"/>
      <c r="R1328" s="194"/>
      <c r="S1328" s="194"/>
      <c r="T1328" s="194"/>
      <c r="U1328" s="194"/>
      <c r="V1328" s="194"/>
      <c r="W1328" s="194"/>
      <c r="X1328" s="194"/>
      <c r="Y1328" s="194"/>
    </row>
    <row r="1329">
      <c r="A1329" s="542"/>
      <c r="B1329" s="337"/>
      <c r="C1329" s="547"/>
      <c r="D1329" s="337"/>
      <c r="E1329" s="559"/>
      <c r="F1329" s="549"/>
      <c r="G1329" s="549"/>
      <c r="H1329" s="337"/>
      <c r="I1329" s="543"/>
      <c r="J1329" s="480"/>
      <c r="K1329" s="488" t="str">
        <f t="shared" si="1"/>
        <v/>
      </c>
      <c r="L1329" s="489">
        <f t="shared" si="6"/>
        <v>123</v>
      </c>
      <c r="M1329" s="489">
        <f t="shared" si="3"/>
        <v>10</v>
      </c>
      <c r="N1329" s="489" t="str">
        <f t="shared" si="4"/>
        <v/>
      </c>
      <c r="O1329" s="194"/>
      <c r="P1329" s="194"/>
      <c r="Q1329" s="194"/>
      <c r="R1329" s="194"/>
      <c r="S1329" s="194"/>
      <c r="T1329" s="194"/>
      <c r="U1329" s="194"/>
      <c r="V1329" s="194"/>
      <c r="W1329" s="194"/>
      <c r="X1329" s="194"/>
      <c r="Y1329" s="194"/>
    </row>
    <row r="1330">
      <c r="A1330" s="542"/>
      <c r="B1330" s="337"/>
      <c r="C1330" s="547"/>
      <c r="D1330" s="337"/>
      <c r="E1330" s="559"/>
      <c r="F1330" s="549"/>
      <c r="G1330" s="549"/>
      <c r="H1330" s="337"/>
      <c r="I1330" s="543"/>
      <c r="J1330" s="480"/>
      <c r="K1330" s="488" t="str">
        <f t="shared" si="1"/>
        <v/>
      </c>
      <c r="L1330" s="489">
        <f t="shared" si="6"/>
        <v>123</v>
      </c>
      <c r="M1330" s="489">
        <f t="shared" si="3"/>
        <v>10</v>
      </c>
      <c r="N1330" s="489" t="str">
        <f t="shared" si="4"/>
        <v/>
      </c>
      <c r="O1330" s="194"/>
      <c r="P1330" s="194"/>
      <c r="Q1330" s="194"/>
      <c r="R1330" s="194"/>
      <c r="S1330" s="194"/>
      <c r="T1330" s="194"/>
      <c r="U1330" s="194"/>
      <c r="V1330" s="194"/>
      <c r="W1330" s="194"/>
      <c r="X1330" s="194"/>
      <c r="Y1330" s="194"/>
    </row>
    <row r="1331">
      <c r="A1331" s="542"/>
      <c r="B1331" s="337"/>
      <c r="C1331" s="547"/>
      <c r="D1331" s="337"/>
      <c r="E1331" s="559"/>
      <c r="F1331" s="549"/>
      <c r="G1331" s="549"/>
      <c r="H1331" s="337"/>
      <c r="I1331" s="543"/>
      <c r="J1331" s="480"/>
      <c r="K1331" s="488" t="str">
        <f t="shared" si="1"/>
        <v/>
      </c>
      <c r="L1331" s="489">
        <f t="shared" si="6"/>
        <v>123</v>
      </c>
      <c r="M1331" s="489">
        <f t="shared" si="3"/>
        <v>10</v>
      </c>
      <c r="N1331" s="489" t="str">
        <f t="shared" si="4"/>
        <v/>
      </c>
      <c r="O1331" s="194"/>
      <c r="P1331" s="194"/>
      <c r="Q1331" s="194"/>
      <c r="R1331" s="194"/>
      <c r="S1331" s="194"/>
      <c r="T1331" s="194"/>
      <c r="U1331" s="194"/>
      <c r="V1331" s="194"/>
      <c r="W1331" s="194"/>
      <c r="X1331" s="194"/>
      <c r="Y1331" s="194"/>
    </row>
    <row r="1332">
      <c r="A1332" s="542"/>
      <c r="B1332" s="337"/>
      <c r="C1332" s="547"/>
      <c r="D1332" s="337"/>
      <c r="E1332" s="559"/>
      <c r="F1332" s="549"/>
      <c r="G1332" s="549"/>
      <c r="H1332" s="337"/>
      <c r="I1332" s="543"/>
      <c r="J1332" s="480"/>
      <c r="K1332" s="488" t="str">
        <f t="shared" si="1"/>
        <v/>
      </c>
      <c r="L1332" s="489">
        <f t="shared" si="6"/>
        <v>123</v>
      </c>
      <c r="M1332" s="489">
        <f t="shared" si="3"/>
        <v>10</v>
      </c>
      <c r="N1332" s="489" t="str">
        <f t="shared" si="4"/>
        <v/>
      </c>
      <c r="O1332" s="194"/>
      <c r="P1332" s="194"/>
      <c r="Q1332" s="194"/>
      <c r="R1332" s="194"/>
      <c r="S1332" s="194"/>
      <c r="T1332" s="194"/>
      <c r="U1332" s="194"/>
      <c r="V1332" s="194"/>
      <c r="W1332" s="194"/>
      <c r="X1332" s="194"/>
      <c r="Y1332" s="194"/>
    </row>
    <row r="1333">
      <c r="A1333" s="542"/>
      <c r="B1333" s="337"/>
      <c r="C1333" s="547"/>
      <c r="D1333" s="337"/>
      <c r="E1333" s="559"/>
      <c r="F1333" s="549"/>
      <c r="G1333" s="549"/>
      <c r="H1333" s="337"/>
      <c r="I1333" s="543"/>
      <c r="J1333" s="480"/>
      <c r="K1333" s="488" t="str">
        <f t="shared" si="1"/>
        <v/>
      </c>
      <c r="L1333" s="489">
        <f t="shared" si="6"/>
        <v>123</v>
      </c>
      <c r="M1333" s="489">
        <f t="shared" si="3"/>
        <v>10</v>
      </c>
      <c r="N1333" s="489" t="str">
        <f t="shared" si="4"/>
        <v/>
      </c>
      <c r="O1333" s="194"/>
      <c r="P1333" s="194"/>
      <c r="Q1333" s="194"/>
      <c r="R1333" s="194"/>
      <c r="S1333" s="194"/>
      <c r="T1333" s="194"/>
      <c r="U1333" s="194"/>
      <c r="V1333" s="194"/>
      <c r="W1333" s="194"/>
      <c r="X1333" s="194"/>
      <c r="Y1333" s="194"/>
    </row>
    <row r="1334">
      <c r="A1334" s="542"/>
      <c r="B1334" s="337"/>
      <c r="C1334" s="547"/>
      <c r="D1334" s="337"/>
      <c r="E1334" s="559"/>
      <c r="F1334" s="549"/>
      <c r="G1334" s="549"/>
      <c r="H1334" s="337"/>
      <c r="I1334" s="543"/>
      <c r="J1334" s="480"/>
      <c r="K1334" s="488" t="str">
        <f t="shared" si="1"/>
        <v/>
      </c>
      <c r="L1334" s="489">
        <f t="shared" si="6"/>
        <v>123</v>
      </c>
      <c r="M1334" s="489">
        <f t="shared" si="3"/>
        <v>10</v>
      </c>
      <c r="N1334" s="489" t="str">
        <f t="shared" si="4"/>
        <v/>
      </c>
      <c r="O1334" s="194"/>
      <c r="P1334" s="194"/>
      <c r="Q1334" s="194"/>
      <c r="R1334" s="194"/>
      <c r="S1334" s="194"/>
      <c r="T1334" s="194"/>
      <c r="U1334" s="194"/>
      <c r="V1334" s="194"/>
      <c r="W1334" s="194"/>
      <c r="X1334" s="194"/>
      <c r="Y1334" s="194"/>
    </row>
    <row r="1335">
      <c r="A1335" s="542"/>
      <c r="B1335" s="337"/>
      <c r="C1335" s="547"/>
      <c r="D1335" s="337"/>
      <c r="E1335" s="559"/>
      <c r="F1335" s="549"/>
      <c r="G1335" s="549"/>
      <c r="H1335" s="337"/>
      <c r="I1335" s="543"/>
      <c r="J1335" s="480"/>
      <c r="K1335" s="488" t="str">
        <f t="shared" si="1"/>
        <v/>
      </c>
      <c r="L1335" s="489">
        <f t="shared" si="6"/>
        <v>123</v>
      </c>
      <c r="M1335" s="489">
        <f t="shared" si="3"/>
        <v>10</v>
      </c>
      <c r="N1335" s="489" t="str">
        <f t="shared" si="4"/>
        <v/>
      </c>
      <c r="O1335" s="194"/>
      <c r="P1335" s="194"/>
      <c r="Q1335" s="194"/>
      <c r="R1335" s="194"/>
      <c r="S1335" s="194"/>
      <c r="T1335" s="194"/>
      <c r="U1335" s="194"/>
      <c r="V1335" s="194"/>
      <c r="W1335" s="194"/>
      <c r="X1335" s="194"/>
      <c r="Y1335" s="194"/>
    </row>
    <row r="1336">
      <c r="A1336" s="542"/>
      <c r="B1336" s="337"/>
      <c r="C1336" s="547"/>
      <c r="D1336" s="337"/>
      <c r="E1336" s="559"/>
      <c r="F1336" s="549"/>
      <c r="G1336" s="549"/>
      <c r="H1336" s="337"/>
      <c r="I1336" s="543"/>
      <c r="J1336" s="480"/>
      <c r="K1336" s="488" t="str">
        <f t="shared" si="1"/>
        <v/>
      </c>
      <c r="L1336" s="489">
        <f t="shared" si="6"/>
        <v>123</v>
      </c>
      <c r="M1336" s="489">
        <f t="shared" si="3"/>
        <v>10</v>
      </c>
      <c r="N1336" s="489" t="str">
        <f t="shared" si="4"/>
        <v/>
      </c>
      <c r="O1336" s="194"/>
      <c r="P1336" s="194"/>
      <c r="Q1336" s="194"/>
      <c r="R1336" s="194"/>
      <c r="S1336" s="194"/>
      <c r="T1336" s="194"/>
      <c r="U1336" s="194"/>
      <c r="V1336" s="194"/>
      <c r="W1336" s="194"/>
      <c r="X1336" s="194"/>
      <c r="Y1336" s="194"/>
    </row>
    <row r="1337">
      <c r="A1337" s="542"/>
      <c r="B1337" s="337"/>
      <c r="C1337" s="547"/>
      <c r="D1337" s="337"/>
      <c r="E1337" s="559"/>
      <c r="F1337" s="549"/>
      <c r="G1337" s="549"/>
      <c r="H1337" s="337"/>
      <c r="I1337" s="543"/>
      <c r="J1337" s="480"/>
      <c r="K1337" s="488" t="str">
        <f t="shared" si="1"/>
        <v/>
      </c>
      <c r="L1337" s="489">
        <f t="shared" si="6"/>
        <v>123</v>
      </c>
      <c r="M1337" s="489">
        <f t="shared" si="3"/>
        <v>10</v>
      </c>
      <c r="N1337" s="489" t="str">
        <f t="shared" si="4"/>
        <v/>
      </c>
      <c r="O1337" s="194"/>
      <c r="P1337" s="194"/>
      <c r="Q1337" s="194"/>
      <c r="R1337" s="194"/>
      <c r="S1337" s="194"/>
      <c r="T1337" s="194"/>
      <c r="U1337" s="194"/>
      <c r="V1337" s="194"/>
      <c r="W1337" s="194"/>
      <c r="X1337" s="194"/>
      <c r="Y1337" s="194"/>
    </row>
    <row r="1338">
      <c r="A1338" s="542"/>
      <c r="B1338" s="337"/>
      <c r="C1338" s="547"/>
      <c r="D1338" s="337"/>
      <c r="E1338" s="559"/>
      <c r="F1338" s="549"/>
      <c r="G1338" s="549"/>
      <c r="H1338" s="337"/>
      <c r="I1338" s="543"/>
      <c r="J1338" s="480"/>
      <c r="K1338" s="488" t="str">
        <f t="shared" si="1"/>
        <v/>
      </c>
      <c r="L1338" s="489">
        <f t="shared" si="6"/>
        <v>123</v>
      </c>
      <c r="M1338" s="489">
        <f t="shared" si="3"/>
        <v>10</v>
      </c>
      <c r="N1338" s="489" t="str">
        <f t="shared" si="4"/>
        <v/>
      </c>
      <c r="O1338" s="194"/>
      <c r="P1338" s="194"/>
      <c r="Q1338" s="194"/>
      <c r="R1338" s="194"/>
      <c r="S1338" s="194"/>
      <c r="T1338" s="194"/>
      <c r="U1338" s="194"/>
      <c r="V1338" s="194"/>
      <c r="W1338" s="194"/>
      <c r="X1338" s="194"/>
      <c r="Y1338" s="194"/>
    </row>
    <row r="1339">
      <c r="A1339" s="542"/>
      <c r="B1339" s="337"/>
      <c r="C1339" s="547"/>
      <c r="D1339" s="337"/>
      <c r="E1339" s="559"/>
      <c r="F1339" s="549"/>
      <c r="G1339" s="549"/>
      <c r="H1339" s="337"/>
      <c r="I1339" s="543"/>
      <c r="J1339" s="480"/>
      <c r="K1339" s="488" t="str">
        <f t="shared" si="1"/>
        <v/>
      </c>
      <c r="L1339" s="489">
        <f t="shared" si="6"/>
        <v>123</v>
      </c>
      <c r="M1339" s="489">
        <f t="shared" si="3"/>
        <v>10</v>
      </c>
      <c r="N1339" s="489" t="str">
        <f t="shared" si="4"/>
        <v/>
      </c>
      <c r="O1339" s="194"/>
      <c r="P1339" s="194"/>
      <c r="Q1339" s="194"/>
      <c r="R1339" s="194"/>
      <c r="S1339" s="194"/>
      <c r="T1339" s="194"/>
      <c r="U1339" s="194"/>
      <c r="V1339" s="194"/>
      <c r="W1339" s="194"/>
      <c r="X1339" s="194"/>
      <c r="Y1339" s="194"/>
    </row>
    <row r="1340">
      <c r="A1340" s="542"/>
      <c r="B1340" s="337"/>
      <c r="C1340" s="547"/>
      <c r="D1340" s="337"/>
      <c r="E1340" s="559"/>
      <c r="F1340" s="549"/>
      <c r="G1340" s="549"/>
      <c r="H1340" s="337"/>
      <c r="I1340" s="543"/>
      <c r="J1340" s="480"/>
      <c r="K1340" s="488" t="str">
        <f t="shared" si="1"/>
        <v/>
      </c>
      <c r="L1340" s="489">
        <f t="shared" si="6"/>
        <v>123</v>
      </c>
      <c r="M1340" s="489">
        <f t="shared" si="3"/>
        <v>10</v>
      </c>
      <c r="N1340" s="489" t="str">
        <f t="shared" si="4"/>
        <v/>
      </c>
      <c r="O1340" s="194"/>
      <c r="P1340" s="194"/>
      <c r="Q1340" s="194"/>
      <c r="R1340" s="194"/>
      <c r="S1340" s="194"/>
      <c r="T1340" s="194"/>
      <c r="U1340" s="194"/>
      <c r="V1340" s="194"/>
      <c r="W1340" s="194"/>
      <c r="X1340" s="194"/>
      <c r="Y1340" s="194"/>
    </row>
    <row r="1341">
      <c r="A1341" s="542"/>
      <c r="B1341" s="337"/>
      <c r="C1341" s="547"/>
      <c r="D1341" s="337"/>
      <c r="E1341" s="559"/>
      <c r="F1341" s="549"/>
      <c r="G1341" s="549"/>
      <c r="H1341" s="337"/>
      <c r="I1341" s="543"/>
      <c r="J1341" s="480"/>
      <c r="K1341" s="488" t="str">
        <f t="shared" si="1"/>
        <v/>
      </c>
      <c r="L1341" s="489">
        <f t="shared" si="6"/>
        <v>123</v>
      </c>
      <c r="M1341" s="489">
        <f t="shared" si="3"/>
        <v>10</v>
      </c>
      <c r="N1341" s="489" t="str">
        <f t="shared" si="4"/>
        <v/>
      </c>
      <c r="O1341" s="194"/>
      <c r="P1341" s="194"/>
      <c r="Q1341" s="194"/>
      <c r="R1341" s="194"/>
      <c r="S1341" s="194"/>
      <c r="T1341" s="194"/>
      <c r="U1341" s="194"/>
      <c r="V1341" s="194"/>
      <c r="W1341" s="194"/>
      <c r="X1341" s="194"/>
      <c r="Y1341" s="194"/>
    </row>
    <row r="1342">
      <c r="A1342" s="542"/>
      <c r="B1342" s="337"/>
      <c r="C1342" s="547"/>
      <c r="D1342" s="337"/>
      <c r="E1342" s="559"/>
      <c r="F1342" s="549"/>
      <c r="G1342" s="549"/>
      <c r="H1342" s="337"/>
      <c r="I1342" s="543"/>
      <c r="J1342" s="480"/>
      <c r="K1342" s="488" t="str">
        <f t="shared" si="1"/>
        <v/>
      </c>
      <c r="L1342" s="489">
        <f t="shared" si="6"/>
        <v>123</v>
      </c>
      <c r="M1342" s="489">
        <f t="shared" si="3"/>
        <v>10</v>
      </c>
      <c r="N1342" s="489" t="str">
        <f t="shared" si="4"/>
        <v/>
      </c>
      <c r="O1342" s="194"/>
      <c r="P1342" s="194"/>
      <c r="Q1342" s="194"/>
      <c r="R1342" s="194"/>
      <c r="S1342" s="194"/>
      <c r="T1342" s="194"/>
      <c r="U1342" s="194"/>
      <c r="V1342" s="194"/>
      <c r="W1342" s="194"/>
      <c r="X1342" s="194"/>
      <c r="Y1342" s="194"/>
    </row>
    <row r="1343">
      <c r="A1343" s="542"/>
      <c r="B1343" s="337"/>
      <c r="C1343" s="547"/>
      <c r="D1343" s="337"/>
      <c r="E1343" s="559"/>
      <c r="F1343" s="549"/>
      <c r="G1343" s="549"/>
      <c r="H1343" s="337"/>
      <c r="I1343" s="543"/>
      <c r="J1343" s="480"/>
      <c r="K1343" s="488" t="str">
        <f t="shared" si="1"/>
        <v/>
      </c>
      <c r="L1343" s="489">
        <f t="shared" si="6"/>
        <v>123</v>
      </c>
      <c r="M1343" s="489">
        <f t="shared" si="3"/>
        <v>10</v>
      </c>
      <c r="N1343" s="489" t="str">
        <f t="shared" si="4"/>
        <v/>
      </c>
      <c r="O1343" s="194"/>
      <c r="P1343" s="194"/>
      <c r="Q1343" s="194"/>
      <c r="R1343" s="194"/>
      <c r="S1343" s="194"/>
      <c r="T1343" s="194"/>
      <c r="U1343" s="194"/>
      <c r="V1343" s="194"/>
      <c r="W1343" s="194"/>
      <c r="X1343" s="194"/>
      <c r="Y1343" s="194"/>
    </row>
    <row r="1344">
      <c r="A1344" s="542"/>
      <c r="B1344" s="337"/>
      <c r="C1344" s="547"/>
      <c r="D1344" s="337"/>
      <c r="E1344" s="559"/>
      <c r="F1344" s="549"/>
      <c r="G1344" s="549"/>
      <c r="H1344" s="337"/>
      <c r="I1344" s="543"/>
      <c r="J1344" s="480"/>
      <c r="K1344" s="488" t="str">
        <f t="shared" si="1"/>
        <v/>
      </c>
      <c r="L1344" s="489">
        <f t="shared" si="6"/>
        <v>123</v>
      </c>
      <c r="M1344" s="489">
        <f t="shared" si="3"/>
        <v>10</v>
      </c>
      <c r="N1344" s="489" t="str">
        <f t="shared" si="4"/>
        <v/>
      </c>
      <c r="O1344" s="194"/>
      <c r="P1344" s="194"/>
      <c r="Q1344" s="194"/>
      <c r="R1344" s="194"/>
      <c r="S1344" s="194"/>
      <c r="T1344" s="194"/>
      <c r="U1344" s="194"/>
      <c r="V1344" s="194"/>
      <c r="W1344" s="194"/>
      <c r="X1344" s="194"/>
      <c r="Y1344" s="194"/>
    </row>
    <row r="1345">
      <c r="A1345" s="542"/>
      <c r="B1345" s="337"/>
      <c r="C1345" s="547"/>
      <c r="D1345" s="337"/>
      <c r="E1345" s="559"/>
      <c r="F1345" s="549"/>
      <c r="G1345" s="549"/>
      <c r="H1345" s="337"/>
      <c r="I1345" s="543"/>
      <c r="J1345" s="480"/>
      <c r="K1345" s="488" t="str">
        <f t="shared" si="1"/>
        <v/>
      </c>
      <c r="L1345" s="489">
        <f t="shared" si="6"/>
        <v>123</v>
      </c>
      <c r="M1345" s="489">
        <f t="shared" si="3"/>
        <v>10</v>
      </c>
      <c r="N1345" s="489" t="str">
        <f t="shared" si="4"/>
        <v/>
      </c>
      <c r="O1345" s="194"/>
      <c r="P1345" s="194"/>
      <c r="Q1345" s="194"/>
      <c r="R1345" s="194"/>
      <c r="S1345" s="194"/>
      <c r="T1345" s="194"/>
      <c r="U1345" s="194"/>
      <c r="V1345" s="194"/>
      <c r="W1345" s="194"/>
      <c r="X1345" s="194"/>
      <c r="Y1345" s="194"/>
    </row>
    <row r="1346">
      <c r="A1346" s="542"/>
      <c r="B1346" s="337"/>
      <c r="C1346" s="547"/>
      <c r="D1346" s="337"/>
      <c r="E1346" s="559"/>
      <c r="F1346" s="549"/>
      <c r="G1346" s="549"/>
      <c r="H1346" s="337"/>
      <c r="I1346" s="543"/>
      <c r="J1346" s="480"/>
      <c r="K1346" s="488" t="str">
        <f t="shared" si="1"/>
        <v/>
      </c>
      <c r="L1346" s="489">
        <f t="shared" si="6"/>
        <v>123</v>
      </c>
      <c r="M1346" s="489">
        <f t="shared" si="3"/>
        <v>10</v>
      </c>
      <c r="N1346" s="489" t="str">
        <f t="shared" si="4"/>
        <v/>
      </c>
      <c r="O1346" s="194"/>
      <c r="P1346" s="194"/>
      <c r="Q1346" s="194"/>
      <c r="R1346" s="194"/>
      <c r="S1346" s="194"/>
      <c r="T1346" s="194"/>
      <c r="U1346" s="194"/>
      <c r="V1346" s="194"/>
      <c r="W1346" s="194"/>
      <c r="X1346" s="194"/>
      <c r="Y1346" s="194"/>
    </row>
    <row r="1347">
      <c r="A1347" s="542"/>
      <c r="B1347" s="337"/>
      <c r="C1347" s="547"/>
      <c r="D1347" s="337"/>
      <c r="E1347" s="559"/>
      <c r="F1347" s="549"/>
      <c r="G1347" s="549"/>
      <c r="H1347" s="337"/>
      <c r="I1347" s="543"/>
      <c r="J1347" s="480"/>
      <c r="K1347" s="488" t="str">
        <f t="shared" si="1"/>
        <v/>
      </c>
      <c r="L1347" s="489">
        <f t="shared" si="6"/>
        <v>123</v>
      </c>
      <c r="M1347" s="489">
        <f t="shared" si="3"/>
        <v>10</v>
      </c>
      <c r="N1347" s="489" t="str">
        <f t="shared" si="4"/>
        <v/>
      </c>
      <c r="O1347" s="194"/>
      <c r="P1347" s="194"/>
      <c r="Q1347" s="194"/>
      <c r="R1347" s="194"/>
      <c r="S1347" s="194"/>
      <c r="T1347" s="194"/>
      <c r="U1347" s="194"/>
      <c r="V1347" s="194"/>
      <c r="W1347" s="194"/>
      <c r="X1347" s="194"/>
      <c r="Y1347" s="194"/>
    </row>
    <row r="1348">
      <c r="A1348" s="542"/>
      <c r="B1348" s="337"/>
      <c r="C1348" s="547"/>
      <c r="D1348" s="337"/>
      <c r="E1348" s="559"/>
      <c r="F1348" s="549"/>
      <c r="G1348" s="549"/>
      <c r="H1348" s="337"/>
      <c r="I1348" s="543"/>
      <c r="J1348" s="480"/>
      <c r="K1348" s="488" t="str">
        <f t="shared" si="1"/>
        <v/>
      </c>
      <c r="L1348" s="489">
        <f t="shared" si="6"/>
        <v>123</v>
      </c>
      <c r="M1348" s="489">
        <f t="shared" si="3"/>
        <v>10</v>
      </c>
      <c r="N1348" s="489" t="str">
        <f t="shared" si="4"/>
        <v/>
      </c>
      <c r="O1348" s="194"/>
      <c r="P1348" s="194"/>
      <c r="Q1348" s="194"/>
      <c r="R1348" s="194"/>
      <c r="S1348" s="194"/>
      <c r="T1348" s="194"/>
      <c r="U1348" s="194"/>
      <c r="V1348" s="194"/>
      <c r="W1348" s="194"/>
      <c r="X1348" s="194"/>
      <c r="Y1348" s="194"/>
    </row>
    <row r="1349">
      <c r="A1349" s="542"/>
      <c r="B1349" s="337"/>
      <c r="C1349" s="547"/>
      <c r="D1349" s="337"/>
      <c r="E1349" s="559"/>
      <c r="F1349" s="549"/>
      <c r="G1349" s="549"/>
      <c r="H1349" s="337"/>
      <c r="I1349" s="543"/>
      <c r="J1349" s="480"/>
      <c r="K1349" s="488" t="str">
        <f t="shared" si="1"/>
        <v/>
      </c>
      <c r="L1349" s="489">
        <f t="shared" si="6"/>
        <v>123</v>
      </c>
      <c r="M1349" s="489">
        <f t="shared" si="3"/>
        <v>10</v>
      </c>
      <c r="N1349" s="489" t="str">
        <f t="shared" si="4"/>
        <v/>
      </c>
      <c r="O1349" s="194"/>
      <c r="P1349" s="194"/>
      <c r="Q1349" s="194"/>
      <c r="R1349" s="194"/>
      <c r="S1349" s="194"/>
      <c r="T1349" s="194"/>
      <c r="U1349" s="194"/>
      <c r="V1349" s="194"/>
      <c r="W1349" s="194"/>
      <c r="X1349" s="194"/>
      <c r="Y1349" s="194"/>
    </row>
    <row r="1350">
      <c r="A1350" s="542"/>
      <c r="B1350" s="337"/>
      <c r="C1350" s="547"/>
      <c r="D1350" s="337"/>
      <c r="E1350" s="559"/>
      <c r="F1350" s="549"/>
      <c r="G1350" s="549"/>
      <c r="H1350" s="337"/>
      <c r="I1350" s="543"/>
      <c r="J1350" s="480"/>
      <c r="K1350" s="488" t="str">
        <f t="shared" si="1"/>
        <v/>
      </c>
      <c r="L1350" s="489">
        <f t="shared" si="6"/>
        <v>123</v>
      </c>
      <c r="M1350" s="489">
        <f t="shared" si="3"/>
        <v>10</v>
      </c>
      <c r="N1350" s="489" t="str">
        <f t="shared" si="4"/>
        <v/>
      </c>
      <c r="O1350" s="194"/>
      <c r="P1350" s="194"/>
      <c r="Q1350" s="194"/>
      <c r="R1350" s="194"/>
      <c r="S1350" s="194"/>
      <c r="T1350" s="194"/>
      <c r="U1350" s="194"/>
      <c r="V1350" s="194"/>
      <c r="W1350" s="194"/>
      <c r="X1350" s="194"/>
      <c r="Y1350" s="194"/>
    </row>
    <row r="1351">
      <c r="A1351" s="542"/>
      <c r="B1351" s="337"/>
      <c r="C1351" s="547"/>
      <c r="D1351" s="337"/>
      <c r="E1351" s="559"/>
      <c r="F1351" s="549"/>
      <c r="G1351" s="549"/>
      <c r="H1351" s="337"/>
      <c r="I1351" s="543"/>
      <c r="J1351" s="480"/>
      <c r="K1351" s="488" t="str">
        <f t="shared" si="1"/>
        <v/>
      </c>
      <c r="L1351" s="489">
        <f t="shared" si="6"/>
        <v>123</v>
      </c>
      <c r="M1351" s="489">
        <f t="shared" si="3"/>
        <v>10</v>
      </c>
      <c r="N1351" s="489" t="str">
        <f t="shared" si="4"/>
        <v/>
      </c>
      <c r="O1351" s="194"/>
      <c r="P1351" s="194"/>
      <c r="Q1351" s="194"/>
      <c r="R1351" s="194"/>
      <c r="S1351" s="194"/>
      <c r="T1351" s="194"/>
      <c r="U1351" s="194"/>
      <c r="V1351" s="194"/>
      <c r="W1351" s="194"/>
      <c r="X1351" s="194"/>
      <c r="Y1351" s="194"/>
    </row>
    <row r="1352">
      <c r="A1352" s="542"/>
      <c r="B1352" s="337"/>
      <c r="C1352" s="547"/>
      <c r="D1352" s="337"/>
      <c r="E1352" s="559"/>
      <c r="F1352" s="549"/>
      <c r="G1352" s="549"/>
      <c r="H1352" s="337"/>
      <c r="I1352" s="543"/>
      <c r="J1352" s="480"/>
      <c r="K1352" s="488" t="str">
        <f t="shared" si="1"/>
        <v/>
      </c>
      <c r="L1352" s="489">
        <f t="shared" si="6"/>
        <v>123</v>
      </c>
      <c r="M1352" s="489">
        <f t="shared" si="3"/>
        <v>10</v>
      </c>
      <c r="N1352" s="489" t="str">
        <f t="shared" si="4"/>
        <v/>
      </c>
      <c r="O1352" s="194"/>
      <c r="P1352" s="194"/>
      <c r="Q1352" s="194"/>
      <c r="R1352" s="194"/>
      <c r="S1352" s="194"/>
      <c r="T1352" s="194"/>
      <c r="U1352" s="194"/>
      <c r="V1352" s="194"/>
      <c r="W1352" s="194"/>
      <c r="X1352" s="194"/>
      <c r="Y1352" s="194"/>
    </row>
    <row r="1353">
      <c r="A1353" s="542"/>
      <c r="B1353" s="337"/>
      <c r="C1353" s="547"/>
      <c r="D1353" s="337"/>
      <c r="E1353" s="559"/>
      <c r="F1353" s="549"/>
      <c r="G1353" s="549"/>
      <c r="H1353" s="337"/>
      <c r="I1353" s="543"/>
      <c r="J1353" s="480"/>
      <c r="K1353" s="488" t="str">
        <f t="shared" si="1"/>
        <v/>
      </c>
      <c r="L1353" s="489">
        <f t="shared" si="6"/>
        <v>123</v>
      </c>
      <c r="M1353" s="489">
        <f t="shared" si="3"/>
        <v>10</v>
      </c>
      <c r="N1353" s="489" t="str">
        <f t="shared" si="4"/>
        <v/>
      </c>
      <c r="O1353" s="194"/>
      <c r="P1353" s="194"/>
      <c r="Q1353" s="194"/>
      <c r="R1353" s="194"/>
      <c r="S1353" s="194"/>
      <c r="T1353" s="194"/>
      <c r="U1353" s="194"/>
      <c r="V1353" s="194"/>
      <c r="W1353" s="194"/>
      <c r="X1353" s="194"/>
      <c r="Y1353" s="194"/>
    </row>
    <row r="1354">
      <c r="A1354" s="542"/>
      <c r="B1354" s="337"/>
      <c r="C1354" s="547"/>
      <c r="D1354" s="337"/>
      <c r="E1354" s="559"/>
      <c r="F1354" s="549"/>
      <c r="G1354" s="549"/>
      <c r="H1354" s="337"/>
      <c r="I1354" s="543"/>
      <c r="J1354" s="480"/>
      <c r="K1354" s="488" t="str">
        <f t="shared" si="1"/>
        <v/>
      </c>
      <c r="L1354" s="489">
        <f t="shared" si="6"/>
        <v>123</v>
      </c>
      <c r="M1354" s="489">
        <f t="shared" si="3"/>
        <v>10</v>
      </c>
      <c r="N1354" s="489" t="str">
        <f t="shared" si="4"/>
        <v/>
      </c>
      <c r="O1354" s="194"/>
      <c r="P1354" s="194"/>
      <c r="Q1354" s="194"/>
      <c r="R1354" s="194"/>
      <c r="S1354" s="194"/>
      <c r="T1354" s="194"/>
      <c r="U1354" s="194"/>
      <c r="V1354" s="194"/>
      <c r="W1354" s="194"/>
      <c r="X1354" s="194"/>
      <c r="Y1354" s="194"/>
    </row>
    <row r="1355">
      <c r="A1355" s="542"/>
      <c r="B1355" s="337"/>
      <c r="C1355" s="547"/>
      <c r="D1355" s="337"/>
      <c r="E1355" s="559"/>
      <c r="F1355" s="549"/>
      <c r="G1355" s="549"/>
      <c r="H1355" s="337"/>
      <c r="I1355" s="543"/>
      <c r="J1355" s="480"/>
      <c r="K1355" s="488" t="str">
        <f t="shared" si="1"/>
        <v/>
      </c>
      <c r="L1355" s="489">
        <f t="shared" si="6"/>
        <v>123</v>
      </c>
      <c r="M1355" s="489">
        <f t="shared" si="3"/>
        <v>10</v>
      </c>
      <c r="N1355" s="489" t="str">
        <f t="shared" si="4"/>
        <v/>
      </c>
      <c r="O1355" s="194"/>
      <c r="P1355" s="194"/>
      <c r="Q1355" s="194"/>
      <c r="R1355" s="194"/>
      <c r="S1355" s="194"/>
      <c r="T1355" s="194"/>
      <c r="U1355" s="194"/>
      <c r="V1355" s="194"/>
      <c r="W1355" s="194"/>
      <c r="X1355" s="194"/>
      <c r="Y1355" s="194"/>
    </row>
    <row r="1356">
      <c r="A1356" s="542"/>
      <c r="B1356" s="337"/>
      <c r="C1356" s="547"/>
      <c r="D1356" s="337"/>
      <c r="E1356" s="559"/>
      <c r="F1356" s="549"/>
      <c r="G1356" s="549"/>
      <c r="H1356" s="337"/>
      <c r="I1356" s="543"/>
      <c r="J1356" s="480"/>
      <c r="K1356" s="488" t="str">
        <f t="shared" si="1"/>
        <v/>
      </c>
      <c r="L1356" s="489">
        <f t="shared" si="6"/>
        <v>123</v>
      </c>
      <c r="M1356" s="489">
        <f t="shared" si="3"/>
        <v>10</v>
      </c>
      <c r="N1356" s="489" t="str">
        <f t="shared" si="4"/>
        <v/>
      </c>
      <c r="O1356" s="194"/>
      <c r="P1356" s="194"/>
      <c r="Q1356" s="194"/>
      <c r="R1356" s="194"/>
      <c r="S1356" s="194"/>
      <c r="T1356" s="194"/>
      <c r="U1356" s="194"/>
      <c r="V1356" s="194"/>
      <c r="W1356" s="194"/>
      <c r="X1356" s="194"/>
      <c r="Y1356" s="194"/>
    </row>
    <row r="1357">
      <c r="A1357" s="542"/>
      <c r="B1357" s="337"/>
      <c r="C1357" s="547"/>
      <c r="D1357" s="337"/>
      <c r="E1357" s="559"/>
      <c r="F1357" s="549"/>
      <c r="G1357" s="549"/>
      <c r="H1357" s="337"/>
      <c r="I1357" s="543"/>
      <c r="J1357" s="480"/>
      <c r="K1357" s="488" t="str">
        <f t="shared" si="1"/>
        <v/>
      </c>
      <c r="L1357" s="489">
        <f t="shared" si="6"/>
        <v>123</v>
      </c>
      <c r="M1357" s="489">
        <f t="shared" si="3"/>
        <v>10</v>
      </c>
      <c r="N1357" s="489" t="str">
        <f t="shared" si="4"/>
        <v/>
      </c>
      <c r="O1357" s="194"/>
      <c r="P1357" s="194"/>
      <c r="Q1357" s="194"/>
      <c r="R1357" s="194"/>
      <c r="S1357" s="194"/>
      <c r="T1357" s="194"/>
      <c r="U1357" s="194"/>
      <c r="V1357" s="194"/>
      <c r="W1357" s="194"/>
      <c r="X1357" s="194"/>
      <c r="Y1357" s="194"/>
    </row>
    <row r="1358">
      <c r="A1358" s="542"/>
      <c r="B1358" s="337"/>
      <c r="C1358" s="547"/>
      <c r="D1358" s="337"/>
      <c r="E1358" s="559"/>
      <c r="F1358" s="549"/>
      <c r="G1358" s="549"/>
      <c r="H1358" s="337"/>
      <c r="I1358" s="543"/>
      <c r="J1358" s="480"/>
      <c r="K1358" s="488" t="str">
        <f t="shared" si="1"/>
        <v/>
      </c>
      <c r="L1358" s="489">
        <f t="shared" si="6"/>
        <v>123</v>
      </c>
      <c r="M1358" s="489">
        <f t="shared" si="3"/>
        <v>10</v>
      </c>
      <c r="N1358" s="489" t="str">
        <f t="shared" si="4"/>
        <v/>
      </c>
      <c r="O1358" s="194"/>
      <c r="P1358" s="194"/>
      <c r="Q1358" s="194"/>
      <c r="R1358" s="194"/>
      <c r="S1358" s="194"/>
      <c r="T1358" s="194"/>
      <c r="U1358" s="194"/>
      <c r="V1358" s="194"/>
      <c r="W1358" s="194"/>
      <c r="X1358" s="194"/>
      <c r="Y1358" s="194"/>
    </row>
    <row r="1359">
      <c r="A1359" s="542"/>
      <c r="B1359" s="337"/>
      <c r="C1359" s="547"/>
      <c r="D1359" s="337"/>
      <c r="E1359" s="559"/>
      <c r="F1359" s="549"/>
      <c r="G1359" s="549"/>
      <c r="H1359" s="337"/>
      <c r="I1359" s="543"/>
      <c r="J1359" s="480"/>
      <c r="K1359" s="488" t="str">
        <f t="shared" si="1"/>
        <v/>
      </c>
      <c r="L1359" s="489">
        <f t="shared" si="6"/>
        <v>123</v>
      </c>
      <c r="M1359" s="489">
        <f t="shared" si="3"/>
        <v>10</v>
      </c>
      <c r="N1359" s="489" t="str">
        <f t="shared" si="4"/>
        <v/>
      </c>
      <c r="O1359" s="194"/>
      <c r="P1359" s="194"/>
      <c r="Q1359" s="194"/>
      <c r="R1359" s="194"/>
      <c r="S1359" s="194"/>
      <c r="T1359" s="194"/>
      <c r="U1359" s="194"/>
      <c r="V1359" s="194"/>
      <c r="W1359" s="194"/>
      <c r="X1359" s="194"/>
      <c r="Y1359" s="194"/>
    </row>
    <row r="1360">
      <c r="A1360" s="542"/>
      <c r="B1360" s="337"/>
      <c r="C1360" s="547"/>
      <c r="D1360" s="337"/>
      <c r="E1360" s="559"/>
      <c r="F1360" s="549"/>
      <c r="G1360" s="549"/>
      <c r="H1360" s="337"/>
      <c r="I1360" s="543"/>
      <c r="J1360" s="480"/>
      <c r="K1360" s="488" t="str">
        <f t="shared" si="1"/>
        <v/>
      </c>
      <c r="L1360" s="489">
        <f t="shared" si="6"/>
        <v>123</v>
      </c>
      <c r="M1360" s="489">
        <f t="shared" si="3"/>
        <v>10</v>
      </c>
      <c r="N1360" s="489" t="str">
        <f t="shared" si="4"/>
        <v/>
      </c>
      <c r="O1360" s="194"/>
      <c r="P1360" s="194"/>
      <c r="Q1360" s="194"/>
      <c r="R1360" s="194"/>
      <c r="S1360" s="194"/>
      <c r="T1360" s="194"/>
      <c r="U1360" s="194"/>
      <c r="V1360" s="194"/>
      <c r="W1360" s="194"/>
      <c r="X1360" s="194"/>
      <c r="Y1360" s="194"/>
    </row>
    <row r="1361">
      <c r="A1361" s="542"/>
      <c r="B1361" s="337"/>
      <c r="C1361" s="547"/>
      <c r="D1361" s="337"/>
      <c r="E1361" s="559"/>
      <c r="F1361" s="549"/>
      <c r="G1361" s="549"/>
      <c r="H1361" s="337"/>
      <c r="I1361" s="543"/>
      <c r="J1361" s="480"/>
      <c r="K1361" s="488" t="str">
        <f t="shared" si="1"/>
        <v/>
      </c>
      <c r="L1361" s="489">
        <f t="shared" si="6"/>
        <v>123</v>
      </c>
      <c r="M1361" s="489">
        <f t="shared" si="3"/>
        <v>10</v>
      </c>
      <c r="N1361" s="489" t="str">
        <f t="shared" si="4"/>
        <v/>
      </c>
      <c r="O1361" s="194"/>
      <c r="P1361" s="194"/>
      <c r="Q1361" s="194"/>
      <c r="R1361" s="194"/>
      <c r="S1361" s="194"/>
      <c r="T1361" s="194"/>
      <c r="U1361" s="194"/>
      <c r="V1361" s="194"/>
      <c r="W1361" s="194"/>
      <c r="X1361" s="194"/>
      <c r="Y1361" s="194"/>
    </row>
    <row r="1362">
      <c r="A1362" s="542"/>
      <c r="B1362" s="337"/>
      <c r="C1362" s="547"/>
      <c r="D1362" s="337"/>
      <c r="E1362" s="559"/>
      <c r="F1362" s="549"/>
      <c r="G1362" s="549"/>
      <c r="H1362" s="337"/>
      <c r="I1362" s="543"/>
      <c r="J1362" s="480"/>
      <c r="K1362" s="488" t="str">
        <f t="shared" si="1"/>
        <v/>
      </c>
      <c r="L1362" s="489">
        <f t="shared" si="6"/>
        <v>123</v>
      </c>
      <c r="M1362" s="489">
        <f t="shared" si="3"/>
        <v>10</v>
      </c>
      <c r="N1362" s="489" t="str">
        <f t="shared" si="4"/>
        <v/>
      </c>
      <c r="O1362" s="194"/>
      <c r="P1362" s="194"/>
      <c r="Q1362" s="194"/>
      <c r="R1362" s="194"/>
      <c r="S1362" s="194"/>
      <c r="T1362" s="194"/>
      <c r="U1362" s="194"/>
      <c r="V1362" s="194"/>
      <c r="W1362" s="194"/>
      <c r="X1362" s="194"/>
      <c r="Y1362" s="194"/>
    </row>
    <row r="1363">
      <c r="A1363" s="542"/>
      <c r="B1363" s="337"/>
      <c r="C1363" s="547"/>
      <c r="D1363" s="337"/>
      <c r="E1363" s="559"/>
      <c r="F1363" s="549"/>
      <c r="G1363" s="549"/>
      <c r="H1363" s="337"/>
      <c r="I1363" s="543"/>
      <c r="J1363" s="480"/>
      <c r="K1363" s="488" t="str">
        <f t="shared" si="1"/>
        <v/>
      </c>
      <c r="L1363" s="489">
        <f t="shared" si="6"/>
        <v>123</v>
      </c>
      <c r="M1363" s="489">
        <f t="shared" si="3"/>
        <v>10</v>
      </c>
      <c r="N1363" s="489" t="str">
        <f t="shared" si="4"/>
        <v/>
      </c>
      <c r="O1363" s="194"/>
      <c r="P1363" s="194"/>
      <c r="Q1363" s="194"/>
      <c r="R1363" s="194"/>
      <c r="S1363" s="194"/>
      <c r="T1363" s="194"/>
      <c r="U1363" s="194"/>
      <c r="V1363" s="194"/>
      <c r="W1363" s="194"/>
      <c r="X1363" s="194"/>
      <c r="Y1363" s="194"/>
    </row>
    <row r="1364">
      <c r="A1364" s="542"/>
      <c r="B1364" s="337"/>
      <c r="C1364" s="547"/>
      <c r="D1364" s="337"/>
      <c r="E1364" s="559"/>
      <c r="F1364" s="549"/>
      <c r="G1364" s="549"/>
      <c r="H1364" s="337"/>
      <c r="I1364" s="543"/>
      <c r="J1364" s="480"/>
      <c r="K1364" s="488" t="str">
        <f t="shared" si="1"/>
        <v/>
      </c>
      <c r="L1364" s="489">
        <f t="shared" si="6"/>
        <v>123</v>
      </c>
      <c r="M1364" s="489">
        <f t="shared" si="3"/>
        <v>10</v>
      </c>
      <c r="N1364" s="489" t="str">
        <f t="shared" si="4"/>
        <v/>
      </c>
      <c r="O1364" s="194"/>
      <c r="P1364" s="194"/>
      <c r="Q1364" s="194"/>
      <c r="R1364" s="194"/>
      <c r="S1364" s="194"/>
      <c r="T1364" s="194"/>
      <c r="U1364" s="194"/>
      <c r="V1364" s="194"/>
      <c r="W1364" s="194"/>
      <c r="X1364" s="194"/>
      <c r="Y1364" s="194"/>
    </row>
    <row r="1365">
      <c r="A1365" s="542"/>
      <c r="B1365" s="337"/>
      <c r="C1365" s="547"/>
      <c r="D1365" s="337"/>
      <c r="E1365" s="559"/>
      <c r="F1365" s="549"/>
      <c r="G1365" s="549"/>
      <c r="H1365" s="337"/>
      <c r="I1365" s="543"/>
      <c r="J1365" s="480"/>
      <c r="K1365" s="488" t="str">
        <f t="shared" si="1"/>
        <v/>
      </c>
      <c r="L1365" s="489">
        <f t="shared" si="6"/>
        <v>123</v>
      </c>
      <c r="M1365" s="489">
        <f t="shared" si="3"/>
        <v>10</v>
      </c>
      <c r="N1365" s="489" t="str">
        <f t="shared" si="4"/>
        <v/>
      </c>
      <c r="O1365" s="194"/>
      <c r="P1365" s="194"/>
      <c r="Q1365" s="194"/>
      <c r="R1365" s="194"/>
      <c r="S1365" s="194"/>
      <c r="T1365" s="194"/>
      <c r="U1365" s="194"/>
      <c r="V1365" s="194"/>
      <c r="W1365" s="194"/>
      <c r="X1365" s="194"/>
      <c r="Y1365" s="194"/>
    </row>
    <row r="1366">
      <c r="A1366" s="542"/>
      <c r="B1366" s="337"/>
      <c r="C1366" s="547"/>
      <c r="D1366" s="337"/>
      <c r="E1366" s="559"/>
      <c r="F1366" s="549"/>
      <c r="G1366" s="549"/>
      <c r="H1366" s="337"/>
      <c r="I1366" s="543"/>
      <c r="J1366" s="480"/>
      <c r="K1366" s="488" t="str">
        <f t="shared" si="1"/>
        <v/>
      </c>
      <c r="L1366" s="489">
        <f t="shared" si="6"/>
        <v>123</v>
      </c>
      <c r="M1366" s="489">
        <f t="shared" si="3"/>
        <v>10</v>
      </c>
      <c r="N1366" s="489" t="str">
        <f t="shared" si="4"/>
        <v/>
      </c>
      <c r="O1366" s="194"/>
      <c r="P1366" s="194"/>
      <c r="Q1366" s="194"/>
      <c r="R1366" s="194"/>
      <c r="S1366" s="194"/>
      <c r="T1366" s="194"/>
      <c r="U1366" s="194"/>
      <c r="V1366" s="194"/>
      <c r="W1366" s="194"/>
      <c r="X1366" s="194"/>
      <c r="Y1366" s="194"/>
    </row>
    <row r="1367">
      <c r="A1367" s="542"/>
      <c r="B1367" s="337"/>
      <c r="C1367" s="547"/>
      <c r="D1367" s="337"/>
      <c r="E1367" s="559"/>
      <c r="F1367" s="549"/>
      <c r="G1367" s="549"/>
      <c r="H1367" s="337"/>
      <c r="I1367" s="543"/>
      <c r="J1367" s="480"/>
      <c r="K1367" s="488" t="str">
        <f t="shared" si="1"/>
        <v/>
      </c>
      <c r="L1367" s="489">
        <f t="shared" si="6"/>
        <v>123</v>
      </c>
      <c r="M1367" s="489">
        <f t="shared" si="3"/>
        <v>10</v>
      </c>
      <c r="N1367" s="489" t="str">
        <f t="shared" si="4"/>
        <v/>
      </c>
      <c r="O1367" s="194"/>
      <c r="P1367" s="194"/>
      <c r="Q1367" s="194"/>
      <c r="R1367" s="194"/>
      <c r="S1367" s="194"/>
      <c r="T1367" s="194"/>
      <c r="U1367" s="194"/>
      <c r="V1367" s="194"/>
      <c r="W1367" s="194"/>
      <c r="X1367" s="194"/>
      <c r="Y1367" s="194"/>
    </row>
    <row r="1368">
      <c r="A1368" s="542"/>
      <c r="B1368" s="337"/>
      <c r="C1368" s="547"/>
      <c r="D1368" s="337"/>
      <c r="E1368" s="559"/>
      <c r="F1368" s="549"/>
      <c r="G1368" s="549"/>
      <c r="H1368" s="337"/>
      <c r="I1368" s="543"/>
      <c r="J1368" s="480"/>
      <c r="K1368" s="488" t="str">
        <f t="shared" si="1"/>
        <v/>
      </c>
      <c r="L1368" s="489">
        <f t="shared" si="6"/>
        <v>123</v>
      </c>
      <c r="M1368" s="489">
        <f t="shared" si="3"/>
        <v>10</v>
      </c>
      <c r="N1368" s="489" t="str">
        <f t="shared" si="4"/>
        <v/>
      </c>
      <c r="O1368" s="194"/>
      <c r="P1368" s="194"/>
      <c r="Q1368" s="194"/>
      <c r="R1368" s="194"/>
      <c r="S1368" s="194"/>
      <c r="T1368" s="194"/>
      <c r="U1368" s="194"/>
      <c r="V1368" s="194"/>
      <c r="W1368" s="194"/>
      <c r="X1368" s="194"/>
      <c r="Y1368" s="194"/>
    </row>
    <row r="1369">
      <c r="A1369" s="542"/>
      <c r="B1369" s="337"/>
      <c r="C1369" s="547"/>
      <c r="D1369" s="337"/>
      <c r="E1369" s="559"/>
      <c r="F1369" s="549"/>
      <c r="G1369" s="549"/>
      <c r="H1369" s="337"/>
      <c r="I1369" s="543"/>
      <c r="J1369" s="480"/>
      <c r="K1369" s="488" t="str">
        <f t="shared" si="1"/>
        <v/>
      </c>
      <c r="L1369" s="489">
        <f t="shared" si="6"/>
        <v>123</v>
      </c>
      <c r="M1369" s="489">
        <f t="shared" si="3"/>
        <v>10</v>
      </c>
      <c r="N1369" s="489" t="str">
        <f t="shared" si="4"/>
        <v/>
      </c>
      <c r="O1369" s="194"/>
      <c r="P1369" s="194"/>
      <c r="Q1369" s="194"/>
      <c r="R1369" s="194"/>
      <c r="S1369" s="194"/>
      <c r="T1369" s="194"/>
      <c r="U1369" s="194"/>
      <c r="V1369" s="194"/>
      <c r="W1369" s="194"/>
      <c r="X1369" s="194"/>
      <c r="Y1369" s="194"/>
    </row>
    <row r="1370">
      <c r="A1370" s="542"/>
      <c r="B1370" s="225"/>
      <c r="C1370" s="226"/>
      <c r="D1370" s="552"/>
      <c r="E1370" s="553"/>
      <c r="F1370" s="554"/>
      <c r="G1370" s="554"/>
      <c r="H1370" s="337"/>
      <c r="I1370" s="476"/>
      <c r="J1370" s="194"/>
      <c r="K1370" s="488" t="str">
        <f t="shared" si="1"/>
        <v/>
      </c>
      <c r="L1370" s="489">
        <f t="shared" si="6"/>
        <v>123</v>
      </c>
      <c r="M1370" s="489">
        <f t="shared" si="3"/>
        <v>10</v>
      </c>
      <c r="N1370" s="489" t="str">
        <f t="shared" si="4"/>
        <v/>
      </c>
      <c r="O1370" s="194"/>
      <c r="P1370" s="194"/>
      <c r="Q1370" s="194"/>
      <c r="R1370" s="194"/>
      <c r="S1370" s="194"/>
      <c r="T1370" s="194"/>
      <c r="U1370" s="194"/>
      <c r="V1370" s="194"/>
      <c r="W1370" s="194"/>
      <c r="X1370" s="194"/>
      <c r="Y1370" s="194"/>
    </row>
    <row r="1371">
      <c r="A1371" s="542"/>
      <c r="B1371" s="546"/>
      <c r="C1371" s="571"/>
      <c r="D1371" s="337"/>
      <c r="E1371" s="548"/>
      <c r="F1371" s="549"/>
      <c r="G1371" s="549"/>
      <c r="H1371" s="337"/>
      <c r="I1371" s="476"/>
      <c r="J1371" s="194"/>
      <c r="K1371" s="488" t="str">
        <f t="shared" si="1"/>
        <v/>
      </c>
      <c r="L1371" s="489">
        <f t="shared" si="6"/>
        <v>123</v>
      </c>
      <c r="M1371" s="489">
        <f t="shared" si="3"/>
        <v>10</v>
      </c>
      <c r="N1371" s="489" t="str">
        <f t="shared" si="4"/>
        <v/>
      </c>
      <c r="O1371" s="194"/>
      <c r="P1371" s="194"/>
      <c r="Q1371" s="194"/>
      <c r="R1371" s="194"/>
      <c r="S1371" s="194"/>
      <c r="T1371" s="194"/>
      <c r="U1371" s="194"/>
      <c r="V1371" s="194"/>
      <c r="W1371" s="194"/>
      <c r="X1371" s="194"/>
      <c r="Y1371" s="194"/>
    </row>
    <row r="1372">
      <c r="A1372" s="542"/>
      <c r="B1372" s="546"/>
      <c r="C1372" s="571"/>
      <c r="D1372" s="337"/>
      <c r="E1372" s="548"/>
      <c r="F1372" s="549"/>
      <c r="G1372" s="549"/>
      <c r="H1372" s="337"/>
      <c r="I1372" s="476"/>
      <c r="J1372" s="194"/>
      <c r="K1372" s="488" t="str">
        <f t="shared" si="1"/>
        <v/>
      </c>
      <c r="L1372" s="489">
        <f t="shared" si="6"/>
        <v>123</v>
      </c>
      <c r="M1372" s="489">
        <f t="shared" si="3"/>
        <v>10</v>
      </c>
      <c r="N1372" s="489" t="str">
        <f t="shared" si="4"/>
        <v/>
      </c>
      <c r="O1372" s="194"/>
      <c r="P1372" s="194"/>
      <c r="Q1372" s="194"/>
      <c r="R1372" s="194"/>
      <c r="S1372" s="194"/>
      <c r="T1372" s="194"/>
      <c r="U1372" s="194"/>
      <c r="V1372" s="194"/>
      <c r="W1372" s="194"/>
      <c r="X1372" s="194"/>
      <c r="Y1372" s="194"/>
    </row>
    <row r="1373">
      <c r="A1373" s="542"/>
      <c r="B1373" s="546"/>
      <c r="C1373" s="571"/>
      <c r="D1373" s="337"/>
      <c r="E1373" s="548"/>
      <c r="F1373" s="549"/>
      <c r="G1373" s="549"/>
      <c r="H1373" s="337"/>
      <c r="I1373" s="476"/>
      <c r="J1373" s="194"/>
      <c r="K1373" s="488" t="str">
        <f t="shared" si="1"/>
        <v/>
      </c>
      <c r="L1373" s="489">
        <f t="shared" si="6"/>
        <v>123</v>
      </c>
      <c r="M1373" s="489">
        <f t="shared" si="3"/>
        <v>10</v>
      </c>
      <c r="N1373" s="489" t="str">
        <f t="shared" si="4"/>
        <v/>
      </c>
      <c r="O1373" s="194"/>
      <c r="P1373" s="194"/>
      <c r="Q1373" s="194"/>
      <c r="R1373" s="194"/>
      <c r="S1373" s="194"/>
      <c r="T1373" s="194"/>
      <c r="U1373" s="194"/>
      <c r="V1373" s="194"/>
      <c r="W1373" s="194"/>
      <c r="X1373" s="194"/>
      <c r="Y1373" s="194"/>
    </row>
    <row r="1374">
      <c r="A1374" s="542"/>
      <c r="B1374" s="546"/>
      <c r="C1374" s="571"/>
      <c r="D1374" s="337"/>
      <c r="E1374" s="548"/>
      <c r="F1374" s="549"/>
      <c r="G1374" s="549"/>
      <c r="H1374" s="337"/>
      <c r="I1374" s="476"/>
      <c r="J1374" s="194"/>
      <c r="K1374" s="488" t="str">
        <f t="shared" si="1"/>
        <v/>
      </c>
      <c r="L1374" s="489">
        <f t="shared" si="6"/>
        <v>123</v>
      </c>
      <c r="M1374" s="489">
        <f t="shared" si="3"/>
        <v>10</v>
      </c>
      <c r="N1374" s="489" t="str">
        <f t="shared" si="4"/>
        <v/>
      </c>
      <c r="O1374" s="194"/>
      <c r="P1374" s="194"/>
      <c r="Q1374" s="194"/>
      <c r="R1374" s="194"/>
      <c r="S1374" s="194"/>
      <c r="T1374" s="194"/>
      <c r="U1374" s="194"/>
      <c r="V1374" s="194"/>
      <c r="W1374" s="194"/>
      <c r="X1374" s="194"/>
      <c r="Y1374" s="194"/>
    </row>
    <row r="1375">
      <c r="A1375" s="542"/>
      <c r="B1375" s="546"/>
      <c r="C1375" s="571"/>
      <c r="D1375" s="337"/>
      <c r="E1375" s="548"/>
      <c r="F1375" s="549"/>
      <c r="G1375" s="549"/>
      <c r="H1375" s="337"/>
      <c r="I1375" s="476"/>
      <c r="J1375" s="194"/>
      <c r="K1375" s="488" t="str">
        <f t="shared" si="1"/>
        <v/>
      </c>
      <c r="L1375" s="489">
        <f t="shared" si="6"/>
        <v>123</v>
      </c>
      <c r="M1375" s="489">
        <f t="shared" si="3"/>
        <v>10</v>
      </c>
      <c r="N1375" s="489" t="str">
        <f t="shared" si="4"/>
        <v/>
      </c>
      <c r="O1375" s="194"/>
      <c r="P1375" s="194"/>
      <c r="Q1375" s="194"/>
      <c r="R1375" s="194"/>
      <c r="S1375" s="194"/>
      <c r="T1375" s="194"/>
      <c r="U1375" s="194"/>
      <c r="V1375" s="194"/>
      <c r="W1375" s="194"/>
      <c r="X1375" s="194"/>
      <c r="Y1375" s="194"/>
    </row>
    <row r="1376">
      <c r="A1376" s="542"/>
      <c r="B1376" s="546"/>
      <c r="C1376" s="571"/>
      <c r="D1376" s="337"/>
      <c r="E1376" s="548"/>
      <c r="F1376" s="549"/>
      <c r="G1376" s="549"/>
      <c r="H1376" s="337"/>
      <c r="I1376" s="476"/>
      <c r="J1376" s="194"/>
      <c r="K1376" s="488" t="str">
        <f t="shared" si="1"/>
        <v/>
      </c>
      <c r="L1376" s="489">
        <f t="shared" si="6"/>
        <v>123</v>
      </c>
      <c r="M1376" s="489">
        <f t="shared" si="3"/>
        <v>10</v>
      </c>
      <c r="N1376" s="489" t="str">
        <f t="shared" si="4"/>
        <v/>
      </c>
      <c r="O1376" s="194"/>
      <c r="P1376" s="194"/>
      <c r="Q1376" s="194"/>
      <c r="R1376" s="194"/>
      <c r="S1376" s="194"/>
      <c r="T1376" s="194"/>
      <c r="U1376" s="194"/>
      <c r="V1376" s="194"/>
      <c r="W1376" s="194"/>
      <c r="X1376" s="194"/>
      <c r="Y1376" s="194"/>
    </row>
    <row r="1377">
      <c r="A1377" s="542"/>
      <c r="B1377" s="546"/>
      <c r="C1377" s="571"/>
      <c r="D1377" s="337"/>
      <c r="E1377" s="548"/>
      <c r="F1377" s="549"/>
      <c r="G1377" s="549"/>
      <c r="H1377" s="337"/>
      <c r="I1377" s="476"/>
      <c r="J1377" s="194"/>
      <c r="K1377" s="488" t="str">
        <f t="shared" si="1"/>
        <v/>
      </c>
      <c r="L1377" s="489">
        <f t="shared" si="6"/>
        <v>123</v>
      </c>
      <c r="M1377" s="489">
        <f t="shared" si="3"/>
        <v>10</v>
      </c>
      <c r="N1377" s="489" t="str">
        <f t="shared" si="4"/>
        <v/>
      </c>
      <c r="O1377" s="194"/>
      <c r="P1377" s="194"/>
      <c r="Q1377" s="194"/>
      <c r="R1377" s="194"/>
      <c r="S1377" s="194"/>
      <c r="T1377" s="194"/>
      <c r="U1377" s="194"/>
      <c r="V1377" s="194"/>
      <c r="W1377" s="194"/>
      <c r="X1377" s="194"/>
      <c r="Y1377" s="194"/>
    </row>
    <row r="1378">
      <c r="A1378" s="542"/>
      <c r="B1378" s="546"/>
      <c r="C1378" s="571"/>
      <c r="D1378" s="337"/>
      <c r="E1378" s="548"/>
      <c r="F1378" s="549"/>
      <c r="G1378" s="549"/>
      <c r="H1378" s="337"/>
      <c r="I1378" s="476"/>
      <c r="J1378" s="194"/>
      <c r="K1378" s="488" t="str">
        <f t="shared" si="1"/>
        <v/>
      </c>
      <c r="L1378" s="489">
        <f t="shared" si="6"/>
        <v>123</v>
      </c>
      <c r="M1378" s="489">
        <f t="shared" si="3"/>
        <v>10</v>
      </c>
      <c r="N1378" s="489" t="str">
        <f t="shared" si="4"/>
        <v/>
      </c>
      <c r="O1378" s="194"/>
      <c r="P1378" s="194"/>
      <c r="Q1378" s="194"/>
      <c r="R1378" s="194"/>
      <c r="S1378" s="194"/>
      <c r="T1378" s="194"/>
      <c r="U1378" s="194"/>
      <c r="V1378" s="194"/>
      <c r="W1378" s="194"/>
      <c r="X1378" s="194"/>
      <c r="Y1378" s="194"/>
    </row>
    <row r="1379">
      <c r="A1379" s="542"/>
      <c r="B1379" s="546"/>
      <c r="C1379" s="571"/>
      <c r="D1379" s="337"/>
      <c r="E1379" s="548"/>
      <c r="F1379" s="549"/>
      <c r="G1379" s="549"/>
      <c r="H1379" s="337"/>
      <c r="I1379" s="476"/>
      <c r="J1379" s="194"/>
      <c r="K1379" s="488" t="str">
        <f t="shared" si="1"/>
        <v/>
      </c>
      <c r="L1379" s="489">
        <f t="shared" si="6"/>
        <v>123</v>
      </c>
      <c r="M1379" s="489">
        <f t="shared" si="3"/>
        <v>10</v>
      </c>
      <c r="N1379" s="489" t="str">
        <f t="shared" si="4"/>
        <v/>
      </c>
      <c r="O1379" s="194"/>
      <c r="P1379" s="194"/>
      <c r="Q1379" s="194"/>
      <c r="R1379" s="194"/>
      <c r="S1379" s="194"/>
      <c r="T1379" s="194"/>
      <c r="U1379" s="194"/>
      <c r="V1379" s="194"/>
      <c r="W1379" s="194"/>
      <c r="X1379" s="194"/>
      <c r="Y1379" s="194"/>
    </row>
    <row r="1380">
      <c r="A1380" s="542"/>
      <c r="B1380" s="546"/>
      <c r="C1380" s="571"/>
      <c r="D1380" s="337"/>
      <c r="E1380" s="548"/>
      <c r="F1380" s="549"/>
      <c r="G1380" s="549"/>
      <c r="H1380" s="337"/>
      <c r="I1380" s="476"/>
      <c r="J1380" s="194"/>
      <c r="K1380" s="488" t="str">
        <f t="shared" si="1"/>
        <v/>
      </c>
      <c r="L1380" s="489">
        <f t="shared" si="6"/>
        <v>123</v>
      </c>
      <c r="M1380" s="489">
        <f t="shared" si="3"/>
        <v>10</v>
      </c>
      <c r="N1380" s="489" t="str">
        <f t="shared" si="4"/>
        <v/>
      </c>
      <c r="O1380" s="194"/>
      <c r="P1380" s="194"/>
      <c r="Q1380" s="194"/>
      <c r="R1380" s="194"/>
      <c r="S1380" s="194"/>
      <c r="T1380" s="194"/>
      <c r="U1380" s="194"/>
      <c r="V1380" s="194"/>
      <c r="W1380" s="194"/>
      <c r="X1380" s="194"/>
      <c r="Y1380" s="194"/>
    </row>
    <row r="1381">
      <c r="A1381" s="542"/>
      <c r="B1381" s="546"/>
      <c r="C1381" s="571"/>
      <c r="D1381" s="337"/>
      <c r="E1381" s="548"/>
      <c r="F1381" s="549"/>
      <c r="G1381" s="549"/>
      <c r="H1381" s="337"/>
      <c r="I1381" s="476"/>
      <c r="J1381" s="194"/>
      <c r="K1381" s="488" t="str">
        <f t="shared" si="1"/>
        <v/>
      </c>
      <c r="L1381" s="489">
        <f t="shared" si="6"/>
        <v>123</v>
      </c>
      <c r="M1381" s="489">
        <f t="shared" si="3"/>
        <v>10</v>
      </c>
      <c r="N1381" s="489" t="str">
        <f t="shared" si="4"/>
        <v/>
      </c>
      <c r="O1381" s="194"/>
      <c r="P1381" s="194"/>
      <c r="Q1381" s="194"/>
      <c r="R1381" s="194"/>
      <c r="S1381" s="194"/>
      <c r="T1381" s="194"/>
      <c r="U1381" s="194"/>
      <c r="V1381" s="194"/>
      <c r="W1381" s="194"/>
      <c r="X1381" s="194"/>
      <c r="Y1381" s="194"/>
    </row>
    <row r="1382">
      <c r="A1382" s="542"/>
      <c r="B1382" s="546"/>
      <c r="C1382" s="571"/>
      <c r="D1382" s="337"/>
      <c r="E1382" s="548"/>
      <c r="F1382" s="549"/>
      <c r="G1382" s="549"/>
      <c r="H1382" s="337"/>
      <c r="I1382" s="476"/>
      <c r="J1382" s="194"/>
      <c r="K1382" s="488" t="str">
        <f t="shared" si="1"/>
        <v/>
      </c>
      <c r="L1382" s="489">
        <f t="shared" si="6"/>
        <v>123</v>
      </c>
      <c r="M1382" s="489">
        <f t="shared" si="3"/>
        <v>10</v>
      </c>
      <c r="N1382" s="489" t="str">
        <f t="shared" si="4"/>
        <v/>
      </c>
      <c r="O1382" s="194"/>
      <c r="P1382" s="194"/>
      <c r="Q1382" s="194"/>
      <c r="R1382" s="194"/>
      <c r="S1382" s="194"/>
      <c r="T1382" s="194"/>
      <c r="U1382" s="194"/>
      <c r="V1382" s="194"/>
      <c r="W1382" s="194"/>
      <c r="X1382" s="194"/>
      <c r="Y1382" s="194"/>
    </row>
    <row r="1383">
      <c r="A1383" s="542"/>
      <c r="B1383" s="546"/>
      <c r="C1383" s="571"/>
      <c r="D1383" s="337"/>
      <c r="E1383" s="548"/>
      <c r="F1383" s="549"/>
      <c r="G1383" s="549"/>
      <c r="H1383" s="337"/>
      <c r="I1383" s="476"/>
      <c r="J1383" s="194"/>
      <c r="K1383" s="488" t="str">
        <f t="shared" si="1"/>
        <v/>
      </c>
      <c r="L1383" s="489">
        <f t="shared" si="6"/>
        <v>123</v>
      </c>
      <c r="M1383" s="489">
        <f t="shared" si="3"/>
        <v>10</v>
      </c>
      <c r="N1383" s="489" t="str">
        <f t="shared" si="4"/>
        <v/>
      </c>
      <c r="O1383" s="194"/>
      <c r="P1383" s="194"/>
      <c r="Q1383" s="194"/>
      <c r="R1383" s="194"/>
      <c r="S1383" s="194"/>
      <c r="T1383" s="194"/>
      <c r="U1383" s="194"/>
      <c r="V1383" s="194"/>
      <c r="W1383" s="194"/>
      <c r="X1383" s="194"/>
      <c r="Y1383" s="194"/>
    </row>
    <row r="1384">
      <c r="A1384" s="542"/>
      <c r="B1384" s="546"/>
      <c r="C1384" s="571"/>
      <c r="D1384" s="337"/>
      <c r="E1384" s="548"/>
      <c r="F1384" s="549"/>
      <c r="G1384" s="549"/>
      <c r="H1384" s="337"/>
      <c r="I1384" s="476"/>
      <c r="J1384" s="194"/>
      <c r="K1384" s="488" t="str">
        <f t="shared" si="1"/>
        <v/>
      </c>
      <c r="L1384" s="489">
        <f t="shared" si="6"/>
        <v>123</v>
      </c>
      <c r="M1384" s="489">
        <f t="shared" si="3"/>
        <v>10</v>
      </c>
      <c r="N1384" s="489" t="str">
        <f t="shared" si="4"/>
        <v/>
      </c>
      <c r="O1384" s="194"/>
      <c r="P1384" s="194"/>
      <c r="Q1384" s="194"/>
      <c r="R1384" s="194"/>
      <c r="S1384" s="194"/>
      <c r="T1384" s="194"/>
      <c r="U1384" s="194"/>
      <c r="V1384" s="194"/>
      <c r="W1384" s="194"/>
      <c r="X1384" s="194"/>
      <c r="Y1384" s="194"/>
    </row>
    <row r="1385">
      <c r="A1385" s="542"/>
      <c r="B1385" s="546"/>
      <c r="C1385" s="571"/>
      <c r="D1385" s="337"/>
      <c r="E1385" s="548"/>
      <c r="F1385" s="549"/>
      <c r="G1385" s="549"/>
      <c r="H1385" s="337"/>
      <c r="I1385" s="476"/>
      <c r="J1385" s="194"/>
      <c r="K1385" s="488" t="str">
        <f t="shared" si="1"/>
        <v/>
      </c>
      <c r="L1385" s="489">
        <f t="shared" si="6"/>
        <v>123</v>
      </c>
      <c r="M1385" s="489">
        <f t="shared" si="3"/>
        <v>10</v>
      </c>
      <c r="N1385" s="489" t="str">
        <f t="shared" si="4"/>
        <v/>
      </c>
      <c r="O1385" s="194"/>
      <c r="P1385" s="194"/>
      <c r="Q1385" s="194"/>
      <c r="R1385" s="194"/>
      <c r="S1385" s="194"/>
      <c r="T1385" s="194"/>
      <c r="U1385" s="194"/>
      <c r="V1385" s="194"/>
      <c r="W1385" s="194"/>
      <c r="X1385" s="194"/>
      <c r="Y1385" s="194"/>
    </row>
    <row r="1386">
      <c r="A1386" s="542"/>
      <c r="B1386" s="546"/>
      <c r="C1386" s="571"/>
      <c r="D1386" s="337"/>
      <c r="E1386" s="548"/>
      <c r="F1386" s="549"/>
      <c r="G1386" s="549"/>
      <c r="H1386" s="337"/>
      <c r="I1386" s="476"/>
      <c r="J1386" s="194"/>
      <c r="K1386" s="488" t="str">
        <f t="shared" si="1"/>
        <v/>
      </c>
      <c r="L1386" s="489">
        <f t="shared" si="6"/>
        <v>123</v>
      </c>
      <c r="M1386" s="489">
        <f t="shared" si="3"/>
        <v>10</v>
      </c>
      <c r="N1386" s="489" t="str">
        <f t="shared" si="4"/>
        <v/>
      </c>
      <c r="O1386" s="194"/>
      <c r="P1386" s="194"/>
      <c r="Q1386" s="194"/>
      <c r="R1386" s="194"/>
      <c r="S1386" s="194"/>
      <c r="T1386" s="194"/>
      <c r="U1386" s="194"/>
      <c r="V1386" s="194"/>
      <c r="W1386" s="194"/>
      <c r="X1386" s="194"/>
      <c r="Y1386" s="194"/>
    </row>
    <row r="1387">
      <c r="A1387" s="542"/>
      <c r="B1387" s="546"/>
      <c r="C1387" s="571"/>
      <c r="D1387" s="337"/>
      <c r="E1387" s="548"/>
      <c r="F1387" s="549"/>
      <c r="G1387" s="549"/>
      <c r="H1387" s="337"/>
      <c r="I1387" s="476"/>
      <c r="J1387" s="194"/>
      <c r="K1387" s="488" t="str">
        <f t="shared" si="1"/>
        <v/>
      </c>
      <c r="L1387" s="489">
        <f t="shared" si="6"/>
        <v>123</v>
      </c>
      <c r="M1387" s="489">
        <f t="shared" si="3"/>
        <v>10</v>
      </c>
      <c r="N1387" s="489" t="str">
        <f t="shared" si="4"/>
        <v/>
      </c>
      <c r="O1387" s="194"/>
      <c r="P1387" s="194"/>
      <c r="Q1387" s="194"/>
      <c r="R1387" s="194"/>
      <c r="S1387" s="194"/>
      <c r="T1387" s="194"/>
      <c r="U1387" s="194"/>
      <c r="V1387" s="194"/>
      <c r="W1387" s="194"/>
      <c r="X1387" s="194"/>
      <c r="Y1387" s="194"/>
    </row>
    <row r="1388">
      <c r="A1388" s="542"/>
      <c r="B1388" s="546"/>
      <c r="C1388" s="571"/>
      <c r="D1388" s="337"/>
      <c r="E1388" s="548"/>
      <c r="F1388" s="549"/>
      <c r="G1388" s="549"/>
      <c r="H1388" s="337"/>
      <c r="I1388" s="476"/>
      <c r="J1388" s="194"/>
      <c r="K1388" s="488" t="str">
        <f t="shared" si="1"/>
        <v/>
      </c>
      <c r="L1388" s="489">
        <f t="shared" si="6"/>
        <v>123</v>
      </c>
      <c r="M1388" s="489">
        <f t="shared" si="3"/>
        <v>10</v>
      </c>
      <c r="N1388" s="489" t="str">
        <f t="shared" si="4"/>
        <v/>
      </c>
      <c r="O1388" s="194"/>
      <c r="P1388" s="194"/>
      <c r="Q1388" s="194"/>
      <c r="R1388" s="194"/>
      <c r="S1388" s="194"/>
      <c r="T1388" s="194"/>
      <c r="U1388" s="194"/>
      <c r="V1388" s="194"/>
      <c r="W1388" s="194"/>
      <c r="X1388" s="194"/>
      <c r="Y1388" s="194"/>
    </row>
    <row r="1389">
      <c r="A1389" s="542"/>
      <c r="B1389" s="546"/>
      <c r="C1389" s="571"/>
      <c r="D1389" s="337"/>
      <c r="E1389" s="548"/>
      <c r="F1389" s="549"/>
      <c r="G1389" s="549"/>
      <c r="H1389" s="337"/>
      <c r="I1389" s="476"/>
      <c r="J1389" s="194"/>
      <c r="K1389" s="488" t="str">
        <f t="shared" si="1"/>
        <v/>
      </c>
      <c r="L1389" s="489">
        <f t="shared" si="6"/>
        <v>123</v>
      </c>
      <c r="M1389" s="489">
        <f t="shared" si="3"/>
        <v>10</v>
      </c>
      <c r="N1389" s="489" t="str">
        <f t="shared" si="4"/>
        <v/>
      </c>
      <c r="O1389" s="194"/>
      <c r="P1389" s="194"/>
      <c r="Q1389" s="194"/>
      <c r="R1389" s="194"/>
      <c r="S1389" s="194"/>
      <c r="T1389" s="194"/>
      <c r="U1389" s="194"/>
      <c r="V1389" s="194"/>
      <c r="W1389" s="194"/>
      <c r="X1389" s="194"/>
      <c r="Y1389" s="194"/>
    </row>
    <row r="1390">
      <c r="A1390" s="542"/>
      <c r="B1390" s="546"/>
      <c r="C1390" s="571"/>
      <c r="D1390" s="337"/>
      <c r="E1390" s="548"/>
      <c r="F1390" s="549"/>
      <c r="G1390" s="549"/>
      <c r="H1390" s="337"/>
      <c r="I1390" s="476"/>
      <c r="J1390" s="194"/>
      <c r="K1390" s="488" t="str">
        <f t="shared" si="1"/>
        <v/>
      </c>
      <c r="L1390" s="489">
        <f t="shared" si="6"/>
        <v>123</v>
      </c>
      <c r="M1390" s="489">
        <f t="shared" si="3"/>
        <v>10</v>
      </c>
      <c r="N1390" s="489" t="str">
        <f t="shared" si="4"/>
        <v/>
      </c>
      <c r="O1390" s="194"/>
      <c r="P1390" s="194"/>
      <c r="Q1390" s="194"/>
      <c r="R1390" s="194"/>
      <c r="S1390" s="194"/>
      <c r="T1390" s="194"/>
      <c r="U1390" s="194"/>
      <c r="V1390" s="194"/>
      <c r="W1390" s="194"/>
      <c r="X1390" s="194"/>
      <c r="Y1390" s="194"/>
    </row>
    <row r="1391">
      <c r="A1391" s="542"/>
      <c r="B1391" s="546"/>
      <c r="C1391" s="571"/>
      <c r="D1391" s="337"/>
      <c r="E1391" s="548"/>
      <c r="F1391" s="549"/>
      <c r="G1391" s="549"/>
      <c r="H1391" s="337"/>
      <c r="I1391" s="476"/>
      <c r="J1391" s="194"/>
      <c r="K1391" s="488" t="str">
        <f t="shared" si="1"/>
        <v/>
      </c>
      <c r="L1391" s="489">
        <f t="shared" si="6"/>
        <v>123</v>
      </c>
      <c r="M1391" s="489">
        <f t="shared" si="3"/>
        <v>10</v>
      </c>
      <c r="N1391" s="489" t="str">
        <f t="shared" si="4"/>
        <v/>
      </c>
      <c r="O1391" s="194"/>
      <c r="P1391" s="194"/>
      <c r="Q1391" s="194"/>
      <c r="R1391" s="194"/>
      <c r="S1391" s="194"/>
      <c r="T1391" s="194"/>
      <c r="U1391" s="194"/>
      <c r="V1391" s="194"/>
      <c r="W1391" s="194"/>
      <c r="X1391" s="194"/>
      <c r="Y1391" s="194"/>
    </row>
    <row r="1392">
      <c r="A1392" s="542"/>
      <c r="B1392" s="546"/>
      <c r="C1392" s="571"/>
      <c r="D1392" s="337"/>
      <c r="E1392" s="548"/>
      <c r="F1392" s="549"/>
      <c r="G1392" s="549"/>
      <c r="H1392" s="337"/>
      <c r="I1392" s="476"/>
      <c r="J1392" s="194"/>
      <c r="K1392" s="488" t="str">
        <f t="shared" si="1"/>
        <v/>
      </c>
      <c r="L1392" s="489">
        <f t="shared" si="6"/>
        <v>123</v>
      </c>
      <c r="M1392" s="489">
        <f t="shared" si="3"/>
        <v>10</v>
      </c>
      <c r="N1392" s="489" t="str">
        <f t="shared" si="4"/>
        <v/>
      </c>
      <c r="O1392" s="194"/>
      <c r="P1392" s="194"/>
      <c r="Q1392" s="194"/>
      <c r="R1392" s="194"/>
      <c r="S1392" s="194"/>
      <c r="T1392" s="194"/>
      <c r="U1392" s="194"/>
      <c r="V1392" s="194"/>
      <c r="W1392" s="194"/>
      <c r="X1392" s="194"/>
      <c r="Y1392" s="194"/>
    </row>
    <row r="1393">
      <c r="A1393" s="542"/>
      <c r="B1393" s="546"/>
      <c r="C1393" s="571"/>
      <c r="D1393" s="337"/>
      <c r="E1393" s="548"/>
      <c r="F1393" s="549"/>
      <c r="G1393" s="549"/>
      <c r="H1393" s="337"/>
      <c r="I1393" s="476"/>
      <c r="J1393" s="194"/>
      <c r="K1393" s="488" t="str">
        <f t="shared" si="1"/>
        <v/>
      </c>
      <c r="L1393" s="489">
        <f t="shared" si="6"/>
        <v>123</v>
      </c>
      <c r="M1393" s="489">
        <f t="shared" si="3"/>
        <v>10</v>
      </c>
      <c r="N1393" s="489" t="str">
        <f t="shared" si="4"/>
        <v/>
      </c>
      <c r="O1393" s="194"/>
      <c r="P1393" s="194"/>
      <c r="Q1393" s="194"/>
      <c r="R1393" s="194"/>
      <c r="S1393" s="194"/>
      <c r="T1393" s="194"/>
      <c r="U1393" s="194"/>
      <c r="V1393" s="194"/>
      <c r="W1393" s="194"/>
      <c r="X1393" s="194"/>
      <c r="Y1393" s="194"/>
    </row>
    <row r="1394">
      <c r="A1394" s="542"/>
      <c r="B1394" s="546"/>
      <c r="C1394" s="571"/>
      <c r="D1394" s="337"/>
      <c r="E1394" s="548"/>
      <c r="F1394" s="549"/>
      <c r="G1394" s="549"/>
      <c r="H1394" s="337"/>
      <c r="I1394" s="476"/>
      <c r="J1394" s="194"/>
      <c r="K1394" s="488" t="str">
        <f t="shared" si="1"/>
        <v/>
      </c>
      <c r="L1394" s="489">
        <f t="shared" si="6"/>
        <v>123</v>
      </c>
      <c r="M1394" s="489">
        <f t="shared" si="3"/>
        <v>10</v>
      </c>
      <c r="N1394" s="489" t="str">
        <f t="shared" si="4"/>
        <v/>
      </c>
      <c r="O1394" s="194"/>
      <c r="P1394" s="194"/>
      <c r="Q1394" s="194"/>
      <c r="R1394" s="194"/>
      <c r="S1394" s="194"/>
      <c r="T1394" s="194"/>
      <c r="U1394" s="194"/>
      <c r="V1394" s="194"/>
      <c r="W1394" s="194"/>
      <c r="X1394" s="194"/>
      <c r="Y1394" s="194"/>
    </row>
    <row r="1395">
      <c r="A1395" s="542"/>
      <c r="B1395" s="546"/>
      <c r="C1395" s="571"/>
      <c r="D1395" s="337"/>
      <c r="E1395" s="548"/>
      <c r="F1395" s="549"/>
      <c r="G1395" s="549"/>
      <c r="H1395" s="337"/>
      <c r="I1395" s="476"/>
      <c r="J1395" s="194"/>
      <c r="K1395" s="488" t="str">
        <f t="shared" si="1"/>
        <v/>
      </c>
      <c r="L1395" s="489">
        <f t="shared" si="6"/>
        <v>123</v>
      </c>
      <c r="M1395" s="489">
        <f t="shared" si="3"/>
        <v>10</v>
      </c>
      <c r="N1395" s="489" t="str">
        <f t="shared" si="4"/>
        <v/>
      </c>
      <c r="O1395" s="194"/>
      <c r="P1395" s="194"/>
      <c r="Q1395" s="194"/>
      <c r="R1395" s="194"/>
      <c r="S1395" s="194"/>
      <c r="T1395" s="194"/>
      <c r="U1395" s="194"/>
      <c r="V1395" s="194"/>
      <c r="W1395" s="194"/>
      <c r="X1395" s="194"/>
      <c r="Y1395" s="194"/>
    </row>
    <row r="1396">
      <c r="A1396" s="542"/>
      <c r="B1396" s="546"/>
      <c r="C1396" s="571"/>
      <c r="D1396" s="337"/>
      <c r="E1396" s="548"/>
      <c r="F1396" s="549"/>
      <c r="G1396" s="549"/>
      <c r="H1396" s="337"/>
      <c r="I1396" s="476"/>
      <c r="J1396" s="194"/>
      <c r="K1396" s="488" t="str">
        <f t="shared" si="1"/>
        <v/>
      </c>
      <c r="L1396" s="489">
        <f t="shared" si="6"/>
        <v>123</v>
      </c>
      <c r="M1396" s="489">
        <f t="shared" si="3"/>
        <v>10</v>
      </c>
      <c r="N1396" s="489" t="str">
        <f t="shared" si="4"/>
        <v/>
      </c>
      <c r="O1396" s="194"/>
      <c r="P1396" s="194"/>
      <c r="Q1396" s="194"/>
      <c r="R1396" s="194"/>
      <c r="S1396" s="194"/>
      <c r="T1396" s="194"/>
      <c r="U1396" s="194"/>
      <c r="V1396" s="194"/>
      <c r="W1396" s="194"/>
      <c r="X1396" s="194"/>
      <c r="Y1396" s="194"/>
    </row>
    <row r="1397">
      <c r="A1397" s="542"/>
      <c r="B1397" s="546"/>
      <c r="C1397" s="571"/>
      <c r="D1397" s="337"/>
      <c r="E1397" s="548"/>
      <c r="F1397" s="549"/>
      <c r="G1397" s="549"/>
      <c r="H1397" s="337"/>
      <c r="I1397" s="476"/>
      <c r="J1397" s="194"/>
      <c r="K1397" s="488" t="str">
        <f t="shared" si="1"/>
        <v/>
      </c>
      <c r="L1397" s="489">
        <f t="shared" si="6"/>
        <v>123</v>
      </c>
      <c r="M1397" s="489">
        <f t="shared" si="3"/>
        <v>10</v>
      </c>
      <c r="N1397" s="489" t="str">
        <f t="shared" si="4"/>
        <v/>
      </c>
      <c r="O1397" s="194"/>
      <c r="P1397" s="194"/>
      <c r="Q1397" s="194"/>
      <c r="R1397" s="194"/>
      <c r="S1397" s="194"/>
      <c r="T1397" s="194"/>
      <c r="U1397" s="194"/>
      <c r="V1397" s="194"/>
      <c r="W1397" s="194"/>
      <c r="X1397" s="194"/>
      <c r="Y1397" s="194"/>
    </row>
    <row r="1398">
      <c r="A1398" s="542"/>
      <c r="B1398" s="546"/>
      <c r="C1398" s="571"/>
      <c r="D1398" s="337"/>
      <c r="E1398" s="548"/>
      <c r="F1398" s="549"/>
      <c r="G1398" s="549"/>
      <c r="H1398" s="337"/>
      <c r="I1398" s="476"/>
      <c r="J1398" s="194"/>
      <c r="K1398" s="488" t="str">
        <f t="shared" si="1"/>
        <v/>
      </c>
      <c r="L1398" s="489">
        <f t="shared" si="6"/>
        <v>123</v>
      </c>
      <c r="M1398" s="489">
        <f t="shared" si="3"/>
        <v>10</v>
      </c>
      <c r="N1398" s="489" t="str">
        <f t="shared" si="4"/>
        <v/>
      </c>
      <c r="O1398" s="194"/>
      <c r="P1398" s="194"/>
      <c r="Q1398" s="194"/>
      <c r="R1398" s="194"/>
      <c r="S1398" s="194"/>
      <c r="T1398" s="194"/>
      <c r="U1398" s="194"/>
      <c r="V1398" s="194"/>
      <c r="W1398" s="194"/>
      <c r="X1398" s="194"/>
      <c r="Y1398" s="194"/>
    </row>
    <row r="1399">
      <c r="A1399" s="542"/>
      <c r="B1399" s="546"/>
      <c r="C1399" s="571"/>
      <c r="D1399" s="337"/>
      <c r="E1399" s="548"/>
      <c r="F1399" s="549"/>
      <c r="G1399" s="549"/>
      <c r="H1399" s="337"/>
      <c r="I1399" s="476"/>
      <c r="J1399" s="194"/>
      <c r="K1399" s="488" t="str">
        <f t="shared" si="1"/>
        <v/>
      </c>
      <c r="L1399" s="489">
        <f t="shared" si="6"/>
        <v>123</v>
      </c>
      <c r="M1399" s="489">
        <f t="shared" si="3"/>
        <v>10</v>
      </c>
      <c r="N1399" s="489" t="str">
        <f t="shared" si="4"/>
        <v/>
      </c>
      <c r="O1399" s="194"/>
      <c r="P1399" s="194"/>
      <c r="Q1399" s="194"/>
      <c r="R1399" s="194"/>
      <c r="S1399" s="194"/>
      <c r="T1399" s="194"/>
      <c r="U1399" s="194"/>
      <c r="V1399" s="194"/>
      <c r="W1399" s="194"/>
      <c r="X1399" s="194"/>
      <c r="Y1399" s="194"/>
    </row>
    <row r="1400">
      <c r="A1400" s="542"/>
      <c r="B1400" s="546"/>
      <c r="C1400" s="571"/>
      <c r="D1400" s="337"/>
      <c r="E1400" s="548"/>
      <c r="F1400" s="549"/>
      <c r="G1400" s="549"/>
      <c r="H1400" s="337"/>
      <c r="I1400" s="476"/>
      <c r="J1400" s="194"/>
      <c r="K1400" s="488" t="str">
        <f t="shared" si="1"/>
        <v/>
      </c>
      <c r="L1400" s="489">
        <f t="shared" si="6"/>
        <v>123</v>
      </c>
      <c r="M1400" s="489">
        <f t="shared" si="3"/>
        <v>10</v>
      </c>
      <c r="N1400" s="489" t="str">
        <f t="shared" si="4"/>
        <v/>
      </c>
      <c r="O1400" s="194"/>
      <c r="P1400" s="194"/>
      <c r="Q1400" s="194"/>
      <c r="R1400" s="194"/>
      <c r="S1400" s="194"/>
      <c r="T1400" s="194"/>
      <c r="U1400" s="194"/>
      <c r="V1400" s="194"/>
      <c r="W1400" s="194"/>
      <c r="X1400" s="194"/>
      <c r="Y1400" s="194"/>
    </row>
    <row r="1401">
      <c r="A1401" s="542"/>
      <c r="B1401" s="546"/>
      <c r="C1401" s="571"/>
      <c r="D1401" s="337"/>
      <c r="E1401" s="548"/>
      <c r="F1401" s="549"/>
      <c r="G1401" s="549"/>
      <c r="H1401" s="337"/>
      <c r="I1401" s="476"/>
      <c r="J1401" s="194"/>
      <c r="K1401" s="488" t="str">
        <f t="shared" si="1"/>
        <v/>
      </c>
      <c r="L1401" s="489">
        <f t="shared" si="6"/>
        <v>123</v>
      </c>
      <c r="M1401" s="489">
        <f t="shared" si="3"/>
        <v>10</v>
      </c>
      <c r="N1401" s="489" t="str">
        <f t="shared" si="4"/>
        <v/>
      </c>
      <c r="O1401" s="194"/>
      <c r="P1401" s="194"/>
      <c r="Q1401" s="194"/>
      <c r="R1401" s="194"/>
      <c r="S1401" s="194"/>
      <c r="T1401" s="194"/>
      <c r="U1401" s="194"/>
      <c r="V1401" s="194"/>
      <c r="W1401" s="194"/>
      <c r="X1401" s="194"/>
      <c r="Y1401" s="194"/>
    </row>
    <row r="1402">
      <c r="A1402" s="542"/>
      <c r="B1402" s="546"/>
      <c r="C1402" s="571"/>
      <c r="D1402" s="337"/>
      <c r="E1402" s="548"/>
      <c r="F1402" s="549"/>
      <c r="G1402" s="549"/>
      <c r="H1402" s="337"/>
      <c r="I1402" s="476"/>
      <c r="J1402" s="194"/>
      <c r="K1402" s="488" t="str">
        <f t="shared" si="1"/>
        <v/>
      </c>
      <c r="L1402" s="489">
        <f t="shared" si="6"/>
        <v>123</v>
      </c>
      <c r="M1402" s="489">
        <f t="shared" si="3"/>
        <v>10</v>
      </c>
      <c r="N1402" s="489" t="str">
        <f t="shared" si="4"/>
        <v/>
      </c>
      <c r="O1402" s="194"/>
      <c r="P1402" s="194"/>
      <c r="Q1402" s="194"/>
      <c r="R1402" s="194"/>
      <c r="S1402" s="194"/>
      <c r="T1402" s="194"/>
      <c r="U1402" s="194"/>
      <c r="V1402" s="194"/>
      <c r="W1402" s="194"/>
      <c r="X1402" s="194"/>
      <c r="Y1402" s="194"/>
    </row>
    <row r="1403">
      <c r="A1403" s="542"/>
      <c r="B1403" s="546"/>
      <c r="C1403" s="571"/>
      <c r="D1403" s="337"/>
      <c r="E1403" s="548"/>
      <c r="F1403" s="549"/>
      <c r="G1403" s="549"/>
      <c r="H1403" s="337"/>
      <c r="I1403" s="476"/>
      <c r="J1403" s="194"/>
      <c r="K1403" s="488" t="str">
        <f t="shared" si="1"/>
        <v/>
      </c>
      <c r="L1403" s="489">
        <f t="shared" si="6"/>
        <v>123</v>
      </c>
      <c r="M1403" s="489">
        <f t="shared" si="3"/>
        <v>10</v>
      </c>
      <c r="N1403" s="489" t="str">
        <f t="shared" si="4"/>
        <v/>
      </c>
      <c r="O1403" s="194"/>
      <c r="P1403" s="194"/>
      <c r="Q1403" s="194"/>
      <c r="R1403" s="194"/>
      <c r="S1403" s="194"/>
      <c r="T1403" s="194"/>
      <c r="U1403" s="194"/>
      <c r="V1403" s="194"/>
      <c r="W1403" s="194"/>
      <c r="X1403" s="194"/>
      <c r="Y1403" s="194"/>
    </row>
    <row r="1404">
      <c r="A1404" s="542"/>
      <c r="B1404" s="546"/>
      <c r="C1404" s="571"/>
      <c r="D1404" s="337"/>
      <c r="E1404" s="548"/>
      <c r="F1404" s="549"/>
      <c r="G1404" s="549"/>
      <c r="H1404" s="337"/>
      <c r="I1404" s="476"/>
      <c r="J1404" s="194"/>
      <c r="K1404" s="488" t="str">
        <f t="shared" si="1"/>
        <v/>
      </c>
      <c r="L1404" s="489">
        <f t="shared" si="6"/>
        <v>123</v>
      </c>
      <c r="M1404" s="489">
        <f t="shared" si="3"/>
        <v>10</v>
      </c>
      <c r="N1404" s="489" t="str">
        <f t="shared" si="4"/>
        <v/>
      </c>
      <c r="O1404" s="194"/>
      <c r="P1404" s="194"/>
      <c r="Q1404" s="194"/>
      <c r="R1404" s="194"/>
      <c r="S1404" s="194"/>
      <c r="T1404" s="194"/>
      <c r="U1404" s="194"/>
      <c r="V1404" s="194"/>
      <c r="W1404" s="194"/>
      <c r="X1404" s="194"/>
      <c r="Y1404" s="194"/>
    </row>
    <row r="1405">
      <c r="A1405" s="542"/>
      <c r="B1405" s="546"/>
      <c r="C1405" s="571"/>
      <c r="D1405" s="337"/>
      <c r="E1405" s="548"/>
      <c r="F1405" s="549"/>
      <c r="G1405" s="549"/>
      <c r="H1405" s="337"/>
      <c r="I1405" s="476"/>
      <c r="J1405" s="194"/>
      <c r="K1405" s="488" t="str">
        <f t="shared" si="1"/>
        <v/>
      </c>
      <c r="L1405" s="489">
        <f t="shared" si="6"/>
        <v>123</v>
      </c>
      <c r="M1405" s="489">
        <f t="shared" si="3"/>
        <v>10</v>
      </c>
      <c r="N1405" s="489" t="str">
        <f t="shared" si="4"/>
        <v/>
      </c>
      <c r="O1405" s="194"/>
      <c r="P1405" s="194"/>
      <c r="Q1405" s="194"/>
      <c r="R1405" s="194"/>
      <c r="S1405" s="194"/>
      <c r="T1405" s="194"/>
      <c r="U1405" s="194"/>
      <c r="V1405" s="194"/>
      <c r="W1405" s="194"/>
      <c r="X1405" s="194"/>
      <c r="Y1405" s="194"/>
    </row>
    <row r="1406">
      <c r="A1406" s="542"/>
      <c r="B1406" s="225"/>
      <c r="C1406" s="551"/>
      <c r="D1406" s="552"/>
      <c r="E1406" s="564"/>
      <c r="F1406" s="554"/>
      <c r="G1406" s="554"/>
      <c r="H1406" s="552"/>
      <c r="I1406" s="476"/>
      <c r="J1406" s="194"/>
      <c r="K1406" s="488" t="str">
        <f t="shared" si="1"/>
        <v/>
      </c>
      <c r="L1406" s="489">
        <f t="shared" si="6"/>
        <v>123</v>
      </c>
      <c r="M1406" s="489">
        <f t="shared" si="3"/>
        <v>10</v>
      </c>
      <c r="N1406" s="489" t="str">
        <f t="shared" si="4"/>
        <v/>
      </c>
      <c r="O1406" s="194"/>
      <c r="P1406" s="194"/>
      <c r="Q1406" s="194"/>
      <c r="R1406" s="194"/>
      <c r="S1406" s="194"/>
      <c r="T1406" s="194"/>
      <c r="U1406" s="194"/>
      <c r="V1406" s="194"/>
      <c r="W1406" s="194"/>
      <c r="X1406" s="194"/>
      <c r="Y1406" s="194"/>
    </row>
    <row r="1407">
      <c r="A1407" s="542"/>
      <c r="B1407" s="546"/>
      <c r="C1407" s="547"/>
      <c r="D1407" s="337"/>
      <c r="E1407" s="559"/>
      <c r="F1407" s="549"/>
      <c r="G1407" s="549"/>
      <c r="H1407" s="337"/>
      <c r="I1407" s="476"/>
      <c r="J1407" s="194"/>
      <c r="K1407" s="488" t="str">
        <f t="shared" si="1"/>
        <v/>
      </c>
      <c r="L1407" s="489">
        <f t="shared" si="6"/>
        <v>123</v>
      </c>
      <c r="M1407" s="489">
        <f t="shared" si="3"/>
        <v>10</v>
      </c>
      <c r="N1407" s="489" t="str">
        <f t="shared" si="4"/>
        <v/>
      </c>
      <c r="O1407" s="194"/>
      <c r="P1407" s="194"/>
      <c r="Q1407" s="194"/>
      <c r="R1407" s="194"/>
      <c r="S1407" s="194"/>
      <c r="T1407" s="194"/>
      <c r="U1407" s="194"/>
      <c r="V1407" s="194"/>
      <c r="W1407" s="194"/>
      <c r="X1407" s="194"/>
      <c r="Y1407" s="194"/>
    </row>
    <row r="1408">
      <c r="A1408" s="542"/>
      <c r="B1408" s="546"/>
      <c r="C1408" s="547"/>
      <c r="D1408" s="337"/>
      <c r="E1408" s="559"/>
      <c r="F1408" s="549"/>
      <c r="G1408" s="549"/>
      <c r="H1408" s="337"/>
      <c r="I1408" s="476"/>
      <c r="J1408" s="194"/>
      <c r="K1408" s="488" t="str">
        <f t="shared" si="1"/>
        <v/>
      </c>
      <c r="L1408" s="489">
        <f t="shared" si="6"/>
        <v>123</v>
      </c>
      <c r="M1408" s="489">
        <f t="shared" si="3"/>
        <v>10</v>
      </c>
      <c r="N1408" s="489" t="str">
        <f t="shared" si="4"/>
        <v/>
      </c>
      <c r="O1408" s="194"/>
      <c r="P1408" s="194"/>
      <c r="Q1408" s="194"/>
      <c r="R1408" s="194"/>
      <c r="S1408" s="194"/>
      <c r="T1408" s="194"/>
      <c r="U1408" s="194"/>
      <c r="V1408" s="194"/>
      <c r="W1408" s="194"/>
      <c r="X1408" s="194"/>
      <c r="Y1408" s="194"/>
    </row>
    <row r="1409">
      <c r="A1409" s="542"/>
      <c r="B1409" s="546"/>
      <c r="C1409" s="547"/>
      <c r="D1409" s="337"/>
      <c r="E1409" s="559"/>
      <c r="F1409" s="549"/>
      <c r="G1409" s="549"/>
      <c r="H1409" s="337"/>
      <c r="I1409" s="476"/>
      <c r="J1409" s="194"/>
      <c r="K1409" s="488" t="str">
        <f t="shared" si="1"/>
        <v/>
      </c>
      <c r="L1409" s="489">
        <f t="shared" si="6"/>
        <v>123</v>
      </c>
      <c r="M1409" s="489">
        <f t="shared" si="3"/>
        <v>10</v>
      </c>
      <c r="N1409" s="489" t="str">
        <f t="shared" si="4"/>
        <v/>
      </c>
      <c r="O1409" s="194"/>
      <c r="P1409" s="194"/>
      <c r="Q1409" s="194"/>
      <c r="R1409" s="194"/>
      <c r="S1409" s="194"/>
      <c r="T1409" s="194"/>
      <c r="U1409" s="194"/>
      <c r="V1409" s="194"/>
      <c r="W1409" s="194"/>
      <c r="X1409" s="194"/>
      <c r="Y1409" s="194"/>
    </row>
    <row r="1410">
      <c r="A1410" s="542"/>
      <c r="B1410" s="546"/>
      <c r="C1410" s="547"/>
      <c r="D1410" s="337"/>
      <c r="E1410" s="559"/>
      <c r="F1410" s="549"/>
      <c r="G1410" s="549"/>
      <c r="H1410" s="337"/>
      <c r="I1410" s="476"/>
      <c r="J1410" s="194"/>
      <c r="K1410" s="488" t="str">
        <f t="shared" si="1"/>
        <v/>
      </c>
      <c r="L1410" s="489">
        <f t="shared" si="6"/>
        <v>123</v>
      </c>
      <c r="M1410" s="489">
        <f t="shared" si="3"/>
        <v>10</v>
      </c>
      <c r="N1410" s="489" t="str">
        <f t="shared" si="4"/>
        <v/>
      </c>
      <c r="O1410" s="194"/>
      <c r="P1410" s="194"/>
      <c r="Q1410" s="194"/>
      <c r="R1410" s="194"/>
      <c r="S1410" s="194"/>
      <c r="T1410" s="194"/>
      <c r="U1410" s="194"/>
      <c r="V1410" s="194"/>
      <c r="W1410" s="194"/>
      <c r="X1410" s="194"/>
      <c r="Y1410" s="194"/>
    </row>
    <row r="1411">
      <c r="A1411" s="542"/>
      <c r="B1411" s="546"/>
      <c r="C1411" s="547"/>
      <c r="D1411" s="337"/>
      <c r="E1411" s="559"/>
      <c r="F1411" s="549"/>
      <c r="G1411" s="549"/>
      <c r="H1411" s="337"/>
      <c r="I1411" s="476"/>
      <c r="J1411" s="194"/>
      <c r="K1411" s="488" t="str">
        <f t="shared" si="1"/>
        <v/>
      </c>
      <c r="L1411" s="489">
        <f t="shared" si="6"/>
        <v>123</v>
      </c>
      <c r="M1411" s="489">
        <f t="shared" si="3"/>
        <v>10</v>
      </c>
      <c r="N1411" s="489" t="str">
        <f t="shared" si="4"/>
        <v/>
      </c>
      <c r="O1411" s="194"/>
      <c r="P1411" s="194"/>
      <c r="Q1411" s="194"/>
      <c r="R1411" s="194"/>
      <c r="S1411" s="194"/>
      <c r="T1411" s="194"/>
      <c r="U1411" s="194"/>
      <c r="V1411" s="194"/>
      <c r="W1411" s="194"/>
      <c r="X1411" s="194"/>
      <c r="Y1411" s="194"/>
    </row>
    <row r="1412">
      <c r="A1412" s="542"/>
      <c r="B1412" s="225"/>
      <c r="C1412" s="226"/>
      <c r="D1412" s="225"/>
      <c r="E1412" s="553"/>
      <c r="F1412" s="572"/>
      <c r="G1412" s="572"/>
      <c r="H1412" s="225"/>
      <c r="I1412" s="476"/>
      <c r="J1412" s="194"/>
      <c r="K1412" s="488" t="str">
        <f t="shared" si="1"/>
        <v/>
      </c>
      <c r="L1412" s="489">
        <f t="shared" si="6"/>
        <v>123</v>
      </c>
      <c r="M1412" s="489">
        <f t="shared" si="3"/>
        <v>10</v>
      </c>
      <c r="N1412" s="489" t="str">
        <f t="shared" si="4"/>
        <v/>
      </c>
      <c r="O1412" s="194"/>
      <c r="P1412" s="194"/>
      <c r="Q1412" s="194"/>
      <c r="R1412" s="194"/>
      <c r="S1412" s="194"/>
      <c r="T1412" s="194"/>
      <c r="U1412" s="194"/>
      <c r="V1412" s="194"/>
      <c r="W1412" s="194"/>
      <c r="X1412" s="194"/>
      <c r="Y1412" s="194"/>
    </row>
    <row r="1413">
      <c r="A1413" s="542"/>
      <c r="B1413" s="225"/>
      <c r="C1413" s="551"/>
      <c r="D1413" s="552"/>
      <c r="E1413" s="564"/>
      <c r="F1413" s="554"/>
      <c r="G1413" s="554"/>
      <c r="H1413" s="552"/>
      <c r="I1413" s="476"/>
      <c r="J1413" s="194"/>
      <c r="K1413" s="488" t="str">
        <f t="shared" si="1"/>
        <v/>
      </c>
      <c r="L1413" s="489">
        <f t="shared" si="6"/>
        <v>123</v>
      </c>
      <c r="M1413" s="489">
        <f t="shared" si="3"/>
        <v>10</v>
      </c>
      <c r="N1413" s="489" t="str">
        <f t="shared" si="4"/>
        <v/>
      </c>
      <c r="O1413" s="194"/>
      <c r="P1413" s="194"/>
      <c r="Q1413" s="194"/>
      <c r="R1413" s="194"/>
      <c r="S1413" s="194"/>
      <c r="T1413" s="194"/>
      <c r="U1413" s="194"/>
      <c r="V1413" s="194"/>
      <c r="W1413" s="194"/>
      <c r="X1413" s="194"/>
      <c r="Y1413" s="194"/>
    </row>
    <row r="1414">
      <c r="A1414" s="542"/>
      <c r="B1414" s="546"/>
      <c r="C1414" s="547"/>
      <c r="D1414" s="337"/>
      <c r="E1414" s="559"/>
      <c r="F1414" s="549"/>
      <c r="G1414" s="549"/>
      <c r="H1414" s="337"/>
      <c r="I1414" s="476"/>
      <c r="J1414" s="194"/>
      <c r="K1414" s="488" t="str">
        <f t="shared" si="1"/>
        <v/>
      </c>
      <c r="L1414" s="489">
        <f t="shared" si="6"/>
        <v>123</v>
      </c>
      <c r="M1414" s="489">
        <f t="shared" si="3"/>
        <v>10</v>
      </c>
      <c r="N1414" s="489" t="str">
        <f t="shared" si="4"/>
        <v/>
      </c>
      <c r="O1414" s="194"/>
      <c r="P1414" s="194"/>
      <c r="Q1414" s="194"/>
      <c r="R1414" s="194"/>
      <c r="S1414" s="194"/>
      <c r="T1414" s="194"/>
      <c r="U1414" s="194"/>
      <c r="V1414" s="194"/>
      <c r="W1414" s="194"/>
      <c r="X1414" s="194"/>
      <c r="Y1414" s="194"/>
    </row>
    <row r="1415">
      <c r="A1415" s="542"/>
      <c r="B1415" s="546"/>
      <c r="C1415" s="547"/>
      <c r="D1415" s="337"/>
      <c r="E1415" s="559"/>
      <c r="F1415" s="549"/>
      <c r="G1415" s="549"/>
      <c r="H1415" s="337"/>
      <c r="I1415" s="476"/>
      <c r="J1415" s="194"/>
      <c r="K1415" s="488" t="str">
        <f t="shared" si="1"/>
        <v/>
      </c>
      <c r="L1415" s="489">
        <f t="shared" si="6"/>
        <v>123</v>
      </c>
      <c r="M1415" s="489">
        <f t="shared" si="3"/>
        <v>10</v>
      </c>
      <c r="N1415" s="489" t="str">
        <f t="shared" si="4"/>
        <v/>
      </c>
      <c r="O1415" s="194"/>
      <c r="P1415" s="194"/>
      <c r="Q1415" s="194"/>
      <c r="R1415" s="194"/>
      <c r="S1415" s="194"/>
      <c r="T1415" s="194"/>
      <c r="U1415" s="194"/>
      <c r="V1415" s="194"/>
      <c r="W1415" s="194"/>
      <c r="X1415" s="194"/>
      <c r="Y1415" s="194"/>
    </row>
    <row r="1416">
      <c r="A1416" s="542"/>
      <c r="B1416" s="546"/>
      <c r="C1416" s="547"/>
      <c r="D1416" s="337"/>
      <c r="E1416" s="559"/>
      <c r="F1416" s="549"/>
      <c r="G1416" s="549"/>
      <c r="H1416" s="337"/>
      <c r="I1416" s="476"/>
      <c r="J1416" s="194"/>
      <c r="K1416" s="488" t="str">
        <f t="shared" si="1"/>
        <v/>
      </c>
      <c r="L1416" s="489">
        <f t="shared" si="6"/>
        <v>123</v>
      </c>
      <c r="M1416" s="489">
        <f t="shared" si="3"/>
        <v>10</v>
      </c>
      <c r="N1416" s="489" t="str">
        <f t="shared" si="4"/>
        <v/>
      </c>
      <c r="O1416" s="194"/>
      <c r="P1416" s="194"/>
      <c r="Q1416" s="194"/>
      <c r="R1416" s="194"/>
      <c r="S1416" s="194"/>
      <c r="T1416" s="194"/>
      <c r="U1416" s="194"/>
      <c r="V1416" s="194"/>
      <c r="W1416" s="194"/>
      <c r="X1416" s="194"/>
      <c r="Y1416" s="194"/>
    </row>
    <row r="1417">
      <c r="A1417" s="542"/>
      <c r="B1417" s="546"/>
      <c r="C1417" s="547"/>
      <c r="D1417" s="337"/>
      <c r="E1417" s="559"/>
      <c r="F1417" s="549"/>
      <c r="G1417" s="549"/>
      <c r="H1417" s="337"/>
      <c r="I1417" s="476"/>
      <c r="J1417" s="194"/>
      <c r="K1417" s="488" t="str">
        <f t="shared" si="1"/>
        <v/>
      </c>
      <c r="L1417" s="489">
        <f t="shared" si="6"/>
        <v>123</v>
      </c>
      <c r="M1417" s="489">
        <f t="shared" si="3"/>
        <v>10</v>
      </c>
      <c r="N1417" s="489" t="str">
        <f t="shared" si="4"/>
        <v/>
      </c>
      <c r="O1417" s="194"/>
      <c r="P1417" s="194"/>
      <c r="Q1417" s="194"/>
      <c r="R1417" s="194"/>
      <c r="S1417" s="194"/>
      <c r="T1417" s="194"/>
      <c r="U1417" s="194"/>
      <c r="V1417" s="194"/>
      <c r="W1417" s="194"/>
      <c r="X1417" s="194"/>
      <c r="Y1417" s="194"/>
    </row>
    <row r="1418">
      <c r="A1418" s="542"/>
      <c r="B1418" s="546"/>
      <c r="C1418" s="547"/>
      <c r="D1418" s="337"/>
      <c r="E1418" s="559"/>
      <c r="F1418" s="549"/>
      <c r="G1418" s="549"/>
      <c r="H1418" s="337"/>
      <c r="I1418" s="476"/>
      <c r="J1418" s="194"/>
      <c r="K1418" s="488" t="str">
        <f t="shared" si="1"/>
        <v/>
      </c>
      <c r="L1418" s="489">
        <f t="shared" si="6"/>
        <v>123</v>
      </c>
      <c r="M1418" s="489">
        <f t="shared" si="3"/>
        <v>10</v>
      </c>
      <c r="N1418" s="489" t="str">
        <f t="shared" si="4"/>
        <v/>
      </c>
      <c r="O1418" s="194"/>
      <c r="P1418" s="194"/>
      <c r="Q1418" s="194"/>
      <c r="R1418" s="194"/>
      <c r="S1418" s="194"/>
      <c r="T1418" s="194"/>
      <c r="U1418" s="194"/>
      <c r="V1418" s="194"/>
      <c r="W1418" s="194"/>
      <c r="X1418" s="194"/>
      <c r="Y1418" s="194"/>
    </row>
    <row r="1419">
      <c r="A1419" s="542"/>
      <c r="B1419" s="546"/>
      <c r="C1419" s="547"/>
      <c r="D1419" s="337"/>
      <c r="E1419" s="559"/>
      <c r="F1419" s="549"/>
      <c r="G1419" s="549"/>
      <c r="H1419" s="337"/>
      <c r="I1419" s="476"/>
      <c r="J1419" s="194"/>
      <c r="K1419" s="488" t="str">
        <f t="shared" si="1"/>
        <v/>
      </c>
      <c r="L1419" s="489">
        <f t="shared" si="6"/>
        <v>123</v>
      </c>
      <c r="M1419" s="489">
        <f t="shared" si="3"/>
        <v>10</v>
      </c>
      <c r="N1419" s="489" t="str">
        <f t="shared" si="4"/>
        <v/>
      </c>
      <c r="O1419" s="194"/>
      <c r="P1419" s="194"/>
      <c r="Q1419" s="194"/>
      <c r="R1419" s="194"/>
      <c r="S1419" s="194"/>
      <c r="T1419" s="194"/>
      <c r="U1419" s="194"/>
      <c r="V1419" s="194"/>
      <c r="W1419" s="194"/>
      <c r="X1419" s="194"/>
      <c r="Y1419" s="194"/>
    </row>
    <row r="1420">
      <c r="A1420" s="542"/>
      <c r="B1420" s="546"/>
      <c r="C1420" s="547"/>
      <c r="D1420" s="337"/>
      <c r="E1420" s="559"/>
      <c r="F1420" s="549"/>
      <c r="G1420" s="549"/>
      <c r="H1420" s="337"/>
      <c r="I1420" s="476"/>
      <c r="J1420" s="194"/>
      <c r="K1420" s="488" t="str">
        <f t="shared" si="1"/>
        <v/>
      </c>
      <c r="L1420" s="489">
        <f t="shared" si="6"/>
        <v>123</v>
      </c>
      <c r="M1420" s="489">
        <f t="shared" si="3"/>
        <v>10</v>
      </c>
      <c r="N1420" s="489" t="str">
        <f t="shared" si="4"/>
        <v/>
      </c>
      <c r="O1420" s="194"/>
      <c r="P1420" s="194"/>
      <c r="Q1420" s="194"/>
      <c r="R1420" s="194"/>
      <c r="S1420" s="194"/>
      <c r="T1420" s="194"/>
      <c r="U1420" s="194"/>
      <c r="V1420" s="194"/>
      <c r="W1420" s="194"/>
      <c r="X1420" s="194"/>
      <c r="Y1420" s="194"/>
    </row>
    <row r="1421">
      <c r="A1421" s="542"/>
      <c r="B1421" s="546"/>
      <c r="C1421" s="547"/>
      <c r="D1421" s="337"/>
      <c r="E1421" s="559"/>
      <c r="F1421" s="549"/>
      <c r="G1421" s="549"/>
      <c r="H1421" s="337"/>
      <c r="I1421" s="476"/>
      <c r="J1421" s="194"/>
      <c r="K1421" s="488" t="str">
        <f t="shared" si="1"/>
        <v/>
      </c>
      <c r="L1421" s="489">
        <f t="shared" si="6"/>
        <v>123</v>
      </c>
      <c r="M1421" s="489">
        <f t="shared" si="3"/>
        <v>10</v>
      </c>
      <c r="N1421" s="489" t="str">
        <f t="shared" si="4"/>
        <v/>
      </c>
      <c r="O1421" s="194"/>
      <c r="P1421" s="194"/>
      <c r="Q1421" s="194"/>
      <c r="R1421" s="194"/>
      <c r="S1421" s="194"/>
      <c r="T1421" s="194"/>
      <c r="U1421" s="194"/>
      <c r="V1421" s="194"/>
      <c r="W1421" s="194"/>
      <c r="X1421" s="194"/>
      <c r="Y1421" s="194"/>
    </row>
    <row r="1422">
      <c r="A1422" s="542"/>
      <c r="B1422" s="546"/>
      <c r="C1422" s="547"/>
      <c r="D1422" s="337"/>
      <c r="E1422" s="559"/>
      <c r="F1422" s="549"/>
      <c r="G1422" s="549"/>
      <c r="H1422" s="337"/>
      <c r="I1422" s="476"/>
      <c r="J1422" s="194"/>
      <c r="K1422" s="488" t="str">
        <f t="shared" si="1"/>
        <v/>
      </c>
      <c r="L1422" s="489">
        <f t="shared" si="6"/>
        <v>123</v>
      </c>
      <c r="M1422" s="489">
        <f t="shared" si="3"/>
        <v>10</v>
      </c>
      <c r="N1422" s="489" t="str">
        <f t="shared" si="4"/>
        <v/>
      </c>
      <c r="O1422" s="194"/>
      <c r="P1422" s="194"/>
      <c r="Q1422" s="194"/>
      <c r="R1422" s="194"/>
      <c r="S1422" s="194"/>
      <c r="T1422" s="194"/>
      <c r="U1422" s="194"/>
      <c r="V1422" s="194"/>
      <c r="W1422" s="194"/>
      <c r="X1422" s="194"/>
      <c r="Y1422" s="194"/>
    </row>
    <row r="1423">
      <c r="A1423" s="542"/>
      <c r="B1423" s="546"/>
      <c r="C1423" s="547"/>
      <c r="D1423" s="337"/>
      <c r="E1423" s="559"/>
      <c r="F1423" s="549"/>
      <c r="G1423" s="549"/>
      <c r="H1423" s="337"/>
      <c r="I1423" s="476"/>
      <c r="J1423" s="194"/>
      <c r="K1423" s="488" t="str">
        <f t="shared" si="1"/>
        <v/>
      </c>
      <c r="L1423" s="489">
        <f t="shared" si="6"/>
        <v>123</v>
      </c>
      <c r="M1423" s="489">
        <f t="shared" si="3"/>
        <v>10</v>
      </c>
      <c r="N1423" s="489" t="str">
        <f t="shared" si="4"/>
        <v/>
      </c>
      <c r="O1423" s="194"/>
      <c r="P1423" s="194"/>
      <c r="Q1423" s="194"/>
      <c r="R1423" s="194"/>
      <c r="S1423" s="194"/>
      <c r="T1423" s="194"/>
      <c r="U1423" s="194"/>
      <c r="V1423" s="194"/>
      <c r="W1423" s="194"/>
      <c r="X1423" s="194"/>
      <c r="Y1423" s="194"/>
    </row>
    <row r="1424">
      <c r="A1424" s="542"/>
      <c r="B1424" s="546"/>
      <c r="C1424" s="547"/>
      <c r="D1424" s="337"/>
      <c r="E1424" s="559"/>
      <c r="F1424" s="549"/>
      <c r="G1424" s="549"/>
      <c r="H1424" s="337"/>
      <c r="I1424" s="476"/>
      <c r="J1424" s="194"/>
      <c r="K1424" s="488" t="str">
        <f t="shared" si="1"/>
        <v/>
      </c>
      <c r="L1424" s="489">
        <f t="shared" si="6"/>
        <v>123</v>
      </c>
      <c r="M1424" s="489">
        <f t="shared" si="3"/>
        <v>10</v>
      </c>
      <c r="N1424" s="489" t="str">
        <f t="shared" si="4"/>
        <v/>
      </c>
      <c r="O1424" s="194"/>
      <c r="P1424" s="194"/>
      <c r="Q1424" s="194"/>
      <c r="R1424" s="194"/>
      <c r="S1424" s="194"/>
      <c r="T1424" s="194"/>
      <c r="U1424" s="194"/>
      <c r="V1424" s="194"/>
      <c r="W1424" s="194"/>
      <c r="X1424" s="194"/>
      <c r="Y1424" s="194"/>
    </row>
    <row r="1425">
      <c r="A1425" s="542"/>
      <c r="B1425" s="546"/>
      <c r="C1425" s="547"/>
      <c r="D1425" s="337"/>
      <c r="E1425" s="559"/>
      <c r="F1425" s="549"/>
      <c r="G1425" s="549"/>
      <c r="H1425" s="337"/>
      <c r="I1425" s="476"/>
      <c r="J1425" s="194"/>
      <c r="K1425" s="488" t="str">
        <f t="shared" si="1"/>
        <v/>
      </c>
      <c r="L1425" s="489">
        <f t="shared" si="6"/>
        <v>123</v>
      </c>
      <c r="M1425" s="489">
        <f t="shared" si="3"/>
        <v>10</v>
      </c>
      <c r="N1425" s="489" t="str">
        <f t="shared" si="4"/>
        <v/>
      </c>
      <c r="O1425" s="194"/>
      <c r="P1425" s="194"/>
      <c r="Q1425" s="194"/>
      <c r="R1425" s="194"/>
      <c r="S1425" s="194"/>
      <c r="T1425" s="194"/>
      <c r="U1425" s="194"/>
      <c r="V1425" s="194"/>
      <c r="W1425" s="194"/>
      <c r="X1425" s="194"/>
      <c r="Y1425" s="194"/>
    </row>
    <row r="1426">
      <c r="A1426" s="542"/>
      <c r="B1426" s="546"/>
      <c r="C1426" s="547"/>
      <c r="D1426" s="337"/>
      <c r="E1426" s="559"/>
      <c r="F1426" s="549"/>
      <c r="G1426" s="549"/>
      <c r="H1426" s="337"/>
      <c r="I1426" s="476"/>
      <c r="J1426" s="194"/>
      <c r="K1426" s="488" t="str">
        <f t="shared" si="1"/>
        <v/>
      </c>
      <c r="L1426" s="489">
        <f t="shared" si="6"/>
        <v>123</v>
      </c>
      <c r="M1426" s="489">
        <f t="shared" si="3"/>
        <v>10</v>
      </c>
      <c r="N1426" s="489" t="str">
        <f t="shared" si="4"/>
        <v/>
      </c>
      <c r="O1426" s="194"/>
      <c r="P1426" s="194"/>
      <c r="Q1426" s="194"/>
      <c r="R1426" s="194"/>
      <c r="S1426" s="194"/>
      <c r="T1426" s="194"/>
      <c r="U1426" s="194"/>
      <c r="V1426" s="194"/>
      <c r="W1426" s="194"/>
      <c r="X1426" s="194"/>
      <c r="Y1426" s="194"/>
    </row>
    <row r="1427">
      <c r="A1427" s="542"/>
      <c r="B1427" s="546"/>
      <c r="C1427" s="547"/>
      <c r="D1427" s="337"/>
      <c r="E1427" s="559"/>
      <c r="F1427" s="549"/>
      <c r="G1427" s="549"/>
      <c r="H1427" s="337"/>
      <c r="I1427" s="476"/>
      <c r="J1427" s="194"/>
      <c r="K1427" s="488" t="str">
        <f t="shared" si="1"/>
        <v/>
      </c>
      <c r="L1427" s="489">
        <f t="shared" si="6"/>
        <v>123</v>
      </c>
      <c r="M1427" s="489">
        <f t="shared" si="3"/>
        <v>10</v>
      </c>
      <c r="N1427" s="489" t="str">
        <f t="shared" si="4"/>
        <v/>
      </c>
      <c r="O1427" s="194"/>
      <c r="P1427" s="194"/>
      <c r="Q1427" s="194"/>
      <c r="R1427" s="194"/>
      <c r="S1427" s="194"/>
      <c r="T1427" s="194"/>
      <c r="U1427" s="194"/>
      <c r="V1427" s="194"/>
      <c r="W1427" s="194"/>
      <c r="X1427" s="194"/>
      <c r="Y1427" s="194"/>
    </row>
    <row r="1428">
      <c r="A1428" s="542"/>
      <c r="B1428" s="546"/>
      <c r="C1428" s="547"/>
      <c r="D1428" s="337"/>
      <c r="E1428" s="559"/>
      <c r="F1428" s="549"/>
      <c r="G1428" s="549"/>
      <c r="H1428" s="337"/>
      <c r="I1428" s="476"/>
      <c r="J1428" s="194"/>
      <c r="K1428" s="488" t="str">
        <f t="shared" si="1"/>
        <v/>
      </c>
      <c r="L1428" s="489">
        <f t="shared" si="6"/>
        <v>123</v>
      </c>
      <c r="M1428" s="489">
        <f t="shared" si="3"/>
        <v>10</v>
      </c>
      <c r="N1428" s="489" t="str">
        <f t="shared" si="4"/>
        <v/>
      </c>
      <c r="O1428" s="194"/>
      <c r="P1428" s="194"/>
      <c r="Q1428" s="194"/>
      <c r="R1428" s="194"/>
      <c r="S1428" s="194"/>
      <c r="T1428" s="194"/>
      <c r="U1428" s="194"/>
      <c r="V1428" s="194"/>
      <c r="W1428" s="194"/>
      <c r="X1428" s="194"/>
      <c r="Y1428" s="194"/>
    </row>
    <row r="1429">
      <c r="A1429" s="542"/>
      <c r="B1429" s="546"/>
      <c r="C1429" s="547"/>
      <c r="D1429" s="337"/>
      <c r="E1429" s="559"/>
      <c r="F1429" s="549"/>
      <c r="G1429" s="549"/>
      <c r="H1429" s="337"/>
      <c r="I1429" s="476"/>
      <c r="J1429" s="194"/>
      <c r="K1429" s="488" t="str">
        <f t="shared" si="1"/>
        <v/>
      </c>
      <c r="L1429" s="489">
        <f t="shared" si="6"/>
        <v>123</v>
      </c>
      <c r="M1429" s="489">
        <f t="shared" si="3"/>
        <v>10</v>
      </c>
      <c r="N1429" s="489" t="str">
        <f t="shared" si="4"/>
        <v/>
      </c>
      <c r="O1429" s="194"/>
      <c r="P1429" s="194"/>
      <c r="Q1429" s="194"/>
      <c r="R1429" s="194"/>
      <c r="S1429" s="194"/>
      <c r="T1429" s="194"/>
      <c r="U1429" s="194"/>
      <c r="V1429" s="194"/>
      <c r="W1429" s="194"/>
      <c r="X1429" s="194"/>
      <c r="Y1429" s="194"/>
    </row>
    <row r="1430">
      <c r="A1430" s="542"/>
      <c r="B1430" s="546"/>
      <c r="C1430" s="547"/>
      <c r="D1430" s="337"/>
      <c r="E1430" s="559"/>
      <c r="F1430" s="549"/>
      <c r="G1430" s="549"/>
      <c r="H1430" s="337"/>
      <c r="I1430" s="476"/>
      <c r="J1430" s="194"/>
      <c r="K1430" s="488" t="str">
        <f t="shared" si="1"/>
        <v/>
      </c>
      <c r="L1430" s="489">
        <f t="shared" si="6"/>
        <v>123</v>
      </c>
      <c r="M1430" s="489">
        <f t="shared" si="3"/>
        <v>10</v>
      </c>
      <c r="N1430" s="489" t="str">
        <f t="shared" si="4"/>
        <v/>
      </c>
      <c r="O1430" s="194"/>
      <c r="P1430" s="194"/>
      <c r="Q1430" s="194"/>
      <c r="R1430" s="194"/>
      <c r="S1430" s="194"/>
      <c r="T1430" s="194"/>
      <c r="U1430" s="194"/>
      <c r="V1430" s="194"/>
      <c r="W1430" s="194"/>
      <c r="X1430" s="194"/>
      <c r="Y1430" s="194"/>
    </row>
    <row r="1431">
      <c r="A1431" s="542"/>
      <c r="B1431" s="546"/>
      <c r="C1431" s="547"/>
      <c r="D1431" s="337"/>
      <c r="E1431" s="559"/>
      <c r="F1431" s="549"/>
      <c r="G1431" s="549"/>
      <c r="H1431" s="337"/>
      <c r="I1431" s="476"/>
      <c r="J1431" s="194"/>
      <c r="K1431" s="488" t="str">
        <f t="shared" si="1"/>
        <v/>
      </c>
      <c r="L1431" s="489">
        <f t="shared" si="6"/>
        <v>123</v>
      </c>
      <c r="M1431" s="489">
        <f t="shared" si="3"/>
        <v>10</v>
      </c>
      <c r="N1431" s="489" t="str">
        <f t="shared" si="4"/>
        <v/>
      </c>
      <c r="O1431" s="194"/>
      <c r="P1431" s="194"/>
      <c r="Q1431" s="194"/>
      <c r="R1431" s="194"/>
      <c r="S1431" s="194"/>
      <c r="T1431" s="194"/>
      <c r="U1431" s="194"/>
      <c r="V1431" s="194"/>
      <c r="W1431" s="194"/>
      <c r="X1431" s="194"/>
      <c r="Y1431" s="194"/>
    </row>
    <row r="1432">
      <c r="A1432" s="542"/>
      <c r="B1432" s="546"/>
      <c r="C1432" s="547"/>
      <c r="D1432" s="337"/>
      <c r="E1432" s="559"/>
      <c r="F1432" s="549"/>
      <c r="G1432" s="549"/>
      <c r="H1432" s="337"/>
      <c r="I1432" s="476"/>
      <c r="J1432" s="244"/>
      <c r="K1432" s="488" t="str">
        <f t="shared" si="1"/>
        <v/>
      </c>
      <c r="L1432" s="489">
        <f t="shared" si="6"/>
        <v>123</v>
      </c>
      <c r="M1432" s="489">
        <f t="shared" si="3"/>
        <v>10</v>
      </c>
      <c r="N1432" s="489" t="str">
        <f t="shared" si="4"/>
        <v/>
      </c>
      <c r="O1432" s="194"/>
      <c r="P1432" s="194"/>
      <c r="Q1432" s="194"/>
      <c r="R1432" s="194"/>
      <c r="S1432" s="194"/>
      <c r="T1432" s="194"/>
      <c r="U1432" s="194"/>
      <c r="V1432" s="194"/>
      <c r="W1432" s="194"/>
      <c r="X1432" s="194"/>
      <c r="Y1432" s="194"/>
    </row>
    <row r="1433">
      <c r="A1433" s="542"/>
      <c r="B1433" s="546"/>
      <c r="C1433" s="547"/>
      <c r="D1433" s="337"/>
      <c r="E1433" s="559"/>
      <c r="F1433" s="549"/>
      <c r="G1433" s="549"/>
      <c r="H1433" s="337"/>
      <c r="I1433" s="476"/>
      <c r="J1433" s="194"/>
      <c r="K1433" s="488" t="str">
        <f t="shared" si="1"/>
        <v/>
      </c>
      <c r="L1433" s="489">
        <f t="shared" si="6"/>
        <v>123</v>
      </c>
      <c r="M1433" s="489">
        <f t="shared" si="3"/>
        <v>10</v>
      </c>
      <c r="N1433" s="489" t="str">
        <f t="shared" si="4"/>
        <v/>
      </c>
      <c r="O1433" s="194"/>
      <c r="P1433" s="194"/>
      <c r="Q1433" s="194"/>
      <c r="R1433" s="194"/>
      <c r="S1433" s="194"/>
      <c r="T1433" s="194"/>
      <c r="U1433" s="194"/>
      <c r="V1433" s="194"/>
      <c r="W1433" s="194"/>
      <c r="X1433" s="194"/>
      <c r="Y1433" s="194"/>
    </row>
    <row r="1434">
      <c r="A1434" s="542"/>
      <c r="B1434" s="225"/>
      <c r="C1434" s="551"/>
      <c r="D1434" s="552"/>
      <c r="E1434" s="564"/>
      <c r="F1434" s="554"/>
      <c r="G1434" s="554"/>
      <c r="H1434" s="552"/>
      <c r="I1434" s="476"/>
      <c r="J1434" s="194"/>
      <c r="K1434" s="488" t="str">
        <f t="shared" si="1"/>
        <v/>
      </c>
      <c r="L1434" s="489">
        <f t="shared" si="6"/>
        <v>123</v>
      </c>
      <c r="M1434" s="489">
        <f t="shared" si="3"/>
        <v>10</v>
      </c>
      <c r="N1434" s="489" t="str">
        <f t="shared" si="4"/>
        <v/>
      </c>
      <c r="O1434" s="194"/>
      <c r="P1434" s="194"/>
      <c r="Q1434" s="194"/>
      <c r="R1434" s="194"/>
      <c r="S1434" s="194"/>
      <c r="T1434" s="194"/>
      <c r="U1434" s="194"/>
      <c r="V1434" s="194"/>
      <c r="W1434" s="194"/>
      <c r="X1434" s="194"/>
      <c r="Y1434" s="194"/>
    </row>
    <row r="1435">
      <c r="A1435" s="542"/>
      <c r="B1435" s="546"/>
      <c r="C1435" s="547"/>
      <c r="D1435" s="337"/>
      <c r="E1435" s="559"/>
      <c r="F1435" s="549"/>
      <c r="G1435" s="549"/>
      <c r="H1435" s="337"/>
      <c r="I1435" s="476"/>
      <c r="J1435" s="194"/>
      <c r="K1435" s="488" t="str">
        <f t="shared" si="1"/>
        <v/>
      </c>
      <c r="L1435" s="489">
        <f t="shared" si="6"/>
        <v>123</v>
      </c>
      <c r="M1435" s="489">
        <f t="shared" si="3"/>
        <v>10</v>
      </c>
      <c r="N1435" s="489" t="str">
        <f t="shared" si="4"/>
        <v/>
      </c>
      <c r="O1435" s="194"/>
      <c r="P1435" s="194"/>
      <c r="Q1435" s="194"/>
      <c r="R1435" s="194"/>
      <c r="S1435" s="194"/>
      <c r="T1435" s="194"/>
      <c r="U1435" s="194"/>
      <c r="V1435" s="194"/>
      <c r="W1435" s="194"/>
      <c r="X1435" s="194"/>
      <c r="Y1435" s="194"/>
    </row>
    <row r="1436">
      <c r="A1436" s="542"/>
      <c r="B1436" s="546"/>
      <c r="C1436" s="547"/>
      <c r="D1436" s="337"/>
      <c r="E1436" s="559"/>
      <c r="F1436" s="549"/>
      <c r="G1436" s="549"/>
      <c r="H1436" s="337"/>
      <c r="I1436" s="476"/>
      <c r="J1436" s="194"/>
      <c r="K1436" s="488" t="str">
        <f t="shared" si="1"/>
        <v/>
      </c>
      <c r="L1436" s="489">
        <f t="shared" si="6"/>
        <v>123</v>
      </c>
      <c r="M1436" s="489">
        <f t="shared" si="3"/>
        <v>10</v>
      </c>
      <c r="N1436" s="489" t="str">
        <f t="shared" si="4"/>
        <v/>
      </c>
      <c r="O1436" s="194"/>
      <c r="P1436" s="194"/>
      <c r="Q1436" s="194"/>
      <c r="R1436" s="194"/>
      <c r="S1436" s="194"/>
      <c r="T1436" s="194"/>
      <c r="U1436" s="194"/>
      <c r="V1436" s="194"/>
      <c r="W1436" s="194"/>
      <c r="X1436" s="194"/>
      <c r="Y1436" s="194"/>
    </row>
    <row r="1437">
      <c r="A1437" s="542"/>
      <c r="B1437" s="546"/>
      <c r="C1437" s="547"/>
      <c r="D1437" s="337"/>
      <c r="E1437" s="559"/>
      <c r="F1437" s="549"/>
      <c r="G1437" s="549"/>
      <c r="H1437" s="337"/>
      <c r="I1437" s="476"/>
      <c r="J1437" s="244"/>
      <c r="K1437" s="488" t="str">
        <f t="shared" si="1"/>
        <v/>
      </c>
      <c r="L1437" s="489">
        <f t="shared" si="6"/>
        <v>123</v>
      </c>
      <c r="M1437" s="489">
        <f t="shared" si="3"/>
        <v>10</v>
      </c>
      <c r="N1437" s="489" t="str">
        <f t="shared" si="4"/>
        <v/>
      </c>
      <c r="O1437" s="194"/>
      <c r="P1437" s="194"/>
      <c r="Q1437" s="194"/>
      <c r="R1437" s="194"/>
      <c r="S1437" s="194"/>
      <c r="T1437" s="194"/>
      <c r="U1437" s="194"/>
      <c r="V1437" s="194"/>
      <c r="W1437" s="194"/>
      <c r="X1437" s="194"/>
      <c r="Y1437" s="194"/>
    </row>
    <row r="1438">
      <c r="A1438" s="542"/>
      <c r="B1438" s="546"/>
      <c r="C1438" s="547"/>
      <c r="D1438" s="337"/>
      <c r="E1438" s="559"/>
      <c r="F1438" s="549"/>
      <c r="G1438" s="549"/>
      <c r="H1438" s="337"/>
      <c r="I1438" s="476"/>
      <c r="J1438" s="194"/>
      <c r="K1438" s="488" t="str">
        <f t="shared" si="1"/>
        <v/>
      </c>
      <c r="L1438" s="489">
        <f t="shared" si="6"/>
        <v>123</v>
      </c>
      <c r="M1438" s="489">
        <f t="shared" si="3"/>
        <v>10</v>
      </c>
      <c r="N1438" s="489" t="str">
        <f t="shared" si="4"/>
        <v/>
      </c>
      <c r="O1438" s="194"/>
      <c r="P1438" s="194"/>
      <c r="Q1438" s="194"/>
      <c r="R1438" s="194"/>
      <c r="S1438" s="194"/>
      <c r="T1438" s="194"/>
      <c r="U1438" s="194"/>
      <c r="V1438" s="194"/>
      <c r="W1438" s="194"/>
      <c r="X1438" s="194"/>
      <c r="Y1438" s="194"/>
    </row>
    <row r="1439">
      <c r="A1439" s="542"/>
      <c r="B1439" s="546"/>
      <c r="C1439" s="547"/>
      <c r="D1439" s="337"/>
      <c r="E1439" s="559"/>
      <c r="F1439" s="549"/>
      <c r="G1439" s="549"/>
      <c r="H1439" s="337"/>
      <c r="I1439" s="476"/>
      <c r="J1439" s="194"/>
      <c r="K1439" s="488" t="str">
        <f t="shared" si="1"/>
        <v/>
      </c>
      <c r="L1439" s="489">
        <f t="shared" si="6"/>
        <v>123</v>
      </c>
      <c r="M1439" s="489">
        <f t="shared" si="3"/>
        <v>10</v>
      </c>
      <c r="N1439" s="489" t="str">
        <f t="shared" si="4"/>
        <v/>
      </c>
      <c r="O1439" s="194"/>
      <c r="P1439" s="194"/>
      <c r="Q1439" s="194"/>
      <c r="R1439" s="194"/>
      <c r="S1439" s="194"/>
      <c r="T1439" s="194"/>
      <c r="U1439" s="194"/>
      <c r="V1439" s="194"/>
      <c r="W1439" s="194"/>
      <c r="X1439" s="194"/>
      <c r="Y1439" s="194"/>
    </row>
    <row r="1440">
      <c r="A1440" s="542"/>
      <c r="B1440" s="546"/>
      <c r="C1440" s="547"/>
      <c r="D1440" s="337"/>
      <c r="E1440" s="559"/>
      <c r="F1440" s="549"/>
      <c r="G1440" s="549"/>
      <c r="H1440" s="337"/>
      <c r="I1440" s="476"/>
      <c r="J1440" s="194"/>
      <c r="K1440" s="488" t="str">
        <f t="shared" si="1"/>
        <v/>
      </c>
      <c r="L1440" s="489">
        <f t="shared" si="6"/>
        <v>123</v>
      </c>
      <c r="M1440" s="489">
        <f t="shared" si="3"/>
        <v>10</v>
      </c>
      <c r="N1440" s="489" t="str">
        <f t="shared" si="4"/>
        <v/>
      </c>
      <c r="O1440" s="194"/>
      <c r="P1440" s="194"/>
      <c r="Q1440" s="194"/>
      <c r="R1440" s="194"/>
      <c r="S1440" s="194"/>
      <c r="T1440" s="194"/>
      <c r="U1440" s="194"/>
      <c r="V1440" s="194"/>
      <c r="W1440" s="194"/>
      <c r="X1440" s="194"/>
      <c r="Y1440" s="194"/>
    </row>
    <row r="1441">
      <c r="A1441" s="542"/>
      <c r="B1441" s="546"/>
      <c r="C1441" s="547"/>
      <c r="D1441" s="337"/>
      <c r="E1441" s="559"/>
      <c r="F1441" s="549"/>
      <c r="G1441" s="549"/>
      <c r="H1441" s="337"/>
      <c r="I1441" s="476"/>
      <c r="J1441" s="194"/>
      <c r="K1441" s="488" t="str">
        <f t="shared" si="1"/>
        <v/>
      </c>
      <c r="L1441" s="489">
        <f t="shared" si="6"/>
        <v>123</v>
      </c>
      <c r="M1441" s="489">
        <f t="shared" si="3"/>
        <v>10</v>
      </c>
      <c r="N1441" s="489" t="str">
        <f t="shared" si="4"/>
        <v/>
      </c>
      <c r="O1441" s="194"/>
      <c r="P1441" s="194"/>
      <c r="Q1441" s="194"/>
      <c r="R1441" s="194"/>
      <c r="S1441" s="194"/>
      <c r="T1441" s="194"/>
      <c r="U1441" s="194"/>
      <c r="V1441" s="194"/>
      <c r="W1441" s="194"/>
      <c r="X1441" s="194"/>
      <c r="Y1441" s="194"/>
    </row>
    <row r="1442">
      <c r="A1442" s="542"/>
      <c r="B1442" s="546"/>
      <c r="C1442" s="547"/>
      <c r="D1442" s="337"/>
      <c r="E1442" s="559"/>
      <c r="F1442" s="549"/>
      <c r="G1442" s="549"/>
      <c r="H1442" s="337"/>
      <c r="I1442" s="476"/>
      <c r="J1442" s="194"/>
      <c r="K1442" s="488" t="str">
        <f t="shared" si="1"/>
        <v/>
      </c>
      <c r="L1442" s="489">
        <f t="shared" si="6"/>
        <v>123</v>
      </c>
      <c r="M1442" s="489">
        <f t="shared" si="3"/>
        <v>10</v>
      </c>
      <c r="N1442" s="489" t="str">
        <f t="shared" si="4"/>
        <v/>
      </c>
      <c r="O1442" s="194"/>
      <c r="P1442" s="194"/>
      <c r="Q1442" s="194"/>
      <c r="R1442" s="194"/>
      <c r="S1442" s="194"/>
      <c r="T1442" s="194"/>
      <c r="U1442" s="194"/>
      <c r="V1442" s="194"/>
      <c r="W1442" s="194"/>
      <c r="X1442" s="194"/>
      <c r="Y1442" s="194"/>
    </row>
    <row r="1443">
      <c r="A1443" s="542"/>
      <c r="B1443" s="546"/>
      <c r="C1443" s="547"/>
      <c r="D1443" s="337"/>
      <c r="E1443" s="559"/>
      <c r="F1443" s="549"/>
      <c r="G1443" s="549"/>
      <c r="H1443" s="337"/>
      <c r="I1443" s="476"/>
      <c r="J1443" s="194"/>
      <c r="K1443" s="488" t="str">
        <f t="shared" si="1"/>
        <v/>
      </c>
      <c r="L1443" s="489">
        <f t="shared" si="6"/>
        <v>123</v>
      </c>
      <c r="M1443" s="489">
        <f t="shared" si="3"/>
        <v>10</v>
      </c>
      <c r="N1443" s="489" t="str">
        <f t="shared" si="4"/>
        <v/>
      </c>
      <c r="O1443" s="194"/>
      <c r="P1443" s="194"/>
      <c r="Q1443" s="194"/>
      <c r="R1443" s="194"/>
      <c r="S1443" s="194"/>
      <c r="T1443" s="194"/>
      <c r="U1443" s="194"/>
      <c r="V1443" s="194"/>
      <c r="W1443" s="194"/>
      <c r="X1443" s="194"/>
      <c r="Y1443" s="194"/>
    </row>
    <row r="1444">
      <c r="A1444" s="542">
        <v>594.0</v>
      </c>
      <c r="B1444" s="573"/>
      <c r="C1444" s="573"/>
      <c r="D1444" s="573"/>
      <c r="E1444" s="573"/>
      <c r="F1444" s="573"/>
      <c r="G1444" s="573"/>
      <c r="H1444" s="573"/>
      <c r="I1444" s="435"/>
      <c r="J1444" s="194"/>
      <c r="K1444" s="488" t="str">
        <f t="shared" si="1"/>
        <v/>
      </c>
      <c r="L1444" s="489">
        <f t="shared" si="6"/>
        <v>123</v>
      </c>
      <c r="M1444" s="489">
        <f t="shared" si="3"/>
        <v>10</v>
      </c>
      <c r="N1444" s="489" t="str">
        <f t="shared" si="4"/>
        <v/>
      </c>
      <c r="O1444" s="194"/>
      <c r="P1444" s="194"/>
      <c r="Q1444" s="194"/>
      <c r="R1444" s="194"/>
      <c r="S1444" s="194"/>
      <c r="T1444" s="194"/>
      <c r="U1444" s="194"/>
      <c r="V1444" s="194"/>
      <c r="W1444" s="194"/>
      <c r="X1444" s="194"/>
      <c r="Y1444" s="194"/>
    </row>
    <row r="1445">
      <c r="A1445" s="542">
        <v>595.0</v>
      </c>
      <c r="B1445" s="573"/>
      <c r="C1445" s="573"/>
      <c r="D1445" s="573"/>
      <c r="E1445" s="573"/>
      <c r="F1445" s="573"/>
      <c r="G1445" s="573"/>
      <c r="H1445" s="573"/>
      <c r="I1445" s="573"/>
      <c r="J1445" s="194"/>
      <c r="K1445" s="488" t="str">
        <f t="shared" si="1"/>
        <v/>
      </c>
      <c r="L1445" s="489">
        <f t="shared" si="6"/>
        <v>123</v>
      </c>
      <c r="M1445" s="489">
        <f t="shared" si="3"/>
        <v>10</v>
      </c>
      <c r="N1445" s="489" t="str">
        <f t="shared" si="4"/>
        <v/>
      </c>
      <c r="O1445" s="194"/>
      <c r="P1445" s="194"/>
      <c r="Q1445" s="194"/>
      <c r="R1445" s="194"/>
      <c r="S1445" s="194"/>
      <c r="T1445" s="194"/>
      <c r="U1445" s="194"/>
      <c r="V1445" s="194"/>
      <c r="W1445" s="194"/>
      <c r="X1445" s="194"/>
      <c r="Y1445" s="194"/>
    </row>
    <row r="1446">
      <c r="A1446" s="542">
        <v>596.0</v>
      </c>
      <c r="B1446" s="573"/>
      <c r="C1446" s="573"/>
      <c r="D1446" s="573"/>
      <c r="E1446" s="573"/>
      <c r="F1446" s="573"/>
      <c r="G1446" s="573"/>
      <c r="H1446" s="573"/>
      <c r="I1446" s="573"/>
      <c r="J1446" s="194"/>
      <c r="K1446" s="488" t="str">
        <f t="shared" si="1"/>
        <v/>
      </c>
      <c r="L1446" s="489">
        <f t="shared" si="6"/>
        <v>123</v>
      </c>
      <c r="M1446" s="489">
        <f t="shared" si="3"/>
        <v>10</v>
      </c>
      <c r="N1446" s="489" t="str">
        <f t="shared" si="4"/>
        <v/>
      </c>
      <c r="O1446" s="194"/>
      <c r="P1446" s="194"/>
      <c r="Q1446" s="194"/>
      <c r="R1446" s="194"/>
      <c r="S1446" s="194"/>
      <c r="T1446" s="194"/>
      <c r="U1446" s="194"/>
      <c r="V1446" s="194"/>
      <c r="W1446" s="194"/>
      <c r="X1446" s="194"/>
      <c r="Y1446" s="194"/>
    </row>
    <row r="1447">
      <c r="A1447" s="542">
        <v>597.0</v>
      </c>
      <c r="B1447" s="573"/>
      <c r="C1447" s="573"/>
      <c r="D1447" s="573"/>
      <c r="E1447" s="573"/>
      <c r="F1447" s="573"/>
      <c r="G1447" s="573"/>
      <c r="H1447" s="573"/>
      <c r="I1447" s="573"/>
      <c r="J1447" s="194"/>
      <c r="K1447" s="488" t="str">
        <f t="shared" si="1"/>
        <v/>
      </c>
      <c r="L1447" s="489">
        <f t="shared" si="6"/>
        <v>123</v>
      </c>
      <c r="M1447" s="489">
        <f t="shared" si="3"/>
        <v>10</v>
      </c>
      <c r="N1447" s="489" t="str">
        <f t="shared" si="4"/>
        <v/>
      </c>
      <c r="O1447" s="194"/>
      <c r="P1447" s="194"/>
      <c r="Q1447" s="194"/>
      <c r="R1447" s="194"/>
      <c r="S1447" s="194"/>
      <c r="T1447" s="194"/>
      <c r="U1447" s="194"/>
      <c r="V1447" s="194"/>
      <c r="W1447" s="194"/>
      <c r="X1447" s="194"/>
      <c r="Y1447" s="194"/>
    </row>
    <row r="1448">
      <c r="A1448" s="542">
        <v>598.0</v>
      </c>
      <c r="B1448" s="573"/>
      <c r="C1448" s="573"/>
      <c r="D1448" s="573"/>
      <c r="E1448" s="573"/>
      <c r="F1448" s="573"/>
      <c r="G1448" s="573"/>
      <c r="H1448" s="573"/>
      <c r="I1448" s="573"/>
      <c r="J1448" s="194"/>
      <c r="K1448" s="488" t="str">
        <f t="shared" si="1"/>
        <v/>
      </c>
      <c r="L1448" s="489">
        <f t="shared" si="6"/>
        <v>123</v>
      </c>
      <c r="M1448" s="489">
        <f t="shared" si="3"/>
        <v>10</v>
      </c>
      <c r="N1448" s="489" t="str">
        <f t="shared" si="4"/>
        <v/>
      </c>
      <c r="O1448" s="194"/>
      <c r="P1448" s="194"/>
      <c r="Q1448" s="194"/>
      <c r="R1448" s="194"/>
      <c r="S1448" s="194"/>
      <c r="T1448" s="194"/>
      <c r="U1448" s="194"/>
      <c r="V1448" s="194"/>
      <c r="W1448" s="194"/>
      <c r="X1448" s="194"/>
      <c r="Y1448" s="194"/>
    </row>
    <row r="1449">
      <c r="A1449" s="542">
        <v>599.0</v>
      </c>
      <c r="B1449" s="573"/>
      <c r="C1449" s="573"/>
      <c r="D1449" s="573"/>
      <c r="E1449" s="573"/>
      <c r="F1449" s="573"/>
      <c r="G1449" s="573"/>
      <c r="H1449" s="573"/>
      <c r="I1449" s="573"/>
      <c r="J1449" s="194"/>
      <c r="K1449" s="488" t="str">
        <f t="shared" si="1"/>
        <v/>
      </c>
      <c r="L1449" s="489">
        <f t="shared" si="6"/>
        <v>123</v>
      </c>
      <c r="M1449" s="489">
        <f t="shared" si="3"/>
        <v>10</v>
      </c>
      <c r="N1449" s="489" t="str">
        <f t="shared" si="4"/>
        <v/>
      </c>
      <c r="O1449" s="194"/>
      <c r="P1449" s="194"/>
      <c r="Q1449" s="194"/>
      <c r="R1449" s="194"/>
      <c r="S1449" s="194"/>
      <c r="T1449" s="194"/>
      <c r="U1449" s="194"/>
      <c r="V1449" s="194"/>
      <c r="W1449" s="194"/>
      <c r="X1449" s="194"/>
      <c r="Y1449" s="194"/>
    </row>
    <row r="1450">
      <c r="A1450" s="542">
        <v>600.0</v>
      </c>
      <c r="B1450" s="573"/>
      <c r="C1450" s="573"/>
      <c r="D1450" s="573"/>
      <c r="E1450" s="573"/>
      <c r="F1450" s="573"/>
      <c r="G1450" s="573"/>
      <c r="H1450" s="573"/>
      <c r="I1450" s="573"/>
      <c r="J1450" s="194"/>
      <c r="K1450" s="488" t="str">
        <f t="shared" si="1"/>
        <v/>
      </c>
      <c r="L1450" s="489">
        <f t="shared" si="6"/>
        <v>123</v>
      </c>
      <c r="M1450" s="489">
        <f t="shared" si="3"/>
        <v>10</v>
      </c>
      <c r="N1450" s="489" t="str">
        <f t="shared" si="4"/>
        <v/>
      </c>
      <c r="O1450" s="194"/>
      <c r="P1450" s="194"/>
      <c r="Q1450" s="194"/>
      <c r="R1450" s="194"/>
      <c r="S1450" s="194"/>
      <c r="T1450" s="194"/>
      <c r="U1450" s="194"/>
      <c r="V1450" s="194"/>
      <c r="W1450" s="194"/>
      <c r="X1450" s="194"/>
      <c r="Y1450" s="194"/>
    </row>
    <row r="1451">
      <c r="A1451" s="542">
        <v>601.0</v>
      </c>
      <c r="B1451" s="573"/>
      <c r="C1451" s="573"/>
      <c r="D1451" s="573"/>
      <c r="E1451" s="573"/>
      <c r="F1451" s="573"/>
      <c r="G1451" s="573"/>
      <c r="H1451" s="573"/>
      <c r="I1451" s="573"/>
      <c r="J1451" s="194"/>
      <c r="K1451" s="488" t="str">
        <f t="shared" si="1"/>
        <v/>
      </c>
      <c r="L1451" s="489">
        <f t="shared" si="6"/>
        <v>123</v>
      </c>
      <c r="M1451" s="489">
        <f t="shared" si="3"/>
        <v>10</v>
      </c>
      <c r="N1451" s="489" t="str">
        <f t="shared" si="4"/>
        <v/>
      </c>
      <c r="O1451" s="194"/>
      <c r="P1451" s="194"/>
      <c r="Q1451" s="194"/>
      <c r="R1451" s="194"/>
      <c r="S1451" s="194"/>
      <c r="T1451" s="194"/>
      <c r="U1451" s="194"/>
      <c r="V1451" s="194"/>
      <c r="W1451" s="194"/>
      <c r="X1451" s="194"/>
      <c r="Y1451" s="194"/>
    </row>
    <row r="1452">
      <c r="A1452" s="542">
        <v>602.0</v>
      </c>
      <c r="B1452" s="573"/>
      <c r="C1452" s="573"/>
      <c r="D1452" s="573"/>
      <c r="E1452" s="573"/>
      <c r="F1452" s="573"/>
      <c r="G1452" s="573"/>
      <c r="H1452" s="573"/>
      <c r="I1452" s="573"/>
      <c r="J1452" s="194"/>
      <c r="K1452" s="488" t="str">
        <f t="shared" si="1"/>
        <v/>
      </c>
      <c r="L1452" s="489">
        <f t="shared" si="6"/>
        <v>123</v>
      </c>
      <c r="M1452" s="489">
        <f t="shared" si="3"/>
        <v>10</v>
      </c>
      <c r="N1452" s="489" t="str">
        <f t="shared" si="4"/>
        <v/>
      </c>
      <c r="O1452" s="194"/>
      <c r="P1452" s="194"/>
      <c r="Q1452" s="194"/>
      <c r="R1452" s="194"/>
      <c r="S1452" s="194"/>
      <c r="T1452" s="194"/>
      <c r="U1452" s="194"/>
      <c r="V1452" s="194"/>
      <c r="W1452" s="194"/>
      <c r="X1452" s="194"/>
      <c r="Y1452" s="194"/>
    </row>
    <row r="1453">
      <c r="A1453" s="542">
        <v>603.0</v>
      </c>
      <c r="B1453" s="573"/>
      <c r="C1453" s="573"/>
      <c r="D1453" s="573"/>
      <c r="E1453" s="573"/>
      <c r="F1453" s="573"/>
      <c r="G1453" s="573"/>
      <c r="H1453" s="573"/>
      <c r="I1453" s="573"/>
      <c r="J1453" s="194"/>
      <c r="K1453" s="488" t="str">
        <f t="shared" si="1"/>
        <v/>
      </c>
      <c r="L1453" s="489">
        <f t="shared" si="6"/>
        <v>123</v>
      </c>
      <c r="M1453" s="489">
        <f t="shared" si="3"/>
        <v>10</v>
      </c>
      <c r="N1453" s="489" t="str">
        <f t="shared" si="4"/>
        <v/>
      </c>
      <c r="O1453" s="194"/>
      <c r="P1453" s="194"/>
      <c r="Q1453" s="194"/>
      <c r="R1453" s="194"/>
      <c r="S1453" s="194"/>
      <c r="T1453" s="194"/>
      <c r="U1453" s="194"/>
      <c r="V1453" s="194"/>
      <c r="W1453" s="194"/>
      <c r="X1453" s="194"/>
      <c r="Y1453" s="194"/>
    </row>
    <row r="1454">
      <c r="A1454" s="542">
        <v>604.0</v>
      </c>
      <c r="B1454" s="573"/>
      <c r="C1454" s="573"/>
      <c r="D1454" s="573"/>
      <c r="E1454" s="573"/>
      <c r="F1454" s="573"/>
      <c r="G1454" s="573"/>
      <c r="H1454" s="573"/>
      <c r="I1454" s="573"/>
      <c r="J1454" s="194"/>
      <c r="K1454" s="488" t="str">
        <f t="shared" si="1"/>
        <v/>
      </c>
      <c r="L1454" s="489">
        <f t="shared" si="6"/>
        <v>123</v>
      </c>
      <c r="M1454" s="489">
        <f t="shared" si="3"/>
        <v>10</v>
      </c>
      <c r="N1454" s="489" t="str">
        <f t="shared" si="4"/>
        <v/>
      </c>
      <c r="O1454" s="194"/>
      <c r="P1454" s="194"/>
      <c r="Q1454" s="194"/>
      <c r="R1454" s="194"/>
      <c r="S1454" s="194"/>
      <c r="T1454" s="194"/>
      <c r="U1454" s="194"/>
      <c r="V1454" s="194"/>
      <c r="W1454" s="194"/>
      <c r="X1454" s="194"/>
      <c r="Y1454" s="194"/>
    </row>
    <row r="1455">
      <c r="A1455" s="542">
        <v>605.0</v>
      </c>
      <c r="B1455" s="573"/>
      <c r="C1455" s="573"/>
      <c r="D1455" s="573"/>
      <c r="E1455" s="573"/>
      <c r="F1455" s="573"/>
      <c r="G1455" s="573"/>
      <c r="H1455" s="573"/>
      <c r="I1455" s="573"/>
      <c r="J1455" s="194"/>
      <c r="K1455" s="488" t="str">
        <f t="shared" si="1"/>
        <v/>
      </c>
      <c r="L1455" s="489">
        <f t="shared" si="6"/>
        <v>123</v>
      </c>
      <c r="M1455" s="489">
        <f t="shared" si="3"/>
        <v>10</v>
      </c>
      <c r="N1455" s="489" t="str">
        <f t="shared" si="4"/>
        <v/>
      </c>
      <c r="O1455" s="194"/>
      <c r="P1455" s="194"/>
      <c r="Q1455" s="194"/>
      <c r="R1455" s="194"/>
      <c r="S1455" s="194"/>
      <c r="T1455" s="194"/>
      <c r="U1455" s="194"/>
      <c r="V1455" s="194"/>
      <c r="W1455" s="194"/>
      <c r="X1455" s="194"/>
      <c r="Y1455" s="194"/>
    </row>
    <row r="1456">
      <c r="A1456" s="542">
        <v>606.0</v>
      </c>
      <c r="B1456" s="573"/>
      <c r="C1456" s="573"/>
      <c r="D1456" s="573"/>
      <c r="E1456" s="573"/>
      <c r="F1456" s="573"/>
      <c r="G1456" s="573"/>
      <c r="H1456" s="573"/>
      <c r="I1456" s="573"/>
      <c r="J1456" s="194"/>
      <c r="K1456" s="488" t="str">
        <f t="shared" si="1"/>
        <v/>
      </c>
      <c r="L1456" s="489">
        <f t="shared" si="6"/>
        <v>123</v>
      </c>
      <c r="M1456" s="489">
        <f t="shared" si="3"/>
        <v>10</v>
      </c>
      <c r="N1456" s="489" t="str">
        <f t="shared" si="4"/>
        <v/>
      </c>
      <c r="O1456" s="194"/>
      <c r="P1456" s="194"/>
      <c r="Q1456" s="194"/>
      <c r="R1456" s="194"/>
      <c r="S1456" s="194"/>
      <c r="T1456" s="194"/>
      <c r="U1456" s="194"/>
      <c r="V1456" s="194"/>
      <c r="W1456" s="194"/>
      <c r="X1456" s="194"/>
      <c r="Y1456" s="194"/>
    </row>
    <row r="1457">
      <c r="A1457" s="542">
        <v>607.0</v>
      </c>
      <c r="B1457" s="573"/>
      <c r="C1457" s="573"/>
      <c r="D1457" s="573"/>
      <c r="E1457" s="573"/>
      <c r="F1457" s="573"/>
      <c r="G1457" s="573"/>
      <c r="H1457" s="573"/>
      <c r="I1457" s="573"/>
      <c r="J1457" s="194"/>
      <c r="K1457" s="488" t="str">
        <f t="shared" si="1"/>
        <v/>
      </c>
      <c r="L1457" s="489">
        <f t="shared" si="6"/>
        <v>123</v>
      </c>
      <c r="M1457" s="489">
        <f t="shared" si="3"/>
        <v>10</v>
      </c>
      <c r="N1457" s="489" t="str">
        <f t="shared" si="4"/>
        <v/>
      </c>
      <c r="O1457" s="194"/>
      <c r="P1457" s="194"/>
      <c r="Q1457" s="194"/>
      <c r="R1457" s="194"/>
      <c r="S1457" s="194"/>
      <c r="T1457" s="194"/>
      <c r="U1457" s="194"/>
      <c r="V1457" s="194"/>
      <c r="W1457" s="194"/>
      <c r="X1457" s="194"/>
      <c r="Y1457" s="194"/>
    </row>
    <row r="1458">
      <c r="A1458" s="542">
        <v>608.0</v>
      </c>
      <c r="B1458" s="573"/>
      <c r="C1458" s="573"/>
      <c r="D1458" s="573"/>
      <c r="E1458" s="573"/>
      <c r="F1458" s="573"/>
      <c r="G1458" s="573"/>
      <c r="H1458" s="573"/>
      <c r="I1458" s="573"/>
      <c r="J1458" s="194"/>
      <c r="K1458" s="488" t="str">
        <f t="shared" si="1"/>
        <v/>
      </c>
      <c r="L1458" s="489">
        <f t="shared" si="6"/>
        <v>123</v>
      </c>
      <c r="M1458" s="489">
        <f t="shared" si="3"/>
        <v>10</v>
      </c>
      <c r="N1458" s="489" t="str">
        <f t="shared" si="4"/>
        <v/>
      </c>
      <c r="O1458" s="194"/>
      <c r="P1458" s="194"/>
      <c r="Q1458" s="194"/>
      <c r="R1458" s="194"/>
      <c r="S1458" s="194"/>
      <c r="T1458" s="194"/>
      <c r="U1458" s="194"/>
      <c r="V1458" s="194"/>
      <c r="W1458" s="194"/>
      <c r="X1458" s="194"/>
      <c r="Y1458" s="194"/>
    </row>
    <row r="1459">
      <c r="A1459" s="542">
        <v>609.0</v>
      </c>
      <c r="B1459" s="573"/>
      <c r="C1459" s="573"/>
      <c r="D1459" s="573"/>
      <c r="E1459" s="573"/>
      <c r="F1459" s="573"/>
      <c r="G1459" s="573"/>
      <c r="H1459" s="573"/>
      <c r="I1459" s="573"/>
      <c r="J1459" s="194"/>
      <c r="K1459" s="488" t="str">
        <f t="shared" si="1"/>
        <v/>
      </c>
      <c r="L1459" s="489">
        <f t="shared" si="6"/>
        <v>123</v>
      </c>
      <c r="M1459" s="489">
        <f t="shared" si="3"/>
        <v>10</v>
      </c>
      <c r="N1459" s="489" t="str">
        <f t="shared" si="4"/>
        <v/>
      </c>
      <c r="O1459" s="194"/>
      <c r="P1459" s="194"/>
      <c r="Q1459" s="194"/>
      <c r="R1459" s="194"/>
      <c r="S1459" s="194"/>
      <c r="T1459" s="194"/>
      <c r="U1459" s="194"/>
      <c r="V1459" s="194"/>
      <c r="W1459" s="194"/>
      <c r="X1459" s="194"/>
      <c r="Y1459" s="194"/>
    </row>
    <row r="1460">
      <c r="A1460" s="542">
        <v>610.0</v>
      </c>
      <c r="B1460" s="573"/>
      <c r="C1460" s="573"/>
      <c r="D1460" s="573"/>
      <c r="E1460" s="573"/>
      <c r="F1460" s="573"/>
      <c r="G1460" s="573"/>
      <c r="H1460" s="573"/>
      <c r="I1460" s="573"/>
      <c r="J1460" s="194"/>
      <c r="K1460" s="488" t="str">
        <f t="shared" si="1"/>
        <v/>
      </c>
      <c r="L1460" s="489">
        <f t="shared" si="6"/>
        <v>123</v>
      </c>
      <c r="M1460" s="489">
        <f t="shared" si="3"/>
        <v>10</v>
      </c>
      <c r="N1460" s="489" t="str">
        <f t="shared" si="4"/>
        <v/>
      </c>
      <c r="O1460" s="194"/>
      <c r="P1460" s="194"/>
      <c r="Q1460" s="194"/>
      <c r="R1460" s="194"/>
      <c r="S1460" s="194"/>
      <c r="T1460" s="194"/>
      <c r="U1460" s="194"/>
      <c r="V1460" s="194"/>
      <c r="W1460" s="194"/>
      <c r="X1460" s="194"/>
      <c r="Y1460" s="194"/>
    </row>
    <row r="1461">
      <c r="A1461" s="542">
        <v>611.0</v>
      </c>
      <c r="B1461" s="573"/>
      <c r="C1461" s="573"/>
      <c r="D1461" s="573"/>
      <c r="E1461" s="573"/>
      <c r="F1461" s="573"/>
      <c r="G1461" s="573"/>
      <c r="H1461" s="573"/>
      <c r="I1461" s="573"/>
      <c r="J1461" s="194"/>
      <c r="K1461" s="488" t="str">
        <f t="shared" si="1"/>
        <v/>
      </c>
      <c r="L1461" s="489">
        <f t="shared" si="6"/>
        <v>123</v>
      </c>
      <c r="M1461" s="489">
        <f t="shared" si="3"/>
        <v>10</v>
      </c>
      <c r="N1461" s="489" t="str">
        <f t="shared" si="4"/>
        <v/>
      </c>
      <c r="O1461" s="194"/>
      <c r="P1461" s="194"/>
      <c r="Q1461" s="194"/>
      <c r="R1461" s="194"/>
      <c r="S1461" s="194"/>
      <c r="T1461" s="194"/>
      <c r="U1461" s="194"/>
      <c r="V1461" s="194"/>
      <c r="W1461" s="194"/>
      <c r="X1461" s="194"/>
      <c r="Y1461" s="194"/>
    </row>
    <row r="1462">
      <c r="A1462" s="542">
        <v>612.0</v>
      </c>
      <c r="B1462" s="573"/>
      <c r="C1462" s="573"/>
      <c r="D1462" s="573"/>
      <c r="E1462" s="573"/>
      <c r="F1462" s="573"/>
      <c r="G1462" s="573"/>
      <c r="H1462" s="573"/>
      <c r="I1462" s="573"/>
      <c r="J1462" s="194"/>
      <c r="K1462" s="488" t="str">
        <f t="shared" si="1"/>
        <v/>
      </c>
      <c r="L1462" s="489">
        <f t="shared" si="6"/>
        <v>123</v>
      </c>
      <c r="M1462" s="489">
        <f t="shared" si="3"/>
        <v>10</v>
      </c>
      <c r="N1462" s="489" t="str">
        <f t="shared" si="4"/>
        <v/>
      </c>
      <c r="O1462" s="194"/>
      <c r="P1462" s="194"/>
      <c r="Q1462" s="194"/>
      <c r="R1462" s="194"/>
      <c r="S1462" s="194"/>
      <c r="T1462" s="194"/>
      <c r="U1462" s="194"/>
      <c r="V1462" s="194"/>
      <c r="W1462" s="194"/>
      <c r="X1462" s="194"/>
      <c r="Y1462" s="194"/>
    </row>
    <row r="1463">
      <c r="A1463" s="542">
        <v>613.0</v>
      </c>
      <c r="B1463" s="573"/>
      <c r="C1463" s="573"/>
      <c r="D1463" s="573"/>
      <c r="E1463" s="573"/>
      <c r="F1463" s="573"/>
      <c r="G1463" s="573"/>
      <c r="H1463" s="573"/>
      <c r="I1463" s="573"/>
      <c r="J1463" s="194"/>
      <c r="K1463" s="488" t="str">
        <f t="shared" si="1"/>
        <v/>
      </c>
      <c r="L1463" s="489">
        <f t="shared" si="6"/>
        <v>123</v>
      </c>
      <c r="M1463" s="489">
        <f t="shared" si="3"/>
        <v>10</v>
      </c>
      <c r="N1463" s="489" t="str">
        <f t="shared" si="4"/>
        <v/>
      </c>
      <c r="O1463" s="194"/>
      <c r="P1463" s="194"/>
      <c r="Q1463" s="194"/>
      <c r="R1463" s="194"/>
      <c r="S1463" s="194"/>
      <c r="T1463" s="194"/>
      <c r="U1463" s="194"/>
      <c r="V1463" s="194"/>
      <c r="W1463" s="194"/>
      <c r="X1463" s="194"/>
      <c r="Y1463" s="194"/>
    </row>
    <row r="1464">
      <c r="A1464" s="542">
        <v>614.0</v>
      </c>
      <c r="B1464" s="573"/>
      <c r="C1464" s="573"/>
      <c r="D1464" s="573"/>
      <c r="E1464" s="573"/>
      <c r="F1464" s="573"/>
      <c r="G1464" s="573"/>
      <c r="H1464" s="573"/>
      <c r="I1464" s="573"/>
      <c r="J1464" s="194"/>
      <c r="K1464" s="488" t="str">
        <f t="shared" si="1"/>
        <v/>
      </c>
      <c r="L1464" s="489">
        <f t="shared" si="6"/>
        <v>123</v>
      </c>
      <c r="M1464" s="489">
        <f t="shared" si="3"/>
        <v>10</v>
      </c>
      <c r="N1464" s="489" t="str">
        <f t="shared" si="4"/>
        <v/>
      </c>
      <c r="O1464" s="194"/>
      <c r="P1464" s="194"/>
      <c r="Q1464" s="194"/>
      <c r="R1464" s="194"/>
      <c r="S1464" s="194"/>
      <c r="T1464" s="194"/>
      <c r="U1464" s="194"/>
      <c r="V1464" s="194"/>
      <c r="W1464" s="194"/>
      <c r="X1464" s="194"/>
      <c r="Y1464" s="194"/>
    </row>
    <row r="1465">
      <c r="A1465" s="542">
        <v>615.0</v>
      </c>
      <c r="B1465" s="573"/>
      <c r="C1465" s="573"/>
      <c r="D1465" s="573"/>
      <c r="E1465" s="573"/>
      <c r="F1465" s="573"/>
      <c r="G1465" s="573"/>
      <c r="H1465" s="573"/>
      <c r="I1465" s="573"/>
      <c r="J1465" s="194"/>
      <c r="K1465" s="488" t="str">
        <f t="shared" si="1"/>
        <v/>
      </c>
      <c r="L1465" s="489">
        <f t="shared" si="6"/>
        <v>123</v>
      </c>
      <c r="M1465" s="489">
        <f t="shared" si="3"/>
        <v>10</v>
      </c>
      <c r="N1465" s="489" t="str">
        <f t="shared" si="4"/>
        <v/>
      </c>
      <c r="O1465" s="194"/>
      <c r="P1465" s="194"/>
      <c r="Q1465" s="194"/>
      <c r="R1465" s="194"/>
      <c r="S1465" s="194"/>
      <c r="T1465" s="194"/>
      <c r="U1465" s="194"/>
      <c r="V1465" s="194"/>
      <c r="W1465" s="194"/>
      <c r="X1465" s="194"/>
      <c r="Y1465" s="194"/>
    </row>
    <row r="1466">
      <c r="A1466" s="542">
        <v>616.0</v>
      </c>
      <c r="B1466" s="573"/>
      <c r="C1466" s="573"/>
      <c r="D1466" s="573"/>
      <c r="E1466" s="573"/>
      <c r="F1466" s="573"/>
      <c r="G1466" s="573"/>
      <c r="H1466" s="573"/>
      <c r="I1466" s="573"/>
      <c r="J1466" s="194"/>
      <c r="K1466" s="488" t="str">
        <f t="shared" si="1"/>
        <v/>
      </c>
      <c r="L1466" s="489">
        <f t="shared" si="6"/>
        <v>123</v>
      </c>
      <c r="M1466" s="489">
        <f t="shared" si="3"/>
        <v>10</v>
      </c>
      <c r="N1466" s="489" t="str">
        <f t="shared" si="4"/>
        <v/>
      </c>
      <c r="O1466" s="194"/>
      <c r="P1466" s="194"/>
      <c r="Q1466" s="194"/>
      <c r="R1466" s="194"/>
      <c r="S1466" s="194"/>
      <c r="T1466" s="194"/>
      <c r="U1466" s="194"/>
      <c r="V1466" s="194"/>
      <c r="W1466" s="194"/>
      <c r="X1466" s="194"/>
      <c r="Y1466" s="194"/>
    </row>
    <row r="1467">
      <c r="A1467" s="542">
        <v>617.0</v>
      </c>
      <c r="B1467" s="573"/>
      <c r="C1467" s="573"/>
      <c r="D1467" s="573"/>
      <c r="E1467" s="573"/>
      <c r="F1467" s="573"/>
      <c r="G1467" s="573"/>
      <c r="H1467" s="573"/>
      <c r="I1467" s="573"/>
      <c r="J1467" s="194"/>
      <c r="K1467" s="488" t="str">
        <f t="shared" si="1"/>
        <v/>
      </c>
      <c r="L1467" s="489">
        <f t="shared" si="6"/>
        <v>123</v>
      </c>
      <c r="M1467" s="489">
        <f t="shared" si="3"/>
        <v>10</v>
      </c>
      <c r="N1467" s="489" t="str">
        <f t="shared" si="4"/>
        <v/>
      </c>
      <c r="O1467" s="194"/>
      <c r="P1467" s="194"/>
      <c r="Q1467" s="194"/>
      <c r="R1467" s="194"/>
      <c r="S1467" s="194"/>
      <c r="T1467" s="194"/>
      <c r="U1467" s="194"/>
      <c r="V1467" s="194"/>
      <c r="W1467" s="194"/>
      <c r="X1467" s="194"/>
      <c r="Y1467" s="194"/>
    </row>
    <row r="1468">
      <c r="A1468" s="542">
        <v>618.0</v>
      </c>
      <c r="B1468" s="573"/>
      <c r="C1468" s="573"/>
      <c r="D1468" s="573"/>
      <c r="E1468" s="573"/>
      <c r="F1468" s="573"/>
      <c r="G1468" s="573"/>
      <c r="H1468" s="573"/>
      <c r="I1468" s="573"/>
      <c r="J1468" s="194"/>
      <c r="K1468" s="488" t="str">
        <f t="shared" si="1"/>
        <v/>
      </c>
      <c r="L1468" s="489">
        <f t="shared" si="6"/>
        <v>123</v>
      </c>
      <c r="M1468" s="489">
        <f t="shared" si="3"/>
        <v>10</v>
      </c>
      <c r="N1468" s="489" t="str">
        <f t="shared" si="4"/>
        <v/>
      </c>
      <c r="O1468" s="194"/>
      <c r="P1468" s="194"/>
      <c r="Q1468" s="194"/>
      <c r="R1468" s="194"/>
      <c r="S1468" s="194"/>
      <c r="T1468" s="194"/>
      <c r="U1468" s="194"/>
      <c r="V1468" s="194"/>
      <c r="W1468" s="194"/>
      <c r="X1468" s="194"/>
      <c r="Y1468" s="194"/>
    </row>
    <row r="1469">
      <c r="A1469" s="542">
        <v>619.0</v>
      </c>
      <c r="B1469" s="573"/>
      <c r="C1469" s="573"/>
      <c r="D1469" s="573"/>
      <c r="E1469" s="573"/>
      <c r="F1469" s="573"/>
      <c r="G1469" s="573"/>
      <c r="H1469" s="573"/>
      <c r="I1469" s="573"/>
      <c r="J1469" s="194"/>
      <c r="K1469" s="488" t="str">
        <f t="shared" si="1"/>
        <v/>
      </c>
      <c r="L1469" s="489">
        <f t="shared" si="6"/>
        <v>123</v>
      </c>
      <c r="M1469" s="489">
        <f t="shared" si="3"/>
        <v>10</v>
      </c>
      <c r="N1469" s="489" t="str">
        <f t="shared" si="4"/>
        <v/>
      </c>
      <c r="O1469" s="194"/>
      <c r="P1469" s="194"/>
      <c r="Q1469" s="194"/>
      <c r="R1469" s="194"/>
      <c r="S1469" s="194"/>
      <c r="T1469" s="194"/>
      <c r="U1469" s="194"/>
      <c r="V1469" s="194"/>
      <c r="W1469" s="194"/>
      <c r="X1469" s="194"/>
      <c r="Y1469" s="194"/>
    </row>
    <row r="1470">
      <c r="A1470" s="542">
        <v>620.0</v>
      </c>
      <c r="B1470" s="573"/>
      <c r="C1470" s="573"/>
      <c r="D1470" s="573"/>
      <c r="E1470" s="573"/>
      <c r="F1470" s="573"/>
      <c r="G1470" s="573"/>
      <c r="H1470" s="573"/>
      <c r="I1470" s="573"/>
      <c r="J1470" s="194"/>
      <c r="K1470" s="488" t="str">
        <f t="shared" si="1"/>
        <v/>
      </c>
      <c r="L1470" s="489">
        <f t="shared" si="6"/>
        <v>123</v>
      </c>
      <c r="M1470" s="489">
        <f t="shared" si="3"/>
        <v>10</v>
      </c>
      <c r="N1470" s="489" t="str">
        <f t="shared" si="4"/>
        <v/>
      </c>
      <c r="O1470" s="194"/>
      <c r="P1470" s="194"/>
      <c r="Q1470" s="194"/>
      <c r="R1470" s="194"/>
      <c r="S1470" s="194"/>
      <c r="T1470" s="194"/>
      <c r="U1470" s="194"/>
      <c r="V1470" s="194"/>
      <c r="W1470" s="194"/>
      <c r="X1470" s="194"/>
      <c r="Y1470" s="194"/>
    </row>
    <row r="1471">
      <c r="A1471" s="542">
        <v>621.0</v>
      </c>
      <c r="B1471" s="573"/>
      <c r="C1471" s="573"/>
      <c r="D1471" s="573"/>
      <c r="E1471" s="573"/>
      <c r="F1471" s="573"/>
      <c r="G1471" s="573"/>
      <c r="H1471" s="573"/>
      <c r="I1471" s="573"/>
      <c r="J1471" s="194"/>
      <c r="K1471" s="488" t="str">
        <f t="shared" si="1"/>
        <v/>
      </c>
      <c r="L1471" s="489">
        <f t="shared" si="6"/>
        <v>123</v>
      </c>
      <c r="M1471" s="489">
        <f t="shared" si="3"/>
        <v>10</v>
      </c>
      <c r="N1471" s="489" t="str">
        <f t="shared" si="4"/>
        <v/>
      </c>
      <c r="O1471" s="194"/>
      <c r="P1471" s="194"/>
      <c r="Q1471" s="194"/>
      <c r="R1471" s="194"/>
      <c r="S1471" s="194"/>
      <c r="T1471" s="194"/>
      <c r="U1471" s="194"/>
      <c r="V1471" s="194"/>
      <c r="W1471" s="194"/>
      <c r="X1471" s="194"/>
      <c r="Y1471" s="194"/>
    </row>
    <row r="1472">
      <c r="A1472" s="542">
        <v>622.0</v>
      </c>
      <c r="B1472" s="573"/>
      <c r="C1472" s="573"/>
      <c r="D1472" s="573"/>
      <c r="E1472" s="573"/>
      <c r="F1472" s="573"/>
      <c r="G1472" s="573"/>
      <c r="H1472" s="573"/>
      <c r="I1472" s="573"/>
      <c r="J1472" s="194"/>
      <c r="K1472" s="488" t="str">
        <f t="shared" si="1"/>
        <v/>
      </c>
      <c r="L1472" s="489">
        <f t="shared" si="6"/>
        <v>123</v>
      </c>
      <c r="M1472" s="489">
        <f t="shared" si="3"/>
        <v>10</v>
      </c>
      <c r="N1472" s="489" t="str">
        <f t="shared" si="4"/>
        <v/>
      </c>
      <c r="O1472" s="194"/>
      <c r="P1472" s="194"/>
      <c r="Q1472" s="194"/>
      <c r="R1472" s="194"/>
      <c r="S1472" s="194"/>
      <c r="T1472" s="194"/>
      <c r="U1472" s="194"/>
      <c r="V1472" s="194"/>
      <c r="W1472" s="194"/>
      <c r="X1472" s="194"/>
      <c r="Y1472" s="194"/>
    </row>
    <row r="1473">
      <c r="A1473" s="542">
        <v>623.0</v>
      </c>
      <c r="B1473" s="573"/>
      <c r="C1473" s="573"/>
      <c r="D1473" s="573"/>
      <c r="E1473" s="573"/>
      <c r="F1473" s="573"/>
      <c r="G1473" s="573"/>
      <c r="H1473" s="573"/>
      <c r="I1473" s="573"/>
      <c r="J1473" s="194"/>
      <c r="K1473" s="488" t="str">
        <f t="shared" si="1"/>
        <v/>
      </c>
      <c r="L1473" s="489">
        <f t="shared" si="6"/>
        <v>123</v>
      </c>
      <c r="M1473" s="489">
        <f t="shared" si="3"/>
        <v>10</v>
      </c>
      <c r="N1473" s="489" t="str">
        <f t="shared" si="4"/>
        <v/>
      </c>
      <c r="O1473" s="194"/>
      <c r="P1473" s="194"/>
      <c r="Q1473" s="194"/>
      <c r="R1473" s="194"/>
      <c r="S1473" s="194"/>
      <c r="T1473" s="194"/>
      <c r="U1473" s="194"/>
      <c r="V1473" s="194"/>
      <c r="W1473" s="194"/>
      <c r="X1473" s="194"/>
      <c r="Y1473" s="194"/>
    </row>
    <row r="1474">
      <c r="A1474" s="542">
        <v>624.0</v>
      </c>
      <c r="B1474" s="573"/>
      <c r="C1474" s="573"/>
      <c r="D1474" s="573"/>
      <c r="E1474" s="573"/>
      <c r="F1474" s="573"/>
      <c r="G1474" s="573"/>
      <c r="H1474" s="573"/>
      <c r="I1474" s="573"/>
      <c r="J1474" s="194"/>
      <c r="K1474" s="488" t="str">
        <f t="shared" si="1"/>
        <v/>
      </c>
      <c r="L1474" s="489">
        <f t="shared" si="6"/>
        <v>123</v>
      </c>
      <c r="M1474" s="489">
        <f t="shared" si="3"/>
        <v>10</v>
      </c>
      <c r="N1474" s="489" t="str">
        <f t="shared" si="4"/>
        <v/>
      </c>
      <c r="O1474" s="194"/>
      <c r="P1474" s="194"/>
      <c r="Q1474" s="194"/>
      <c r="R1474" s="194"/>
      <c r="S1474" s="194"/>
      <c r="T1474" s="194"/>
      <c r="U1474" s="194"/>
      <c r="V1474" s="194"/>
      <c r="W1474" s="194"/>
      <c r="X1474" s="194"/>
      <c r="Y1474" s="194"/>
    </row>
    <row r="1475">
      <c r="A1475" s="542">
        <v>625.0</v>
      </c>
      <c r="B1475" s="573"/>
      <c r="C1475" s="573"/>
      <c r="D1475" s="573"/>
      <c r="E1475" s="573"/>
      <c r="F1475" s="573"/>
      <c r="G1475" s="573"/>
      <c r="H1475" s="573"/>
      <c r="I1475" s="573"/>
      <c r="J1475" s="194"/>
      <c r="K1475" s="488" t="str">
        <f t="shared" si="1"/>
        <v/>
      </c>
      <c r="L1475" s="489">
        <f t="shared" si="6"/>
        <v>123</v>
      </c>
      <c r="M1475" s="489">
        <f t="shared" si="3"/>
        <v>10</v>
      </c>
      <c r="N1475" s="489" t="str">
        <f t="shared" si="4"/>
        <v/>
      </c>
      <c r="O1475" s="194"/>
      <c r="P1475" s="194"/>
      <c r="Q1475" s="194"/>
      <c r="R1475" s="194"/>
      <c r="S1475" s="194"/>
      <c r="T1475" s="194"/>
      <c r="U1475" s="194"/>
      <c r="V1475" s="194"/>
      <c r="W1475" s="194"/>
      <c r="X1475" s="194"/>
      <c r="Y1475" s="194"/>
    </row>
    <row r="1476">
      <c r="A1476" s="542">
        <v>626.0</v>
      </c>
      <c r="B1476" s="573"/>
      <c r="C1476" s="573"/>
      <c r="D1476" s="573"/>
      <c r="E1476" s="573"/>
      <c r="F1476" s="573"/>
      <c r="G1476" s="573"/>
      <c r="H1476" s="573"/>
      <c r="I1476" s="573"/>
      <c r="J1476" s="194"/>
      <c r="K1476" s="488" t="str">
        <f t="shared" si="1"/>
        <v/>
      </c>
      <c r="L1476" s="489">
        <f t="shared" si="6"/>
        <v>123</v>
      </c>
      <c r="M1476" s="489">
        <f t="shared" si="3"/>
        <v>10</v>
      </c>
      <c r="N1476" s="489" t="str">
        <f t="shared" si="4"/>
        <v/>
      </c>
      <c r="O1476" s="194"/>
      <c r="P1476" s="194"/>
      <c r="Q1476" s="194"/>
      <c r="R1476" s="194"/>
      <c r="S1476" s="194"/>
      <c r="T1476" s="194"/>
      <c r="U1476" s="194"/>
      <c r="V1476" s="194"/>
      <c r="W1476" s="194"/>
      <c r="X1476" s="194"/>
      <c r="Y1476" s="194"/>
    </row>
    <row r="1477">
      <c r="A1477" s="542">
        <v>627.0</v>
      </c>
      <c r="B1477" s="573"/>
      <c r="C1477" s="573"/>
      <c r="D1477" s="573"/>
      <c r="E1477" s="573"/>
      <c r="F1477" s="573"/>
      <c r="G1477" s="573"/>
      <c r="H1477" s="573"/>
      <c r="I1477" s="573"/>
      <c r="J1477" s="194"/>
      <c r="K1477" s="488" t="str">
        <f t="shared" si="1"/>
        <v/>
      </c>
      <c r="L1477" s="489">
        <f t="shared" si="6"/>
        <v>123</v>
      </c>
      <c r="M1477" s="489">
        <f t="shared" si="3"/>
        <v>10</v>
      </c>
      <c r="N1477" s="489" t="str">
        <f t="shared" si="4"/>
        <v/>
      </c>
      <c r="O1477" s="194"/>
      <c r="P1477" s="194"/>
      <c r="Q1477" s="194"/>
      <c r="R1477" s="194"/>
      <c r="S1477" s="194"/>
      <c r="T1477" s="194"/>
      <c r="U1477" s="194"/>
      <c r="V1477" s="194"/>
      <c r="W1477" s="194"/>
      <c r="X1477" s="194"/>
      <c r="Y1477" s="194"/>
    </row>
    <row r="1478">
      <c r="A1478" s="542">
        <v>628.0</v>
      </c>
      <c r="B1478" s="573"/>
      <c r="C1478" s="573"/>
      <c r="D1478" s="573"/>
      <c r="E1478" s="573"/>
      <c r="F1478" s="573"/>
      <c r="G1478" s="573"/>
      <c r="H1478" s="573"/>
      <c r="I1478" s="573"/>
      <c r="J1478" s="194"/>
      <c r="K1478" s="488" t="str">
        <f t="shared" si="1"/>
        <v/>
      </c>
      <c r="L1478" s="489">
        <f t="shared" si="6"/>
        <v>123</v>
      </c>
      <c r="M1478" s="489">
        <f t="shared" si="3"/>
        <v>10</v>
      </c>
      <c r="N1478" s="489" t="str">
        <f t="shared" si="4"/>
        <v/>
      </c>
      <c r="O1478" s="194"/>
      <c r="P1478" s="194"/>
      <c r="Q1478" s="194"/>
      <c r="R1478" s="194"/>
      <c r="S1478" s="194"/>
      <c r="T1478" s="194"/>
      <c r="U1478" s="194"/>
      <c r="V1478" s="194"/>
      <c r="W1478" s="194"/>
      <c r="X1478" s="194"/>
      <c r="Y1478" s="194"/>
    </row>
    <row r="1479">
      <c r="A1479" s="542">
        <v>629.0</v>
      </c>
      <c r="B1479" s="573"/>
      <c r="C1479" s="573"/>
      <c r="D1479" s="573"/>
      <c r="E1479" s="573"/>
      <c r="F1479" s="573"/>
      <c r="G1479" s="573"/>
      <c r="H1479" s="573"/>
      <c r="I1479" s="573"/>
      <c r="J1479" s="194"/>
      <c r="K1479" s="488" t="str">
        <f t="shared" si="1"/>
        <v/>
      </c>
      <c r="L1479" s="489">
        <f t="shared" si="6"/>
        <v>123</v>
      </c>
      <c r="M1479" s="489">
        <f t="shared" si="3"/>
        <v>10</v>
      </c>
      <c r="N1479" s="489" t="str">
        <f t="shared" si="4"/>
        <v/>
      </c>
      <c r="O1479" s="194"/>
      <c r="P1479" s="194"/>
      <c r="Q1479" s="194"/>
      <c r="R1479" s="194"/>
      <c r="S1479" s="194"/>
      <c r="T1479" s="194"/>
      <c r="U1479" s="194"/>
      <c r="V1479" s="194"/>
      <c r="W1479" s="194"/>
      <c r="X1479" s="194"/>
      <c r="Y1479" s="194"/>
    </row>
    <row r="1480">
      <c r="A1480" s="542">
        <v>630.0</v>
      </c>
      <c r="B1480" s="573"/>
      <c r="C1480" s="573"/>
      <c r="D1480" s="573"/>
      <c r="E1480" s="573"/>
      <c r="F1480" s="573"/>
      <c r="G1480" s="573"/>
      <c r="H1480" s="573"/>
      <c r="I1480" s="573"/>
      <c r="J1480" s="194"/>
      <c r="K1480" s="488" t="str">
        <f t="shared" si="1"/>
        <v/>
      </c>
      <c r="L1480" s="489">
        <f t="shared" si="6"/>
        <v>123</v>
      </c>
      <c r="M1480" s="489">
        <f t="shared" si="3"/>
        <v>10</v>
      </c>
      <c r="N1480" s="489" t="str">
        <f t="shared" si="4"/>
        <v/>
      </c>
      <c r="O1480" s="194"/>
      <c r="P1480" s="194"/>
      <c r="Q1480" s="194"/>
      <c r="R1480" s="194"/>
      <c r="S1480" s="194"/>
      <c r="T1480" s="194"/>
      <c r="U1480" s="194"/>
      <c r="V1480" s="194"/>
      <c r="W1480" s="194"/>
      <c r="X1480" s="194"/>
      <c r="Y1480" s="194"/>
    </row>
    <row r="1481">
      <c r="A1481" s="542">
        <v>631.0</v>
      </c>
      <c r="B1481" s="573"/>
      <c r="C1481" s="573"/>
      <c r="D1481" s="573"/>
      <c r="E1481" s="573"/>
      <c r="F1481" s="573"/>
      <c r="G1481" s="573"/>
      <c r="H1481" s="573"/>
      <c r="I1481" s="573"/>
      <c r="J1481" s="194"/>
      <c r="K1481" s="488" t="str">
        <f t="shared" si="1"/>
        <v/>
      </c>
      <c r="L1481" s="489">
        <f t="shared" si="6"/>
        <v>123</v>
      </c>
      <c r="M1481" s="489">
        <f t="shared" si="3"/>
        <v>10</v>
      </c>
      <c r="N1481" s="489" t="str">
        <f t="shared" si="4"/>
        <v/>
      </c>
      <c r="O1481" s="194"/>
      <c r="P1481" s="194"/>
      <c r="Q1481" s="194"/>
      <c r="R1481" s="194"/>
      <c r="S1481" s="194"/>
      <c r="T1481" s="194"/>
      <c r="U1481" s="194"/>
      <c r="V1481" s="194"/>
      <c r="W1481" s="194"/>
      <c r="X1481" s="194"/>
      <c r="Y1481" s="194"/>
    </row>
    <row r="1482">
      <c r="A1482" s="542">
        <v>632.0</v>
      </c>
      <c r="B1482" s="573"/>
      <c r="C1482" s="573"/>
      <c r="D1482" s="573"/>
      <c r="E1482" s="573"/>
      <c r="F1482" s="573"/>
      <c r="G1482" s="573"/>
      <c r="H1482" s="573"/>
      <c r="I1482" s="573"/>
      <c r="J1482" s="194"/>
      <c r="K1482" s="488" t="str">
        <f t="shared" si="1"/>
        <v/>
      </c>
      <c r="L1482" s="489">
        <f t="shared" si="6"/>
        <v>123</v>
      </c>
      <c r="M1482" s="489">
        <f t="shared" si="3"/>
        <v>10</v>
      </c>
      <c r="N1482" s="489" t="str">
        <f t="shared" si="4"/>
        <v/>
      </c>
      <c r="O1482" s="194"/>
      <c r="P1482" s="194"/>
      <c r="Q1482" s="194"/>
      <c r="R1482" s="194"/>
      <c r="S1482" s="194"/>
      <c r="T1482" s="194"/>
      <c r="U1482" s="194"/>
      <c r="V1482" s="194"/>
      <c r="W1482" s="194"/>
      <c r="X1482" s="194"/>
      <c r="Y1482" s="194"/>
    </row>
    <row r="1483">
      <c r="A1483" s="542">
        <v>633.0</v>
      </c>
      <c r="B1483" s="573"/>
      <c r="C1483" s="573"/>
      <c r="D1483" s="573"/>
      <c r="E1483" s="573"/>
      <c r="F1483" s="573"/>
      <c r="G1483" s="573"/>
      <c r="H1483" s="573"/>
      <c r="I1483" s="573"/>
      <c r="J1483" s="194"/>
      <c r="K1483" s="488" t="str">
        <f t="shared" si="1"/>
        <v/>
      </c>
      <c r="L1483" s="489">
        <f t="shared" si="6"/>
        <v>123</v>
      </c>
      <c r="M1483" s="489">
        <f t="shared" si="3"/>
        <v>10</v>
      </c>
      <c r="N1483" s="489" t="str">
        <f t="shared" si="4"/>
        <v/>
      </c>
      <c r="O1483" s="194"/>
      <c r="P1483" s="194"/>
      <c r="Q1483" s="194"/>
      <c r="R1483" s="194"/>
      <c r="S1483" s="194"/>
      <c r="T1483" s="194"/>
      <c r="U1483" s="194"/>
      <c r="V1483" s="194"/>
      <c r="W1483" s="194"/>
      <c r="X1483" s="194"/>
      <c r="Y1483" s="194"/>
    </row>
    <row r="1484">
      <c r="A1484" s="542">
        <v>634.0</v>
      </c>
      <c r="B1484" s="573"/>
      <c r="C1484" s="573"/>
      <c r="D1484" s="573"/>
      <c r="E1484" s="573"/>
      <c r="F1484" s="573"/>
      <c r="G1484" s="573"/>
      <c r="H1484" s="573"/>
      <c r="I1484" s="573"/>
      <c r="J1484" s="194"/>
      <c r="K1484" s="488" t="str">
        <f t="shared" si="1"/>
        <v/>
      </c>
      <c r="L1484" s="489">
        <f t="shared" si="6"/>
        <v>123</v>
      </c>
      <c r="M1484" s="489">
        <f t="shared" si="3"/>
        <v>10</v>
      </c>
      <c r="N1484" s="489" t="str">
        <f t="shared" si="4"/>
        <v/>
      </c>
      <c r="O1484" s="194"/>
      <c r="P1484" s="194"/>
      <c r="Q1484" s="194"/>
      <c r="R1484" s="194"/>
      <c r="S1484" s="194"/>
      <c r="T1484" s="194"/>
      <c r="U1484" s="194"/>
      <c r="V1484" s="194"/>
      <c r="W1484" s="194"/>
      <c r="X1484" s="194"/>
      <c r="Y1484" s="194"/>
    </row>
    <row r="1485">
      <c r="A1485" s="542">
        <v>635.0</v>
      </c>
      <c r="B1485" s="573"/>
      <c r="C1485" s="573"/>
      <c r="D1485" s="573"/>
      <c r="E1485" s="573"/>
      <c r="F1485" s="573"/>
      <c r="G1485" s="573"/>
      <c r="H1485" s="573"/>
      <c r="I1485" s="573"/>
      <c r="J1485" s="194"/>
      <c r="K1485" s="488" t="str">
        <f t="shared" si="1"/>
        <v/>
      </c>
      <c r="L1485" s="489">
        <f t="shared" si="6"/>
        <v>123</v>
      </c>
      <c r="M1485" s="489">
        <f t="shared" si="3"/>
        <v>10</v>
      </c>
      <c r="N1485" s="489" t="str">
        <f t="shared" si="4"/>
        <v/>
      </c>
      <c r="O1485" s="194"/>
      <c r="P1485" s="194"/>
      <c r="Q1485" s="194"/>
      <c r="R1485" s="194"/>
      <c r="S1485" s="194"/>
      <c r="T1485" s="194"/>
      <c r="U1485" s="194"/>
      <c r="V1485" s="194"/>
      <c r="W1485" s="194"/>
      <c r="X1485" s="194"/>
      <c r="Y1485" s="194"/>
    </row>
    <row r="1486">
      <c r="A1486" s="542">
        <v>636.0</v>
      </c>
      <c r="B1486" s="573"/>
      <c r="C1486" s="573"/>
      <c r="D1486" s="573"/>
      <c r="E1486" s="573"/>
      <c r="F1486" s="573"/>
      <c r="G1486" s="573"/>
      <c r="H1486" s="573"/>
      <c r="I1486" s="573"/>
      <c r="J1486" s="194"/>
      <c r="K1486" s="488" t="str">
        <f t="shared" si="1"/>
        <v/>
      </c>
      <c r="L1486" s="489">
        <f t="shared" si="6"/>
        <v>123</v>
      </c>
      <c r="M1486" s="489">
        <f t="shared" si="3"/>
        <v>10</v>
      </c>
      <c r="N1486" s="489" t="str">
        <f t="shared" si="4"/>
        <v/>
      </c>
      <c r="O1486" s="194"/>
      <c r="P1486" s="194"/>
      <c r="Q1486" s="194"/>
      <c r="R1486" s="194"/>
      <c r="S1486" s="194"/>
      <c r="T1486" s="194"/>
      <c r="U1486" s="194"/>
      <c r="V1486" s="194"/>
      <c r="W1486" s="194"/>
      <c r="X1486" s="194"/>
      <c r="Y1486" s="194"/>
    </row>
    <row r="1487">
      <c r="A1487" s="542">
        <v>637.0</v>
      </c>
      <c r="B1487" s="573"/>
      <c r="C1487" s="573"/>
      <c r="D1487" s="573"/>
      <c r="E1487" s="573"/>
      <c r="F1487" s="573"/>
      <c r="G1487" s="573"/>
      <c r="H1487" s="573"/>
      <c r="I1487" s="573"/>
      <c r="J1487" s="194"/>
      <c r="K1487" s="488" t="str">
        <f t="shared" si="1"/>
        <v/>
      </c>
      <c r="L1487" s="489">
        <f t="shared" si="6"/>
        <v>123</v>
      </c>
      <c r="M1487" s="489">
        <f t="shared" si="3"/>
        <v>10</v>
      </c>
      <c r="N1487" s="489" t="str">
        <f t="shared" si="4"/>
        <v/>
      </c>
      <c r="O1487" s="194"/>
      <c r="P1487" s="194"/>
      <c r="Q1487" s="194"/>
      <c r="R1487" s="194"/>
      <c r="S1487" s="194"/>
      <c r="T1487" s="194"/>
      <c r="U1487" s="194"/>
      <c r="V1487" s="194"/>
      <c r="W1487" s="194"/>
      <c r="X1487" s="194"/>
      <c r="Y1487" s="194"/>
    </row>
    <row r="1488">
      <c r="A1488" s="542">
        <v>638.0</v>
      </c>
      <c r="B1488" s="573"/>
      <c r="C1488" s="573"/>
      <c r="D1488" s="573"/>
      <c r="E1488" s="573"/>
      <c r="F1488" s="573"/>
      <c r="G1488" s="573"/>
      <c r="H1488" s="573"/>
      <c r="I1488" s="573"/>
      <c r="J1488" s="194"/>
      <c r="K1488" s="488" t="str">
        <f t="shared" si="1"/>
        <v/>
      </c>
      <c r="L1488" s="489">
        <f t="shared" si="6"/>
        <v>123</v>
      </c>
      <c r="M1488" s="489">
        <f t="shared" si="3"/>
        <v>10</v>
      </c>
      <c r="N1488" s="489" t="str">
        <f t="shared" si="4"/>
        <v/>
      </c>
      <c r="O1488" s="194"/>
      <c r="P1488" s="194"/>
      <c r="Q1488" s="194"/>
      <c r="R1488" s="194"/>
      <c r="S1488" s="194"/>
      <c r="T1488" s="194"/>
      <c r="U1488" s="194"/>
      <c r="V1488" s="194"/>
      <c r="W1488" s="194"/>
      <c r="X1488" s="194"/>
      <c r="Y1488" s="194"/>
    </row>
    <row r="1489">
      <c r="A1489" s="542">
        <v>639.0</v>
      </c>
      <c r="B1489" s="573"/>
      <c r="C1489" s="573"/>
      <c r="D1489" s="573"/>
      <c r="E1489" s="573"/>
      <c r="F1489" s="573"/>
      <c r="G1489" s="573"/>
      <c r="H1489" s="573"/>
      <c r="I1489" s="573"/>
      <c r="J1489" s="194"/>
      <c r="K1489" s="488" t="str">
        <f t="shared" si="1"/>
        <v/>
      </c>
      <c r="L1489" s="489">
        <f t="shared" si="6"/>
        <v>123</v>
      </c>
      <c r="M1489" s="489">
        <f t="shared" si="3"/>
        <v>10</v>
      </c>
      <c r="N1489" s="489" t="str">
        <f t="shared" si="4"/>
        <v/>
      </c>
      <c r="O1489" s="194"/>
      <c r="P1489" s="194"/>
      <c r="Q1489" s="194"/>
      <c r="R1489" s="194"/>
      <c r="S1489" s="194"/>
      <c r="T1489" s="194"/>
      <c r="U1489" s="194"/>
      <c r="V1489" s="194"/>
      <c r="W1489" s="194"/>
      <c r="X1489" s="194"/>
      <c r="Y1489" s="194"/>
    </row>
    <row r="1490">
      <c r="A1490" s="542">
        <v>640.0</v>
      </c>
      <c r="B1490" s="573"/>
      <c r="C1490" s="573"/>
      <c r="D1490" s="573"/>
      <c r="E1490" s="573"/>
      <c r="F1490" s="573"/>
      <c r="G1490" s="573"/>
      <c r="H1490" s="573"/>
      <c r="I1490" s="573"/>
      <c r="J1490" s="194"/>
      <c r="K1490" s="488" t="str">
        <f t="shared" si="1"/>
        <v/>
      </c>
      <c r="L1490" s="489">
        <f t="shared" si="6"/>
        <v>123</v>
      </c>
      <c r="M1490" s="489">
        <f t="shared" si="3"/>
        <v>10</v>
      </c>
      <c r="N1490" s="489" t="str">
        <f t="shared" si="4"/>
        <v/>
      </c>
      <c r="O1490" s="194"/>
      <c r="P1490" s="194"/>
      <c r="Q1490" s="194"/>
      <c r="R1490" s="194"/>
      <c r="S1490" s="194"/>
      <c r="T1490" s="194"/>
      <c r="U1490" s="194"/>
      <c r="V1490" s="194"/>
      <c r="W1490" s="194"/>
      <c r="X1490" s="194"/>
      <c r="Y1490" s="194"/>
    </row>
    <row r="1491">
      <c r="A1491" s="542">
        <v>641.0</v>
      </c>
      <c r="B1491" s="573"/>
      <c r="C1491" s="573"/>
      <c r="D1491" s="573"/>
      <c r="E1491" s="573"/>
      <c r="F1491" s="573"/>
      <c r="G1491" s="573"/>
      <c r="H1491" s="573"/>
      <c r="I1491" s="573"/>
      <c r="J1491" s="194"/>
      <c r="K1491" s="488" t="str">
        <f t="shared" si="1"/>
        <v/>
      </c>
      <c r="L1491" s="489">
        <f t="shared" si="6"/>
        <v>123</v>
      </c>
      <c r="M1491" s="489">
        <f t="shared" si="3"/>
        <v>10</v>
      </c>
      <c r="N1491" s="489" t="str">
        <f t="shared" si="4"/>
        <v/>
      </c>
      <c r="O1491" s="194"/>
      <c r="P1491" s="194"/>
      <c r="Q1491" s="194"/>
      <c r="R1491" s="194"/>
      <c r="S1491" s="194"/>
      <c r="T1491" s="194"/>
      <c r="U1491" s="194"/>
      <c r="V1491" s="194"/>
      <c r="W1491" s="194"/>
      <c r="X1491" s="194"/>
      <c r="Y1491" s="194"/>
    </row>
    <row r="1492">
      <c r="A1492" s="542">
        <v>642.0</v>
      </c>
      <c r="B1492" s="573"/>
      <c r="C1492" s="573"/>
      <c r="D1492" s="573"/>
      <c r="E1492" s="573"/>
      <c r="F1492" s="573"/>
      <c r="G1492" s="573"/>
      <c r="H1492" s="573"/>
      <c r="I1492" s="573"/>
      <c r="J1492" s="194"/>
      <c r="K1492" s="488" t="str">
        <f t="shared" si="1"/>
        <v/>
      </c>
      <c r="L1492" s="489">
        <f t="shared" si="6"/>
        <v>123</v>
      </c>
      <c r="M1492" s="489">
        <f t="shared" si="3"/>
        <v>10</v>
      </c>
      <c r="N1492" s="489" t="str">
        <f t="shared" si="4"/>
        <v/>
      </c>
      <c r="O1492" s="194"/>
      <c r="P1492" s="194"/>
      <c r="Q1492" s="194"/>
      <c r="R1492" s="194"/>
      <c r="S1492" s="194"/>
      <c r="T1492" s="194"/>
      <c r="U1492" s="194"/>
      <c r="V1492" s="194"/>
      <c r="W1492" s="194"/>
      <c r="X1492" s="194"/>
      <c r="Y1492" s="194"/>
    </row>
    <row r="1493">
      <c r="A1493" s="542">
        <v>643.0</v>
      </c>
      <c r="B1493" s="573"/>
      <c r="C1493" s="573"/>
      <c r="D1493" s="573"/>
      <c r="E1493" s="573"/>
      <c r="F1493" s="573"/>
      <c r="G1493" s="573"/>
      <c r="H1493" s="573"/>
      <c r="I1493" s="573"/>
      <c r="J1493" s="194"/>
      <c r="K1493" s="488" t="str">
        <f t="shared" si="1"/>
        <v/>
      </c>
      <c r="L1493" s="489">
        <f t="shared" si="6"/>
        <v>123</v>
      </c>
      <c r="M1493" s="489">
        <f t="shared" si="3"/>
        <v>10</v>
      </c>
      <c r="N1493" s="489" t="str">
        <f t="shared" si="4"/>
        <v/>
      </c>
      <c r="O1493" s="194"/>
      <c r="P1493" s="194"/>
      <c r="Q1493" s="194"/>
      <c r="R1493" s="194"/>
      <c r="S1493" s="194"/>
      <c r="T1493" s="194"/>
      <c r="U1493" s="194"/>
      <c r="V1493" s="194"/>
      <c r="W1493" s="194"/>
      <c r="X1493" s="194"/>
      <c r="Y1493" s="194"/>
    </row>
    <row r="1494">
      <c r="A1494" s="542">
        <v>644.0</v>
      </c>
      <c r="B1494" s="573"/>
      <c r="C1494" s="573"/>
      <c r="D1494" s="573"/>
      <c r="E1494" s="573"/>
      <c r="F1494" s="573"/>
      <c r="G1494" s="573"/>
      <c r="H1494" s="573"/>
      <c r="I1494" s="573"/>
      <c r="J1494" s="194"/>
      <c r="K1494" s="488" t="str">
        <f t="shared" si="1"/>
        <v/>
      </c>
      <c r="L1494" s="489">
        <f t="shared" si="6"/>
        <v>123</v>
      </c>
      <c r="M1494" s="489">
        <f t="shared" si="3"/>
        <v>10</v>
      </c>
      <c r="N1494" s="489" t="str">
        <f t="shared" si="4"/>
        <v/>
      </c>
      <c r="O1494" s="194"/>
      <c r="P1494" s="194"/>
      <c r="Q1494" s="194"/>
      <c r="R1494" s="194"/>
      <c r="S1494" s="194"/>
      <c r="T1494" s="194"/>
      <c r="U1494" s="194"/>
      <c r="V1494" s="194"/>
      <c r="W1494" s="194"/>
      <c r="X1494" s="194"/>
      <c r="Y1494" s="194"/>
    </row>
    <row r="1495">
      <c r="A1495" s="542">
        <v>645.0</v>
      </c>
      <c r="B1495" s="573"/>
      <c r="C1495" s="573"/>
      <c r="D1495" s="573"/>
      <c r="E1495" s="573"/>
      <c r="F1495" s="573"/>
      <c r="G1495" s="573"/>
      <c r="H1495" s="573"/>
      <c r="I1495" s="573"/>
      <c r="J1495" s="194"/>
      <c r="K1495" s="488" t="str">
        <f t="shared" si="1"/>
        <v/>
      </c>
      <c r="L1495" s="489">
        <f t="shared" si="6"/>
        <v>123</v>
      </c>
      <c r="M1495" s="489">
        <f t="shared" si="3"/>
        <v>10</v>
      </c>
      <c r="N1495" s="489" t="str">
        <f t="shared" si="4"/>
        <v/>
      </c>
      <c r="O1495" s="194"/>
      <c r="P1495" s="194"/>
      <c r="Q1495" s="194"/>
      <c r="R1495" s="194"/>
      <c r="S1495" s="194"/>
      <c r="T1495" s="194"/>
      <c r="U1495" s="194"/>
      <c r="V1495" s="194"/>
      <c r="W1495" s="194"/>
      <c r="X1495" s="194"/>
      <c r="Y1495" s="194"/>
    </row>
    <row r="1496">
      <c r="A1496" s="542">
        <v>646.0</v>
      </c>
      <c r="B1496" s="573"/>
      <c r="C1496" s="573"/>
      <c r="D1496" s="573"/>
      <c r="E1496" s="573"/>
      <c r="F1496" s="573"/>
      <c r="G1496" s="573"/>
      <c r="H1496" s="573"/>
      <c r="I1496" s="573"/>
      <c r="J1496" s="194"/>
      <c r="K1496" s="488" t="str">
        <f t="shared" si="1"/>
        <v/>
      </c>
      <c r="L1496" s="489">
        <f t="shared" si="6"/>
        <v>123</v>
      </c>
      <c r="M1496" s="489">
        <f t="shared" si="3"/>
        <v>10</v>
      </c>
      <c r="N1496" s="489" t="str">
        <f t="shared" si="4"/>
        <v/>
      </c>
      <c r="O1496" s="194"/>
      <c r="P1496" s="194"/>
      <c r="Q1496" s="194"/>
      <c r="R1496" s="194"/>
      <c r="S1496" s="194"/>
      <c r="T1496" s="194"/>
      <c r="U1496" s="194"/>
      <c r="V1496" s="194"/>
      <c r="W1496" s="194"/>
      <c r="X1496" s="194"/>
      <c r="Y1496" s="194"/>
    </row>
    <row r="1497">
      <c r="A1497" s="542">
        <v>647.0</v>
      </c>
      <c r="B1497" s="573"/>
      <c r="C1497" s="573"/>
      <c r="D1497" s="573"/>
      <c r="E1497" s="573"/>
      <c r="F1497" s="573"/>
      <c r="G1497" s="573"/>
      <c r="H1497" s="573"/>
      <c r="I1497" s="573"/>
      <c r="J1497" s="194"/>
      <c r="K1497" s="488" t="str">
        <f t="shared" si="1"/>
        <v/>
      </c>
      <c r="L1497" s="489">
        <f t="shared" si="6"/>
        <v>123</v>
      </c>
      <c r="M1497" s="489">
        <f t="shared" si="3"/>
        <v>10</v>
      </c>
      <c r="N1497" s="489" t="str">
        <f t="shared" si="4"/>
        <v/>
      </c>
      <c r="O1497" s="194"/>
      <c r="P1497" s="194"/>
      <c r="Q1497" s="194"/>
      <c r="R1497" s="194"/>
      <c r="S1497" s="194"/>
      <c r="T1497" s="194"/>
      <c r="U1497" s="194"/>
      <c r="V1497" s="194"/>
      <c r="W1497" s="194"/>
      <c r="X1497" s="194"/>
      <c r="Y1497" s="194"/>
    </row>
    <row r="1498">
      <c r="A1498" s="542">
        <v>648.0</v>
      </c>
      <c r="B1498" s="573"/>
      <c r="C1498" s="573"/>
      <c r="D1498" s="573"/>
      <c r="E1498" s="573"/>
      <c r="F1498" s="573"/>
      <c r="G1498" s="573"/>
      <c r="H1498" s="573"/>
      <c r="I1498" s="573"/>
      <c r="J1498" s="194"/>
      <c r="K1498" s="488" t="str">
        <f t="shared" si="1"/>
        <v/>
      </c>
      <c r="L1498" s="489">
        <f t="shared" si="6"/>
        <v>123</v>
      </c>
      <c r="M1498" s="489">
        <f t="shared" si="3"/>
        <v>10</v>
      </c>
      <c r="N1498" s="489" t="str">
        <f t="shared" si="4"/>
        <v/>
      </c>
      <c r="O1498" s="194"/>
      <c r="P1498" s="194"/>
      <c r="Q1498" s="194"/>
      <c r="R1498" s="194"/>
      <c r="S1498" s="194"/>
      <c r="T1498" s="194"/>
      <c r="U1498" s="194"/>
      <c r="V1498" s="194"/>
      <c r="W1498" s="194"/>
      <c r="X1498" s="194"/>
      <c r="Y1498" s="194"/>
    </row>
    <row r="1499">
      <c r="A1499" s="542">
        <v>649.0</v>
      </c>
      <c r="B1499" s="573"/>
      <c r="C1499" s="573"/>
      <c r="D1499" s="573"/>
      <c r="E1499" s="573"/>
      <c r="F1499" s="573"/>
      <c r="G1499" s="573"/>
      <c r="H1499" s="573"/>
      <c r="I1499" s="573"/>
      <c r="J1499" s="194"/>
      <c r="K1499" s="488" t="str">
        <f t="shared" si="1"/>
        <v/>
      </c>
      <c r="L1499" s="489">
        <f t="shared" si="6"/>
        <v>123</v>
      </c>
      <c r="M1499" s="489">
        <f t="shared" si="3"/>
        <v>10</v>
      </c>
      <c r="N1499" s="489" t="str">
        <f t="shared" si="4"/>
        <v/>
      </c>
      <c r="O1499" s="194"/>
      <c r="P1499" s="194"/>
      <c r="Q1499" s="194"/>
      <c r="R1499" s="194"/>
      <c r="S1499" s="194"/>
      <c r="T1499" s="194"/>
      <c r="U1499" s="194"/>
      <c r="V1499" s="194"/>
      <c r="W1499" s="194"/>
      <c r="X1499" s="194"/>
      <c r="Y1499" s="194"/>
    </row>
    <row r="1500">
      <c r="A1500" s="542">
        <v>650.0</v>
      </c>
      <c r="B1500" s="573"/>
      <c r="C1500" s="573"/>
      <c r="D1500" s="573"/>
      <c r="E1500" s="573"/>
      <c r="F1500" s="573"/>
      <c r="G1500" s="573"/>
      <c r="H1500" s="573"/>
      <c r="I1500" s="573"/>
      <c r="J1500" s="194"/>
      <c r="K1500" s="488" t="str">
        <f t="shared" si="1"/>
        <v/>
      </c>
      <c r="L1500" s="489">
        <f t="shared" si="6"/>
        <v>123</v>
      </c>
      <c r="M1500" s="489">
        <f t="shared" si="3"/>
        <v>10</v>
      </c>
      <c r="N1500" s="489" t="str">
        <f t="shared" si="4"/>
        <v/>
      </c>
      <c r="O1500" s="194"/>
      <c r="P1500" s="194"/>
      <c r="Q1500" s="194"/>
      <c r="R1500" s="194"/>
      <c r="S1500" s="194"/>
      <c r="T1500" s="194"/>
      <c r="U1500" s="194"/>
      <c r="V1500" s="194"/>
      <c r="W1500" s="194"/>
      <c r="X1500" s="194"/>
      <c r="Y1500" s="194"/>
    </row>
    <row r="1501">
      <c r="A1501" s="542">
        <v>651.0</v>
      </c>
      <c r="B1501" s="573"/>
      <c r="C1501" s="573"/>
      <c r="D1501" s="573"/>
      <c r="E1501" s="573"/>
      <c r="F1501" s="573"/>
      <c r="G1501" s="573"/>
      <c r="H1501" s="573"/>
      <c r="I1501" s="573"/>
      <c r="J1501" s="194"/>
      <c r="K1501" s="488" t="str">
        <f t="shared" si="1"/>
        <v/>
      </c>
      <c r="L1501" s="489">
        <f t="shared" si="6"/>
        <v>123</v>
      </c>
      <c r="M1501" s="489">
        <f t="shared" si="3"/>
        <v>10</v>
      </c>
      <c r="N1501" s="489" t="str">
        <f t="shared" si="4"/>
        <v/>
      </c>
      <c r="O1501" s="194"/>
      <c r="P1501" s="194"/>
      <c r="Q1501" s="194"/>
      <c r="R1501" s="194"/>
      <c r="S1501" s="194"/>
      <c r="T1501" s="194"/>
      <c r="U1501" s="194"/>
      <c r="V1501" s="194"/>
      <c r="W1501" s="194"/>
      <c r="X1501" s="194"/>
      <c r="Y1501" s="194"/>
    </row>
    <row r="1502">
      <c r="A1502" s="542">
        <v>652.0</v>
      </c>
      <c r="B1502" s="573"/>
      <c r="C1502" s="573"/>
      <c r="D1502" s="573"/>
      <c r="E1502" s="573"/>
      <c r="F1502" s="573"/>
      <c r="G1502" s="573"/>
      <c r="H1502" s="573"/>
      <c r="I1502" s="573"/>
      <c r="J1502" s="194"/>
      <c r="K1502" s="488" t="str">
        <f t="shared" si="1"/>
        <v/>
      </c>
      <c r="L1502" s="489">
        <f t="shared" si="6"/>
        <v>123</v>
      </c>
      <c r="M1502" s="489">
        <f t="shared" si="3"/>
        <v>10</v>
      </c>
      <c r="N1502" s="489" t="str">
        <f t="shared" si="4"/>
        <v/>
      </c>
      <c r="O1502" s="194"/>
      <c r="P1502" s="194"/>
      <c r="Q1502" s="194"/>
      <c r="R1502" s="194"/>
      <c r="S1502" s="194"/>
      <c r="T1502" s="194"/>
      <c r="U1502" s="194"/>
      <c r="V1502" s="194"/>
      <c r="W1502" s="194"/>
      <c r="X1502" s="194"/>
      <c r="Y1502" s="194"/>
    </row>
    <row r="1503">
      <c r="A1503" s="542">
        <v>653.0</v>
      </c>
      <c r="B1503" s="573"/>
      <c r="C1503" s="573"/>
      <c r="D1503" s="573"/>
      <c r="E1503" s="573"/>
      <c r="F1503" s="573"/>
      <c r="G1503" s="573"/>
      <c r="H1503" s="573"/>
      <c r="I1503" s="573"/>
      <c r="J1503" s="194"/>
      <c r="K1503" s="488" t="str">
        <f t="shared" si="1"/>
        <v/>
      </c>
      <c r="L1503" s="489">
        <f t="shared" si="6"/>
        <v>123</v>
      </c>
      <c r="M1503" s="489">
        <f t="shared" si="3"/>
        <v>10</v>
      </c>
      <c r="N1503" s="489" t="str">
        <f t="shared" si="4"/>
        <v/>
      </c>
      <c r="O1503" s="194"/>
      <c r="P1503" s="194"/>
      <c r="Q1503" s="194"/>
      <c r="R1503" s="194"/>
      <c r="S1503" s="194"/>
      <c r="T1503" s="194"/>
      <c r="U1503" s="194"/>
      <c r="V1503" s="194"/>
      <c r="W1503" s="194"/>
      <c r="X1503" s="194"/>
      <c r="Y1503" s="194"/>
    </row>
    <row r="1504">
      <c r="A1504" s="542">
        <v>654.0</v>
      </c>
      <c r="B1504" s="573"/>
      <c r="C1504" s="573"/>
      <c r="D1504" s="573"/>
      <c r="E1504" s="573"/>
      <c r="F1504" s="573"/>
      <c r="G1504" s="573"/>
      <c r="H1504" s="573"/>
      <c r="I1504" s="573"/>
      <c r="J1504" s="194"/>
      <c r="K1504" s="488" t="str">
        <f t="shared" si="1"/>
        <v/>
      </c>
      <c r="L1504" s="489">
        <f t="shared" si="6"/>
        <v>123</v>
      </c>
      <c r="M1504" s="489">
        <f t="shared" si="3"/>
        <v>10</v>
      </c>
      <c r="N1504" s="489" t="str">
        <f t="shared" si="4"/>
        <v/>
      </c>
      <c r="O1504" s="194"/>
      <c r="P1504" s="194"/>
      <c r="Q1504" s="194"/>
      <c r="R1504" s="194"/>
      <c r="S1504" s="194"/>
      <c r="T1504" s="194"/>
      <c r="U1504" s="194"/>
      <c r="V1504" s="194"/>
      <c r="W1504" s="194"/>
      <c r="X1504" s="194"/>
      <c r="Y1504" s="194"/>
    </row>
    <row r="1505">
      <c r="A1505" s="542">
        <v>655.0</v>
      </c>
      <c r="B1505" s="573"/>
      <c r="C1505" s="573"/>
      <c r="D1505" s="573"/>
      <c r="E1505" s="573"/>
      <c r="F1505" s="573"/>
      <c r="G1505" s="573"/>
      <c r="H1505" s="573"/>
      <c r="I1505" s="573"/>
      <c r="J1505" s="194"/>
      <c r="K1505" s="488" t="str">
        <f t="shared" si="1"/>
        <v/>
      </c>
      <c r="L1505" s="489">
        <f t="shared" si="6"/>
        <v>123</v>
      </c>
      <c r="M1505" s="489">
        <f t="shared" si="3"/>
        <v>10</v>
      </c>
      <c r="N1505" s="489" t="str">
        <f t="shared" si="4"/>
        <v/>
      </c>
      <c r="O1505" s="194"/>
      <c r="P1505" s="194"/>
      <c r="Q1505" s="194"/>
      <c r="R1505" s="194"/>
      <c r="S1505" s="194"/>
      <c r="T1505" s="194"/>
      <c r="U1505" s="194"/>
      <c r="V1505" s="194"/>
      <c r="W1505" s="194"/>
      <c r="X1505" s="194"/>
      <c r="Y1505" s="194"/>
    </row>
    <row r="1506">
      <c r="A1506" s="542">
        <v>656.0</v>
      </c>
      <c r="B1506" s="573"/>
      <c r="C1506" s="573"/>
      <c r="D1506" s="573"/>
      <c r="E1506" s="573"/>
      <c r="F1506" s="573"/>
      <c r="G1506" s="573"/>
      <c r="H1506" s="573"/>
      <c r="I1506" s="573"/>
      <c r="J1506" s="194"/>
      <c r="K1506" s="488" t="str">
        <f t="shared" si="1"/>
        <v/>
      </c>
      <c r="L1506" s="489">
        <f t="shared" si="6"/>
        <v>123</v>
      </c>
      <c r="M1506" s="489">
        <f t="shared" si="3"/>
        <v>10</v>
      </c>
      <c r="N1506" s="489" t="str">
        <f t="shared" si="4"/>
        <v/>
      </c>
      <c r="O1506" s="194"/>
      <c r="P1506" s="194"/>
      <c r="Q1506" s="194"/>
      <c r="R1506" s="194"/>
      <c r="S1506" s="194"/>
      <c r="T1506" s="194"/>
      <c r="U1506" s="194"/>
      <c r="V1506" s="194"/>
      <c r="W1506" s="194"/>
      <c r="X1506" s="194"/>
      <c r="Y1506" s="194"/>
    </row>
    <row r="1507">
      <c r="A1507" s="542">
        <v>657.0</v>
      </c>
      <c r="B1507" s="573"/>
      <c r="C1507" s="573"/>
      <c r="D1507" s="573"/>
      <c r="E1507" s="573"/>
      <c r="F1507" s="573"/>
      <c r="G1507" s="573"/>
      <c r="H1507" s="573"/>
      <c r="I1507" s="573"/>
      <c r="J1507" s="194"/>
      <c r="K1507" s="488" t="str">
        <f t="shared" si="1"/>
        <v/>
      </c>
      <c r="L1507" s="489">
        <f t="shared" si="6"/>
        <v>123</v>
      </c>
      <c r="M1507" s="489">
        <f t="shared" si="3"/>
        <v>10</v>
      </c>
      <c r="N1507" s="489" t="str">
        <f t="shared" si="4"/>
        <v/>
      </c>
      <c r="O1507" s="194"/>
      <c r="P1507" s="194"/>
      <c r="Q1507" s="194"/>
      <c r="R1507" s="194"/>
      <c r="S1507" s="194"/>
      <c r="T1507" s="194"/>
      <c r="U1507" s="194"/>
      <c r="V1507" s="194"/>
      <c r="W1507" s="194"/>
      <c r="X1507" s="194"/>
      <c r="Y1507" s="194"/>
    </row>
    <row r="1508">
      <c r="A1508" s="542">
        <v>658.0</v>
      </c>
      <c r="B1508" s="573"/>
      <c r="C1508" s="573"/>
      <c r="D1508" s="573"/>
      <c r="E1508" s="573"/>
      <c r="F1508" s="573"/>
      <c r="G1508" s="573"/>
      <c r="H1508" s="573"/>
      <c r="I1508" s="573"/>
      <c r="J1508" s="194"/>
      <c r="K1508" s="488" t="str">
        <f t="shared" si="1"/>
        <v/>
      </c>
      <c r="L1508" s="489">
        <f t="shared" si="6"/>
        <v>123</v>
      </c>
      <c r="M1508" s="489">
        <f t="shared" si="3"/>
        <v>10</v>
      </c>
      <c r="N1508" s="489" t="str">
        <f t="shared" si="4"/>
        <v/>
      </c>
      <c r="O1508" s="194"/>
      <c r="P1508" s="194"/>
      <c r="Q1508" s="194"/>
      <c r="R1508" s="194"/>
      <c r="S1508" s="194"/>
      <c r="T1508" s="194"/>
      <c r="U1508" s="194"/>
      <c r="V1508" s="194"/>
      <c r="W1508" s="194"/>
      <c r="X1508" s="194"/>
      <c r="Y1508" s="194"/>
    </row>
    <row r="1509">
      <c r="A1509" s="542">
        <v>659.0</v>
      </c>
      <c r="B1509" s="573"/>
      <c r="C1509" s="573"/>
      <c r="D1509" s="573"/>
      <c r="E1509" s="573"/>
      <c r="F1509" s="573"/>
      <c r="G1509" s="573"/>
      <c r="H1509" s="573"/>
      <c r="I1509" s="573"/>
      <c r="J1509" s="194"/>
      <c r="K1509" s="488" t="str">
        <f t="shared" si="1"/>
        <v/>
      </c>
      <c r="L1509" s="489">
        <f t="shared" si="6"/>
        <v>123</v>
      </c>
      <c r="M1509" s="489">
        <f t="shared" si="3"/>
        <v>10</v>
      </c>
      <c r="N1509" s="489" t="str">
        <f t="shared" si="4"/>
        <v/>
      </c>
      <c r="O1509" s="194"/>
      <c r="P1509" s="194"/>
      <c r="Q1509" s="194"/>
      <c r="R1509" s="194"/>
      <c r="S1509" s="194"/>
      <c r="T1509" s="194"/>
      <c r="U1509" s="194"/>
      <c r="V1509" s="194"/>
      <c r="W1509" s="194"/>
      <c r="X1509" s="194"/>
      <c r="Y1509" s="194"/>
    </row>
    <row r="1510">
      <c r="A1510" s="542">
        <v>660.0</v>
      </c>
      <c r="B1510" s="573"/>
      <c r="C1510" s="573"/>
      <c r="D1510" s="573"/>
      <c r="E1510" s="573"/>
      <c r="F1510" s="573"/>
      <c r="G1510" s="573"/>
      <c r="H1510" s="573"/>
      <c r="I1510" s="573"/>
      <c r="J1510" s="194"/>
      <c r="K1510" s="488" t="str">
        <f t="shared" si="1"/>
        <v/>
      </c>
      <c r="L1510" s="489">
        <f t="shared" si="6"/>
        <v>123</v>
      </c>
      <c r="M1510" s="489">
        <f t="shared" si="3"/>
        <v>10</v>
      </c>
      <c r="N1510" s="489" t="str">
        <f t="shared" si="4"/>
        <v/>
      </c>
      <c r="O1510" s="194"/>
      <c r="P1510" s="194"/>
      <c r="Q1510" s="194"/>
      <c r="R1510" s="194"/>
      <c r="S1510" s="194"/>
      <c r="T1510" s="194"/>
      <c r="U1510" s="194"/>
      <c r="V1510" s="194"/>
      <c r="W1510" s="194"/>
      <c r="X1510" s="194"/>
      <c r="Y1510" s="194"/>
    </row>
    <row r="1511">
      <c r="A1511" s="542">
        <v>661.0</v>
      </c>
      <c r="B1511" s="573"/>
      <c r="C1511" s="573"/>
      <c r="D1511" s="573"/>
      <c r="E1511" s="573"/>
      <c r="F1511" s="573"/>
      <c r="G1511" s="573"/>
      <c r="H1511" s="573"/>
      <c r="I1511" s="573"/>
      <c r="J1511" s="194"/>
      <c r="K1511" s="488" t="str">
        <f t="shared" si="1"/>
        <v/>
      </c>
      <c r="L1511" s="489">
        <f t="shared" si="6"/>
        <v>123</v>
      </c>
      <c r="M1511" s="489">
        <f t="shared" si="3"/>
        <v>10</v>
      </c>
      <c r="N1511" s="489" t="str">
        <f t="shared" si="4"/>
        <v/>
      </c>
      <c r="O1511" s="194"/>
      <c r="P1511" s="194"/>
      <c r="Q1511" s="194"/>
      <c r="R1511" s="194"/>
      <c r="S1511" s="194"/>
      <c r="T1511" s="194"/>
      <c r="U1511" s="194"/>
      <c r="V1511" s="194"/>
      <c r="W1511" s="194"/>
      <c r="X1511" s="194"/>
      <c r="Y1511" s="194"/>
    </row>
    <row r="1512">
      <c r="A1512" s="542">
        <v>662.0</v>
      </c>
      <c r="B1512" s="573"/>
      <c r="C1512" s="573"/>
      <c r="D1512" s="573"/>
      <c r="E1512" s="573"/>
      <c r="F1512" s="573"/>
      <c r="G1512" s="573"/>
      <c r="H1512" s="573"/>
      <c r="I1512" s="573"/>
      <c r="J1512" s="194"/>
      <c r="K1512" s="488" t="str">
        <f t="shared" si="1"/>
        <v/>
      </c>
      <c r="L1512" s="489">
        <f t="shared" si="6"/>
        <v>123</v>
      </c>
      <c r="M1512" s="489">
        <f t="shared" si="3"/>
        <v>10</v>
      </c>
      <c r="N1512" s="489" t="str">
        <f t="shared" si="4"/>
        <v/>
      </c>
      <c r="O1512" s="194"/>
      <c r="P1512" s="194"/>
      <c r="Q1512" s="194"/>
      <c r="R1512" s="194"/>
      <c r="S1512" s="194"/>
      <c r="T1512" s="194"/>
      <c r="U1512" s="194"/>
      <c r="V1512" s="194"/>
      <c r="W1512" s="194"/>
      <c r="X1512" s="194"/>
      <c r="Y1512" s="194"/>
    </row>
    <row r="1513">
      <c r="A1513" s="542">
        <v>663.0</v>
      </c>
      <c r="B1513" s="573"/>
      <c r="C1513" s="573"/>
      <c r="D1513" s="573"/>
      <c r="E1513" s="573"/>
      <c r="F1513" s="573"/>
      <c r="G1513" s="573"/>
      <c r="H1513" s="573"/>
      <c r="I1513" s="573"/>
      <c r="J1513" s="194"/>
      <c r="K1513" s="488" t="str">
        <f t="shared" si="1"/>
        <v/>
      </c>
      <c r="L1513" s="489">
        <f t="shared" si="6"/>
        <v>123</v>
      </c>
      <c r="M1513" s="489">
        <f t="shared" si="3"/>
        <v>10</v>
      </c>
      <c r="N1513" s="489" t="str">
        <f t="shared" si="4"/>
        <v/>
      </c>
      <c r="O1513" s="194"/>
      <c r="P1513" s="194"/>
      <c r="Q1513" s="194"/>
      <c r="R1513" s="194"/>
      <c r="S1513" s="194"/>
      <c r="T1513" s="194"/>
      <c r="U1513" s="194"/>
      <c r="V1513" s="194"/>
      <c r="W1513" s="194"/>
      <c r="X1513" s="194"/>
      <c r="Y1513" s="194"/>
    </row>
    <row r="1514">
      <c r="A1514" s="542">
        <v>664.0</v>
      </c>
      <c r="B1514" s="573"/>
      <c r="C1514" s="573"/>
      <c r="D1514" s="573"/>
      <c r="E1514" s="573"/>
      <c r="F1514" s="573"/>
      <c r="G1514" s="573"/>
      <c r="H1514" s="573"/>
      <c r="I1514" s="573"/>
      <c r="J1514" s="194"/>
      <c r="K1514" s="488" t="str">
        <f t="shared" si="1"/>
        <v/>
      </c>
      <c r="L1514" s="489">
        <f t="shared" si="6"/>
        <v>123</v>
      </c>
      <c r="M1514" s="489">
        <f t="shared" si="3"/>
        <v>10</v>
      </c>
      <c r="N1514" s="489" t="str">
        <f t="shared" si="4"/>
        <v/>
      </c>
      <c r="O1514" s="194"/>
      <c r="P1514" s="194"/>
      <c r="Q1514" s="194"/>
      <c r="R1514" s="194"/>
      <c r="S1514" s="194"/>
      <c r="T1514" s="194"/>
      <c r="U1514" s="194"/>
      <c r="V1514" s="194"/>
      <c r="W1514" s="194"/>
      <c r="X1514" s="194"/>
      <c r="Y1514" s="194"/>
    </row>
    <row r="1515">
      <c r="A1515" s="542">
        <v>665.0</v>
      </c>
      <c r="B1515" s="573"/>
      <c r="C1515" s="573"/>
      <c r="D1515" s="573"/>
      <c r="E1515" s="573"/>
      <c r="F1515" s="573"/>
      <c r="G1515" s="573"/>
      <c r="H1515" s="573"/>
      <c r="I1515" s="573"/>
      <c r="J1515" s="194"/>
      <c r="K1515" s="488" t="str">
        <f t="shared" si="1"/>
        <v/>
      </c>
      <c r="L1515" s="489">
        <f t="shared" si="6"/>
        <v>123</v>
      </c>
      <c r="M1515" s="489">
        <f t="shared" si="3"/>
        <v>10</v>
      </c>
      <c r="N1515" s="489" t="str">
        <f t="shared" si="4"/>
        <v/>
      </c>
      <c r="O1515" s="194"/>
      <c r="P1515" s="194"/>
      <c r="Q1515" s="194"/>
      <c r="R1515" s="194"/>
      <c r="S1515" s="194"/>
      <c r="T1515" s="194"/>
      <c r="U1515" s="194"/>
      <c r="V1515" s="194"/>
      <c r="W1515" s="194"/>
      <c r="X1515" s="194"/>
      <c r="Y1515" s="194"/>
    </row>
    <row r="1516">
      <c r="A1516" s="542">
        <v>666.0</v>
      </c>
      <c r="B1516" s="573"/>
      <c r="C1516" s="573"/>
      <c r="D1516" s="573"/>
      <c r="E1516" s="573"/>
      <c r="F1516" s="573"/>
      <c r="G1516" s="573"/>
      <c r="H1516" s="573"/>
      <c r="I1516" s="573"/>
      <c r="J1516" s="194"/>
      <c r="K1516" s="488" t="str">
        <f t="shared" si="1"/>
        <v/>
      </c>
      <c r="L1516" s="489">
        <f t="shared" si="6"/>
        <v>123</v>
      </c>
      <c r="M1516" s="489">
        <f t="shared" si="3"/>
        <v>10</v>
      </c>
      <c r="N1516" s="489" t="str">
        <f t="shared" si="4"/>
        <v/>
      </c>
      <c r="O1516" s="194"/>
      <c r="P1516" s="194"/>
      <c r="Q1516" s="194"/>
      <c r="R1516" s="194"/>
      <c r="S1516" s="194"/>
      <c r="T1516" s="194"/>
      <c r="U1516" s="194"/>
      <c r="V1516" s="194"/>
      <c r="W1516" s="194"/>
      <c r="X1516" s="194"/>
      <c r="Y1516" s="194"/>
    </row>
    <row r="1517">
      <c r="A1517" s="542">
        <v>667.0</v>
      </c>
      <c r="B1517" s="573"/>
      <c r="C1517" s="573"/>
      <c r="D1517" s="573"/>
      <c r="E1517" s="573"/>
      <c r="F1517" s="573"/>
      <c r="G1517" s="573"/>
      <c r="H1517" s="573"/>
      <c r="I1517" s="573"/>
      <c r="J1517" s="194"/>
      <c r="K1517" s="488" t="str">
        <f t="shared" si="1"/>
        <v/>
      </c>
      <c r="L1517" s="489">
        <f t="shared" si="6"/>
        <v>123</v>
      </c>
      <c r="M1517" s="489">
        <f t="shared" si="3"/>
        <v>10</v>
      </c>
      <c r="N1517" s="489" t="str">
        <f t="shared" si="4"/>
        <v/>
      </c>
      <c r="O1517" s="194"/>
      <c r="P1517" s="194"/>
      <c r="Q1517" s="194"/>
      <c r="R1517" s="194"/>
      <c r="S1517" s="194"/>
      <c r="T1517" s="194"/>
      <c r="U1517" s="194"/>
      <c r="V1517" s="194"/>
      <c r="W1517" s="194"/>
      <c r="X1517" s="194"/>
      <c r="Y1517" s="194"/>
    </row>
    <row r="1518">
      <c r="A1518" s="542">
        <v>668.0</v>
      </c>
      <c r="B1518" s="573"/>
      <c r="C1518" s="573"/>
      <c r="D1518" s="573"/>
      <c r="E1518" s="573"/>
      <c r="F1518" s="573"/>
      <c r="G1518" s="573"/>
      <c r="H1518" s="573"/>
      <c r="I1518" s="573"/>
      <c r="J1518" s="194"/>
      <c r="K1518" s="488" t="str">
        <f t="shared" si="1"/>
        <v/>
      </c>
      <c r="L1518" s="489">
        <f t="shared" si="6"/>
        <v>123</v>
      </c>
      <c r="M1518" s="489">
        <f t="shared" si="3"/>
        <v>10</v>
      </c>
      <c r="N1518" s="489" t="str">
        <f t="shared" si="4"/>
        <v/>
      </c>
      <c r="O1518" s="194"/>
      <c r="P1518" s="194"/>
      <c r="Q1518" s="194"/>
      <c r="R1518" s="194"/>
      <c r="S1518" s="194"/>
      <c r="T1518" s="194"/>
      <c r="U1518" s="194"/>
      <c r="V1518" s="194"/>
      <c r="W1518" s="194"/>
      <c r="X1518" s="194"/>
      <c r="Y1518" s="194"/>
    </row>
    <row r="1519">
      <c r="A1519" s="542">
        <v>669.0</v>
      </c>
      <c r="B1519" s="573"/>
      <c r="C1519" s="573"/>
      <c r="D1519" s="573"/>
      <c r="E1519" s="573"/>
      <c r="F1519" s="573"/>
      <c r="G1519" s="573"/>
      <c r="H1519" s="573"/>
      <c r="I1519" s="573"/>
      <c r="J1519" s="194"/>
      <c r="K1519" s="488" t="str">
        <f t="shared" si="1"/>
        <v/>
      </c>
      <c r="L1519" s="489">
        <f t="shared" si="6"/>
        <v>123</v>
      </c>
      <c r="M1519" s="489">
        <f t="shared" si="3"/>
        <v>10</v>
      </c>
      <c r="N1519" s="489" t="str">
        <f t="shared" si="4"/>
        <v/>
      </c>
      <c r="O1519" s="194"/>
      <c r="P1519" s="194"/>
      <c r="Q1519" s="194"/>
      <c r="R1519" s="194"/>
      <c r="S1519" s="194"/>
      <c r="T1519" s="194"/>
      <c r="U1519" s="194"/>
      <c r="V1519" s="194"/>
      <c r="W1519" s="194"/>
      <c r="X1519" s="194"/>
      <c r="Y1519" s="194"/>
    </row>
    <row r="1520">
      <c r="A1520" s="542">
        <v>670.0</v>
      </c>
      <c r="B1520" s="573"/>
      <c r="C1520" s="573"/>
      <c r="D1520" s="573"/>
      <c r="E1520" s="573"/>
      <c r="F1520" s="573"/>
      <c r="G1520" s="573"/>
      <c r="H1520" s="573"/>
      <c r="I1520" s="573"/>
      <c r="J1520" s="194"/>
      <c r="K1520" s="488" t="str">
        <f t="shared" si="1"/>
        <v/>
      </c>
      <c r="L1520" s="489">
        <f t="shared" si="6"/>
        <v>123</v>
      </c>
      <c r="M1520" s="489">
        <f t="shared" si="3"/>
        <v>10</v>
      </c>
      <c r="N1520" s="489" t="str">
        <f t="shared" si="4"/>
        <v/>
      </c>
      <c r="O1520" s="194"/>
      <c r="P1520" s="194"/>
      <c r="Q1520" s="194"/>
      <c r="R1520" s="194"/>
      <c r="S1520" s="194"/>
      <c r="T1520" s="194"/>
      <c r="U1520" s="194"/>
      <c r="V1520" s="194"/>
      <c r="W1520" s="194"/>
      <c r="X1520" s="194"/>
      <c r="Y1520" s="194"/>
    </row>
    <row r="1521">
      <c r="A1521" s="542">
        <v>671.0</v>
      </c>
      <c r="B1521" s="573"/>
      <c r="C1521" s="573"/>
      <c r="D1521" s="573"/>
      <c r="E1521" s="573"/>
      <c r="F1521" s="573"/>
      <c r="G1521" s="573"/>
      <c r="H1521" s="573"/>
      <c r="I1521" s="573"/>
      <c r="J1521" s="194"/>
      <c r="K1521" s="488" t="str">
        <f t="shared" si="1"/>
        <v/>
      </c>
      <c r="L1521" s="489">
        <f t="shared" si="6"/>
        <v>123</v>
      </c>
      <c r="M1521" s="489">
        <f t="shared" si="3"/>
        <v>10</v>
      </c>
      <c r="N1521" s="489" t="str">
        <f t="shared" si="4"/>
        <v/>
      </c>
      <c r="O1521" s="194"/>
      <c r="P1521" s="194"/>
      <c r="Q1521" s="194"/>
      <c r="R1521" s="194"/>
      <c r="S1521" s="194"/>
      <c r="T1521" s="194"/>
      <c r="U1521" s="194"/>
      <c r="V1521" s="194"/>
      <c r="W1521" s="194"/>
      <c r="X1521" s="194"/>
      <c r="Y1521" s="194"/>
    </row>
    <row r="1522">
      <c r="A1522" s="542">
        <v>672.0</v>
      </c>
      <c r="B1522" s="573"/>
      <c r="C1522" s="573"/>
      <c r="D1522" s="573"/>
      <c r="E1522" s="573"/>
      <c r="F1522" s="573"/>
      <c r="G1522" s="573"/>
      <c r="H1522" s="573"/>
      <c r="I1522" s="573"/>
      <c r="J1522" s="194"/>
      <c r="K1522" s="488" t="str">
        <f t="shared" si="1"/>
        <v/>
      </c>
      <c r="L1522" s="489">
        <f t="shared" si="6"/>
        <v>123</v>
      </c>
      <c r="M1522" s="489">
        <f t="shared" si="3"/>
        <v>10</v>
      </c>
      <c r="N1522" s="489" t="str">
        <f t="shared" si="4"/>
        <v/>
      </c>
      <c r="O1522" s="194"/>
      <c r="P1522" s="194"/>
      <c r="Q1522" s="194"/>
      <c r="R1522" s="194"/>
      <c r="S1522" s="194"/>
      <c r="T1522" s="194"/>
      <c r="U1522" s="194"/>
      <c r="V1522" s="194"/>
      <c r="W1522" s="194"/>
      <c r="X1522" s="194"/>
      <c r="Y1522" s="194"/>
    </row>
    <row r="1523">
      <c r="A1523" s="542">
        <v>673.0</v>
      </c>
      <c r="B1523" s="573"/>
      <c r="C1523" s="573"/>
      <c r="D1523" s="573"/>
      <c r="E1523" s="573"/>
      <c r="F1523" s="573"/>
      <c r="G1523" s="573"/>
      <c r="H1523" s="573"/>
      <c r="I1523" s="573"/>
      <c r="J1523" s="194"/>
      <c r="K1523" s="488" t="str">
        <f t="shared" si="1"/>
        <v/>
      </c>
      <c r="L1523" s="489">
        <f t="shared" si="6"/>
        <v>123</v>
      </c>
      <c r="M1523" s="489">
        <f t="shared" si="3"/>
        <v>10</v>
      </c>
      <c r="N1523" s="489" t="str">
        <f t="shared" si="4"/>
        <v/>
      </c>
      <c r="O1523" s="194"/>
      <c r="P1523" s="194"/>
      <c r="Q1523" s="194"/>
      <c r="R1523" s="194"/>
      <c r="S1523" s="194"/>
      <c r="T1523" s="194"/>
      <c r="U1523" s="194"/>
      <c r="V1523" s="194"/>
      <c r="W1523" s="194"/>
      <c r="X1523" s="194"/>
      <c r="Y1523" s="194"/>
    </row>
    <row r="1524">
      <c r="A1524" s="542">
        <v>674.0</v>
      </c>
      <c r="B1524" s="573"/>
      <c r="C1524" s="573"/>
      <c r="D1524" s="573"/>
      <c r="E1524" s="573"/>
      <c r="F1524" s="573"/>
      <c r="G1524" s="573"/>
      <c r="H1524" s="573"/>
      <c r="I1524" s="573"/>
      <c r="J1524" s="194"/>
      <c r="K1524" s="488" t="str">
        <f t="shared" si="1"/>
        <v/>
      </c>
      <c r="L1524" s="489">
        <f t="shared" si="6"/>
        <v>123</v>
      </c>
      <c r="M1524" s="489">
        <f t="shared" si="3"/>
        <v>10</v>
      </c>
      <c r="N1524" s="489" t="str">
        <f t="shared" si="4"/>
        <v/>
      </c>
      <c r="O1524" s="194"/>
      <c r="P1524" s="194"/>
      <c r="Q1524" s="194"/>
      <c r="R1524" s="194"/>
      <c r="S1524" s="194"/>
      <c r="T1524" s="194"/>
      <c r="U1524" s="194"/>
      <c r="V1524" s="194"/>
      <c r="W1524" s="194"/>
      <c r="X1524" s="194"/>
      <c r="Y1524" s="194"/>
    </row>
    <row r="1525">
      <c r="A1525" s="542">
        <v>675.0</v>
      </c>
      <c r="B1525" s="573"/>
      <c r="C1525" s="573"/>
      <c r="D1525" s="573"/>
      <c r="E1525" s="573"/>
      <c r="F1525" s="573"/>
      <c r="G1525" s="573"/>
      <c r="H1525" s="573"/>
      <c r="I1525" s="573"/>
      <c r="J1525" s="194"/>
      <c r="K1525" s="488" t="str">
        <f t="shared" si="1"/>
        <v/>
      </c>
      <c r="L1525" s="489">
        <f t="shared" si="6"/>
        <v>123</v>
      </c>
      <c r="M1525" s="489">
        <f t="shared" si="3"/>
        <v>10</v>
      </c>
      <c r="N1525" s="489" t="str">
        <f t="shared" si="4"/>
        <v/>
      </c>
      <c r="O1525" s="194"/>
      <c r="P1525" s="194"/>
      <c r="Q1525" s="194"/>
      <c r="R1525" s="194"/>
      <c r="S1525" s="194"/>
      <c r="T1525" s="194"/>
      <c r="U1525" s="194"/>
      <c r="V1525" s="194"/>
      <c r="W1525" s="194"/>
      <c r="X1525" s="194"/>
      <c r="Y1525" s="194"/>
    </row>
    <row r="1526">
      <c r="A1526" s="542">
        <v>676.0</v>
      </c>
      <c r="B1526" s="573"/>
      <c r="C1526" s="573"/>
      <c r="D1526" s="573"/>
      <c r="E1526" s="573"/>
      <c r="F1526" s="573"/>
      <c r="G1526" s="573"/>
      <c r="H1526" s="573"/>
      <c r="I1526" s="573"/>
      <c r="J1526" s="194"/>
      <c r="K1526" s="488" t="str">
        <f t="shared" si="1"/>
        <v/>
      </c>
      <c r="L1526" s="489">
        <f t="shared" si="6"/>
        <v>123</v>
      </c>
      <c r="M1526" s="489">
        <f t="shared" si="3"/>
        <v>10</v>
      </c>
      <c r="N1526" s="489" t="str">
        <f t="shared" si="4"/>
        <v/>
      </c>
      <c r="O1526" s="194"/>
      <c r="P1526" s="194"/>
      <c r="Q1526" s="194"/>
      <c r="R1526" s="194"/>
      <c r="S1526" s="194"/>
      <c r="T1526" s="194"/>
      <c r="U1526" s="194"/>
      <c r="V1526" s="194"/>
      <c r="W1526" s="194"/>
      <c r="X1526" s="194"/>
      <c r="Y1526" s="194"/>
    </row>
    <row r="1527">
      <c r="A1527" s="542">
        <v>677.0</v>
      </c>
      <c r="B1527" s="573"/>
      <c r="C1527" s="573"/>
      <c r="D1527" s="573"/>
      <c r="E1527" s="573"/>
      <c r="F1527" s="573"/>
      <c r="G1527" s="573"/>
      <c r="H1527" s="573"/>
      <c r="I1527" s="573"/>
      <c r="J1527" s="194"/>
      <c r="K1527" s="488" t="str">
        <f t="shared" si="1"/>
        <v/>
      </c>
      <c r="L1527" s="489">
        <f t="shared" si="6"/>
        <v>123</v>
      </c>
      <c r="M1527" s="489">
        <f t="shared" si="3"/>
        <v>10</v>
      </c>
      <c r="N1527" s="489" t="str">
        <f t="shared" si="4"/>
        <v/>
      </c>
      <c r="O1527" s="194"/>
      <c r="P1527" s="194"/>
      <c r="Q1527" s="194"/>
      <c r="R1527" s="194"/>
      <c r="S1527" s="194"/>
      <c r="T1527" s="194"/>
      <c r="U1527" s="194"/>
      <c r="V1527" s="194"/>
      <c r="W1527" s="194"/>
      <c r="X1527" s="194"/>
      <c r="Y1527" s="194"/>
    </row>
    <row r="1528">
      <c r="A1528" s="542">
        <v>678.0</v>
      </c>
      <c r="B1528" s="573"/>
      <c r="C1528" s="573"/>
      <c r="D1528" s="573"/>
      <c r="E1528" s="573"/>
      <c r="F1528" s="573"/>
      <c r="G1528" s="573"/>
      <c r="H1528" s="573"/>
      <c r="I1528" s="573"/>
      <c r="J1528" s="194"/>
      <c r="K1528" s="488" t="str">
        <f t="shared" si="1"/>
        <v/>
      </c>
      <c r="L1528" s="489">
        <f t="shared" si="6"/>
        <v>123</v>
      </c>
      <c r="M1528" s="489">
        <f t="shared" si="3"/>
        <v>10</v>
      </c>
      <c r="N1528" s="489" t="str">
        <f t="shared" si="4"/>
        <v/>
      </c>
      <c r="O1528" s="194"/>
      <c r="P1528" s="194"/>
      <c r="Q1528" s="194"/>
      <c r="R1528" s="194"/>
      <c r="S1528" s="194"/>
      <c r="T1528" s="194"/>
      <c r="U1528" s="194"/>
      <c r="V1528" s="194"/>
      <c r="W1528" s="194"/>
      <c r="X1528" s="194"/>
      <c r="Y1528" s="194"/>
    </row>
    <row r="1529">
      <c r="A1529" s="542">
        <v>679.0</v>
      </c>
      <c r="B1529" s="573"/>
      <c r="C1529" s="573"/>
      <c r="D1529" s="573"/>
      <c r="E1529" s="573"/>
      <c r="F1529" s="573"/>
      <c r="G1529" s="573"/>
      <c r="H1529" s="573"/>
      <c r="I1529" s="573"/>
      <c r="J1529" s="194"/>
      <c r="K1529" s="488" t="str">
        <f t="shared" si="1"/>
        <v/>
      </c>
      <c r="L1529" s="489">
        <f t="shared" si="6"/>
        <v>123</v>
      </c>
      <c r="M1529" s="489">
        <f t="shared" si="3"/>
        <v>10</v>
      </c>
      <c r="N1529" s="489" t="str">
        <f t="shared" si="4"/>
        <v/>
      </c>
      <c r="O1529" s="194"/>
      <c r="P1529" s="194"/>
      <c r="Q1529" s="194"/>
      <c r="R1529" s="194"/>
      <c r="S1529" s="194"/>
      <c r="T1529" s="194"/>
      <c r="U1529" s="194"/>
      <c r="V1529" s="194"/>
      <c r="W1529" s="194"/>
      <c r="X1529" s="194"/>
      <c r="Y1529" s="194"/>
    </row>
    <row r="1530">
      <c r="A1530" s="542">
        <v>680.0</v>
      </c>
      <c r="B1530" s="573"/>
      <c r="C1530" s="573"/>
      <c r="D1530" s="573"/>
      <c r="E1530" s="573"/>
      <c r="F1530" s="573"/>
      <c r="G1530" s="573"/>
      <c r="H1530" s="573"/>
      <c r="I1530" s="573"/>
      <c r="J1530" s="194"/>
      <c r="K1530" s="488" t="str">
        <f t="shared" si="1"/>
        <v/>
      </c>
      <c r="L1530" s="489">
        <f t="shared" si="6"/>
        <v>123</v>
      </c>
      <c r="M1530" s="489">
        <f t="shared" si="3"/>
        <v>10</v>
      </c>
      <c r="N1530" s="489" t="str">
        <f t="shared" si="4"/>
        <v/>
      </c>
      <c r="O1530" s="194"/>
      <c r="P1530" s="194"/>
      <c r="Q1530" s="194"/>
      <c r="R1530" s="194"/>
      <c r="S1530" s="194"/>
      <c r="T1530" s="194"/>
      <c r="U1530" s="194"/>
      <c r="V1530" s="194"/>
      <c r="W1530" s="194"/>
      <c r="X1530" s="194"/>
      <c r="Y1530" s="194"/>
    </row>
    <row r="1531">
      <c r="A1531" s="542">
        <v>681.0</v>
      </c>
      <c r="B1531" s="573"/>
      <c r="C1531" s="573"/>
      <c r="D1531" s="573"/>
      <c r="E1531" s="573"/>
      <c r="F1531" s="573"/>
      <c r="G1531" s="573"/>
      <c r="H1531" s="573"/>
      <c r="I1531" s="573"/>
      <c r="J1531" s="194"/>
      <c r="K1531" s="488" t="str">
        <f t="shared" si="1"/>
        <v/>
      </c>
      <c r="L1531" s="489">
        <f t="shared" si="6"/>
        <v>123</v>
      </c>
      <c r="M1531" s="489">
        <f t="shared" si="3"/>
        <v>10</v>
      </c>
      <c r="N1531" s="489" t="str">
        <f t="shared" si="4"/>
        <v/>
      </c>
      <c r="O1531" s="194"/>
      <c r="P1531" s="194"/>
      <c r="Q1531" s="194"/>
      <c r="R1531" s="194"/>
      <c r="S1531" s="194"/>
      <c r="T1531" s="194"/>
      <c r="U1531" s="194"/>
      <c r="V1531" s="194"/>
      <c r="W1531" s="194"/>
      <c r="X1531" s="194"/>
      <c r="Y1531" s="194"/>
    </row>
    <row r="1532">
      <c r="A1532" s="542">
        <v>682.0</v>
      </c>
      <c r="B1532" s="573"/>
      <c r="C1532" s="573"/>
      <c r="D1532" s="573"/>
      <c r="E1532" s="573"/>
      <c r="F1532" s="573"/>
      <c r="G1532" s="573"/>
      <c r="H1532" s="573"/>
      <c r="I1532" s="573"/>
      <c r="J1532" s="194"/>
      <c r="K1532" s="488" t="str">
        <f t="shared" si="1"/>
        <v/>
      </c>
      <c r="L1532" s="489">
        <f t="shared" si="6"/>
        <v>123</v>
      </c>
      <c r="M1532" s="489">
        <f t="shared" si="3"/>
        <v>10</v>
      </c>
      <c r="N1532" s="489" t="str">
        <f t="shared" si="4"/>
        <v/>
      </c>
      <c r="O1532" s="194"/>
      <c r="P1532" s="194"/>
      <c r="Q1532" s="194"/>
      <c r="R1532" s="194"/>
      <c r="S1532" s="194"/>
      <c r="T1532" s="194"/>
      <c r="U1532" s="194"/>
      <c r="V1532" s="194"/>
      <c r="W1532" s="194"/>
      <c r="X1532" s="194"/>
      <c r="Y1532" s="194"/>
    </row>
    <row r="1533">
      <c r="A1533" s="542">
        <v>683.0</v>
      </c>
      <c r="B1533" s="573"/>
      <c r="C1533" s="573"/>
      <c r="D1533" s="573"/>
      <c r="E1533" s="573"/>
      <c r="F1533" s="573"/>
      <c r="G1533" s="573"/>
      <c r="H1533" s="573"/>
      <c r="I1533" s="573"/>
      <c r="J1533" s="194"/>
      <c r="K1533" s="488" t="str">
        <f t="shared" si="1"/>
        <v/>
      </c>
      <c r="L1533" s="489">
        <f t="shared" si="6"/>
        <v>123</v>
      </c>
      <c r="M1533" s="489">
        <f t="shared" si="3"/>
        <v>10</v>
      </c>
      <c r="N1533" s="489" t="str">
        <f t="shared" si="4"/>
        <v/>
      </c>
      <c r="O1533" s="194"/>
      <c r="P1533" s="194"/>
      <c r="Q1533" s="194"/>
      <c r="R1533" s="194"/>
      <c r="S1533" s="194"/>
      <c r="T1533" s="194"/>
      <c r="U1533" s="194"/>
      <c r="V1533" s="194"/>
      <c r="W1533" s="194"/>
      <c r="X1533" s="194"/>
      <c r="Y1533" s="194"/>
    </row>
    <row r="1534">
      <c r="A1534" s="542">
        <v>684.0</v>
      </c>
      <c r="B1534" s="573"/>
      <c r="C1534" s="573"/>
      <c r="D1534" s="573"/>
      <c r="E1534" s="573"/>
      <c r="F1534" s="573"/>
      <c r="G1534" s="573"/>
      <c r="H1534" s="573"/>
      <c r="I1534" s="573"/>
      <c r="J1534" s="194"/>
      <c r="K1534" s="488" t="str">
        <f t="shared" si="1"/>
        <v/>
      </c>
      <c r="L1534" s="489">
        <f t="shared" si="6"/>
        <v>123</v>
      </c>
      <c r="M1534" s="489">
        <f t="shared" si="3"/>
        <v>10</v>
      </c>
      <c r="N1534" s="489" t="str">
        <f t="shared" si="4"/>
        <v/>
      </c>
      <c r="O1534" s="194"/>
      <c r="P1534" s="194"/>
      <c r="Q1534" s="194"/>
      <c r="R1534" s="194"/>
      <c r="S1534" s="194"/>
      <c r="T1534" s="194"/>
      <c r="U1534" s="194"/>
      <c r="V1534" s="194"/>
      <c r="W1534" s="194"/>
      <c r="X1534" s="194"/>
      <c r="Y1534" s="194"/>
    </row>
    <row r="1535">
      <c r="A1535" s="542">
        <v>685.0</v>
      </c>
      <c r="B1535" s="573"/>
      <c r="C1535" s="573"/>
      <c r="D1535" s="573"/>
      <c r="E1535" s="573"/>
      <c r="F1535" s="573"/>
      <c r="G1535" s="573"/>
      <c r="H1535" s="573"/>
      <c r="I1535" s="573"/>
      <c r="J1535" s="194"/>
      <c r="K1535" s="488" t="str">
        <f t="shared" si="1"/>
        <v/>
      </c>
      <c r="L1535" s="489">
        <f t="shared" si="6"/>
        <v>123</v>
      </c>
      <c r="M1535" s="489">
        <f t="shared" si="3"/>
        <v>10</v>
      </c>
      <c r="N1535" s="489" t="str">
        <f t="shared" si="4"/>
        <v/>
      </c>
      <c r="O1535" s="194"/>
      <c r="P1535" s="194"/>
      <c r="Q1535" s="194"/>
      <c r="R1535" s="194"/>
      <c r="S1535" s="194"/>
      <c r="T1535" s="194"/>
      <c r="U1535" s="194"/>
      <c r="V1535" s="194"/>
      <c r="W1535" s="194"/>
      <c r="X1535" s="194"/>
      <c r="Y1535" s="194"/>
    </row>
    <row r="1536">
      <c r="A1536" s="542">
        <v>686.0</v>
      </c>
      <c r="B1536" s="573"/>
      <c r="C1536" s="573"/>
      <c r="D1536" s="573"/>
      <c r="E1536" s="573"/>
      <c r="F1536" s="573"/>
      <c r="G1536" s="573"/>
      <c r="H1536" s="573"/>
      <c r="I1536" s="573"/>
      <c r="J1536" s="194"/>
      <c r="K1536" s="488" t="str">
        <f t="shared" si="1"/>
        <v/>
      </c>
      <c r="L1536" s="489">
        <f t="shared" si="6"/>
        <v>123</v>
      </c>
      <c r="M1536" s="489">
        <f t="shared" si="3"/>
        <v>10</v>
      </c>
      <c r="N1536" s="489" t="str">
        <f t="shared" si="4"/>
        <v/>
      </c>
      <c r="O1536" s="194"/>
      <c r="P1536" s="194"/>
      <c r="Q1536" s="194"/>
      <c r="R1536" s="194"/>
      <c r="S1536" s="194"/>
      <c r="T1536" s="194"/>
      <c r="U1536" s="194"/>
      <c r="V1536" s="194"/>
      <c r="W1536" s="194"/>
      <c r="X1536" s="194"/>
      <c r="Y1536" s="194"/>
    </row>
    <row r="1537">
      <c r="A1537" s="542">
        <v>687.0</v>
      </c>
      <c r="B1537" s="573"/>
      <c r="C1537" s="573"/>
      <c r="D1537" s="573"/>
      <c r="E1537" s="573"/>
      <c r="F1537" s="573"/>
      <c r="G1537" s="573"/>
      <c r="H1537" s="573"/>
      <c r="I1537" s="573"/>
      <c r="J1537" s="194"/>
      <c r="K1537" s="488" t="str">
        <f t="shared" si="1"/>
        <v/>
      </c>
      <c r="L1537" s="489">
        <f t="shared" si="6"/>
        <v>123</v>
      </c>
      <c r="M1537" s="489">
        <f t="shared" si="3"/>
        <v>10</v>
      </c>
      <c r="N1537" s="489" t="str">
        <f t="shared" si="4"/>
        <v/>
      </c>
      <c r="O1537" s="194"/>
      <c r="P1537" s="194"/>
      <c r="Q1537" s="194"/>
      <c r="R1537" s="194"/>
      <c r="S1537" s="194"/>
      <c r="T1537" s="194"/>
      <c r="U1537" s="194"/>
      <c r="V1537" s="194"/>
      <c r="W1537" s="194"/>
      <c r="X1537" s="194"/>
      <c r="Y1537" s="194"/>
    </row>
    <row r="1538">
      <c r="A1538" s="542">
        <v>688.0</v>
      </c>
      <c r="B1538" s="573"/>
      <c r="C1538" s="573"/>
      <c r="D1538" s="573"/>
      <c r="E1538" s="573"/>
      <c r="F1538" s="573"/>
      <c r="G1538" s="573"/>
      <c r="H1538" s="573"/>
      <c r="I1538" s="573"/>
      <c r="J1538" s="194"/>
      <c r="K1538" s="488" t="str">
        <f t="shared" si="1"/>
        <v/>
      </c>
      <c r="L1538" s="489">
        <f t="shared" si="6"/>
        <v>123</v>
      </c>
      <c r="M1538" s="489">
        <f t="shared" si="3"/>
        <v>10</v>
      </c>
      <c r="N1538" s="489" t="str">
        <f t="shared" si="4"/>
        <v/>
      </c>
      <c r="O1538" s="194"/>
      <c r="P1538" s="194"/>
      <c r="Q1538" s="194"/>
      <c r="R1538" s="194"/>
      <c r="S1538" s="194"/>
      <c r="T1538" s="194"/>
      <c r="U1538" s="194"/>
      <c r="V1538" s="194"/>
      <c r="W1538" s="194"/>
      <c r="X1538" s="194"/>
      <c r="Y1538" s="194"/>
    </row>
    <row r="1539">
      <c r="A1539" s="542">
        <v>689.0</v>
      </c>
      <c r="B1539" s="573"/>
      <c r="C1539" s="573"/>
      <c r="D1539" s="573"/>
      <c r="E1539" s="573"/>
      <c r="F1539" s="573"/>
      <c r="G1539" s="573"/>
      <c r="H1539" s="573"/>
      <c r="I1539" s="573"/>
      <c r="J1539" s="194"/>
      <c r="K1539" s="488" t="str">
        <f t="shared" si="1"/>
        <v/>
      </c>
      <c r="L1539" s="489">
        <f t="shared" si="6"/>
        <v>123</v>
      </c>
      <c r="M1539" s="489">
        <f t="shared" si="3"/>
        <v>10</v>
      </c>
      <c r="N1539" s="489" t="str">
        <f t="shared" si="4"/>
        <v/>
      </c>
      <c r="O1539" s="194"/>
      <c r="P1539" s="194"/>
      <c r="Q1539" s="194"/>
      <c r="R1539" s="194"/>
      <c r="S1539" s="194"/>
      <c r="T1539" s="194"/>
      <c r="U1539" s="194"/>
      <c r="V1539" s="194"/>
      <c r="W1539" s="194"/>
      <c r="X1539" s="194"/>
      <c r="Y1539" s="194"/>
    </row>
    <row r="1540">
      <c r="A1540" s="542">
        <v>690.0</v>
      </c>
      <c r="B1540" s="573"/>
      <c r="C1540" s="573"/>
      <c r="D1540" s="573"/>
      <c r="E1540" s="573"/>
      <c r="F1540" s="573"/>
      <c r="G1540" s="573"/>
      <c r="H1540" s="573"/>
      <c r="I1540" s="573"/>
      <c r="J1540" s="194"/>
      <c r="K1540" s="488" t="str">
        <f t="shared" si="1"/>
        <v/>
      </c>
      <c r="L1540" s="489">
        <f t="shared" si="6"/>
        <v>123</v>
      </c>
      <c r="M1540" s="489">
        <f t="shared" si="3"/>
        <v>10</v>
      </c>
      <c r="N1540" s="489" t="str">
        <f t="shared" si="4"/>
        <v/>
      </c>
      <c r="O1540" s="194"/>
      <c r="P1540" s="194"/>
      <c r="Q1540" s="194"/>
      <c r="R1540" s="194"/>
      <c r="S1540" s="194"/>
      <c r="T1540" s="194"/>
      <c r="U1540" s="194"/>
      <c r="V1540" s="194"/>
      <c r="W1540" s="194"/>
      <c r="X1540" s="194"/>
      <c r="Y1540" s="194"/>
    </row>
    <row r="1541">
      <c r="A1541" s="542">
        <v>691.0</v>
      </c>
      <c r="B1541" s="573"/>
      <c r="C1541" s="573"/>
      <c r="D1541" s="573"/>
      <c r="E1541" s="573"/>
      <c r="F1541" s="573"/>
      <c r="G1541" s="573"/>
      <c r="H1541" s="573"/>
      <c r="I1541" s="573"/>
      <c r="J1541" s="194"/>
      <c r="K1541" s="488" t="str">
        <f t="shared" si="1"/>
        <v/>
      </c>
      <c r="L1541" s="489">
        <f t="shared" si="6"/>
        <v>123</v>
      </c>
      <c r="M1541" s="489">
        <f t="shared" si="3"/>
        <v>10</v>
      </c>
      <c r="N1541" s="489" t="str">
        <f t="shared" si="4"/>
        <v/>
      </c>
      <c r="O1541" s="194"/>
      <c r="P1541" s="194"/>
      <c r="Q1541" s="194"/>
      <c r="R1541" s="194"/>
      <c r="S1541" s="194"/>
      <c r="T1541" s="194"/>
      <c r="U1541" s="194"/>
      <c r="V1541" s="194"/>
      <c r="W1541" s="194"/>
      <c r="X1541" s="194"/>
      <c r="Y1541" s="194"/>
    </row>
    <row r="1542">
      <c r="A1542" s="542">
        <v>692.0</v>
      </c>
      <c r="B1542" s="573"/>
      <c r="C1542" s="573"/>
      <c r="D1542" s="573"/>
      <c r="E1542" s="573"/>
      <c r="F1542" s="573"/>
      <c r="G1542" s="573"/>
      <c r="H1542" s="573"/>
      <c r="I1542" s="573"/>
      <c r="J1542" s="194"/>
      <c r="K1542" s="488" t="str">
        <f t="shared" si="1"/>
        <v/>
      </c>
      <c r="L1542" s="489">
        <f t="shared" si="6"/>
        <v>123</v>
      </c>
      <c r="M1542" s="489">
        <f t="shared" si="3"/>
        <v>10</v>
      </c>
      <c r="N1542" s="489" t="str">
        <f t="shared" si="4"/>
        <v/>
      </c>
      <c r="O1542" s="194"/>
      <c r="P1542" s="194"/>
      <c r="Q1542" s="194"/>
      <c r="R1542" s="194"/>
      <c r="S1542" s="194"/>
      <c r="T1542" s="194"/>
      <c r="U1542" s="194"/>
      <c r="V1542" s="194"/>
      <c r="W1542" s="194"/>
      <c r="X1542" s="194"/>
      <c r="Y1542" s="194"/>
    </row>
    <row r="1543">
      <c r="A1543" s="542">
        <v>693.0</v>
      </c>
      <c r="B1543" s="573"/>
      <c r="C1543" s="573"/>
      <c r="D1543" s="573"/>
      <c r="E1543" s="573"/>
      <c r="F1543" s="573"/>
      <c r="G1543" s="573"/>
      <c r="H1543" s="573"/>
      <c r="I1543" s="573"/>
      <c r="J1543" s="194"/>
      <c r="K1543" s="488" t="str">
        <f t="shared" si="1"/>
        <v/>
      </c>
      <c r="L1543" s="489">
        <f t="shared" si="6"/>
        <v>123</v>
      </c>
      <c r="M1543" s="489">
        <f t="shared" si="3"/>
        <v>10</v>
      </c>
      <c r="N1543" s="489" t="str">
        <f t="shared" si="4"/>
        <v/>
      </c>
      <c r="O1543" s="194"/>
      <c r="P1543" s="194"/>
      <c r="Q1543" s="194"/>
      <c r="R1543" s="194"/>
      <c r="S1543" s="194"/>
      <c r="T1543" s="194"/>
      <c r="U1543" s="194"/>
      <c r="V1543" s="194"/>
      <c r="W1543" s="194"/>
      <c r="X1543" s="194"/>
      <c r="Y1543" s="194"/>
    </row>
    <row r="1544">
      <c r="A1544" s="573"/>
      <c r="B1544" s="573"/>
      <c r="C1544" s="573"/>
      <c r="D1544" s="573"/>
      <c r="E1544" s="573"/>
      <c r="F1544" s="573"/>
      <c r="G1544" s="573"/>
      <c r="H1544" s="573"/>
      <c r="I1544" s="573"/>
      <c r="J1544" s="194"/>
      <c r="K1544" s="488" t="str">
        <f t="shared" si="1"/>
        <v/>
      </c>
      <c r="L1544" s="489">
        <f t="shared" si="6"/>
        <v>123</v>
      </c>
      <c r="M1544" s="489">
        <f t="shared" si="3"/>
        <v>10</v>
      </c>
      <c r="N1544" s="489" t="str">
        <f t="shared" si="4"/>
        <v/>
      </c>
      <c r="O1544" s="194"/>
      <c r="P1544" s="194"/>
      <c r="Q1544" s="194"/>
      <c r="R1544" s="194"/>
      <c r="S1544" s="194"/>
      <c r="T1544" s="194"/>
      <c r="U1544" s="194"/>
      <c r="V1544" s="194"/>
      <c r="W1544" s="194"/>
      <c r="X1544" s="194"/>
      <c r="Y1544" s="194"/>
    </row>
    <row r="1545">
      <c r="A1545" s="573"/>
      <c r="B1545" s="573"/>
      <c r="C1545" s="573"/>
      <c r="D1545" s="573"/>
      <c r="E1545" s="573"/>
      <c r="F1545" s="573"/>
      <c r="G1545" s="573"/>
      <c r="H1545" s="573"/>
      <c r="I1545" s="573"/>
      <c r="J1545" s="194"/>
      <c r="K1545" s="488" t="str">
        <f t="shared" si="1"/>
        <v/>
      </c>
      <c r="L1545" s="489">
        <f t="shared" si="6"/>
        <v>123</v>
      </c>
      <c r="M1545" s="489">
        <f t="shared" si="3"/>
        <v>10</v>
      </c>
      <c r="N1545" s="489" t="str">
        <f t="shared" si="4"/>
        <v/>
      </c>
      <c r="O1545" s="194"/>
      <c r="P1545" s="194"/>
      <c r="Q1545" s="194"/>
      <c r="R1545" s="194"/>
      <c r="S1545" s="194"/>
      <c r="T1545" s="194"/>
      <c r="U1545" s="194"/>
      <c r="V1545" s="194"/>
      <c r="W1545" s="194"/>
      <c r="X1545" s="194"/>
      <c r="Y1545" s="194"/>
    </row>
    <row r="1546">
      <c r="A1546" s="573"/>
      <c r="B1546" s="573"/>
      <c r="C1546" s="573"/>
      <c r="D1546" s="573"/>
      <c r="E1546" s="573"/>
      <c r="F1546" s="573"/>
      <c r="G1546" s="573"/>
      <c r="H1546" s="573"/>
      <c r="I1546" s="573"/>
      <c r="J1546" s="194"/>
      <c r="K1546" s="488" t="str">
        <f t="shared" si="1"/>
        <v/>
      </c>
      <c r="L1546" s="489">
        <f t="shared" si="6"/>
        <v>123</v>
      </c>
      <c r="M1546" s="489">
        <f t="shared" si="3"/>
        <v>10</v>
      </c>
      <c r="N1546" s="489" t="str">
        <f t="shared" si="4"/>
        <v/>
      </c>
      <c r="O1546" s="194"/>
      <c r="P1546" s="194"/>
      <c r="Q1546" s="194"/>
      <c r="R1546" s="194"/>
      <c r="S1546" s="194"/>
      <c r="T1546" s="194"/>
      <c r="U1546" s="194"/>
      <c r="V1546" s="194"/>
      <c r="W1546" s="194"/>
      <c r="X1546" s="194"/>
      <c r="Y1546" s="194"/>
    </row>
    <row r="1547">
      <c r="A1547" s="574"/>
      <c r="B1547" s="574"/>
      <c r="C1547" s="574"/>
      <c r="D1547" s="574"/>
      <c r="E1547" s="574"/>
      <c r="F1547" s="574"/>
      <c r="G1547" s="574"/>
      <c r="H1547" s="574"/>
      <c r="I1547" s="574"/>
      <c r="J1547" s="194"/>
      <c r="K1547" s="488" t="str">
        <f t="shared" si="1"/>
        <v/>
      </c>
      <c r="L1547" s="489">
        <f t="shared" si="6"/>
        <v>123</v>
      </c>
      <c r="M1547" s="489">
        <f t="shared" si="3"/>
        <v>10</v>
      </c>
      <c r="N1547" s="489" t="str">
        <f t="shared" si="4"/>
        <v/>
      </c>
      <c r="O1547" s="194"/>
      <c r="P1547" s="194"/>
      <c r="Q1547" s="194"/>
      <c r="R1547" s="194"/>
      <c r="S1547" s="194"/>
      <c r="T1547" s="194"/>
      <c r="U1547" s="194"/>
      <c r="V1547" s="194"/>
      <c r="W1547" s="194"/>
      <c r="X1547" s="194"/>
      <c r="Y1547" s="194"/>
    </row>
    <row r="1548">
      <c r="A1548" s="574"/>
      <c r="B1548" s="574"/>
      <c r="C1548" s="574"/>
      <c r="D1548" s="574"/>
      <c r="E1548" s="574"/>
      <c r="F1548" s="574"/>
      <c r="G1548" s="574"/>
      <c r="H1548" s="574"/>
      <c r="I1548" s="574"/>
      <c r="J1548" s="194"/>
      <c r="K1548" s="488" t="str">
        <f t="shared" si="1"/>
        <v/>
      </c>
      <c r="L1548" s="489">
        <f t="shared" si="6"/>
        <v>123</v>
      </c>
      <c r="M1548" s="489">
        <f t="shared" si="3"/>
        <v>10</v>
      </c>
      <c r="N1548" s="489" t="str">
        <f t="shared" si="4"/>
        <v/>
      </c>
      <c r="O1548" s="194"/>
      <c r="P1548" s="194"/>
      <c r="Q1548" s="194"/>
      <c r="R1548" s="194"/>
      <c r="S1548" s="194"/>
      <c r="T1548" s="194"/>
      <c r="U1548" s="194"/>
      <c r="V1548" s="194"/>
      <c r="W1548" s="194"/>
      <c r="X1548" s="194"/>
      <c r="Y1548" s="194"/>
    </row>
    <row r="1549">
      <c r="A1549" s="574"/>
      <c r="B1549" s="574"/>
      <c r="C1549" s="574"/>
      <c r="D1549" s="574"/>
      <c r="E1549" s="574"/>
      <c r="F1549" s="574"/>
      <c r="G1549" s="574"/>
      <c r="H1549" s="574"/>
      <c r="I1549" s="574"/>
      <c r="J1549" s="194"/>
      <c r="K1549" s="488" t="str">
        <f t="shared" si="1"/>
        <v/>
      </c>
      <c r="L1549" s="489">
        <f t="shared" si="6"/>
        <v>123</v>
      </c>
      <c r="M1549" s="489">
        <f t="shared" si="3"/>
        <v>10</v>
      </c>
      <c r="N1549" s="489" t="str">
        <f t="shared" si="4"/>
        <v/>
      </c>
      <c r="O1549" s="194"/>
      <c r="P1549" s="194"/>
      <c r="Q1549" s="194"/>
      <c r="R1549" s="194"/>
      <c r="S1549" s="194"/>
      <c r="T1549" s="194"/>
      <c r="U1549" s="194"/>
      <c r="V1549" s="194"/>
      <c r="W1549" s="194"/>
      <c r="X1549" s="194"/>
      <c r="Y1549" s="194"/>
    </row>
    <row r="1550">
      <c r="A1550" s="574"/>
      <c r="B1550" s="574"/>
      <c r="C1550" s="574"/>
      <c r="D1550" s="574"/>
      <c r="E1550" s="574"/>
      <c r="F1550" s="574"/>
      <c r="G1550" s="574"/>
      <c r="H1550" s="574"/>
      <c r="I1550" s="574"/>
      <c r="J1550" s="194"/>
      <c r="K1550" s="488" t="str">
        <f t="shared" si="1"/>
        <v/>
      </c>
      <c r="L1550" s="489">
        <f t="shared" si="6"/>
        <v>123</v>
      </c>
      <c r="M1550" s="489">
        <f t="shared" si="3"/>
        <v>10</v>
      </c>
      <c r="N1550" s="489" t="str">
        <f t="shared" si="4"/>
        <v/>
      </c>
      <c r="O1550" s="194"/>
      <c r="P1550" s="194"/>
      <c r="Q1550" s="194"/>
      <c r="R1550" s="194"/>
      <c r="S1550" s="194"/>
      <c r="T1550" s="194"/>
      <c r="U1550" s="194"/>
      <c r="V1550" s="194"/>
      <c r="W1550" s="194"/>
      <c r="X1550" s="194"/>
      <c r="Y1550" s="194"/>
    </row>
    <row r="1551">
      <c r="A1551" s="574"/>
      <c r="B1551" s="574"/>
      <c r="C1551" s="574"/>
      <c r="D1551" s="574"/>
      <c r="E1551" s="574"/>
      <c r="F1551" s="574"/>
      <c r="G1551" s="574"/>
      <c r="H1551" s="574"/>
      <c r="I1551" s="574"/>
      <c r="J1551" s="194"/>
      <c r="K1551" s="488" t="str">
        <f t="shared" si="1"/>
        <v/>
      </c>
      <c r="L1551" s="489">
        <f t="shared" si="6"/>
        <v>123</v>
      </c>
      <c r="M1551" s="489">
        <f t="shared" si="3"/>
        <v>10</v>
      </c>
      <c r="N1551" s="489" t="str">
        <f t="shared" si="4"/>
        <v/>
      </c>
      <c r="O1551" s="194"/>
      <c r="P1551" s="194"/>
      <c r="Q1551" s="194"/>
      <c r="R1551" s="194"/>
      <c r="S1551" s="194"/>
      <c r="T1551" s="194"/>
      <c r="U1551" s="194"/>
      <c r="V1551" s="194"/>
      <c r="W1551" s="194"/>
      <c r="X1551" s="194"/>
      <c r="Y1551" s="194"/>
    </row>
    <row r="1552">
      <c r="A1552" s="574"/>
      <c r="B1552" s="574"/>
      <c r="C1552" s="574"/>
      <c r="D1552" s="574"/>
      <c r="E1552" s="574"/>
      <c r="F1552" s="574"/>
      <c r="G1552" s="574"/>
      <c r="H1552" s="574"/>
      <c r="I1552" s="574"/>
      <c r="J1552" s="194"/>
      <c r="K1552" s="488" t="str">
        <f t="shared" si="1"/>
        <v/>
      </c>
      <c r="L1552" s="489">
        <f t="shared" si="6"/>
        <v>123</v>
      </c>
      <c r="M1552" s="489">
        <f t="shared" si="3"/>
        <v>10</v>
      </c>
      <c r="N1552" s="489" t="str">
        <f t="shared" si="4"/>
        <v/>
      </c>
      <c r="O1552" s="194"/>
      <c r="P1552" s="194"/>
      <c r="Q1552" s="194"/>
      <c r="R1552" s="194"/>
      <c r="S1552" s="194"/>
      <c r="T1552" s="194"/>
      <c r="U1552" s="194"/>
      <c r="V1552" s="194"/>
      <c r="W1552" s="194"/>
      <c r="X1552" s="194"/>
      <c r="Y1552" s="194"/>
    </row>
    <row r="1553">
      <c r="A1553" s="574"/>
      <c r="B1553" s="574"/>
      <c r="C1553" s="574"/>
      <c r="D1553" s="574"/>
      <c r="E1553" s="574"/>
      <c r="F1553" s="574"/>
      <c r="G1553" s="574"/>
      <c r="H1553" s="574"/>
      <c r="I1553" s="574"/>
      <c r="J1553" s="194"/>
      <c r="K1553" s="488" t="str">
        <f t="shared" si="1"/>
        <v/>
      </c>
      <c r="L1553" s="489">
        <f t="shared" si="6"/>
        <v>123</v>
      </c>
      <c r="M1553" s="489">
        <f t="shared" si="3"/>
        <v>10</v>
      </c>
      <c r="N1553" s="489" t="str">
        <f t="shared" si="4"/>
        <v/>
      </c>
      <c r="O1553" s="194"/>
      <c r="P1553" s="194"/>
      <c r="Q1553" s="194"/>
      <c r="R1553" s="194"/>
      <c r="S1553" s="194"/>
      <c r="T1553" s="194"/>
      <c r="U1553" s="194"/>
      <c r="V1553" s="194"/>
      <c r="W1553" s="194"/>
      <c r="X1553" s="194"/>
      <c r="Y1553" s="194"/>
    </row>
    <row r="1554">
      <c r="A1554" s="574"/>
      <c r="B1554" s="574"/>
      <c r="C1554" s="574"/>
      <c r="D1554" s="574"/>
      <c r="E1554" s="574"/>
      <c r="F1554" s="574"/>
      <c r="G1554" s="574"/>
      <c r="H1554" s="574"/>
      <c r="I1554" s="574"/>
      <c r="J1554" s="194"/>
      <c r="K1554" s="488" t="str">
        <f t="shared" si="1"/>
        <v/>
      </c>
      <c r="L1554" s="489">
        <f t="shared" si="6"/>
        <v>123</v>
      </c>
      <c r="M1554" s="489">
        <f t="shared" si="3"/>
        <v>10</v>
      </c>
      <c r="N1554" s="489" t="str">
        <f t="shared" si="4"/>
        <v/>
      </c>
      <c r="O1554" s="194"/>
      <c r="P1554" s="194"/>
      <c r="Q1554" s="194"/>
      <c r="R1554" s="194"/>
      <c r="S1554" s="194"/>
      <c r="T1554" s="194"/>
      <c r="U1554" s="194"/>
      <c r="V1554" s="194"/>
      <c r="W1554" s="194"/>
      <c r="X1554" s="194"/>
      <c r="Y1554" s="194"/>
    </row>
    <row r="1555">
      <c r="A1555" s="574"/>
      <c r="B1555" s="574"/>
      <c r="C1555" s="574"/>
      <c r="D1555" s="574"/>
      <c r="E1555" s="574"/>
      <c r="F1555" s="574"/>
      <c r="G1555" s="574"/>
      <c r="H1555" s="574"/>
      <c r="I1555" s="574"/>
      <c r="J1555" s="194"/>
      <c r="K1555" s="488" t="str">
        <f t="shared" si="1"/>
        <v/>
      </c>
      <c r="L1555" s="489">
        <f t="shared" si="6"/>
        <v>123</v>
      </c>
      <c r="M1555" s="489">
        <f t="shared" si="3"/>
        <v>10</v>
      </c>
      <c r="N1555" s="489" t="str">
        <f t="shared" si="4"/>
        <v/>
      </c>
      <c r="O1555" s="194"/>
      <c r="P1555" s="194"/>
      <c r="Q1555" s="194"/>
      <c r="R1555" s="194"/>
      <c r="S1555" s="194"/>
      <c r="T1555" s="194"/>
      <c r="U1555" s="194"/>
      <c r="V1555" s="194"/>
      <c r="W1555" s="194"/>
      <c r="X1555" s="194"/>
      <c r="Y1555" s="194"/>
    </row>
    <row r="1556">
      <c r="A1556" s="574"/>
      <c r="B1556" s="574"/>
      <c r="C1556" s="574"/>
      <c r="D1556" s="574"/>
      <c r="E1556" s="574"/>
      <c r="F1556" s="574"/>
      <c r="G1556" s="574"/>
      <c r="H1556" s="574"/>
      <c r="I1556" s="574"/>
      <c r="J1556" s="194"/>
      <c r="K1556" s="488" t="str">
        <f t="shared" si="1"/>
        <v/>
      </c>
      <c r="L1556" s="489">
        <f t="shared" si="6"/>
        <v>123</v>
      </c>
      <c r="M1556" s="489">
        <f t="shared" si="3"/>
        <v>10</v>
      </c>
      <c r="N1556" s="489" t="str">
        <f t="shared" si="4"/>
        <v/>
      </c>
      <c r="O1556" s="194"/>
      <c r="P1556" s="194"/>
      <c r="Q1556" s="194"/>
      <c r="R1556" s="194"/>
      <c r="S1556" s="194"/>
      <c r="T1556" s="194"/>
      <c r="U1556" s="194"/>
      <c r="V1556" s="194"/>
      <c r="W1556" s="194"/>
      <c r="X1556" s="194"/>
      <c r="Y1556" s="194"/>
    </row>
    <row r="1557">
      <c r="A1557" s="574"/>
      <c r="B1557" s="574"/>
      <c r="C1557" s="574"/>
      <c r="D1557" s="574"/>
      <c r="E1557" s="574"/>
      <c r="F1557" s="574"/>
      <c r="G1557" s="574"/>
      <c r="H1557" s="574"/>
      <c r="I1557" s="574"/>
      <c r="J1557" s="194"/>
      <c r="K1557" s="488" t="str">
        <f t="shared" si="1"/>
        <v/>
      </c>
      <c r="L1557" s="489">
        <f t="shared" si="6"/>
        <v>123</v>
      </c>
      <c r="M1557" s="489">
        <f t="shared" si="3"/>
        <v>10</v>
      </c>
      <c r="N1557" s="489" t="str">
        <f t="shared" si="4"/>
        <v/>
      </c>
      <c r="O1557" s="194"/>
      <c r="P1557" s="194"/>
      <c r="Q1557" s="194"/>
      <c r="R1557" s="194"/>
      <c r="S1557" s="194"/>
      <c r="T1557" s="194"/>
      <c r="U1557" s="194"/>
      <c r="V1557" s="194"/>
      <c r="W1557" s="194"/>
      <c r="X1557" s="194"/>
      <c r="Y1557" s="194"/>
    </row>
    <row r="1558">
      <c r="A1558" s="574"/>
      <c r="B1558" s="574"/>
      <c r="C1558" s="574"/>
      <c r="D1558" s="574"/>
      <c r="E1558" s="574"/>
      <c r="F1558" s="574"/>
      <c r="G1558" s="574"/>
      <c r="H1558" s="574"/>
      <c r="I1558" s="574"/>
      <c r="J1558" s="194"/>
      <c r="K1558" s="488" t="str">
        <f t="shared" si="1"/>
        <v/>
      </c>
      <c r="L1558" s="489">
        <f t="shared" si="6"/>
        <v>123</v>
      </c>
      <c r="M1558" s="489">
        <f t="shared" si="3"/>
        <v>10</v>
      </c>
      <c r="N1558" s="489" t="str">
        <f t="shared" si="4"/>
        <v/>
      </c>
      <c r="O1558" s="194"/>
      <c r="P1558" s="194"/>
      <c r="Q1558" s="194"/>
      <c r="R1558" s="194"/>
      <c r="S1558" s="194"/>
      <c r="T1558" s="194"/>
      <c r="U1558" s="194"/>
      <c r="V1558" s="194"/>
      <c r="W1558" s="194"/>
      <c r="X1558" s="194"/>
      <c r="Y1558" s="194"/>
    </row>
    <row r="1559">
      <c r="A1559" s="574"/>
      <c r="B1559" s="574"/>
      <c r="C1559" s="574"/>
      <c r="D1559" s="574"/>
      <c r="E1559" s="574"/>
      <c r="F1559" s="574"/>
      <c r="G1559" s="574"/>
      <c r="H1559" s="574"/>
      <c r="I1559" s="574"/>
      <c r="J1559" s="194"/>
      <c r="K1559" s="488" t="str">
        <f t="shared" si="1"/>
        <v/>
      </c>
      <c r="L1559" s="489">
        <f t="shared" si="6"/>
        <v>123</v>
      </c>
      <c r="M1559" s="489">
        <f t="shared" si="3"/>
        <v>10</v>
      </c>
      <c r="N1559" s="489" t="str">
        <f t="shared" si="4"/>
        <v/>
      </c>
      <c r="O1559" s="194"/>
      <c r="P1559" s="194"/>
      <c r="Q1559" s="194"/>
      <c r="R1559" s="194"/>
      <c r="S1559" s="194"/>
      <c r="T1559" s="194"/>
      <c r="U1559" s="194"/>
      <c r="V1559" s="194"/>
      <c r="W1559" s="194"/>
      <c r="X1559" s="194"/>
      <c r="Y1559" s="194"/>
    </row>
    <row r="1560">
      <c r="A1560" s="574"/>
      <c r="B1560" s="574"/>
      <c r="C1560" s="574"/>
      <c r="D1560" s="574"/>
      <c r="E1560" s="574"/>
      <c r="F1560" s="574"/>
      <c r="G1560" s="574"/>
      <c r="H1560" s="574"/>
      <c r="I1560" s="574"/>
      <c r="J1560" s="194"/>
      <c r="K1560" s="488" t="str">
        <f t="shared" si="1"/>
        <v/>
      </c>
      <c r="L1560" s="489">
        <f t="shared" si="6"/>
        <v>123</v>
      </c>
      <c r="M1560" s="489">
        <f t="shared" si="3"/>
        <v>10</v>
      </c>
      <c r="N1560" s="489" t="str">
        <f t="shared" si="4"/>
        <v/>
      </c>
      <c r="O1560" s="194"/>
      <c r="P1560" s="194"/>
      <c r="Q1560" s="194"/>
      <c r="R1560" s="194"/>
      <c r="S1560" s="194"/>
      <c r="T1560" s="194"/>
      <c r="U1560" s="194"/>
      <c r="V1560" s="194"/>
      <c r="W1560" s="194"/>
      <c r="X1560" s="194"/>
      <c r="Y1560" s="194"/>
    </row>
    <row r="1561">
      <c r="A1561" s="574"/>
      <c r="B1561" s="574"/>
      <c r="C1561" s="574"/>
      <c r="D1561" s="574"/>
      <c r="E1561" s="574"/>
      <c r="F1561" s="574"/>
      <c r="G1561" s="574"/>
      <c r="H1561" s="574"/>
      <c r="I1561" s="574"/>
      <c r="J1561" s="194"/>
      <c r="K1561" s="488" t="str">
        <f t="shared" si="1"/>
        <v/>
      </c>
      <c r="L1561" s="489">
        <f t="shared" si="6"/>
        <v>123</v>
      </c>
      <c r="M1561" s="489">
        <f t="shared" si="3"/>
        <v>10</v>
      </c>
      <c r="N1561" s="489" t="str">
        <f t="shared" si="4"/>
        <v/>
      </c>
      <c r="O1561" s="194"/>
      <c r="P1561" s="194"/>
      <c r="Q1561" s="194"/>
      <c r="R1561" s="194"/>
      <c r="S1561" s="194"/>
      <c r="T1561" s="194"/>
      <c r="U1561" s="194"/>
      <c r="V1561" s="194"/>
      <c r="W1561" s="194"/>
      <c r="X1561" s="194"/>
      <c r="Y1561" s="194"/>
    </row>
    <row r="1562">
      <c r="A1562" s="574"/>
      <c r="B1562" s="574"/>
      <c r="C1562" s="574"/>
      <c r="D1562" s="574"/>
      <c r="E1562" s="574"/>
      <c r="F1562" s="574"/>
      <c r="G1562" s="574"/>
      <c r="H1562" s="574"/>
      <c r="I1562" s="574"/>
      <c r="J1562" s="194"/>
      <c r="K1562" s="488" t="str">
        <f t="shared" si="1"/>
        <v/>
      </c>
      <c r="L1562" s="489">
        <f t="shared" si="6"/>
        <v>123</v>
      </c>
      <c r="M1562" s="489">
        <f t="shared" si="3"/>
        <v>10</v>
      </c>
      <c r="N1562" s="489" t="str">
        <f t="shared" si="4"/>
        <v/>
      </c>
      <c r="O1562" s="194"/>
      <c r="P1562" s="194"/>
      <c r="Q1562" s="194"/>
      <c r="R1562" s="194"/>
      <c r="S1562" s="194"/>
      <c r="T1562" s="194"/>
      <c r="U1562" s="194"/>
      <c r="V1562" s="194"/>
      <c r="W1562" s="194"/>
      <c r="X1562" s="194"/>
      <c r="Y1562" s="194"/>
    </row>
    <row r="1563">
      <c r="A1563" s="574"/>
      <c r="B1563" s="574"/>
      <c r="C1563" s="574"/>
      <c r="D1563" s="574"/>
      <c r="E1563" s="574"/>
      <c r="F1563" s="574"/>
      <c r="G1563" s="574"/>
      <c r="H1563" s="574"/>
      <c r="I1563" s="574"/>
      <c r="J1563" s="194"/>
      <c r="K1563" s="488" t="str">
        <f t="shared" si="1"/>
        <v/>
      </c>
      <c r="L1563" s="489">
        <f t="shared" si="6"/>
        <v>123</v>
      </c>
      <c r="M1563" s="489">
        <f t="shared" si="3"/>
        <v>10</v>
      </c>
      <c r="N1563" s="489" t="str">
        <f t="shared" si="4"/>
        <v/>
      </c>
      <c r="O1563" s="194"/>
      <c r="P1563" s="194"/>
      <c r="Q1563" s="194"/>
      <c r="R1563" s="194"/>
      <c r="S1563" s="194"/>
      <c r="T1563" s="194"/>
      <c r="U1563" s="194"/>
      <c r="V1563" s="194"/>
      <c r="W1563" s="194"/>
      <c r="X1563" s="194"/>
      <c r="Y1563" s="194"/>
    </row>
    <row r="1564">
      <c r="A1564" s="574"/>
      <c r="B1564" s="574"/>
      <c r="C1564" s="574"/>
      <c r="D1564" s="574"/>
      <c r="E1564" s="574"/>
      <c r="F1564" s="574"/>
      <c r="G1564" s="574"/>
      <c r="H1564" s="574"/>
      <c r="I1564" s="574"/>
      <c r="J1564" s="194"/>
      <c r="K1564" s="488" t="str">
        <f t="shared" si="1"/>
        <v/>
      </c>
      <c r="L1564" s="489">
        <f t="shared" si="6"/>
        <v>123</v>
      </c>
      <c r="M1564" s="489">
        <f t="shared" si="3"/>
        <v>10</v>
      </c>
      <c r="N1564" s="489" t="str">
        <f t="shared" si="4"/>
        <v/>
      </c>
      <c r="O1564" s="194"/>
      <c r="P1564" s="194"/>
      <c r="Q1564" s="194"/>
      <c r="R1564" s="194"/>
      <c r="S1564" s="194"/>
      <c r="T1564" s="194"/>
      <c r="U1564" s="194"/>
      <c r="V1564" s="194"/>
      <c r="W1564" s="194"/>
      <c r="X1564" s="194"/>
      <c r="Y1564" s="194"/>
    </row>
    <row r="1565">
      <c r="A1565" s="574"/>
      <c r="B1565" s="574"/>
      <c r="C1565" s="574"/>
      <c r="D1565" s="574"/>
      <c r="E1565" s="574"/>
      <c r="F1565" s="574"/>
      <c r="G1565" s="574"/>
      <c r="H1565" s="574"/>
      <c r="I1565" s="574"/>
      <c r="J1565" s="194"/>
      <c r="K1565" s="488" t="str">
        <f t="shared" si="1"/>
        <v/>
      </c>
      <c r="L1565" s="489">
        <f t="shared" si="6"/>
        <v>123</v>
      </c>
      <c r="M1565" s="489">
        <f t="shared" si="3"/>
        <v>10</v>
      </c>
      <c r="N1565" s="489" t="str">
        <f t="shared" si="4"/>
        <v/>
      </c>
      <c r="O1565" s="194"/>
      <c r="P1565" s="194"/>
      <c r="Q1565" s="194"/>
      <c r="R1565" s="194"/>
      <c r="S1565" s="194"/>
      <c r="T1565" s="194"/>
      <c r="U1565" s="194"/>
      <c r="V1565" s="194"/>
      <c r="W1565" s="194"/>
      <c r="X1565" s="194"/>
      <c r="Y1565" s="194"/>
    </row>
    <row r="1566">
      <c r="A1566" s="574"/>
      <c r="B1566" s="574"/>
      <c r="C1566" s="574"/>
      <c r="D1566" s="574"/>
      <c r="E1566" s="574"/>
      <c r="F1566" s="574"/>
      <c r="G1566" s="574"/>
      <c r="H1566" s="574"/>
      <c r="I1566" s="574"/>
      <c r="J1566" s="194"/>
      <c r="K1566" s="488" t="str">
        <f t="shared" si="1"/>
        <v/>
      </c>
      <c r="L1566" s="489">
        <f t="shared" si="6"/>
        <v>123</v>
      </c>
      <c r="M1566" s="489">
        <f t="shared" si="3"/>
        <v>10</v>
      </c>
      <c r="N1566" s="489" t="str">
        <f t="shared" si="4"/>
        <v/>
      </c>
      <c r="O1566" s="194"/>
      <c r="P1566" s="194"/>
      <c r="Q1566" s="194"/>
      <c r="R1566" s="194"/>
      <c r="S1566" s="194"/>
      <c r="T1566" s="194"/>
      <c r="U1566" s="194"/>
      <c r="V1566" s="194"/>
      <c r="W1566" s="194"/>
      <c r="X1566" s="194"/>
      <c r="Y1566" s="194"/>
    </row>
    <row r="1567">
      <c r="A1567" s="574"/>
      <c r="B1567" s="574"/>
      <c r="C1567" s="574"/>
      <c r="D1567" s="574"/>
      <c r="E1567" s="574"/>
      <c r="F1567" s="574"/>
      <c r="G1567" s="574"/>
      <c r="H1567" s="574"/>
      <c r="I1567" s="574"/>
      <c r="J1567" s="194"/>
      <c r="K1567" s="488" t="str">
        <f t="shared" si="1"/>
        <v/>
      </c>
      <c r="L1567" s="489">
        <f t="shared" si="6"/>
        <v>123</v>
      </c>
      <c r="M1567" s="489">
        <f t="shared" si="3"/>
        <v>10</v>
      </c>
      <c r="N1567" s="489" t="str">
        <f t="shared" si="4"/>
        <v/>
      </c>
      <c r="O1567" s="194"/>
      <c r="P1567" s="194"/>
      <c r="Q1567" s="194"/>
      <c r="R1567" s="194"/>
      <c r="S1567" s="194"/>
      <c r="T1567" s="194"/>
      <c r="U1567" s="194"/>
      <c r="V1567" s="194"/>
      <c r="W1567" s="194"/>
      <c r="X1567" s="194"/>
      <c r="Y1567" s="194"/>
    </row>
    <row r="1568">
      <c r="A1568" s="574"/>
      <c r="B1568" s="574"/>
      <c r="C1568" s="574"/>
      <c r="D1568" s="574"/>
      <c r="E1568" s="574"/>
      <c r="F1568" s="574"/>
      <c r="G1568" s="574"/>
      <c r="H1568" s="574"/>
      <c r="I1568" s="574"/>
      <c r="J1568" s="194"/>
      <c r="K1568" s="488" t="str">
        <f t="shared" si="1"/>
        <v/>
      </c>
      <c r="L1568" s="489">
        <f t="shared" si="6"/>
        <v>123</v>
      </c>
      <c r="M1568" s="489">
        <f t="shared" si="3"/>
        <v>10</v>
      </c>
      <c r="N1568" s="489" t="str">
        <f t="shared" si="4"/>
        <v/>
      </c>
      <c r="O1568" s="194"/>
      <c r="P1568" s="194"/>
      <c r="Q1568" s="194"/>
      <c r="R1568" s="194"/>
      <c r="S1568" s="194"/>
      <c r="T1568" s="194"/>
      <c r="U1568" s="194"/>
      <c r="V1568" s="194"/>
      <c r="W1568" s="194"/>
      <c r="X1568" s="194"/>
      <c r="Y1568" s="194"/>
    </row>
    <row r="1569">
      <c r="A1569" s="574"/>
      <c r="B1569" s="574"/>
      <c r="C1569" s="574"/>
      <c r="D1569" s="574"/>
      <c r="E1569" s="574"/>
      <c r="F1569" s="574"/>
      <c r="G1569" s="574"/>
      <c r="H1569" s="574"/>
      <c r="I1569" s="574"/>
      <c r="J1569" s="194"/>
      <c r="K1569" s="488" t="str">
        <f t="shared" si="1"/>
        <v/>
      </c>
      <c r="L1569" s="489">
        <f t="shared" si="6"/>
        <v>123</v>
      </c>
      <c r="M1569" s="489">
        <f t="shared" si="3"/>
        <v>10</v>
      </c>
      <c r="N1569" s="489" t="str">
        <f t="shared" si="4"/>
        <v/>
      </c>
      <c r="O1569" s="194"/>
      <c r="P1569" s="194"/>
      <c r="Q1569" s="194"/>
      <c r="R1569" s="194"/>
      <c r="S1569" s="194"/>
      <c r="T1569" s="194"/>
      <c r="U1569" s="194"/>
      <c r="V1569" s="194"/>
      <c r="W1569" s="194"/>
      <c r="X1569" s="194"/>
      <c r="Y1569" s="194"/>
    </row>
    <row r="1570">
      <c r="A1570" s="574"/>
      <c r="B1570" s="574"/>
      <c r="C1570" s="574"/>
      <c r="D1570" s="574"/>
      <c r="E1570" s="574"/>
      <c r="F1570" s="574"/>
      <c r="G1570" s="574"/>
      <c r="H1570" s="574"/>
      <c r="I1570" s="574"/>
      <c r="J1570" s="194"/>
      <c r="K1570" s="488" t="str">
        <f t="shared" si="1"/>
        <v/>
      </c>
      <c r="L1570" s="489">
        <f t="shared" si="6"/>
        <v>123</v>
      </c>
      <c r="M1570" s="489">
        <f t="shared" si="3"/>
        <v>10</v>
      </c>
      <c r="N1570" s="489" t="str">
        <f t="shared" si="4"/>
        <v/>
      </c>
      <c r="O1570" s="194"/>
      <c r="P1570" s="194"/>
      <c r="Q1570" s="194"/>
      <c r="R1570" s="194"/>
      <c r="S1570" s="194"/>
      <c r="T1570" s="194"/>
      <c r="U1570" s="194"/>
      <c r="V1570" s="194"/>
      <c r="W1570" s="194"/>
      <c r="X1570" s="194"/>
      <c r="Y1570" s="194"/>
    </row>
    <row r="1571">
      <c r="A1571" s="574"/>
      <c r="B1571" s="574"/>
      <c r="C1571" s="574"/>
      <c r="D1571" s="574"/>
      <c r="E1571" s="574"/>
      <c r="F1571" s="574"/>
      <c r="G1571" s="574"/>
      <c r="H1571" s="574"/>
      <c r="I1571" s="574"/>
      <c r="J1571" s="194"/>
      <c r="K1571" s="488" t="str">
        <f t="shared" si="1"/>
        <v/>
      </c>
      <c r="L1571" s="489">
        <f t="shared" si="6"/>
        <v>123</v>
      </c>
      <c r="M1571" s="489">
        <f t="shared" si="3"/>
        <v>10</v>
      </c>
      <c r="N1571" s="489" t="str">
        <f t="shared" si="4"/>
        <v/>
      </c>
      <c r="O1571" s="194"/>
      <c r="P1571" s="194"/>
      <c r="Q1571" s="194"/>
      <c r="R1571" s="194"/>
      <c r="S1571" s="194"/>
      <c r="T1571" s="194"/>
      <c r="U1571" s="194"/>
      <c r="V1571" s="194"/>
      <c r="W1571" s="194"/>
      <c r="X1571" s="194"/>
      <c r="Y1571" s="194"/>
    </row>
    <row r="1572">
      <c r="A1572" s="574"/>
      <c r="B1572" s="574"/>
      <c r="C1572" s="574"/>
      <c r="D1572" s="574"/>
      <c r="E1572" s="574"/>
      <c r="F1572" s="574"/>
      <c r="G1572" s="574"/>
      <c r="H1572" s="574"/>
      <c r="I1572" s="574"/>
      <c r="J1572" s="194"/>
      <c r="K1572" s="488" t="str">
        <f t="shared" si="1"/>
        <v/>
      </c>
      <c r="L1572" s="489">
        <f t="shared" si="6"/>
        <v>123</v>
      </c>
      <c r="M1572" s="489">
        <f t="shared" si="3"/>
        <v>10</v>
      </c>
      <c r="N1572" s="489" t="str">
        <f t="shared" si="4"/>
        <v/>
      </c>
      <c r="O1572" s="194"/>
      <c r="P1572" s="194"/>
      <c r="Q1572" s="194"/>
      <c r="R1572" s="194"/>
      <c r="S1572" s="194"/>
      <c r="T1572" s="194"/>
      <c r="U1572" s="194"/>
      <c r="V1572" s="194"/>
      <c r="W1572" s="194"/>
      <c r="X1572" s="194"/>
      <c r="Y1572" s="194"/>
    </row>
    <row r="1573">
      <c r="A1573" s="574"/>
      <c r="B1573" s="574"/>
      <c r="C1573" s="574"/>
      <c r="D1573" s="574"/>
      <c r="E1573" s="574"/>
      <c r="F1573" s="574"/>
      <c r="G1573" s="574"/>
      <c r="H1573" s="574"/>
      <c r="I1573" s="574"/>
      <c r="J1573" s="194"/>
      <c r="K1573" s="488" t="str">
        <f t="shared" si="1"/>
        <v/>
      </c>
      <c r="L1573" s="489">
        <f t="shared" si="6"/>
        <v>123</v>
      </c>
      <c r="M1573" s="489">
        <f t="shared" si="3"/>
        <v>10</v>
      </c>
      <c r="N1573" s="489" t="str">
        <f t="shared" si="4"/>
        <v/>
      </c>
      <c r="O1573" s="194"/>
      <c r="P1573" s="194"/>
      <c r="Q1573" s="194"/>
      <c r="R1573" s="194"/>
      <c r="S1573" s="194"/>
      <c r="T1573" s="194"/>
      <c r="U1573" s="194"/>
      <c r="V1573" s="194"/>
      <c r="W1573" s="194"/>
      <c r="X1573" s="194"/>
      <c r="Y1573" s="194"/>
    </row>
    <row r="1574">
      <c r="A1574" s="574"/>
      <c r="B1574" s="574"/>
      <c r="C1574" s="574"/>
      <c r="D1574" s="574"/>
      <c r="E1574" s="574"/>
      <c r="F1574" s="574"/>
      <c r="G1574" s="574"/>
      <c r="H1574" s="574"/>
      <c r="I1574" s="574"/>
      <c r="J1574" s="194"/>
      <c r="K1574" s="488" t="str">
        <f t="shared" si="1"/>
        <v/>
      </c>
      <c r="L1574" s="489">
        <f t="shared" si="6"/>
        <v>123</v>
      </c>
      <c r="M1574" s="489">
        <f t="shared" si="3"/>
        <v>10</v>
      </c>
      <c r="N1574" s="489" t="str">
        <f t="shared" si="4"/>
        <v/>
      </c>
      <c r="O1574" s="194"/>
      <c r="P1574" s="194"/>
      <c r="Q1574" s="194"/>
      <c r="R1574" s="194"/>
      <c r="S1574" s="194"/>
      <c r="T1574" s="194"/>
      <c r="U1574" s="194"/>
      <c r="V1574" s="194"/>
      <c r="W1574" s="194"/>
      <c r="X1574" s="194"/>
      <c r="Y1574" s="194"/>
    </row>
    <row r="1575">
      <c r="A1575" s="574"/>
      <c r="B1575" s="574"/>
      <c r="C1575" s="574"/>
      <c r="D1575" s="574"/>
      <c r="E1575" s="574"/>
      <c r="F1575" s="574"/>
      <c r="G1575" s="574"/>
      <c r="H1575" s="574"/>
      <c r="I1575" s="574"/>
      <c r="J1575" s="194"/>
      <c r="K1575" s="488" t="str">
        <f t="shared" si="1"/>
        <v/>
      </c>
      <c r="L1575" s="489">
        <f t="shared" si="6"/>
        <v>123</v>
      </c>
      <c r="M1575" s="489">
        <f t="shared" si="3"/>
        <v>10</v>
      </c>
      <c r="N1575" s="489" t="str">
        <f t="shared" si="4"/>
        <v/>
      </c>
      <c r="O1575" s="194"/>
      <c r="P1575" s="194"/>
      <c r="Q1575" s="194"/>
      <c r="R1575" s="194"/>
      <c r="S1575" s="194"/>
      <c r="T1575" s="194"/>
      <c r="U1575" s="194"/>
      <c r="V1575" s="194"/>
      <c r="W1575" s="194"/>
      <c r="X1575" s="194"/>
      <c r="Y1575" s="194"/>
    </row>
    <row r="1576">
      <c r="A1576" s="574"/>
      <c r="B1576" s="574"/>
      <c r="C1576" s="574"/>
      <c r="D1576" s="574"/>
      <c r="E1576" s="574"/>
      <c r="F1576" s="574"/>
      <c r="G1576" s="574"/>
      <c r="H1576" s="574"/>
      <c r="I1576" s="574"/>
      <c r="J1576" s="194"/>
      <c r="K1576" s="488" t="str">
        <f t="shared" si="1"/>
        <v/>
      </c>
      <c r="L1576" s="489">
        <f t="shared" si="6"/>
        <v>123</v>
      </c>
      <c r="M1576" s="489">
        <f t="shared" si="3"/>
        <v>10</v>
      </c>
      <c r="N1576" s="489" t="str">
        <f t="shared" si="4"/>
        <v/>
      </c>
      <c r="O1576" s="194"/>
      <c r="P1576" s="194"/>
      <c r="Q1576" s="194"/>
      <c r="R1576" s="194"/>
      <c r="S1576" s="194"/>
      <c r="T1576" s="194"/>
      <c r="U1576" s="194"/>
      <c r="V1576" s="194"/>
      <c r="W1576" s="194"/>
      <c r="X1576" s="194"/>
      <c r="Y1576" s="194"/>
    </row>
    <row r="1577">
      <c r="A1577" s="574"/>
      <c r="B1577" s="574"/>
      <c r="C1577" s="574"/>
      <c r="D1577" s="574"/>
      <c r="E1577" s="574"/>
      <c r="F1577" s="574"/>
      <c r="G1577" s="574"/>
      <c r="H1577" s="574"/>
      <c r="I1577" s="574"/>
      <c r="J1577" s="194"/>
      <c r="K1577" s="488" t="str">
        <f t="shared" si="1"/>
        <v/>
      </c>
      <c r="L1577" s="489">
        <f t="shared" si="6"/>
        <v>123</v>
      </c>
      <c r="M1577" s="489">
        <f t="shared" si="3"/>
        <v>10</v>
      </c>
      <c r="N1577" s="489" t="str">
        <f t="shared" si="4"/>
        <v/>
      </c>
      <c r="O1577" s="194"/>
      <c r="P1577" s="194"/>
      <c r="Q1577" s="194"/>
      <c r="R1577" s="194"/>
      <c r="S1577" s="194"/>
      <c r="T1577" s="194"/>
      <c r="U1577" s="194"/>
      <c r="V1577" s="194"/>
      <c r="W1577" s="194"/>
      <c r="X1577" s="194"/>
      <c r="Y1577" s="194"/>
    </row>
    <row r="1578">
      <c r="A1578" s="574"/>
      <c r="B1578" s="574"/>
      <c r="C1578" s="574"/>
      <c r="D1578" s="574"/>
      <c r="E1578" s="574"/>
      <c r="F1578" s="574"/>
      <c r="G1578" s="574"/>
      <c r="H1578" s="574"/>
      <c r="I1578" s="574"/>
      <c r="J1578" s="194"/>
      <c r="K1578" s="488" t="str">
        <f t="shared" si="1"/>
        <v/>
      </c>
      <c r="L1578" s="489">
        <f t="shared" si="6"/>
        <v>123</v>
      </c>
      <c r="M1578" s="489">
        <f t="shared" si="3"/>
        <v>10</v>
      </c>
      <c r="N1578" s="489" t="str">
        <f t="shared" si="4"/>
        <v/>
      </c>
      <c r="O1578" s="194"/>
      <c r="P1578" s="194"/>
      <c r="Q1578" s="194"/>
      <c r="R1578" s="194"/>
      <c r="S1578" s="194"/>
      <c r="T1578" s="194"/>
      <c r="U1578" s="194"/>
      <c r="V1578" s="194"/>
      <c r="W1578" s="194"/>
      <c r="X1578" s="194"/>
      <c r="Y1578" s="194"/>
    </row>
    <row r="1579">
      <c r="A1579" s="574"/>
      <c r="B1579" s="574"/>
      <c r="C1579" s="574"/>
      <c r="D1579" s="574"/>
      <c r="E1579" s="574"/>
      <c r="F1579" s="574"/>
      <c r="G1579" s="574"/>
      <c r="H1579" s="574"/>
      <c r="I1579" s="574"/>
      <c r="J1579" s="194"/>
      <c r="K1579" s="488" t="str">
        <f t="shared" si="1"/>
        <v/>
      </c>
      <c r="L1579" s="489">
        <f t="shared" si="6"/>
        <v>123</v>
      </c>
      <c r="M1579" s="489">
        <f t="shared" si="3"/>
        <v>10</v>
      </c>
      <c r="N1579" s="489" t="str">
        <f t="shared" si="4"/>
        <v/>
      </c>
      <c r="O1579" s="194"/>
      <c r="P1579" s="194"/>
      <c r="Q1579" s="194"/>
      <c r="R1579" s="194"/>
      <c r="S1579" s="194"/>
      <c r="T1579" s="194"/>
      <c r="U1579" s="194"/>
      <c r="V1579" s="194"/>
      <c r="W1579" s="194"/>
      <c r="X1579" s="194"/>
      <c r="Y1579" s="194"/>
    </row>
    <row r="1580">
      <c r="A1580" s="574"/>
      <c r="B1580" s="574"/>
      <c r="C1580" s="574"/>
      <c r="D1580" s="574"/>
      <c r="E1580" s="574"/>
      <c r="F1580" s="574"/>
      <c r="G1580" s="574"/>
      <c r="H1580" s="574"/>
      <c r="I1580" s="574"/>
      <c r="J1580" s="194"/>
      <c r="K1580" s="488" t="str">
        <f t="shared" si="1"/>
        <v/>
      </c>
      <c r="L1580" s="489">
        <f t="shared" si="6"/>
        <v>123</v>
      </c>
      <c r="M1580" s="489">
        <f t="shared" si="3"/>
        <v>10</v>
      </c>
      <c r="N1580" s="489" t="str">
        <f t="shared" si="4"/>
        <v/>
      </c>
      <c r="O1580" s="194"/>
      <c r="P1580" s="194"/>
      <c r="Q1580" s="194"/>
      <c r="R1580" s="194"/>
      <c r="S1580" s="194"/>
      <c r="T1580" s="194"/>
      <c r="U1580" s="194"/>
      <c r="V1580" s="194"/>
      <c r="W1580" s="194"/>
      <c r="X1580" s="194"/>
      <c r="Y1580" s="194"/>
    </row>
    <row r="1581">
      <c r="A1581" s="574"/>
      <c r="B1581" s="574"/>
      <c r="C1581" s="574"/>
      <c r="D1581" s="574"/>
      <c r="E1581" s="574"/>
      <c r="F1581" s="574"/>
      <c r="G1581" s="574"/>
      <c r="H1581" s="574"/>
      <c r="I1581" s="574"/>
      <c r="J1581" s="194"/>
      <c r="K1581" s="488" t="str">
        <f t="shared" si="1"/>
        <v/>
      </c>
      <c r="L1581" s="489">
        <f t="shared" si="6"/>
        <v>123</v>
      </c>
      <c r="M1581" s="489">
        <f t="shared" si="3"/>
        <v>10</v>
      </c>
      <c r="N1581" s="489" t="str">
        <f t="shared" si="4"/>
        <v/>
      </c>
      <c r="O1581" s="194"/>
      <c r="P1581" s="194"/>
      <c r="Q1581" s="194"/>
      <c r="R1581" s="194"/>
      <c r="S1581" s="194"/>
      <c r="T1581" s="194"/>
      <c r="U1581" s="194"/>
      <c r="V1581" s="194"/>
      <c r="W1581" s="194"/>
      <c r="X1581" s="194"/>
      <c r="Y1581" s="194"/>
    </row>
    <row r="1582">
      <c r="A1582" s="574"/>
      <c r="B1582" s="574"/>
      <c r="C1582" s="574"/>
      <c r="D1582" s="574"/>
      <c r="E1582" s="574"/>
      <c r="F1582" s="574"/>
      <c r="G1582" s="574"/>
      <c r="H1582" s="574"/>
      <c r="I1582" s="574"/>
      <c r="J1582" s="194"/>
      <c r="K1582" s="488" t="str">
        <f t="shared" si="1"/>
        <v/>
      </c>
      <c r="L1582" s="489">
        <f t="shared" si="6"/>
        <v>123</v>
      </c>
      <c r="M1582" s="489">
        <f t="shared" si="3"/>
        <v>10</v>
      </c>
      <c r="N1582" s="489" t="str">
        <f t="shared" si="4"/>
        <v/>
      </c>
      <c r="O1582" s="194"/>
      <c r="P1582" s="194"/>
      <c r="Q1582" s="194"/>
      <c r="R1582" s="194"/>
      <c r="S1582" s="194"/>
      <c r="T1582" s="194"/>
      <c r="U1582" s="194"/>
      <c r="V1582" s="194"/>
      <c r="W1582" s="194"/>
      <c r="X1582" s="194"/>
      <c r="Y1582" s="194"/>
    </row>
    <row r="1583">
      <c r="A1583" s="574"/>
      <c r="B1583" s="574"/>
      <c r="C1583" s="574"/>
      <c r="D1583" s="574"/>
      <c r="E1583" s="574"/>
      <c r="F1583" s="574"/>
      <c r="G1583" s="574"/>
      <c r="H1583" s="574"/>
      <c r="I1583" s="574"/>
      <c r="J1583" s="194"/>
      <c r="K1583" s="488" t="str">
        <f t="shared" si="1"/>
        <v/>
      </c>
      <c r="L1583" s="489">
        <f t="shared" si="6"/>
        <v>123</v>
      </c>
      <c r="M1583" s="489">
        <f t="shared" si="3"/>
        <v>10</v>
      </c>
      <c r="N1583" s="489" t="str">
        <f t="shared" si="4"/>
        <v/>
      </c>
      <c r="O1583" s="194"/>
      <c r="P1583" s="194"/>
      <c r="Q1583" s="194"/>
      <c r="R1583" s="194"/>
      <c r="S1583" s="194"/>
      <c r="T1583" s="194"/>
      <c r="U1583" s="194"/>
      <c r="V1583" s="194"/>
      <c r="W1583" s="194"/>
      <c r="X1583" s="194"/>
      <c r="Y1583" s="194"/>
    </row>
    <row r="1584">
      <c r="A1584" s="574"/>
      <c r="B1584" s="574"/>
      <c r="C1584" s="574"/>
      <c r="D1584" s="574"/>
      <c r="E1584" s="574"/>
      <c r="F1584" s="574"/>
      <c r="G1584" s="574"/>
      <c r="H1584" s="574"/>
      <c r="I1584" s="574"/>
      <c r="J1584" s="194"/>
      <c r="K1584" s="488" t="str">
        <f t="shared" si="1"/>
        <v/>
      </c>
      <c r="L1584" s="489">
        <f t="shared" si="6"/>
        <v>123</v>
      </c>
      <c r="M1584" s="489">
        <f t="shared" si="3"/>
        <v>10</v>
      </c>
      <c r="N1584" s="489" t="str">
        <f t="shared" si="4"/>
        <v/>
      </c>
      <c r="O1584" s="194"/>
      <c r="P1584" s="194"/>
      <c r="Q1584" s="194"/>
      <c r="R1584" s="194"/>
      <c r="S1584" s="194"/>
      <c r="T1584" s="194"/>
      <c r="U1584" s="194"/>
      <c r="V1584" s="194"/>
      <c r="W1584" s="194"/>
      <c r="X1584" s="194"/>
      <c r="Y1584" s="194"/>
    </row>
    <row r="1585">
      <c r="A1585" s="574"/>
      <c r="B1585" s="574"/>
      <c r="C1585" s="574"/>
      <c r="D1585" s="574"/>
      <c r="E1585" s="574"/>
      <c r="F1585" s="574"/>
      <c r="G1585" s="574"/>
      <c r="H1585" s="574"/>
      <c r="I1585" s="574"/>
      <c r="J1585" s="194"/>
      <c r="K1585" s="488" t="str">
        <f t="shared" si="1"/>
        <v/>
      </c>
      <c r="L1585" s="489">
        <f t="shared" si="6"/>
        <v>123</v>
      </c>
      <c r="M1585" s="489">
        <f t="shared" si="3"/>
        <v>10</v>
      </c>
      <c r="N1585" s="489" t="str">
        <f t="shared" si="4"/>
        <v/>
      </c>
      <c r="O1585" s="194"/>
      <c r="P1585" s="194"/>
      <c r="Q1585" s="194"/>
      <c r="R1585" s="194"/>
      <c r="S1585" s="194"/>
      <c r="T1585" s="194"/>
      <c r="U1585" s="194"/>
      <c r="V1585" s="194"/>
      <c r="W1585" s="194"/>
      <c r="X1585" s="194"/>
      <c r="Y1585" s="194"/>
    </row>
    <row r="1586">
      <c r="A1586" s="574"/>
      <c r="B1586" s="574"/>
      <c r="C1586" s="574"/>
      <c r="D1586" s="574"/>
      <c r="E1586" s="574"/>
      <c r="F1586" s="574"/>
      <c r="G1586" s="574"/>
      <c r="H1586" s="574"/>
      <c r="I1586" s="574"/>
      <c r="J1586" s="194"/>
      <c r="K1586" s="488" t="str">
        <f t="shared" si="1"/>
        <v/>
      </c>
      <c r="L1586" s="489">
        <f t="shared" si="6"/>
        <v>123</v>
      </c>
      <c r="M1586" s="489">
        <f t="shared" si="3"/>
        <v>10</v>
      </c>
      <c r="N1586" s="489" t="str">
        <f t="shared" si="4"/>
        <v/>
      </c>
      <c r="O1586" s="194"/>
      <c r="P1586" s="194"/>
      <c r="Q1586" s="194"/>
      <c r="R1586" s="194"/>
      <c r="S1586" s="194"/>
      <c r="T1586" s="194"/>
      <c r="U1586" s="194"/>
      <c r="V1586" s="194"/>
      <c r="W1586" s="194"/>
      <c r="X1586" s="194"/>
      <c r="Y1586" s="194"/>
    </row>
    <row r="1587">
      <c r="A1587" s="574"/>
      <c r="B1587" s="574"/>
      <c r="C1587" s="574"/>
      <c r="D1587" s="574"/>
      <c r="E1587" s="574"/>
      <c r="F1587" s="574"/>
      <c r="G1587" s="574"/>
      <c r="H1587" s="574"/>
      <c r="I1587" s="574"/>
      <c r="J1587" s="194"/>
      <c r="K1587" s="488" t="str">
        <f t="shared" si="1"/>
        <v/>
      </c>
      <c r="L1587" s="489">
        <f t="shared" si="6"/>
        <v>123</v>
      </c>
      <c r="M1587" s="489">
        <f t="shared" si="3"/>
        <v>10</v>
      </c>
      <c r="N1587" s="489" t="str">
        <f t="shared" si="4"/>
        <v/>
      </c>
      <c r="O1587" s="194"/>
      <c r="P1587" s="194"/>
      <c r="Q1587" s="194"/>
      <c r="R1587" s="194"/>
      <c r="S1587" s="194"/>
      <c r="T1587" s="194"/>
      <c r="U1587" s="194"/>
      <c r="V1587" s="194"/>
      <c r="W1587" s="194"/>
      <c r="X1587" s="194"/>
      <c r="Y1587" s="194"/>
    </row>
    <row r="1588">
      <c r="A1588" s="574"/>
      <c r="B1588" s="574"/>
      <c r="C1588" s="574"/>
      <c r="D1588" s="574"/>
      <c r="E1588" s="574"/>
      <c r="F1588" s="574"/>
      <c r="G1588" s="574"/>
      <c r="H1588" s="574"/>
      <c r="I1588" s="574"/>
      <c r="J1588" s="194"/>
      <c r="K1588" s="488" t="str">
        <f t="shared" si="1"/>
        <v/>
      </c>
      <c r="L1588" s="489">
        <f t="shared" si="6"/>
        <v>123</v>
      </c>
      <c r="M1588" s="489">
        <f t="shared" si="3"/>
        <v>10</v>
      </c>
      <c r="N1588" s="489" t="str">
        <f t="shared" si="4"/>
        <v/>
      </c>
      <c r="O1588" s="194"/>
      <c r="P1588" s="194"/>
      <c r="Q1588" s="194"/>
      <c r="R1588" s="194"/>
      <c r="S1588" s="194"/>
      <c r="T1588" s="194"/>
      <c r="U1588" s="194"/>
      <c r="V1588" s="194"/>
      <c r="W1588" s="194"/>
      <c r="X1588" s="194"/>
      <c r="Y1588" s="194"/>
    </row>
    <row r="1589">
      <c r="A1589" s="574"/>
      <c r="B1589" s="574"/>
      <c r="C1589" s="574"/>
      <c r="D1589" s="574"/>
      <c r="E1589" s="574"/>
      <c r="F1589" s="574"/>
      <c r="G1589" s="574"/>
      <c r="H1589" s="574"/>
      <c r="I1589" s="574"/>
      <c r="J1589" s="194"/>
      <c r="K1589" s="488" t="str">
        <f t="shared" si="1"/>
        <v/>
      </c>
      <c r="L1589" s="489">
        <f t="shared" si="6"/>
        <v>123</v>
      </c>
      <c r="M1589" s="489">
        <f t="shared" si="3"/>
        <v>10</v>
      </c>
      <c r="N1589" s="489" t="str">
        <f t="shared" si="4"/>
        <v/>
      </c>
      <c r="O1589" s="194"/>
      <c r="P1589" s="194"/>
      <c r="Q1589" s="194"/>
      <c r="R1589" s="194"/>
      <c r="S1589" s="194"/>
      <c r="T1589" s="194"/>
      <c r="U1589" s="194"/>
      <c r="V1589" s="194"/>
      <c r="W1589" s="194"/>
      <c r="X1589" s="194"/>
      <c r="Y1589" s="194"/>
    </row>
    <row r="1590">
      <c r="A1590" s="574"/>
      <c r="B1590" s="574"/>
      <c r="C1590" s="574"/>
      <c r="D1590" s="574"/>
      <c r="E1590" s="574"/>
      <c r="F1590" s="574"/>
      <c r="G1590" s="574"/>
      <c r="H1590" s="574"/>
      <c r="I1590" s="574"/>
      <c r="J1590" s="194"/>
      <c r="K1590" s="488" t="str">
        <f t="shared" si="1"/>
        <v/>
      </c>
      <c r="L1590" s="489">
        <f t="shared" si="6"/>
        <v>123</v>
      </c>
      <c r="M1590" s="489">
        <f t="shared" si="3"/>
        <v>10</v>
      </c>
      <c r="N1590" s="489" t="str">
        <f t="shared" si="4"/>
        <v/>
      </c>
      <c r="O1590" s="194"/>
      <c r="P1590" s="194"/>
      <c r="Q1590" s="194"/>
      <c r="R1590" s="194"/>
      <c r="S1590" s="194"/>
      <c r="T1590" s="194"/>
      <c r="U1590" s="194"/>
      <c r="V1590" s="194"/>
      <c r="W1590" s="194"/>
      <c r="X1590" s="194"/>
      <c r="Y1590" s="194"/>
    </row>
    <row r="1591">
      <c r="A1591" s="574"/>
      <c r="B1591" s="574"/>
      <c r="C1591" s="574"/>
      <c r="D1591" s="574"/>
      <c r="E1591" s="574"/>
      <c r="F1591" s="574"/>
      <c r="G1591" s="574"/>
      <c r="H1591" s="574"/>
      <c r="I1591" s="574"/>
      <c r="J1591" s="194"/>
      <c r="K1591" s="488" t="str">
        <f t="shared" si="1"/>
        <v/>
      </c>
      <c r="L1591" s="489">
        <f t="shared" si="6"/>
        <v>123</v>
      </c>
      <c r="M1591" s="489">
        <f t="shared" si="3"/>
        <v>10</v>
      </c>
      <c r="N1591" s="489" t="str">
        <f t="shared" si="4"/>
        <v/>
      </c>
      <c r="O1591" s="194"/>
      <c r="P1591" s="194"/>
      <c r="Q1591" s="194"/>
      <c r="R1591" s="194"/>
      <c r="S1591" s="194"/>
      <c r="T1591" s="194"/>
      <c r="U1591" s="194"/>
      <c r="V1591" s="194"/>
      <c r="W1591" s="194"/>
      <c r="X1591" s="194"/>
      <c r="Y1591" s="194"/>
    </row>
    <row r="1592">
      <c r="A1592" s="574"/>
      <c r="B1592" s="574"/>
      <c r="C1592" s="574"/>
      <c r="D1592" s="574"/>
      <c r="E1592" s="574"/>
      <c r="F1592" s="574"/>
      <c r="G1592" s="574"/>
      <c r="H1592" s="574"/>
      <c r="I1592" s="574"/>
      <c r="J1592" s="194"/>
      <c r="K1592" s="488" t="str">
        <f t="shared" si="1"/>
        <v/>
      </c>
      <c r="L1592" s="489">
        <f t="shared" si="6"/>
        <v>123</v>
      </c>
      <c r="M1592" s="489">
        <f t="shared" si="3"/>
        <v>10</v>
      </c>
      <c r="N1592" s="489" t="str">
        <f t="shared" si="4"/>
        <v/>
      </c>
      <c r="O1592" s="194"/>
      <c r="P1592" s="194"/>
      <c r="Q1592" s="194"/>
      <c r="R1592" s="194"/>
      <c r="S1592" s="194"/>
      <c r="T1592" s="194"/>
      <c r="U1592" s="194"/>
      <c r="V1592" s="194"/>
      <c r="W1592" s="194"/>
      <c r="X1592" s="194"/>
      <c r="Y1592" s="194"/>
    </row>
    <row r="1593">
      <c r="A1593" s="574"/>
      <c r="B1593" s="574"/>
      <c r="C1593" s="574"/>
      <c r="D1593" s="574"/>
      <c r="E1593" s="574"/>
      <c r="F1593" s="574"/>
      <c r="G1593" s="574"/>
      <c r="H1593" s="574"/>
      <c r="I1593" s="574"/>
      <c r="J1593" s="194"/>
      <c r="K1593" s="488" t="str">
        <f t="shared" si="1"/>
        <v/>
      </c>
      <c r="L1593" s="489">
        <f t="shared" si="6"/>
        <v>123</v>
      </c>
      <c r="M1593" s="489">
        <f t="shared" si="3"/>
        <v>10</v>
      </c>
      <c r="N1593" s="489" t="str">
        <f t="shared" si="4"/>
        <v/>
      </c>
      <c r="O1593" s="194"/>
      <c r="P1593" s="194"/>
      <c r="Q1593" s="194"/>
      <c r="R1593" s="194"/>
      <c r="S1593" s="194"/>
      <c r="T1593" s="194"/>
      <c r="U1593" s="194"/>
      <c r="V1593" s="194"/>
      <c r="W1593" s="194"/>
      <c r="X1593" s="194"/>
      <c r="Y1593" s="194"/>
    </row>
    <row r="1594">
      <c r="A1594" s="574"/>
      <c r="B1594" s="574"/>
      <c r="C1594" s="574"/>
      <c r="D1594" s="574"/>
      <c r="E1594" s="574"/>
      <c r="F1594" s="574"/>
      <c r="G1594" s="574"/>
      <c r="H1594" s="574"/>
      <c r="I1594" s="574"/>
      <c r="J1594" s="194"/>
      <c r="K1594" s="488" t="str">
        <f t="shared" si="1"/>
        <v/>
      </c>
      <c r="L1594" s="489">
        <f t="shared" si="6"/>
        <v>123</v>
      </c>
      <c r="M1594" s="489">
        <f t="shared" si="3"/>
        <v>10</v>
      </c>
      <c r="N1594" s="489" t="str">
        <f t="shared" si="4"/>
        <v/>
      </c>
      <c r="O1594" s="194"/>
      <c r="P1594" s="194"/>
      <c r="Q1594" s="194"/>
      <c r="R1594" s="194"/>
      <c r="S1594" s="194"/>
      <c r="T1594" s="194"/>
      <c r="U1594" s="194"/>
      <c r="V1594" s="194"/>
      <c r="W1594" s="194"/>
      <c r="X1594" s="194"/>
      <c r="Y1594" s="194"/>
    </row>
    <row r="1595">
      <c r="A1595" s="574"/>
      <c r="B1595" s="574"/>
      <c r="C1595" s="574"/>
      <c r="D1595" s="574"/>
      <c r="E1595" s="574"/>
      <c r="F1595" s="574"/>
      <c r="G1595" s="574"/>
      <c r="H1595" s="574"/>
      <c r="I1595" s="574"/>
      <c r="J1595" s="194"/>
      <c r="K1595" s="488" t="str">
        <f t="shared" si="1"/>
        <v/>
      </c>
      <c r="L1595" s="489">
        <f t="shared" si="6"/>
        <v>123</v>
      </c>
      <c r="M1595" s="489">
        <f t="shared" si="3"/>
        <v>10</v>
      </c>
      <c r="N1595" s="489" t="str">
        <f t="shared" si="4"/>
        <v/>
      </c>
      <c r="O1595" s="194"/>
      <c r="P1595" s="194"/>
      <c r="Q1595" s="194"/>
      <c r="R1595" s="194"/>
      <c r="S1595" s="194"/>
      <c r="T1595" s="194"/>
      <c r="U1595" s="194"/>
      <c r="V1595" s="194"/>
      <c r="W1595" s="194"/>
      <c r="X1595" s="194"/>
      <c r="Y1595" s="194"/>
    </row>
    <row r="1596">
      <c r="A1596" s="574"/>
      <c r="B1596" s="574"/>
      <c r="C1596" s="574"/>
      <c r="D1596" s="574"/>
      <c r="E1596" s="574"/>
      <c r="F1596" s="574"/>
      <c r="G1596" s="574"/>
      <c r="H1596" s="574"/>
      <c r="I1596" s="574"/>
      <c r="J1596" s="194"/>
      <c r="K1596" s="488" t="str">
        <f t="shared" si="1"/>
        <v/>
      </c>
      <c r="L1596" s="489">
        <f t="shared" si="6"/>
        <v>123</v>
      </c>
      <c r="M1596" s="489">
        <f t="shared" si="3"/>
        <v>10</v>
      </c>
      <c r="N1596" s="489" t="str">
        <f t="shared" si="4"/>
        <v/>
      </c>
      <c r="O1596" s="194"/>
      <c r="P1596" s="194"/>
      <c r="Q1596" s="194"/>
      <c r="R1596" s="194"/>
      <c r="S1596" s="194"/>
      <c r="T1596" s="194"/>
      <c r="U1596" s="194"/>
      <c r="V1596" s="194"/>
      <c r="W1596" s="194"/>
      <c r="X1596" s="194"/>
      <c r="Y1596" s="194"/>
    </row>
    <row r="1597">
      <c r="A1597" s="574"/>
      <c r="B1597" s="574"/>
      <c r="C1597" s="574"/>
      <c r="D1597" s="574"/>
      <c r="E1597" s="574"/>
      <c r="F1597" s="574"/>
      <c r="G1597" s="574"/>
      <c r="H1597" s="574"/>
      <c r="I1597" s="574"/>
      <c r="J1597" s="194"/>
      <c r="K1597" s="488" t="str">
        <f t="shared" si="1"/>
        <v/>
      </c>
      <c r="L1597" s="489">
        <f t="shared" si="6"/>
        <v>123</v>
      </c>
      <c r="M1597" s="489">
        <f t="shared" si="3"/>
        <v>10</v>
      </c>
      <c r="N1597" s="489" t="str">
        <f t="shared" si="4"/>
        <v/>
      </c>
      <c r="O1597" s="194"/>
      <c r="P1597" s="194"/>
      <c r="Q1597" s="194"/>
      <c r="R1597" s="194"/>
      <c r="S1597" s="194"/>
      <c r="T1597" s="194"/>
      <c r="U1597" s="194"/>
      <c r="V1597" s="194"/>
      <c r="W1597" s="194"/>
      <c r="X1597" s="194"/>
      <c r="Y1597" s="194"/>
    </row>
    <row r="1598">
      <c r="A1598" s="574"/>
      <c r="B1598" s="574"/>
      <c r="C1598" s="574"/>
      <c r="D1598" s="574"/>
      <c r="E1598" s="574"/>
      <c r="F1598" s="574"/>
      <c r="G1598" s="574"/>
      <c r="H1598" s="574"/>
      <c r="I1598" s="574"/>
      <c r="J1598" s="194"/>
      <c r="K1598" s="488" t="str">
        <f t="shared" si="1"/>
        <v/>
      </c>
      <c r="L1598" s="489">
        <f t="shared" si="6"/>
        <v>123</v>
      </c>
      <c r="M1598" s="489">
        <f t="shared" si="3"/>
        <v>10</v>
      </c>
      <c r="N1598" s="489" t="str">
        <f t="shared" si="4"/>
        <v/>
      </c>
      <c r="O1598" s="194"/>
      <c r="P1598" s="194"/>
      <c r="Q1598" s="194"/>
      <c r="R1598" s="194"/>
      <c r="S1598" s="194"/>
      <c r="T1598" s="194"/>
      <c r="U1598" s="194"/>
      <c r="V1598" s="194"/>
      <c r="W1598" s="194"/>
      <c r="X1598" s="194"/>
      <c r="Y1598" s="194"/>
    </row>
    <row r="1599">
      <c r="A1599" s="574"/>
      <c r="B1599" s="574"/>
      <c r="C1599" s="574"/>
      <c r="D1599" s="574"/>
      <c r="E1599" s="574"/>
      <c r="F1599" s="574"/>
      <c r="G1599" s="574"/>
      <c r="H1599" s="574"/>
      <c r="I1599" s="574"/>
      <c r="J1599" s="194"/>
      <c r="K1599" s="488" t="str">
        <f t="shared" si="1"/>
        <v/>
      </c>
      <c r="L1599" s="489">
        <f t="shared" si="6"/>
        <v>123</v>
      </c>
      <c r="M1599" s="489">
        <f t="shared" si="3"/>
        <v>10</v>
      </c>
      <c r="N1599" s="489" t="str">
        <f t="shared" si="4"/>
        <v/>
      </c>
      <c r="O1599" s="194"/>
      <c r="P1599" s="194"/>
      <c r="Q1599" s="194"/>
      <c r="R1599" s="194"/>
      <c r="S1599" s="194"/>
      <c r="T1599" s="194"/>
      <c r="U1599" s="194"/>
      <c r="V1599" s="194"/>
      <c r="W1599" s="194"/>
      <c r="X1599" s="194"/>
      <c r="Y1599" s="194"/>
    </row>
    <row r="1600">
      <c r="A1600" s="574"/>
      <c r="B1600" s="574"/>
      <c r="C1600" s="574"/>
      <c r="D1600" s="574"/>
      <c r="E1600" s="574"/>
      <c r="F1600" s="574"/>
      <c r="G1600" s="574"/>
      <c r="H1600" s="574"/>
      <c r="I1600" s="574"/>
      <c r="J1600" s="194"/>
      <c r="K1600" s="488" t="str">
        <f t="shared" si="1"/>
        <v/>
      </c>
      <c r="L1600" s="489">
        <f t="shared" si="6"/>
        <v>123</v>
      </c>
      <c r="M1600" s="489">
        <f t="shared" si="3"/>
        <v>10</v>
      </c>
      <c r="N1600" s="489" t="str">
        <f t="shared" si="4"/>
        <v/>
      </c>
      <c r="O1600" s="194"/>
      <c r="P1600" s="194"/>
      <c r="Q1600" s="194"/>
      <c r="R1600" s="194"/>
      <c r="S1600" s="194"/>
      <c r="T1600" s="194"/>
      <c r="U1600" s="194"/>
      <c r="V1600" s="194"/>
      <c r="W1600" s="194"/>
      <c r="X1600" s="194"/>
      <c r="Y1600" s="194"/>
    </row>
    <row r="1601">
      <c r="A1601" s="574"/>
      <c r="B1601" s="574"/>
      <c r="C1601" s="574"/>
      <c r="D1601" s="574"/>
      <c r="E1601" s="574"/>
      <c r="F1601" s="574"/>
      <c r="G1601" s="574"/>
      <c r="H1601" s="574"/>
      <c r="I1601" s="574"/>
      <c r="J1601" s="194"/>
      <c r="K1601" s="488" t="str">
        <f t="shared" si="1"/>
        <v/>
      </c>
      <c r="L1601" s="489">
        <f t="shared" si="6"/>
        <v>123</v>
      </c>
      <c r="M1601" s="489">
        <f t="shared" si="3"/>
        <v>10</v>
      </c>
      <c r="N1601" s="489" t="str">
        <f t="shared" si="4"/>
        <v/>
      </c>
      <c r="O1601" s="194"/>
      <c r="P1601" s="194"/>
      <c r="Q1601" s="194"/>
      <c r="R1601" s="194"/>
      <c r="S1601" s="194"/>
      <c r="T1601" s="194"/>
      <c r="U1601" s="194"/>
      <c r="V1601" s="194"/>
      <c r="W1601" s="194"/>
      <c r="X1601" s="194"/>
      <c r="Y1601" s="194"/>
    </row>
    <row r="1602">
      <c r="A1602" s="574"/>
      <c r="B1602" s="574"/>
      <c r="C1602" s="574"/>
      <c r="D1602" s="574"/>
      <c r="E1602" s="574"/>
      <c r="F1602" s="574"/>
      <c r="G1602" s="574"/>
      <c r="H1602" s="574"/>
      <c r="I1602" s="574"/>
      <c r="J1602" s="194"/>
      <c r="K1602" s="488" t="str">
        <f t="shared" si="1"/>
        <v/>
      </c>
      <c r="L1602" s="489">
        <f t="shared" si="6"/>
        <v>123</v>
      </c>
      <c r="M1602" s="489">
        <f t="shared" si="3"/>
        <v>10</v>
      </c>
      <c r="N1602" s="489" t="str">
        <f t="shared" si="4"/>
        <v/>
      </c>
      <c r="O1602" s="194"/>
      <c r="P1602" s="194"/>
      <c r="Q1602" s="194"/>
      <c r="R1602" s="194"/>
      <c r="S1602" s="194"/>
      <c r="T1602" s="194"/>
      <c r="U1602" s="194"/>
      <c r="V1602" s="194"/>
      <c r="W1602" s="194"/>
      <c r="X1602" s="194"/>
      <c r="Y1602" s="194"/>
    </row>
    <row r="1603">
      <c r="A1603" s="574"/>
      <c r="B1603" s="574"/>
      <c r="C1603" s="574"/>
      <c r="D1603" s="574"/>
      <c r="E1603" s="574"/>
      <c r="F1603" s="574"/>
      <c r="G1603" s="574"/>
      <c r="H1603" s="574"/>
      <c r="I1603" s="574"/>
      <c r="J1603" s="194"/>
      <c r="K1603" s="488" t="str">
        <f t="shared" si="1"/>
        <v/>
      </c>
      <c r="L1603" s="489">
        <f t="shared" si="6"/>
        <v>123</v>
      </c>
      <c r="M1603" s="489">
        <f t="shared" si="3"/>
        <v>10</v>
      </c>
      <c r="N1603" s="489" t="str">
        <f t="shared" si="4"/>
        <v/>
      </c>
      <c r="O1603" s="194"/>
      <c r="P1603" s="194"/>
      <c r="Q1603" s="194"/>
      <c r="R1603" s="194"/>
      <c r="S1603" s="194"/>
      <c r="T1603" s="194"/>
      <c r="U1603" s="194"/>
      <c r="V1603" s="194"/>
      <c r="W1603" s="194"/>
      <c r="X1603" s="194"/>
      <c r="Y1603" s="194"/>
    </row>
    <row r="1604">
      <c r="A1604" s="574"/>
      <c r="B1604" s="574"/>
      <c r="C1604" s="574"/>
      <c r="D1604" s="574"/>
      <c r="E1604" s="574"/>
      <c r="F1604" s="574"/>
      <c r="G1604" s="574"/>
      <c r="H1604" s="574"/>
      <c r="I1604" s="574"/>
      <c r="J1604" s="194"/>
      <c r="K1604" s="488" t="str">
        <f t="shared" si="1"/>
        <v/>
      </c>
      <c r="L1604" s="489">
        <f t="shared" si="6"/>
        <v>123</v>
      </c>
      <c r="M1604" s="489">
        <f t="shared" si="3"/>
        <v>10</v>
      </c>
      <c r="N1604" s="489" t="str">
        <f t="shared" si="4"/>
        <v/>
      </c>
      <c r="O1604" s="194"/>
      <c r="P1604" s="194"/>
      <c r="Q1604" s="194"/>
      <c r="R1604" s="194"/>
      <c r="S1604" s="194"/>
      <c r="T1604" s="194"/>
      <c r="U1604" s="194"/>
      <c r="V1604" s="194"/>
      <c r="W1604" s="194"/>
      <c r="X1604" s="194"/>
      <c r="Y1604" s="194"/>
    </row>
    <row r="1605">
      <c r="A1605" s="574"/>
      <c r="B1605" s="574"/>
      <c r="C1605" s="574"/>
      <c r="D1605" s="574"/>
      <c r="E1605" s="574"/>
      <c r="F1605" s="574"/>
      <c r="G1605" s="574"/>
      <c r="H1605" s="574"/>
      <c r="I1605" s="574"/>
      <c r="J1605" s="194"/>
      <c r="K1605" s="488" t="str">
        <f t="shared" si="1"/>
        <v/>
      </c>
      <c r="L1605" s="489">
        <f t="shared" si="6"/>
        <v>123</v>
      </c>
      <c r="M1605" s="489">
        <f t="shared" si="3"/>
        <v>10</v>
      </c>
      <c r="N1605" s="489" t="str">
        <f t="shared" si="4"/>
        <v/>
      </c>
      <c r="O1605" s="194"/>
      <c r="P1605" s="194"/>
      <c r="Q1605" s="194"/>
      <c r="R1605" s="194"/>
      <c r="S1605" s="194"/>
      <c r="T1605" s="194"/>
      <c r="U1605" s="194"/>
      <c r="V1605" s="194"/>
      <c r="W1605" s="194"/>
      <c r="X1605" s="194"/>
      <c r="Y1605" s="194"/>
    </row>
    <row r="1606">
      <c r="A1606" s="574"/>
      <c r="B1606" s="574"/>
      <c r="C1606" s="574"/>
      <c r="D1606" s="574"/>
      <c r="E1606" s="574"/>
      <c r="F1606" s="574"/>
      <c r="G1606" s="574"/>
      <c r="H1606" s="574"/>
      <c r="I1606" s="574"/>
      <c r="J1606" s="194"/>
      <c r="K1606" s="488" t="str">
        <f t="shared" si="1"/>
        <v/>
      </c>
      <c r="L1606" s="489">
        <f t="shared" si="6"/>
        <v>123</v>
      </c>
      <c r="M1606" s="489">
        <f t="shared" si="3"/>
        <v>10</v>
      </c>
      <c r="N1606" s="489" t="str">
        <f t="shared" si="4"/>
        <v/>
      </c>
      <c r="O1606" s="194"/>
      <c r="P1606" s="194"/>
      <c r="Q1606" s="194"/>
      <c r="R1606" s="194"/>
      <c r="S1606" s="194"/>
      <c r="T1606" s="194"/>
      <c r="U1606" s="194"/>
      <c r="V1606" s="194"/>
      <c r="W1606" s="194"/>
      <c r="X1606" s="194"/>
      <c r="Y1606" s="194"/>
    </row>
    <row r="1607">
      <c r="A1607" s="574"/>
      <c r="B1607" s="574"/>
      <c r="C1607" s="574"/>
      <c r="D1607" s="574"/>
      <c r="E1607" s="574"/>
      <c r="F1607" s="574"/>
      <c r="G1607" s="574"/>
      <c r="H1607" s="574"/>
      <c r="I1607" s="574"/>
      <c r="J1607" s="194"/>
      <c r="K1607" s="488" t="str">
        <f t="shared" si="1"/>
        <v/>
      </c>
      <c r="L1607" s="489">
        <f t="shared" si="6"/>
        <v>123</v>
      </c>
      <c r="M1607" s="489">
        <f t="shared" si="3"/>
        <v>10</v>
      </c>
      <c r="N1607" s="489" t="str">
        <f t="shared" si="4"/>
        <v/>
      </c>
      <c r="O1607" s="194"/>
      <c r="P1607" s="194"/>
      <c r="Q1607" s="194"/>
      <c r="R1607" s="194"/>
      <c r="S1607" s="194"/>
      <c r="T1607" s="194"/>
      <c r="U1607" s="194"/>
      <c r="V1607" s="194"/>
      <c r="W1607" s="194"/>
      <c r="X1607" s="194"/>
      <c r="Y1607" s="194"/>
    </row>
    <row r="1608">
      <c r="A1608" s="574"/>
      <c r="B1608" s="574"/>
      <c r="C1608" s="574"/>
      <c r="D1608" s="574"/>
      <c r="E1608" s="574"/>
      <c r="F1608" s="574"/>
      <c r="G1608" s="574"/>
      <c r="H1608" s="574"/>
      <c r="I1608" s="574"/>
      <c r="J1608" s="194"/>
      <c r="K1608" s="488" t="str">
        <f t="shared" si="1"/>
        <v/>
      </c>
      <c r="L1608" s="489">
        <f t="shared" si="6"/>
        <v>123</v>
      </c>
      <c r="M1608" s="489">
        <f t="shared" si="3"/>
        <v>10</v>
      </c>
      <c r="N1608" s="489" t="str">
        <f t="shared" si="4"/>
        <v/>
      </c>
      <c r="O1608" s="194"/>
      <c r="P1608" s="194"/>
      <c r="Q1608" s="194"/>
      <c r="R1608" s="194"/>
      <c r="S1608" s="194"/>
      <c r="T1608" s="194"/>
      <c r="U1608" s="194"/>
      <c r="V1608" s="194"/>
      <c r="W1608" s="194"/>
      <c r="X1608" s="194"/>
      <c r="Y1608" s="194"/>
    </row>
    <row r="1609">
      <c r="A1609" s="574"/>
      <c r="B1609" s="574"/>
      <c r="C1609" s="574"/>
      <c r="D1609" s="574"/>
      <c r="E1609" s="574"/>
      <c r="F1609" s="574"/>
      <c r="G1609" s="574"/>
      <c r="H1609" s="574"/>
      <c r="I1609" s="574"/>
      <c r="J1609" s="194"/>
      <c r="K1609" s="488" t="str">
        <f t="shared" si="1"/>
        <v/>
      </c>
      <c r="L1609" s="489">
        <f t="shared" si="6"/>
        <v>123</v>
      </c>
      <c r="M1609" s="489">
        <f t="shared" si="3"/>
        <v>10</v>
      </c>
      <c r="N1609" s="489" t="str">
        <f t="shared" si="4"/>
        <v/>
      </c>
      <c r="O1609" s="194"/>
      <c r="P1609" s="194"/>
      <c r="Q1609" s="194"/>
      <c r="R1609" s="194"/>
      <c r="S1609" s="194"/>
      <c r="T1609" s="194"/>
      <c r="U1609" s="194"/>
      <c r="V1609" s="194"/>
      <c r="W1609" s="194"/>
      <c r="X1609" s="194"/>
      <c r="Y1609" s="194"/>
    </row>
    <row r="1610">
      <c r="A1610" s="574"/>
      <c r="B1610" s="574"/>
      <c r="C1610" s="574"/>
      <c r="D1610" s="574"/>
      <c r="E1610" s="574"/>
      <c r="F1610" s="574"/>
      <c r="G1610" s="574"/>
      <c r="H1610" s="574"/>
      <c r="I1610" s="574"/>
      <c r="J1610" s="194"/>
      <c r="K1610" s="488" t="str">
        <f t="shared" si="1"/>
        <v/>
      </c>
      <c r="L1610" s="489">
        <f t="shared" si="6"/>
        <v>123</v>
      </c>
      <c r="M1610" s="489">
        <f t="shared" si="3"/>
        <v>10</v>
      </c>
      <c r="N1610" s="489" t="str">
        <f t="shared" si="4"/>
        <v/>
      </c>
      <c r="O1610" s="194"/>
      <c r="P1610" s="194"/>
      <c r="Q1610" s="194"/>
      <c r="R1610" s="194"/>
      <c r="S1610" s="194"/>
      <c r="T1610" s="194"/>
      <c r="U1610" s="194"/>
      <c r="V1610" s="194"/>
      <c r="W1610" s="194"/>
      <c r="X1610" s="194"/>
      <c r="Y1610" s="194"/>
    </row>
    <row r="1611">
      <c r="A1611" s="574"/>
      <c r="B1611" s="574"/>
      <c r="C1611" s="574"/>
      <c r="D1611" s="574"/>
      <c r="E1611" s="574"/>
      <c r="F1611" s="574"/>
      <c r="G1611" s="574"/>
      <c r="H1611" s="574"/>
      <c r="I1611" s="574"/>
      <c r="J1611" s="194"/>
      <c r="K1611" s="488" t="str">
        <f t="shared" si="1"/>
        <v/>
      </c>
      <c r="L1611" s="489">
        <f t="shared" si="6"/>
        <v>123</v>
      </c>
      <c r="M1611" s="489">
        <f t="shared" si="3"/>
        <v>10</v>
      </c>
      <c r="N1611" s="489" t="str">
        <f t="shared" si="4"/>
        <v/>
      </c>
      <c r="O1611" s="194"/>
      <c r="P1611" s="194"/>
      <c r="Q1611" s="194"/>
      <c r="R1611" s="194"/>
      <c r="S1611" s="194"/>
      <c r="T1611" s="194"/>
      <c r="U1611" s="194"/>
      <c r="V1611" s="194"/>
      <c r="W1611" s="194"/>
      <c r="X1611" s="194"/>
      <c r="Y1611" s="194"/>
    </row>
    <row r="1612">
      <c r="A1612" s="574"/>
      <c r="B1612" s="574"/>
      <c r="C1612" s="574"/>
      <c r="D1612" s="574"/>
      <c r="E1612" s="574"/>
      <c r="F1612" s="574"/>
      <c r="G1612" s="574"/>
      <c r="H1612" s="574"/>
      <c r="I1612" s="574"/>
      <c r="J1612" s="194"/>
      <c r="K1612" s="488" t="str">
        <f t="shared" si="1"/>
        <v/>
      </c>
      <c r="L1612" s="489">
        <f t="shared" si="6"/>
        <v>123</v>
      </c>
      <c r="M1612" s="489">
        <f t="shared" si="3"/>
        <v>10</v>
      </c>
      <c r="N1612" s="489" t="str">
        <f t="shared" si="4"/>
        <v/>
      </c>
      <c r="O1612" s="194"/>
      <c r="P1612" s="194"/>
      <c r="Q1612" s="194"/>
      <c r="R1612" s="194"/>
      <c r="S1612" s="194"/>
      <c r="T1612" s="194"/>
      <c r="U1612" s="194"/>
      <c r="V1612" s="194"/>
      <c r="W1612" s="194"/>
      <c r="X1612" s="194"/>
      <c r="Y1612" s="194"/>
    </row>
    <row r="1613">
      <c r="A1613" s="574"/>
      <c r="B1613" s="574"/>
      <c r="C1613" s="574"/>
      <c r="D1613" s="574"/>
      <c r="E1613" s="574"/>
      <c r="F1613" s="574"/>
      <c r="G1613" s="574"/>
      <c r="H1613" s="574"/>
      <c r="I1613" s="574"/>
      <c r="J1613" s="194"/>
      <c r="K1613" s="488" t="str">
        <f t="shared" si="1"/>
        <v/>
      </c>
      <c r="L1613" s="489">
        <f t="shared" si="6"/>
        <v>123</v>
      </c>
      <c r="M1613" s="489">
        <f t="shared" si="3"/>
        <v>10</v>
      </c>
      <c r="N1613" s="489" t="str">
        <f t="shared" si="4"/>
        <v/>
      </c>
      <c r="O1613" s="194"/>
      <c r="P1613" s="194"/>
      <c r="Q1613" s="194"/>
      <c r="R1613" s="194"/>
      <c r="S1613" s="194"/>
      <c r="T1613" s="194"/>
      <c r="U1613" s="194"/>
      <c r="V1613" s="194"/>
      <c r="W1613" s="194"/>
      <c r="X1613" s="194"/>
      <c r="Y1613" s="194"/>
    </row>
    <row r="1614">
      <c r="A1614" s="574"/>
      <c r="B1614" s="574"/>
      <c r="C1614" s="574"/>
      <c r="D1614" s="574"/>
      <c r="E1614" s="574"/>
      <c r="F1614" s="574"/>
      <c r="G1614" s="574"/>
      <c r="H1614" s="574"/>
      <c r="I1614" s="574"/>
      <c r="J1614" s="194"/>
      <c r="K1614" s="488" t="str">
        <f t="shared" si="1"/>
        <v/>
      </c>
      <c r="L1614" s="489">
        <f t="shared" si="6"/>
        <v>123</v>
      </c>
      <c r="M1614" s="489">
        <f t="shared" si="3"/>
        <v>10</v>
      </c>
      <c r="N1614" s="489" t="str">
        <f t="shared" si="4"/>
        <v/>
      </c>
      <c r="O1614" s="194"/>
      <c r="P1614" s="194"/>
      <c r="Q1614" s="194"/>
      <c r="R1614" s="194"/>
      <c r="S1614" s="194"/>
      <c r="T1614" s="194"/>
      <c r="U1614" s="194"/>
      <c r="V1614" s="194"/>
      <c r="W1614" s="194"/>
      <c r="X1614" s="194"/>
      <c r="Y1614" s="194"/>
    </row>
    <row r="1615">
      <c r="A1615" s="574"/>
      <c r="B1615" s="574"/>
      <c r="C1615" s="574"/>
      <c r="D1615" s="574"/>
      <c r="E1615" s="574"/>
      <c r="F1615" s="574"/>
      <c r="G1615" s="574"/>
      <c r="H1615" s="574"/>
      <c r="I1615" s="574"/>
      <c r="J1615" s="194"/>
      <c r="K1615" s="488" t="str">
        <f t="shared" si="1"/>
        <v/>
      </c>
      <c r="L1615" s="489">
        <f t="shared" si="6"/>
        <v>123</v>
      </c>
      <c r="M1615" s="489">
        <f t="shared" si="3"/>
        <v>10</v>
      </c>
      <c r="N1615" s="489" t="str">
        <f t="shared" si="4"/>
        <v/>
      </c>
      <c r="O1615" s="194"/>
      <c r="P1615" s="194"/>
      <c r="Q1615" s="194"/>
      <c r="R1615" s="194"/>
      <c r="S1615" s="194"/>
      <c r="T1615" s="194"/>
      <c r="U1615" s="194"/>
      <c r="V1615" s="194"/>
      <c r="W1615" s="194"/>
      <c r="X1615" s="194"/>
      <c r="Y1615" s="194"/>
    </row>
    <row r="1616">
      <c r="A1616" s="574"/>
      <c r="B1616" s="574"/>
      <c r="C1616" s="574"/>
      <c r="D1616" s="574"/>
      <c r="E1616" s="574"/>
      <c r="F1616" s="574"/>
      <c r="G1616" s="574"/>
      <c r="H1616" s="574"/>
      <c r="I1616" s="574"/>
      <c r="J1616" s="194"/>
      <c r="K1616" s="488" t="str">
        <f t="shared" si="1"/>
        <v/>
      </c>
      <c r="L1616" s="489">
        <f t="shared" si="6"/>
        <v>123</v>
      </c>
      <c r="M1616" s="489">
        <f t="shared" si="3"/>
        <v>10</v>
      </c>
      <c r="N1616" s="489" t="str">
        <f t="shared" si="4"/>
        <v/>
      </c>
      <c r="O1616" s="194"/>
      <c r="P1616" s="194"/>
      <c r="Q1616" s="194"/>
      <c r="R1616" s="194"/>
      <c r="S1616" s="194"/>
      <c r="T1616" s="194"/>
      <c r="U1616" s="194"/>
      <c r="V1616" s="194"/>
      <c r="W1616" s="194"/>
      <c r="X1616" s="194"/>
      <c r="Y1616" s="194"/>
    </row>
    <row r="1617">
      <c r="A1617" s="574"/>
      <c r="B1617" s="574"/>
      <c r="C1617" s="574"/>
      <c r="D1617" s="574"/>
      <c r="E1617" s="574"/>
      <c r="F1617" s="574"/>
      <c r="G1617" s="574"/>
      <c r="H1617" s="574"/>
      <c r="I1617" s="574"/>
      <c r="J1617" s="194"/>
      <c r="K1617" s="488" t="str">
        <f t="shared" si="1"/>
        <v/>
      </c>
      <c r="L1617" s="489">
        <f t="shared" si="6"/>
        <v>123</v>
      </c>
      <c r="M1617" s="489">
        <f t="shared" si="3"/>
        <v>10</v>
      </c>
      <c r="N1617" s="489" t="str">
        <f t="shared" si="4"/>
        <v/>
      </c>
      <c r="O1617" s="194"/>
      <c r="P1617" s="194"/>
      <c r="Q1617" s="194"/>
      <c r="R1617" s="194"/>
      <c r="S1617" s="194"/>
      <c r="T1617" s="194"/>
      <c r="U1617" s="194"/>
      <c r="V1617" s="194"/>
      <c r="W1617" s="194"/>
      <c r="X1617" s="194"/>
      <c r="Y1617" s="194"/>
    </row>
    <row r="1618">
      <c r="A1618" s="574"/>
      <c r="B1618" s="574"/>
      <c r="C1618" s="574"/>
      <c r="D1618" s="574"/>
      <c r="E1618" s="574"/>
      <c r="F1618" s="574"/>
      <c r="G1618" s="574"/>
      <c r="H1618" s="574"/>
      <c r="I1618" s="574"/>
      <c r="J1618" s="194"/>
      <c r="K1618" s="488" t="str">
        <f t="shared" si="1"/>
        <v/>
      </c>
      <c r="L1618" s="489">
        <f t="shared" si="6"/>
        <v>123</v>
      </c>
      <c r="M1618" s="489">
        <f t="shared" si="3"/>
        <v>10</v>
      </c>
      <c r="N1618" s="489" t="str">
        <f t="shared" si="4"/>
        <v/>
      </c>
      <c r="O1618" s="194"/>
      <c r="P1618" s="194"/>
      <c r="Q1618" s="194"/>
      <c r="R1618" s="194"/>
      <c r="S1618" s="194"/>
      <c r="T1618" s="194"/>
      <c r="U1618" s="194"/>
      <c r="V1618" s="194"/>
      <c r="W1618" s="194"/>
      <c r="X1618" s="194"/>
      <c r="Y1618" s="194"/>
    </row>
    <row r="1619">
      <c r="A1619" s="574"/>
      <c r="B1619" s="574"/>
      <c r="C1619" s="574"/>
      <c r="D1619" s="574"/>
      <c r="E1619" s="574"/>
      <c r="F1619" s="574"/>
      <c r="G1619" s="574"/>
      <c r="H1619" s="574"/>
      <c r="I1619" s="574"/>
      <c r="J1619" s="194"/>
      <c r="K1619" s="488" t="str">
        <f t="shared" si="1"/>
        <v/>
      </c>
      <c r="L1619" s="489">
        <f t="shared" si="6"/>
        <v>123</v>
      </c>
      <c r="M1619" s="489">
        <f t="shared" si="3"/>
        <v>10</v>
      </c>
      <c r="N1619" s="489" t="str">
        <f t="shared" si="4"/>
        <v/>
      </c>
      <c r="O1619" s="194"/>
      <c r="P1619" s="194"/>
      <c r="Q1619" s="194"/>
      <c r="R1619" s="194"/>
      <c r="S1619" s="194"/>
      <c r="T1619" s="194"/>
      <c r="U1619" s="194"/>
      <c r="V1619" s="194"/>
      <c r="W1619" s="194"/>
      <c r="X1619" s="194"/>
      <c r="Y1619" s="194"/>
    </row>
    <row r="1620">
      <c r="A1620" s="574"/>
      <c r="B1620" s="574"/>
      <c r="C1620" s="574"/>
      <c r="D1620" s="574"/>
      <c r="E1620" s="574"/>
      <c r="F1620" s="574"/>
      <c r="G1620" s="574"/>
      <c r="H1620" s="574"/>
      <c r="I1620" s="574"/>
      <c r="J1620" s="194"/>
      <c r="K1620" s="488" t="str">
        <f t="shared" si="1"/>
        <v/>
      </c>
      <c r="L1620" s="489">
        <f t="shared" si="6"/>
        <v>123</v>
      </c>
      <c r="M1620" s="489">
        <f t="shared" si="3"/>
        <v>10</v>
      </c>
      <c r="N1620" s="489" t="str">
        <f t="shared" si="4"/>
        <v/>
      </c>
      <c r="O1620" s="194"/>
      <c r="P1620" s="194"/>
      <c r="Q1620" s="194"/>
      <c r="R1620" s="194"/>
      <c r="S1620" s="194"/>
      <c r="T1620" s="194"/>
      <c r="U1620" s="194"/>
      <c r="V1620" s="194"/>
      <c r="W1620" s="194"/>
      <c r="X1620" s="194"/>
      <c r="Y1620" s="194"/>
    </row>
    <row r="1621">
      <c r="A1621" s="574"/>
      <c r="B1621" s="574"/>
      <c r="C1621" s="574"/>
      <c r="D1621" s="574"/>
      <c r="E1621" s="574"/>
      <c r="F1621" s="574"/>
      <c r="G1621" s="574"/>
      <c r="H1621" s="574"/>
      <c r="I1621" s="574"/>
      <c r="J1621" s="194"/>
      <c r="K1621" s="488" t="str">
        <f t="shared" si="1"/>
        <v/>
      </c>
      <c r="L1621" s="489">
        <f t="shared" si="6"/>
        <v>123</v>
      </c>
      <c r="M1621" s="489">
        <f t="shared" si="3"/>
        <v>10</v>
      </c>
      <c r="N1621" s="489" t="str">
        <f t="shared" si="4"/>
        <v/>
      </c>
      <c r="O1621" s="194"/>
      <c r="P1621" s="194"/>
      <c r="Q1621" s="194"/>
      <c r="R1621" s="194"/>
      <c r="S1621" s="194"/>
      <c r="T1621" s="194"/>
      <c r="U1621" s="194"/>
      <c r="V1621" s="194"/>
      <c r="W1621" s="194"/>
      <c r="X1621" s="194"/>
      <c r="Y1621" s="194"/>
    </row>
    <row r="1622">
      <c r="A1622" s="574"/>
      <c r="B1622" s="574"/>
      <c r="C1622" s="574"/>
      <c r="D1622" s="574"/>
      <c r="E1622" s="574"/>
      <c r="F1622" s="574"/>
      <c r="G1622" s="574"/>
      <c r="H1622" s="574"/>
      <c r="I1622" s="574"/>
      <c r="J1622" s="194"/>
      <c r="K1622" s="488" t="str">
        <f t="shared" si="1"/>
        <v/>
      </c>
      <c r="L1622" s="489">
        <f t="shared" si="6"/>
        <v>123</v>
      </c>
      <c r="M1622" s="489">
        <f t="shared" si="3"/>
        <v>10</v>
      </c>
      <c r="N1622" s="489" t="str">
        <f t="shared" si="4"/>
        <v/>
      </c>
      <c r="O1622" s="194"/>
      <c r="P1622" s="194"/>
      <c r="Q1622" s="194"/>
      <c r="R1622" s="194"/>
      <c r="S1622" s="194"/>
      <c r="T1622" s="194"/>
      <c r="U1622" s="194"/>
      <c r="V1622" s="194"/>
      <c r="W1622" s="194"/>
      <c r="X1622" s="194"/>
      <c r="Y1622" s="194"/>
    </row>
    <row r="1623">
      <c r="A1623" s="574"/>
      <c r="B1623" s="574"/>
      <c r="C1623" s="574"/>
      <c r="D1623" s="574"/>
      <c r="E1623" s="574"/>
      <c r="F1623" s="574"/>
      <c r="G1623" s="574"/>
      <c r="H1623" s="574"/>
      <c r="I1623" s="574"/>
      <c r="J1623" s="194"/>
      <c r="K1623" s="488" t="str">
        <f t="shared" si="1"/>
        <v/>
      </c>
      <c r="L1623" s="489">
        <f t="shared" si="6"/>
        <v>123</v>
      </c>
      <c r="M1623" s="489">
        <f t="shared" si="3"/>
        <v>10</v>
      </c>
      <c r="N1623" s="489" t="str">
        <f t="shared" si="4"/>
        <v/>
      </c>
      <c r="O1623" s="194"/>
      <c r="P1623" s="194"/>
      <c r="Q1623" s="194"/>
      <c r="R1623" s="194"/>
      <c r="S1623" s="194"/>
      <c r="T1623" s="194"/>
      <c r="U1623" s="194"/>
      <c r="V1623" s="194"/>
      <c r="W1623" s="194"/>
      <c r="X1623" s="194"/>
      <c r="Y1623" s="194"/>
    </row>
    <row r="1624">
      <c r="A1624" s="574"/>
      <c r="B1624" s="574"/>
      <c r="C1624" s="574"/>
      <c r="D1624" s="574"/>
      <c r="E1624" s="574"/>
      <c r="F1624" s="574"/>
      <c r="G1624" s="574"/>
      <c r="H1624" s="574"/>
      <c r="I1624" s="574"/>
      <c r="J1624" s="194"/>
      <c r="K1624" s="488" t="str">
        <f t="shared" si="1"/>
        <v/>
      </c>
      <c r="L1624" s="489">
        <f t="shared" si="6"/>
        <v>123</v>
      </c>
      <c r="M1624" s="489">
        <f t="shared" si="3"/>
        <v>10</v>
      </c>
      <c r="N1624" s="489" t="str">
        <f t="shared" si="4"/>
        <v/>
      </c>
      <c r="O1624" s="194"/>
      <c r="P1624" s="194"/>
      <c r="Q1624" s="194"/>
      <c r="R1624" s="194"/>
      <c r="S1624" s="194"/>
      <c r="T1624" s="194"/>
      <c r="U1624" s="194"/>
      <c r="V1624" s="194"/>
      <c r="W1624" s="194"/>
      <c r="X1624" s="194"/>
      <c r="Y1624" s="194"/>
    </row>
    <row r="1625">
      <c r="A1625" s="574"/>
      <c r="B1625" s="574"/>
      <c r="C1625" s="574"/>
      <c r="D1625" s="574"/>
      <c r="E1625" s="574"/>
      <c r="F1625" s="574"/>
      <c r="G1625" s="574"/>
      <c r="H1625" s="574"/>
      <c r="I1625" s="574"/>
      <c r="J1625" s="194"/>
      <c r="K1625" s="488" t="str">
        <f t="shared" si="1"/>
        <v/>
      </c>
      <c r="L1625" s="489">
        <f t="shared" si="6"/>
        <v>123</v>
      </c>
      <c r="M1625" s="489">
        <f t="shared" si="3"/>
        <v>10</v>
      </c>
      <c r="N1625" s="489" t="str">
        <f t="shared" si="4"/>
        <v/>
      </c>
      <c r="O1625" s="194"/>
      <c r="P1625" s="194"/>
      <c r="Q1625" s="194"/>
      <c r="R1625" s="194"/>
      <c r="S1625" s="194"/>
      <c r="T1625" s="194"/>
      <c r="U1625" s="194"/>
      <c r="V1625" s="194"/>
      <c r="W1625" s="194"/>
      <c r="X1625" s="194"/>
      <c r="Y1625" s="194"/>
    </row>
    <row r="1626">
      <c r="A1626" s="574"/>
      <c r="B1626" s="574"/>
      <c r="C1626" s="574"/>
      <c r="D1626" s="574"/>
      <c r="E1626" s="574"/>
      <c r="F1626" s="574"/>
      <c r="G1626" s="574"/>
      <c r="H1626" s="574"/>
      <c r="I1626" s="574"/>
      <c r="J1626" s="194"/>
      <c r="K1626" s="488" t="str">
        <f t="shared" si="1"/>
        <v/>
      </c>
      <c r="L1626" s="489">
        <f t="shared" si="6"/>
        <v>123</v>
      </c>
      <c r="M1626" s="489">
        <f t="shared" si="3"/>
        <v>10</v>
      </c>
      <c r="N1626" s="489" t="str">
        <f t="shared" si="4"/>
        <v/>
      </c>
      <c r="O1626" s="194"/>
      <c r="P1626" s="194"/>
      <c r="Q1626" s="194"/>
      <c r="R1626" s="194"/>
      <c r="S1626" s="194"/>
      <c r="T1626" s="194"/>
      <c r="U1626" s="194"/>
      <c r="V1626" s="194"/>
      <c r="W1626" s="194"/>
      <c r="X1626" s="194"/>
      <c r="Y1626" s="194"/>
    </row>
    <row r="1627">
      <c r="A1627" s="574"/>
      <c r="B1627" s="574"/>
      <c r="C1627" s="574"/>
      <c r="D1627" s="574"/>
      <c r="E1627" s="574"/>
      <c r="F1627" s="574"/>
      <c r="G1627" s="574"/>
      <c r="H1627" s="574"/>
      <c r="I1627" s="574"/>
      <c r="J1627" s="194"/>
      <c r="K1627" s="488" t="str">
        <f t="shared" si="1"/>
        <v/>
      </c>
      <c r="L1627" s="489">
        <f t="shared" si="6"/>
        <v>123</v>
      </c>
      <c r="M1627" s="489">
        <f t="shared" si="3"/>
        <v>10</v>
      </c>
      <c r="N1627" s="489" t="str">
        <f t="shared" si="4"/>
        <v/>
      </c>
      <c r="O1627" s="194"/>
      <c r="P1627" s="194"/>
      <c r="Q1627" s="194"/>
      <c r="R1627" s="194"/>
      <c r="S1627" s="194"/>
      <c r="T1627" s="194"/>
      <c r="U1627" s="194"/>
      <c r="V1627" s="194"/>
      <c r="W1627" s="194"/>
      <c r="X1627" s="194"/>
      <c r="Y1627" s="194"/>
    </row>
    <row r="1628">
      <c r="A1628" s="574"/>
      <c r="B1628" s="574"/>
      <c r="C1628" s="574"/>
      <c r="D1628" s="574"/>
      <c r="E1628" s="574"/>
      <c r="F1628" s="574"/>
      <c r="G1628" s="574"/>
      <c r="H1628" s="574"/>
      <c r="I1628" s="574"/>
      <c r="J1628" s="194"/>
      <c r="K1628" s="488" t="str">
        <f t="shared" si="1"/>
        <v/>
      </c>
      <c r="L1628" s="489">
        <f t="shared" si="6"/>
        <v>123</v>
      </c>
      <c r="M1628" s="489">
        <f t="shared" si="3"/>
        <v>10</v>
      </c>
      <c r="N1628" s="489" t="str">
        <f t="shared" si="4"/>
        <v/>
      </c>
      <c r="O1628" s="194"/>
      <c r="P1628" s="194"/>
      <c r="Q1628" s="194"/>
      <c r="R1628" s="194"/>
      <c r="S1628" s="194"/>
      <c r="T1628" s="194"/>
      <c r="U1628" s="194"/>
      <c r="V1628" s="194"/>
      <c r="W1628" s="194"/>
      <c r="X1628" s="194"/>
      <c r="Y1628" s="194"/>
    </row>
    <row r="1629">
      <c r="A1629" s="574"/>
      <c r="B1629" s="574"/>
      <c r="C1629" s="574"/>
      <c r="D1629" s="574"/>
      <c r="E1629" s="574"/>
      <c r="F1629" s="574"/>
      <c r="G1629" s="574"/>
      <c r="H1629" s="574"/>
      <c r="I1629" s="574"/>
      <c r="J1629" s="194"/>
      <c r="K1629" s="488" t="str">
        <f t="shared" si="1"/>
        <v/>
      </c>
      <c r="L1629" s="489">
        <f t="shared" si="6"/>
        <v>123</v>
      </c>
      <c r="M1629" s="489">
        <f t="shared" si="3"/>
        <v>10</v>
      </c>
      <c r="N1629" s="489" t="str">
        <f t="shared" si="4"/>
        <v/>
      </c>
      <c r="O1629" s="194"/>
      <c r="P1629" s="194"/>
      <c r="Q1629" s="194"/>
      <c r="R1629" s="194"/>
      <c r="S1629" s="194"/>
      <c r="T1629" s="194"/>
      <c r="U1629" s="194"/>
      <c r="V1629" s="194"/>
      <c r="W1629" s="194"/>
      <c r="X1629" s="194"/>
      <c r="Y1629" s="194"/>
    </row>
    <row r="1630">
      <c r="A1630" s="574"/>
      <c r="B1630" s="574"/>
      <c r="C1630" s="574"/>
      <c r="D1630" s="574"/>
      <c r="E1630" s="574"/>
      <c r="F1630" s="574"/>
      <c r="G1630" s="574"/>
      <c r="H1630" s="574"/>
      <c r="I1630" s="574"/>
      <c r="J1630" s="194"/>
      <c r="K1630" s="488" t="str">
        <f t="shared" si="1"/>
        <v/>
      </c>
      <c r="L1630" s="489">
        <f t="shared" si="6"/>
        <v>123</v>
      </c>
      <c r="M1630" s="489">
        <f t="shared" si="3"/>
        <v>10</v>
      </c>
      <c r="N1630" s="489" t="str">
        <f t="shared" si="4"/>
        <v/>
      </c>
      <c r="O1630" s="194"/>
      <c r="P1630" s="194"/>
      <c r="Q1630" s="194"/>
      <c r="R1630" s="194"/>
      <c r="S1630" s="194"/>
      <c r="T1630" s="194"/>
      <c r="U1630" s="194"/>
      <c r="V1630" s="194"/>
      <c r="W1630" s="194"/>
      <c r="X1630" s="194"/>
      <c r="Y1630" s="194"/>
    </row>
    <row r="1631">
      <c r="A1631" s="574"/>
      <c r="B1631" s="574"/>
      <c r="C1631" s="574"/>
      <c r="D1631" s="574"/>
      <c r="E1631" s="574"/>
      <c r="F1631" s="574"/>
      <c r="G1631" s="574"/>
      <c r="H1631" s="574"/>
      <c r="I1631" s="574"/>
      <c r="J1631" s="194"/>
      <c r="K1631" s="488" t="str">
        <f t="shared" si="1"/>
        <v/>
      </c>
      <c r="L1631" s="489">
        <f t="shared" si="6"/>
        <v>123</v>
      </c>
      <c r="M1631" s="489">
        <f t="shared" si="3"/>
        <v>10</v>
      </c>
      <c r="N1631" s="489" t="str">
        <f t="shared" si="4"/>
        <v/>
      </c>
      <c r="O1631" s="194"/>
      <c r="P1631" s="194"/>
      <c r="Q1631" s="194"/>
      <c r="R1631" s="194"/>
      <c r="S1631" s="194"/>
      <c r="T1631" s="194"/>
      <c r="U1631" s="194"/>
      <c r="V1631" s="194"/>
      <c r="W1631" s="194"/>
      <c r="X1631" s="194"/>
      <c r="Y1631" s="194"/>
    </row>
    <row r="1632">
      <c r="A1632" s="574"/>
      <c r="B1632" s="574"/>
      <c r="C1632" s="574"/>
      <c r="D1632" s="574"/>
      <c r="E1632" s="574"/>
      <c r="F1632" s="574"/>
      <c r="G1632" s="574"/>
      <c r="H1632" s="574"/>
      <c r="I1632" s="574"/>
      <c r="J1632" s="194"/>
      <c r="K1632" s="488" t="str">
        <f t="shared" si="1"/>
        <v/>
      </c>
      <c r="L1632" s="489">
        <f t="shared" si="6"/>
        <v>123</v>
      </c>
      <c r="M1632" s="489">
        <f t="shared" si="3"/>
        <v>10</v>
      </c>
      <c r="N1632" s="489" t="str">
        <f t="shared" si="4"/>
        <v/>
      </c>
      <c r="O1632" s="194"/>
      <c r="P1632" s="194"/>
      <c r="Q1632" s="194"/>
      <c r="R1632" s="194"/>
      <c r="S1632" s="194"/>
      <c r="T1632" s="194"/>
      <c r="U1632" s="194"/>
      <c r="V1632" s="194"/>
      <c r="W1632" s="194"/>
      <c r="X1632" s="194"/>
      <c r="Y1632" s="194"/>
    </row>
    <row r="1633">
      <c r="A1633" s="574"/>
      <c r="B1633" s="574"/>
      <c r="C1633" s="574"/>
      <c r="D1633" s="574"/>
      <c r="E1633" s="574"/>
      <c r="F1633" s="574"/>
      <c r="G1633" s="574"/>
      <c r="H1633" s="574"/>
      <c r="I1633" s="574"/>
      <c r="J1633" s="194"/>
      <c r="K1633" s="488" t="str">
        <f t="shared" si="1"/>
        <v/>
      </c>
      <c r="L1633" s="489">
        <f t="shared" si="6"/>
        <v>123</v>
      </c>
      <c r="M1633" s="489">
        <f t="shared" si="3"/>
        <v>10</v>
      </c>
      <c r="N1633" s="489" t="str">
        <f t="shared" si="4"/>
        <v/>
      </c>
      <c r="O1633" s="194"/>
      <c r="P1633" s="194"/>
      <c r="Q1633" s="194"/>
      <c r="R1633" s="194"/>
      <c r="S1633" s="194"/>
      <c r="T1633" s="194"/>
      <c r="U1633" s="194"/>
      <c r="V1633" s="194"/>
      <c r="W1633" s="194"/>
      <c r="X1633" s="194"/>
      <c r="Y1633" s="194"/>
    </row>
    <row r="1634">
      <c r="A1634" s="574"/>
      <c r="B1634" s="574"/>
      <c r="C1634" s="574"/>
      <c r="D1634" s="574"/>
      <c r="E1634" s="574"/>
      <c r="F1634" s="574"/>
      <c r="G1634" s="574"/>
      <c r="H1634" s="574"/>
      <c r="I1634" s="574"/>
      <c r="J1634" s="194"/>
      <c r="K1634" s="488" t="str">
        <f t="shared" si="1"/>
        <v/>
      </c>
      <c r="L1634" s="489">
        <f t="shared" si="6"/>
        <v>123</v>
      </c>
      <c r="M1634" s="489">
        <f t="shared" si="3"/>
        <v>10</v>
      </c>
      <c r="N1634" s="489" t="str">
        <f t="shared" si="4"/>
        <v/>
      </c>
      <c r="O1634" s="194"/>
      <c r="P1634" s="194"/>
      <c r="Q1634" s="194"/>
      <c r="R1634" s="194"/>
      <c r="S1634" s="194"/>
      <c r="T1634" s="194"/>
      <c r="U1634" s="194"/>
      <c r="V1634" s="194"/>
      <c r="W1634" s="194"/>
      <c r="X1634" s="194"/>
      <c r="Y1634" s="194"/>
    </row>
    <row r="1635">
      <c r="A1635" s="574"/>
      <c r="B1635" s="574"/>
      <c r="C1635" s="574"/>
      <c r="D1635" s="574"/>
      <c r="E1635" s="574"/>
      <c r="F1635" s="574"/>
      <c r="G1635" s="574"/>
      <c r="H1635" s="574"/>
      <c r="I1635" s="574"/>
      <c r="J1635" s="194"/>
      <c r="K1635" s="488" t="str">
        <f t="shared" si="1"/>
        <v/>
      </c>
      <c r="L1635" s="489">
        <f t="shared" si="6"/>
        <v>123</v>
      </c>
      <c r="M1635" s="489">
        <f t="shared" si="3"/>
        <v>10</v>
      </c>
      <c r="N1635" s="489" t="str">
        <f t="shared" si="4"/>
        <v/>
      </c>
      <c r="O1635" s="194"/>
      <c r="P1635" s="194"/>
      <c r="Q1635" s="194"/>
      <c r="R1635" s="194"/>
      <c r="S1635" s="194"/>
      <c r="T1635" s="194"/>
      <c r="U1635" s="194"/>
      <c r="V1635" s="194"/>
      <c r="W1635" s="194"/>
      <c r="X1635" s="194"/>
      <c r="Y1635" s="194"/>
    </row>
    <row r="1636">
      <c r="A1636" s="574"/>
      <c r="B1636" s="574"/>
      <c r="C1636" s="574"/>
      <c r="D1636" s="574"/>
      <c r="E1636" s="574"/>
      <c r="F1636" s="574"/>
      <c r="G1636" s="574"/>
      <c r="H1636" s="574"/>
      <c r="I1636" s="574"/>
      <c r="J1636" s="194"/>
      <c r="K1636" s="488" t="str">
        <f t="shared" si="1"/>
        <v/>
      </c>
      <c r="L1636" s="489">
        <f t="shared" si="6"/>
        <v>123</v>
      </c>
      <c r="M1636" s="489">
        <f t="shared" si="3"/>
        <v>10</v>
      </c>
      <c r="N1636" s="489" t="str">
        <f t="shared" si="4"/>
        <v/>
      </c>
      <c r="O1636" s="194"/>
      <c r="P1636" s="194"/>
      <c r="Q1636" s="194"/>
      <c r="R1636" s="194"/>
      <c r="S1636" s="194"/>
      <c r="T1636" s="194"/>
      <c r="U1636" s="194"/>
      <c r="V1636" s="194"/>
      <c r="W1636" s="194"/>
      <c r="X1636" s="194"/>
      <c r="Y1636" s="194"/>
    </row>
    <row r="1637">
      <c r="A1637" s="574"/>
      <c r="B1637" s="574"/>
      <c r="C1637" s="574"/>
      <c r="D1637" s="574"/>
      <c r="E1637" s="574"/>
      <c r="F1637" s="574"/>
      <c r="G1637" s="574"/>
      <c r="H1637" s="574"/>
      <c r="I1637" s="574"/>
      <c r="J1637" s="194"/>
      <c r="K1637" s="488" t="str">
        <f t="shared" si="1"/>
        <v/>
      </c>
      <c r="L1637" s="489">
        <f t="shared" si="6"/>
        <v>123</v>
      </c>
      <c r="M1637" s="489">
        <f t="shared" si="3"/>
        <v>10</v>
      </c>
      <c r="N1637" s="489" t="str">
        <f t="shared" si="4"/>
        <v/>
      </c>
      <c r="O1637" s="194"/>
      <c r="P1637" s="194"/>
      <c r="Q1637" s="194"/>
      <c r="R1637" s="194"/>
      <c r="S1637" s="194"/>
      <c r="T1637" s="194"/>
      <c r="U1637" s="194"/>
      <c r="V1637" s="194"/>
      <c r="W1637" s="194"/>
      <c r="X1637" s="194"/>
      <c r="Y1637" s="194"/>
    </row>
    <row r="1638">
      <c r="A1638" s="574"/>
      <c r="B1638" s="574"/>
      <c r="C1638" s="574"/>
      <c r="D1638" s="574"/>
      <c r="E1638" s="574"/>
      <c r="F1638" s="574"/>
      <c r="G1638" s="574"/>
      <c r="H1638" s="574"/>
      <c r="I1638" s="574"/>
      <c r="J1638" s="194"/>
      <c r="K1638" s="488" t="str">
        <f t="shared" si="1"/>
        <v/>
      </c>
      <c r="L1638" s="489">
        <f t="shared" si="6"/>
        <v>123</v>
      </c>
      <c r="M1638" s="489">
        <f t="shared" si="3"/>
        <v>10</v>
      </c>
      <c r="N1638" s="489" t="str">
        <f t="shared" si="4"/>
        <v/>
      </c>
      <c r="O1638" s="194"/>
      <c r="P1638" s="194"/>
      <c r="Q1638" s="194"/>
      <c r="R1638" s="194"/>
      <c r="S1638" s="194"/>
      <c r="T1638" s="194"/>
      <c r="U1638" s="194"/>
      <c r="V1638" s="194"/>
      <c r="W1638" s="194"/>
      <c r="X1638" s="194"/>
      <c r="Y1638" s="194"/>
    </row>
    <row r="1639">
      <c r="A1639" s="574"/>
      <c r="B1639" s="574"/>
      <c r="C1639" s="574"/>
      <c r="D1639" s="574"/>
      <c r="E1639" s="574"/>
      <c r="F1639" s="574"/>
      <c r="G1639" s="574"/>
      <c r="H1639" s="574"/>
      <c r="I1639" s="574"/>
      <c r="J1639" s="194"/>
      <c r="K1639" s="488" t="str">
        <f t="shared" si="1"/>
        <v/>
      </c>
      <c r="L1639" s="489">
        <f t="shared" si="6"/>
        <v>123</v>
      </c>
      <c r="M1639" s="489">
        <f t="shared" si="3"/>
        <v>10</v>
      </c>
      <c r="N1639" s="489" t="str">
        <f t="shared" si="4"/>
        <v/>
      </c>
      <c r="O1639" s="194"/>
      <c r="P1639" s="194"/>
      <c r="Q1639" s="194"/>
      <c r="R1639" s="194"/>
      <c r="S1639" s="194"/>
      <c r="T1639" s="194"/>
      <c r="U1639" s="194"/>
      <c r="V1639" s="194"/>
      <c r="W1639" s="194"/>
      <c r="X1639" s="194"/>
      <c r="Y1639" s="194"/>
    </row>
    <row r="1640">
      <c r="A1640" s="574"/>
      <c r="B1640" s="574"/>
      <c r="C1640" s="574"/>
      <c r="D1640" s="574"/>
      <c r="E1640" s="574"/>
      <c r="F1640" s="574"/>
      <c r="G1640" s="574"/>
      <c r="H1640" s="574"/>
      <c r="I1640" s="574"/>
      <c r="J1640" s="194"/>
      <c r="K1640" s="488" t="str">
        <f t="shared" si="1"/>
        <v/>
      </c>
      <c r="L1640" s="489">
        <f t="shared" si="6"/>
        <v>123</v>
      </c>
      <c r="M1640" s="489">
        <f t="shared" si="3"/>
        <v>10</v>
      </c>
      <c r="N1640" s="489" t="str">
        <f t="shared" si="4"/>
        <v/>
      </c>
      <c r="O1640" s="194"/>
      <c r="P1640" s="194"/>
      <c r="Q1640" s="194"/>
      <c r="R1640" s="194"/>
      <c r="S1640" s="194"/>
      <c r="T1640" s="194"/>
      <c r="U1640" s="194"/>
      <c r="V1640" s="194"/>
      <c r="W1640" s="194"/>
      <c r="X1640" s="194"/>
      <c r="Y1640" s="194"/>
    </row>
    <row r="1641">
      <c r="A1641" s="574"/>
      <c r="B1641" s="574"/>
      <c r="C1641" s="574"/>
      <c r="D1641" s="574"/>
      <c r="E1641" s="574"/>
      <c r="F1641" s="574"/>
      <c r="G1641" s="574"/>
      <c r="H1641" s="574"/>
      <c r="I1641" s="574"/>
      <c r="J1641" s="194"/>
      <c r="K1641" s="488" t="str">
        <f t="shared" si="1"/>
        <v/>
      </c>
      <c r="L1641" s="489">
        <f t="shared" si="6"/>
        <v>123</v>
      </c>
      <c r="M1641" s="489">
        <f t="shared" si="3"/>
        <v>10</v>
      </c>
      <c r="N1641" s="489" t="str">
        <f t="shared" si="4"/>
        <v/>
      </c>
      <c r="O1641" s="194"/>
      <c r="P1641" s="194"/>
      <c r="Q1641" s="194"/>
      <c r="R1641" s="194"/>
      <c r="S1641" s="194"/>
      <c r="T1641" s="194"/>
      <c r="U1641" s="194"/>
      <c r="V1641" s="194"/>
      <c r="W1641" s="194"/>
      <c r="X1641" s="194"/>
      <c r="Y1641" s="194"/>
    </row>
    <row r="1642">
      <c r="A1642" s="574"/>
      <c r="B1642" s="574"/>
      <c r="C1642" s="574"/>
      <c r="D1642" s="574"/>
      <c r="E1642" s="574"/>
      <c r="F1642" s="574"/>
      <c r="G1642" s="574"/>
      <c r="H1642" s="574"/>
      <c r="I1642" s="574"/>
      <c r="J1642" s="194"/>
      <c r="K1642" s="488" t="str">
        <f t="shared" si="1"/>
        <v/>
      </c>
      <c r="L1642" s="489">
        <f t="shared" si="6"/>
        <v>123</v>
      </c>
      <c r="M1642" s="489">
        <f t="shared" si="3"/>
        <v>10</v>
      </c>
      <c r="N1642" s="489" t="str">
        <f t="shared" si="4"/>
        <v/>
      </c>
      <c r="O1642" s="194"/>
      <c r="P1642" s="194"/>
      <c r="Q1642" s="194"/>
      <c r="R1642" s="194"/>
      <c r="S1642" s="194"/>
      <c r="T1642" s="194"/>
      <c r="U1642" s="194"/>
      <c r="V1642" s="194"/>
      <c r="W1642" s="194"/>
      <c r="X1642" s="194"/>
      <c r="Y1642" s="194"/>
    </row>
    <row r="1643">
      <c r="A1643" s="574"/>
      <c r="B1643" s="574"/>
      <c r="C1643" s="574"/>
      <c r="D1643" s="574"/>
      <c r="E1643" s="574"/>
      <c r="F1643" s="574"/>
      <c r="G1643" s="574"/>
      <c r="H1643" s="574"/>
      <c r="I1643" s="574"/>
      <c r="J1643" s="194"/>
      <c r="K1643" s="488" t="str">
        <f t="shared" si="1"/>
        <v/>
      </c>
      <c r="L1643" s="489">
        <f t="shared" si="6"/>
        <v>123</v>
      </c>
      <c r="M1643" s="489">
        <f t="shared" si="3"/>
        <v>10</v>
      </c>
      <c r="N1643" s="489" t="str">
        <f t="shared" si="4"/>
        <v/>
      </c>
      <c r="O1643" s="194"/>
      <c r="P1643" s="194"/>
      <c r="Q1643" s="194"/>
      <c r="R1643" s="194"/>
      <c r="S1643" s="194"/>
      <c r="T1643" s="194"/>
      <c r="U1643" s="194"/>
      <c r="V1643" s="194"/>
      <c r="W1643" s="194"/>
      <c r="X1643" s="194"/>
      <c r="Y1643" s="194"/>
    </row>
    <row r="1644">
      <c r="A1644" s="574"/>
      <c r="B1644" s="574"/>
      <c r="C1644" s="574"/>
      <c r="D1644" s="574"/>
      <c r="E1644" s="574"/>
      <c r="F1644" s="574"/>
      <c r="G1644" s="574"/>
      <c r="H1644" s="574"/>
      <c r="I1644" s="574"/>
      <c r="J1644" s="194"/>
      <c r="K1644" s="488" t="str">
        <f t="shared" si="1"/>
        <v/>
      </c>
      <c r="L1644" s="489">
        <f t="shared" si="6"/>
        <v>123</v>
      </c>
      <c r="M1644" s="489">
        <f t="shared" si="3"/>
        <v>10</v>
      </c>
      <c r="N1644" s="489" t="str">
        <f t="shared" si="4"/>
        <v/>
      </c>
      <c r="O1644" s="194"/>
      <c r="P1644" s="194"/>
      <c r="Q1644" s="194"/>
      <c r="R1644" s="194"/>
      <c r="S1644" s="194"/>
      <c r="T1644" s="194"/>
      <c r="U1644" s="194"/>
      <c r="V1644" s="194"/>
      <c r="W1644" s="194"/>
      <c r="X1644" s="194"/>
      <c r="Y1644" s="194"/>
    </row>
    <row r="1645">
      <c r="A1645" s="574"/>
      <c r="B1645" s="574"/>
      <c r="C1645" s="574"/>
      <c r="D1645" s="574"/>
      <c r="E1645" s="574"/>
      <c r="F1645" s="574"/>
      <c r="G1645" s="574"/>
      <c r="H1645" s="574"/>
      <c r="I1645" s="574"/>
      <c r="J1645" s="194"/>
      <c r="K1645" s="488" t="str">
        <f t="shared" si="1"/>
        <v/>
      </c>
      <c r="L1645" s="489">
        <f t="shared" si="6"/>
        <v>123</v>
      </c>
      <c r="M1645" s="489">
        <f t="shared" si="3"/>
        <v>10</v>
      </c>
      <c r="N1645" s="489" t="str">
        <f t="shared" si="4"/>
        <v/>
      </c>
      <c r="O1645" s="194"/>
      <c r="P1645" s="194"/>
      <c r="Q1645" s="194"/>
      <c r="R1645" s="194"/>
      <c r="S1645" s="194"/>
      <c r="T1645" s="194"/>
      <c r="U1645" s="194"/>
      <c r="V1645" s="194"/>
      <c r="W1645" s="194"/>
      <c r="X1645" s="194"/>
      <c r="Y1645" s="194"/>
    </row>
    <row r="1646">
      <c r="A1646" s="574"/>
      <c r="B1646" s="574"/>
      <c r="C1646" s="574"/>
      <c r="D1646" s="574"/>
      <c r="E1646" s="574"/>
      <c r="F1646" s="574"/>
      <c r="G1646" s="574"/>
      <c r="H1646" s="574"/>
      <c r="I1646" s="574"/>
      <c r="J1646" s="194"/>
      <c r="K1646" s="488" t="str">
        <f t="shared" si="1"/>
        <v/>
      </c>
      <c r="L1646" s="489">
        <f t="shared" si="6"/>
        <v>123</v>
      </c>
      <c r="M1646" s="489">
        <f t="shared" si="3"/>
        <v>10</v>
      </c>
      <c r="N1646" s="489" t="str">
        <f t="shared" si="4"/>
        <v/>
      </c>
      <c r="O1646" s="194"/>
      <c r="P1646" s="194"/>
      <c r="Q1646" s="194"/>
      <c r="R1646" s="194"/>
      <c r="S1646" s="194"/>
      <c r="T1646" s="194"/>
      <c r="U1646" s="194"/>
      <c r="V1646" s="194"/>
      <c r="W1646" s="194"/>
      <c r="X1646" s="194"/>
      <c r="Y1646" s="194"/>
    </row>
    <row r="1647">
      <c r="A1647" s="574"/>
      <c r="B1647" s="574"/>
      <c r="C1647" s="574"/>
      <c r="D1647" s="574"/>
      <c r="E1647" s="574"/>
      <c r="F1647" s="574"/>
      <c r="G1647" s="574"/>
      <c r="H1647" s="574"/>
      <c r="I1647" s="574"/>
      <c r="J1647" s="194"/>
      <c r="K1647" s="488" t="str">
        <f t="shared" si="1"/>
        <v/>
      </c>
      <c r="L1647" s="489">
        <f t="shared" si="6"/>
        <v>123</v>
      </c>
      <c r="M1647" s="489">
        <f t="shared" si="3"/>
        <v>10</v>
      </c>
      <c r="N1647" s="489" t="str">
        <f t="shared" si="4"/>
        <v/>
      </c>
      <c r="O1647" s="194"/>
      <c r="P1647" s="194"/>
      <c r="Q1647" s="194"/>
      <c r="R1647" s="194"/>
      <c r="S1647" s="194"/>
      <c r="T1647" s="194"/>
      <c r="U1647" s="194"/>
      <c r="V1647" s="194"/>
      <c r="W1647" s="194"/>
      <c r="X1647" s="194"/>
      <c r="Y1647" s="194"/>
    </row>
    <row r="1648">
      <c r="A1648" s="574"/>
      <c r="B1648" s="574"/>
      <c r="C1648" s="574"/>
      <c r="D1648" s="574"/>
      <c r="E1648" s="574"/>
      <c r="F1648" s="574"/>
      <c r="G1648" s="574"/>
      <c r="H1648" s="574"/>
      <c r="I1648" s="574"/>
      <c r="J1648" s="194"/>
      <c r="K1648" s="488" t="str">
        <f t="shared" si="1"/>
        <v/>
      </c>
      <c r="L1648" s="489">
        <f t="shared" si="6"/>
        <v>123</v>
      </c>
      <c r="M1648" s="489">
        <f t="shared" si="3"/>
        <v>10</v>
      </c>
      <c r="N1648" s="489" t="str">
        <f t="shared" si="4"/>
        <v/>
      </c>
      <c r="O1648" s="194"/>
      <c r="P1648" s="194"/>
      <c r="Q1648" s="194"/>
      <c r="R1648" s="194"/>
      <c r="S1648" s="194"/>
      <c r="T1648" s="194"/>
      <c r="U1648" s="194"/>
      <c r="V1648" s="194"/>
      <c r="W1648" s="194"/>
      <c r="X1648" s="194"/>
      <c r="Y1648" s="194"/>
    </row>
    <row r="1649">
      <c r="A1649" s="574"/>
      <c r="B1649" s="574"/>
      <c r="C1649" s="574"/>
      <c r="D1649" s="574"/>
      <c r="E1649" s="574"/>
      <c r="F1649" s="574"/>
      <c r="G1649" s="574"/>
      <c r="H1649" s="574"/>
      <c r="I1649" s="574"/>
      <c r="J1649" s="194"/>
      <c r="K1649" s="488" t="str">
        <f t="shared" si="1"/>
        <v/>
      </c>
      <c r="L1649" s="489">
        <f t="shared" si="6"/>
        <v>123</v>
      </c>
      <c r="M1649" s="489">
        <f t="shared" si="3"/>
        <v>10</v>
      </c>
      <c r="N1649" s="489" t="str">
        <f t="shared" si="4"/>
        <v/>
      </c>
      <c r="O1649" s="194"/>
      <c r="P1649" s="194"/>
      <c r="Q1649" s="194"/>
      <c r="R1649" s="194"/>
      <c r="S1649" s="194"/>
      <c r="T1649" s="194"/>
      <c r="U1649" s="194"/>
      <c r="V1649" s="194"/>
      <c r="W1649" s="194"/>
      <c r="X1649" s="194"/>
      <c r="Y1649" s="194"/>
    </row>
    <row r="1650">
      <c r="A1650" s="574"/>
      <c r="B1650" s="574"/>
      <c r="C1650" s="574"/>
      <c r="D1650" s="574"/>
      <c r="E1650" s="574"/>
      <c r="F1650" s="574"/>
      <c r="G1650" s="574"/>
      <c r="H1650" s="574"/>
      <c r="I1650" s="574"/>
      <c r="J1650" s="194"/>
      <c r="K1650" s="488" t="str">
        <f t="shared" si="1"/>
        <v/>
      </c>
      <c r="L1650" s="489">
        <f t="shared" si="6"/>
        <v>123</v>
      </c>
      <c r="M1650" s="489">
        <f t="shared" si="3"/>
        <v>10</v>
      </c>
      <c r="N1650" s="489" t="str">
        <f t="shared" si="4"/>
        <v/>
      </c>
      <c r="O1650" s="194"/>
      <c r="P1650" s="194"/>
      <c r="Q1650" s="194"/>
      <c r="R1650" s="194"/>
      <c r="S1650" s="194"/>
      <c r="T1650" s="194"/>
      <c r="U1650" s="194"/>
      <c r="V1650" s="194"/>
      <c r="W1650" s="194"/>
      <c r="X1650" s="194"/>
      <c r="Y1650" s="194"/>
    </row>
    <row r="1651">
      <c r="A1651" s="574"/>
      <c r="B1651" s="574"/>
      <c r="C1651" s="574"/>
      <c r="D1651" s="574"/>
      <c r="E1651" s="574"/>
      <c r="F1651" s="574"/>
      <c r="G1651" s="574"/>
      <c r="H1651" s="574"/>
      <c r="I1651" s="574"/>
      <c r="J1651" s="194"/>
      <c r="K1651" s="488" t="str">
        <f t="shared" si="1"/>
        <v/>
      </c>
      <c r="L1651" s="489">
        <f t="shared" si="6"/>
        <v>123</v>
      </c>
      <c r="M1651" s="489">
        <f t="shared" si="3"/>
        <v>10</v>
      </c>
      <c r="N1651" s="489" t="str">
        <f t="shared" si="4"/>
        <v/>
      </c>
      <c r="O1651" s="194"/>
      <c r="P1651" s="194"/>
      <c r="Q1651" s="194"/>
      <c r="R1651" s="194"/>
      <c r="S1651" s="194"/>
      <c r="T1651" s="194"/>
      <c r="U1651" s="194"/>
      <c r="V1651" s="194"/>
      <c r="W1651" s="194"/>
      <c r="X1651" s="194"/>
      <c r="Y1651" s="194"/>
    </row>
    <row r="1652">
      <c r="A1652" s="574"/>
      <c r="B1652" s="574"/>
      <c r="C1652" s="574"/>
      <c r="D1652" s="574"/>
      <c r="E1652" s="574"/>
      <c r="F1652" s="574"/>
      <c r="G1652" s="574"/>
      <c r="H1652" s="574"/>
      <c r="I1652" s="574"/>
      <c r="J1652" s="194"/>
      <c r="K1652" s="488" t="str">
        <f t="shared" si="1"/>
        <v/>
      </c>
      <c r="L1652" s="489">
        <f t="shared" si="6"/>
        <v>123</v>
      </c>
      <c r="M1652" s="489">
        <f t="shared" si="3"/>
        <v>10</v>
      </c>
      <c r="N1652" s="489" t="str">
        <f t="shared" si="4"/>
        <v/>
      </c>
      <c r="O1652" s="194"/>
      <c r="P1652" s="194"/>
      <c r="Q1652" s="194"/>
      <c r="R1652" s="194"/>
      <c r="S1652" s="194"/>
      <c r="T1652" s="194"/>
      <c r="U1652" s="194"/>
      <c r="V1652" s="194"/>
      <c r="W1652" s="194"/>
      <c r="X1652" s="194"/>
      <c r="Y1652" s="194"/>
    </row>
    <row r="1653">
      <c r="A1653" s="574"/>
      <c r="B1653" s="574"/>
      <c r="C1653" s="574"/>
      <c r="D1653" s="574"/>
      <c r="E1653" s="574"/>
      <c r="F1653" s="574"/>
      <c r="G1653" s="574"/>
      <c r="H1653" s="574"/>
      <c r="I1653" s="574"/>
      <c r="J1653" s="194"/>
      <c r="K1653" s="488" t="str">
        <f t="shared" si="1"/>
        <v/>
      </c>
      <c r="L1653" s="489">
        <f t="shared" si="6"/>
        <v>123</v>
      </c>
      <c r="M1653" s="489">
        <f t="shared" si="3"/>
        <v>10</v>
      </c>
      <c r="N1653" s="489" t="str">
        <f t="shared" si="4"/>
        <v/>
      </c>
      <c r="O1653" s="194"/>
      <c r="P1653" s="194"/>
      <c r="Q1653" s="194"/>
      <c r="R1653" s="194"/>
      <c r="S1653" s="194"/>
      <c r="T1653" s="194"/>
      <c r="U1653" s="194"/>
      <c r="V1653" s="194"/>
      <c r="W1653" s="194"/>
      <c r="X1653" s="194"/>
      <c r="Y1653" s="194"/>
    </row>
    <row r="1654">
      <c r="A1654" s="574"/>
      <c r="B1654" s="574"/>
      <c r="C1654" s="574"/>
      <c r="D1654" s="574"/>
      <c r="E1654" s="574"/>
      <c r="F1654" s="574"/>
      <c r="G1654" s="574"/>
      <c r="H1654" s="574"/>
      <c r="I1654" s="574"/>
      <c r="J1654" s="194"/>
      <c r="K1654" s="488" t="str">
        <f t="shared" si="1"/>
        <v/>
      </c>
      <c r="L1654" s="489">
        <f t="shared" si="6"/>
        <v>123</v>
      </c>
      <c r="M1654" s="489">
        <f t="shared" si="3"/>
        <v>10</v>
      </c>
      <c r="N1654" s="489" t="str">
        <f t="shared" si="4"/>
        <v/>
      </c>
      <c r="O1654" s="194"/>
      <c r="P1654" s="194"/>
      <c r="Q1654" s="194"/>
      <c r="R1654" s="194"/>
      <c r="S1654" s="194"/>
      <c r="T1654" s="194"/>
      <c r="U1654" s="194"/>
      <c r="V1654" s="194"/>
      <c r="W1654" s="194"/>
      <c r="X1654" s="194"/>
      <c r="Y1654" s="194"/>
    </row>
    <row r="1655">
      <c r="A1655" s="574"/>
      <c r="B1655" s="574"/>
      <c r="C1655" s="574"/>
      <c r="D1655" s="574"/>
      <c r="E1655" s="574"/>
      <c r="F1655" s="574"/>
      <c r="G1655" s="574"/>
      <c r="H1655" s="574"/>
      <c r="I1655" s="574"/>
      <c r="J1655" s="194"/>
      <c r="K1655" s="488" t="str">
        <f t="shared" si="1"/>
        <v/>
      </c>
      <c r="L1655" s="489">
        <f t="shared" si="6"/>
        <v>123</v>
      </c>
      <c r="M1655" s="489">
        <f t="shared" si="3"/>
        <v>10</v>
      </c>
      <c r="N1655" s="489" t="str">
        <f t="shared" si="4"/>
        <v/>
      </c>
      <c r="O1655" s="194"/>
      <c r="P1655" s="194"/>
      <c r="Q1655" s="194"/>
      <c r="R1655" s="194"/>
      <c r="S1655" s="194"/>
      <c r="T1655" s="194"/>
      <c r="U1655" s="194"/>
      <c r="V1655" s="194"/>
      <c r="W1655" s="194"/>
      <c r="X1655" s="194"/>
      <c r="Y1655" s="194"/>
    </row>
    <row r="1656">
      <c r="A1656" s="574"/>
      <c r="B1656" s="574"/>
      <c r="C1656" s="574"/>
      <c r="D1656" s="574"/>
      <c r="E1656" s="574"/>
      <c r="F1656" s="574"/>
      <c r="G1656" s="574"/>
      <c r="H1656" s="574"/>
      <c r="I1656" s="574"/>
      <c r="J1656" s="194"/>
      <c r="K1656" s="488" t="str">
        <f t="shared" si="1"/>
        <v/>
      </c>
      <c r="L1656" s="489">
        <f t="shared" si="6"/>
        <v>123</v>
      </c>
      <c r="M1656" s="489">
        <f t="shared" si="3"/>
        <v>10</v>
      </c>
      <c r="N1656" s="489" t="str">
        <f t="shared" si="4"/>
        <v/>
      </c>
      <c r="O1656" s="194"/>
      <c r="P1656" s="194"/>
      <c r="Q1656" s="194"/>
      <c r="R1656" s="194"/>
      <c r="S1656" s="194"/>
      <c r="T1656" s="194"/>
      <c r="U1656" s="194"/>
      <c r="V1656" s="194"/>
      <c r="W1656" s="194"/>
      <c r="X1656" s="194"/>
      <c r="Y1656" s="194"/>
    </row>
    <row r="1657">
      <c r="A1657" s="574"/>
      <c r="B1657" s="574"/>
      <c r="C1657" s="574"/>
      <c r="D1657" s="574"/>
      <c r="E1657" s="574"/>
      <c r="F1657" s="574"/>
      <c r="G1657" s="574"/>
      <c r="H1657" s="574"/>
      <c r="I1657" s="574"/>
      <c r="J1657" s="194"/>
      <c r="K1657" s="488" t="str">
        <f t="shared" si="1"/>
        <v/>
      </c>
      <c r="L1657" s="489">
        <f t="shared" si="6"/>
        <v>123</v>
      </c>
      <c r="M1657" s="489">
        <f t="shared" si="3"/>
        <v>10</v>
      </c>
      <c r="N1657" s="489" t="str">
        <f t="shared" si="4"/>
        <v/>
      </c>
      <c r="O1657" s="194"/>
      <c r="P1657" s="194"/>
      <c r="Q1657" s="194"/>
      <c r="R1657" s="194"/>
      <c r="S1657" s="194"/>
      <c r="T1657" s="194"/>
      <c r="U1657" s="194"/>
      <c r="V1657" s="194"/>
      <c r="W1657" s="194"/>
      <c r="X1657" s="194"/>
      <c r="Y1657" s="194"/>
    </row>
    <row r="1658">
      <c r="A1658" s="574"/>
      <c r="B1658" s="574"/>
      <c r="C1658" s="574"/>
      <c r="D1658" s="574"/>
      <c r="E1658" s="574"/>
      <c r="F1658" s="574"/>
      <c r="G1658" s="574"/>
      <c r="H1658" s="574"/>
      <c r="I1658" s="574"/>
      <c r="J1658" s="194"/>
      <c r="K1658" s="488" t="str">
        <f t="shared" si="1"/>
        <v/>
      </c>
      <c r="L1658" s="489">
        <f t="shared" si="6"/>
        <v>123</v>
      </c>
      <c r="M1658" s="489">
        <f t="shared" si="3"/>
        <v>10</v>
      </c>
      <c r="N1658" s="489" t="str">
        <f t="shared" si="4"/>
        <v/>
      </c>
      <c r="O1658" s="194"/>
      <c r="P1658" s="194"/>
      <c r="Q1658" s="194"/>
      <c r="R1658" s="194"/>
      <c r="S1658" s="194"/>
      <c r="T1658" s="194"/>
      <c r="U1658" s="194"/>
      <c r="V1658" s="194"/>
      <c r="W1658" s="194"/>
      <c r="X1658" s="194"/>
      <c r="Y1658" s="194"/>
    </row>
    <row r="1659">
      <c r="A1659" s="574"/>
      <c r="B1659" s="574"/>
      <c r="C1659" s="574"/>
      <c r="D1659" s="574"/>
      <c r="E1659" s="574"/>
      <c r="F1659" s="574"/>
      <c r="G1659" s="574"/>
      <c r="H1659" s="574"/>
      <c r="I1659" s="574"/>
      <c r="J1659" s="194"/>
      <c r="K1659" s="488" t="str">
        <f t="shared" si="1"/>
        <v/>
      </c>
      <c r="L1659" s="489">
        <f t="shared" si="6"/>
        <v>123</v>
      </c>
      <c r="M1659" s="489">
        <f t="shared" si="3"/>
        <v>10</v>
      </c>
      <c r="N1659" s="489" t="str">
        <f t="shared" si="4"/>
        <v/>
      </c>
      <c r="O1659" s="194"/>
      <c r="P1659" s="194"/>
      <c r="Q1659" s="194"/>
      <c r="R1659" s="194"/>
      <c r="S1659" s="194"/>
      <c r="T1659" s="194"/>
      <c r="U1659" s="194"/>
      <c r="V1659" s="194"/>
      <c r="W1659" s="194"/>
      <c r="X1659" s="194"/>
      <c r="Y1659" s="194"/>
    </row>
    <row r="1660">
      <c r="A1660" s="574"/>
      <c r="B1660" s="574"/>
      <c r="C1660" s="574"/>
      <c r="D1660" s="574"/>
      <c r="E1660" s="574"/>
      <c r="F1660" s="574"/>
      <c r="G1660" s="574"/>
      <c r="H1660" s="574"/>
      <c r="I1660" s="574"/>
      <c r="J1660" s="194"/>
      <c r="K1660" s="488" t="str">
        <f t="shared" si="1"/>
        <v/>
      </c>
      <c r="L1660" s="489">
        <f t="shared" si="6"/>
        <v>123</v>
      </c>
      <c r="M1660" s="489">
        <f t="shared" si="3"/>
        <v>10</v>
      </c>
      <c r="N1660" s="489" t="str">
        <f t="shared" si="4"/>
        <v/>
      </c>
      <c r="O1660" s="194"/>
      <c r="P1660" s="194"/>
      <c r="Q1660" s="194"/>
      <c r="R1660" s="194"/>
      <c r="S1660" s="194"/>
      <c r="T1660" s="194"/>
      <c r="U1660" s="194"/>
      <c r="V1660" s="194"/>
      <c r="W1660" s="194"/>
      <c r="X1660" s="194"/>
      <c r="Y1660" s="194"/>
    </row>
    <row r="1661">
      <c r="A1661" s="574"/>
      <c r="B1661" s="574"/>
      <c r="C1661" s="574"/>
      <c r="D1661" s="574"/>
      <c r="E1661" s="574"/>
      <c r="F1661" s="574"/>
      <c r="G1661" s="574"/>
      <c r="H1661" s="574"/>
      <c r="I1661" s="574"/>
      <c r="J1661" s="194"/>
      <c r="K1661" s="488" t="str">
        <f t="shared" si="1"/>
        <v/>
      </c>
      <c r="L1661" s="489">
        <f t="shared" si="6"/>
        <v>123</v>
      </c>
      <c r="M1661" s="489">
        <f t="shared" si="3"/>
        <v>10</v>
      </c>
      <c r="N1661" s="489" t="str">
        <f t="shared" si="4"/>
        <v/>
      </c>
      <c r="O1661" s="194"/>
      <c r="P1661" s="194"/>
      <c r="Q1661" s="194"/>
      <c r="R1661" s="194"/>
      <c r="S1661" s="194"/>
      <c r="T1661" s="194"/>
      <c r="U1661" s="194"/>
      <c r="V1661" s="194"/>
      <c r="W1661" s="194"/>
      <c r="X1661" s="194"/>
      <c r="Y1661" s="194"/>
    </row>
    <row r="1662">
      <c r="A1662" s="574"/>
      <c r="B1662" s="574"/>
      <c r="C1662" s="574"/>
      <c r="D1662" s="574"/>
      <c r="E1662" s="574"/>
      <c r="F1662" s="574"/>
      <c r="G1662" s="574"/>
      <c r="H1662" s="574"/>
      <c r="I1662" s="574"/>
      <c r="J1662" s="194"/>
      <c r="K1662" s="488" t="str">
        <f t="shared" si="1"/>
        <v/>
      </c>
      <c r="L1662" s="489">
        <f t="shared" si="6"/>
        <v>123</v>
      </c>
      <c r="M1662" s="489">
        <f t="shared" si="3"/>
        <v>10</v>
      </c>
      <c r="N1662" s="489" t="str">
        <f t="shared" si="4"/>
        <v/>
      </c>
      <c r="O1662" s="194"/>
      <c r="P1662" s="194"/>
      <c r="Q1662" s="194"/>
      <c r="R1662" s="194"/>
      <c r="S1662" s="194"/>
      <c r="T1662" s="194"/>
      <c r="U1662" s="194"/>
      <c r="V1662" s="194"/>
      <c r="W1662" s="194"/>
      <c r="X1662" s="194"/>
      <c r="Y1662" s="194"/>
    </row>
    <row r="1663">
      <c r="A1663" s="574"/>
      <c r="B1663" s="574"/>
      <c r="C1663" s="574"/>
      <c r="D1663" s="574"/>
      <c r="E1663" s="574"/>
      <c r="F1663" s="574"/>
      <c r="G1663" s="574"/>
      <c r="H1663" s="574"/>
      <c r="I1663" s="574"/>
      <c r="J1663" s="194"/>
      <c r="K1663" s="488" t="str">
        <f t="shared" si="1"/>
        <v/>
      </c>
      <c r="L1663" s="489">
        <f t="shared" si="6"/>
        <v>123</v>
      </c>
      <c r="M1663" s="489">
        <f t="shared" si="3"/>
        <v>10</v>
      </c>
      <c r="N1663" s="489" t="str">
        <f t="shared" si="4"/>
        <v/>
      </c>
      <c r="O1663" s="194"/>
      <c r="P1663" s="194"/>
      <c r="Q1663" s="194"/>
      <c r="R1663" s="194"/>
      <c r="S1663" s="194"/>
      <c r="T1663" s="194"/>
      <c r="U1663" s="194"/>
      <c r="V1663" s="194"/>
      <c r="W1663" s="194"/>
      <c r="X1663" s="194"/>
      <c r="Y1663" s="194"/>
    </row>
    <row r="1664">
      <c r="A1664" s="574"/>
      <c r="B1664" s="574"/>
      <c r="C1664" s="574"/>
      <c r="D1664" s="574"/>
      <c r="E1664" s="574"/>
      <c r="F1664" s="574"/>
      <c r="G1664" s="574"/>
      <c r="H1664" s="574"/>
      <c r="I1664" s="574"/>
      <c r="J1664" s="194"/>
      <c r="K1664" s="488" t="str">
        <f t="shared" si="1"/>
        <v/>
      </c>
      <c r="L1664" s="489">
        <f t="shared" si="6"/>
        <v>123</v>
      </c>
      <c r="M1664" s="489">
        <f t="shared" si="3"/>
        <v>10</v>
      </c>
      <c r="N1664" s="489" t="str">
        <f t="shared" si="4"/>
        <v/>
      </c>
      <c r="O1664" s="194"/>
      <c r="P1664" s="194"/>
      <c r="Q1664" s="194"/>
      <c r="R1664" s="194"/>
      <c r="S1664" s="194"/>
      <c r="T1664" s="194"/>
      <c r="U1664" s="194"/>
      <c r="V1664" s="194"/>
      <c r="W1664" s="194"/>
      <c r="X1664" s="194"/>
      <c r="Y1664" s="194"/>
    </row>
    <row r="1665">
      <c r="A1665" s="574"/>
      <c r="B1665" s="574"/>
      <c r="C1665" s="574"/>
      <c r="D1665" s="574"/>
      <c r="E1665" s="574"/>
      <c r="F1665" s="574"/>
      <c r="G1665" s="574"/>
      <c r="H1665" s="574"/>
      <c r="I1665" s="574"/>
      <c r="J1665" s="194"/>
      <c r="K1665" s="488" t="str">
        <f t="shared" si="1"/>
        <v/>
      </c>
      <c r="L1665" s="489">
        <f t="shared" si="6"/>
        <v>123</v>
      </c>
      <c r="M1665" s="489">
        <f t="shared" si="3"/>
        <v>10</v>
      </c>
      <c r="N1665" s="489" t="str">
        <f t="shared" si="4"/>
        <v/>
      </c>
      <c r="O1665" s="194"/>
      <c r="P1665" s="194"/>
      <c r="Q1665" s="194"/>
      <c r="R1665" s="194"/>
      <c r="S1665" s="194"/>
      <c r="T1665" s="194"/>
      <c r="U1665" s="194"/>
      <c r="V1665" s="194"/>
      <c r="W1665" s="194"/>
      <c r="X1665" s="194"/>
      <c r="Y1665" s="194"/>
    </row>
    <row r="1666">
      <c r="A1666" s="574"/>
      <c r="B1666" s="574"/>
      <c r="C1666" s="574"/>
      <c r="D1666" s="574"/>
      <c r="E1666" s="574"/>
      <c r="F1666" s="574"/>
      <c r="G1666" s="574"/>
      <c r="H1666" s="574"/>
      <c r="I1666" s="574"/>
      <c r="J1666" s="194"/>
      <c r="K1666" s="488" t="str">
        <f t="shared" si="1"/>
        <v/>
      </c>
      <c r="L1666" s="489">
        <f t="shared" si="6"/>
        <v>123</v>
      </c>
      <c r="M1666" s="489">
        <f t="shared" si="3"/>
        <v>10</v>
      </c>
      <c r="N1666" s="489" t="str">
        <f t="shared" si="4"/>
        <v/>
      </c>
      <c r="O1666" s="194"/>
      <c r="P1666" s="194"/>
      <c r="Q1666" s="194"/>
      <c r="R1666" s="194"/>
      <c r="S1666" s="194"/>
      <c r="T1666" s="194"/>
      <c r="U1666" s="194"/>
      <c r="V1666" s="194"/>
      <c r="W1666" s="194"/>
      <c r="X1666" s="194"/>
      <c r="Y1666" s="194"/>
    </row>
    <row r="1667">
      <c r="A1667" s="574"/>
      <c r="B1667" s="574"/>
      <c r="C1667" s="574"/>
      <c r="D1667" s="574"/>
      <c r="E1667" s="574"/>
      <c r="F1667" s="574"/>
      <c r="G1667" s="574"/>
      <c r="H1667" s="574"/>
      <c r="I1667" s="574"/>
      <c r="J1667" s="194"/>
      <c r="K1667" s="488" t="str">
        <f t="shared" si="1"/>
        <v/>
      </c>
      <c r="L1667" s="489">
        <f t="shared" si="6"/>
        <v>123</v>
      </c>
      <c r="M1667" s="489">
        <f t="shared" si="3"/>
        <v>10</v>
      </c>
      <c r="N1667" s="489" t="str">
        <f t="shared" si="4"/>
        <v/>
      </c>
      <c r="O1667" s="194"/>
      <c r="P1667" s="194"/>
      <c r="Q1667" s="194"/>
      <c r="R1667" s="194"/>
      <c r="S1667" s="194"/>
      <c r="T1667" s="194"/>
      <c r="U1667" s="194"/>
      <c r="V1667" s="194"/>
      <c r="W1667" s="194"/>
      <c r="X1667" s="194"/>
      <c r="Y1667" s="194"/>
    </row>
    <row r="1668">
      <c r="A1668" s="574"/>
      <c r="B1668" s="574"/>
      <c r="C1668" s="574"/>
      <c r="D1668" s="574"/>
      <c r="E1668" s="574"/>
      <c r="F1668" s="574"/>
      <c r="G1668" s="574"/>
      <c r="H1668" s="574"/>
      <c r="I1668" s="574"/>
      <c r="J1668" s="194"/>
      <c r="K1668" s="488" t="str">
        <f t="shared" si="1"/>
        <v/>
      </c>
      <c r="L1668" s="489">
        <f t="shared" si="6"/>
        <v>123</v>
      </c>
      <c r="M1668" s="489">
        <f t="shared" si="3"/>
        <v>10</v>
      </c>
      <c r="N1668" s="489" t="str">
        <f t="shared" si="4"/>
        <v/>
      </c>
      <c r="O1668" s="194"/>
      <c r="P1668" s="194"/>
      <c r="Q1668" s="194"/>
      <c r="R1668" s="194"/>
      <c r="S1668" s="194"/>
      <c r="T1668" s="194"/>
      <c r="U1668" s="194"/>
      <c r="V1668" s="194"/>
      <c r="W1668" s="194"/>
      <c r="X1668" s="194"/>
      <c r="Y1668" s="194"/>
    </row>
    <row r="1669">
      <c r="A1669" s="574"/>
      <c r="B1669" s="574"/>
      <c r="C1669" s="574"/>
      <c r="D1669" s="574"/>
      <c r="E1669" s="574"/>
      <c r="F1669" s="574"/>
      <c r="G1669" s="574"/>
      <c r="H1669" s="574"/>
      <c r="I1669" s="574"/>
      <c r="J1669" s="194"/>
      <c r="K1669" s="488" t="str">
        <f t="shared" si="1"/>
        <v/>
      </c>
      <c r="L1669" s="489">
        <f t="shared" si="6"/>
        <v>123</v>
      </c>
      <c r="M1669" s="489">
        <f t="shared" si="3"/>
        <v>10</v>
      </c>
      <c r="N1669" s="489" t="str">
        <f t="shared" si="4"/>
        <v/>
      </c>
      <c r="O1669" s="194"/>
      <c r="P1669" s="194"/>
      <c r="Q1669" s="194"/>
      <c r="R1669" s="194"/>
      <c r="S1669" s="194"/>
      <c r="T1669" s="194"/>
      <c r="U1669" s="194"/>
      <c r="V1669" s="194"/>
      <c r="W1669" s="194"/>
      <c r="X1669" s="194"/>
      <c r="Y1669" s="194"/>
    </row>
    <row r="1670">
      <c r="A1670" s="574"/>
      <c r="B1670" s="574"/>
      <c r="C1670" s="574"/>
      <c r="D1670" s="574"/>
      <c r="E1670" s="574"/>
      <c r="F1670" s="574"/>
      <c r="G1670" s="574"/>
      <c r="H1670" s="574"/>
      <c r="I1670" s="574"/>
      <c r="J1670" s="194"/>
      <c r="K1670" s="488" t="str">
        <f t="shared" si="1"/>
        <v/>
      </c>
      <c r="L1670" s="489">
        <f t="shared" si="6"/>
        <v>123</v>
      </c>
      <c r="M1670" s="489">
        <f t="shared" si="3"/>
        <v>10</v>
      </c>
      <c r="N1670" s="489" t="str">
        <f t="shared" si="4"/>
        <v/>
      </c>
      <c r="O1670" s="194"/>
      <c r="P1670" s="194"/>
      <c r="Q1670" s="194"/>
      <c r="R1670" s="194"/>
      <c r="S1670" s="194"/>
      <c r="T1670" s="194"/>
      <c r="U1670" s="194"/>
      <c r="V1670" s="194"/>
      <c r="W1670" s="194"/>
      <c r="X1670" s="194"/>
      <c r="Y1670" s="194"/>
    </row>
    <row r="1671">
      <c r="A1671" s="574"/>
      <c r="B1671" s="574"/>
      <c r="C1671" s="574"/>
      <c r="D1671" s="574"/>
      <c r="E1671" s="574"/>
      <c r="F1671" s="574"/>
      <c r="G1671" s="574"/>
      <c r="H1671" s="574"/>
      <c r="I1671" s="574"/>
      <c r="J1671" s="194"/>
      <c r="K1671" s="488" t="str">
        <f t="shared" si="1"/>
        <v/>
      </c>
      <c r="L1671" s="489">
        <f t="shared" si="6"/>
        <v>123</v>
      </c>
      <c r="M1671" s="489">
        <f t="shared" si="3"/>
        <v>10</v>
      </c>
      <c r="N1671" s="489" t="str">
        <f t="shared" si="4"/>
        <v/>
      </c>
      <c r="O1671" s="194"/>
      <c r="P1671" s="194"/>
      <c r="Q1671" s="194"/>
      <c r="R1671" s="194"/>
      <c r="S1671" s="194"/>
      <c r="T1671" s="194"/>
      <c r="U1671" s="194"/>
      <c r="V1671" s="194"/>
      <c r="W1671" s="194"/>
      <c r="X1671" s="194"/>
      <c r="Y1671" s="194"/>
    </row>
    <row r="1672">
      <c r="A1672" s="574"/>
      <c r="B1672" s="574"/>
      <c r="C1672" s="574"/>
      <c r="D1672" s="574"/>
      <c r="E1672" s="574"/>
      <c r="F1672" s="574"/>
      <c r="G1672" s="574"/>
      <c r="H1672" s="574"/>
      <c r="I1672" s="574"/>
      <c r="J1672" s="194"/>
      <c r="K1672" s="488" t="str">
        <f t="shared" si="1"/>
        <v/>
      </c>
      <c r="L1672" s="489">
        <f t="shared" si="6"/>
        <v>123</v>
      </c>
      <c r="M1672" s="489">
        <f t="shared" si="3"/>
        <v>10</v>
      </c>
      <c r="N1672" s="489" t="str">
        <f t="shared" si="4"/>
        <v/>
      </c>
      <c r="O1672" s="194"/>
      <c r="P1672" s="194"/>
      <c r="Q1672" s="194"/>
      <c r="R1672" s="194"/>
      <c r="S1672" s="194"/>
      <c r="T1672" s="194"/>
      <c r="U1672" s="194"/>
      <c r="V1672" s="194"/>
      <c r="W1672" s="194"/>
      <c r="X1672" s="194"/>
      <c r="Y1672" s="194"/>
    </row>
    <row r="1673">
      <c r="A1673" s="574"/>
      <c r="B1673" s="574"/>
      <c r="C1673" s="574"/>
      <c r="D1673" s="574"/>
      <c r="E1673" s="574"/>
      <c r="F1673" s="574"/>
      <c r="G1673" s="574"/>
      <c r="H1673" s="574"/>
      <c r="I1673" s="574"/>
      <c r="J1673" s="194"/>
      <c r="K1673" s="488" t="str">
        <f t="shared" si="1"/>
        <v/>
      </c>
      <c r="L1673" s="489">
        <f t="shared" si="6"/>
        <v>123</v>
      </c>
      <c r="M1673" s="489">
        <f t="shared" si="3"/>
        <v>10</v>
      </c>
      <c r="N1673" s="489" t="str">
        <f t="shared" si="4"/>
        <v/>
      </c>
      <c r="O1673" s="194"/>
      <c r="P1673" s="194"/>
      <c r="Q1673" s="194"/>
      <c r="R1673" s="194"/>
      <c r="S1673" s="194"/>
      <c r="T1673" s="194"/>
      <c r="U1673" s="194"/>
      <c r="V1673" s="194"/>
      <c r="W1673" s="194"/>
      <c r="X1673" s="194"/>
      <c r="Y1673" s="194"/>
    </row>
    <row r="1674">
      <c r="A1674" s="574"/>
      <c r="B1674" s="574"/>
      <c r="C1674" s="574"/>
      <c r="D1674" s="574"/>
      <c r="E1674" s="574"/>
      <c r="F1674" s="574"/>
      <c r="G1674" s="574"/>
      <c r="H1674" s="574"/>
      <c r="I1674" s="574"/>
      <c r="J1674" s="194"/>
      <c r="K1674" s="488" t="str">
        <f t="shared" si="1"/>
        <v/>
      </c>
      <c r="L1674" s="489">
        <f t="shared" si="6"/>
        <v>123</v>
      </c>
      <c r="M1674" s="489">
        <f t="shared" si="3"/>
        <v>10</v>
      </c>
      <c r="N1674" s="489" t="str">
        <f t="shared" si="4"/>
        <v/>
      </c>
      <c r="O1674" s="194"/>
      <c r="P1674" s="194"/>
      <c r="Q1674" s="194"/>
      <c r="R1674" s="194"/>
      <c r="S1674" s="194"/>
      <c r="T1674" s="194"/>
      <c r="U1674" s="194"/>
      <c r="V1674" s="194"/>
      <c r="W1674" s="194"/>
      <c r="X1674" s="194"/>
      <c r="Y1674" s="194"/>
    </row>
    <row r="1675">
      <c r="A1675" s="574"/>
      <c r="B1675" s="574"/>
      <c r="C1675" s="574"/>
      <c r="D1675" s="574"/>
      <c r="E1675" s="574"/>
      <c r="F1675" s="574"/>
      <c r="G1675" s="574"/>
      <c r="H1675" s="574"/>
      <c r="I1675" s="574"/>
      <c r="J1675" s="194"/>
      <c r="K1675" s="488" t="str">
        <f t="shared" si="1"/>
        <v/>
      </c>
      <c r="L1675" s="489">
        <f t="shared" si="6"/>
        <v>123</v>
      </c>
      <c r="M1675" s="489">
        <f t="shared" si="3"/>
        <v>10</v>
      </c>
      <c r="N1675" s="489" t="str">
        <f t="shared" si="4"/>
        <v/>
      </c>
      <c r="O1675" s="194"/>
      <c r="P1675" s="194"/>
      <c r="Q1675" s="194"/>
      <c r="R1675" s="194"/>
      <c r="S1675" s="194"/>
      <c r="T1675" s="194"/>
      <c r="U1675" s="194"/>
      <c r="V1675" s="194"/>
      <c r="W1675" s="194"/>
      <c r="X1675" s="194"/>
      <c r="Y1675" s="194"/>
    </row>
    <row r="1676">
      <c r="A1676" s="574"/>
      <c r="B1676" s="574"/>
      <c r="C1676" s="574"/>
      <c r="D1676" s="574"/>
      <c r="E1676" s="574"/>
      <c r="F1676" s="574"/>
      <c r="G1676" s="574"/>
      <c r="H1676" s="574"/>
      <c r="I1676" s="574"/>
      <c r="J1676" s="194"/>
      <c r="K1676" s="488" t="str">
        <f t="shared" si="1"/>
        <v/>
      </c>
      <c r="L1676" s="489">
        <f t="shared" si="6"/>
        <v>123</v>
      </c>
      <c r="M1676" s="489">
        <f t="shared" si="3"/>
        <v>10</v>
      </c>
      <c r="N1676" s="489" t="str">
        <f t="shared" si="4"/>
        <v/>
      </c>
      <c r="O1676" s="194"/>
      <c r="P1676" s="194"/>
      <c r="Q1676" s="194"/>
      <c r="R1676" s="194"/>
      <c r="S1676" s="194"/>
      <c r="T1676" s="194"/>
      <c r="U1676" s="194"/>
      <c r="V1676" s="194"/>
      <c r="W1676" s="194"/>
      <c r="X1676" s="194"/>
      <c r="Y1676" s="194"/>
    </row>
    <row r="1677">
      <c r="A1677" s="574"/>
      <c r="B1677" s="574"/>
      <c r="C1677" s="574"/>
      <c r="D1677" s="574"/>
      <c r="E1677" s="574"/>
      <c r="F1677" s="574"/>
      <c r="G1677" s="574"/>
      <c r="H1677" s="574"/>
      <c r="I1677" s="574"/>
      <c r="J1677" s="194"/>
      <c r="K1677" s="488" t="str">
        <f t="shared" si="1"/>
        <v/>
      </c>
      <c r="L1677" s="489">
        <f t="shared" si="6"/>
        <v>123</v>
      </c>
      <c r="M1677" s="489">
        <f t="shared" si="3"/>
        <v>10</v>
      </c>
      <c r="N1677" s="489" t="str">
        <f t="shared" si="4"/>
        <v/>
      </c>
      <c r="O1677" s="194"/>
      <c r="P1677" s="194"/>
      <c r="Q1677" s="194"/>
      <c r="R1677" s="194"/>
      <c r="S1677" s="194"/>
      <c r="T1677" s="194"/>
      <c r="U1677" s="194"/>
      <c r="V1677" s="194"/>
      <c r="W1677" s="194"/>
      <c r="X1677" s="194"/>
      <c r="Y1677" s="194"/>
    </row>
    <row r="1678">
      <c r="A1678" s="574"/>
      <c r="B1678" s="574"/>
      <c r="C1678" s="574"/>
      <c r="D1678" s="574"/>
      <c r="E1678" s="574"/>
      <c r="F1678" s="574"/>
      <c r="G1678" s="574"/>
      <c r="H1678" s="574"/>
      <c r="I1678" s="574"/>
      <c r="J1678" s="194"/>
      <c r="K1678" s="488" t="str">
        <f t="shared" si="1"/>
        <v/>
      </c>
      <c r="L1678" s="489">
        <f t="shared" si="6"/>
        <v>123</v>
      </c>
      <c r="M1678" s="489">
        <f t="shared" si="3"/>
        <v>10</v>
      </c>
      <c r="N1678" s="489" t="str">
        <f t="shared" si="4"/>
        <v/>
      </c>
      <c r="O1678" s="194"/>
      <c r="P1678" s="194"/>
      <c r="Q1678" s="194"/>
      <c r="R1678" s="194"/>
      <c r="S1678" s="194"/>
      <c r="T1678" s="194"/>
      <c r="U1678" s="194"/>
      <c r="V1678" s="194"/>
      <c r="W1678" s="194"/>
      <c r="X1678" s="194"/>
      <c r="Y1678" s="194"/>
    </row>
    <row r="1679">
      <c r="A1679" s="574"/>
      <c r="B1679" s="574"/>
      <c r="C1679" s="574"/>
      <c r="D1679" s="574"/>
      <c r="E1679" s="574"/>
      <c r="F1679" s="574"/>
      <c r="G1679" s="574"/>
      <c r="H1679" s="574"/>
      <c r="I1679" s="574"/>
      <c r="J1679" s="194"/>
      <c r="K1679" s="488" t="str">
        <f t="shared" si="1"/>
        <v/>
      </c>
      <c r="L1679" s="489">
        <f t="shared" si="6"/>
        <v>123</v>
      </c>
      <c r="M1679" s="489">
        <f t="shared" si="3"/>
        <v>10</v>
      </c>
      <c r="N1679" s="489" t="str">
        <f t="shared" si="4"/>
        <v/>
      </c>
      <c r="O1679" s="194"/>
      <c r="P1679" s="194"/>
      <c r="Q1679" s="194"/>
      <c r="R1679" s="194"/>
      <c r="S1679" s="194"/>
      <c r="T1679" s="194"/>
      <c r="U1679" s="194"/>
      <c r="V1679" s="194"/>
      <c r="W1679" s="194"/>
      <c r="X1679" s="194"/>
      <c r="Y1679" s="194"/>
    </row>
    <row r="1680">
      <c r="A1680" s="574"/>
      <c r="B1680" s="574"/>
      <c r="C1680" s="574"/>
      <c r="D1680" s="574"/>
      <c r="E1680" s="574"/>
      <c r="F1680" s="574"/>
      <c r="G1680" s="574"/>
      <c r="H1680" s="574"/>
      <c r="I1680" s="574"/>
      <c r="J1680" s="194"/>
      <c r="K1680" s="488" t="str">
        <f t="shared" si="1"/>
        <v/>
      </c>
      <c r="L1680" s="489">
        <f t="shared" si="6"/>
        <v>123</v>
      </c>
      <c r="M1680" s="489">
        <f t="shared" si="3"/>
        <v>10</v>
      </c>
      <c r="N1680" s="489" t="str">
        <f t="shared" si="4"/>
        <v/>
      </c>
      <c r="O1680" s="194"/>
      <c r="P1680" s="194"/>
      <c r="Q1680" s="194"/>
      <c r="R1680" s="194"/>
      <c r="S1680" s="194"/>
      <c r="T1680" s="194"/>
      <c r="U1680" s="194"/>
      <c r="V1680" s="194"/>
      <c r="W1680" s="194"/>
      <c r="X1680" s="194"/>
      <c r="Y1680" s="194"/>
    </row>
    <row r="1681">
      <c r="A1681" s="574"/>
      <c r="B1681" s="574"/>
      <c r="C1681" s="574"/>
      <c r="D1681" s="574"/>
      <c r="E1681" s="574"/>
      <c r="F1681" s="574"/>
      <c r="G1681" s="574"/>
      <c r="H1681" s="574"/>
      <c r="I1681" s="574"/>
      <c r="J1681" s="194"/>
      <c r="K1681" s="488" t="str">
        <f t="shared" si="1"/>
        <v/>
      </c>
      <c r="L1681" s="489">
        <f t="shared" si="6"/>
        <v>123</v>
      </c>
      <c r="M1681" s="489">
        <f t="shared" si="3"/>
        <v>10</v>
      </c>
      <c r="N1681" s="489" t="str">
        <f t="shared" si="4"/>
        <v/>
      </c>
      <c r="O1681" s="194"/>
      <c r="P1681" s="194"/>
      <c r="Q1681" s="194"/>
      <c r="R1681" s="194"/>
      <c r="S1681" s="194"/>
      <c r="T1681" s="194"/>
      <c r="U1681" s="194"/>
      <c r="V1681" s="194"/>
      <c r="W1681" s="194"/>
      <c r="X1681" s="194"/>
      <c r="Y1681" s="194"/>
    </row>
    <row r="1682">
      <c r="A1682" s="574"/>
      <c r="B1682" s="574"/>
      <c r="C1682" s="574"/>
      <c r="D1682" s="574"/>
      <c r="E1682" s="574"/>
      <c r="F1682" s="574"/>
      <c r="G1682" s="574"/>
      <c r="H1682" s="574"/>
      <c r="I1682" s="574"/>
      <c r="J1682" s="194"/>
      <c r="K1682" s="488" t="str">
        <f t="shared" si="1"/>
        <v/>
      </c>
      <c r="L1682" s="489">
        <f t="shared" si="6"/>
        <v>123</v>
      </c>
      <c r="M1682" s="489">
        <f t="shared" si="3"/>
        <v>10</v>
      </c>
      <c r="N1682" s="489" t="str">
        <f t="shared" si="4"/>
        <v/>
      </c>
      <c r="O1682" s="194"/>
      <c r="P1682" s="194"/>
      <c r="Q1682" s="194"/>
      <c r="R1682" s="194"/>
      <c r="S1682" s="194"/>
      <c r="T1682" s="194"/>
      <c r="U1682" s="194"/>
      <c r="V1682" s="194"/>
      <c r="W1682" s="194"/>
      <c r="X1682" s="194"/>
      <c r="Y1682" s="194"/>
    </row>
    <row r="1683">
      <c r="A1683" s="574"/>
      <c r="B1683" s="574"/>
      <c r="C1683" s="574"/>
      <c r="D1683" s="574"/>
      <c r="E1683" s="574"/>
      <c r="F1683" s="574"/>
      <c r="G1683" s="574"/>
      <c r="H1683" s="574"/>
      <c r="I1683" s="574"/>
      <c r="J1683" s="194"/>
      <c r="K1683" s="488" t="str">
        <f t="shared" si="1"/>
        <v/>
      </c>
      <c r="L1683" s="489">
        <f t="shared" si="6"/>
        <v>123</v>
      </c>
      <c r="M1683" s="489">
        <f t="shared" si="3"/>
        <v>10</v>
      </c>
      <c r="N1683" s="489" t="str">
        <f t="shared" si="4"/>
        <v/>
      </c>
      <c r="O1683" s="194"/>
      <c r="P1683" s="194"/>
      <c r="Q1683" s="194"/>
      <c r="R1683" s="194"/>
      <c r="S1683" s="194"/>
      <c r="T1683" s="194"/>
      <c r="U1683" s="194"/>
      <c r="V1683" s="194"/>
      <c r="W1683" s="194"/>
      <c r="X1683" s="194"/>
      <c r="Y1683" s="194"/>
    </row>
    <row r="1684">
      <c r="A1684" s="574"/>
      <c r="B1684" s="574"/>
      <c r="C1684" s="574"/>
      <c r="D1684" s="574"/>
      <c r="E1684" s="574"/>
      <c r="F1684" s="574"/>
      <c r="G1684" s="574"/>
      <c r="H1684" s="574"/>
      <c r="I1684" s="574"/>
      <c r="J1684" s="194"/>
      <c r="K1684" s="488" t="str">
        <f t="shared" si="1"/>
        <v/>
      </c>
      <c r="L1684" s="489">
        <f t="shared" si="6"/>
        <v>123</v>
      </c>
      <c r="M1684" s="489">
        <f t="shared" si="3"/>
        <v>10</v>
      </c>
      <c r="N1684" s="489" t="str">
        <f t="shared" si="4"/>
        <v/>
      </c>
      <c r="O1684" s="194"/>
      <c r="P1684" s="194"/>
      <c r="Q1684" s="194"/>
      <c r="R1684" s="194"/>
      <c r="S1684" s="194"/>
      <c r="T1684" s="194"/>
      <c r="U1684" s="194"/>
      <c r="V1684" s="194"/>
      <c r="W1684" s="194"/>
      <c r="X1684" s="194"/>
      <c r="Y1684" s="194"/>
    </row>
    <row r="1685">
      <c r="A1685" s="574"/>
      <c r="B1685" s="574"/>
      <c r="C1685" s="574"/>
      <c r="D1685" s="574"/>
      <c r="E1685" s="574"/>
      <c r="F1685" s="574"/>
      <c r="G1685" s="574"/>
      <c r="H1685" s="574"/>
      <c r="I1685" s="574"/>
      <c r="J1685" s="194"/>
      <c r="K1685" s="488" t="str">
        <f t="shared" si="1"/>
        <v/>
      </c>
      <c r="L1685" s="489">
        <f t="shared" si="6"/>
        <v>123</v>
      </c>
      <c r="M1685" s="489">
        <f t="shared" si="3"/>
        <v>10</v>
      </c>
      <c r="N1685" s="489" t="str">
        <f t="shared" si="4"/>
        <v/>
      </c>
      <c r="O1685" s="194"/>
      <c r="P1685" s="194"/>
      <c r="Q1685" s="194"/>
      <c r="R1685" s="194"/>
      <c r="S1685" s="194"/>
      <c r="T1685" s="194"/>
      <c r="U1685" s="194"/>
      <c r="V1685" s="194"/>
      <c r="W1685" s="194"/>
      <c r="X1685" s="194"/>
      <c r="Y1685" s="194"/>
    </row>
    <row r="1686">
      <c r="A1686" s="574"/>
      <c r="B1686" s="574"/>
      <c r="C1686" s="574"/>
      <c r="D1686" s="574"/>
      <c r="E1686" s="574"/>
      <c r="F1686" s="574"/>
      <c r="G1686" s="574"/>
      <c r="H1686" s="574"/>
      <c r="I1686" s="574"/>
      <c r="J1686" s="194"/>
      <c r="K1686" s="488" t="str">
        <f t="shared" si="1"/>
        <v/>
      </c>
      <c r="L1686" s="489">
        <f t="shared" si="6"/>
        <v>123</v>
      </c>
      <c r="M1686" s="489">
        <f t="shared" si="3"/>
        <v>10</v>
      </c>
      <c r="N1686" s="489" t="str">
        <f t="shared" si="4"/>
        <v/>
      </c>
      <c r="O1686" s="194"/>
      <c r="P1686" s="194"/>
      <c r="Q1686" s="194"/>
      <c r="R1686" s="194"/>
      <c r="S1686" s="194"/>
      <c r="T1686" s="194"/>
      <c r="U1686" s="194"/>
      <c r="V1686" s="194"/>
      <c r="W1686" s="194"/>
      <c r="X1686" s="194"/>
      <c r="Y1686" s="194"/>
    </row>
    <row r="1687">
      <c r="A1687" s="574"/>
      <c r="B1687" s="574"/>
      <c r="C1687" s="574"/>
      <c r="D1687" s="574"/>
      <c r="E1687" s="574"/>
      <c r="F1687" s="574"/>
      <c r="G1687" s="574"/>
      <c r="H1687" s="574"/>
      <c r="I1687" s="574"/>
      <c r="J1687" s="194"/>
      <c r="K1687" s="488" t="str">
        <f t="shared" si="1"/>
        <v/>
      </c>
      <c r="L1687" s="489">
        <f t="shared" si="6"/>
        <v>123</v>
      </c>
      <c r="M1687" s="489">
        <f t="shared" si="3"/>
        <v>10</v>
      </c>
      <c r="N1687" s="489" t="str">
        <f t="shared" si="4"/>
        <v/>
      </c>
      <c r="O1687" s="194"/>
      <c r="P1687" s="194"/>
      <c r="Q1687" s="194"/>
      <c r="R1687" s="194"/>
      <c r="S1687" s="194"/>
      <c r="T1687" s="194"/>
      <c r="U1687" s="194"/>
      <c r="V1687" s="194"/>
      <c r="W1687" s="194"/>
      <c r="X1687" s="194"/>
      <c r="Y1687" s="194"/>
    </row>
    <row r="1688">
      <c r="A1688" s="574"/>
      <c r="B1688" s="574"/>
      <c r="C1688" s="574"/>
      <c r="D1688" s="574"/>
      <c r="E1688" s="574"/>
      <c r="F1688" s="574"/>
      <c r="G1688" s="574"/>
      <c r="H1688" s="574"/>
      <c r="I1688" s="574"/>
      <c r="J1688" s="194"/>
      <c r="K1688" s="488" t="str">
        <f t="shared" si="1"/>
        <v/>
      </c>
      <c r="L1688" s="489">
        <f t="shared" si="6"/>
        <v>123</v>
      </c>
      <c r="M1688" s="489">
        <f t="shared" si="3"/>
        <v>10</v>
      </c>
      <c r="N1688" s="489" t="str">
        <f t="shared" si="4"/>
        <v/>
      </c>
      <c r="O1688" s="194"/>
      <c r="P1688" s="194"/>
      <c r="Q1688" s="194"/>
      <c r="R1688" s="194"/>
      <c r="S1688" s="194"/>
      <c r="T1688" s="194"/>
      <c r="U1688" s="194"/>
      <c r="V1688" s="194"/>
      <c r="W1688" s="194"/>
      <c r="X1688" s="194"/>
      <c r="Y1688" s="194"/>
    </row>
    <row r="1689">
      <c r="A1689" s="574"/>
      <c r="B1689" s="574"/>
      <c r="C1689" s="574"/>
      <c r="D1689" s="574"/>
      <c r="E1689" s="574"/>
      <c r="F1689" s="574"/>
      <c r="G1689" s="574"/>
      <c r="H1689" s="574"/>
      <c r="I1689" s="574"/>
      <c r="J1689" s="194"/>
      <c r="K1689" s="488" t="str">
        <f t="shared" si="1"/>
        <v/>
      </c>
      <c r="L1689" s="489">
        <f t="shared" si="6"/>
        <v>123</v>
      </c>
      <c r="M1689" s="489">
        <f t="shared" si="3"/>
        <v>10</v>
      </c>
      <c r="N1689" s="489" t="str">
        <f t="shared" si="4"/>
        <v/>
      </c>
      <c r="O1689" s="194"/>
      <c r="P1689" s="194"/>
      <c r="Q1689" s="194"/>
      <c r="R1689" s="194"/>
      <c r="S1689" s="194"/>
      <c r="T1689" s="194"/>
      <c r="U1689" s="194"/>
      <c r="V1689" s="194"/>
      <c r="W1689" s="194"/>
      <c r="X1689" s="194"/>
      <c r="Y1689" s="194"/>
    </row>
    <row r="1690">
      <c r="A1690" s="574"/>
      <c r="B1690" s="574"/>
      <c r="C1690" s="574"/>
      <c r="D1690" s="574"/>
      <c r="E1690" s="574"/>
      <c r="F1690" s="574"/>
      <c r="G1690" s="574"/>
      <c r="H1690" s="574"/>
      <c r="I1690" s="574"/>
      <c r="J1690" s="194"/>
      <c r="K1690" s="488" t="str">
        <f t="shared" si="1"/>
        <v/>
      </c>
      <c r="L1690" s="489">
        <f t="shared" si="6"/>
        <v>123</v>
      </c>
      <c r="M1690" s="489">
        <f t="shared" si="3"/>
        <v>10</v>
      </c>
      <c r="N1690" s="489" t="str">
        <f t="shared" si="4"/>
        <v/>
      </c>
      <c r="O1690" s="194"/>
      <c r="P1690" s="194"/>
      <c r="Q1690" s="194"/>
      <c r="R1690" s="194"/>
      <c r="S1690" s="194"/>
      <c r="T1690" s="194"/>
      <c r="U1690" s="194"/>
      <c r="V1690" s="194"/>
      <c r="W1690" s="194"/>
      <c r="X1690" s="194"/>
      <c r="Y1690" s="194"/>
    </row>
    <row r="1691">
      <c r="A1691" s="574"/>
      <c r="B1691" s="574"/>
      <c r="C1691" s="574"/>
      <c r="D1691" s="574"/>
      <c r="E1691" s="574"/>
      <c r="F1691" s="574"/>
      <c r="G1691" s="574"/>
      <c r="H1691" s="574"/>
      <c r="I1691" s="574"/>
      <c r="J1691" s="194"/>
      <c r="K1691" s="488" t="str">
        <f t="shared" si="1"/>
        <v/>
      </c>
      <c r="L1691" s="489">
        <f t="shared" si="6"/>
        <v>123</v>
      </c>
      <c r="M1691" s="489">
        <f t="shared" si="3"/>
        <v>10</v>
      </c>
      <c r="N1691" s="489" t="str">
        <f t="shared" si="4"/>
        <v/>
      </c>
      <c r="O1691" s="194"/>
      <c r="P1691" s="194"/>
      <c r="Q1691" s="194"/>
      <c r="R1691" s="194"/>
      <c r="S1691" s="194"/>
      <c r="T1691" s="194"/>
      <c r="U1691" s="194"/>
      <c r="V1691" s="194"/>
      <c r="W1691" s="194"/>
      <c r="X1691" s="194"/>
      <c r="Y1691" s="194"/>
    </row>
    <row r="1692">
      <c r="A1692" s="574"/>
      <c r="B1692" s="574"/>
      <c r="C1692" s="574"/>
      <c r="D1692" s="574"/>
      <c r="E1692" s="574"/>
      <c r="F1692" s="574"/>
      <c r="G1692" s="574"/>
      <c r="H1692" s="574"/>
      <c r="I1692" s="574"/>
      <c r="J1692" s="194"/>
      <c r="K1692" s="488" t="str">
        <f t="shared" si="1"/>
        <v/>
      </c>
      <c r="L1692" s="489">
        <f t="shared" si="6"/>
        <v>123</v>
      </c>
      <c r="M1692" s="489">
        <f t="shared" si="3"/>
        <v>10</v>
      </c>
      <c r="N1692" s="489" t="str">
        <f t="shared" si="4"/>
        <v/>
      </c>
      <c r="O1692" s="194"/>
      <c r="P1692" s="194"/>
      <c r="Q1692" s="194"/>
      <c r="R1692" s="194"/>
      <c r="S1692" s="194"/>
      <c r="T1692" s="194"/>
      <c r="U1692" s="194"/>
      <c r="V1692" s="194"/>
      <c r="W1692" s="194"/>
      <c r="X1692" s="194"/>
      <c r="Y1692" s="194"/>
    </row>
    <row r="1693">
      <c r="A1693" s="574"/>
      <c r="B1693" s="574"/>
      <c r="C1693" s="574"/>
      <c r="D1693" s="574"/>
      <c r="E1693" s="574"/>
      <c r="F1693" s="574"/>
      <c r="G1693" s="574"/>
      <c r="H1693" s="574"/>
      <c r="I1693" s="574"/>
      <c r="J1693" s="194"/>
      <c r="K1693" s="488" t="str">
        <f t="shared" si="1"/>
        <v/>
      </c>
      <c r="L1693" s="489">
        <f t="shared" si="6"/>
        <v>123</v>
      </c>
      <c r="M1693" s="489">
        <f t="shared" si="3"/>
        <v>10</v>
      </c>
      <c r="N1693" s="489" t="str">
        <f t="shared" si="4"/>
        <v/>
      </c>
      <c r="O1693" s="194"/>
      <c r="P1693" s="194"/>
      <c r="Q1693" s="194"/>
      <c r="R1693" s="194"/>
      <c r="S1693" s="194"/>
      <c r="T1693" s="194"/>
      <c r="U1693" s="194"/>
      <c r="V1693" s="194"/>
      <c r="W1693" s="194"/>
      <c r="X1693" s="194"/>
      <c r="Y1693" s="194"/>
    </row>
    <row r="1694">
      <c r="A1694" s="574"/>
      <c r="B1694" s="574"/>
      <c r="C1694" s="574"/>
      <c r="D1694" s="574"/>
      <c r="E1694" s="574"/>
      <c r="F1694" s="574"/>
      <c r="G1694" s="574"/>
      <c r="H1694" s="574"/>
      <c r="I1694" s="574"/>
      <c r="J1694" s="194"/>
      <c r="K1694" s="488" t="str">
        <f t="shared" si="1"/>
        <v/>
      </c>
      <c r="L1694" s="489">
        <f t="shared" si="6"/>
        <v>123</v>
      </c>
      <c r="M1694" s="489">
        <f t="shared" si="3"/>
        <v>10</v>
      </c>
      <c r="N1694" s="489" t="str">
        <f t="shared" si="4"/>
        <v/>
      </c>
      <c r="O1694" s="194"/>
      <c r="P1694" s="194"/>
      <c r="Q1694" s="194"/>
      <c r="R1694" s="194"/>
      <c r="S1694" s="194"/>
      <c r="T1694" s="194"/>
      <c r="U1694" s="194"/>
      <c r="V1694" s="194"/>
      <c r="W1694" s="194"/>
      <c r="X1694" s="194"/>
      <c r="Y1694" s="194"/>
    </row>
    <row r="1695">
      <c r="A1695" s="574"/>
      <c r="B1695" s="574"/>
      <c r="C1695" s="574"/>
      <c r="D1695" s="574"/>
      <c r="E1695" s="574"/>
      <c r="F1695" s="574"/>
      <c r="G1695" s="574"/>
      <c r="H1695" s="574"/>
      <c r="I1695" s="574"/>
      <c r="J1695" s="194"/>
      <c r="K1695" s="488" t="str">
        <f t="shared" si="1"/>
        <v/>
      </c>
      <c r="L1695" s="489">
        <f t="shared" si="6"/>
        <v>123</v>
      </c>
      <c r="M1695" s="489">
        <f t="shared" si="3"/>
        <v>10</v>
      </c>
      <c r="N1695" s="489" t="str">
        <f t="shared" si="4"/>
        <v/>
      </c>
      <c r="O1695" s="194"/>
      <c r="P1695" s="194"/>
      <c r="Q1695" s="194"/>
      <c r="R1695" s="194"/>
      <c r="S1695" s="194"/>
      <c r="T1695" s="194"/>
      <c r="U1695" s="194"/>
      <c r="V1695" s="194"/>
      <c r="W1695" s="194"/>
      <c r="X1695" s="194"/>
      <c r="Y1695" s="194"/>
    </row>
    <row r="1696">
      <c r="A1696" s="574"/>
      <c r="B1696" s="574"/>
      <c r="C1696" s="574"/>
      <c r="D1696" s="574"/>
      <c r="E1696" s="574"/>
      <c r="F1696" s="574"/>
      <c r="G1696" s="574"/>
      <c r="H1696" s="574"/>
      <c r="I1696" s="574"/>
      <c r="J1696" s="194"/>
      <c r="K1696" s="488" t="str">
        <f t="shared" si="1"/>
        <v/>
      </c>
      <c r="L1696" s="489">
        <f t="shared" si="6"/>
        <v>123</v>
      </c>
      <c r="M1696" s="489">
        <f t="shared" si="3"/>
        <v>10</v>
      </c>
      <c r="N1696" s="489" t="str">
        <f t="shared" si="4"/>
        <v/>
      </c>
      <c r="O1696" s="194"/>
      <c r="P1696" s="194"/>
      <c r="Q1696" s="194"/>
      <c r="R1696" s="194"/>
      <c r="S1696" s="194"/>
      <c r="T1696" s="194"/>
      <c r="U1696" s="194"/>
      <c r="V1696" s="194"/>
      <c r="W1696" s="194"/>
      <c r="X1696" s="194"/>
      <c r="Y1696" s="194"/>
    </row>
    <row r="1697">
      <c r="A1697" s="574"/>
      <c r="B1697" s="574"/>
      <c r="C1697" s="574"/>
      <c r="D1697" s="574"/>
      <c r="E1697" s="574"/>
      <c r="F1697" s="574"/>
      <c r="G1697" s="574"/>
      <c r="H1697" s="574"/>
      <c r="I1697" s="574"/>
      <c r="J1697" s="194"/>
      <c r="K1697" s="488" t="str">
        <f t="shared" si="1"/>
        <v/>
      </c>
      <c r="L1697" s="489">
        <f t="shared" si="6"/>
        <v>123</v>
      </c>
      <c r="M1697" s="489">
        <f t="shared" si="3"/>
        <v>10</v>
      </c>
      <c r="N1697" s="489" t="str">
        <f t="shared" si="4"/>
        <v/>
      </c>
      <c r="O1697" s="194"/>
      <c r="P1697" s="194"/>
      <c r="Q1697" s="194"/>
      <c r="R1697" s="194"/>
      <c r="S1697" s="194"/>
      <c r="T1697" s="194"/>
      <c r="U1697" s="194"/>
      <c r="V1697" s="194"/>
      <c r="W1697" s="194"/>
      <c r="X1697" s="194"/>
      <c r="Y1697" s="194"/>
    </row>
    <row r="1698">
      <c r="A1698" s="574"/>
      <c r="B1698" s="574"/>
      <c r="C1698" s="574"/>
      <c r="D1698" s="574"/>
      <c r="E1698" s="574"/>
      <c r="F1698" s="574"/>
      <c r="G1698" s="574"/>
      <c r="H1698" s="574"/>
      <c r="I1698" s="574"/>
      <c r="J1698" s="194"/>
      <c r="K1698" s="488" t="str">
        <f t="shared" si="1"/>
        <v/>
      </c>
      <c r="L1698" s="489">
        <f t="shared" si="6"/>
        <v>123</v>
      </c>
      <c r="M1698" s="489">
        <f t="shared" si="3"/>
        <v>10</v>
      </c>
      <c r="N1698" s="489" t="str">
        <f t="shared" si="4"/>
        <v/>
      </c>
      <c r="O1698" s="194"/>
      <c r="P1698" s="194"/>
      <c r="Q1698" s="194"/>
      <c r="R1698" s="194"/>
      <c r="S1698" s="194"/>
      <c r="T1698" s="194"/>
      <c r="U1698" s="194"/>
      <c r="V1698" s="194"/>
      <c r="W1698" s="194"/>
      <c r="X1698" s="194"/>
      <c r="Y1698" s="194"/>
    </row>
    <row r="1699">
      <c r="A1699" s="574"/>
      <c r="B1699" s="574"/>
      <c r="C1699" s="574"/>
      <c r="D1699" s="574"/>
      <c r="E1699" s="574"/>
      <c r="F1699" s="574"/>
      <c r="G1699" s="574"/>
      <c r="H1699" s="574"/>
      <c r="I1699" s="574"/>
      <c r="J1699" s="194"/>
      <c r="K1699" s="488" t="str">
        <f t="shared" si="1"/>
        <v/>
      </c>
      <c r="L1699" s="489">
        <f t="shared" si="6"/>
        <v>123</v>
      </c>
      <c r="M1699" s="489">
        <f t="shared" si="3"/>
        <v>10</v>
      </c>
      <c r="N1699" s="489" t="str">
        <f t="shared" si="4"/>
        <v/>
      </c>
      <c r="O1699" s="194"/>
      <c r="P1699" s="194"/>
      <c r="Q1699" s="194"/>
      <c r="R1699" s="194"/>
      <c r="S1699" s="194"/>
      <c r="T1699" s="194"/>
      <c r="U1699" s="194"/>
      <c r="V1699" s="194"/>
      <c r="W1699" s="194"/>
      <c r="X1699" s="194"/>
      <c r="Y1699" s="194"/>
    </row>
    <row r="1700">
      <c r="A1700" s="574"/>
      <c r="B1700" s="574"/>
      <c r="C1700" s="574"/>
      <c r="D1700" s="574"/>
      <c r="E1700" s="574"/>
      <c r="F1700" s="574"/>
      <c r="G1700" s="574"/>
      <c r="H1700" s="574"/>
      <c r="I1700" s="574"/>
      <c r="J1700" s="194"/>
      <c r="K1700" s="488" t="str">
        <f t="shared" si="1"/>
        <v/>
      </c>
      <c r="L1700" s="489">
        <f t="shared" si="6"/>
        <v>123</v>
      </c>
      <c r="M1700" s="489">
        <f t="shared" si="3"/>
        <v>10</v>
      </c>
      <c r="N1700" s="489" t="str">
        <f t="shared" si="4"/>
        <v/>
      </c>
      <c r="O1700" s="194"/>
      <c r="P1700" s="194"/>
      <c r="Q1700" s="194"/>
      <c r="R1700" s="194"/>
      <c r="S1700" s="194"/>
      <c r="T1700" s="194"/>
      <c r="U1700" s="194"/>
      <c r="V1700" s="194"/>
      <c r="W1700" s="194"/>
      <c r="X1700" s="194"/>
      <c r="Y1700" s="194"/>
    </row>
    <row r="1701">
      <c r="A1701" s="574"/>
      <c r="B1701" s="574"/>
      <c r="C1701" s="574"/>
      <c r="D1701" s="574"/>
      <c r="E1701" s="574"/>
      <c r="F1701" s="574"/>
      <c r="G1701" s="574"/>
      <c r="H1701" s="574"/>
      <c r="I1701" s="574"/>
      <c r="J1701" s="194"/>
      <c r="K1701" s="488" t="str">
        <f t="shared" si="1"/>
        <v/>
      </c>
      <c r="L1701" s="489">
        <f t="shared" si="6"/>
        <v>123</v>
      </c>
      <c r="M1701" s="489">
        <f t="shared" si="3"/>
        <v>10</v>
      </c>
      <c r="N1701" s="489" t="str">
        <f t="shared" si="4"/>
        <v/>
      </c>
      <c r="O1701" s="194"/>
      <c r="P1701" s="194"/>
      <c r="Q1701" s="194"/>
      <c r="R1701" s="194"/>
      <c r="S1701" s="194"/>
      <c r="T1701" s="194"/>
      <c r="U1701" s="194"/>
      <c r="V1701" s="194"/>
      <c r="W1701" s="194"/>
      <c r="X1701" s="194"/>
      <c r="Y1701" s="194"/>
    </row>
    <row r="1702">
      <c r="A1702" s="574"/>
      <c r="B1702" s="574"/>
      <c r="C1702" s="574"/>
      <c r="D1702" s="574"/>
      <c r="E1702" s="574"/>
      <c r="F1702" s="574"/>
      <c r="G1702" s="574"/>
      <c r="H1702" s="574"/>
      <c r="I1702" s="574"/>
      <c r="J1702" s="194"/>
      <c r="K1702" s="488" t="str">
        <f t="shared" si="1"/>
        <v/>
      </c>
      <c r="L1702" s="489">
        <f t="shared" si="6"/>
        <v>123</v>
      </c>
      <c r="M1702" s="489">
        <f t="shared" si="3"/>
        <v>10</v>
      </c>
      <c r="N1702" s="489" t="str">
        <f t="shared" si="4"/>
        <v/>
      </c>
      <c r="O1702" s="194"/>
      <c r="P1702" s="194"/>
      <c r="Q1702" s="194"/>
      <c r="R1702" s="194"/>
      <c r="S1702" s="194"/>
      <c r="T1702" s="194"/>
      <c r="U1702" s="194"/>
      <c r="V1702" s="194"/>
      <c r="W1702" s="194"/>
      <c r="X1702" s="194"/>
      <c r="Y1702" s="194"/>
    </row>
    <row r="1703">
      <c r="A1703" s="574"/>
      <c r="B1703" s="574"/>
      <c r="C1703" s="574"/>
      <c r="D1703" s="574"/>
      <c r="E1703" s="574"/>
      <c r="F1703" s="574"/>
      <c r="G1703" s="574"/>
      <c r="H1703" s="574"/>
      <c r="I1703" s="574"/>
      <c r="J1703" s="194"/>
      <c r="K1703" s="488" t="str">
        <f t="shared" si="1"/>
        <v/>
      </c>
      <c r="L1703" s="489">
        <f t="shared" si="6"/>
        <v>123</v>
      </c>
      <c r="M1703" s="489">
        <f t="shared" si="3"/>
        <v>10</v>
      </c>
      <c r="N1703" s="489" t="str">
        <f t="shared" si="4"/>
        <v/>
      </c>
      <c r="O1703" s="194"/>
      <c r="P1703" s="194"/>
      <c r="Q1703" s="194"/>
      <c r="R1703" s="194"/>
      <c r="S1703" s="194"/>
      <c r="T1703" s="194"/>
      <c r="U1703" s="194"/>
      <c r="V1703" s="194"/>
      <c r="W1703" s="194"/>
      <c r="X1703" s="194"/>
      <c r="Y1703" s="194"/>
    </row>
    <row r="1704">
      <c r="A1704" s="574"/>
      <c r="B1704" s="574"/>
      <c r="C1704" s="574"/>
      <c r="D1704" s="574"/>
      <c r="E1704" s="574"/>
      <c r="F1704" s="574"/>
      <c r="G1704" s="574"/>
      <c r="H1704" s="574"/>
      <c r="I1704" s="574"/>
      <c r="J1704" s="194"/>
      <c r="K1704" s="488" t="str">
        <f t="shared" si="1"/>
        <v/>
      </c>
      <c r="L1704" s="489">
        <f t="shared" si="6"/>
        <v>123</v>
      </c>
      <c r="M1704" s="489">
        <f t="shared" si="3"/>
        <v>10</v>
      </c>
      <c r="N1704" s="489" t="str">
        <f t="shared" si="4"/>
        <v/>
      </c>
      <c r="O1704" s="194"/>
      <c r="P1704" s="194"/>
      <c r="Q1704" s="194"/>
      <c r="R1704" s="194"/>
      <c r="S1704" s="194"/>
      <c r="T1704" s="194"/>
      <c r="U1704" s="194"/>
      <c r="V1704" s="194"/>
      <c r="W1704" s="194"/>
      <c r="X1704" s="194"/>
      <c r="Y1704" s="194"/>
    </row>
    <row r="1705">
      <c r="A1705" s="574"/>
      <c r="B1705" s="574"/>
      <c r="C1705" s="574"/>
      <c r="D1705" s="574"/>
      <c r="E1705" s="574"/>
      <c r="F1705" s="574"/>
      <c r="G1705" s="574"/>
      <c r="H1705" s="574"/>
      <c r="I1705" s="574"/>
      <c r="J1705" s="194"/>
      <c r="K1705" s="488" t="str">
        <f t="shared" si="1"/>
        <v/>
      </c>
      <c r="L1705" s="489">
        <f t="shared" si="6"/>
        <v>123</v>
      </c>
      <c r="M1705" s="489">
        <f t="shared" si="3"/>
        <v>10</v>
      </c>
      <c r="N1705" s="489" t="str">
        <f t="shared" si="4"/>
        <v/>
      </c>
      <c r="O1705" s="194"/>
      <c r="P1705" s="194"/>
      <c r="Q1705" s="194"/>
      <c r="R1705" s="194"/>
      <c r="S1705" s="194"/>
      <c r="T1705" s="194"/>
      <c r="U1705" s="194"/>
      <c r="V1705" s="194"/>
      <c r="W1705" s="194"/>
      <c r="X1705" s="194"/>
      <c r="Y1705" s="194"/>
    </row>
    <row r="1706">
      <c r="A1706" s="574"/>
      <c r="B1706" s="574"/>
      <c r="C1706" s="574"/>
      <c r="D1706" s="574"/>
      <c r="E1706" s="574"/>
      <c r="F1706" s="574"/>
      <c r="G1706" s="574"/>
      <c r="H1706" s="574"/>
      <c r="I1706" s="574"/>
      <c r="J1706" s="194"/>
      <c r="K1706" s="488" t="str">
        <f t="shared" si="1"/>
        <v/>
      </c>
      <c r="L1706" s="489">
        <f t="shared" si="6"/>
        <v>123</v>
      </c>
      <c r="M1706" s="489">
        <f t="shared" si="3"/>
        <v>10</v>
      </c>
      <c r="N1706" s="489" t="str">
        <f t="shared" si="4"/>
        <v/>
      </c>
      <c r="O1706" s="194"/>
      <c r="P1706" s="194"/>
      <c r="Q1706" s="194"/>
      <c r="R1706" s="194"/>
      <c r="S1706" s="194"/>
      <c r="T1706" s="194"/>
      <c r="U1706" s="194"/>
      <c r="V1706" s="194"/>
      <c r="W1706" s="194"/>
      <c r="X1706" s="194"/>
      <c r="Y1706" s="194"/>
    </row>
    <row r="1707">
      <c r="A1707" s="574"/>
      <c r="B1707" s="574"/>
      <c r="C1707" s="574"/>
      <c r="D1707" s="574"/>
      <c r="E1707" s="574"/>
      <c r="F1707" s="574"/>
      <c r="G1707" s="574"/>
      <c r="H1707" s="574"/>
      <c r="I1707" s="574"/>
      <c r="J1707" s="194"/>
      <c r="K1707" s="488" t="str">
        <f t="shared" si="1"/>
        <v/>
      </c>
      <c r="L1707" s="489">
        <f t="shared" si="6"/>
        <v>123</v>
      </c>
      <c r="M1707" s="489">
        <f t="shared" si="3"/>
        <v>10</v>
      </c>
      <c r="N1707" s="489" t="str">
        <f t="shared" si="4"/>
        <v/>
      </c>
      <c r="O1707" s="194"/>
      <c r="P1707" s="194"/>
      <c r="Q1707" s="194"/>
      <c r="R1707" s="194"/>
      <c r="S1707" s="194"/>
      <c r="T1707" s="194"/>
      <c r="U1707" s="194"/>
      <c r="V1707" s="194"/>
      <c r="W1707" s="194"/>
      <c r="X1707" s="194"/>
      <c r="Y1707" s="194"/>
    </row>
    <row r="1708">
      <c r="A1708" s="574"/>
      <c r="B1708" s="574"/>
      <c r="C1708" s="574"/>
      <c r="D1708" s="574"/>
      <c r="E1708" s="574"/>
      <c r="F1708" s="574"/>
      <c r="G1708" s="574"/>
      <c r="H1708" s="574"/>
      <c r="I1708" s="574"/>
      <c r="J1708" s="194"/>
      <c r="K1708" s="488" t="str">
        <f t="shared" si="1"/>
        <v/>
      </c>
      <c r="L1708" s="489">
        <f t="shared" si="6"/>
        <v>123</v>
      </c>
      <c r="M1708" s="489">
        <f t="shared" si="3"/>
        <v>10</v>
      </c>
      <c r="N1708" s="489" t="str">
        <f t="shared" si="4"/>
        <v/>
      </c>
      <c r="O1708" s="194"/>
      <c r="P1708" s="194"/>
      <c r="Q1708" s="194"/>
      <c r="R1708" s="194"/>
      <c r="S1708" s="194"/>
      <c r="T1708" s="194"/>
      <c r="U1708" s="194"/>
      <c r="V1708" s="194"/>
      <c r="W1708" s="194"/>
      <c r="X1708" s="194"/>
      <c r="Y1708" s="194"/>
    </row>
    <row r="1709">
      <c r="A1709" s="574"/>
      <c r="B1709" s="574"/>
      <c r="C1709" s="574"/>
      <c r="D1709" s="574"/>
      <c r="E1709" s="574"/>
      <c r="F1709" s="574"/>
      <c r="G1709" s="574"/>
      <c r="H1709" s="574"/>
      <c r="I1709" s="574"/>
      <c r="J1709" s="194"/>
      <c r="K1709" s="488" t="str">
        <f t="shared" si="1"/>
        <v/>
      </c>
      <c r="L1709" s="489">
        <f t="shared" si="6"/>
        <v>123</v>
      </c>
      <c r="M1709" s="489">
        <f t="shared" si="3"/>
        <v>10</v>
      </c>
      <c r="N1709" s="489" t="str">
        <f t="shared" si="4"/>
        <v/>
      </c>
      <c r="O1709" s="194"/>
      <c r="P1709" s="194"/>
      <c r="Q1709" s="194"/>
      <c r="R1709" s="194"/>
      <c r="S1709" s="194"/>
      <c r="T1709" s="194"/>
      <c r="U1709" s="194"/>
      <c r="V1709" s="194"/>
      <c r="W1709" s="194"/>
      <c r="X1709" s="194"/>
      <c r="Y1709" s="194"/>
    </row>
    <row r="1710">
      <c r="A1710" s="574"/>
      <c r="B1710" s="574"/>
      <c r="C1710" s="574"/>
      <c r="D1710" s="574"/>
      <c r="E1710" s="574"/>
      <c r="F1710" s="574"/>
      <c r="G1710" s="574"/>
      <c r="H1710" s="574"/>
      <c r="I1710" s="574"/>
      <c r="J1710" s="194"/>
      <c r="K1710" s="488" t="str">
        <f t="shared" si="1"/>
        <v/>
      </c>
      <c r="L1710" s="489">
        <f t="shared" si="6"/>
        <v>123</v>
      </c>
      <c r="M1710" s="489">
        <f t="shared" si="3"/>
        <v>10</v>
      </c>
      <c r="N1710" s="489" t="str">
        <f t="shared" si="4"/>
        <v/>
      </c>
      <c r="O1710" s="194"/>
      <c r="P1710" s="194"/>
      <c r="Q1710" s="194"/>
      <c r="R1710" s="194"/>
      <c r="S1710" s="194"/>
      <c r="T1710" s="194"/>
      <c r="U1710" s="194"/>
      <c r="V1710" s="194"/>
      <c r="W1710" s="194"/>
      <c r="X1710" s="194"/>
      <c r="Y1710" s="194"/>
    </row>
    <row r="1711">
      <c r="A1711" s="574"/>
      <c r="B1711" s="574"/>
      <c r="C1711" s="574"/>
      <c r="D1711" s="574"/>
      <c r="E1711" s="574"/>
      <c r="F1711" s="574"/>
      <c r="G1711" s="574"/>
      <c r="H1711" s="574"/>
      <c r="I1711" s="574"/>
      <c r="J1711" s="194"/>
      <c r="K1711" s="488" t="str">
        <f t="shared" si="1"/>
        <v/>
      </c>
      <c r="L1711" s="489">
        <f t="shared" si="6"/>
        <v>123</v>
      </c>
      <c r="M1711" s="489">
        <f t="shared" si="3"/>
        <v>10</v>
      </c>
      <c r="N1711" s="489" t="str">
        <f t="shared" si="4"/>
        <v/>
      </c>
      <c r="O1711" s="194"/>
      <c r="P1711" s="194"/>
      <c r="Q1711" s="194"/>
      <c r="R1711" s="194"/>
      <c r="S1711" s="194"/>
      <c r="T1711" s="194"/>
      <c r="U1711" s="194"/>
      <c r="V1711" s="194"/>
      <c r="W1711" s="194"/>
      <c r="X1711" s="194"/>
      <c r="Y1711" s="194"/>
    </row>
    <row r="1712">
      <c r="A1712" s="574"/>
      <c r="B1712" s="574"/>
      <c r="C1712" s="574"/>
      <c r="D1712" s="574"/>
      <c r="E1712" s="574"/>
      <c r="F1712" s="574"/>
      <c r="G1712" s="574"/>
      <c r="H1712" s="574"/>
      <c r="I1712" s="574"/>
      <c r="J1712" s="194"/>
      <c r="K1712" s="488" t="str">
        <f t="shared" si="1"/>
        <v/>
      </c>
      <c r="L1712" s="489">
        <f t="shared" si="6"/>
        <v>123</v>
      </c>
      <c r="M1712" s="489">
        <f t="shared" si="3"/>
        <v>10</v>
      </c>
      <c r="N1712" s="489" t="str">
        <f t="shared" si="4"/>
        <v/>
      </c>
      <c r="O1712" s="194"/>
      <c r="P1712" s="194"/>
      <c r="Q1712" s="194"/>
      <c r="R1712" s="194"/>
      <c r="S1712" s="194"/>
      <c r="T1712" s="194"/>
      <c r="U1712" s="194"/>
      <c r="V1712" s="194"/>
      <c r="W1712" s="194"/>
      <c r="X1712" s="194"/>
      <c r="Y1712" s="194"/>
    </row>
    <row r="1713">
      <c r="A1713" s="574"/>
      <c r="B1713" s="574"/>
      <c r="C1713" s="574"/>
      <c r="D1713" s="574"/>
      <c r="E1713" s="574"/>
      <c r="F1713" s="574"/>
      <c r="G1713" s="574"/>
      <c r="H1713" s="574"/>
      <c r="I1713" s="574"/>
      <c r="J1713" s="194"/>
      <c r="K1713" s="488" t="str">
        <f t="shared" si="1"/>
        <v/>
      </c>
      <c r="L1713" s="489">
        <f t="shared" si="6"/>
        <v>123</v>
      </c>
      <c r="M1713" s="489">
        <f t="shared" si="3"/>
        <v>10</v>
      </c>
      <c r="N1713" s="489" t="str">
        <f t="shared" si="4"/>
        <v/>
      </c>
      <c r="O1713" s="194"/>
      <c r="P1713" s="194"/>
      <c r="Q1713" s="194"/>
      <c r="R1713" s="194"/>
      <c r="S1713" s="194"/>
      <c r="T1713" s="194"/>
      <c r="U1713" s="194"/>
      <c r="V1713" s="194"/>
      <c r="W1713" s="194"/>
      <c r="X1713" s="194"/>
      <c r="Y1713" s="194"/>
    </row>
    <row r="1714">
      <c r="A1714" s="574"/>
      <c r="B1714" s="574"/>
      <c r="C1714" s="574"/>
      <c r="D1714" s="574"/>
      <c r="E1714" s="574"/>
      <c r="F1714" s="574"/>
      <c r="G1714" s="574"/>
      <c r="H1714" s="574"/>
      <c r="I1714" s="574"/>
      <c r="J1714" s="194"/>
      <c r="K1714" s="488" t="str">
        <f t="shared" si="1"/>
        <v/>
      </c>
      <c r="L1714" s="489">
        <f t="shared" si="6"/>
        <v>123</v>
      </c>
      <c r="M1714" s="489">
        <f t="shared" si="3"/>
        <v>10</v>
      </c>
      <c r="N1714" s="489" t="str">
        <f t="shared" si="4"/>
        <v/>
      </c>
      <c r="O1714" s="194"/>
      <c r="P1714" s="194"/>
      <c r="Q1714" s="194"/>
      <c r="R1714" s="194"/>
      <c r="S1714" s="194"/>
      <c r="T1714" s="194"/>
      <c r="U1714" s="194"/>
      <c r="V1714" s="194"/>
      <c r="W1714" s="194"/>
      <c r="X1714" s="194"/>
      <c r="Y1714" s="194"/>
    </row>
    <row r="1715">
      <c r="A1715" s="574"/>
      <c r="B1715" s="574"/>
      <c r="C1715" s="574"/>
      <c r="D1715" s="574"/>
      <c r="E1715" s="574"/>
      <c r="F1715" s="574"/>
      <c r="G1715" s="574"/>
      <c r="H1715" s="574"/>
      <c r="I1715" s="574"/>
      <c r="J1715" s="194"/>
      <c r="K1715" s="488" t="str">
        <f t="shared" si="1"/>
        <v/>
      </c>
      <c r="L1715" s="489">
        <f t="shared" si="6"/>
        <v>123</v>
      </c>
      <c r="M1715" s="489">
        <f t="shared" si="3"/>
        <v>10</v>
      </c>
      <c r="N1715" s="489" t="str">
        <f t="shared" si="4"/>
        <v/>
      </c>
      <c r="O1715" s="194"/>
      <c r="P1715" s="194"/>
      <c r="Q1715" s="194"/>
      <c r="R1715" s="194"/>
      <c r="S1715" s="194"/>
      <c r="T1715" s="194"/>
      <c r="U1715" s="194"/>
      <c r="V1715" s="194"/>
      <c r="W1715" s="194"/>
      <c r="X1715" s="194"/>
      <c r="Y1715" s="194"/>
    </row>
    <row r="1716">
      <c r="A1716" s="574"/>
      <c r="B1716" s="574"/>
      <c r="C1716" s="574"/>
      <c r="D1716" s="574"/>
      <c r="E1716" s="574"/>
      <c r="F1716" s="574"/>
      <c r="G1716" s="574"/>
      <c r="H1716" s="574"/>
      <c r="I1716" s="574"/>
      <c r="J1716" s="194"/>
      <c r="K1716" s="488" t="str">
        <f t="shared" si="1"/>
        <v/>
      </c>
      <c r="L1716" s="489">
        <f t="shared" si="6"/>
        <v>123</v>
      </c>
      <c r="M1716" s="489">
        <f t="shared" si="3"/>
        <v>10</v>
      </c>
      <c r="N1716" s="489" t="str">
        <f t="shared" si="4"/>
        <v/>
      </c>
      <c r="O1716" s="194"/>
      <c r="P1716" s="194"/>
      <c r="Q1716" s="194"/>
      <c r="R1716" s="194"/>
      <c r="S1716" s="194"/>
      <c r="T1716" s="194"/>
      <c r="U1716" s="194"/>
      <c r="V1716" s="194"/>
      <c r="W1716" s="194"/>
      <c r="X1716" s="194"/>
      <c r="Y1716" s="194"/>
    </row>
    <row r="1717">
      <c r="A1717" s="574"/>
      <c r="B1717" s="574"/>
      <c r="C1717" s="574"/>
      <c r="D1717" s="574"/>
      <c r="E1717" s="574"/>
      <c r="F1717" s="574"/>
      <c r="G1717" s="574"/>
      <c r="H1717" s="574"/>
      <c r="I1717" s="574"/>
      <c r="J1717" s="194"/>
      <c r="K1717" s="488" t="str">
        <f t="shared" si="1"/>
        <v/>
      </c>
      <c r="L1717" s="489">
        <f t="shared" si="6"/>
        <v>123</v>
      </c>
      <c r="M1717" s="489">
        <f t="shared" si="3"/>
        <v>10</v>
      </c>
      <c r="N1717" s="489" t="str">
        <f t="shared" si="4"/>
        <v/>
      </c>
      <c r="O1717" s="194"/>
      <c r="P1717" s="194"/>
      <c r="Q1717" s="194"/>
      <c r="R1717" s="194"/>
      <c r="S1717" s="194"/>
      <c r="T1717" s="194"/>
      <c r="U1717" s="194"/>
      <c r="V1717" s="194"/>
      <c r="W1717" s="194"/>
      <c r="X1717" s="194"/>
      <c r="Y1717" s="194"/>
    </row>
    <row r="1718">
      <c r="A1718" s="574"/>
      <c r="B1718" s="574"/>
      <c r="C1718" s="574"/>
      <c r="D1718" s="574"/>
      <c r="E1718" s="574"/>
      <c r="F1718" s="574"/>
      <c r="G1718" s="574"/>
      <c r="H1718" s="574"/>
      <c r="I1718" s="574"/>
      <c r="J1718" s="194"/>
      <c r="K1718" s="488" t="str">
        <f t="shared" si="1"/>
        <v/>
      </c>
      <c r="L1718" s="489">
        <f t="shared" si="6"/>
        <v>123</v>
      </c>
      <c r="M1718" s="489">
        <f t="shared" si="3"/>
        <v>10</v>
      </c>
      <c r="N1718" s="489" t="str">
        <f t="shared" si="4"/>
        <v/>
      </c>
      <c r="O1718" s="194"/>
      <c r="P1718" s="194"/>
      <c r="Q1718" s="194"/>
      <c r="R1718" s="194"/>
      <c r="S1718" s="194"/>
      <c r="T1718" s="194"/>
      <c r="U1718" s="194"/>
      <c r="V1718" s="194"/>
      <c r="W1718" s="194"/>
      <c r="X1718" s="194"/>
      <c r="Y1718" s="194"/>
    </row>
    <row r="1719">
      <c r="A1719" s="574"/>
      <c r="B1719" s="574"/>
      <c r="C1719" s="574"/>
      <c r="D1719" s="574"/>
      <c r="E1719" s="574"/>
      <c r="F1719" s="574"/>
      <c r="G1719" s="574"/>
      <c r="H1719" s="574"/>
      <c r="I1719" s="574"/>
      <c r="J1719" s="194"/>
      <c r="K1719" s="488" t="str">
        <f t="shared" si="1"/>
        <v/>
      </c>
      <c r="L1719" s="489">
        <f t="shared" si="6"/>
        <v>123</v>
      </c>
      <c r="M1719" s="489">
        <f t="shared" si="3"/>
        <v>10</v>
      </c>
      <c r="N1719" s="489" t="str">
        <f t="shared" si="4"/>
        <v/>
      </c>
      <c r="O1719" s="194"/>
      <c r="P1719" s="194"/>
      <c r="Q1719" s="194"/>
      <c r="R1719" s="194"/>
      <c r="S1719" s="194"/>
      <c r="T1719" s="194"/>
      <c r="U1719" s="194"/>
      <c r="V1719" s="194"/>
      <c r="W1719" s="194"/>
      <c r="X1719" s="194"/>
      <c r="Y1719" s="194"/>
    </row>
    <row r="1720">
      <c r="A1720" s="574"/>
      <c r="B1720" s="574"/>
      <c r="C1720" s="574"/>
      <c r="D1720" s="574"/>
      <c r="E1720" s="574"/>
      <c r="F1720" s="574"/>
      <c r="G1720" s="574"/>
      <c r="H1720" s="574"/>
      <c r="I1720" s="574"/>
      <c r="J1720" s="194"/>
      <c r="K1720" s="488" t="str">
        <f t="shared" si="1"/>
        <v/>
      </c>
      <c r="L1720" s="489">
        <f t="shared" si="6"/>
        <v>123</v>
      </c>
      <c r="M1720" s="489">
        <f t="shared" si="3"/>
        <v>10</v>
      </c>
      <c r="N1720" s="489" t="str">
        <f t="shared" si="4"/>
        <v/>
      </c>
      <c r="O1720" s="194"/>
      <c r="P1720" s="194"/>
      <c r="Q1720" s="194"/>
      <c r="R1720" s="194"/>
      <c r="S1720" s="194"/>
      <c r="T1720" s="194"/>
      <c r="U1720" s="194"/>
      <c r="V1720" s="194"/>
      <c r="W1720" s="194"/>
      <c r="X1720" s="194"/>
      <c r="Y1720" s="194"/>
    </row>
    <row r="1721">
      <c r="A1721" s="574"/>
      <c r="B1721" s="574"/>
      <c r="C1721" s="574"/>
      <c r="D1721" s="574"/>
      <c r="E1721" s="574"/>
      <c r="F1721" s="574"/>
      <c r="G1721" s="574"/>
      <c r="H1721" s="574"/>
      <c r="I1721" s="574"/>
      <c r="J1721" s="194"/>
      <c r="K1721" s="488" t="str">
        <f t="shared" si="1"/>
        <v/>
      </c>
      <c r="L1721" s="489">
        <f t="shared" si="6"/>
        <v>123</v>
      </c>
      <c r="M1721" s="489">
        <f t="shared" si="3"/>
        <v>10</v>
      </c>
      <c r="N1721" s="489" t="str">
        <f t="shared" si="4"/>
        <v/>
      </c>
      <c r="O1721" s="194"/>
      <c r="P1721" s="194"/>
      <c r="Q1721" s="194"/>
      <c r="R1721" s="194"/>
      <c r="S1721" s="194"/>
      <c r="T1721" s="194"/>
      <c r="U1721" s="194"/>
      <c r="V1721" s="194"/>
      <c r="W1721" s="194"/>
      <c r="X1721" s="194"/>
      <c r="Y1721" s="194"/>
    </row>
    <row r="1722">
      <c r="A1722" s="574"/>
      <c r="B1722" s="574"/>
      <c r="C1722" s="574"/>
      <c r="D1722" s="574"/>
      <c r="E1722" s="574"/>
      <c r="F1722" s="574"/>
      <c r="G1722" s="574"/>
      <c r="H1722" s="574"/>
      <c r="I1722" s="574"/>
      <c r="J1722" s="194"/>
      <c r="K1722" s="488" t="str">
        <f t="shared" si="1"/>
        <v/>
      </c>
      <c r="L1722" s="489">
        <f t="shared" si="6"/>
        <v>123</v>
      </c>
      <c r="M1722" s="489">
        <f t="shared" si="3"/>
        <v>10</v>
      </c>
      <c r="N1722" s="489" t="str">
        <f t="shared" si="4"/>
        <v/>
      </c>
      <c r="O1722" s="194"/>
      <c r="P1722" s="194"/>
      <c r="Q1722" s="194"/>
      <c r="R1722" s="194"/>
      <c r="S1722" s="194"/>
      <c r="T1722" s="194"/>
      <c r="U1722" s="194"/>
      <c r="V1722" s="194"/>
      <c r="W1722" s="194"/>
      <c r="X1722" s="194"/>
      <c r="Y1722" s="194"/>
    </row>
    <row r="1723">
      <c r="A1723" s="574"/>
      <c r="B1723" s="574"/>
      <c r="C1723" s="574"/>
      <c r="D1723" s="574"/>
      <c r="E1723" s="574"/>
      <c r="F1723" s="574"/>
      <c r="G1723" s="574"/>
      <c r="H1723" s="574"/>
      <c r="I1723" s="574"/>
      <c r="J1723" s="194"/>
      <c r="K1723" s="488" t="str">
        <f t="shared" si="1"/>
        <v/>
      </c>
      <c r="L1723" s="489">
        <f t="shared" si="6"/>
        <v>123</v>
      </c>
      <c r="M1723" s="489">
        <f t="shared" si="3"/>
        <v>10</v>
      </c>
      <c r="N1723" s="489" t="str">
        <f t="shared" si="4"/>
        <v/>
      </c>
      <c r="O1723" s="194"/>
      <c r="P1723" s="194"/>
      <c r="Q1723" s="194"/>
      <c r="R1723" s="194"/>
      <c r="S1723" s="194"/>
      <c r="T1723" s="194"/>
      <c r="U1723" s="194"/>
      <c r="V1723" s="194"/>
      <c r="W1723" s="194"/>
      <c r="X1723" s="194"/>
      <c r="Y1723" s="194"/>
    </row>
    <row r="1724">
      <c r="A1724" s="574"/>
      <c r="B1724" s="574"/>
      <c r="C1724" s="574"/>
      <c r="D1724" s="574"/>
      <c r="E1724" s="574"/>
      <c r="F1724" s="574"/>
      <c r="G1724" s="574"/>
      <c r="H1724" s="574"/>
      <c r="I1724" s="574"/>
      <c r="J1724" s="194"/>
      <c r="K1724" s="488" t="str">
        <f t="shared" si="1"/>
        <v/>
      </c>
      <c r="L1724" s="489">
        <f t="shared" si="6"/>
        <v>123</v>
      </c>
      <c r="M1724" s="489">
        <f t="shared" si="3"/>
        <v>10</v>
      </c>
      <c r="N1724" s="489" t="str">
        <f t="shared" si="4"/>
        <v/>
      </c>
      <c r="O1724" s="194"/>
      <c r="P1724" s="194"/>
      <c r="Q1724" s="194"/>
      <c r="R1724" s="194"/>
      <c r="S1724" s="194"/>
      <c r="T1724" s="194"/>
      <c r="U1724" s="194"/>
      <c r="V1724" s="194"/>
      <c r="W1724" s="194"/>
      <c r="X1724" s="194"/>
      <c r="Y1724" s="194"/>
    </row>
    <row r="1725">
      <c r="A1725" s="574"/>
      <c r="B1725" s="574"/>
      <c r="C1725" s="574"/>
      <c r="D1725" s="574"/>
      <c r="E1725" s="574"/>
      <c r="F1725" s="574"/>
      <c r="G1725" s="574"/>
      <c r="H1725" s="574"/>
      <c r="I1725" s="574"/>
      <c r="J1725" s="194"/>
      <c r="K1725" s="488" t="str">
        <f t="shared" si="1"/>
        <v/>
      </c>
      <c r="L1725" s="489">
        <f t="shared" si="6"/>
        <v>123</v>
      </c>
      <c r="M1725" s="489">
        <f t="shared" si="3"/>
        <v>10</v>
      </c>
      <c r="N1725" s="489" t="str">
        <f t="shared" si="4"/>
        <v/>
      </c>
      <c r="O1725" s="194"/>
      <c r="P1725" s="194"/>
      <c r="Q1725" s="194"/>
      <c r="R1725" s="194"/>
      <c r="S1725" s="194"/>
      <c r="T1725" s="194"/>
      <c r="U1725" s="194"/>
      <c r="V1725" s="194"/>
      <c r="W1725" s="194"/>
      <c r="X1725" s="194"/>
      <c r="Y1725" s="194"/>
    </row>
    <row r="1726">
      <c r="A1726" s="574"/>
      <c r="B1726" s="574"/>
      <c r="C1726" s="574"/>
      <c r="D1726" s="574"/>
      <c r="E1726" s="574"/>
      <c r="F1726" s="574"/>
      <c r="G1726" s="574"/>
      <c r="H1726" s="574"/>
      <c r="I1726" s="574"/>
      <c r="J1726" s="194"/>
      <c r="K1726" s="488" t="str">
        <f t="shared" si="1"/>
        <v/>
      </c>
      <c r="L1726" s="489">
        <f t="shared" si="6"/>
        <v>123</v>
      </c>
      <c r="M1726" s="489">
        <f t="shared" si="3"/>
        <v>10</v>
      </c>
      <c r="N1726" s="489" t="str">
        <f t="shared" si="4"/>
        <v/>
      </c>
      <c r="O1726" s="194"/>
      <c r="P1726" s="194"/>
      <c r="Q1726" s="194"/>
      <c r="R1726" s="194"/>
      <c r="S1726" s="194"/>
      <c r="T1726" s="194"/>
      <c r="U1726" s="194"/>
      <c r="V1726" s="194"/>
      <c r="W1726" s="194"/>
      <c r="X1726" s="194"/>
      <c r="Y1726" s="194"/>
    </row>
    <row r="1727">
      <c r="A1727" s="574"/>
      <c r="B1727" s="574"/>
      <c r="C1727" s="574"/>
      <c r="D1727" s="574"/>
      <c r="E1727" s="574"/>
      <c r="F1727" s="574"/>
      <c r="G1727" s="574"/>
      <c r="H1727" s="574"/>
      <c r="I1727" s="574"/>
      <c r="J1727" s="194"/>
      <c r="K1727" s="488" t="str">
        <f t="shared" si="1"/>
        <v/>
      </c>
      <c r="L1727" s="489">
        <f t="shared" si="6"/>
        <v>123</v>
      </c>
      <c r="M1727" s="489">
        <f t="shared" si="3"/>
        <v>10</v>
      </c>
      <c r="N1727" s="489" t="str">
        <f t="shared" si="4"/>
        <v/>
      </c>
      <c r="O1727" s="194"/>
      <c r="P1727" s="194"/>
      <c r="Q1727" s="194"/>
      <c r="R1727" s="194"/>
      <c r="S1727" s="194"/>
      <c r="T1727" s="194"/>
      <c r="U1727" s="194"/>
      <c r="V1727" s="194"/>
      <c r="W1727" s="194"/>
      <c r="X1727" s="194"/>
      <c r="Y1727" s="194"/>
    </row>
    <row r="1728">
      <c r="A1728" s="574"/>
      <c r="B1728" s="574"/>
      <c r="C1728" s="574"/>
      <c r="D1728" s="574"/>
      <c r="E1728" s="574"/>
      <c r="F1728" s="574"/>
      <c r="G1728" s="574"/>
      <c r="H1728" s="574"/>
      <c r="I1728" s="574"/>
      <c r="J1728" s="194"/>
      <c r="K1728" s="488" t="str">
        <f t="shared" si="1"/>
        <v/>
      </c>
      <c r="L1728" s="489">
        <f t="shared" si="6"/>
        <v>123</v>
      </c>
      <c r="M1728" s="489">
        <f t="shared" si="3"/>
        <v>10</v>
      </c>
      <c r="N1728" s="489" t="str">
        <f t="shared" si="4"/>
        <v/>
      </c>
      <c r="O1728" s="194"/>
      <c r="P1728" s="194"/>
      <c r="Q1728" s="194"/>
      <c r="R1728" s="194"/>
      <c r="S1728" s="194"/>
      <c r="T1728" s="194"/>
      <c r="U1728" s="194"/>
      <c r="V1728" s="194"/>
      <c r="W1728" s="194"/>
      <c r="X1728" s="194"/>
      <c r="Y1728" s="194"/>
    </row>
    <row r="1729">
      <c r="A1729" s="574"/>
      <c r="B1729" s="574"/>
      <c r="C1729" s="574"/>
      <c r="D1729" s="574"/>
      <c r="E1729" s="574"/>
      <c r="F1729" s="574"/>
      <c r="G1729" s="574"/>
      <c r="H1729" s="574"/>
      <c r="I1729" s="574"/>
      <c r="J1729" s="194"/>
      <c r="K1729" s="488" t="str">
        <f t="shared" si="1"/>
        <v/>
      </c>
      <c r="L1729" s="489">
        <f t="shared" si="6"/>
        <v>123</v>
      </c>
      <c r="M1729" s="489">
        <f t="shared" si="3"/>
        <v>10</v>
      </c>
      <c r="N1729" s="489" t="str">
        <f t="shared" si="4"/>
        <v/>
      </c>
      <c r="O1729" s="194"/>
      <c r="P1729" s="194"/>
      <c r="Q1729" s="194"/>
      <c r="R1729" s="194"/>
      <c r="S1729" s="194"/>
      <c r="T1729" s="194"/>
      <c r="U1729" s="194"/>
      <c r="V1729" s="194"/>
      <c r="W1729" s="194"/>
      <c r="X1729" s="194"/>
      <c r="Y1729" s="194"/>
    </row>
    <row r="1730">
      <c r="A1730" s="574"/>
      <c r="B1730" s="574"/>
      <c r="C1730" s="574"/>
      <c r="D1730" s="574"/>
      <c r="E1730" s="574"/>
      <c r="F1730" s="574"/>
      <c r="G1730" s="574"/>
      <c r="H1730" s="574"/>
      <c r="I1730" s="574"/>
      <c r="J1730" s="194"/>
      <c r="K1730" s="488" t="str">
        <f t="shared" si="1"/>
        <v/>
      </c>
      <c r="L1730" s="489">
        <f t="shared" si="6"/>
        <v>123</v>
      </c>
      <c r="M1730" s="489">
        <f t="shared" si="3"/>
        <v>10</v>
      </c>
      <c r="N1730" s="489" t="str">
        <f t="shared" si="4"/>
        <v/>
      </c>
      <c r="O1730" s="194"/>
      <c r="P1730" s="194"/>
      <c r="Q1730" s="194"/>
      <c r="R1730" s="194"/>
      <c r="S1730" s="194"/>
      <c r="T1730" s="194"/>
      <c r="U1730" s="194"/>
      <c r="V1730" s="194"/>
      <c r="W1730" s="194"/>
      <c r="X1730" s="194"/>
      <c r="Y1730" s="194"/>
    </row>
    <row r="1731">
      <c r="A1731" s="574"/>
      <c r="B1731" s="574"/>
      <c r="C1731" s="574"/>
      <c r="D1731" s="574"/>
      <c r="E1731" s="574"/>
      <c r="F1731" s="574"/>
      <c r="G1731" s="574"/>
      <c r="H1731" s="574"/>
      <c r="I1731" s="574"/>
      <c r="J1731" s="194"/>
      <c r="K1731" s="488" t="str">
        <f t="shared" si="1"/>
        <v/>
      </c>
      <c r="L1731" s="489">
        <f t="shared" si="6"/>
        <v>123</v>
      </c>
      <c r="M1731" s="489">
        <f t="shared" si="3"/>
        <v>10</v>
      </c>
      <c r="N1731" s="489" t="str">
        <f t="shared" si="4"/>
        <v/>
      </c>
      <c r="O1731" s="194"/>
      <c r="P1731" s="194"/>
      <c r="Q1731" s="194"/>
      <c r="R1731" s="194"/>
      <c r="S1731" s="194"/>
      <c r="T1731" s="194"/>
      <c r="U1731" s="194"/>
      <c r="V1731" s="194"/>
      <c r="W1731" s="194"/>
      <c r="X1731" s="194"/>
      <c r="Y1731" s="194"/>
    </row>
    <row r="1732">
      <c r="A1732" s="574"/>
      <c r="B1732" s="574"/>
      <c r="C1732" s="574"/>
      <c r="D1732" s="574"/>
      <c r="E1732" s="574"/>
      <c r="F1732" s="574"/>
      <c r="G1732" s="574"/>
      <c r="H1732" s="574"/>
      <c r="I1732" s="574"/>
      <c r="J1732" s="194"/>
      <c r="K1732" s="488" t="str">
        <f t="shared" si="1"/>
        <v/>
      </c>
      <c r="L1732" s="489">
        <f t="shared" si="6"/>
        <v>123</v>
      </c>
      <c r="M1732" s="489">
        <f t="shared" si="3"/>
        <v>10</v>
      </c>
      <c r="N1732" s="489" t="str">
        <f t="shared" si="4"/>
        <v/>
      </c>
      <c r="O1732" s="194"/>
      <c r="P1732" s="194"/>
      <c r="Q1732" s="194"/>
      <c r="R1732" s="194"/>
      <c r="S1732" s="194"/>
      <c r="T1732" s="194"/>
      <c r="U1732" s="194"/>
      <c r="V1732" s="194"/>
      <c r="W1732" s="194"/>
      <c r="X1732" s="194"/>
      <c r="Y1732" s="194"/>
    </row>
    <row r="1733">
      <c r="A1733" s="574"/>
      <c r="B1733" s="574"/>
      <c r="C1733" s="574"/>
      <c r="D1733" s="574"/>
      <c r="E1733" s="574"/>
      <c r="F1733" s="574"/>
      <c r="G1733" s="574"/>
      <c r="H1733" s="574"/>
      <c r="I1733" s="574"/>
      <c r="J1733" s="194"/>
      <c r="K1733" s="488" t="str">
        <f t="shared" si="1"/>
        <v/>
      </c>
      <c r="L1733" s="489">
        <f t="shared" si="6"/>
        <v>123</v>
      </c>
      <c r="M1733" s="489">
        <f t="shared" si="3"/>
        <v>10</v>
      </c>
      <c r="N1733" s="489" t="str">
        <f t="shared" si="4"/>
        <v/>
      </c>
      <c r="O1733" s="194"/>
      <c r="P1733" s="194"/>
      <c r="Q1733" s="194"/>
      <c r="R1733" s="194"/>
      <c r="S1733" s="194"/>
      <c r="T1733" s="194"/>
      <c r="U1733" s="194"/>
      <c r="V1733" s="194"/>
      <c r="W1733" s="194"/>
      <c r="X1733" s="194"/>
      <c r="Y1733" s="194"/>
    </row>
    <row r="1734">
      <c r="A1734" s="574"/>
      <c r="B1734" s="574"/>
      <c r="C1734" s="574"/>
      <c r="D1734" s="574"/>
      <c r="E1734" s="574"/>
      <c r="F1734" s="574"/>
      <c r="G1734" s="574"/>
      <c r="H1734" s="574"/>
      <c r="I1734" s="574"/>
      <c r="J1734" s="194"/>
      <c r="K1734" s="488" t="str">
        <f t="shared" si="1"/>
        <v/>
      </c>
      <c r="L1734" s="489">
        <f t="shared" si="6"/>
        <v>123</v>
      </c>
      <c r="M1734" s="489">
        <f t="shared" si="3"/>
        <v>10</v>
      </c>
      <c r="N1734" s="489" t="str">
        <f t="shared" si="4"/>
        <v/>
      </c>
      <c r="O1734" s="194"/>
      <c r="P1734" s="194"/>
      <c r="Q1734" s="194"/>
      <c r="R1734" s="194"/>
      <c r="S1734" s="194"/>
      <c r="T1734" s="194"/>
      <c r="U1734" s="194"/>
      <c r="V1734" s="194"/>
      <c r="W1734" s="194"/>
      <c r="X1734" s="194"/>
      <c r="Y1734" s="194"/>
    </row>
    <row r="1735">
      <c r="A1735" s="574"/>
      <c r="B1735" s="574"/>
      <c r="C1735" s="574"/>
      <c r="D1735" s="574"/>
      <c r="E1735" s="574"/>
      <c r="F1735" s="574"/>
      <c r="G1735" s="574"/>
      <c r="H1735" s="574"/>
      <c r="I1735" s="574"/>
      <c r="J1735" s="194"/>
      <c r="K1735" s="488" t="str">
        <f t="shared" si="1"/>
        <v/>
      </c>
      <c r="L1735" s="489">
        <f t="shared" si="6"/>
        <v>123</v>
      </c>
      <c r="M1735" s="489">
        <f t="shared" si="3"/>
        <v>10</v>
      </c>
      <c r="N1735" s="489" t="str">
        <f t="shared" si="4"/>
        <v/>
      </c>
      <c r="O1735" s="194"/>
      <c r="P1735" s="194"/>
      <c r="Q1735" s="194"/>
      <c r="R1735" s="194"/>
      <c r="S1735" s="194"/>
      <c r="T1735" s="194"/>
      <c r="U1735" s="194"/>
      <c r="V1735" s="194"/>
      <c r="W1735" s="194"/>
      <c r="X1735" s="194"/>
      <c r="Y1735" s="194"/>
    </row>
    <row r="1736">
      <c r="A1736" s="574"/>
      <c r="B1736" s="574"/>
      <c r="C1736" s="574"/>
      <c r="D1736" s="574"/>
      <c r="E1736" s="574"/>
      <c r="F1736" s="574"/>
      <c r="G1736" s="574"/>
      <c r="H1736" s="574"/>
      <c r="I1736" s="574"/>
      <c r="J1736" s="194"/>
      <c r="K1736" s="488" t="str">
        <f t="shared" si="1"/>
        <v/>
      </c>
      <c r="L1736" s="489">
        <f t="shared" si="6"/>
        <v>123</v>
      </c>
      <c r="M1736" s="489">
        <f t="shared" si="3"/>
        <v>10</v>
      </c>
      <c r="N1736" s="489" t="str">
        <f t="shared" si="4"/>
        <v/>
      </c>
      <c r="O1736" s="194"/>
      <c r="P1736" s="194"/>
      <c r="Q1736" s="194"/>
      <c r="R1736" s="194"/>
      <c r="S1736" s="194"/>
      <c r="T1736" s="194"/>
      <c r="U1736" s="194"/>
      <c r="V1736" s="194"/>
      <c r="W1736" s="194"/>
      <c r="X1736" s="194"/>
      <c r="Y1736" s="194"/>
    </row>
    <row r="1737">
      <c r="A1737" s="574"/>
      <c r="B1737" s="574"/>
      <c r="C1737" s="574"/>
      <c r="D1737" s="574"/>
      <c r="E1737" s="574"/>
      <c r="F1737" s="574"/>
      <c r="G1737" s="574"/>
      <c r="H1737" s="574"/>
      <c r="I1737" s="574"/>
      <c r="J1737" s="194"/>
      <c r="K1737" s="488" t="str">
        <f t="shared" si="1"/>
        <v/>
      </c>
      <c r="L1737" s="489">
        <f t="shared" si="6"/>
        <v>123</v>
      </c>
      <c r="M1737" s="489">
        <f t="shared" si="3"/>
        <v>10</v>
      </c>
      <c r="N1737" s="489" t="str">
        <f t="shared" si="4"/>
        <v/>
      </c>
      <c r="O1737" s="194"/>
      <c r="P1737" s="194"/>
      <c r="Q1737" s="194"/>
      <c r="R1737" s="194"/>
      <c r="S1737" s="194"/>
      <c r="T1737" s="194"/>
      <c r="U1737" s="194"/>
      <c r="V1737" s="194"/>
      <c r="W1737" s="194"/>
      <c r="X1737" s="194"/>
      <c r="Y1737" s="194"/>
    </row>
    <row r="1738">
      <c r="A1738" s="574"/>
      <c r="B1738" s="574"/>
      <c r="C1738" s="574"/>
      <c r="D1738" s="574"/>
      <c r="E1738" s="574"/>
      <c r="F1738" s="574"/>
      <c r="G1738" s="574"/>
      <c r="H1738" s="574"/>
      <c r="I1738" s="574"/>
      <c r="J1738" s="194"/>
      <c r="K1738" s="488" t="str">
        <f t="shared" si="1"/>
        <v/>
      </c>
      <c r="L1738" s="489">
        <f t="shared" si="6"/>
        <v>123</v>
      </c>
      <c r="M1738" s="489">
        <f t="shared" si="3"/>
        <v>10</v>
      </c>
      <c r="N1738" s="489" t="str">
        <f t="shared" si="4"/>
        <v/>
      </c>
      <c r="O1738" s="194"/>
      <c r="P1738" s="194"/>
      <c r="Q1738" s="194"/>
      <c r="R1738" s="194"/>
      <c r="S1738" s="194"/>
      <c r="T1738" s="194"/>
      <c r="U1738" s="194"/>
      <c r="V1738" s="194"/>
      <c r="W1738" s="194"/>
      <c r="X1738" s="194"/>
      <c r="Y1738" s="194"/>
    </row>
    <row r="1739">
      <c r="A1739" s="574"/>
      <c r="B1739" s="574"/>
      <c r="C1739" s="574"/>
      <c r="D1739" s="574"/>
      <c r="E1739" s="574"/>
      <c r="F1739" s="574"/>
      <c r="G1739" s="574"/>
      <c r="H1739" s="574"/>
      <c r="I1739" s="574"/>
      <c r="J1739" s="194"/>
      <c r="K1739" s="488" t="str">
        <f t="shared" si="1"/>
        <v/>
      </c>
      <c r="L1739" s="489">
        <f t="shared" si="6"/>
        <v>123</v>
      </c>
      <c r="M1739" s="489">
        <f t="shared" si="3"/>
        <v>10</v>
      </c>
      <c r="N1739" s="489" t="str">
        <f t="shared" si="4"/>
        <v/>
      </c>
      <c r="O1739" s="194"/>
      <c r="P1739" s="194"/>
      <c r="Q1739" s="194"/>
      <c r="R1739" s="194"/>
      <c r="S1739" s="194"/>
      <c r="T1739" s="194"/>
      <c r="U1739" s="194"/>
      <c r="V1739" s="194"/>
      <c r="W1739" s="194"/>
      <c r="X1739" s="194"/>
      <c r="Y1739" s="194"/>
    </row>
    <row r="1740">
      <c r="A1740" s="574"/>
      <c r="B1740" s="574"/>
      <c r="C1740" s="574"/>
      <c r="D1740" s="574"/>
      <c r="E1740" s="574"/>
      <c r="F1740" s="574"/>
      <c r="G1740" s="574"/>
      <c r="H1740" s="574"/>
      <c r="I1740" s="574"/>
      <c r="J1740" s="194"/>
      <c r="K1740" s="488" t="str">
        <f t="shared" si="1"/>
        <v/>
      </c>
      <c r="L1740" s="489">
        <f t="shared" si="6"/>
        <v>123</v>
      </c>
      <c r="M1740" s="489">
        <f t="shared" si="3"/>
        <v>10</v>
      </c>
      <c r="N1740" s="489" t="str">
        <f t="shared" si="4"/>
        <v/>
      </c>
      <c r="O1740" s="194"/>
      <c r="P1740" s="194"/>
      <c r="Q1740" s="194"/>
      <c r="R1740" s="194"/>
      <c r="S1740" s="194"/>
      <c r="T1740" s="194"/>
      <c r="U1740" s="194"/>
      <c r="V1740" s="194"/>
      <c r="W1740" s="194"/>
      <c r="X1740" s="194"/>
      <c r="Y1740" s="194"/>
    </row>
    <row r="1741">
      <c r="A1741" s="574"/>
      <c r="B1741" s="574"/>
      <c r="C1741" s="574"/>
      <c r="D1741" s="574"/>
      <c r="E1741" s="574"/>
      <c r="F1741" s="574"/>
      <c r="G1741" s="574"/>
      <c r="H1741" s="574"/>
      <c r="I1741" s="574"/>
      <c r="J1741" s="194"/>
      <c r="K1741" s="488" t="str">
        <f t="shared" si="1"/>
        <v/>
      </c>
      <c r="L1741" s="489">
        <f t="shared" si="6"/>
        <v>123</v>
      </c>
      <c r="M1741" s="489">
        <f t="shared" si="3"/>
        <v>10</v>
      </c>
      <c r="N1741" s="489" t="str">
        <f t="shared" si="4"/>
        <v/>
      </c>
      <c r="O1741" s="194"/>
      <c r="P1741" s="194"/>
      <c r="Q1741" s="194"/>
      <c r="R1741" s="194"/>
      <c r="S1741" s="194"/>
      <c r="T1741" s="194"/>
      <c r="U1741" s="194"/>
      <c r="V1741" s="194"/>
      <c r="W1741" s="194"/>
      <c r="X1741" s="194"/>
      <c r="Y1741" s="194"/>
    </row>
    <row r="1742">
      <c r="A1742" s="574"/>
      <c r="B1742" s="574"/>
      <c r="C1742" s="574"/>
      <c r="D1742" s="574"/>
      <c r="E1742" s="574"/>
      <c r="F1742" s="574"/>
      <c r="G1742" s="574"/>
      <c r="H1742" s="574"/>
      <c r="I1742" s="574"/>
      <c r="J1742" s="194"/>
      <c r="K1742" s="488" t="str">
        <f t="shared" si="1"/>
        <v/>
      </c>
      <c r="L1742" s="489">
        <f t="shared" si="6"/>
        <v>123</v>
      </c>
      <c r="M1742" s="489">
        <f t="shared" si="3"/>
        <v>10</v>
      </c>
      <c r="N1742" s="489" t="str">
        <f t="shared" si="4"/>
        <v/>
      </c>
      <c r="O1742" s="194"/>
      <c r="P1742" s="194"/>
      <c r="Q1742" s="194"/>
      <c r="R1742" s="194"/>
      <c r="S1742" s="194"/>
      <c r="T1742" s="194"/>
      <c r="U1742" s="194"/>
      <c r="V1742" s="194"/>
      <c r="W1742" s="194"/>
      <c r="X1742" s="194"/>
      <c r="Y1742" s="194"/>
    </row>
  </sheetData>
  <autoFilter ref="$A$1:$I$1443">
    <sortState ref="A1:I1443">
      <sortCondition ref="A1:A1443"/>
      <sortCondition ref="H1:H1443"/>
    </sortState>
  </autoFilter>
  <dataValidations>
    <dataValidation type="list" allowBlank="1" showErrorMessage="1" sqref="I1:I1742">
      <formula1>"노숙인방문,위기대응콜,직접발굴,노숙인시설개입요청,거리상담반,구청/주민센터/경찰기관"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6.5"/>
    <col customWidth="1" min="7" max="7" width="18.75"/>
    <col customWidth="1" min="9" max="9" width="17.0"/>
    <col customWidth="1" min="12" max="12" width="16.13"/>
  </cols>
  <sheetData>
    <row r="1">
      <c r="A1" s="575" t="str">
        <f>IFERROR(__xludf.DUMMYFUNCTION("QUERY(IMPORTRANGE(""https://docs.google.com/spreadsheets/d/1EfEaP29pSW6Kp8jFHPX3Gu20af5zMegVb7E4-p7JWQI/edit?gid=1736401340#gid=1736401340/edit"", ""'다시서기 연계 대상자 입퇴원 리스트(전체)'!A1:N1000""), ""SELECT *"")"),"#REF!")</f>
        <v>#REF!</v>
      </c>
      <c r="B1" s="575"/>
      <c r="C1" s="575"/>
      <c r="D1" s="575"/>
      <c r="E1" s="575"/>
      <c r="F1" s="575"/>
      <c r="G1" s="575"/>
      <c r="H1" s="575"/>
      <c r="I1" s="575"/>
      <c r="J1" s="575"/>
      <c r="K1" s="480"/>
      <c r="L1" s="480"/>
      <c r="M1" s="480"/>
      <c r="N1" s="480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</row>
    <row r="2">
      <c r="A2" s="575" t="s">
        <v>2204</v>
      </c>
      <c r="K2" s="480"/>
      <c r="L2" s="480"/>
      <c r="M2" s="480"/>
      <c r="N2" s="480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</row>
    <row r="3">
      <c r="A3" s="576" t="s">
        <v>2205</v>
      </c>
      <c r="K3" s="480"/>
      <c r="L3" s="480"/>
      <c r="M3" s="480"/>
      <c r="N3" s="480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</row>
    <row r="4">
      <c r="A4" s="576" t="s">
        <v>2206</v>
      </c>
      <c r="K4" s="480"/>
      <c r="L4" s="480"/>
      <c r="M4" s="480"/>
      <c r="N4" s="480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</row>
    <row r="5">
      <c r="A5" s="576" t="s">
        <v>2207</v>
      </c>
      <c r="G5" s="577"/>
      <c r="H5" s="577"/>
      <c r="I5" s="577"/>
      <c r="J5" s="578"/>
      <c r="K5" s="480"/>
      <c r="L5" s="480"/>
      <c r="M5" s="480"/>
      <c r="N5" s="480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>
      <c r="A6" s="480"/>
      <c r="B6" s="480"/>
      <c r="C6" s="480"/>
      <c r="D6" s="480"/>
      <c r="E6" s="480"/>
      <c r="F6" s="480"/>
      <c r="G6" s="480"/>
      <c r="H6" s="480"/>
      <c r="I6" s="579" t="s">
        <v>2208</v>
      </c>
      <c r="J6" s="580">
        <f>COUNTIFS($B$9:$B$499,"O",$I$9:$I$499,"입원중")</f>
        <v>193</v>
      </c>
      <c r="K6" s="480"/>
      <c r="L6" s="480"/>
      <c r="M6" s="480"/>
      <c r="N6" s="480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</row>
    <row r="7">
      <c r="A7" s="480"/>
      <c r="B7" s="480"/>
      <c r="C7" s="480"/>
      <c r="D7" s="480"/>
      <c r="E7" s="480"/>
      <c r="F7" s="480"/>
      <c r="G7" s="480"/>
      <c r="H7" s="480"/>
      <c r="I7" s="581"/>
      <c r="J7" s="582"/>
      <c r="K7" s="480"/>
      <c r="L7" s="480"/>
      <c r="M7" s="480"/>
      <c r="N7" s="480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>
      <c r="A8" s="583" t="s">
        <v>183</v>
      </c>
      <c r="B8" s="584" t="s">
        <v>2209</v>
      </c>
      <c r="C8" s="584" t="s">
        <v>37</v>
      </c>
      <c r="D8" s="584" t="s">
        <v>8</v>
      </c>
      <c r="E8" s="585" t="s">
        <v>2210</v>
      </c>
      <c r="F8" s="584" t="s">
        <v>1730</v>
      </c>
      <c r="G8" s="584" t="s">
        <v>191</v>
      </c>
      <c r="H8" s="585" t="s">
        <v>2211</v>
      </c>
      <c r="I8" s="585" t="s">
        <v>2212</v>
      </c>
      <c r="J8" s="586" t="s">
        <v>197</v>
      </c>
      <c r="K8" s="585" t="s">
        <v>2213</v>
      </c>
      <c r="L8" s="587"/>
      <c r="M8" s="587"/>
      <c r="N8" s="587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</row>
    <row r="9" hidden="1">
      <c r="A9" s="254">
        <v>1.0</v>
      </c>
      <c r="B9" s="588" t="str">
        <f t="shared" ref="B9:B343" si="1">IF(OR(DAYS360(F9,TODAY())&gt;183),"O","X")</f>
        <v>O</v>
      </c>
      <c r="C9" s="588" t="s">
        <v>203</v>
      </c>
      <c r="D9" s="588" t="s">
        <v>1041</v>
      </c>
      <c r="E9" s="588" t="s">
        <v>1042</v>
      </c>
      <c r="F9" s="589">
        <v>42194.0</v>
      </c>
      <c r="G9" s="588" t="s">
        <v>2214</v>
      </c>
      <c r="H9" s="588" t="s">
        <v>14</v>
      </c>
      <c r="I9" s="588"/>
      <c r="J9" s="590"/>
      <c r="K9" s="591"/>
      <c r="L9" s="592"/>
      <c r="M9" s="592"/>
      <c r="N9" s="592"/>
      <c r="O9" s="194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</row>
    <row r="10" hidden="1">
      <c r="A10" s="254">
        <v>2.0</v>
      </c>
      <c r="B10" s="588" t="str">
        <f t="shared" si="1"/>
        <v>O</v>
      </c>
      <c r="C10" s="588" t="s">
        <v>203</v>
      </c>
      <c r="D10" s="588" t="s">
        <v>1044</v>
      </c>
      <c r="E10" s="588" t="s">
        <v>1045</v>
      </c>
      <c r="F10" s="589">
        <v>42285.0</v>
      </c>
      <c r="G10" s="588" t="s">
        <v>2214</v>
      </c>
      <c r="H10" s="588" t="s">
        <v>14</v>
      </c>
      <c r="I10" s="588" t="s">
        <v>1043</v>
      </c>
      <c r="J10" s="590"/>
      <c r="K10" s="591"/>
      <c r="L10" s="592"/>
      <c r="M10" s="592"/>
      <c r="N10" s="592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</row>
    <row r="11" hidden="1">
      <c r="A11" s="254">
        <v>3.0</v>
      </c>
      <c r="B11" s="588" t="str">
        <f t="shared" si="1"/>
        <v>O</v>
      </c>
      <c r="C11" s="593" t="s">
        <v>209</v>
      </c>
      <c r="D11" s="593" t="s">
        <v>1046</v>
      </c>
      <c r="E11" s="593" t="s">
        <v>1047</v>
      </c>
      <c r="F11" s="594">
        <v>42746.0</v>
      </c>
      <c r="G11" s="593" t="s">
        <v>2214</v>
      </c>
      <c r="H11" s="593" t="s">
        <v>13</v>
      </c>
      <c r="I11" s="593" t="s">
        <v>1043</v>
      </c>
      <c r="J11" s="590"/>
      <c r="K11" s="591"/>
      <c r="L11" s="258"/>
      <c r="M11" s="258"/>
      <c r="N11" s="258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</row>
    <row r="12" hidden="1">
      <c r="A12" s="254">
        <v>4.0</v>
      </c>
      <c r="B12" s="588" t="str">
        <f t="shared" si="1"/>
        <v>O</v>
      </c>
      <c r="C12" s="588" t="s">
        <v>203</v>
      </c>
      <c r="D12" s="588" t="s">
        <v>1048</v>
      </c>
      <c r="E12" s="588" t="s">
        <v>1049</v>
      </c>
      <c r="F12" s="589">
        <v>42807.0</v>
      </c>
      <c r="G12" s="588" t="s">
        <v>254</v>
      </c>
      <c r="H12" s="588" t="s">
        <v>13</v>
      </c>
      <c r="I12" s="588" t="s">
        <v>1043</v>
      </c>
      <c r="J12" s="590"/>
      <c r="K12" s="591"/>
      <c r="L12" s="258"/>
      <c r="M12" s="258"/>
      <c r="N12" s="258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</row>
    <row r="13" hidden="1">
      <c r="A13" s="254">
        <v>5.0</v>
      </c>
      <c r="B13" s="588" t="str">
        <f t="shared" si="1"/>
        <v>O</v>
      </c>
      <c r="C13" s="593" t="s">
        <v>209</v>
      </c>
      <c r="D13" s="593" t="s">
        <v>770</v>
      </c>
      <c r="E13" s="593" t="s">
        <v>771</v>
      </c>
      <c r="F13" s="594">
        <v>42885.0</v>
      </c>
      <c r="G13" s="593" t="s">
        <v>254</v>
      </c>
      <c r="H13" s="588" t="s">
        <v>13</v>
      </c>
      <c r="I13" s="593" t="s">
        <v>1043</v>
      </c>
      <c r="J13" s="590"/>
      <c r="K13" s="591"/>
      <c r="L13" s="258"/>
      <c r="M13" s="258"/>
      <c r="N13" s="258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</row>
    <row r="14" hidden="1">
      <c r="A14" s="254">
        <v>6.0</v>
      </c>
      <c r="B14" s="588" t="str">
        <f t="shared" si="1"/>
        <v>O</v>
      </c>
      <c r="C14" s="588" t="s">
        <v>209</v>
      </c>
      <c r="D14" s="588" t="s">
        <v>544</v>
      </c>
      <c r="E14" s="588" t="s">
        <v>545</v>
      </c>
      <c r="F14" s="589">
        <v>43063.0</v>
      </c>
      <c r="G14" s="588" t="s">
        <v>254</v>
      </c>
      <c r="H14" s="588" t="s">
        <v>13</v>
      </c>
      <c r="I14" s="588" t="s">
        <v>1043</v>
      </c>
      <c r="J14" s="590"/>
      <c r="K14" s="591"/>
      <c r="L14" s="258"/>
      <c r="M14" s="258"/>
      <c r="N14" s="258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</row>
    <row r="15" hidden="1">
      <c r="A15" s="254">
        <v>7.0</v>
      </c>
      <c r="B15" s="588" t="str">
        <f t="shared" si="1"/>
        <v>O</v>
      </c>
      <c r="C15" s="588" t="s">
        <v>209</v>
      </c>
      <c r="D15" s="588" t="s">
        <v>1050</v>
      </c>
      <c r="E15" s="588" t="s">
        <v>1051</v>
      </c>
      <c r="F15" s="589">
        <v>43101.0</v>
      </c>
      <c r="G15" s="588" t="s">
        <v>705</v>
      </c>
      <c r="H15" s="588" t="s">
        <v>13</v>
      </c>
      <c r="I15" s="588" t="s">
        <v>1043</v>
      </c>
      <c r="J15" s="590"/>
      <c r="K15" s="595"/>
      <c r="L15" s="258"/>
      <c r="M15" s="258"/>
      <c r="N15" s="258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194"/>
    </row>
    <row r="16" hidden="1">
      <c r="A16" s="254">
        <v>8.0</v>
      </c>
      <c r="B16" s="588" t="str">
        <f t="shared" si="1"/>
        <v>O</v>
      </c>
      <c r="C16" s="593" t="s">
        <v>209</v>
      </c>
      <c r="D16" s="593" t="s">
        <v>1052</v>
      </c>
      <c r="E16" s="593" t="s">
        <v>1053</v>
      </c>
      <c r="F16" s="594">
        <v>43116.0</v>
      </c>
      <c r="G16" s="593" t="s">
        <v>2214</v>
      </c>
      <c r="H16" s="593" t="s">
        <v>13</v>
      </c>
      <c r="I16" s="593" t="s">
        <v>1043</v>
      </c>
      <c r="J16" s="590"/>
      <c r="K16" s="591"/>
      <c r="L16" s="258"/>
      <c r="M16" s="258"/>
      <c r="N16" s="258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</row>
    <row r="17" hidden="1">
      <c r="A17" s="254">
        <v>9.0</v>
      </c>
      <c r="B17" s="588" t="str">
        <f t="shared" si="1"/>
        <v>O</v>
      </c>
      <c r="C17" s="588" t="s">
        <v>203</v>
      </c>
      <c r="D17" s="588" t="s">
        <v>1064</v>
      </c>
      <c r="E17" s="588" t="s">
        <v>1065</v>
      </c>
      <c r="F17" s="589">
        <v>43847.0</v>
      </c>
      <c r="G17" s="588" t="s">
        <v>254</v>
      </c>
      <c r="H17" s="588" t="s">
        <v>13</v>
      </c>
      <c r="I17" s="588" t="s">
        <v>1043</v>
      </c>
      <c r="J17" s="590"/>
      <c r="K17" s="591"/>
      <c r="L17" s="258"/>
      <c r="M17" s="258"/>
      <c r="N17" s="258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</row>
    <row r="18">
      <c r="A18" s="254">
        <v>10.0</v>
      </c>
      <c r="B18" s="588" t="str">
        <f t="shared" si="1"/>
        <v>O</v>
      </c>
      <c r="C18" s="588" t="s">
        <v>203</v>
      </c>
      <c r="D18" s="588" t="s">
        <v>1058</v>
      </c>
      <c r="E18" s="588" t="s">
        <v>1059</v>
      </c>
      <c r="F18" s="589">
        <v>43880.0</v>
      </c>
      <c r="G18" s="588" t="s">
        <v>261</v>
      </c>
      <c r="H18" s="588" t="s">
        <v>15</v>
      </c>
      <c r="I18" s="588" t="s">
        <v>1043</v>
      </c>
      <c r="J18" s="590"/>
      <c r="K18" s="591"/>
      <c r="L18" s="258"/>
      <c r="M18" s="258"/>
      <c r="N18" s="258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</row>
    <row r="19">
      <c r="A19" s="254">
        <v>11.0</v>
      </c>
      <c r="B19" s="588" t="str">
        <f t="shared" si="1"/>
        <v>O</v>
      </c>
      <c r="C19" s="588" t="s">
        <v>203</v>
      </c>
      <c r="D19" s="588" t="s">
        <v>1060</v>
      </c>
      <c r="E19" s="588" t="s">
        <v>1061</v>
      </c>
      <c r="F19" s="589">
        <v>43906.0</v>
      </c>
      <c r="G19" s="588" t="s">
        <v>261</v>
      </c>
      <c r="H19" s="588" t="s">
        <v>13</v>
      </c>
      <c r="I19" s="588" t="s">
        <v>1043</v>
      </c>
      <c r="J19" s="590"/>
      <c r="K19" s="596"/>
      <c r="L19" s="258"/>
      <c r="M19" s="258"/>
      <c r="N19" s="258"/>
      <c r="O19" s="194"/>
      <c r="P19" s="194"/>
      <c r="Q19" s="194"/>
      <c r="R19" s="194"/>
      <c r="S19" s="194"/>
      <c r="T19" s="194"/>
      <c r="U19" s="194"/>
      <c r="V19" s="194"/>
      <c r="W19" s="194"/>
      <c r="X19" s="194"/>
      <c r="Y19" s="194"/>
      <c r="Z19" s="194"/>
    </row>
    <row r="20">
      <c r="A20" s="254">
        <v>12.0</v>
      </c>
      <c r="B20" s="588" t="str">
        <f t="shared" si="1"/>
        <v>O</v>
      </c>
      <c r="C20" s="588" t="s">
        <v>203</v>
      </c>
      <c r="D20" s="588" t="s">
        <v>1062</v>
      </c>
      <c r="E20" s="588" t="s">
        <v>1063</v>
      </c>
      <c r="F20" s="589">
        <v>43907.0</v>
      </c>
      <c r="G20" s="588" t="s">
        <v>261</v>
      </c>
      <c r="H20" s="588" t="s">
        <v>15</v>
      </c>
      <c r="I20" s="588" t="s">
        <v>1043</v>
      </c>
      <c r="J20" s="590"/>
      <c r="K20" s="596"/>
      <c r="L20" s="258"/>
      <c r="M20" s="258"/>
      <c r="N20" s="258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</row>
    <row r="21" hidden="1">
      <c r="A21" s="254">
        <v>13.0</v>
      </c>
      <c r="B21" s="588" t="str">
        <f t="shared" si="1"/>
        <v>O</v>
      </c>
      <c r="C21" s="593" t="s">
        <v>209</v>
      </c>
      <c r="D21" s="593" t="s">
        <v>807</v>
      </c>
      <c r="E21" s="593" t="s">
        <v>808</v>
      </c>
      <c r="F21" s="594">
        <v>44015.0</v>
      </c>
      <c r="G21" s="593" t="s">
        <v>2214</v>
      </c>
      <c r="H21" s="593" t="s">
        <v>13</v>
      </c>
      <c r="I21" s="593" t="s">
        <v>1043</v>
      </c>
      <c r="J21" s="590"/>
      <c r="K21" s="591"/>
      <c r="L21" s="258"/>
      <c r="M21" s="258"/>
      <c r="N21" s="258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</row>
    <row r="22">
      <c r="A22" s="254">
        <v>14.0</v>
      </c>
      <c r="B22" s="588" t="str">
        <f t="shared" si="1"/>
        <v>O</v>
      </c>
      <c r="C22" s="588" t="s">
        <v>203</v>
      </c>
      <c r="D22" s="588" t="s">
        <v>1066</v>
      </c>
      <c r="E22" s="588" t="s">
        <v>1067</v>
      </c>
      <c r="F22" s="589">
        <v>44005.0</v>
      </c>
      <c r="G22" s="588" t="s">
        <v>261</v>
      </c>
      <c r="H22" s="588" t="s">
        <v>15</v>
      </c>
      <c r="I22" s="588" t="s">
        <v>1043</v>
      </c>
      <c r="J22" s="590"/>
      <c r="K22" s="591"/>
      <c r="L22" s="258"/>
      <c r="M22" s="258"/>
      <c r="N22" s="258"/>
      <c r="O22" s="194"/>
      <c r="P22" s="194"/>
      <c r="Q22" s="194"/>
      <c r="R22" s="194"/>
      <c r="S22" s="194"/>
      <c r="T22" s="194"/>
      <c r="U22" s="194"/>
      <c r="V22" s="194"/>
      <c r="W22" s="194"/>
      <c r="X22" s="194"/>
      <c r="Y22" s="194"/>
      <c r="Z22" s="194"/>
    </row>
    <row r="23">
      <c r="A23" s="254">
        <v>15.0</v>
      </c>
      <c r="B23" s="588" t="str">
        <f t="shared" si="1"/>
        <v>O</v>
      </c>
      <c r="C23" s="588" t="s">
        <v>209</v>
      </c>
      <c r="D23" s="588" t="s">
        <v>1068</v>
      </c>
      <c r="E23" s="588" t="s">
        <v>1069</v>
      </c>
      <c r="F23" s="589">
        <v>44006.0</v>
      </c>
      <c r="G23" s="588" t="s">
        <v>261</v>
      </c>
      <c r="H23" s="588" t="s">
        <v>13</v>
      </c>
      <c r="I23" s="588" t="s">
        <v>1043</v>
      </c>
      <c r="J23" s="590"/>
      <c r="K23" s="596"/>
      <c r="L23" s="258"/>
      <c r="M23" s="258"/>
      <c r="N23" s="258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</row>
    <row r="24">
      <c r="A24" s="254">
        <v>16.0</v>
      </c>
      <c r="B24" s="588" t="str">
        <f t="shared" si="1"/>
        <v>O</v>
      </c>
      <c r="C24" s="593" t="s">
        <v>209</v>
      </c>
      <c r="D24" s="593" t="s">
        <v>1074</v>
      </c>
      <c r="E24" s="593" t="s">
        <v>1075</v>
      </c>
      <c r="F24" s="589">
        <v>44545.0</v>
      </c>
      <c r="G24" s="593" t="s">
        <v>261</v>
      </c>
      <c r="H24" s="593" t="s">
        <v>13</v>
      </c>
      <c r="I24" s="593" t="s">
        <v>1043</v>
      </c>
      <c r="J24" s="590"/>
      <c r="K24" s="597"/>
      <c r="L24" s="258"/>
      <c r="M24" s="258"/>
      <c r="N24" s="258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</row>
    <row r="25" hidden="1">
      <c r="A25" s="254">
        <v>17.0</v>
      </c>
      <c r="B25" s="588" t="str">
        <f t="shared" si="1"/>
        <v>O</v>
      </c>
      <c r="C25" s="593" t="s">
        <v>203</v>
      </c>
      <c r="D25" s="593" t="s">
        <v>1077</v>
      </c>
      <c r="E25" s="593" t="s">
        <v>1078</v>
      </c>
      <c r="F25" s="589">
        <v>44557.0</v>
      </c>
      <c r="G25" s="593" t="s">
        <v>234</v>
      </c>
      <c r="H25" s="593" t="s">
        <v>15</v>
      </c>
      <c r="I25" s="593" t="s">
        <v>1043</v>
      </c>
      <c r="J25" s="590"/>
      <c r="K25" s="595"/>
      <c r="L25" s="258"/>
      <c r="M25" s="258"/>
      <c r="N25" s="258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</row>
    <row r="26">
      <c r="A26" s="254">
        <v>18.0</v>
      </c>
      <c r="B26" s="588" t="str">
        <f t="shared" si="1"/>
        <v>O</v>
      </c>
      <c r="C26" s="588" t="s">
        <v>209</v>
      </c>
      <c r="D26" s="588" t="s">
        <v>1079</v>
      </c>
      <c r="E26" s="588" t="s">
        <v>1080</v>
      </c>
      <c r="F26" s="589">
        <v>44582.0</v>
      </c>
      <c r="G26" s="588" t="s">
        <v>261</v>
      </c>
      <c r="H26" s="588" t="s">
        <v>15</v>
      </c>
      <c r="I26" s="588" t="s">
        <v>1043</v>
      </c>
      <c r="J26" s="590"/>
      <c r="K26" s="596"/>
      <c r="L26" s="258"/>
      <c r="M26" s="258"/>
      <c r="N26" s="258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</row>
    <row r="27">
      <c r="A27" s="254">
        <v>19.0</v>
      </c>
      <c r="B27" s="588" t="str">
        <f t="shared" si="1"/>
        <v>O</v>
      </c>
      <c r="C27" s="588" t="s">
        <v>209</v>
      </c>
      <c r="D27" s="588" t="s">
        <v>1081</v>
      </c>
      <c r="E27" s="588" t="s">
        <v>1082</v>
      </c>
      <c r="F27" s="589">
        <v>44587.0</v>
      </c>
      <c r="G27" s="588" t="s">
        <v>261</v>
      </c>
      <c r="H27" s="588" t="s">
        <v>14</v>
      </c>
      <c r="I27" s="588" t="s">
        <v>1043</v>
      </c>
      <c r="J27" s="590"/>
      <c r="K27" s="591"/>
      <c r="L27" s="258"/>
      <c r="M27" s="258"/>
      <c r="N27" s="258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</row>
    <row r="28" hidden="1">
      <c r="A28" s="254">
        <v>20.0</v>
      </c>
      <c r="B28" s="588" t="str">
        <f t="shared" si="1"/>
        <v>O</v>
      </c>
      <c r="C28" s="588" t="s">
        <v>203</v>
      </c>
      <c r="D28" s="588" t="s">
        <v>1087</v>
      </c>
      <c r="E28" s="588" t="s">
        <v>1088</v>
      </c>
      <c r="F28" s="589">
        <v>44666.0</v>
      </c>
      <c r="G28" s="588" t="s">
        <v>1089</v>
      </c>
      <c r="H28" s="588" t="s">
        <v>13</v>
      </c>
      <c r="I28" s="588" t="s">
        <v>1043</v>
      </c>
      <c r="J28" s="590"/>
      <c r="K28" s="595"/>
      <c r="L28" s="598"/>
      <c r="M28" s="598"/>
      <c r="N28" s="598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</row>
    <row r="29" hidden="1">
      <c r="A29" s="254">
        <v>21.0</v>
      </c>
      <c r="B29" s="588" t="str">
        <f t="shared" si="1"/>
        <v>O</v>
      </c>
      <c r="C29" s="588" t="s">
        <v>209</v>
      </c>
      <c r="D29" s="588" t="s">
        <v>1090</v>
      </c>
      <c r="E29" s="588" t="s">
        <v>1091</v>
      </c>
      <c r="F29" s="589">
        <v>44671.0</v>
      </c>
      <c r="G29" s="588" t="s">
        <v>1092</v>
      </c>
      <c r="H29" s="588" t="s">
        <v>13</v>
      </c>
      <c r="I29" s="588" t="s">
        <v>1043</v>
      </c>
      <c r="J29" s="590"/>
      <c r="K29" s="595"/>
      <c r="L29" s="258"/>
      <c r="M29" s="258"/>
      <c r="N29" s="258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</row>
    <row r="30">
      <c r="A30" s="254">
        <v>22.0</v>
      </c>
      <c r="B30" s="588" t="str">
        <f t="shared" si="1"/>
        <v>O</v>
      </c>
      <c r="C30" s="588" t="s">
        <v>209</v>
      </c>
      <c r="D30" s="588" t="s">
        <v>353</v>
      </c>
      <c r="E30" s="588" t="s">
        <v>1093</v>
      </c>
      <c r="F30" s="589">
        <v>44692.0</v>
      </c>
      <c r="G30" s="588" t="s">
        <v>261</v>
      </c>
      <c r="H30" s="588" t="s">
        <v>13</v>
      </c>
      <c r="I30" s="588" t="s">
        <v>1043</v>
      </c>
      <c r="J30" s="590"/>
      <c r="K30" s="591"/>
      <c r="L30" s="258"/>
      <c r="M30" s="258"/>
      <c r="N30" s="258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</row>
    <row r="31" hidden="1">
      <c r="A31" s="254">
        <v>23.0</v>
      </c>
      <c r="B31" s="588" t="str">
        <f t="shared" si="1"/>
        <v>O</v>
      </c>
      <c r="C31" s="588" t="s">
        <v>203</v>
      </c>
      <c r="D31" s="588" t="s">
        <v>1094</v>
      </c>
      <c r="E31" s="588" t="s">
        <v>1095</v>
      </c>
      <c r="F31" s="589">
        <v>44693.0</v>
      </c>
      <c r="G31" s="588" t="s">
        <v>694</v>
      </c>
      <c r="H31" s="588" t="s">
        <v>14</v>
      </c>
      <c r="I31" s="588" t="s">
        <v>1043</v>
      </c>
      <c r="J31" s="590"/>
      <c r="K31" s="595"/>
      <c r="L31" s="258"/>
      <c r="M31" s="258"/>
      <c r="N31" s="258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</row>
    <row r="32">
      <c r="A32" s="254">
        <v>24.0</v>
      </c>
      <c r="B32" s="588" t="str">
        <f t="shared" si="1"/>
        <v>O</v>
      </c>
      <c r="C32" s="588" t="s">
        <v>209</v>
      </c>
      <c r="D32" s="588" t="s">
        <v>1096</v>
      </c>
      <c r="E32" s="588" t="s">
        <v>1097</v>
      </c>
      <c r="F32" s="589">
        <v>44698.0</v>
      </c>
      <c r="G32" s="588" t="s">
        <v>261</v>
      </c>
      <c r="H32" s="588" t="s">
        <v>13</v>
      </c>
      <c r="I32" s="588" t="s">
        <v>1043</v>
      </c>
      <c r="J32" s="590"/>
      <c r="K32" s="591"/>
      <c r="L32" s="258"/>
      <c r="M32" s="258"/>
      <c r="N32" s="258"/>
      <c r="O32" s="194"/>
      <c r="P32" s="194"/>
      <c r="Q32" s="194"/>
      <c r="R32" s="194"/>
      <c r="S32" s="194"/>
      <c r="T32" s="194"/>
      <c r="U32" s="194"/>
      <c r="V32" s="194"/>
      <c r="W32" s="194"/>
      <c r="X32" s="194"/>
      <c r="Y32" s="194"/>
      <c r="Z32" s="194"/>
    </row>
    <row r="33">
      <c r="A33" s="254">
        <v>25.0</v>
      </c>
      <c r="B33" s="588" t="str">
        <f t="shared" si="1"/>
        <v>O</v>
      </c>
      <c r="C33" s="588" t="s">
        <v>203</v>
      </c>
      <c r="D33" s="588" t="s">
        <v>1099</v>
      </c>
      <c r="E33" s="588" t="s">
        <v>1100</v>
      </c>
      <c r="F33" s="589">
        <v>44698.0</v>
      </c>
      <c r="G33" s="588" t="s">
        <v>261</v>
      </c>
      <c r="H33" s="588" t="s">
        <v>14</v>
      </c>
      <c r="I33" s="588" t="s">
        <v>1043</v>
      </c>
      <c r="J33" s="590"/>
      <c r="K33" s="591"/>
      <c r="L33" s="258"/>
      <c r="M33" s="258"/>
      <c r="N33" s="258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</row>
    <row r="34" hidden="1">
      <c r="A34" s="254">
        <v>26.0</v>
      </c>
      <c r="B34" s="588" t="str">
        <f t="shared" si="1"/>
        <v>O</v>
      </c>
      <c r="C34" s="593" t="s">
        <v>203</v>
      </c>
      <c r="D34" s="593" t="s">
        <v>1103</v>
      </c>
      <c r="E34" s="593" t="s">
        <v>1104</v>
      </c>
      <c r="F34" s="594">
        <v>44734.0</v>
      </c>
      <c r="G34" s="593" t="s">
        <v>2214</v>
      </c>
      <c r="H34" s="593" t="s">
        <v>14</v>
      </c>
      <c r="I34" s="593" t="s">
        <v>1043</v>
      </c>
      <c r="J34" s="590"/>
      <c r="K34" s="591"/>
      <c r="L34" s="258"/>
      <c r="M34" s="258"/>
      <c r="N34" s="258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 hidden="1">
      <c r="A35" s="254">
        <v>27.0</v>
      </c>
      <c r="B35" s="588" t="str">
        <f t="shared" si="1"/>
        <v>O</v>
      </c>
      <c r="C35" s="588" t="s">
        <v>203</v>
      </c>
      <c r="D35" s="588" t="s">
        <v>1106</v>
      </c>
      <c r="E35" s="588" t="s">
        <v>1107</v>
      </c>
      <c r="F35" s="589">
        <v>44755.0</v>
      </c>
      <c r="G35" s="588" t="s">
        <v>1108</v>
      </c>
      <c r="H35" s="588" t="s">
        <v>15</v>
      </c>
      <c r="I35" s="588" t="s">
        <v>1043</v>
      </c>
      <c r="J35" s="590"/>
      <c r="K35" s="595"/>
      <c r="L35" s="258"/>
      <c r="M35" s="258"/>
      <c r="N35" s="258"/>
      <c r="O35" s="194"/>
      <c r="P35" s="194"/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 hidden="1">
      <c r="A36" s="254">
        <v>28.0</v>
      </c>
      <c r="B36" s="588" t="str">
        <f t="shared" si="1"/>
        <v>O</v>
      </c>
      <c r="C36" s="588" t="s">
        <v>203</v>
      </c>
      <c r="D36" s="588" t="s">
        <v>1109</v>
      </c>
      <c r="E36" s="588" t="s">
        <v>1110</v>
      </c>
      <c r="F36" s="589">
        <v>44791.0</v>
      </c>
      <c r="G36" s="588" t="s">
        <v>1111</v>
      </c>
      <c r="H36" s="588" t="s">
        <v>14</v>
      </c>
      <c r="I36" s="588" t="s">
        <v>1043</v>
      </c>
      <c r="J36" s="590"/>
      <c r="K36" s="595"/>
      <c r="L36" s="258"/>
      <c r="M36" s="258"/>
      <c r="N36" s="258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>
      <c r="A37" s="254">
        <v>29.0</v>
      </c>
      <c r="B37" s="588" t="str">
        <f t="shared" si="1"/>
        <v>O</v>
      </c>
      <c r="C37" s="588" t="s">
        <v>209</v>
      </c>
      <c r="D37" s="588" t="s">
        <v>1115</v>
      </c>
      <c r="E37" s="588" t="s">
        <v>1116</v>
      </c>
      <c r="F37" s="589">
        <v>44827.0</v>
      </c>
      <c r="G37" s="588" t="s">
        <v>261</v>
      </c>
      <c r="H37" s="588" t="s">
        <v>13</v>
      </c>
      <c r="I37" s="588" t="s">
        <v>1043</v>
      </c>
      <c r="J37" s="590"/>
      <c r="K37" s="596"/>
      <c r="L37" s="258"/>
      <c r="M37" s="258"/>
      <c r="N37" s="258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</row>
    <row r="38">
      <c r="A38" s="254">
        <v>30.0</v>
      </c>
      <c r="B38" s="588" t="str">
        <f t="shared" si="1"/>
        <v>O</v>
      </c>
      <c r="C38" s="588" t="s">
        <v>203</v>
      </c>
      <c r="D38" s="588" t="s">
        <v>1120</v>
      </c>
      <c r="E38" s="588" t="s">
        <v>1121</v>
      </c>
      <c r="F38" s="589">
        <v>44845.0</v>
      </c>
      <c r="G38" s="588" t="s">
        <v>261</v>
      </c>
      <c r="H38" s="588" t="s">
        <v>13</v>
      </c>
      <c r="I38" s="588" t="s">
        <v>1043</v>
      </c>
      <c r="J38" s="590"/>
      <c r="K38" s="596"/>
      <c r="L38" s="258"/>
      <c r="M38" s="258"/>
      <c r="N38" s="258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</row>
    <row r="39">
      <c r="A39" s="254">
        <v>31.0</v>
      </c>
      <c r="B39" s="588" t="str">
        <f t="shared" si="1"/>
        <v>O</v>
      </c>
      <c r="C39" s="588" t="s">
        <v>209</v>
      </c>
      <c r="D39" s="588" t="s">
        <v>1122</v>
      </c>
      <c r="E39" s="588" t="s">
        <v>1123</v>
      </c>
      <c r="F39" s="589">
        <v>44855.0</v>
      </c>
      <c r="G39" s="588" t="s">
        <v>261</v>
      </c>
      <c r="H39" s="588" t="s">
        <v>13</v>
      </c>
      <c r="I39" s="588" t="s">
        <v>1043</v>
      </c>
      <c r="J39" s="590"/>
      <c r="K39" s="597"/>
      <c r="L39" s="258"/>
      <c r="M39" s="258"/>
      <c r="N39" s="258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</row>
    <row r="40">
      <c r="A40" s="254">
        <v>32.0</v>
      </c>
      <c r="B40" s="588" t="str">
        <f t="shared" si="1"/>
        <v>O</v>
      </c>
      <c r="C40" s="588" t="s">
        <v>203</v>
      </c>
      <c r="D40" s="588" t="s">
        <v>1124</v>
      </c>
      <c r="E40" s="588" t="s">
        <v>1125</v>
      </c>
      <c r="F40" s="589">
        <v>44866.0</v>
      </c>
      <c r="G40" s="588" t="s">
        <v>261</v>
      </c>
      <c r="H40" s="588" t="s">
        <v>13</v>
      </c>
      <c r="I40" s="588" t="s">
        <v>1043</v>
      </c>
      <c r="J40" s="590"/>
      <c r="K40" s="591"/>
      <c r="L40" s="258"/>
      <c r="M40" s="258"/>
      <c r="N40" s="258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</row>
    <row r="41">
      <c r="A41" s="254">
        <v>33.0</v>
      </c>
      <c r="B41" s="588" t="str">
        <f t="shared" si="1"/>
        <v>O</v>
      </c>
      <c r="C41" s="588" t="s">
        <v>209</v>
      </c>
      <c r="D41" s="588" t="s">
        <v>755</v>
      </c>
      <c r="E41" s="588" t="s">
        <v>756</v>
      </c>
      <c r="F41" s="589">
        <v>44872.0</v>
      </c>
      <c r="G41" s="588" t="s">
        <v>261</v>
      </c>
      <c r="H41" s="588" t="s">
        <v>13</v>
      </c>
      <c r="I41" s="588" t="s">
        <v>1043</v>
      </c>
      <c r="J41" s="590"/>
      <c r="K41" s="591"/>
      <c r="L41" s="258"/>
      <c r="M41" s="258"/>
      <c r="N41" s="258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</row>
    <row r="42">
      <c r="A42" s="254">
        <v>34.0</v>
      </c>
      <c r="B42" s="588" t="str">
        <f t="shared" si="1"/>
        <v>O</v>
      </c>
      <c r="C42" s="588" t="s">
        <v>203</v>
      </c>
      <c r="D42" s="588" t="s">
        <v>1126</v>
      </c>
      <c r="E42" s="588" t="s">
        <v>1127</v>
      </c>
      <c r="F42" s="589">
        <v>44880.0</v>
      </c>
      <c r="G42" s="588" t="s">
        <v>261</v>
      </c>
      <c r="H42" s="588" t="s">
        <v>13</v>
      </c>
      <c r="I42" s="588" t="s">
        <v>1043</v>
      </c>
      <c r="J42" s="590"/>
      <c r="K42" s="591"/>
      <c r="L42" s="258"/>
      <c r="M42" s="258"/>
      <c r="N42" s="258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</row>
    <row r="43">
      <c r="A43" s="254">
        <v>35.0</v>
      </c>
      <c r="B43" s="588" t="str">
        <f t="shared" si="1"/>
        <v>O</v>
      </c>
      <c r="C43" s="588" t="s">
        <v>209</v>
      </c>
      <c r="D43" s="588" t="s">
        <v>768</v>
      </c>
      <c r="E43" s="588" t="s">
        <v>769</v>
      </c>
      <c r="F43" s="589">
        <v>44883.0</v>
      </c>
      <c r="G43" s="588" t="s">
        <v>261</v>
      </c>
      <c r="H43" s="588" t="s">
        <v>15</v>
      </c>
      <c r="I43" s="346" t="s">
        <v>206</v>
      </c>
      <c r="J43" s="599">
        <v>45793.0</v>
      </c>
      <c r="K43" s="596"/>
      <c r="L43" s="258"/>
      <c r="M43" s="258"/>
      <c r="N43" s="258"/>
      <c r="O43" s="194"/>
      <c r="P43" s="194"/>
      <c r="Q43" s="194"/>
      <c r="R43" s="194"/>
      <c r="S43" s="194"/>
      <c r="T43" s="194"/>
      <c r="U43" s="194"/>
      <c r="V43" s="194"/>
      <c r="W43" s="194"/>
      <c r="X43" s="194"/>
      <c r="Y43" s="194"/>
      <c r="Z43" s="194"/>
    </row>
    <row r="44" hidden="1">
      <c r="A44" s="254">
        <v>36.0</v>
      </c>
      <c r="B44" s="588" t="str">
        <f t="shared" si="1"/>
        <v>O</v>
      </c>
      <c r="C44" s="588" t="s">
        <v>203</v>
      </c>
      <c r="D44" s="588" t="s">
        <v>1130</v>
      </c>
      <c r="E44" s="588" t="s">
        <v>1131</v>
      </c>
      <c r="F44" s="589">
        <v>44904.0</v>
      </c>
      <c r="G44" s="588" t="s">
        <v>694</v>
      </c>
      <c r="H44" s="588" t="s">
        <v>15</v>
      </c>
      <c r="I44" s="588" t="s">
        <v>1043</v>
      </c>
      <c r="J44" s="590"/>
      <c r="K44" s="595"/>
      <c r="L44" s="258"/>
      <c r="M44" s="258"/>
      <c r="N44" s="258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</row>
    <row r="45">
      <c r="A45" s="254">
        <v>37.0</v>
      </c>
      <c r="B45" s="588" t="str">
        <f t="shared" si="1"/>
        <v>O</v>
      </c>
      <c r="C45" s="588" t="s">
        <v>203</v>
      </c>
      <c r="D45" s="588" t="s">
        <v>1132</v>
      </c>
      <c r="E45" s="588" t="s">
        <v>1133</v>
      </c>
      <c r="F45" s="589">
        <v>44914.0</v>
      </c>
      <c r="G45" s="588" t="s">
        <v>261</v>
      </c>
      <c r="H45" s="588" t="s">
        <v>15</v>
      </c>
      <c r="I45" s="588" t="s">
        <v>1043</v>
      </c>
      <c r="J45" s="590"/>
      <c r="K45" s="596"/>
      <c r="L45" s="258"/>
      <c r="M45" s="258"/>
      <c r="N45" s="258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</row>
    <row r="46" hidden="1">
      <c r="A46" s="254">
        <v>38.0</v>
      </c>
      <c r="B46" s="588" t="str">
        <f t="shared" si="1"/>
        <v>O</v>
      </c>
      <c r="C46" s="588" t="s">
        <v>209</v>
      </c>
      <c r="D46" s="588" t="s">
        <v>600</v>
      </c>
      <c r="E46" s="588" t="s">
        <v>601</v>
      </c>
      <c r="F46" s="589">
        <v>44929.0</v>
      </c>
      <c r="G46" s="588" t="s">
        <v>204</v>
      </c>
      <c r="H46" s="588" t="s">
        <v>13</v>
      </c>
      <c r="I46" s="588" t="s">
        <v>1043</v>
      </c>
      <c r="J46" s="590"/>
      <c r="K46" s="591"/>
      <c r="L46" s="258"/>
      <c r="M46" s="258"/>
      <c r="N46" s="258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</row>
    <row r="47">
      <c r="A47" s="254">
        <v>39.0</v>
      </c>
      <c r="B47" s="588" t="str">
        <f t="shared" si="1"/>
        <v>O</v>
      </c>
      <c r="C47" s="588" t="s">
        <v>203</v>
      </c>
      <c r="D47" s="588" t="s">
        <v>1134</v>
      </c>
      <c r="E47" s="588" t="s">
        <v>1135</v>
      </c>
      <c r="F47" s="589">
        <v>44929.0</v>
      </c>
      <c r="G47" s="588" t="s">
        <v>261</v>
      </c>
      <c r="H47" s="588" t="s">
        <v>13</v>
      </c>
      <c r="I47" s="588" t="s">
        <v>1043</v>
      </c>
      <c r="J47" s="590"/>
      <c r="K47" s="596"/>
      <c r="L47" s="258"/>
      <c r="M47" s="258"/>
      <c r="N47" s="258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</row>
    <row r="48" hidden="1">
      <c r="A48" s="254">
        <v>40.0</v>
      </c>
      <c r="B48" s="588" t="str">
        <f t="shared" si="1"/>
        <v>O</v>
      </c>
      <c r="C48" s="588" t="s">
        <v>203</v>
      </c>
      <c r="D48" s="588" t="s">
        <v>1136</v>
      </c>
      <c r="E48" s="588" t="s">
        <v>1137</v>
      </c>
      <c r="F48" s="589">
        <v>44932.0</v>
      </c>
      <c r="G48" s="588" t="s">
        <v>737</v>
      </c>
      <c r="H48" s="588" t="s">
        <v>14</v>
      </c>
      <c r="I48" s="588" t="s">
        <v>1043</v>
      </c>
      <c r="J48" s="590"/>
      <c r="K48" s="595"/>
      <c r="L48" s="258"/>
      <c r="M48" s="258"/>
      <c r="N48" s="258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</row>
    <row r="49" hidden="1">
      <c r="A49" s="254">
        <v>41.0</v>
      </c>
      <c r="B49" s="588" t="str">
        <f t="shared" si="1"/>
        <v>O</v>
      </c>
      <c r="C49" s="588" t="s">
        <v>203</v>
      </c>
      <c r="D49" s="588" t="s">
        <v>1138</v>
      </c>
      <c r="E49" s="588" t="s">
        <v>1139</v>
      </c>
      <c r="F49" s="589">
        <v>44937.0</v>
      </c>
      <c r="G49" s="588" t="s">
        <v>234</v>
      </c>
      <c r="H49" s="588" t="s">
        <v>13</v>
      </c>
      <c r="I49" s="588" t="s">
        <v>1043</v>
      </c>
      <c r="J49" s="590"/>
      <c r="K49" s="595"/>
      <c r="L49" s="258"/>
      <c r="M49" s="258"/>
      <c r="N49" s="258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</row>
    <row r="50" hidden="1">
      <c r="A50" s="254">
        <v>42.0</v>
      </c>
      <c r="B50" s="588" t="str">
        <f t="shared" si="1"/>
        <v>O</v>
      </c>
      <c r="C50" s="588" t="s">
        <v>209</v>
      </c>
      <c r="D50" s="588" t="s">
        <v>1140</v>
      </c>
      <c r="E50" s="588" t="s">
        <v>1141</v>
      </c>
      <c r="F50" s="589">
        <v>44948.0</v>
      </c>
      <c r="G50" s="588" t="s">
        <v>1142</v>
      </c>
      <c r="H50" s="588" t="s">
        <v>13</v>
      </c>
      <c r="I50" s="588" t="s">
        <v>1043</v>
      </c>
      <c r="J50" s="590"/>
      <c r="K50" s="595"/>
      <c r="L50" s="258"/>
      <c r="M50" s="258"/>
      <c r="N50" s="258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</row>
    <row r="51" hidden="1">
      <c r="A51" s="254">
        <v>43.0</v>
      </c>
      <c r="B51" s="588" t="str">
        <f t="shared" si="1"/>
        <v>O</v>
      </c>
      <c r="C51" s="588" t="s">
        <v>203</v>
      </c>
      <c r="D51" s="588" t="s">
        <v>692</v>
      </c>
      <c r="E51" s="588" t="s">
        <v>693</v>
      </c>
      <c r="F51" s="589">
        <v>44965.0</v>
      </c>
      <c r="G51" s="588" t="s">
        <v>694</v>
      </c>
      <c r="H51" s="588" t="s">
        <v>15</v>
      </c>
      <c r="I51" s="346" t="s">
        <v>206</v>
      </c>
      <c r="J51" s="599">
        <v>45737.0</v>
      </c>
      <c r="K51" s="350" t="s">
        <v>2215</v>
      </c>
      <c r="L51" s="592"/>
      <c r="M51" s="258"/>
      <c r="N51" s="258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</row>
    <row r="52" hidden="1">
      <c r="A52" s="254">
        <v>44.0</v>
      </c>
      <c r="B52" s="588" t="str">
        <f t="shared" si="1"/>
        <v>O</v>
      </c>
      <c r="C52" s="588" t="s">
        <v>203</v>
      </c>
      <c r="D52" s="588" t="s">
        <v>2216</v>
      </c>
      <c r="E52" s="588" t="s">
        <v>2217</v>
      </c>
      <c r="F52" s="589">
        <v>44979.0</v>
      </c>
      <c r="G52" s="588" t="s">
        <v>254</v>
      </c>
      <c r="H52" s="588" t="s">
        <v>13</v>
      </c>
      <c r="I52" s="588" t="s">
        <v>1043</v>
      </c>
      <c r="J52" s="590"/>
      <c r="K52" s="591"/>
      <c r="L52" s="258"/>
      <c r="M52" s="258"/>
      <c r="N52" s="258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</row>
    <row r="53">
      <c r="A53" s="254">
        <v>45.0</v>
      </c>
      <c r="B53" s="588" t="str">
        <f t="shared" si="1"/>
        <v>O</v>
      </c>
      <c r="C53" s="588" t="s">
        <v>203</v>
      </c>
      <c r="D53" s="588" t="s">
        <v>1143</v>
      </c>
      <c r="E53" s="588" t="s">
        <v>1144</v>
      </c>
      <c r="F53" s="589">
        <v>45013.0</v>
      </c>
      <c r="G53" s="588" t="s">
        <v>261</v>
      </c>
      <c r="H53" s="588" t="s">
        <v>13</v>
      </c>
      <c r="I53" s="588" t="s">
        <v>1043</v>
      </c>
      <c r="J53" s="590"/>
      <c r="K53" s="591"/>
      <c r="L53" s="258"/>
      <c r="M53" s="258"/>
      <c r="N53" s="258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</row>
    <row r="54" hidden="1">
      <c r="A54" s="254">
        <v>46.0</v>
      </c>
      <c r="B54" s="588" t="str">
        <f t="shared" si="1"/>
        <v>O</v>
      </c>
      <c r="C54" s="588" t="s">
        <v>203</v>
      </c>
      <c r="D54" s="588" t="s">
        <v>1145</v>
      </c>
      <c r="E54" s="588" t="s">
        <v>1146</v>
      </c>
      <c r="F54" s="589">
        <v>45015.0</v>
      </c>
      <c r="G54" s="588" t="s">
        <v>1147</v>
      </c>
      <c r="H54" s="588" t="s">
        <v>13</v>
      </c>
      <c r="I54" s="588" t="s">
        <v>1043</v>
      </c>
      <c r="J54" s="590"/>
      <c r="K54" s="595"/>
      <c r="L54" s="258"/>
      <c r="M54" s="258"/>
      <c r="N54" s="258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</row>
    <row r="55" hidden="1">
      <c r="A55" s="254">
        <v>47.0</v>
      </c>
      <c r="B55" s="588" t="str">
        <f t="shared" si="1"/>
        <v>O</v>
      </c>
      <c r="C55" s="588" t="s">
        <v>203</v>
      </c>
      <c r="D55" s="588" t="s">
        <v>1148</v>
      </c>
      <c r="E55" s="588" t="s">
        <v>1149</v>
      </c>
      <c r="F55" s="589">
        <v>45030.0</v>
      </c>
      <c r="G55" s="588" t="s">
        <v>1150</v>
      </c>
      <c r="H55" s="588" t="s">
        <v>14</v>
      </c>
      <c r="I55" s="588" t="s">
        <v>1043</v>
      </c>
      <c r="J55" s="590"/>
      <c r="K55" s="595"/>
      <c r="L55" s="258"/>
      <c r="M55" s="258"/>
      <c r="N55" s="258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</row>
    <row r="56">
      <c r="A56" s="254">
        <v>48.0</v>
      </c>
      <c r="B56" s="588" t="str">
        <f t="shared" si="1"/>
        <v>O</v>
      </c>
      <c r="C56" s="588" t="s">
        <v>209</v>
      </c>
      <c r="D56" s="588" t="s">
        <v>1155</v>
      </c>
      <c r="E56" s="588" t="s">
        <v>1156</v>
      </c>
      <c r="F56" s="589">
        <v>45050.0</v>
      </c>
      <c r="G56" s="588" t="s">
        <v>261</v>
      </c>
      <c r="H56" s="588" t="s">
        <v>13</v>
      </c>
      <c r="I56" s="588" t="s">
        <v>1043</v>
      </c>
      <c r="J56" s="590"/>
      <c r="K56" s="591"/>
      <c r="L56" s="258"/>
      <c r="M56" s="258"/>
      <c r="N56" s="258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</row>
    <row r="57">
      <c r="A57" s="254">
        <v>49.0</v>
      </c>
      <c r="B57" s="588" t="str">
        <f t="shared" si="1"/>
        <v>O</v>
      </c>
      <c r="C57" s="588" t="s">
        <v>203</v>
      </c>
      <c r="D57" s="588" t="s">
        <v>1157</v>
      </c>
      <c r="E57" s="588" t="s">
        <v>1158</v>
      </c>
      <c r="F57" s="589">
        <v>45050.0</v>
      </c>
      <c r="G57" s="588" t="s">
        <v>261</v>
      </c>
      <c r="H57" s="588" t="s">
        <v>14</v>
      </c>
      <c r="I57" s="588" t="s">
        <v>1043</v>
      </c>
      <c r="J57" s="590"/>
      <c r="K57" s="591"/>
      <c r="L57" s="258"/>
      <c r="M57" s="258"/>
      <c r="N57" s="258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</row>
    <row r="58">
      <c r="A58" s="254">
        <v>50.0</v>
      </c>
      <c r="B58" s="588" t="str">
        <f t="shared" si="1"/>
        <v>O</v>
      </c>
      <c r="C58" s="588" t="s">
        <v>203</v>
      </c>
      <c r="D58" s="588" t="s">
        <v>1159</v>
      </c>
      <c r="E58" s="588" t="s">
        <v>1160</v>
      </c>
      <c r="F58" s="589">
        <v>45050.0</v>
      </c>
      <c r="G58" s="588" t="s">
        <v>261</v>
      </c>
      <c r="H58" s="588" t="s">
        <v>13</v>
      </c>
      <c r="I58" s="588" t="s">
        <v>1043</v>
      </c>
      <c r="J58" s="590"/>
      <c r="K58" s="596"/>
      <c r="L58" s="258"/>
      <c r="M58" s="258"/>
      <c r="N58" s="258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</row>
    <row r="59" hidden="1">
      <c r="A59" s="254">
        <v>51.0</v>
      </c>
      <c r="B59" s="588" t="str">
        <f t="shared" si="1"/>
        <v>O</v>
      </c>
      <c r="C59" s="588" t="s">
        <v>203</v>
      </c>
      <c r="D59" s="588" t="s">
        <v>1161</v>
      </c>
      <c r="E59" s="588" t="s">
        <v>1162</v>
      </c>
      <c r="F59" s="589">
        <v>45055.0</v>
      </c>
      <c r="G59" s="588" t="s">
        <v>210</v>
      </c>
      <c r="H59" s="588" t="s">
        <v>13</v>
      </c>
      <c r="I59" s="588" t="s">
        <v>1043</v>
      </c>
      <c r="J59" s="590"/>
      <c r="K59" s="595"/>
      <c r="L59" s="258"/>
      <c r="M59" s="258"/>
      <c r="N59" s="258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</row>
    <row r="60">
      <c r="A60" s="254">
        <v>52.0</v>
      </c>
      <c r="B60" s="588" t="str">
        <f t="shared" si="1"/>
        <v>O</v>
      </c>
      <c r="C60" s="588" t="s">
        <v>209</v>
      </c>
      <c r="D60" s="588" t="s">
        <v>1163</v>
      </c>
      <c r="E60" s="588" t="s">
        <v>1164</v>
      </c>
      <c r="F60" s="589">
        <v>45061.0</v>
      </c>
      <c r="G60" s="588" t="s">
        <v>261</v>
      </c>
      <c r="H60" s="588" t="s">
        <v>13</v>
      </c>
      <c r="I60" s="588" t="s">
        <v>1043</v>
      </c>
      <c r="J60" s="590"/>
      <c r="K60" s="591"/>
      <c r="L60" s="258"/>
      <c r="M60" s="258"/>
      <c r="N60" s="258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</row>
    <row r="61">
      <c r="A61" s="254">
        <v>53.0</v>
      </c>
      <c r="B61" s="588" t="str">
        <f t="shared" si="1"/>
        <v>O</v>
      </c>
      <c r="C61" s="588" t="s">
        <v>209</v>
      </c>
      <c r="D61" s="588" t="s">
        <v>764</v>
      </c>
      <c r="E61" s="588" t="s">
        <v>765</v>
      </c>
      <c r="F61" s="589">
        <v>45065.0</v>
      </c>
      <c r="G61" s="588" t="s">
        <v>261</v>
      </c>
      <c r="H61" s="588" t="s">
        <v>15</v>
      </c>
      <c r="I61" s="588" t="s">
        <v>1043</v>
      </c>
      <c r="J61" s="590"/>
      <c r="K61" s="591"/>
      <c r="L61" s="258"/>
      <c r="M61" s="258"/>
      <c r="N61" s="258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</row>
    <row r="62" hidden="1">
      <c r="A62" s="254">
        <v>54.0</v>
      </c>
      <c r="B62" s="588" t="str">
        <f t="shared" si="1"/>
        <v>O</v>
      </c>
      <c r="C62" s="588" t="s">
        <v>209</v>
      </c>
      <c r="D62" s="588" t="s">
        <v>1165</v>
      </c>
      <c r="E62" s="588" t="s">
        <v>1166</v>
      </c>
      <c r="F62" s="589">
        <v>45082.0</v>
      </c>
      <c r="G62" s="588" t="s">
        <v>239</v>
      </c>
      <c r="H62" s="588" t="s">
        <v>13</v>
      </c>
      <c r="I62" s="588" t="s">
        <v>1043</v>
      </c>
      <c r="J62" s="590"/>
      <c r="K62" s="595"/>
      <c r="L62" s="258"/>
      <c r="M62" s="258"/>
      <c r="N62" s="258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</row>
    <row r="63" hidden="1">
      <c r="A63" s="254">
        <v>55.0</v>
      </c>
      <c r="B63" s="588" t="str">
        <f t="shared" si="1"/>
        <v>O</v>
      </c>
      <c r="C63" s="588" t="s">
        <v>203</v>
      </c>
      <c r="D63" s="588" t="s">
        <v>1169</v>
      </c>
      <c r="E63" s="588" t="s">
        <v>1170</v>
      </c>
      <c r="F63" s="589">
        <v>45125.0</v>
      </c>
      <c r="G63" s="588" t="s">
        <v>1171</v>
      </c>
      <c r="H63" s="588" t="s">
        <v>15</v>
      </c>
      <c r="I63" s="588" t="s">
        <v>1043</v>
      </c>
      <c r="J63" s="590"/>
      <c r="K63" s="595"/>
      <c r="L63" s="258"/>
      <c r="M63" s="258"/>
      <c r="N63" s="258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</row>
    <row r="64" hidden="1">
      <c r="A64" s="254">
        <v>56.0</v>
      </c>
      <c r="B64" s="588" t="str">
        <f t="shared" si="1"/>
        <v>O</v>
      </c>
      <c r="C64" s="588" t="s">
        <v>203</v>
      </c>
      <c r="D64" s="588" t="s">
        <v>1172</v>
      </c>
      <c r="E64" s="588" t="s">
        <v>1173</v>
      </c>
      <c r="F64" s="589">
        <v>45132.0</v>
      </c>
      <c r="G64" s="588" t="s">
        <v>254</v>
      </c>
      <c r="H64" s="346" t="s">
        <v>2218</v>
      </c>
      <c r="I64" s="588" t="s">
        <v>1043</v>
      </c>
      <c r="J64" s="590"/>
      <c r="K64" s="591"/>
      <c r="L64" s="258"/>
      <c r="M64" s="258"/>
      <c r="N64" s="258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</row>
    <row r="65" hidden="1">
      <c r="A65" s="254">
        <v>57.0</v>
      </c>
      <c r="B65" s="588" t="str">
        <f t="shared" si="1"/>
        <v>O</v>
      </c>
      <c r="C65" s="588" t="s">
        <v>203</v>
      </c>
      <c r="D65" s="588" t="s">
        <v>869</v>
      </c>
      <c r="E65" s="588" t="s">
        <v>870</v>
      </c>
      <c r="F65" s="589">
        <v>45146.0</v>
      </c>
      <c r="G65" s="588" t="s">
        <v>239</v>
      </c>
      <c r="H65" s="588" t="s">
        <v>14</v>
      </c>
      <c r="I65" s="588" t="s">
        <v>1043</v>
      </c>
      <c r="J65" s="590"/>
      <c r="K65" s="595"/>
      <c r="L65" s="258"/>
      <c r="M65" s="258"/>
      <c r="N65" s="258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</row>
    <row r="66">
      <c r="A66" s="254">
        <v>58.0</v>
      </c>
      <c r="B66" s="588" t="str">
        <f t="shared" si="1"/>
        <v>O</v>
      </c>
      <c r="C66" s="588" t="s">
        <v>203</v>
      </c>
      <c r="D66" s="588" t="s">
        <v>732</v>
      </c>
      <c r="E66" s="588" t="s">
        <v>733</v>
      </c>
      <c r="F66" s="589">
        <v>45161.0</v>
      </c>
      <c r="G66" s="588" t="s">
        <v>261</v>
      </c>
      <c r="H66" s="588" t="s">
        <v>13</v>
      </c>
      <c r="I66" s="588" t="s">
        <v>1043</v>
      </c>
      <c r="J66" s="590"/>
      <c r="K66" s="596"/>
      <c r="L66" s="258"/>
      <c r="M66" s="258"/>
      <c r="N66" s="258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</row>
    <row r="67" hidden="1">
      <c r="A67" s="254">
        <v>59.0</v>
      </c>
      <c r="B67" s="588" t="str">
        <f t="shared" si="1"/>
        <v>O</v>
      </c>
      <c r="C67" s="588" t="s">
        <v>203</v>
      </c>
      <c r="D67" s="588" t="s">
        <v>1174</v>
      </c>
      <c r="E67" s="588" t="s">
        <v>1175</v>
      </c>
      <c r="F67" s="589">
        <v>45163.0</v>
      </c>
      <c r="G67" s="588" t="s">
        <v>224</v>
      </c>
      <c r="H67" s="588" t="s">
        <v>14</v>
      </c>
      <c r="I67" s="588" t="s">
        <v>1043</v>
      </c>
      <c r="J67" s="590"/>
      <c r="K67" s="591"/>
      <c r="L67" s="258"/>
      <c r="M67" s="258"/>
      <c r="N67" s="258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</row>
    <row r="68" hidden="1">
      <c r="A68" s="254">
        <v>60.0</v>
      </c>
      <c r="B68" s="588" t="str">
        <f t="shared" si="1"/>
        <v>O</v>
      </c>
      <c r="C68" s="588" t="s">
        <v>203</v>
      </c>
      <c r="D68" s="588" t="s">
        <v>1176</v>
      </c>
      <c r="E68" s="588" t="s">
        <v>1177</v>
      </c>
      <c r="F68" s="589">
        <v>45170.0</v>
      </c>
      <c r="G68" s="588" t="s">
        <v>204</v>
      </c>
      <c r="H68" s="588" t="s">
        <v>13</v>
      </c>
      <c r="I68" s="588" t="s">
        <v>1043</v>
      </c>
      <c r="J68" s="590"/>
      <c r="K68" s="591"/>
      <c r="L68" s="258"/>
      <c r="M68" s="258"/>
      <c r="N68" s="258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</row>
    <row r="69">
      <c r="A69" s="254">
        <v>61.0</v>
      </c>
      <c r="B69" s="588" t="str">
        <f t="shared" si="1"/>
        <v>O</v>
      </c>
      <c r="C69" s="588" t="s">
        <v>209</v>
      </c>
      <c r="D69" s="588" t="s">
        <v>425</v>
      </c>
      <c r="E69" s="588" t="s">
        <v>426</v>
      </c>
      <c r="F69" s="589">
        <v>45174.0</v>
      </c>
      <c r="G69" s="588" t="s">
        <v>261</v>
      </c>
      <c r="H69" s="588" t="s">
        <v>14</v>
      </c>
      <c r="I69" s="588" t="s">
        <v>1043</v>
      </c>
      <c r="J69" s="590"/>
      <c r="K69" s="591"/>
      <c r="L69" s="258"/>
      <c r="M69" s="258"/>
      <c r="N69" s="258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</row>
    <row r="70" hidden="1">
      <c r="A70" s="254">
        <v>62.0</v>
      </c>
      <c r="B70" s="588" t="str">
        <f t="shared" si="1"/>
        <v>O</v>
      </c>
      <c r="C70" s="588" t="s">
        <v>203</v>
      </c>
      <c r="D70" s="588" t="s">
        <v>1180</v>
      </c>
      <c r="E70" s="588" t="s">
        <v>1181</v>
      </c>
      <c r="F70" s="589">
        <v>45188.0</v>
      </c>
      <c r="G70" s="588" t="s">
        <v>254</v>
      </c>
      <c r="H70" s="588" t="s">
        <v>13</v>
      </c>
      <c r="I70" s="588" t="s">
        <v>1043</v>
      </c>
      <c r="J70" s="590"/>
      <c r="K70" s="591"/>
      <c r="L70" s="258"/>
      <c r="M70" s="258"/>
      <c r="N70" s="258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</row>
    <row r="71" hidden="1">
      <c r="A71" s="254">
        <v>63.0</v>
      </c>
      <c r="B71" s="588" t="str">
        <f t="shared" si="1"/>
        <v>O</v>
      </c>
      <c r="C71" s="588" t="s">
        <v>203</v>
      </c>
      <c r="D71" s="588" t="s">
        <v>739</v>
      </c>
      <c r="E71" s="588" t="s">
        <v>740</v>
      </c>
      <c r="F71" s="589">
        <v>45247.0</v>
      </c>
      <c r="G71" s="588" t="s">
        <v>204</v>
      </c>
      <c r="H71" s="588" t="s">
        <v>13</v>
      </c>
      <c r="I71" s="588" t="s">
        <v>1043</v>
      </c>
      <c r="J71" s="590"/>
      <c r="K71" s="596"/>
      <c r="L71" s="258"/>
      <c r="M71" s="258"/>
      <c r="N71" s="258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</row>
    <row r="72" hidden="1">
      <c r="A72" s="254">
        <v>64.0</v>
      </c>
      <c r="B72" s="588" t="str">
        <f t="shared" si="1"/>
        <v>O</v>
      </c>
      <c r="C72" s="588" t="s">
        <v>209</v>
      </c>
      <c r="D72" s="588" t="s">
        <v>1183</v>
      </c>
      <c r="E72" s="588" t="s">
        <v>1184</v>
      </c>
      <c r="F72" s="589">
        <v>45250.0</v>
      </c>
      <c r="G72" s="588" t="s">
        <v>1185</v>
      </c>
      <c r="H72" s="588" t="s">
        <v>13</v>
      </c>
      <c r="I72" s="588" t="s">
        <v>1043</v>
      </c>
      <c r="J72" s="590"/>
      <c r="K72" s="600"/>
      <c r="L72" s="258"/>
      <c r="M72" s="258"/>
      <c r="N72" s="258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</row>
    <row r="73" hidden="1">
      <c r="A73" s="254">
        <v>65.0</v>
      </c>
      <c r="B73" s="588" t="str">
        <f t="shared" si="1"/>
        <v>O</v>
      </c>
      <c r="C73" s="588" t="s">
        <v>209</v>
      </c>
      <c r="D73" s="588" t="s">
        <v>255</v>
      </c>
      <c r="E73" s="588" t="s">
        <v>256</v>
      </c>
      <c r="F73" s="589">
        <v>45254.0</v>
      </c>
      <c r="G73" s="588" t="s">
        <v>239</v>
      </c>
      <c r="H73" s="588" t="s">
        <v>13</v>
      </c>
      <c r="I73" s="588" t="s">
        <v>1043</v>
      </c>
      <c r="J73" s="590"/>
      <c r="K73" s="595"/>
      <c r="L73" s="258"/>
      <c r="M73" s="258"/>
      <c r="N73" s="258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</row>
    <row r="74" hidden="1">
      <c r="A74" s="254">
        <v>66.0</v>
      </c>
      <c r="B74" s="588" t="str">
        <f t="shared" si="1"/>
        <v>O</v>
      </c>
      <c r="C74" s="588" t="s">
        <v>209</v>
      </c>
      <c r="D74" s="588" t="s">
        <v>257</v>
      </c>
      <c r="E74" s="588" t="s">
        <v>258</v>
      </c>
      <c r="F74" s="589">
        <v>45254.0</v>
      </c>
      <c r="G74" s="588" t="s">
        <v>239</v>
      </c>
      <c r="H74" s="588" t="s">
        <v>13</v>
      </c>
      <c r="I74" s="588" t="s">
        <v>1043</v>
      </c>
      <c r="J74" s="590"/>
      <c r="K74" s="600"/>
      <c r="L74" s="258"/>
      <c r="M74" s="258"/>
      <c r="N74" s="258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</row>
    <row r="75">
      <c r="A75" s="254">
        <v>67.0</v>
      </c>
      <c r="B75" s="588" t="str">
        <f t="shared" si="1"/>
        <v>O</v>
      </c>
      <c r="C75" s="588" t="s">
        <v>209</v>
      </c>
      <c r="D75" s="588" t="s">
        <v>1187</v>
      </c>
      <c r="E75" s="588" t="s">
        <v>1188</v>
      </c>
      <c r="F75" s="589">
        <v>45265.0</v>
      </c>
      <c r="G75" s="588" t="s">
        <v>261</v>
      </c>
      <c r="H75" s="588" t="s">
        <v>15</v>
      </c>
      <c r="I75" s="588" t="s">
        <v>1043</v>
      </c>
      <c r="J75" s="590"/>
      <c r="K75" s="596"/>
      <c r="L75" s="258"/>
      <c r="M75" s="258"/>
      <c r="N75" s="258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</row>
    <row r="76" hidden="1">
      <c r="A76" s="254">
        <v>68.0</v>
      </c>
      <c r="B76" s="588" t="str">
        <f t="shared" si="1"/>
        <v>O</v>
      </c>
      <c r="C76" s="588" t="s">
        <v>203</v>
      </c>
      <c r="D76" s="588" t="s">
        <v>1189</v>
      </c>
      <c r="E76" s="588" t="s">
        <v>1190</v>
      </c>
      <c r="F76" s="589">
        <v>45267.0</v>
      </c>
      <c r="G76" s="588" t="s">
        <v>1191</v>
      </c>
      <c r="H76" s="588" t="s">
        <v>13</v>
      </c>
      <c r="I76" s="588" t="s">
        <v>1043</v>
      </c>
      <c r="J76" s="590"/>
      <c r="K76" s="595"/>
      <c r="L76" s="258"/>
      <c r="M76" s="258"/>
      <c r="N76" s="258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</row>
    <row r="77" hidden="1">
      <c r="A77" s="254">
        <v>69.0</v>
      </c>
      <c r="B77" s="588" t="str">
        <f t="shared" si="1"/>
        <v>O</v>
      </c>
      <c r="C77" s="588" t="s">
        <v>203</v>
      </c>
      <c r="D77" s="588" t="s">
        <v>1192</v>
      </c>
      <c r="E77" s="588" t="s">
        <v>1193</v>
      </c>
      <c r="F77" s="589">
        <v>45279.0</v>
      </c>
      <c r="G77" s="588" t="s">
        <v>210</v>
      </c>
      <c r="H77" s="588" t="s">
        <v>13</v>
      </c>
      <c r="I77" s="588" t="s">
        <v>1043</v>
      </c>
      <c r="J77" s="590"/>
      <c r="K77" s="595"/>
      <c r="L77" s="258"/>
      <c r="M77" s="258"/>
      <c r="N77" s="258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</row>
    <row r="78">
      <c r="A78" s="254">
        <v>70.0</v>
      </c>
      <c r="B78" s="588" t="str">
        <f t="shared" si="1"/>
        <v>O</v>
      </c>
      <c r="C78" s="588" t="s">
        <v>209</v>
      </c>
      <c r="D78" s="588" t="s">
        <v>1194</v>
      </c>
      <c r="E78" s="588" t="s">
        <v>1195</v>
      </c>
      <c r="F78" s="589">
        <v>45280.0</v>
      </c>
      <c r="G78" s="588" t="s">
        <v>261</v>
      </c>
      <c r="H78" s="588" t="s">
        <v>15</v>
      </c>
      <c r="I78" s="588" t="s">
        <v>1043</v>
      </c>
      <c r="J78" s="590"/>
      <c r="K78" s="591"/>
      <c r="L78" s="258"/>
      <c r="M78" s="258"/>
      <c r="N78" s="258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</row>
    <row r="79">
      <c r="A79" s="254">
        <v>71.0</v>
      </c>
      <c r="B79" s="588" t="str">
        <f t="shared" si="1"/>
        <v>O</v>
      </c>
      <c r="C79" s="346" t="s">
        <v>203</v>
      </c>
      <c r="D79" s="346" t="s">
        <v>281</v>
      </c>
      <c r="E79" s="346" t="s">
        <v>282</v>
      </c>
      <c r="F79" s="601">
        <v>45296.0</v>
      </c>
      <c r="G79" s="346" t="s">
        <v>261</v>
      </c>
      <c r="H79" s="346" t="s">
        <v>15</v>
      </c>
      <c r="I79" s="346" t="s">
        <v>1043</v>
      </c>
      <c r="J79" s="590"/>
      <c r="K79" s="591"/>
      <c r="L79" s="258"/>
      <c r="M79" s="258"/>
      <c r="N79" s="258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</row>
    <row r="80">
      <c r="A80" s="254">
        <v>72.0</v>
      </c>
      <c r="B80" s="588" t="str">
        <f t="shared" si="1"/>
        <v>O</v>
      </c>
      <c r="C80" s="346" t="s">
        <v>203</v>
      </c>
      <c r="D80" s="346" t="s">
        <v>502</v>
      </c>
      <c r="E80" s="346" t="s">
        <v>503</v>
      </c>
      <c r="F80" s="601">
        <v>45301.0</v>
      </c>
      <c r="G80" s="346" t="s">
        <v>261</v>
      </c>
      <c r="H80" s="346" t="s">
        <v>15</v>
      </c>
      <c r="I80" s="346" t="s">
        <v>1043</v>
      </c>
      <c r="J80" s="590"/>
      <c r="K80" s="597"/>
      <c r="L80" s="258"/>
      <c r="M80" s="258"/>
      <c r="N80" s="258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</row>
    <row r="81">
      <c r="A81" s="254">
        <v>73.0</v>
      </c>
      <c r="B81" s="588" t="str">
        <f t="shared" si="1"/>
        <v>O</v>
      </c>
      <c r="C81" s="346" t="s">
        <v>203</v>
      </c>
      <c r="D81" s="346" t="s">
        <v>1196</v>
      </c>
      <c r="E81" s="346" t="s">
        <v>1197</v>
      </c>
      <c r="F81" s="601">
        <v>45314.0</v>
      </c>
      <c r="G81" s="346" t="s">
        <v>261</v>
      </c>
      <c r="H81" s="346" t="s">
        <v>14</v>
      </c>
      <c r="I81" s="346" t="s">
        <v>1043</v>
      </c>
      <c r="J81" s="590"/>
      <c r="K81" s="591"/>
      <c r="L81" s="258"/>
      <c r="M81" s="258"/>
      <c r="N81" s="258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</row>
    <row r="82" hidden="1">
      <c r="A82" s="254">
        <v>74.0</v>
      </c>
      <c r="B82" s="588" t="str">
        <f t="shared" si="1"/>
        <v>O</v>
      </c>
      <c r="C82" s="346" t="s">
        <v>209</v>
      </c>
      <c r="D82" s="346" t="s">
        <v>684</v>
      </c>
      <c r="E82" s="346" t="s">
        <v>685</v>
      </c>
      <c r="F82" s="601">
        <v>45315.0</v>
      </c>
      <c r="G82" s="346" t="s">
        <v>204</v>
      </c>
      <c r="H82" s="346" t="s">
        <v>13</v>
      </c>
      <c r="I82" s="346" t="s">
        <v>1043</v>
      </c>
      <c r="J82" s="590"/>
      <c r="K82" s="602"/>
      <c r="L82" s="258"/>
      <c r="M82" s="258"/>
      <c r="N82" s="258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</row>
    <row r="83">
      <c r="A83" s="254">
        <v>75.0</v>
      </c>
      <c r="B83" s="588" t="str">
        <f t="shared" si="1"/>
        <v>O</v>
      </c>
      <c r="C83" s="346" t="s">
        <v>209</v>
      </c>
      <c r="D83" s="346" t="s">
        <v>1198</v>
      </c>
      <c r="E83" s="346" t="s">
        <v>1199</v>
      </c>
      <c r="F83" s="601">
        <v>45343.0</v>
      </c>
      <c r="G83" s="346" t="s">
        <v>261</v>
      </c>
      <c r="H83" s="346" t="s">
        <v>13</v>
      </c>
      <c r="I83" s="346" t="s">
        <v>1043</v>
      </c>
      <c r="J83" s="590"/>
      <c r="K83" s="591"/>
      <c r="L83" s="258"/>
      <c r="M83" s="258"/>
      <c r="N83" s="258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</row>
    <row r="84">
      <c r="A84" s="254">
        <v>76.0</v>
      </c>
      <c r="B84" s="588" t="str">
        <f t="shared" si="1"/>
        <v>O</v>
      </c>
      <c r="C84" s="346" t="s">
        <v>203</v>
      </c>
      <c r="D84" s="346" t="s">
        <v>278</v>
      </c>
      <c r="E84" s="346" t="s">
        <v>279</v>
      </c>
      <c r="F84" s="601">
        <v>45343.0</v>
      </c>
      <c r="G84" s="346" t="s">
        <v>261</v>
      </c>
      <c r="H84" s="346" t="s">
        <v>13</v>
      </c>
      <c r="I84" s="346" t="s">
        <v>1043</v>
      </c>
      <c r="J84" s="590"/>
      <c r="K84" s="596"/>
      <c r="L84" s="258"/>
      <c r="M84" s="258"/>
      <c r="N84" s="258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</row>
    <row r="85">
      <c r="A85" s="254">
        <v>77.0</v>
      </c>
      <c r="B85" s="588" t="str">
        <f t="shared" si="1"/>
        <v>O</v>
      </c>
      <c r="C85" s="346" t="s">
        <v>209</v>
      </c>
      <c r="D85" s="346" t="s">
        <v>1207</v>
      </c>
      <c r="E85" s="346" t="s">
        <v>1208</v>
      </c>
      <c r="F85" s="601">
        <v>45359.0</v>
      </c>
      <c r="G85" s="346" t="s">
        <v>261</v>
      </c>
      <c r="H85" s="346" t="s">
        <v>15</v>
      </c>
      <c r="I85" s="346" t="s">
        <v>1043</v>
      </c>
      <c r="J85" s="590"/>
      <c r="K85" s="591"/>
      <c r="L85" s="258"/>
      <c r="M85" s="258"/>
      <c r="N85" s="258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</row>
    <row r="86">
      <c r="A86" s="254">
        <v>78.0</v>
      </c>
      <c r="B86" s="588" t="str">
        <f t="shared" si="1"/>
        <v>O</v>
      </c>
      <c r="C86" s="346" t="s">
        <v>209</v>
      </c>
      <c r="D86" s="346" t="s">
        <v>1201</v>
      </c>
      <c r="E86" s="346" t="s">
        <v>1202</v>
      </c>
      <c r="F86" s="601">
        <v>45358.0</v>
      </c>
      <c r="G86" s="346" t="s">
        <v>261</v>
      </c>
      <c r="H86" s="346" t="s">
        <v>133</v>
      </c>
      <c r="I86" s="346" t="s">
        <v>1043</v>
      </c>
      <c r="J86" s="590"/>
      <c r="K86" s="591"/>
      <c r="L86" s="258"/>
      <c r="M86" s="258"/>
      <c r="N86" s="258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</row>
    <row r="87" hidden="1">
      <c r="A87" s="254">
        <v>79.0</v>
      </c>
      <c r="B87" s="588" t="str">
        <f t="shared" si="1"/>
        <v>O</v>
      </c>
      <c r="C87" s="346" t="s">
        <v>203</v>
      </c>
      <c r="D87" s="346" t="s">
        <v>1204</v>
      </c>
      <c r="E87" s="346" t="s">
        <v>1205</v>
      </c>
      <c r="F87" s="601">
        <v>45358.0</v>
      </c>
      <c r="G87" s="346" t="s">
        <v>859</v>
      </c>
      <c r="H87" s="346" t="s">
        <v>14</v>
      </c>
      <c r="I87" s="346" t="s">
        <v>1043</v>
      </c>
      <c r="J87" s="590"/>
      <c r="K87" s="596"/>
      <c r="L87" s="258"/>
      <c r="M87" s="258"/>
      <c r="N87" s="258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</row>
    <row r="88" hidden="1">
      <c r="A88" s="254">
        <v>80.0</v>
      </c>
      <c r="B88" s="588" t="str">
        <f t="shared" si="1"/>
        <v>O</v>
      </c>
      <c r="C88" s="346" t="s">
        <v>203</v>
      </c>
      <c r="D88" s="346" t="s">
        <v>1209</v>
      </c>
      <c r="E88" s="346" t="s">
        <v>1210</v>
      </c>
      <c r="F88" s="601">
        <v>45363.0</v>
      </c>
      <c r="G88" s="346" t="s">
        <v>737</v>
      </c>
      <c r="H88" s="346" t="s">
        <v>14</v>
      </c>
      <c r="I88" s="346" t="s">
        <v>1043</v>
      </c>
      <c r="J88" s="590"/>
      <c r="K88" s="597"/>
      <c r="L88" s="258"/>
      <c r="M88" s="258"/>
      <c r="N88" s="258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</row>
    <row r="89">
      <c r="A89" s="254">
        <v>81.0</v>
      </c>
      <c r="B89" s="588" t="str">
        <f t="shared" si="1"/>
        <v>O</v>
      </c>
      <c r="C89" s="346" t="s">
        <v>203</v>
      </c>
      <c r="D89" s="346" t="s">
        <v>1211</v>
      </c>
      <c r="E89" s="346" t="s">
        <v>1212</v>
      </c>
      <c r="F89" s="601">
        <v>45365.0</v>
      </c>
      <c r="G89" s="346" t="s">
        <v>261</v>
      </c>
      <c r="H89" s="346" t="s">
        <v>13</v>
      </c>
      <c r="I89" s="346" t="s">
        <v>1043</v>
      </c>
      <c r="J89" s="590"/>
      <c r="K89" s="597"/>
      <c r="L89" s="258"/>
      <c r="M89" s="258"/>
      <c r="N89" s="258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</row>
    <row r="90">
      <c r="A90" s="254">
        <v>82.0</v>
      </c>
      <c r="B90" s="588" t="str">
        <f t="shared" si="1"/>
        <v>O</v>
      </c>
      <c r="C90" s="346" t="s">
        <v>203</v>
      </c>
      <c r="D90" s="346" t="s">
        <v>1213</v>
      </c>
      <c r="E90" s="346" t="s">
        <v>1214</v>
      </c>
      <c r="F90" s="601">
        <v>45373.0</v>
      </c>
      <c r="G90" s="346" t="s">
        <v>261</v>
      </c>
      <c r="H90" s="346" t="s">
        <v>13</v>
      </c>
      <c r="I90" s="346" t="s">
        <v>1043</v>
      </c>
      <c r="J90" s="590"/>
      <c r="K90" s="591"/>
      <c r="L90" s="258"/>
      <c r="M90" s="258"/>
      <c r="N90" s="258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</row>
    <row r="91" hidden="1">
      <c r="A91" s="254">
        <v>83.0</v>
      </c>
      <c r="B91" s="588" t="str">
        <f t="shared" si="1"/>
        <v>O</v>
      </c>
      <c r="C91" s="346" t="s">
        <v>209</v>
      </c>
      <c r="D91" s="346" t="s">
        <v>1002</v>
      </c>
      <c r="E91" s="346" t="s">
        <v>1003</v>
      </c>
      <c r="F91" s="601">
        <v>45371.0</v>
      </c>
      <c r="G91" s="346" t="s">
        <v>239</v>
      </c>
      <c r="H91" s="346" t="s">
        <v>13</v>
      </c>
      <c r="I91" s="346" t="s">
        <v>1043</v>
      </c>
      <c r="J91" s="590"/>
      <c r="K91" s="596"/>
      <c r="L91" s="258"/>
      <c r="M91" s="258"/>
      <c r="N91" s="258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</row>
    <row r="92" hidden="1">
      <c r="A92" s="254">
        <v>84.0</v>
      </c>
      <c r="B92" s="588" t="str">
        <f t="shared" si="1"/>
        <v>O</v>
      </c>
      <c r="C92" s="346" t="s">
        <v>209</v>
      </c>
      <c r="D92" s="346" t="s">
        <v>310</v>
      </c>
      <c r="E92" s="346" t="s">
        <v>311</v>
      </c>
      <c r="F92" s="601">
        <v>45387.0</v>
      </c>
      <c r="G92" s="346" t="s">
        <v>301</v>
      </c>
      <c r="H92" s="346" t="s">
        <v>13</v>
      </c>
      <c r="I92" s="346" t="s">
        <v>1043</v>
      </c>
      <c r="J92" s="590"/>
      <c r="K92" s="591"/>
      <c r="L92" s="258"/>
      <c r="M92" s="258"/>
      <c r="N92" s="258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</row>
    <row r="93" hidden="1">
      <c r="A93" s="254">
        <v>85.0</v>
      </c>
      <c r="B93" s="588" t="str">
        <f t="shared" si="1"/>
        <v>O</v>
      </c>
      <c r="C93" s="346" t="s">
        <v>209</v>
      </c>
      <c r="D93" s="346" t="s">
        <v>299</v>
      </c>
      <c r="E93" s="346" t="s">
        <v>300</v>
      </c>
      <c r="F93" s="601">
        <v>45384.0</v>
      </c>
      <c r="G93" s="346" t="s">
        <v>301</v>
      </c>
      <c r="H93" s="346" t="s">
        <v>13</v>
      </c>
      <c r="I93" s="346" t="s">
        <v>1043</v>
      </c>
      <c r="J93" s="590"/>
      <c r="K93" s="597"/>
      <c r="L93" s="258"/>
      <c r="M93" s="258"/>
      <c r="N93" s="258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</row>
    <row r="94">
      <c r="A94" s="254">
        <v>86.0</v>
      </c>
      <c r="B94" s="588" t="str">
        <f t="shared" si="1"/>
        <v>O</v>
      </c>
      <c r="C94" s="346" t="s">
        <v>203</v>
      </c>
      <c r="D94" s="346" t="s">
        <v>278</v>
      </c>
      <c r="E94" s="346" t="s">
        <v>279</v>
      </c>
      <c r="F94" s="601">
        <v>45394.0</v>
      </c>
      <c r="G94" s="346" t="s">
        <v>261</v>
      </c>
      <c r="H94" s="346" t="s">
        <v>13</v>
      </c>
      <c r="I94" s="346" t="s">
        <v>1043</v>
      </c>
      <c r="J94" s="590"/>
      <c r="K94" s="591"/>
      <c r="L94" s="258"/>
      <c r="M94" s="258"/>
      <c r="N94" s="258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</row>
    <row r="95" hidden="1">
      <c r="A95" s="254">
        <v>87.0</v>
      </c>
      <c r="B95" s="588" t="str">
        <f t="shared" si="1"/>
        <v>O</v>
      </c>
      <c r="C95" s="346" t="s">
        <v>203</v>
      </c>
      <c r="D95" s="346" t="s">
        <v>1215</v>
      </c>
      <c r="E95" s="346" t="s">
        <v>1216</v>
      </c>
      <c r="F95" s="601">
        <v>45391.0</v>
      </c>
      <c r="G95" s="346" t="s">
        <v>1217</v>
      </c>
      <c r="H95" s="346" t="s">
        <v>13</v>
      </c>
      <c r="I95" s="346" t="s">
        <v>1043</v>
      </c>
      <c r="J95" s="590"/>
      <c r="K95" s="602"/>
      <c r="L95" s="258"/>
      <c r="M95" s="258"/>
      <c r="N95" s="258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</row>
    <row r="96" hidden="1">
      <c r="A96" s="254">
        <v>88.0</v>
      </c>
      <c r="B96" s="588" t="str">
        <f t="shared" si="1"/>
        <v>O</v>
      </c>
      <c r="C96" s="346" t="s">
        <v>203</v>
      </c>
      <c r="D96" s="346" t="s">
        <v>634</v>
      </c>
      <c r="E96" s="346" t="s">
        <v>635</v>
      </c>
      <c r="F96" s="601">
        <v>45398.0</v>
      </c>
      <c r="G96" s="346" t="s">
        <v>254</v>
      </c>
      <c r="H96" s="346" t="s">
        <v>15</v>
      </c>
      <c r="I96" s="346" t="s">
        <v>1043</v>
      </c>
      <c r="J96" s="590"/>
      <c r="K96" s="597"/>
      <c r="L96" s="258"/>
      <c r="M96" s="258"/>
      <c r="N96" s="258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</row>
    <row r="97" hidden="1">
      <c r="A97" s="254">
        <v>89.0</v>
      </c>
      <c r="B97" s="588" t="str">
        <f t="shared" si="1"/>
        <v>O</v>
      </c>
      <c r="C97" s="346" t="s">
        <v>209</v>
      </c>
      <c r="D97" s="346" t="s">
        <v>302</v>
      </c>
      <c r="E97" s="346" t="s">
        <v>303</v>
      </c>
      <c r="F97" s="601">
        <v>45414.0</v>
      </c>
      <c r="G97" s="346" t="s">
        <v>204</v>
      </c>
      <c r="H97" s="346" t="s">
        <v>13</v>
      </c>
      <c r="I97" s="346" t="s">
        <v>1043</v>
      </c>
      <c r="J97" s="590"/>
      <c r="K97" s="597"/>
      <c r="L97" s="258"/>
      <c r="M97" s="258"/>
      <c r="N97" s="258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</row>
    <row r="98" hidden="1">
      <c r="A98" s="254">
        <v>90.0</v>
      </c>
      <c r="B98" s="588" t="str">
        <f t="shared" si="1"/>
        <v>O</v>
      </c>
      <c r="C98" s="346" t="s">
        <v>203</v>
      </c>
      <c r="D98" s="346" t="s">
        <v>330</v>
      </c>
      <c r="E98" s="346" t="s">
        <v>331</v>
      </c>
      <c r="F98" s="601">
        <v>45420.0</v>
      </c>
      <c r="G98" s="346" t="s">
        <v>705</v>
      </c>
      <c r="H98" s="346" t="s">
        <v>13</v>
      </c>
      <c r="I98" s="346" t="s">
        <v>1043</v>
      </c>
      <c r="J98" s="590"/>
      <c r="K98" s="591"/>
      <c r="L98" s="258"/>
      <c r="M98" s="258"/>
      <c r="N98" s="258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</row>
    <row r="99">
      <c r="A99" s="254">
        <v>91.0</v>
      </c>
      <c r="B99" s="588" t="str">
        <f t="shared" si="1"/>
        <v>O</v>
      </c>
      <c r="C99" s="346" t="s">
        <v>203</v>
      </c>
      <c r="D99" s="346" t="s">
        <v>1218</v>
      </c>
      <c r="E99" s="346" t="s">
        <v>1219</v>
      </c>
      <c r="F99" s="601">
        <v>45421.0</v>
      </c>
      <c r="G99" s="346" t="s">
        <v>261</v>
      </c>
      <c r="H99" s="346" t="s">
        <v>14</v>
      </c>
      <c r="I99" s="346" t="s">
        <v>1043</v>
      </c>
      <c r="J99" s="590"/>
      <c r="K99" s="597"/>
      <c r="L99" s="258"/>
      <c r="M99" s="258"/>
      <c r="N99" s="258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</row>
    <row r="100">
      <c r="A100" s="254">
        <v>92.0</v>
      </c>
      <c r="B100" s="588" t="str">
        <f t="shared" si="1"/>
        <v>O</v>
      </c>
      <c r="C100" s="346" t="s">
        <v>209</v>
      </c>
      <c r="D100" s="346" t="s">
        <v>647</v>
      </c>
      <c r="E100" s="346" t="s">
        <v>648</v>
      </c>
      <c r="F100" s="601">
        <v>45421.0</v>
      </c>
      <c r="G100" s="346" t="s">
        <v>261</v>
      </c>
      <c r="H100" s="346" t="s">
        <v>15</v>
      </c>
      <c r="I100" s="346" t="s">
        <v>1043</v>
      </c>
      <c r="J100" s="590"/>
      <c r="K100" s="591"/>
      <c r="L100" s="258"/>
      <c r="M100" s="258"/>
      <c r="N100" s="258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</row>
    <row r="101" hidden="1">
      <c r="A101" s="254">
        <v>93.0</v>
      </c>
      <c r="B101" s="588" t="str">
        <f t="shared" si="1"/>
        <v>O</v>
      </c>
      <c r="C101" s="346" t="s">
        <v>209</v>
      </c>
      <c r="D101" s="346" t="s">
        <v>790</v>
      </c>
      <c r="E101" s="346" t="s">
        <v>791</v>
      </c>
      <c r="F101" s="601">
        <v>45435.0</v>
      </c>
      <c r="G101" s="346" t="s">
        <v>224</v>
      </c>
      <c r="H101" s="346" t="s">
        <v>14</v>
      </c>
      <c r="I101" s="346" t="s">
        <v>1043</v>
      </c>
      <c r="J101" s="590"/>
      <c r="K101" s="591"/>
      <c r="L101" s="258"/>
      <c r="M101" s="258"/>
      <c r="N101" s="258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</row>
    <row r="102">
      <c r="A102" s="254">
        <v>94.0</v>
      </c>
      <c r="B102" s="588" t="str">
        <f t="shared" si="1"/>
        <v>O</v>
      </c>
      <c r="C102" s="346" t="s">
        <v>203</v>
      </c>
      <c r="D102" s="346" t="s">
        <v>1220</v>
      </c>
      <c r="E102" s="346" t="s">
        <v>1221</v>
      </c>
      <c r="F102" s="601">
        <v>45436.0</v>
      </c>
      <c r="G102" s="346" t="s">
        <v>261</v>
      </c>
      <c r="H102" s="346" t="s">
        <v>13</v>
      </c>
      <c r="I102" s="346" t="s">
        <v>1043</v>
      </c>
      <c r="J102" s="590"/>
      <c r="K102" s="591"/>
      <c r="L102" s="258"/>
      <c r="M102" s="258"/>
      <c r="N102" s="258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</row>
    <row r="103" hidden="1">
      <c r="A103" s="254">
        <v>95.0</v>
      </c>
      <c r="B103" s="588" t="str">
        <f t="shared" si="1"/>
        <v>O</v>
      </c>
      <c r="C103" s="346" t="s">
        <v>203</v>
      </c>
      <c r="D103" s="346" t="s">
        <v>374</v>
      </c>
      <c r="E103" s="346" t="s">
        <v>375</v>
      </c>
      <c r="F103" s="601">
        <v>45436.0</v>
      </c>
      <c r="G103" s="346" t="s">
        <v>204</v>
      </c>
      <c r="H103" s="346" t="s">
        <v>13</v>
      </c>
      <c r="I103" s="346" t="s">
        <v>206</v>
      </c>
      <c r="J103" s="603" t="s">
        <v>2219</v>
      </c>
      <c r="K103" s="602"/>
      <c r="L103" s="258"/>
      <c r="M103" s="258"/>
      <c r="N103" s="258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</row>
    <row r="104" hidden="1">
      <c r="A104" s="254">
        <v>96.0</v>
      </c>
      <c r="B104" s="588" t="str">
        <f t="shared" si="1"/>
        <v>O</v>
      </c>
      <c r="C104" s="346" t="s">
        <v>203</v>
      </c>
      <c r="D104" s="346" t="s">
        <v>1224</v>
      </c>
      <c r="E104" s="346" t="s">
        <v>1225</v>
      </c>
      <c r="F104" s="601">
        <v>45447.0</v>
      </c>
      <c r="G104" s="346" t="s">
        <v>254</v>
      </c>
      <c r="H104" s="346" t="s">
        <v>14</v>
      </c>
      <c r="I104" s="346" t="s">
        <v>1043</v>
      </c>
      <c r="J104" s="590"/>
      <c r="K104" s="591"/>
      <c r="L104" s="258"/>
      <c r="M104" s="258"/>
      <c r="N104" s="258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</row>
    <row r="105" hidden="1">
      <c r="A105" s="254">
        <v>97.0</v>
      </c>
      <c r="B105" s="588" t="str">
        <f t="shared" si="1"/>
        <v>O</v>
      </c>
      <c r="C105" s="346" t="s">
        <v>203</v>
      </c>
      <c r="D105" s="346" t="s">
        <v>1222</v>
      </c>
      <c r="E105" s="346" t="s">
        <v>1223</v>
      </c>
      <c r="F105" s="601">
        <v>45446.0</v>
      </c>
      <c r="G105" s="346" t="s">
        <v>254</v>
      </c>
      <c r="H105" s="346" t="s">
        <v>14</v>
      </c>
      <c r="I105" s="346" t="s">
        <v>1043</v>
      </c>
      <c r="J105" s="590"/>
      <c r="K105" s="602"/>
      <c r="L105" s="258"/>
      <c r="M105" s="258"/>
      <c r="N105" s="258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</row>
    <row r="106" hidden="1">
      <c r="A106" s="254">
        <v>98.0</v>
      </c>
      <c r="B106" s="588" t="str">
        <f t="shared" si="1"/>
        <v>O</v>
      </c>
      <c r="C106" s="346" t="s">
        <v>209</v>
      </c>
      <c r="D106" s="346" t="s">
        <v>760</v>
      </c>
      <c r="E106" s="346" t="s">
        <v>761</v>
      </c>
      <c r="F106" s="601">
        <v>45457.0</v>
      </c>
      <c r="G106" s="346" t="s">
        <v>254</v>
      </c>
      <c r="H106" s="346" t="s">
        <v>13</v>
      </c>
      <c r="I106" s="346" t="s">
        <v>1043</v>
      </c>
      <c r="J106" s="590"/>
      <c r="K106" s="596"/>
      <c r="L106" s="258"/>
      <c r="M106" s="258"/>
      <c r="N106" s="258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</row>
    <row r="107">
      <c r="A107" s="254">
        <v>99.0</v>
      </c>
      <c r="B107" s="588" t="str">
        <f t="shared" si="1"/>
        <v>O</v>
      </c>
      <c r="C107" s="346" t="s">
        <v>209</v>
      </c>
      <c r="D107" s="346" t="s">
        <v>404</v>
      </c>
      <c r="E107" s="346" t="s">
        <v>2220</v>
      </c>
      <c r="F107" s="601">
        <v>45455.0</v>
      </c>
      <c r="G107" s="346" t="s">
        <v>261</v>
      </c>
      <c r="H107" s="346" t="s">
        <v>13</v>
      </c>
      <c r="I107" s="346" t="s">
        <v>1043</v>
      </c>
      <c r="J107" s="590"/>
      <c r="K107" s="602"/>
      <c r="L107" s="258"/>
      <c r="M107" s="258"/>
      <c r="N107" s="258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</row>
    <row r="108" hidden="1">
      <c r="A108" s="254">
        <v>100.0</v>
      </c>
      <c r="B108" s="588" t="str">
        <f t="shared" si="1"/>
        <v>O</v>
      </c>
      <c r="C108" s="346" t="s">
        <v>203</v>
      </c>
      <c r="D108" s="346" t="s">
        <v>1226</v>
      </c>
      <c r="E108" s="346" t="s">
        <v>1227</v>
      </c>
      <c r="F108" s="601">
        <v>45463.0</v>
      </c>
      <c r="G108" s="346" t="s">
        <v>1228</v>
      </c>
      <c r="H108" s="346" t="s">
        <v>13</v>
      </c>
      <c r="I108" s="346" t="s">
        <v>1043</v>
      </c>
      <c r="J108" s="590"/>
      <c r="K108" s="602"/>
      <c r="L108" s="258"/>
      <c r="M108" s="258"/>
      <c r="N108" s="258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</row>
    <row r="109">
      <c r="A109" s="254">
        <v>101.0</v>
      </c>
      <c r="B109" s="588" t="str">
        <f t="shared" si="1"/>
        <v>O</v>
      </c>
      <c r="C109" s="346" t="s">
        <v>203</v>
      </c>
      <c r="D109" s="346" t="s">
        <v>445</v>
      </c>
      <c r="E109" s="346" t="s">
        <v>446</v>
      </c>
      <c r="F109" s="601">
        <v>45468.0</v>
      </c>
      <c r="G109" s="346" t="s">
        <v>261</v>
      </c>
      <c r="H109" s="346" t="s">
        <v>14</v>
      </c>
      <c r="I109" s="346" t="s">
        <v>1043</v>
      </c>
      <c r="J109" s="590"/>
      <c r="K109" s="591"/>
      <c r="L109" s="258"/>
      <c r="M109" s="258"/>
      <c r="N109" s="258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</row>
    <row r="110">
      <c r="A110" s="254">
        <v>102.0</v>
      </c>
      <c r="B110" s="588" t="str">
        <f t="shared" si="1"/>
        <v>O</v>
      </c>
      <c r="C110" s="346" t="s">
        <v>209</v>
      </c>
      <c r="D110" s="346" t="s">
        <v>514</v>
      </c>
      <c r="E110" s="346" t="s">
        <v>515</v>
      </c>
      <c r="F110" s="601">
        <v>45468.0</v>
      </c>
      <c r="G110" s="346" t="s">
        <v>261</v>
      </c>
      <c r="H110" s="346" t="s">
        <v>14</v>
      </c>
      <c r="I110" s="346" t="s">
        <v>1043</v>
      </c>
      <c r="J110" s="590"/>
      <c r="K110" s="591"/>
      <c r="L110" s="258"/>
      <c r="M110" s="258"/>
      <c r="N110" s="258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</row>
    <row r="111" hidden="1">
      <c r="A111" s="254">
        <v>103.0</v>
      </c>
      <c r="B111" s="588" t="str">
        <f t="shared" si="1"/>
        <v>O</v>
      </c>
      <c r="C111" s="346" t="s">
        <v>209</v>
      </c>
      <c r="D111" s="346" t="s">
        <v>801</v>
      </c>
      <c r="E111" s="346" t="s">
        <v>802</v>
      </c>
      <c r="F111" s="601">
        <v>45469.0</v>
      </c>
      <c r="G111" s="346" t="s">
        <v>204</v>
      </c>
      <c r="H111" s="346" t="s">
        <v>14</v>
      </c>
      <c r="I111" s="346" t="s">
        <v>1043</v>
      </c>
      <c r="J111" s="590"/>
      <c r="K111" s="591"/>
      <c r="L111" s="258"/>
      <c r="M111" s="258"/>
      <c r="N111" s="258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</row>
    <row r="112">
      <c r="A112" s="254">
        <v>104.0</v>
      </c>
      <c r="B112" s="588" t="str">
        <f t="shared" si="1"/>
        <v>O</v>
      </c>
      <c r="C112" s="346" t="s">
        <v>209</v>
      </c>
      <c r="D112" s="346" t="s">
        <v>638</v>
      </c>
      <c r="E112" s="346" t="s">
        <v>639</v>
      </c>
      <c r="F112" s="601">
        <v>45474.0</v>
      </c>
      <c r="G112" s="346" t="s">
        <v>261</v>
      </c>
      <c r="H112" s="346" t="s">
        <v>14</v>
      </c>
      <c r="I112" s="346" t="s">
        <v>1043</v>
      </c>
      <c r="J112" s="590"/>
      <c r="K112" s="591"/>
      <c r="L112" s="258"/>
      <c r="M112" s="258"/>
      <c r="N112" s="258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</row>
    <row r="113" hidden="1">
      <c r="A113" s="254">
        <v>105.0</v>
      </c>
      <c r="B113" s="588" t="str">
        <f t="shared" si="1"/>
        <v>O</v>
      </c>
      <c r="C113" s="346" t="s">
        <v>203</v>
      </c>
      <c r="D113" s="346" t="s">
        <v>710</v>
      </c>
      <c r="E113" s="346" t="s">
        <v>711</v>
      </c>
      <c r="F113" s="601">
        <v>45477.0</v>
      </c>
      <c r="G113" s="346" t="s">
        <v>2214</v>
      </c>
      <c r="H113" s="346" t="s">
        <v>13</v>
      </c>
      <c r="I113" s="346" t="s">
        <v>1043</v>
      </c>
      <c r="J113" s="590"/>
      <c r="K113" s="591"/>
      <c r="L113" s="258"/>
      <c r="M113" s="258"/>
      <c r="N113" s="258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</row>
    <row r="114" hidden="1">
      <c r="A114" s="254">
        <v>106.0</v>
      </c>
      <c r="B114" s="588" t="str">
        <f t="shared" si="1"/>
        <v>O</v>
      </c>
      <c r="C114" s="346" t="s">
        <v>209</v>
      </c>
      <c r="D114" s="346" t="s">
        <v>420</v>
      </c>
      <c r="E114" s="346" t="s">
        <v>421</v>
      </c>
      <c r="F114" s="601">
        <v>45477.0</v>
      </c>
      <c r="G114" s="346" t="s">
        <v>2214</v>
      </c>
      <c r="H114" s="346" t="s">
        <v>13</v>
      </c>
      <c r="I114" s="346" t="s">
        <v>1043</v>
      </c>
      <c r="J114" s="590"/>
      <c r="K114" s="596"/>
      <c r="L114" s="258"/>
      <c r="M114" s="258"/>
      <c r="N114" s="258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</row>
    <row r="115" hidden="1">
      <c r="A115" s="254">
        <v>107.0</v>
      </c>
      <c r="B115" s="588" t="str">
        <f t="shared" si="1"/>
        <v>O</v>
      </c>
      <c r="C115" s="346" t="s">
        <v>209</v>
      </c>
      <c r="D115" s="346" t="s">
        <v>2221</v>
      </c>
      <c r="E115" s="346" t="s">
        <v>2222</v>
      </c>
      <c r="F115" s="601">
        <v>45477.0</v>
      </c>
      <c r="G115" s="346" t="s">
        <v>1111</v>
      </c>
      <c r="H115" s="346" t="s">
        <v>15</v>
      </c>
      <c r="I115" s="346" t="s">
        <v>1043</v>
      </c>
      <c r="J115" s="590"/>
      <c r="K115" s="602"/>
      <c r="L115" s="258"/>
      <c r="M115" s="258"/>
      <c r="N115" s="258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 hidden="1">
      <c r="A116" s="254">
        <v>108.0</v>
      </c>
      <c r="B116" s="588" t="str">
        <f t="shared" si="1"/>
        <v>O</v>
      </c>
      <c r="C116" s="346" t="s">
        <v>203</v>
      </c>
      <c r="D116" s="346" t="s">
        <v>585</v>
      </c>
      <c r="E116" s="346" t="s">
        <v>586</v>
      </c>
      <c r="F116" s="601">
        <v>45464.0</v>
      </c>
      <c r="G116" s="346" t="s">
        <v>210</v>
      </c>
      <c r="H116" s="346" t="s">
        <v>13</v>
      </c>
      <c r="I116" s="346" t="s">
        <v>1043</v>
      </c>
      <c r="J116" s="590"/>
      <c r="K116" s="596"/>
      <c r="L116" s="258"/>
      <c r="M116" s="258"/>
      <c r="N116" s="258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>
      <c r="A117" s="254">
        <v>109.0</v>
      </c>
      <c r="B117" s="588" t="str">
        <f t="shared" si="1"/>
        <v>O</v>
      </c>
      <c r="C117" s="346" t="s">
        <v>203</v>
      </c>
      <c r="D117" s="346" t="s">
        <v>467</v>
      </c>
      <c r="E117" s="346" t="s">
        <v>468</v>
      </c>
      <c r="F117" s="601">
        <v>45489.0</v>
      </c>
      <c r="G117" s="346" t="s">
        <v>261</v>
      </c>
      <c r="H117" s="346" t="s">
        <v>14</v>
      </c>
      <c r="I117" s="346" t="s">
        <v>1043</v>
      </c>
      <c r="J117" s="590"/>
      <c r="K117" s="596"/>
      <c r="L117" s="258"/>
      <c r="M117" s="258"/>
      <c r="N117" s="258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</row>
    <row r="118" hidden="1">
      <c r="A118" s="254">
        <v>110.0</v>
      </c>
      <c r="B118" s="588" t="str">
        <f t="shared" si="1"/>
        <v>O</v>
      </c>
      <c r="C118" s="346" t="s">
        <v>203</v>
      </c>
      <c r="D118" s="346" t="s">
        <v>735</v>
      </c>
      <c r="E118" s="346" t="s">
        <v>736</v>
      </c>
      <c r="F118" s="601">
        <v>45491.0</v>
      </c>
      <c r="G118" s="346" t="s">
        <v>737</v>
      </c>
      <c r="H118" s="346" t="s">
        <v>14</v>
      </c>
      <c r="I118" s="346" t="s">
        <v>1043</v>
      </c>
      <c r="J118" s="590"/>
      <c r="K118" s="596"/>
      <c r="L118" s="258"/>
      <c r="M118" s="258"/>
      <c r="N118" s="258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</row>
    <row r="119" hidden="1">
      <c r="A119" s="254">
        <v>111.0</v>
      </c>
      <c r="B119" s="588" t="str">
        <f t="shared" si="1"/>
        <v>O</v>
      </c>
      <c r="C119" s="346" t="s">
        <v>209</v>
      </c>
      <c r="D119" s="346" t="s">
        <v>1230</v>
      </c>
      <c r="E119" s="346" t="s">
        <v>1231</v>
      </c>
      <c r="F119" s="601">
        <v>45502.0</v>
      </c>
      <c r="G119" s="346" t="s">
        <v>714</v>
      </c>
      <c r="H119" s="346" t="s">
        <v>15</v>
      </c>
      <c r="I119" s="346" t="s">
        <v>1043</v>
      </c>
      <c r="J119" s="590"/>
      <c r="K119" s="596"/>
      <c r="L119" s="258"/>
      <c r="M119" s="258"/>
      <c r="N119" s="258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</row>
    <row r="120" hidden="1">
      <c r="A120" s="254">
        <v>112.0</v>
      </c>
      <c r="B120" s="588" t="str">
        <f t="shared" si="1"/>
        <v>O</v>
      </c>
      <c r="C120" s="346" t="s">
        <v>209</v>
      </c>
      <c r="D120" s="346" t="s">
        <v>218</v>
      </c>
      <c r="E120" s="346" t="s">
        <v>561</v>
      </c>
      <c r="F120" s="601">
        <v>45503.0</v>
      </c>
      <c r="G120" s="346" t="s">
        <v>254</v>
      </c>
      <c r="H120" s="346" t="s">
        <v>13</v>
      </c>
      <c r="I120" s="346" t="s">
        <v>1043</v>
      </c>
      <c r="J120" s="590"/>
      <c r="K120" s="591"/>
      <c r="L120" s="258"/>
      <c r="M120" s="258"/>
      <c r="N120" s="258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</row>
    <row r="121" hidden="1">
      <c r="A121" s="254">
        <v>113.0</v>
      </c>
      <c r="B121" s="588" t="str">
        <f t="shared" si="1"/>
        <v>O</v>
      </c>
      <c r="C121" s="346" t="s">
        <v>203</v>
      </c>
      <c r="D121" s="346" t="s">
        <v>620</v>
      </c>
      <c r="E121" s="346" t="s">
        <v>621</v>
      </c>
      <c r="F121" s="601">
        <v>45509.0</v>
      </c>
      <c r="G121" s="346" t="s">
        <v>204</v>
      </c>
      <c r="H121" s="346" t="s">
        <v>13</v>
      </c>
      <c r="I121" s="346" t="s">
        <v>1043</v>
      </c>
      <c r="J121" s="590"/>
      <c r="K121" s="596"/>
      <c r="L121" s="258"/>
      <c r="M121" s="258"/>
      <c r="N121" s="258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</row>
    <row r="122" hidden="1">
      <c r="A122" s="254">
        <v>114.0</v>
      </c>
      <c r="B122" s="588" t="str">
        <f t="shared" si="1"/>
        <v>O</v>
      </c>
      <c r="C122" s="346" t="s">
        <v>209</v>
      </c>
      <c r="D122" s="346" t="s">
        <v>651</v>
      </c>
      <c r="E122" s="346" t="s">
        <v>652</v>
      </c>
      <c r="F122" s="601">
        <v>45509.0</v>
      </c>
      <c r="G122" s="346" t="s">
        <v>2214</v>
      </c>
      <c r="H122" s="346" t="s">
        <v>13</v>
      </c>
      <c r="I122" s="346" t="s">
        <v>1043</v>
      </c>
      <c r="J122" s="590"/>
      <c r="K122" s="596"/>
      <c r="L122" s="258"/>
      <c r="M122" s="258"/>
      <c r="N122" s="258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</row>
    <row r="123" hidden="1">
      <c r="A123" s="254">
        <v>115.0</v>
      </c>
      <c r="B123" s="588" t="str">
        <f t="shared" si="1"/>
        <v>O</v>
      </c>
      <c r="C123" s="346" t="s">
        <v>203</v>
      </c>
      <c r="D123" s="346" t="s">
        <v>653</v>
      </c>
      <c r="E123" s="346" t="s">
        <v>654</v>
      </c>
      <c r="F123" s="601">
        <v>45525.0</v>
      </c>
      <c r="G123" s="346" t="s">
        <v>2214</v>
      </c>
      <c r="H123" s="346" t="s">
        <v>13</v>
      </c>
      <c r="I123" s="346" t="s">
        <v>1043</v>
      </c>
      <c r="J123" s="590"/>
      <c r="K123" s="596"/>
      <c r="L123" s="258"/>
      <c r="M123" s="258"/>
      <c r="N123" s="258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</row>
    <row r="124" hidden="1">
      <c r="A124" s="254">
        <v>116.0</v>
      </c>
      <c r="B124" s="588" t="str">
        <f t="shared" si="1"/>
        <v>O</v>
      </c>
      <c r="C124" s="346" t="s">
        <v>209</v>
      </c>
      <c r="D124" s="346" t="s">
        <v>603</v>
      </c>
      <c r="E124" s="346" t="s">
        <v>604</v>
      </c>
      <c r="F124" s="601">
        <v>45526.0</v>
      </c>
      <c r="G124" s="346" t="s">
        <v>224</v>
      </c>
      <c r="H124" s="346" t="s">
        <v>13</v>
      </c>
      <c r="I124" s="346" t="s">
        <v>1043</v>
      </c>
      <c r="J124" s="590"/>
      <c r="K124" s="604"/>
      <c r="L124" s="258"/>
      <c r="M124" s="258"/>
      <c r="N124" s="258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</row>
    <row r="125">
      <c r="A125" s="254">
        <v>117.0</v>
      </c>
      <c r="B125" s="588" t="str">
        <f t="shared" si="1"/>
        <v>O</v>
      </c>
      <c r="C125" s="346" t="s">
        <v>209</v>
      </c>
      <c r="D125" s="346" t="s">
        <v>1232</v>
      </c>
      <c r="E125" s="346" t="s">
        <v>1233</v>
      </c>
      <c r="F125" s="601">
        <v>45524.0</v>
      </c>
      <c r="G125" s="346" t="s">
        <v>261</v>
      </c>
      <c r="H125" s="346" t="s">
        <v>13</v>
      </c>
      <c r="I125" s="346" t="s">
        <v>1043</v>
      </c>
      <c r="J125" s="590"/>
      <c r="K125" s="591"/>
      <c r="L125" s="258"/>
      <c r="M125" s="258"/>
      <c r="N125" s="258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</row>
    <row r="126" hidden="1">
      <c r="A126" s="254">
        <v>118.0</v>
      </c>
      <c r="B126" s="588" t="str">
        <f t="shared" si="1"/>
        <v>O</v>
      </c>
      <c r="C126" s="346" t="s">
        <v>209</v>
      </c>
      <c r="D126" s="346" t="s">
        <v>649</v>
      </c>
      <c r="E126" s="346" t="s">
        <v>650</v>
      </c>
      <c r="F126" s="601">
        <v>45534.0</v>
      </c>
      <c r="G126" s="346" t="s">
        <v>210</v>
      </c>
      <c r="H126" s="346" t="s">
        <v>13</v>
      </c>
      <c r="I126" s="346" t="s">
        <v>1043</v>
      </c>
      <c r="J126" s="590"/>
      <c r="K126" s="602"/>
      <c r="L126" s="258"/>
      <c r="M126" s="258"/>
      <c r="N126" s="258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</row>
    <row r="127">
      <c r="A127" s="254">
        <v>119.0</v>
      </c>
      <c r="B127" s="588" t="str">
        <f t="shared" si="1"/>
        <v>O</v>
      </c>
      <c r="C127" s="346" t="s">
        <v>203</v>
      </c>
      <c r="D127" s="346" t="s">
        <v>1234</v>
      </c>
      <c r="E127" s="346" t="s">
        <v>1235</v>
      </c>
      <c r="F127" s="601">
        <v>45534.0</v>
      </c>
      <c r="G127" s="346" t="s">
        <v>261</v>
      </c>
      <c r="H127" s="346" t="s">
        <v>14</v>
      </c>
      <c r="I127" s="346" t="s">
        <v>1043</v>
      </c>
      <c r="J127" s="590"/>
      <c r="K127" s="596"/>
      <c r="L127" s="258"/>
      <c r="M127" s="258"/>
      <c r="N127" s="258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</row>
    <row r="128">
      <c r="A128" s="254">
        <v>120.0</v>
      </c>
      <c r="B128" s="588" t="str">
        <f t="shared" si="1"/>
        <v>O</v>
      </c>
      <c r="C128" s="346" t="s">
        <v>203</v>
      </c>
      <c r="D128" s="346" t="s">
        <v>1240</v>
      </c>
      <c r="E128" s="346" t="s">
        <v>1241</v>
      </c>
      <c r="F128" s="601">
        <v>45541.0</v>
      </c>
      <c r="G128" s="346" t="s">
        <v>261</v>
      </c>
      <c r="H128" s="346" t="s">
        <v>13</v>
      </c>
      <c r="I128" s="346" t="s">
        <v>1043</v>
      </c>
      <c r="J128" s="590"/>
      <c r="K128" s="596"/>
      <c r="L128" s="258"/>
      <c r="M128" s="258"/>
      <c r="N128" s="258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</row>
    <row r="129" hidden="1">
      <c r="A129" s="254">
        <v>121.0</v>
      </c>
      <c r="B129" s="588" t="str">
        <f t="shared" si="1"/>
        <v>O</v>
      </c>
      <c r="C129" s="346" t="s">
        <v>209</v>
      </c>
      <c r="D129" s="346" t="s">
        <v>429</v>
      </c>
      <c r="E129" s="346" t="s">
        <v>430</v>
      </c>
      <c r="F129" s="601">
        <v>45539.0</v>
      </c>
      <c r="G129" s="346" t="s">
        <v>254</v>
      </c>
      <c r="H129" s="346" t="s">
        <v>13</v>
      </c>
      <c r="I129" s="346" t="s">
        <v>1043</v>
      </c>
      <c r="J129" s="590"/>
      <c r="K129" s="596"/>
      <c r="L129" s="258"/>
      <c r="M129" s="258"/>
      <c r="N129" s="258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</row>
    <row r="130">
      <c r="A130" s="254">
        <v>122.0</v>
      </c>
      <c r="B130" s="588" t="str">
        <f t="shared" si="1"/>
        <v>O</v>
      </c>
      <c r="C130" s="346" t="s">
        <v>203</v>
      </c>
      <c r="D130" s="346" t="s">
        <v>1237</v>
      </c>
      <c r="E130" s="346" t="s">
        <v>1238</v>
      </c>
      <c r="F130" s="601">
        <v>45541.0</v>
      </c>
      <c r="G130" s="346" t="s">
        <v>261</v>
      </c>
      <c r="H130" s="346" t="s">
        <v>15</v>
      </c>
      <c r="I130" s="346" t="s">
        <v>1043</v>
      </c>
      <c r="J130" s="590"/>
      <c r="K130" s="591"/>
      <c r="L130" s="258"/>
      <c r="M130" s="258"/>
      <c r="N130" s="258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</row>
    <row r="131" hidden="1">
      <c r="A131" s="254">
        <v>123.0</v>
      </c>
      <c r="B131" s="588" t="str">
        <f t="shared" si="1"/>
        <v>O</v>
      </c>
      <c r="C131" s="346" t="s">
        <v>203</v>
      </c>
      <c r="D131" s="346" t="s">
        <v>1242</v>
      </c>
      <c r="E131" s="346" t="s">
        <v>1243</v>
      </c>
      <c r="F131" s="601">
        <v>45541.0</v>
      </c>
      <c r="G131" s="346" t="s">
        <v>2223</v>
      </c>
      <c r="H131" s="346" t="s">
        <v>14</v>
      </c>
      <c r="I131" s="346" t="s">
        <v>1043</v>
      </c>
      <c r="J131" s="590"/>
      <c r="K131" s="596"/>
      <c r="L131" s="258"/>
      <c r="M131" s="258"/>
      <c r="N131" s="258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</row>
    <row r="132" hidden="1">
      <c r="A132" s="254">
        <v>124.0</v>
      </c>
      <c r="B132" s="588" t="str">
        <f t="shared" si="1"/>
        <v>O</v>
      </c>
      <c r="C132" s="346" t="s">
        <v>209</v>
      </c>
      <c r="D132" s="346" t="s">
        <v>297</v>
      </c>
      <c r="E132" s="346" t="s">
        <v>540</v>
      </c>
      <c r="F132" s="601">
        <v>45541.0</v>
      </c>
      <c r="G132" s="346" t="s">
        <v>254</v>
      </c>
      <c r="H132" s="346" t="s">
        <v>13</v>
      </c>
      <c r="I132" s="346" t="s">
        <v>1043</v>
      </c>
      <c r="J132" s="590"/>
      <c r="K132" s="596"/>
      <c r="L132" s="258"/>
      <c r="M132" s="258"/>
      <c r="N132" s="258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</row>
    <row r="133" hidden="1">
      <c r="A133" s="254">
        <v>125.0</v>
      </c>
      <c r="B133" s="588" t="str">
        <f t="shared" si="1"/>
        <v>O</v>
      </c>
      <c r="C133" s="346" t="s">
        <v>203</v>
      </c>
      <c r="D133" s="346" t="s">
        <v>508</v>
      </c>
      <c r="E133" s="346" t="s">
        <v>509</v>
      </c>
      <c r="F133" s="601">
        <v>45547.0</v>
      </c>
      <c r="G133" s="346" t="s">
        <v>204</v>
      </c>
      <c r="H133" s="346" t="s">
        <v>13</v>
      </c>
      <c r="I133" s="346" t="s">
        <v>1043</v>
      </c>
      <c r="J133" s="590"/>
      <c r="K133" s="596"/>
      <c r="L133" s="258"/>
      <c r="M133" s="258"/>
      <c r="N133" s="258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</row>
    <row r="134" hidden="1">
      <c r="A134" s="254">
        <v>126.0</v>
      </c>
      <c r="B134" s="588" t="str">
        <f t="shared" si="1"/>
        <v>O</v>
      </c>
      <c r="C134" s="346" t="s">
        <v>209</v>
      </c>
      <c r="D134" s="346" t="s">
        <v>752</v>
      </c>
      <c r="E134" s="346" t="s">
        <v>753</v>
      </c>
      <c r="F134" s="601">
        <v>45547.0</v>
      </c>
      <c r="G134" s="346" t="s">
        <v>254</v>
      </c>
      <c r="H134" s="346" t="s">
        <v>13</v>
      </c>
      <c r="I134" s="346" t="s">
        <v>1043</v>
      </c>
      <c r="J134" s="590"/>
      <c r="K134" s="591"/>
      <c r="L134" s="258"/>
      <c r="M134" s="258"/>
      <c r="N134" s="258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</row>
    <row r="135" hidden="1">
      <c r="A135" s="254">
        <v>127.0</v>
      </c>
      <c r="B135" s="588" t="str">
        <f t="shared" si="1"/>
        <v>O</v>
      </c>
      <c r="C135" s="346" t="s">
        <v>203</v>
      </c>
      <c r="D135" s="346" t="s">
        <v>1247</v>
      </c>
      <c r="E135" s="346" t="s">
        <v>1248</v>
      </c>
      <c r="F135" s="601">
        <v>45547.0</v>
      </c>
      <c r="G135" s="346" t="s">
        <v>254</v>
      </c>
      <c r="H135" s="346" t="s">
        <v>15</v>
      </c>
      <c r="I135" s="346" t="s">
        <v>1043</v>
      </c>
      <c r="J135" s="590"/>
      <c r="K135" s="591"/>
      <c r="L135" s="258"/>
      <c r="M135" s="258"/>
      <c r="N135" s="258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</row>
    <row r="136">
      <c r="A136" s="254">
        <v>128.0</v>
      </c>
      <c r="B136" s="588" t="str">
        <f t="shared" si="1"/>
        <v>O</v>
      </c>
      <c r="C136" s="346" t="s">
        <v>209</v>
      </c>
      <c r="D136" s="346" t="s">
        <v>1244</v>
      </c>
      <c r="E136" s="346" t="s">
        <v>1245</v>
      </c>
      <c r="F136" s="601">
        <v>45546.0</v>
      </c>
      <c r="G136" s="346" t="s">
        <v>261</v>
      </c>
      <c r="H136" s="346" t="s">
        <v>13</v>
      </c>
      <c r="I136" s="346" t="s">
        <v>1043</v>
      </c>
      <c r="J136" s="590"/>
      <c r="K136" s="591"/>
      <c r="L136" s="258"/>
      <c r="M136" s="258"/>
      <c r="N136" s="258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</row>
    <row r="137" hidden="1">
      <c r="A137" s="254">
        <v>129.0</v>
      </c>
      <c r="B137" s="588" t="str">
        <f t="shared" si="1"/>
        <v>O</v>
      </c>
      <c r="C137" s="346" t="s">
        <v>209</v>
      </c>
      <c r="D137" s="346" t="s">
        <v>630</v>
      </c>
      <c r="E137" s="346" t="s">
        <v>631</v>
      </c>
      <c r="F137" s="601">
        <v>45559.0</v>
      </c>
      <c r="G137" s="346" t="s">
        <v>210</v>
      </c>
      <c r="H137" s="346" t="s">
        <v>13</v>
      </c>
      <c r="I137" s="346" t="s">
        <v>1043</v>
      </c>
      <c r="J137" s="590"/>
      <c r="K137" s="591"/>
      <c r="L137" s="258"/>
      <c r="M137" s="258"/>
      <c r="N137" s="258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</row>
    <row r="138" hidden="1">
      <c r="A138" s="254">
        <v>130.0</v>
      </c>
      <c r="B138" s="588" t="str">
        <f t="shared" si="1"/>
        <v>O</v>
      </c>
      <c r="C138" s="346" t="s">
        <v>209</v>
      </c>
      <c r="D138" s="346" t="s">
        <v>1251</v>
      </c>
      <c r="E138" s="346" t="s">
        <v>1252</v>
      </c>
      <c r="F138" s="601">
        <v>45555.0</v>
      </c>
      <c r="G138" s="346" t="s">
        <v>204</v>
      </c>
      <c r="H138" s="346" t="s">
        <v>14</v>
      </c>
      <c r="I138" s="346" t="s">
        <v>1043</v>
      </c>
      <c r="J138" s="590"/>
      <c r="K138" s="596"/>
      <c r="L138" s="258"/>
      <c r="M138" s="258"/>
      <c r="N138" s="258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</row>
    <row r="139" hidden="1">
      <c r="A139" s="254">
        <v>131.0</v>
      </c>
      <c r="B139" s="588" t="str">
        <f t="shared" si="1"/>
        <v>O</v>
      </c>
      <c r="C139" s="346" t="s">
        <v>209</v>
      </c>
      <c r="D139" s="346" t="s">
        <v>255</v>
      </c>
      <c r="E139" s="346" t="s">
        <v>256</v>
      </c>
      <c r="F139" s="601">
        <v>45554.0</v>
      </c>
      <c r="G139" s="346" t="s">
        <v>204</v>
      </c>
      <c r="H139" s="346" t="s">
        <v>13</v>
      </c>
      <c r="I139" s="346" t="s">
        <v>1043</v>
      </c>
      <c r="J139" s="590"/>
      <c r="K139" s="597"/>
      <c r="L139" s="258"/>
      <c r="M139" s="258"/>
      <c r="N139" s="258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</row>
    <row r="140" hidden="1">
      <c r="A140" s="254">
        <v>132.0</v>
      </c>
      <c r="B140" s="588" t="str">
        <f t="shared" si="1"/>
        <v>O</v>
      </c>
      <c r="C140" s="346" t="s">
        <v>209</v>
      </c>
      <c r="D140" s="346" t="s">
        <v>722</v>
      </c>
      <c r="E140" s="346" t="s">
        <v>723</v>
      </c>
      <c r="F140" s="601">
        <v>45567.0</v>
      </c>
      <c r="G140" s="346" t="s">
        <v>254</v>
      </c>
      <c r="H140" s="346" t="s">
        <v>13</v>
      </c>
      <c r="I140" s="346" t="s">
        <v>1043</v>
      </c>
      <c r="J140" s="590"/>
      <c r="K140" s="596"/>
      <c r="L140" s="258"/>
      <c r="M140" s="258"/>
      <c r="N140" s="258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</row>
    <row r="141" hidden="1">
      <c r="A141" s="254">
        <v>133.0</v>
      </c>
      <c r="B141" s="588" t="str">
        <f t="shared" si="1"/>
        <v>O</v>
      </c>
      <c r="C141" s="346" t="s">
        <v>209</v>
      </c>
      <c r="D141" s="346" t="s">
        <v>1083</v>
      </c>
      <c r="E141" s="346" t="s">
        <v>1229</v>
      </c>
      <c r="F141" s="601">
        <v>45477.0</v>
      </c>
      <c r="G141" s="346" t="s">
        <v>210</v>
      </c>
      <c r="H141" s="346" t="s">
        <v>13</v>
      </c>
      <c r="I141" s="346" t="s">
        <v>1043</v>
      </c>
      <c r="J141" s="590"/>
      <c r="K141" s="596"/>
      <c r="L141" s="258"/>
      <c r="M141" s="258"/>
      <c r="N141" s="258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</row>
    <row r="142" hidden="1">
      <c r="A142" s="254">
        <v>134.0</v>
      </c>
      <c r="B142" s="588" t="str">
        <f t="shared" si="1"/>
        <v>O</v>
      </c>
      <c r="C142" s="346" t="s">
        <v>209</v>
      </c>
      <c r="D142" s="346" t="s">
        <v>252</v>
      </c>
      <c r="E142" s="346" t="s">
        <v>253</v>
      </c>
      <c r="F142" s="601">
        <v>45567.0</v>
      </c>
      <c r="G142" s="346" t="s">
        <v>239</v>
      </c>
      <c r="H142" s="346" t="s">
        <v>13</v>
      </c>
      <c r="I142" s="346" t="s">
        <v>1043</v>
      </c>
      <c r="J142" s="590"/>
      <c r="K142" s="596"/>
      <c r="L142" s="258"/>
      <c r="M142" s="258"/>
      <c r="N142" s="258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</row>
    <row r="143" hidden="1">
      <c r="A143" s="254">
        <v>135.0</v>
      </c>
      <c r="B143" s="588" t="str">
        <f t="shared" si="1"/>
        <v>O</v>
      </c>
      <c r="C143" s="346" t="s">
        <v>209</v>
      </c>
      <c r="D143" s="346" t="s">
        <v>297</v>
      </c>
      <c r="E143" s="346" t="s">
        <v>540</v>
      </c>
      <c r="F143" s="601">
        <v>45569.0</v>
      </c>
      <c r="G143" s="346" t="s">
        <v>239</v>
      </c>
      <c r="H143" s="346" t="s">
        <v>13</v>
      </c>
      <c r="I143" s="346" t="s">
        <v>1043</v>
      </c>
      <c r="J143" s="590"/>
      <c r="K143" s="596"/>
      <c r="L143" s="258"/>
      <c r="M143" s="258"/>
      <c r="N143" s="258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</row>
    <row r="144" hidden="1">
      <c r="A144" s="254">
        <v>136.0</v>
      </c>
      <c r="B144" s="588" t="str">
        <f t="shared" si="1"/>
        <v>O</v>
      </c>
      <c r="C144" s="346" t="s">
        <v>203</v>
      </c>
      <c r="D144" s="346" t="s">
        <v>640</v>
      </c>
      <c r="E144" s="346" t="s">
        <v>641</v>
      </c>
      <c r="F144" s="601">
        <v>45575.0</v>
      </c>
      <c r="G144" s="346" t="s">
        <v>204</v>
      </c>
      <c r="H144" s="346" t="s">
        <v>13</v>
      </c>
      <c r="I144" s="346" t="s">
        <v>1043</v>
      </c>
      <c r="J144" s="590"/>
      <c r="K144" s="596"/>
      <c r="L144" s="258"/>
      <c r="M144" s="258"/>
      <c r="N144" s="258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 hidden="1">
      <c r="A145" s="254">
        <v>137.0</v>
      </c>
      <c r="B145" s="588" t="str">
        <f t="shared" si="1"/>
        <v>O</v>
      </c>
      <c r="C145" s="346" t="s">
        <v>203</v>
      </c>
      <c r="D145" s="346" t="s">
        <v>895</v>
      </c>
      <c r="E145" s="346" t="s">
        <v>896</v>
      </c>
      <c r="F145" s="601">
        <v>45572.0</v>
      </c>
      <c r="G145" s="346" t="s">
        <v>210</v>
      </c>
      <c r="H145" s="346" t="s">
        <v>13</v>
      </c>
      <c r="I145" s="346" t="s">
        <v>1043</v>
      </c>
      <c r="J145" s="590"/>
      <c r="K145" s="597"/>
      <c r="L145" s="258"/>
      <c r="M145" s="258"/>
      <c r="N145" s="258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</row>
    <row r="146">
      <c r="A146" s="254">
        <v>138.0</v>
      </c>
      <c r="B146" s="588" t="str">
        <f t="shared" si="1"/>
        <v>O</v>
      </c>
      <c r="C146" s="346" t="s">
        <v>209</v>
      </c>
      <c r="D146" s="346" t="s">
        <v>528</v>
      </c>
      <c r="E146" s="346" t="s">
        <v>529</v>
      </c>
      <c r="F146" s="601">
        <v>45576.0</v>
      </c>
      <c r="G146" s="346" t="s">
        <v>261</v>
      </c>
      <c r="H146" s="346" t="s">
        <v>13</v>
      </c>
      <c r="I146" s="346" t="s">
        <v>1043</v>
      </c>
      <c r="J146" s="590"/>
      <c r="K146" s="596"/>
      <c r="L146" s="258"/>
      <c r="M146" s="258"/>
      <c r="N146" s="258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</row>
    <row r="147">
      <c r="A147" s="254">
        <v>139.0</v>
      </c>
      <c r="B147" s="588" t="str">
        <f t="shared" si="1"/>
        <v>O</v>
      </c>
      <c r="C147" s="346" t="s">
        <v>209</v>
      </c>
      <c r="D147" s="346" t="s">
        <v>496</v>
      </c>
      <c r="E147" s="346" t="s">
        <v>497</v>
      </c>
      <c r="F147" s="601">
        <v>45579.0</v>
      </c>
      <c r="G147" s="346" t="s">
        <v>261</v>
      </c>
      <c r="H147" s="346" t="s">
        <v>13</v>
      </c>
      <c r="I147" s="346" t="s">
        <v>1043</v>
      </c>
      <c r="J147" s="590"/>
      <c r="K147" s="596"/>
      <c r="L147" s="258"/>
      <c r="M147" s="258"/>
      <c r="N147" s="258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</row>
    <row r="148">
      <c r="A148" s="254">
        <v>140.0</v>
      </c>
      <c r="B148" s="588" t="str">
        <f t="shared" si="1"/>
        <v>O</v>
      </c>
      <c r="C148" s="346" t="s">
        <v>203</v>
      </c>
      <c r="D148" s="346" t="s">
        <v>2224</v>
      </c>
      <c r="E148" s="346" t="s">
        <v>2225</v>
      </c>
      <c r="F148" s="601">
        <v>45576.0</v>
      </c>
      <c r="G148" s="346" t="s">
        <v>261</v>
      </c>
      <c r="H148" s="346" t="s">
        <v>13</v>
      </c>
      <c r="I148" s="346" t="s">
        <v>1043</v>
      </c>
      <c r="J148" s="590"/>
      <c r="K148" s="596"/>
      <c r="L148" s="258"/>
      <c r="M148" s="258"/>
      <c r="N148" s="258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</row>
    <row r="149">
      <c r="A149" s="254">
        <v>141.0</v>
      </c>
      <c r="B149" s="588" t="str">
        <f t="shared" si="1"/>
        <v>O</v>
      </c>
      <c r="C149" s="346" t="s">
        <v>203</v>
      </c>
      <c r="D149" s="346" t="s">
        <v>1255</v>
      </c>
      <c r="E149" s="346" t="s">
        <v>1256</v>
      </c>
      <c r="F149" s="601">
        <v>45583.0</v>
      </c>
      <c r="G149" s="346" t="s">
        <v>261</v>
      </c>
      <c r="H149" s="346" t="s">
        <v>15</v>
      </c>
      <c r="I149" s="346" t="s">
        <v>1043</v>
      </c>
      <c r="J149" s="590"/>
      <c r="K149" s="596"/>
      <c r="L149" s="258"/>
      <c r="M149" s="258"/>
      <c r="N149" s="258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</row>
    <row r="150" hidden="1">
      <c r="A150" s="254">
        <v>142.0</v>
      </c>
      <c r="B150" s="588" t="str">
        <f t="shared" si="1"/>
        <v>O</v>
      </c>
      <c r="C150" s="346" t="s">
        <v>209</v>
      </c>
      <c r="D150" s="346" t="s">
        <v>427</v>
      </c>
      <c r="E150" s="346" t="s">
        <v>626</v>
      </c>
      <c r="F150" s="601">
        <v>45586.0</v>
      </c>
      <c r="G150" s="346" t="s">
        <v>210</v>
      </c>
      <c r="H150" s="346" t="s">
        <v>13</v>
      </c>
      <c r="I150" s="346" t="s">
        <v>1043</v>
      </c>
      <c r="J150" s="590"/>
      <c r="K150" s="596"/>
      <c r="L150" s="258"/>
      <c r="M150" s="258"/>
      <c r="N150" s="258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</row>
    <row r="151" hidden="1">
      <c r="A151" s="254">
        <v>143.0</v>
      </c>
      <c r="B151" s="588" t="str">
        <f t="shared" si="1"/>
        <v>O</v>
      </c>
      <c r="C151" s="346" t="s">
        <v>209</v>
      </c>
      <c r="D151" s="346" t="s">
        <v>569</v>
      </c>
      <c r="E151" s="346" t="s">
        <v>570</v>
      </c>
      <c r="F151" s="601">
        <v>45586.0</v>
      </c>
      <c r="G151" s="346" t="s">
        <v>301</v>
      </c>
      <c r="H151" s="346" t="s">
        <v>13</v>
      </c>
      <c r="I151" s="346" t="s">
        <v>1043</v>
      </c>
      <c r="J151" s="590"/>
      <c r="K151" s="596"/>
      <c r="L151" s="258"/>
      <c r="M151" s="258"/>
      <c r="N151" s="258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</row>
    <row r="152">
      <c r="A152" s="254">
        <v>144.0</v>
      </c>
      <c r="B152" s="588" t="str">
        <f t="shared" si="1"/>
        <v>O</v>
      </c>
      <c r="C152" s="346" t="s">
        <v>203</v>
      </c>
      <c r="D152" s="346" t="s">
        <v>1258</v>
      </c>
      <c r="E152" s="346" t="s">
        <v>1259</v>
      </c>
      <c r="F152" s="601">
        <v>45587.0</v>
      </c>
      <c r="G152" s="346" t="s">
        <v>261</v>
      </c>
      <c r="H152" s="346" t="s">
        <v>13</v>
      </c>
      <c r="I152" s="346" t="s">
        <v>1043</v>
      </c>
      <c r="J152" s="590"/>
      <c r="K152" s="596"/>
      <c r="L152" s="258"/>
      <c r="M152" s="258"/>
      <c r="N152" s="258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</row>
    <row r="153">
      <c r="A153" s="254">
        <v>146.0</v>
      </c>
      <c r="B153" s="588" t="str">
        <f t="shared" si="1"/>
        <v>O</v>
      </c>
      <c r="C153" s="346" t="s">
        <v>209</v>
      </c>
      <c r="D153" s="346" t="s">
        <v>1261</v>
      </c>
      <c r="E153" s="346" t="s">
        <v>1262</v>
      </c>
      <c r="F153" s="601">
        <v>45588.0</v>
      </c>
      <c r="G153" s="346" t="s">
        <v>261</v>
      </c>
      <c r="H153" s="346" t="s">
        <v>13</v>
      </c>
      <c r="I153" s="346" t="s">
        <v>1043</v>
      </c>
      <c r="J153" s="590"/>
      <c r="K153" s="596"/>
      <c r="L153" s="258"/>
      <c r="M153" s="258"/>
      <c r="N153" s="258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</row>
    <row r="154" hidden="1">
      <c r="A154" s="254">
        <v>148.0</v>
      </c>
      <c r="B154" s="588" t="str">
        <f t="shared" si="1"/>
        <v>O</v>
      </c>
      <c r="C154" s="346" t="s">
        <v>203</v>
      </c>
      <c r="D154" s="346" t="s">
        <v>259</v>
      </c>
      <c r="E154" s="346" t="s">
        <v>260</v>
      </c>
      <c r="F154" s="601">
        <v>45589.0</v>
      </c>
      <c r="G154" s="346" t="s">
        <v>204</v>
      </c>
      <c r="H154" s="346" t="s">
        <v>13</v>
      </c>
      <c r="I154" s="346" t="s">
        <v>1043</v>
      </c>
      <c r="J154" s="590"/>
      <c r="K154" s="596"/>
      <c r="L154" s="258"/>
      <c r="M154" s="258"/>
      <c r="N154" s="258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</row>
    <row r="155" hidden="1">
      <c r="A155" s="254">
        <v>150.0</v>
      </c>
      <c r="B155" s="588" t="str">
        <f t="shared" si="1"/>
        <v>O</v>
      </c>
      <c r="C155" s="346" t="s">
        <v>203</v>
      </c>
      <c r="D155" s="346" t="s">
        <v>750</v>
      </c>
      <c r="E155" s="346" t="s">
        <v>751</v>
      </c>
      <c r="F155" s="601">
        <v>45590.0</v>
      </c>
      <c r="G155" s="346" t="s">
        <v>2214</v>
      </c>
      <c r="H155" s="346" t="s">
        <v>13</v>
      </c>
      <c r="I155" s="346" t="s">
        <v>1043</v>
      </c>
      <c r="J155" s="590"/>
      <c r="K155" s="596"/>
      <c r="L155" s="258"/>
      <c r="M155" s="258"/>
      <c r="N155" s="258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</row>
    <row r="156" hidden="1">
      <c r="A156" s="254">
        <v>152.0</v>
      </c>
      <c r="B156" s="588" t="str">
        <f t="shared" si="1"/>
        <v>O</v>
      </c>
      <c r="C156" s="346" t="s">
        <v>203</v>
      </c>
      <c r="D156" s="346" t="s">
        <v>662</v>
      </c>
      <c r="E156" s="346" t="s">
        <v>663</v>
      </c>
      <c r="F156" s="601">
        <v>45590.0</v>
      </c>
      <c r="G156" s="346" t="s">
        <v>224</v>
      </c>
      <c r="H156" s="346" t="s">
        <v>15</v>
      </c>
      <c r="I156" s="346" t="s">
        <v>1043</v>
      </c>
      <c r="J156" s="590"/>
      <c r="K156" s="596"/>
      <c r="L156" s="258"/>
      <c r="M156" s="258"/>
      <c r="N156" s="258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</row>
    <row r="157">
      <c r="A157" s="254">
        <v>154.0</v>
      </c>
      <c r="B157" s="588" t="str">
        <f t="shared" si="1"/>
        <v>O</v>
      </c>
      <c r="C157" s="346" t="s">
        <v>203</v>
      </c>
      <c r="D157" s="346" t="s">
        <v>1234</v>
      </c>
      <c r="E157" s="346" t="s">
        <v>1235</v>
      </c>
      <c r="F157" s="601">
        <v>45589.0</v>
      </c>
      <c r="G157" s="346" t="s">
        <v>261</v>
      </c>
      <c r="H157" s="346" t="s">
        <v>13</v>
      </c>
      <c r="I157" s="346" t="s">
        <v>1043</v>
      </c>
      <c r="J157" s="590"/>
      <c r="K157" s="596"/>
      <c r="L157" s="258"/>
      <c r="M157" s="258"/>
      <c r="N157" s="258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</row>
    <row r="158" hidden="1">
      <c r="A158" s="254">
        <v>156.0</v>
      </c>
      <c r="B158" s="588" t="str">
        <f t="shared" si="1"/>
        <v>O</v>
      </c>
      <c r="C158" s="346" t="s">
        <v>209</v>
      </c>
      <c r="D158" s="346" t="s">
        <v>690</v>
      </c>
      <c r="E158" s="346" t="s">
        <v>691</v>
      </c>
      <c r="F158" s="601">
        <v>45590.0</v>
      </c>
      <c r="G158" s="346" t="s">
        <v>210</v>
      </c>
      <c r="H158" s="346" t="s">
        <v>13</v>
      </c>
      <c r="I158" s="346" t="s">
        <v>1043</v>
      </c>
      <c r="J158" s="590"/>
      <c r="K158" s="596"/>
      <c r="L158" s="258"/>
      <c r="M158" s="258"/>
      <c r="N158" s="258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</row>
    <row r="159" hidden="1">
      <c r="A159" s="254">
        <v>158.0</v>
      </c>
      <c r="B159" s="588" t="str">
        <f t="shared" si="1"/>
        <v>O</v>
      </c>
      <c r="C159" s="346" t="s">
        <v>209</v>
      </c>
      <c r="D159" s="346" t="s">
        <v>686</v>
      </c>
      <c r="E159" s="346" t="s">
        <v>687</v>
      </c>
      <c r="F159" s="601">
        <v>45593.0</v>
      </c>
      <c r="G159" s="346" t="s">
        <v>2214</v>
      </c>
      <c r="H159" s="346" t="s">
        <v>13</v>
      </c>
      <c r="I159" s="346" t="s">
        <v>1043</v>
      </c>
      <c r="J159" s="590"/>
      <c r="K159" s="596"/>
      <c r="L159" s="258"/>
      <c r="M159" s="258"/>
      <c r="N159" s="258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</row>
    <row r="160" hidden="1">
      <c r="A160" s="254">
        <v>160.0</v>
      </c>
      <c r="B160" s="588" t="str">
        <f t="shared" si="1"/>
        <v>O</v>
      </c>
      <c r="C160" s="346" t="s">
        <v>209</v>
      </c>
      <c r="D160" s="346" t="s">
        <v>792</v>
      </c>
      <c r="E160" s="346" t="s">
        <v>793</v>
      </c>
      <c r="F160" s="601">
        <v>45594.0</v>
      </c>
      <c r="G160" s="346" t="s">
        <v>224</v>
      </c>
      <c r="H160" s="346" t="s">
        <v>14</v>
      </c>
      <c r="I160" s="346" t="s">
        <v>1043</v>
      </c>
      <c r="J160" s="590"/>
      <c r="K160" s="596"/>
      <c r="L160" s="258"/>
      <c r="M160" s="258"/>
      <c r="N160" s="258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</row>
    <row r="161" hidden="1">
      <c r="A161" s="254">
        <v>162.0</v>
      </c>
      <c r="B161" s="588" t="str">
        <f t="shared" si="1"/>
        <v>O</v>
      </c>
      <c r="C161" s="346" t="s">
        <v>203</v>
      </c>
      <c r="D161" s="346" t="s">
        <v>508</v>
      </c>
      <c r="E161" s="346" t="s">
        <v>530</v>
      </c>
      <c r="F161" s="601">
        <v>45596.0</v>
      </c>
      <c r="G161" s="346" t="s">
        <v>2214</v>
      </c>
      <c r="H161" s="346" t="s">
        <v>13</v>
      </c>
      <c r="I161" s="346" t="s">
        <v>2226</v>
      </c>
      <c r="J161" s="599">
        <v>45709.0</v>
      </c>
      <c r="K161" s="596"/>
      <c r="L161" s="258"/>
      <c r="M161" s="258"/>
      <c r="N161" s="258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</row>
    <row r="162" hidden="1">
      <c r="A162" s="254">
        <v>164.0</v>
      </c>
      <c r="B162" s="588" t="str">
        <f t="shared" si="1"/>
        <v>O</v>
      </c>
      <c r="C162" s="346" t="s">
        <v>209</v>
      </c>
      <c r="D162" s="346" t="s">
        <v>498</v>
      </c>
      <c r="E162" s="346" t="s">
        <v>499</v>
      </c>
      <c r="F162" s="601">
        <v>45593.0</v>
      </c>
      <c r="G162" s="346" t="s">
        <v>204</v>
      </c>
      <c r="H162" s="346" t="s">
        <v>13</v>
      </c>
      <c r="I162" s="346" t="s">
        <v>1043</v>
      </c>
      <c r="J162" s="590"/>
      <c r="K162" s="596"/>
      <c r="L162" s="258"/>
      <c r="M162" s="258"/>
      <c r="N162" s="258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</row>
    <row r="163" hidden="1">
      <c r="A163" s="254">
        <v>166.0</v>
      </c>
      <c r="B163" s="588" t="str">
        <f t="shared" si="1"/>
        <v>O</v>
      </c>
      <c r="C163" s="346" t="s">
        <v>209</v>
      </c>
      <c r="D163" s="346" t="s">
        <v>304</v>
      </c>
      <c r="E163" s="346" t="s">
        <v>305</v>
      </c>
      <c r="F163" s="601">
        <v>45596.0</v>
      </c>
      <c r="G163" s="346" t="s">
        <v>239</v>
      </c>
      <c r="H163" s="346" t="s">
        <v>13</v>
      </c>
      <c r="I163" s="346" t="s">
        <v>1043</v>
      </c>
      <c r="J163" s="590"/>
      <c r="K163" s="596"/>
      <c r="L163" s="258"/>
      <c r="M163" s="258"/>
      <c r="N163" s="258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</row>
    <row r="164" hidden="1">
      <c r="A164" s="254">
        <v>168.0</v>
      </c>
      <c r="B164" s="588" t="str">
        <f t="shared" si="1"/>
        <v>O</v>
      </c>
      <c r="C164" s="346" t="s">
        <v>203</v>
      </c>
      <c r="D164" s="346" t="s">
        <v>668</v>
      </c>
      <c r="E164" s="346" t="s">
        <v>669</v>
      </c>
      <c r="F164" s="601">
        <v>45601.0</v>
      </c>
      <c r="G164" s="346" t="s">
        <v>1264</v>
      </c>
      <c r="H164" s="346" t="s">
        <v>13</v>
      </c>
      <c r="I164" s="346" t="s">
        <v>1043</v>
      </c>
      <c r="J164" s="590"/>
      <c r="K164" s="596"/>
      <c r="L164" s="258"/>
      <c r="M164" s="258"/>
      <c r="N164" s="258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</row>
    <row r="165" hidden="1">
      <c r="A165" s="254">
        <v>170.0</v>
      </c>
      <c r="B165" s="588" t="str">
        <f t="shared" si="1"/>
        <v>O</v>
      </c>
      <c r="C165" s="346" t="s">
        <v>203</v>
      </c>
      <c r="D165" s="346" t="s">
        <v>1265</v>
      </c>
      <c r="E165" s="346" t="s">
        <v>1266</v>
      </c>
      <c r="F165" s="601">
        <v>45602.0</v>
      </c>
      <c r="G165" s="346" t="s">
        <v>864</v>
      </c>
      <c r="H165" s="346" t="s">
        <v>13</v>
      </c>
      <c r="I165" s="346" t="s">
        <v>1043</v>
      </c>
      <c r="J165" s="590"/>
      <c r="K165" s="596"/>
      <c r="L165" s="258"/>
      <c r="M165" s="258"/>
      <c r="N165" s="258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</row>
    <row r="166" hidden="1">
      <c r="A166" s="254">
        <v>172.0</v>
      </c>
      <c r="B166" s="588" t="str">
        <f t="shared" si="1"/>
        <v>O</v>
      </c>
      <c r="C166" s="346" t="s">
        <v>203</v>
      </c>
      <c r="D166" s="346" t="s">
        <v>578</v>
      </c>
      <c r="E166" s="346" t="s">
        <v>579</v>
      </c>
      <c r="F166" s="601">
        <v>45602.0</v>
      </c>
      <c r="G166" s="346" t="s">
        <v>204</v>
      </c>
      <c r="H166" s="346" t="s">
        <v>14</v>
      </c>
      <c r="I166" s="346" t="s">
        <v>1043</v>
      </c>
      <c r="J166" s="590"/>
      <c r="K166" s="596"/>
      <c r="L166" s="258"/>
      <c r="M166" s="258"/>
      <c r="N166" s="258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</row>
    <row r="167" hidden="1">
      <c r="A167" s="254">
        <v>174.0</v>
      </c>
      <c r="B167" s="588" t="str">
        <f t="shared" si="1"/>
        <v>O</v>
      </c>
      <c r="C167" s="346" t="s">
        <v>203</v>
      </c>
      <c r="D167" s="346" t="s">
        <v>672</v>
      </c>
      <c r="E167" s="346" t="s">
        <v>673</v>
      </c>
      <c r="F167" s="601">
        <v>45602.0</v>
      </c>
      <c r="G167" s="346" t="s">
        <v>204</v>
      </c>
      <c r="H167" s="346" t="s">
        <v>14</v>
      </c>
      <c r="I167" s="346" t="s">
        <v>1043</v>
      </c>
      <c r="J167" s="590"/>
      <c r="K167" s="596"/>
      <c r="L167" s="258"/>
      <c r="M167" s="258"/>
      <c r="N167" s="258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</row>
    <row r="168" hidden="1">
      <c r="A168" s="254">
        <v>176.0</v>
      </c>
      <c r="B168" s="588" t="str">
        <f t="shared" si="1"/>
        <v>O</v>
      </c>
      <c r="C168" s="346" t="s">
        <v>203</v>
      </c>
      <c r="D168" s="346" t="s">
        <v>676</v>
      </c>
      <c r="E168" s="346" t="s">
        <v>677</v>
      </c>
      <c r="F168" s="601">
        <v>45603.0</v>
      </c>
      <c r="G168" s="346" t="s">
        <v>204</v>
      </c>
      <c r="H168" s="346" t="s">
        <v>15</v>
      </c>
      <c r="I168" s="346" t="s">
        <v>1043</v>
      </c>
      <c r="J168" s="590"/>
      <c r="K168" s="596"/>
      <c r="L168" s="258"/>
      <c r="M168" s="258"/>
      <c r="N168" s="258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</row>
    <row r="169">
      <c r="A169" s="254">
        <v>178.0</v>
      </c>
      <c r="B169" s="588" t="str">
        <f t="shared" si="1"/>
        <v>O</v>
      </c>
      <c r="C169" s="346" t="s">
        <v>203</v>
      </c>
      <c r="D169" s="346" t="s">
        <v>490</v>
      </c>
      <c r="E169" s="346" t="s">
        <v>491</v>
      </c>
      <c r="F169" s="601">
        <v>45607.0</v>
      </c>
      <c r="G169" s="346" t="s">
        <v>261</v>
      </c>
      <c r="H169" s="346" t="s">
        <v>13</v>
      </c>
      <c r="I169" s="346" t="s">
        <v>1043</v>
      </c>
      <c r="J169" s="590"/>
      <c r="K169" s="596"/>
      <c r="L169" s="258"/>
      <c r="M169" s="258"/>
      <c r="N169" s="258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</row>
    <row r="170" hidden="1">
      <c r="A170" s="254">
        <v>180.0</v>
      </c>
      <c r="B170" s="588" t="str">
        <f t="shared" si="1"/>
        <v>O</v>
      </c>
      <c r="C170" s="346" t="s">
        <v>203</v>
      </c>
      <c r="D170" s="346" t="s">
        <v>318</v>
      </c>
      <c r="E170" s="346" t="s">
        <v>319</v>
      </c>
      <c r="F170" s="601">
        <v>45607.0</v>
      </c>
      <c r="G170" s="346" t="s">
        <v>204</v>
      </c>
      <c r="H170" s="346" t="s">
        <v>13</v>
      </c>
      <c r="I170" s="346" t="s">
        <v>1043</v>
      </c>
      <c r="J170" s="590"/>
      <c r="K170" s="596"/>
      <c r="L170" s="258"/>
      <c r="M170" s="258"/>
      <c r="N170" s="258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</row>
    <row r="171" hidden="1">
      <c r="A171" s="254">
        <v>182.0</v>
      </c>
      <c r="B171" s="588" t="str">
        <f t="shared" si="1"/>
        <v>O</v>
      </c>
      <c r="C171" s="346" t="s">
        <v>203</v>
      </c>
      <c r="D171" s="346" t="s">
        <v>643</v>
      </c>
      <c r="E171" s="346" t="s">
        <v>644</v>
      </c>
      <c r="F171" s="601">
        <v>45607.0</v>
      </c>
      <c r="G171" s="346" t="s">
        <v>204</v>
      </c>
      <c r="H171" s="346" t="s">
        <v>13</v>
      </c>
      <c r="I171" s="346" t="s">
        <v>1043</v>
      </c>
      <c r="J171" s="590"/>
      <c r="K171" s="596"/>
      <c r="L171" s="258"/>
      <c r="M171" s="258"/>
      <c r="N171" s="258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</row>
    <row r="172">
      <c r="A172" s="254">
        <v>184.0</v>
      </c>
      <c r="B172" s="588" t="str">
        <f t="shared" si="1"/>
        <v>O</v>
      </c>
      <c r="C172" s="346" t="s">
        <v>203</v>
      </c>
      <c r="D172" s="346" t="s">
        <v>775</v>
      </c>
      <c r="E172" s="346" t="s">
        <v>776</v>
      </c>
      <c r="F172" s="601">
        <v>45611.0</v>
      </c>
      <c r="G172" s="346" t="s">
        <v>261</v>
      </c>
      <c r="H172" s="346" t="s">
        <v>13</v>
      </c>
      <c r="I172" s="346" t="s">
        <v>1043</v>
      </c>
      <c r="J172" s="590"/>
      <c r="K172" s="596"/>
      <c r="L172" s="258"/>
      <c r="M172" s="258"/>
      <c r="N172" s="258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</row>
    <row r="173" hidden="1">
      <c r="A173" s="254">
        <v>186.0</v>
      </c>
      <c r="B173" s="588" t="str">
        <f t="shared" si="1"/>
        <v>O</v>
      </c>
      <c r="C173" s="346" t="s">
        <v>209</v>
      </c>
      <c r="D173" s="346" t="s">
        <v>241</v>
      </c>
      <c r="E173" s="346" t="s">
        <v>242</v>
      </c>
      <c r="F173" s="601">
        <v>45616.0</v>
      </c>
      <c r="G173" s="346" t="s">
        <v>204</v>
      </c>
      <c r="H173" s="346" t="s">
        <v>15</v>
      </c>
      <c r="I173" s="346" t="s">
        <v>1043</v>
      </c>
      <c r="J173" s="590"/>
      <c r="K173" s="596"/>
      <c r="L173" s="258"/>
      <c r="M173" s="258"/>
      <c r="N173" s="258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</row>
    <row r="174" hidden="1">
      <c r="A174" s="254">
        <v>188.0</v>
      </c>
      <c r="B174" s="588" t="str">
        <f t="shared" si="1"/>
        <v>O</v>
      </c>
      <c r="C174" s="346" t="s">
        <v>209</v>
      </c>
      <c r="D174" s="346" t="s">
        <v>517</v>
      </c>
      <c r="E174" s="346" t="s">
        <v>518</v>
      </c>
      <c r="F174" s="601">
        <v>45616.0</v>
      </c>
      <c r="G174" s="346" t="s">
        <v>1267</v>
      </c>
      <c r="H174" s="346" t="s">
        <v>13</v>
      </c>
      <c r="I174" s="346" t="s">
        <v>1043</v>
      </c>
      <c r="J174" s="590"/>
      <c r="K174" s="596"/>
      <c r="L174" s="258"/>
      <c r="M174" s="258"/>
      <c r="N174" s="258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</row>
    <row r="175">
      <c r="A175" s="254">
        <v>190.0</v>
      </c>
      <c r="B175" s="588" t="str">
        <f t="shared" si="1"/>
        <v>O</v>
      </c>
      <c r="C175" s="346" t="s">
        <v>209</v>
      </c>
      <c r="D175" s="346" t="s">
        <v>1101</v>
      </c>
      <c r="E175" s="346" t="s">
        <v>1102</v>
      </c>
      <c r="F175" s="601">
        <v>45617.0</v>
      </c>
      <c r="G175" s="346" t="s">
        <v>261</v>
      </c>
      <c r="H175" s="346" t="s">
        <v>14</v>
      </c>
      <c r="I175" s="346" t="s">
        <v>1043</v>
      </c>
      <c r="J175" s="590"/>
      <c r="K175" s="596"/>
      <c r="L175" s="592"/>
      <c r="M175" s="258"/>
      <c r="N175" s="258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</row>
    <row r="176" hidden="1">
      <c r="A176" s="254">
        <v>192.0</v>
      </c>
      <c r="B176" s="588" t="str">
        <f t="shared" si="1"/>
        <v>O</v>
      </c>
      <c r="C176" s="346" t="s">
        <v>209</v>
      </c>
      <c r="D176" s="346" t="s">
        <v>799</v>
      </c>
      <c r="E176" s="346" t="s">
        <v>800</v>
      </c>
      <c r="F176" s="601">
        <v>45618.0</v>
      </c>
      <c r="G176" s="346" t="s">
        <v>204</v>
      </c>
      <c r="H176" s="346" t="s">
        <v>13</v>
      </c>
      <c r="I176" s="346" t="s">
        <v>1043</v>
      </c>
      <c r="J176" s="590"/>
      <c r="K176" s="596"/>
      <c r="L176" s="258"/>
      <c r="M176" s="258"/>
      <c r="N176" s="258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</row>
    <row r="177">
      <c r="A177" s="254">
        <v>194.0</v>
      </c>
      <c r="B177" s="588" t="str">
        <f t="shared" si="1"/>
        <v>O</v>
      </c>
      <c r="C177" s="346" t="s">
        <v>209</v>
      </c>
      <c r="D177" s="346" t="s">
        <v>1178</v>
      </c>
      <c r="E177" s="346" t="s">
        <v>1179</v>
      </c>
      <c r="F177" s="601">
        <v>45619.0</v>
      </c>
      <c r="G177" s="346" t="s">
        <v>261</v>
      </c>
      <c r="H177" s="346" t="s">
        <v>14</v>
      </c>
      <c r="I177" s="346" t="s">
        <v>1043</v>
      </c>
      <c r="J177" s="590"/>
      <c r="K177" s="596"/>
      <c r="L177" s="258"/>
      <c r="M177" s="258"/>
      <c r="N177" s="258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</row>
    <row r="178" hidden="1">
      <c r="A178" s="254">
        <v>196.0</v>
      </c>
      <c r="B178" s="588" t="str">
        <f t="shared" si="1"/>
        <v>O</v>
      </c>
      <c r="C178" s="346" t="s">
        <v>209</v>
      </c>
      <c r="D178" s="346" t="s">
        <v>225</v>
      </c>
      <c r="E178" s="346" t="s">
        <v>226</v>
      </c>
      <c r="F178" s="601">
        <v>45622.0</v>
      </c>
      <c r="G178" s="346" t="s">
        <v>204</v>
      </c>
      <c r="H178" s="346" t="s">
        <v>13</v>
      </c>
      <c r="I178" s="346" t="s">
        <v>1043</v>
      </c>
      <c r="J178" s="590"/>
      <c r="K178" s="596"/>
      <c r="L178" s="258"/>
      <c r="M178" s="258"/>
      <c r="N178" s="258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</row>
    <row r="179" hidden="1">
      <c r="A179" s="254">
        <v>198.0</v>
      </c>
      <c r="B179" s="588" t="str">
        <f t="shared" si="1"/>
        <v>O</v>
      </c>
      <c r="C179" s="346" t="s">
        <v>203</v>
      </c>
      <c r="D179" s="346" t="s">
        <v>422</v>
      </c>
      <c r="E179" s="346" t="s">
        <v>423</v>
      </c>
      <c r="F179" s="601">
        <v>45618.0</v>
      </c>
      <c r="G179" s="346" t="s">
        <v>204</v>
      </c>
      <c r="H179" s="346" t="s">
        <v>13</v>
      </c>
      <c r="I179" s="346" t="s">
        <v>1043</v>
      </c>
      <c r="J179" s="590"/>
      <c r="K179" s="596"/>
      <c r="L179" s="258"/>
      <c r="M179" s="258"/>
      <c r="N179" s="258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</row>
    <row r="180">
      <c r="A180" s="254">
        <v>200.0</v>
      </c>
      <c r="B180" s="588" t="str">
        <f t="shared" si="1"/>
        <v>O</v>
      </c>
      <c r="C180" s="346" t="s">
        <v>203</v>
      </c>
      <c r="D180" s="346" t="s">
        <v>1268</v>
      </c>
      <c r="E180" s="346" t="s">
        <v>1269</v>
      </c>
      <c r="F180" s="601">
        <v>45623.0</v>
      </c>
      <c r="G180" s="346" t="s">
        <v>261</v>
      </c>
      <c r="H180" s="346" t="s">
        <v>13</v>
      </c>
      <c r="I180" s="346" t="s">
        <v>1043</v>
      </c>
      <c r="J180" s="590"/>
      <c r="K180" s="596"/>
      <c r="L180" s="592"/>
      <c r="M180" s="258"/>
      <c r="N180" s="258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</row>
    <row r="181" hidden="1">
      <c r="A181" s="254">
        <v>202.0</v>
      </c>
      <c r="B181" s="588" t="str">
        <f t="shared" si="1"/>
        <v>O</v>
      </c>
      <c r="C181" s="346" t="s">
        <v>209</v>
      </c>
      <c r="D181" s="346" t="s">
        <v>842</v>
      </c>
      <c r="E181" s="346" t="s">
        <v>843</v>
      </c>
      <c r="F181" s="601">
        <v>45625.0</v>
      </c>
      <c r="G181" s="346" t="s">
        <v>2214</v>
      </c>
      <c r="H181" s="346" t="s">
        <v>13</v>
      </c>
      <c r="I181" s="346" t="s">
        <v>1043</v>
      </c>
      <c r="J181" s="590"/>
      <c r="K181" s="596"/>
      <c r="L181" s="258"/>
      <c r="M181" s="258"/>
      <c r="N181" s="258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</row>
    <row r="182" hidden="1">
      <c r="A182" s="254">
        <v>204.0</v>
      </c>
      <c r="B182" s="588" t="str">
        <f t="shared" si="1"/>
        <v>O</v>
      </c>
      <c r="C182" s="346" t="s">
        <v>209</v>
      </c>
      <c r="D182" s="346" t="s">
        <v>794</v>
      </c>
      <c r="E182" s="346" t="s">
        <v>795</v>
      </c>
      <c r="F182" s="601">
        <v>45625.0</v>
      </c>
      <c r="G182" s="346" t="s">
        <v>1270</v>
      </c>
      <c r="H182" s="346" t="s">
        <v>13</v>
      </c>
      <c r="I182" s="346" t="s">
        <v>1043</v>
      </c>
      <c r="J182" s="590"/>
      <c r="K182" s="596"/>
      <c r="L182" s="258"/>
      <c r="M182" s="258"/>
      <c r="N182" s="258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</row>
    <row r="183" hidden="1">
      <c r="A183" s="254">
        <v>206.0</v>
      </c>
      <c r="B183" s="588" t="str">
        <f t="shared" si="1"/>
        <v>O</v>
      </c>
      <c r="C183" s="346" t="s">
        <v>209</v>
      </c>
      <c r="D183" s="346" t="s">
        <v>596</v>
      </c>
      <c r="E183" s="346" t="s">
        <v>597</v>
      </c>
      <c r="F183" s="601">
        <v>45628.0</v>
      </c>
      <c r="G183" s="346" t="s">
        <v>210</v>
      </c>
      <c r="H183" s="346" t="s">
        <v>13</v>
      </c>
      <c r="I183" s="346" t="s">
        <v>1043</v>
      </c>
      <c r="J183" s="590"/>
      <c r="K183" s="596"/>
      <c r="L183" s="258"/>
      <c r="M183" s="258"/>
      <c r="N183" s="258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</row>
    <row r="184" hidden="1">
      <c r="A184" s="254">
        <v>208.0</v>
      </c>
      <c r="B184" s="588" t="str">
        <f t="shared" si="1"/>
        <v>O</v>
      </c>
      <c r="C184" s="346" t="s">
        <v>203</v>
      </c>
      <c r="D184" s="346" t="s">
        <v>700</v>
      </c>
      <c r="E184" s="346" t="s">
        <v>2227</v>
      </c>
      <c r="F184" s="601">
        <v>45629.0</v>
      </c>
      <c r="G184" s="346" t="s">
        <v>210</v>
      </c>
      <c r="H184" s="346" t="s">
        <v>13</v>
      </c>
      <c r="I184" s="346" t="s">
        <v>1043</v>
      </c>
      <c r="J184" s="590"/>
      <c r="K184" s="596"/>
      <c r="L184" s="258"/>
      <c r="M184" s="258"/>
      <c r="N184" s="258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</row>
    <row r="185">
      <c r="A185" s="254">
        <v>210.0</v>
      </c>
      <c r="B185" s="588" t="str">
        <f t="shared" si="1"/>
        <v>O</v>
      </c>
      <c r="C185" s="346" t="s">
        <v>203</v>
      </c>
      <c r="D185" s="346" t="s">
        <v>1271</v>
      </c>
      <c r="E185" s="346" t="s">
        <v>1272</v>
      </c>
      <c r="F185" s="601">
        <v>45629.0</v>
      </c>
      <c r="G185" s="346" t="s">
        <v>261</v>
      </c>
      <c r="H185" s="346" t="s">
        <v>133</v>
      </c>
      <c r="I185" s="346" t="s">
        <v>1043</v>
      </c>
      <c r="J185" s="590"/>
      <c r="K185" s="596"/>
      <c r="L185" s="258"/>
      <c r="M185" s="258"/>
      <c r="N185" s="258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</row>
    <row r="186" hidden="1">
      <c r="A186" s="254">
        <v>212.0</v>
      </c>
      <c r="B186" s="588" t="str">
        <f t="shared" si="1"/>
        <v>O</v>
      </c>
      <c r="C186" s="346" t="s">
        <v>203</v>
      </c>
      <c r="D186" s="346" t="s">
        <v>1273</v>
      </c>
      <c r="E186" s="346" t="s">
        <v>1274</v>
      </c>
      <c r="F186" s="601">
        <v>45630.0</v>
      </c>
      <c r="G186" s="346" t="s">
        <v>254</v>
      </c>
      <c r="H186" s="346" t="s">
        <v>15</v>
      </c>
      <c r="I186" s="346" t="s">
        <v>1043</v>
      </c>
      <c r="J186" s="590"/>
      <c r="K186" s="596"/>
      <c r="L186" s="258"/>
      <c r="M186" s="258"/>
      <c r="N186" s="258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</row>
    <row r="187" hidden="1">
      <c r="A187" s="254">
        <v>214.0</v>
      </c>
      <c r="B187" s="588" t="str">
        <f t="shared" si="1"/>
        <v>O</v>
      </c>
      <c r="C187" s="346" t="s">
        <v>203</v>
      </c>
      <c r="D187" s="346" t="s">
        <v>717</v>
      </c>
      <c r="E187" s="346" t="s">
        <v>718</v>
      </c>
      <c r="F187" s="601">
        <v>45632.0</v>
      </c>
      <c r="G187" s="346" t="s">
        <v>210</v>
      </c>
      <c r="H187" s="346" t="s">
        <v>13</v>
      </c>
      <c r="I187" s="346" t="s">
        <v>1043</v>
      </c>
      <c r="J187" s="590"/>
      <c r="K187" s="596"/>
      <c r="L187" s="258"/>
      <c r="M187" s="258"/>
      <c r="N187" s="258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</row>
    <row r="188" hidden="1">
      <c r="A188" s="254">
        <v>217.0</v>
      </c>
      <c r="B188" s="588" t="str">
        <f t="shared" si="1"/>
        <v>O</v>
      </c>
      <c r="C188" s="346" t="s">
        <v>209</v>
      </c>
      <c r="D188" s="346" t="s">
        <v>1275</v>
      </c>
      <c r="E188" s="346" t="s">
        <v>1276</v>
      </c>
      <c r="F188" s="601">
        <v>45635.0</v>
      </c>
      <c r="G188" s="346" t="s">
        <v>2228</v>
      </c>
      <c r="H188" s="346" t="s">
        <v>13</v>
      </c>
      <c r="I188" s="346" t="s">
        <v>1043</v>
      </c>
      <c r="J188" s="590"/>
      <c r="K188" s="596"/>
      <c r="L188" s="258"/>
      <c r="M188" s="258"/>
      <c r="N188" s="258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</row>
    <row r="189" hidden="1">
      <c r="A189" s="254">
        <v>219.0</v>
      </c>
      <c r="B189" s="588" t="str">
        <f t="shared" si="1"/>
        <v>O</v>
      </c>
      <c r="C189" s="346" t="s">
        <v>209</v>
      </c>
      <c r="D189" s="346" t="s">
        <v>532</v>
      </c>
      <c r="E189" s="346" t="s">
        <v>533</v>
      </c>
      <c r="F189" s="601">
        <v>45632.0</v>
      </c>
      <c r="G189" s="346" t="s">
        <v>254</v>
      </c>
      <c r="H189" s="346" t="s">
        <v>14</v>
      </c>
      <c r="I189" s="346" t="s">
        <v>1043</v>
      </c>
      <c r="J189" s="590"/>
      <c r="K189" s="596"/>
      <c r="L189" s="258"/>
      <c r="M189" s="258"/>
      <c r="N189" s="258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</row>
    <row r="190">
      <c r="A190" s="254">
        <v>221.0</v>
      </c>
      <c r="B190" s="588" t="str">
        <f t="shared" si="1"/>
        <v>O</v>
      </c>
      <c r="C190" s="346" t="s">
        <v>203</v>
      </c>
      <c r="D190" s="346" t="s">
        <v>627</v>
      </c>
      <c r="E190" s="346" t="s">
        <v>628</v>
      </c>
      <c r="F190" s="601">
        <v>45636.0</v>
      </c>
      <c r="G190" s="346" t="s">
        <v>261</v>
      </c>
      <c r="H190" s="346" t="s">
        <v>14</v>
      </c>
      <c r="I190" s="346" t="s">
        <v>1043</v>
      </c>
      <c r="J190" s="590"/>
      <c r="K190" s="596"/>
      <c r="L190" s="258"/>
      <c r="M190" s="258"/>
      <c r="N190" s="258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</row>
    <row r="191">
      <c r="A191" s="254">
        <v>223.0</v>
      </c>
      <c r="B191" s="588" t="str">
        <f t="shared" si="1"/>
        <v>O</v>
      </c>
      <c r="C191" s="346" t="s">
        <v>203</v>
      </c>
      <c r="D191" s="346" t="s">
        <v>1277</v>
      </c>
      <c r="E191" s="346" t="s">
        <v>1278</v>
      </c>
      <c r="F191" s="601">
        <v>45637.0</v>
      </c>
      <c r="G191" s="346" t="s">
        <v>261</v>
      </c>
      <c r="H191" s="346" t="s">
        <v>14</v>
      </c>
      <c r="I191" s="346" t="s">
        <v>1043</v>
      </c>
      <c r="J191" s="590"/>
      <c r="K191" s="596"/>
      <c r="L191" s="258"/>
      <c r="M191" s="258"/>
      <c r="N191" s="258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</row>
    <row r="192" hidden="1">
      <c r="A192" s="254">
        <v>225.0</v>
      </c>
      <c r="B192" s="588" t="str">
        <f t="shared" si="1"/>
        <v>O</v>
      </c>
      <c r="C192" s="346" t="s">
        <v>209</v>
      </c>
      <c r="D192" s="346" t="s">
        <v>324</v>
      </c>
      <c r="E192" s="346" t="s">
        <v>325</v>
      </c>
      <c r="F192" s="601">
        <v>45638.0</v>
      </c>
      <c r="G192" s="346" t="s">
        <v>714</v>
      </c>
      <c r="H192" s="346" t="s">
        <v>13</v>
      </c>
      <c r="I192" s="346" t="s">
        <v>1043</v>
      </c>
      <c r="J192" s="590"/>
      <c r="K192" s="596"/>
      <c r="L192" s="258"/>
      <c r="M192" s="258"/>
      <c r="N192" s="258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</row>
    <row r="193" hidden="1">
      <c r="A193" s="254">
        <v>227.0</v>
      </c>
      <c r="B193" s="588" t="str">
        <f t="shared" si="1"/>
        <v>O</v>
      </c>
      <c r="C193" s="346" t="s">
        <v>209</v>
      </c>
      <c r="D193" s="346" t="s">
        <v>614</v>
      </c>
      <c r="E193" s="346" t="s">
        <v>615</v>
      </c>
      <c r="F193" s="601">
        <v>45638.0</v>
      </c>
      <c r="G193" s="346" t="s">
        <v>2214</v>
      </c>
      <c r="H193" s="346" t="s">
        <v>13</v>
      </c>
      <c r="I193" s="346" t="s">
        <v>1043</v>
      </c>
      <c r="J193" s="590"/>
      <c r="K193" s="591"/>
      <c r="L193" s="592"/>
      <c r="M193" s="592"/>
      <c r="N193" s="592"/>
      <c r="O193" s="244"/>
      <c r="P193" s="244"/>
      <c r="Q193" s="244"/>
      <c r="R193" s="194"/>
      <c r="S193" s="244"/>
      <c r="T193" s="244"/>
      <c r="U193" s="194"/>
      <c r="V193" s="194"/>
      <c r="W193" s="194"/>
      <c r="X193" s="194"/>
      <c r="Y193" s="194"/>
      <c r="Z193" s="194"/>
    </row>
    <row r="194">
      <c r="A194" s="254">
        <v>229.0</v>
      </c>
      <c r="B194" s="588" t="str">
        <f t="shared" si="1"/>
        <v>O</v>
      </c>
      <c r="C194" s="346" t="s">
        <v>203</v>
      </c>
      <c r="D194" s="346" t="s">
        <v>1279</v>
      </c>
      <c r="E194" s="346" t="s">
        <v>1280</v>
      </c>
      <c r="F194" s="601">
        <v>45639.0</v>
      </c>
      <c r="G194" s="346" t="s">
        <v>261</v>
      </c>
      <c r="H194" s="346" t="s">
        <v>13</v>
      </c>
      <c r="I194" s="346" t="s">
        <v>1043</v>
      </c>
      <c r="J194" s="590"/>
      <c r="K194" s="596"/>
      <c r="L194" s="258"/>
      <c r="M194" s="258"/>
      <c r="N194" s="258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</row>
    <row r="195" hidden="1">
      <c r="A195" s="254">
        <v>231.0</v>
      </c>
      <c r="B195" s="588" t="str">
        <f t="shared" si="1"/>
        <v>O</v>
      </c>
      <c r="C195" s="346" t="s">
        <v>203</v>
      </c>
      <c r="D195" s="346" t="s">
        <v>922</v>
      </c>
      <c r="E195" s="346" t="s">
        <v>923</v>
      </c>
      <c r="F195" s="601">
        <v>45639.0</v>
      </c>
      <c r="G195" s="346" t="s">
        <v>210</v>
      </c>
      <c r="H195" s="346" t="s">
        <v>13</v>
      </c>
      <c r="I195" s="346" t="s">
        <v>1043</v>
      </c>
      <c r="J195" s="590"/>
      <c r="K195" s="591"/>
      <c r="L195" s="258"/>
      <c r="M195" s="258"/>
      <c r="N195" s="258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</row>
    <row r="196" hidden="1">
      <c r="A196" s="254">
        <v>232.0</v>
      </c>
      <c r="B196" s="588" t="str">
        <f t="shared" si="1"/>
        <v>O</v>
      </c>
      <c r="C196" s="346" t="s">
        <v>203</v>
      </c>
      <c r="D196" s="346" t="s">
        <v>1281</v>
      </c>
      <c r="E196" s="346" t="s">
        <v>1282</v>
      </c>
      <c r="F196" s="601">
        <v>45642.0</v>
      </c>
      <c r="G196" s="346" t="s">
        <v>705</v>
      </c>
      <c r="H196" s="346" t="s">
        <v>13</v>
      </c>
      <c r="I196" s="346" t="s">
        <v>1043</v>
      </c>
      <c r="J196" s="590"/>
      <c r="K196" s="591"/>
      <c r="L196" s="258"/>
      <c r="M196" s="258"/>
      <c r="N196" s="258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</row>
    <row r="197" hidden="1">
      <c r="A197" s="254">
        <v>233.0</v>
      </c>
      <c r="B197" s="588" t="str">
        <f t="shared" si="1"/>
        <v>O</v>
      </c>
      <c r="C197" s="346" t="s">
        <v>203</v>
      </c>
      <c r="D197" s="346" t="s">
        <v>726</v>
      </c>
      <c r="E197" s="346" t="s">
        <v>727</v>
      </c>
      <c r="F197" s="601">
        <v>45643.0</v>
      </c>
      <c r="G197" s="346" t="s">
        <v>210</v>
      </c>
      <c r="H197" s="346" t="s">
        <v>13</v>
      </c>
      <c r="I197" s="346" t="s">
        <v>1043</v>
      </c>
      <c r="J197" s="590"/>
      <c r="K197" s="596"/>
      <c r="L197" s="258"/>
      <c r="M197" s="258"/>
      <c r="N197" s="258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</row>
    <row r="198" hidden="1">
      <c r="A198" s="254">
        <v>234.0</v>
      </c>
      <c r="B198" s="588" t="str">
        <f t="shared" si="1"/>
        <v>O</v>
      </c>
      <c r="C198" s="346" t="s">
        <v>209</v>
      </c>
      <c r="D198" s="346" t="s">
        <v>564</v>
      </c>
      <c r="E198" s="346" t="s">
        <v>565</v>
      </c>
      <c r="F198" s="601">
        <v>45646.0</v>
      </c>
      <c r="G198" s="346" t="s">
        <v>239</v>
      </c>
      <c r="H198" s="346" t="s">
        <v>13</v>
      </c>
      <c r="I198" s="346" t="s">
        <v>1043</v>
      </c>
      <c r="J198" s="590"/>
      <c r="K198" s="591"/>
      <c r="L198" s="258"/>
      <c r="M198" s="258"/>
      <c r="N198" s="258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</row>
    <row r="199">
      <c r="A199" s="254">
        <v>235.0</v>
      </c>
      <c r="B199" s="588" t="str">
        <f t="shared" si="1"/>
        <v>O</v>
      </c>
      <c r="C199" s="346" t="s">
        <v>203</v>
      </c>
      <c r="D199" s="346" t="s">
        <v>1283</v>
      </c>
      <c r="E199" s="346" t="s">
        <v>1284</v>
      </c>
      <c r="F199" s="601">
        <v>45649.0</v>
      </c>
      <c r="G199" s="346" t="s">
        <v>261</v>
      </c>
      <c r="H199" s="346" t="s">
        <v>15</v>
      </c>
      <c r="I199" s="346" t="s">
        <v>1043</v>
      </c>
      <c r="J199" s="590"/>
      <c r="K199" s="591"/>
      <c r="L199" s="258"/>
      <c r="M199" s="258"/>
      <c r="N199" s="258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</row>
    <row r="200" hidden="1">
      <c r="A200" s="254">
        <v>236.0</v>
      </c>
      <c r="B200" s="588" t="str">
        <f t="shared" si="1"/>
        <v>O</v>
      </c>
      <c r="C200" s="346" t="s">
        <v>203</v>
      </c>
      <c r="D200" s="346" t="s">
        <v>259</v>
      </c>
      <c r="E200" s="346" t="s">
        <v>260</v>
      </c>
      <c r="F200" s="601">
        <v>45649.0</v>
      </c>
      <c r="G200" s="346" t="s">
        <v>204</v>
      </c>
      <c r="H200" s="346" t="s">
        <v>13</v>
      </c>
      <c r="I200" s="346" t="s">
        <v>1043</v>
      </c>
      <c r="J200" s="590"/>
      <c r="K200" s="596"/>
      <c r="L200" s="258"/>
      <c r="M200" s="258"/>
      <c r="N200" s="258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</row>
    <row r="201" hidden="1">
      <c r="A201" s="254">
        <v>237.0</v>
      </c>
      <c r="B201" s="588" t="str">
        <f t="shared" si="1"/>
        <v>O</v>
      </c>
      <c r="C201" s="346" t="s">
        <v>203</v>
      </c>
      <c r="D201" s="346" t="s">
        <v>318</v>
      </c>
      <c r="E201" s="346" t="s">
        <v>319</v>
      </c>
      <c r="F201" s="601">
        <v>45653.0</v>
      </c>
      <c r="G201" s="346" t="s">
        <v>2214</v>
      </c>
      <c r="H201" s="346" t="s">
        <v>13</v>
      </c>
      <c r="I201" s="346" t="s">
        <v>1043</v>
      </c>
      <c r="J201" s="590"/>
      <c r="K201" s="596"/>
      <c r="L201" s="258"/>
      <c r="M201" s="258"/>
      <c r="N201" s="258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</row>
    <row r="202" hidden="1">
      <c r="A202" s="254">
        <v>238.0</v>
      </c>
      <c r="B202" s="588" t="str">
        <f t="shared" si="1"/>
        <v>O</v>
      </c>
      <c r="C202" s="346" t="s">
        <v>209</v>
      </c>
      <c r="D202" s="346" t="s">
        <v>924</v>
      </c>
      <c r="E202" s="346" t="s">
        <v>925</v>
      </c>
      <c r="F202" s="601">
        <v>45653.0</v>
      </c>
      <c r="G202" s="346" t="s">
        <v>2229</v>
      </c>
      <c r="H202" s="346" t="s">
        <v>13</v>
      </c>
      <c r="I202" s="346" t="s">
        <v>1043</v>
      </c>
      <c r="J202" s="590"/>
      <c r="K202" s="596"/>
      <c r="L202" s="258"/>
      <c r="M202" s="258"/>
      <c r="N202" s="258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</row>
    <row r="203">
      <c r="A203" s="254">
        <v>239.0</v>
      </c>
      <c r="B203" s="588" t="str">
        <f t="shared" si="1"/>
        <v>O</v>
      </c>
      <c r="C203" s="346" t="s">
        <v>203</v>
      </c>
      <c r="D203" s="346" t="s">
        <v>1285</v>
      </c>
      <c r="E203" s="346" t="s">
        <v>1286</v>
      </c>
      <c r="F203" s="601">
        <v>45652.0</v>
      </c>
      <c r="G203" s="346" t="s">
        <v>261</v>
      </c>
      <c r="H203" s="346" t="s">
        <v>13</v>
      </c>
      <c r="I203" s="346" t="s">
        <v>1043</v>
      </c>
      <c r="J203" s="590"/>
      <c r="K203" s="596"/>
      <c r="L203" s="258"/>
      <c r="M203" s="258"/>
      <c r="N203" s="258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</row>
    <row r="204" hidden="1">
      <c r="A204" s="254">
        <v>240.0</v>
      </c>
      <c r="B204" s="588" t="str">
        <f t="shared" si="1"/>
        <v>O</v>
      </c>
      <c r="C204" s="346" t="s">
        <v>209</v>
      </c>
      <c r="D204" s="346" t="s">
        <v>395</v>
      </c>
      <c r="E204" s="346" t="s">
        <v>396</v>
      </c>
      <c r="F204" s="601">
        <v>45655.0</v>
      </c>
      <c r="G204" s="346" t="s">
        <v>204</v>
      </c>
      <c r="H204" s="346" t="s">
        <v>14</v>
      </c>
      <c r="I204" s="346" t="s">
        <v>1043</v>
      </c>
      <c r="J204" s="590"/>
      <c r="K204" s="596"/>
      <c r="L204" s="258"/>
      <c r="M204" s="258"/>
      <c r="N204" s="258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</row>
    <row r="205" hidden="1">
      <c r="A205" s="254">
        <v>241.0</v>
      </c>
      <c r="B205" s="588" t="str">
        <f t="shared" si="1"/>
        <v>O</v>
      </c>
      <c r="C205" s="346" t="s">
        <v>203</v>
      </c>
      <c r="D205" s="346" t="s">
        <v>355</v>
      </c>
      <c r="E205" s="346" t="s">
        <v>356</v>
      </c>
      <c r="F205" s="601">
        <v>45656.0</v>
      </c>
      <c r="G205" s="346" t="s">
        <v>204</v>
      </c>
      <c r="H205" s="346" t="s">
        <v>13</v>
      </c>
      <c r="I205" s="346" t="s">
        <v>1043</v>
      </c>
      <c r="J205" s="590"/>
      <c r="K205" s="591"/>
      <c r="L205" s="258"/>
      <c r="M205" s="258"/>
      <c r="N205" s="258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</row>
    <row r="206" hidden="1">
      <c r="A206" s="254">
        <v>242.0</v>
      </c>
      <c r="B206" s="588" t="str">
        <f t="shared" si="1"/>
        <v>O</v>
      </c>
      <c r="C206" s="346" t="s">
        <v>203</v>
      </c>
      <c r="D206" s="346" t="s">
        <v>657</v>
      </c>
      <c r="E206" s="346" t="s">
        <v>658</v>
      </c>
      <c r="F206" s="601">
        <v>45657.0</v>
      </c>
      <c r="G206" s="346" t="s">
        <v>2214</v>
      </c>
      <c r="H206" s="346" t="s">
        <v>13</v>
      </c>
      <c r="I206" s="346" t="s">
        <v>1043</v>
      </c>
      <c r="J206" s="590"/>
      <c r="K206" s="591"/>
      <c r="L206" s="258"/>
      <c r="M206" s="258"/>
      <c r="N206" s="258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</row>
    <row r="207" hidden="1">
      <c r="A207" s="254">
        <v>243.0</v>
      </c>
      <c r="B207" s="588" t="str">
        <f t="shared" si="1"/>
        <v>X</v>
      </c>
      <c r="C207" s="255" t="str">
        <f>'입원현황'!H2</f>
        <v>정신</v>
      </c>
      <c r="D207" s="588" t="str">
        <f>'입원현황'!E2</f>
        <v>최성웅</v>
      </c>
      <c r="E207" s="588" t="str">
        <f>'입원현황'!F2</f>
        <v>830701-1</v>
      </c>
      <c r="F207" s="589">
        <f>'입원현황'!C2</f>
        <v>46031</v>
      </c>
      <c r="G207" s="605" t="str">
        <f>'입원현황'!I2</f>
        <v>라엘정신건강의학과</v>
      </c>
      <c r="H207" s="588" t="str">
        <f>'입원현황'!G2</f>
        <v>자의입원</v>
      </c>
      <c r="I207" s="588" t="str">
        <f>'입원현황'!M2</f>
        <v>퇴원</v>
      </c>
      <c r="J207" s="590" t="str">
        <f>#REF!</f>
        <v>#REF!</v>
      </c>
      <c r="K207" s="597"/>
      <c r="L207" s="258"/>
      <c r="M207" s="258"/>
      <c r="N207" s="258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</row>
    <row r="208" hidden="1">
      <c r="A208" s="254">
        <v>244.0</v>
      </c>
      <c r="B208" s="588" t="str">
        <f t="shared" si="1"/>
        <v>X</v>
      </c>
      <c r="C208" s="255" t="str">
        <f>'입원현황'!H3</f>
        <v>알코올</v>
      </c>
      <c r="D208" s="588" t="str">
        <f>'입원현황'!E3</f>
        <v>남기훈</v>
      </c>
      <c r="E208" s="588" t="str">
        <f>'입원현황'!F3</f>
        <v>810814-1</v>
      </c>
      <c r="F208" s="589">
        <f>'입원현황'!C3</f>
        <v>46038</v>
      </c>
      <c r="G208" s="605" t="str">
        <f>'입원현황'!I3</f>
        <v>백암병원</v>
      </c>
      <c r="H208" s="588" t="str">
        <f>'입원현황'!G3</f>
        <v>자의입원</v>
      </c>
      <c r="I208" s="588" t="str">
        <f>'입원현황'!M3</f>
        <v>퇴원</v>
      </c>
      <c r="J208" s="255"/>
      <c r="K208" s="8"/>
      <c r="L208" s="480"/>
      <c r="M208" s="480"/>
      <c r="N208" s="480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</row>
    <row r="209" hidden="1">
      <c r="A209" s="254">
        <v>245.0</v>
      </c>
      <c r="B209" s="588" t="str">
        <f t="shared" si="1"/>
        <v>#REF!</v>
      </c>
      <c r="C209" s="255" t="str">
        <f t="shared" ref="C209:I209" si="2">#REF!</f>
        <v>#REF!</v>
      </c>
      <c r="D209" s="588" t="str">
        <f t="shared" si="2"/>
        <v>#REF!</v>
      </c>
      <c r="E209" s="588" t="str">
        <f t="shared" si="2"/>
        <v>#REF!</v>
      </c>
      <c r="F209" s="589" t="str">
        <f t="shared" si="2"/>
        <v>#REF!</v>
      </c>
      <c r="G209" s="588" t="str">
        <f t="shared" si="2"/>
        <v>#REF!</v>
      </c>
      <c r="H209" s="588" t="str">
        <f t="shared" si="2"/>
        <v>#REF!</v>
      </c>
      <c r="I209" s="588" t="str">
        <f t="shared" si="2"/>
        <v>#REF!</v>
      </c>
      <c r="J209" s="255"/>
      <c r="K209" s="20"/>
      <c r="L209" s="480"/>
      <c r="M209" s="480"/>
      <c r="N209" s="480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</row>
    <row r="210" hidden="1">
      <c r="A210" s="254">
        <v>246.0</v>
      </c>
      <c r="B210" s="588" t="str">
        <f t="shared" si="1"/>
        <v>#REF!</v>
      </c>
      <c r="C210" s="255" t="str">
        <f t="shared" ref="C210:I210" si="3">#REF!</f>
        <v>#REF!</v>
      </c>
      <c r="D210" s="588" t="str">
        <f t="shared" si="3"/>
        <v>#REF!</v>
      </c>
      <c r="E210" s="588" t="str">
        <f t="shared" si="3"/>
        <v>#REF!</v>
      </c>
      <c r="F210" s="589" t="str">
        <f t="shared" si="3"/>
        <v>#REF!</v>
      </c>
      <c r="G210" s="588" t="str">
        <f t="shared" si="3"/>
        <v>#REF!</v>
      </c>
      <c r="H210" s="588" t="str">
        <f t="shared" si="3"/>
        <v>#REF!</v>
      </c>
      <c r="I210" s="588" t="str">
        <f t="shared" si="3"/>
        <v>#REF!</v>
      </c>
      <c r="J210" s="255"/>
      <c r="K210" s="20"/>
      <c r="L210" s="480"/>
      <c r="M210" s="480"/>
      <c r="N210" s="480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</row>
    <row r="211" hidden="1">
      <c r="A211" s="254">
        <v>247.0</v>
      </c>
      <c r="B211" s="588" t="str">
        <f t="shared" si="1"/>
        <v>#REF!</v>
      </c>
      <c r="C211" s="255" t="str">
        <f t="shared" ref="C211:I211" si="4">#REF!</f>
        <v>#REF!</v>
      </c>
      <c r="D211" s="588" t="str">
        <f t="shared" si="4"/>
        <v>#REF!</v>
      </c>
      <c r="E211" s="588" t="str">
        <f t="shared" si="4"/>
        <v>#REF!</v>
      </c>
      <c r="F211" s="589" t="str">
        <f t="shared" si="4"/>
        <v>#REF!</v>
      </c>
      <c r="G211" s="588" t="str">
        <f t="shared" si="4"/>
        <v>#REF!</v>
      </c>
      <c r="H211" s="588" t="str">
        <f t="shared" si="4"/>
        <v>#REF!</v>
      </c>
      <c r="I211" s="588" t="str">
        <f t="shared" si="4"/>
        <v>#REF!</v>
      </c>
      <c r="J211" s="255"/>
      <c r="K211" s="8"/>
      <c r="L211" s="480"/>
      <c r="M211" s="480"/>
      <c r="N211" s="480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</row>
    <row r="212" hidden="1">
      <c r="A212" s="254">
        <v>248.0</v>
      </c>
      <c r="B212" s="588" t="str">
        <f t="shared" si="1"/>
        <v>#REF!</v>
      </c>
      <c r="C212" s="255" t="str">
        <f t="shared" ref="C212:I212" si="5">#REF!</f>
        <v>#REF!</v>
      </c>
      <c r="D212" s="588" t="str">
        <f t="shared" si="5"/>
        <v>#REF!</v>
      </c>
      <c r="E212" s="588" t="str">
        <f t="shared" si="5"/>
        <v>#REF!</v>
      </c>
      <c r="F212" s="589" t="str">
        <f t="shared" si="5"/>
        <v>#REF!</v>
      </c>
      <c r="G212" s="588" t="str">
        <f t="shared" si="5"/>
        <v>#REF!</v>
      </c>
      <c r="H212" s="588" t="str">
        <f t="shared" si="5"/>
        <v>#REF!</v>
      </c>
      <c r="I212" s="588" t="str">
        <f t="shared" si="5"/>
        <v>#REF!</v>
      </c>
      <c r="J212" s="255"/>
      <c r="K212" s="606"/>
      <c r="L212" s="480"/>
      <c r="M212" s="480"/>
      <c r="N212" s="480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</row>
    <row r="213" hidden="1">
      <c r="A213" s="254">
        <v>249.0</v>
      </c>
      <c r="B213" s="588" t="str">
        <f t="shared" si="1"/>
        <v>#REF!</v>
      </c>
      <c r="C213" s="255" t="str">
        <f t="shared" ref="C213:I213" si="6">#REF!</f>
        <v>#REF!</v>
      </c>
      <c r="D213" s="588" t="str">
        <f t="shared" si="6"/>
        <v>#REF!</v>
      </c>
      <c r="E213" s="588" t="str">
        <f t="shared" si="6"/>
        <v>#REF!</v>
      </c>
      <c r="F213" s="589" t="str">
        <f t="shared" si="6"/>
        <v>#REF!</v>
      </c>
      <c r="G213" s="588" t="str">
        <f t="shared" si="6"/>
        <v>#REF!</v>
      </c>
      <c r="H213" s="588" t="str">
        <f t="shared" si="6"/>
        <v>#REF!</v>
      </c>
      <c r="I213" s="588" t="str">
        <f t="shared" si="6"/>
        <v>#REF!</v>
      </c>
      <c r="J213" s="255"/>
      <c r="K213" s="8"/>
      <c r="L213" s="480"/>
      <c r="M213" s="480"/>
      <c r="N213" s="480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</row>
    <row r="214" hidden="1">
      <c r="A214" s="254">
        <v>251.0</v>
      </c>
      <c r="B214" s="588" t="str">
        <f t="shared" si="1"/>
        <v>#REF!</v>
      </c>
      <c r="C214" s="255" t="str">
        <f t="shared" ref="C214:I214" si="7">#REF!</f>
        <v>#REF!</v>
      </c>
      <c r="D214" s="588" t="str">
        <f t="shared" si="7"/>
        <v>#REF!</v>
      </c>
      <c r="E214" s="588" t="str">
        <f t="shared" si="7"/>
        <v>#REF!</v>
      </c>
      <c r="F214" s="589" t="str">
        <f t="shared" si="7"/>
        <v>#REF!</v>
      </c>
      <c r="G214" s="588" t="str">
        <f t="shared" si="7"/>
        <v>#REF!</v>
      </c>
      <c r="H214" s="588" t="str">
        <f t="shared" si="7"/>
        <v>#REF!</v>
      </c>
      <c r="I214" s="588" t="str">
        <f t="shared" si="7"/>
        <v>#REF!</v>
      </c>
      <c r="J214" s="255"/>
      <c r="K214" s="606"/>
      <c r="L214" s="480"/>
      <c r="M214" s="480"/>
      <c r="N214" s="480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</row>
    <row r="215" hidden="1">
      <c r="A215" s="254">
        <v>252.0</v>
      </c>
      <c r="B215" s="588" t="str">
        <f t="shared" si="1"/>
        <v>#REF!</v>
      </c>
      <c r="C215" s="255" t="str">
        <f t="shared" ref="C215:I215" si="8">#REF!</f>
        <v>#REF!</v>
      </c>
      <c r="D215" s="588" t="str">
        <f t="shared" si="8"/>
        <v>#REF!</v>
      </c>
      <c r="E215" s="588" t="str">
        <f t="shared" si="8"/>
        <v>#REF!</v>
      </c>
      <c r="F215" s="589" t="str">
        <f t="shared" si="8"/>
        <v>#REF!</v>
      </c>
      <c r="G215" s="588" t="str">
        <f t="shared" si="8"/>
        <v>#REF!</v>
      </c>
      <c r="H215" s="588" t="str">
        <f t="shared" si="8"/>
        <v>#REF!</v>
      </c>
      <c r="I215" s="588" t="str">
        <f t="shared" si="8"/>
        <v>#REF!</v>
      </c>
      <c r="J215" s="255"/>
      <c r="K215" s="8"/>
      <c r="L215" s="480"/>
      <c r="M215" s="480"/>
      <c r="N215" s="480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</row>
    <row r="216" hidden="1">
      <c r="A216" s="254">
        <v>253.0</v>
      </c>
      <c r="B216" s="588" t="str">
        <f t="shared" si="1"/>
        <v>#REF!</v>
      </c>
      <c r="C216" s="255" t="str">
        <f t="shared" ref="C216:I216" si="9">#REF!</f>
        <v>#REF!</v>
      </c>
      <c r="D216" s="588" t="str">
        <f t="shared" si="9"/>
        <v>#REF!</v>
      </c>
      <c r="E216" s="588" t="str">
        <f t="shared" si="9"/>
        <v>#REF!</v>
      </c>
      <c r="F216" s="589" t="str">
        <f t="shared" si="9"/>
        <v>#REF!</v>
      </c>
      <c r="G216" s="588" t="str">
        <f t="shared" si="9"/>
        <v>#REF!</v>
      </c>
      <c r="H216" s="588" t="str">
        <f t="shared" si="9"/>
        <v>#REF!</v>
      </c>
      <c r="I216" s="588" t="str">
        <f t="shared" si="9"/>
        <v>#REF!</v>
      </c>
      <c r="J216" s="255"/>
      <c r="K216" s="20"/>
      <c r="L216" s="480"/>
      <c r="M216" s="480"/>
      <c r="N216" s="480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</row>
    <row r="217" hidden="1">
      <c r="A217" s="254">
        <v>254.0</v>
      </c>
      <c r="B217" s="588" t="str">
        <f t="shared" si="1"/>
        <v>#REF!</v>
      </c>
      <c r="C217" s="255" t="str">
        <f t="shared" ref="C217:I217" si="10">#REF!</f>
        <v>#REF!</v>
      </c>
      <c r="D217" s="588" t="str">
        <f t="shared" si="10"/>
        <v>#REF!</v>
      </c>
      <c r="E217" s="588" t="str">
        <f t="shared" si="10"/>
        <v>#REF!</v>
      </c>
      <c r="F217" s="589" t="str">
        <f t="shared" si="10"/>
        <v>#REF!</v>
      </c>
      <c r="G217" s="588" t="str">
        <f t="shared" si="10"/>
        <v>#REF!</v>
      </c>
      <c r="H217" s="588" t="str">
        <f t="shared" si="10"/>
        <v>#REF!</v>
      </c>
      <c r="I217" s="588" t="str">
        <f t="shared" si="10"/>
        <v>#REF!</v>
      </c>
      <c r="J217" s="255"/>
      <c r="K217" s="8"/>
      <c r="L217" s="480"/>
      <c r="M217" s="480"/>
      <c r="N217" s="480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</row>
    <row r="218" hidden="1">
      <c r="A218" s="254">
        <v>255.0</v>
      </c>
      <c r="B218" s="588" t="str">
        <f t="shared" si="1"/>
        <v>#REF!</v>
      </c>
      <c r="C218" s="255" t="str">
        <f t="shared" ref="C218:I218" si="11">#REF!</f>
        <v>#REF!</v>
      </c>
      <c r="D218" s="588" t="str">
        <f t="shared" si="11"/>
        <v>#REF!</v>
      </c>
      <c r="E218" s="588" t="str">
        <f t="shared" si="11"/>
        <v>#REF!</v>
      </c>
      <c r="F218" s="589" t="str">
        <f t="shared" si="11"/>
        <v>#REF!</v>
      </c>
      <c r="G218" s="588" t="str">
        <f t="shared" si="11"/>
        <v>#REF!</v>
      </c>
      <c r="H218" s="588" t="str">
        <f t="shared" si="11"/>
        <v>#REF!</v>
      </c>
      <c r="I218" s="588" t="str">
        <f t="shared" si="11"/>
        <v>#REF!</v>
      </c>
      <c r="J218" s="255"/>
      <c r="K218" s="20"/>
      <c r="L218" s="480"/>
      <c r="M218" s="480"/>
      <c r="N218" s="480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</row>
    <row r="219" hidden="1">
      <c r="A219" s="254">
        <v>256.0</v>
      </c>
      <c r="B219" s="588" t="str">
        <f t="shared" si="1"/>
        <v>#REF!</v>
      </c>
      <c r="C219" s="255" t="str">
        <f t="shared" ref="C219:I219" si="12">#REF!</f>
        <v>#REF!</v>
      </c>
      <c r="D219" s="588" t="str">
        <f t="shared" si="12"/>
        <v>#REF!</v>
      </c>
      <c r="E219" s="588" t="str">
        <f t="shared" si="12"/>
        <v>#REF!</v>
      </c>
      <c r="F219" s="589" t="str">
        <f t="shared" si="12"/>
        <v>#REF!</v>
      </c>
      <c r="G219" s="588" t="str">
        <f t="shared" si="12"/>
        <v>#REF!</v>
      </c>
      <c r="H219" s="588" t="str">
        <f t="shared" si="12"/>
        <v>#REF!</v>
      </c>
      <c r="I219" s="588" t="str">
        <f t="shared" si="12"/>
        <v>#REF!</v>
      </c>
      <c r="J219" s="255"/>
      <c r="K219" s="20"/>
      <c r="L219" s="480"/>
      <c r="M219" s="480"/>
      <c r="N219" s="480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</row>
    <row r="220" hidden="1">
      <c r="A220" s="254">
        <v>257.0</v>
      </c>
      <c r="B220" s="588" t="str">
        <f t="shared" si="1"/>
        <v>#REF!</v>
      </c>
      <c r="C220" s="255" t="str">
        <f t="shared" ref="C220:I220" si="13">#REF!</f>
        <v>#REF!</v>
      </c>
      <c r="D220" s="588" t="str">
        <f t="shared" si="13"/>
        <v>#REF!</v>
      </c>
      <c r="E220" s="588" t="str">
        <f t="shared" si="13"/>
        <v>#REF!</v>
      </c>
      <c r="F220" s="589" t="str">
        <f t="shared" si="13"/>
        <v>#REF!</v>
      </c>
      <c r="G220" s="588" t="str">
        <f t="shared" si="13"/>
        <v>#REF!</v>
      </c>
      <c r="H220" s="588" t="str">
        <f t="shared" si="13"/>
        <v>#REF!</v>
      </c>
      <c r="I220" s="588" t="str">
        <f t="shared" si="13"/>
        <v>#REF!</v>
      </c>
      <c r="J220" s="255"/>
      <c r="K220" s="20"/>
      <c r="L220" s="480"/>
      <c r="M220" s="480"/>
      <c r="N220" s="480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</row>
    <row r="221" hidden="1">
      <c r="A221" s="254">
        <v>258.0</v>
      </c>
      <c r="B221" s="588" t="str">
        <f t="shared" si="1"/>
        <v>#REF!</v>
      </c>
      <c r="C221" s="255" t="str">
        <f t="shared" ref="C221:I221" si="14">#REF!</f>
        <v>#REF!</v>
      </c>
      <c r="D221" s="588" t="str">
        <f t="shared" si="14"/>
        <v>#REF!</v>
      </c>
      <c r="E221" s="588" t="str">
        <f t="shared" si="14"/>
        <v>#REF!</v>
      </c>
      <c r="F221" s="589" t="str">
        <f t="shared" si="14"/>
        <v>#REF!</v>
      </c>
      <c r="G221" s="588" t="str">
        <f t="shared" si="14"/>
        <v>#REF!</v>
      </c>
      <c r="H221" s="588" t="str">
        <f t="shared" si="14"/>
        <v>#REF!</v>
      </c>
      <c r="I221" s="588" t="str">
        <f t="shared" si="14"/>
        <v>#REF!</v>
      </c>
      <c r="J221" s="255"/>
      <c r="K221" s="20"/>
      <c r="L221" s="480"/>
      <c r="M221" s="480"/>
      <c r="N221" s="480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</row>
    <row r="222" hidden="1">
      <c r="A222" s="254">
        <v>259.0</v>
      </c>
      <c r="B222" s="588" t="str">
        <f t="shared" si="1"/>
        <v>#REF!</v>
      </c>
      <c r="C222" s="255" t="str">
        <f t="shared" ref="C222:I222" si="15">#REF!</f>
        <v>#REF!</v>
      </c>
      <c r="D222" s="588" t="str">
        <f t="shared" si="15"/>
        <v>#REF!</v>
      </c>
      <c r="E222" s="588" t="str">
        <f t="shared" si="15"/>
        <v>#REF!</v>
      </c>
      <c r="F222" s="589" t="str">
        <f t="shared" si="15"/>
        <v>#REF!</v>
      </c>
      <c r="G222" s="588" t="str">
        <f t="shared" si="15"/>
        <v>#REF!</v>
      </c>
      <c r="H222" s="588" t="str">
        <f t="shared" si="15"/>
        <v>#REF!</v>
      </c>
      <c r="I222" s="588" t="str">
        <f t="shared" si="15"/>
        <v>#REF!</v>
      </c>
      <c r="J222" s="255"/>
      <c r="K222" s="606"/>
      <c r="L222" s="480"/>
      <c r="M222" s="480"/>
      <c r="N222" s="480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</row>
    <row r="223" hidden="1">
      <c r="A223" s="254">
        <v>260.0</v>
      </c>
      <c r="B223" s="588" t="str">
        <f t="shared" si="1"/>
        <v>#REF!</v>
      </c>
      <c r="C223" s="255" t="str">
        <f t="shared" ref="C223:I223" si="16">#REF!</f>
        <v>#REF!</v>
      </c>
      <c r="D223" s="588" t="str">
        <f t="shared" si="16"/>
        <v>#REF!</v>
      </c>
      <c r="E223" s="588" t="str">
        <f t="shared" si="16"/>
        <v>#REF!</v>
      </c>
      <c r="F223" s="589" t="str">
        <f t="shared" si="16"/>
        <v>#REF!</v>
      </c>
      <c r="G223" s="588" t="str">
        <f t="shared" si="16"/>
        <v>#REF!</v>
      </c>
      <c r="H223" s="588" t="str">
        <f t="shared" si="16"/>
        <v>#REF!</v>
      </c>
      <c r="I223" s="588" t="str">
        <f t="shared" si="16"/>
        <v>#REF!</v>
      </c>
      <c r="J223" s="255"/>
      <c r="K223" s="606"/>
      <c r="L223" s="480"/>
      <c r="M223" s="480"/>
      <c r="N223" s="480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</row>
    <row r="224" hidden="1">
      <c r="A224" s="254">
        <v>261.0</v>
      </c>
      <c r="B224" s="588" t="str">
        <f t="shared" si="1"/>
        <v>#REF!</v>
      </c>
      <c r="C224" s="255" t="str">
        <f t="shared" ref="C224:I224" si="17">#REF!</f>
        <v>#REF!</v>
      </c>
      <c r="D224" s="588" t="str">
        <f t="shared" si="17"/>
        <v>#REF!</v>
      </c>
      <c r="E224" s="588" t="str">
        <f t="shared" si="17"/>
        <v>#REF!</v>
      </c>
      <c r="F224" s="589" t="str">
        <f t="shared" si="17"/>
        <v>#REF!</v>
      </c>
      <c r="G224" s="588" t="str">
        <f t="shared" si="17"/>
        <v>#REF!</v>
      </c>
      <c r="H224" s="588" t="str">
        <f t="shared" si="17"/>
        <v>#REF!</v>
      </c>
      <c r="I224" s="588" t="str">
        <f t="shared" si="17"/>
        <v>#REF!</v>
      </c>
      <c r="J224" s="255"/>
      <c r="K224" s="606"/>
      <c r="L224" s="480"/>
      <c r="M224" s="480"/>
      <c r="N224" s="480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</row>
    <row r="225" hidden="1">
      <c r="A225" s="254">
        <v>250.0</v>
      </c>
      <c r="B225" s="588" t="str">
        <f t="shared" si="1"/>
        <v>#REF!</v>
      </c>
      <c r="C225" s="255" t="str">
        <f t="shared" ref="C225:I225" si="18">#REF!</f>
        <v>#REF!</v>
      </c>
      <c r="D225" s="588" t="str">
        <f t="shared" si="18"/>
        <v>#REF!</v>
      </c>
      <c r="E225" s="588" t="str">
        <f t="shared" si="18"/>
        <v>#REF!</v>
      </c>
      <c r="F225" s="589" t="str">
        <f t="shared" si="18"/>
        <v>#REF!</v>
      </c>
      <c r="G225" s="588" t="str">
        <f t="shared" si="18"/>
        <v>#REF!</v>
      </c>
      <c r="H225" s="588" t="str">
        <f t="shared" si="18"/>
        <v>#REF!</v>
      </c>
      <c r="I225" s="588" t="str">
        <f t="shared" si="18"/>
        <v>#REF!</v>
      </c>
      <c r="J225" s="255"/>
      <c r="K225" s="8"/>
      <c r="L225" s="480"/>
      <c r="M225" s="480"/>
      <c r="N225" s="480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</row>
    <row r="226" hidden="1">
      <c r="A226" s="254">
        <v>262.0</v>
      </c>
      <c r="B226" s="588" t="str">
        <f t="shared" si="1"/>
        <v>#REF!</v>
      </c>
      <c r="C226" s="255" t="str">
        <f t="shared" ref="C226:I226" si="19">#REF!</f>
        <v>#REF!</v>
      </c>
      <c r="D226" s="588" t="str">
        <f t="shared" si="19"/>
        <v>#REF!</v>
      </c>
      <c r="E226" s="588" t="str">
        <f t="shared" si="19"/>
        <v>#REF!</v>
      </c>
      <c r="F226" s="589" t="str">
        <f t="shared" si="19"/>
        <v>#REF!</v>
      </c>
      <c r="G226" s="588" t="str">
        <f t="shared" si="19"/>
        <v>#REF!</v>
      </c>
      <c r="H226" s="588" t="str">
        <f t="shared" si="19"/>
        <v>#REF!</v>
      </c>
      <c r="I226" s="588" t="str">
        <f t="shared" si="19"/>
        <v>#REF!</v>
      </c>
      <c r="J226" s="255"/>
      <c r="K226" s="606"/>
      <c r="L226" s="587"/>
      <c r="M226" s="587"/>
      <c r="N226" s="587"/>
      <c r="O226" s="24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</row>
    <row r="227" hidden="1">
      <c r="A227" s="254">
        <v>263.0</v>
      </c>
      <c r="B227" s="588" t="str">
        <f t="shared" si="1"/>
        <v>#REF!</v>
      </c>
      <c r="C227" s="255" t="str">
        <f t="shared" ref="C227:I227" si="20">#REF!</f>
        <v>#REF!</v>
      </c>
      <c r="D227" s="588" t="str">
        <f t="shared" si="20"/>
        <v>#REF!</v>
      </c>
      <c r="E227" s="588" t="str">
        <f t="shared" si="20"/>
        <v>#REF!</v>
      </c>
      <c r="F227" s="589" t="str">
        <f t="shared" si="20"/>
        <v>#REF!</v>
      </c>
      <c r="G227" s="588" t="str">
        <f t="shared" si="20"/>
        <v>#REF!</v>
      </c>
      <c r="H227" s="588" t="str">
        <f t="shared" si="20"/>
        <v>#REF!</v>
      </c>
      <c r="I227" s="588" t="str">
        <f t="shared" si="20"/>
        <v>#REF!</v>
      </c>
      <c r="J227" s="255"/>
      <c r="K227" s="606"/>
      <c r="L227" s="480"/>
      <c r="M227" s="480"/>
      <c r="N227" s="480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</row>
    <row r="228" hidden="1">
      <c r="A228" s="254">
        <v>264.0</v>
      </c>
      <c r="B228" s="588" t="str">
        <f t="shared" si="1"/>
        <v>#REF!</v>
      </c>
      <c r="C228" s="255" t="str">
        <f t="shared" ref="C228:I228" si="21">#REF!</f>
        <v>#REF!</v>
      </c>
      <c r="D228" s="588" t="str">
        <f t="shared" si="21"/>
        <v>#REF!</v>
      </c>
      <c r="E228" s="588" t="str">
        <f t="shared" si="21"/>
        <v>#REF!</v>
      </c>
      <c r="F228" s="589" t="str">
        <f t="shared" si="21"/>
        <v>#REF!</v>
      </c>
      <c r="G228" s="588" t="str">
        <f t="shared" si="21"/>
        <v>#REF!</v>
      </c>
      <c r="H228" s="588" t="str">
        <f t="shared" si="21"/>
        <v>#REF!</v>
      </c>
      <c r="I228" s="588" t="str">
        <f t="shared" si="21"/>
        <v>#REF!</v>
      </c>
      <c r="J228" s="255"/>
      <c r="K228" s="20"/>
      <c r="L228" s="480"/>
      <c r="M228" s="480"/>
      <c r="N228" s="480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</row>
    <row r="229" hidden="1">
      <c r="A229" s="254">
        <v>265.0</v>
      </c>
      <c r="B229" s="588" t="str">
        <f t="shared" si="1"/>
        <v>#REF!</v>
      </c>
      <c r="C229" s="255" t="str">
        <f t="shared" ref="C229:I229" si="22">#REF!</f>
        <v>#REF!</v>
      </c>
      <c r="D229" s="588" t="str">
        <f t="shared" si="22"/>
        <v>#REF!</v>
      </c>
      <c r="E229" s="588" t="str">
        <f t="shared" si="22"/>
        <v>#REF!</v>
      </c>
      <c r="F229" s="589" t="str">
        <f t="shared" si="22"/>
        <v>#REF!</v>
      </c>
      <c r="G229" s="588" t="str">
        <f t="shared" si="22"/>
        <v>#REF!</v>
      </c>
      <c r="H229" s="588" t="str">
        <f t="shared" si="22"/>
        <v>#REF!</v>
      </c>
      <c r="I229" s="588" t="str">
        <f t="shared" si="22"/>
        <v>#REF!</v>
      </c>
      <c r="J229" s="255"/>
      <c r="K229" s="20"/>
      <c r="L229" s="480"/>
      <c r="M229" s="480"/>
      <c r="N229" s="480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</row>
    <row r="230" hidden="1">
      <c r="A230" s="254">
        <v>266.0</v>
      </c>
      <c r="B230" s="588" t="str">
        <f t="shared" si="1"/>
        <v>#REF!</v>
      </c>
      <c r="C230" s="255" t="str">
        <f t="shared" ref="C230:I230" si="23">#REF!</f>
        <v>#REF!</v>
      </c>
      <c r="D230" s="588" t="str">
        <f t="shared" si="23"/>
        <v>#REF!</v>
      </c>
      <c r="E230" s="588" t="str">
        <f t="shared" si="23"/>
        <v>#REF!</v>
      </c>
      <c r="F230" s="589" t="str">
        <f t="shared" si="23"/>
        <v>#REF!</v>
      </c>
      <c r="G230" s="588" t="str">
        <f t="shared" si="23"/>
        <v>#REF!</v>
      </c>
      <c r="H230" s="588" t="str">
        <f t="shared" si="23"/>
        <v>#REF!</v>
      </c>
      <c r="I230" s="588" t="str">
        <f t="shared" si="23"/>
        <v>#REF!</v>
      </c>
      <c r="J230" s="255"/>
      <c r="K230" s="8"/>
      <c r="L230" s="480"/>
      <c r="M230" s="480"/>
      <c r="N230" s="480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</row>
    <row r="231" hidden="1">
      <c r="A231" s="254">
        <v>267.0</v>
      </c>
      <c r="B231" s="588" t="str">
        <f t="shared" si="1"/>
        <v>#REF!</v>
      </c>
      <c r="C231" s="255" t="str">
        <f t="shared" ref="C231:I231" si="24">#REF!</f>
        <v>#REF!</v>
      </c>
      <c r="D231" s="588" t="str">
        <f t="shared" si="24"/>
        <v>#REF!</v>
      </c>
      <c r="E231" s="588" t="str">
        <f t="shared" si="24"/>
        <v>#REF!</v>
      </c>
      <c r="F231" s="589" t="str">
        <f t="shared" si="24"/>
        <v>#REF!</v>
      </c>
      <c r="G231" s="588" t="str">
        <f t="shared" si="24"/>
        <v>#REF!</v>
      </c>
      <c r="H231" s="588" t="str">
        <f t="shared" si="24"/>
        <v>#REF!</v>
      </c>
      <c r="I231" s="588" t="str">
        <f t="shared" si="24"/>
        <v>#REF!</v>
      </c>
      <c r="J231" s="255"/>
      <c r="K231" s="20"/>
      <c r="L231" s="480"/>
      <c r="M231" s="480"/>
      <c r="N231" s="480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</row>
    <row r="232" hidden="1">
      <c r="A232" s="254">
        <v>268.0</v>
      </c>
      <c r="B232" s="588" t="str">
        <f t="shared" si="1"/>
        <v>#REF!</v>
      </c>
      <c r="C232" s="255" t="str">
        <f t="shared" ref="C232:I232" si="25">#REF!</f>
        <v>#REF!</v>
      </c>
      <c r="D232" s="588" t="str">
        <f t="shared" si="25"/>
        <v>#REF!</v>
      </c>
      <c r="E232" s="588" t="str">
        <f t="shared" si="25"/>
        <v>#REF!</v>
      </c>
      <c r="F232" s="589" t="str">
        <f t="shared" si="25"/>
        <v>#REF!</v>
      </c>
      <c r="G232" s="588" t="str">
        <f t="shared" si="25"/>
        <v>#REF!</v>
      </c>
      <c r="H232" s="588" t="str">
        <f t="shared" si="25"/>
        <v>#REF!</v>
      </c>
      <c r="I232" s="588" t="str">
        <f t="shared" si="25"/>
        <v>#REF!</v>
      </c>
      <c r="J232" s="255"/>
      <c r="K232" s="20"/>
      <c r="L232" s="480"/>
      <c r="M232" s="480"/>
      <c r="N232" s="480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</row>
    <row r="233" hidden="1">
      <c r="A233" s="254">
        <v>269.0</v>
      </c>
      <c r="B233" s="588" t="str">
        <f t="shared" si="1"/>
        <v>#REF!</v>
      </c>
      <c r="C233" s="255" t="str">
        <f t="shared" ref="C233:I233" si="26">#REF!</f>
        <v>#REF!</v>
      </c>
      <c r="D233" s="588" t="str">
        <f t="shared" si="26"/>
        <v>#REF!</v>
      </c>
      <c r="E233" s="588" t="str">
        <f t="shared" si="26"/>
        <v>#REF!</v>
      </c>
      <c r="F233" s="589" t="str">
        <f t="shared" si="26"/>
        <v>#REF!</v>
      </c>
      <c r="G233" s="588" t="str">
        <f t="shared" si="26"/>
        <v>#REF!</v>
      </c>
      <c r="H233" s="588" t="str">
        <f t="shared" si="26"/>
        <v>#REF!</v>
      </c>
      <c r="I233" s="588" t="str">
        <f t="shared" si="26"/>
        <v>#REF!</v>
      </c>
      <c r="J233" s="255"/>
      <c r="K233" s="574"/>
      <c r="L233" s="480"/>
      <c r="M233" s="480"/>
      <c r="N233" s="480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</row>
    <row r="234" hidden="1">
      <c r="A234" s="254">
        <v>270.0</v>
      </c>
      <c r="B234" s="588" t="str">
        <f t="shared" si="1"/>
        <v>#REF!</v>
      </c>
      <c r="C234" s="255" t="str">
        <f t="shared" ref="C234:I234" si="27">#REF!</f>
        <v>#REF!</v>
      </c>
      <c r="D234" s="588" t="str">
        <f t="shared" si="27"/>
        <v>#REF!</v>
      </c>
      <c r="E234" s="588" t="str">
        <f t="shared" si="27"/>
        <v>#REF!</v>
      </c>
      <c r="F234" s="589" t="str">
        <f t="shared" si="27"/>
        <v>#REF!</v>
      </c>
      <c r="G234" s="588" t="str">
        <f t="shared" si="27"/>
        <v>#REF!</v>
      </c>
      <c r="H234" s="588" t="str">
        <f t="shared" si="27"/>
        <v>#REF!</v>
      </c>
      <c r="I234" s="588" t="str">
        <f t="shared" si="27"/>
        <v>#REF!</v>
      </c>
      <c r="J234" s="255"/>
      <c r="K234" s="20"/>
      <c r="L234" s="480"/>
      <c r="M234" s="480"/>
      <c r="N234" s="480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</row>
    <row r="235" hidden="1">
      <c r="A235" s="254">
        <v>271.0</v>
      </c>
      <c r="B235" s="588" t="str">
        <f t="shared" si="1"/>
        <v>#REF!</v>
      </c>
      <c r="C235" s="255" t="str">
        <f t="shared" ref="C235:I235" si="28">#REF!</f>
        <v>#REF!</v>
      </c>
      <c r="D235" s="588" t="str">
        <f t="shared" si="28"/>
        <v>#REF!</v>
      </c>
      <c r="E235" s="588" t="str">
        <f t="shared" si="28"/>
        <v>#REF!</v>
      </c>
      <c r="F235" s="589" t="str">
        <f t="shared" si="28"/>
        <v>#REF!</v>
      </c>
      <c r="G235" s="588" t="str">
        <f t="shared" si="28"/>
        <v>#REF!</v>
      </c>
      <c r="H235" s="588" t="str">
        <f t="shared" si="28"/>
        <v>#REF!</v>
      </c>
      <c r="I235" s="588" t="str">
        <f t="shared" si="28"/>
        <v>#REF!</v>
      </c>
      <c r="J235" s="255"/>
      <c r="K235" s="20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</row>
    <row r="236" hidden="1">
      <c r="A236" s="254">
        <v>272.0</v>
      </c>
      <c r="B236" s="588" t="str">
        <f t="shared" si="1"/>
        <v>#REF!</v>
      </c>
      <c r="C236" s="255" t="str">
        <f t="shared" ref="C236:I236" si="29">#REF!</f>
        <v>#REF!</v>
      </c>
      <c r="D236" s="588" t="str">
        <f t="shared" si="29"/>
        <v>#REF!</v>
      </c>
      <c r="E236" s="588" t="str">
        <f t="shared" si="29"/>
        <v>#REF!</v>
      </c>
      <c r="F236" s="589" t="str">
        <f t="shared" si="29"/>
        <v>#REF!</v>
      </c>
      <c r="G236" s="588" t="str">
        <f t="shared" si="29"/>
        <v>#REF!</v>
      </c>
      <c r="H236" s="588" t="str">
        <f t="shared" si="29"/>
        <v>#REF!</v>
      </c>
      <c r="I236" s="588" t="str">
        <f t="shared" si="29"/>
        <v>#REF!</v>
      </c>
      <c r="J236" s="255"/>
      <c r="K236" s="57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</row>
    <row r="237" hidden="1">
      <c r="A237" s="254">
        <v>273.0</v>
      </c>
      <c r="B237" s="588" t="str">
        <f t="shared" si="1"/>
        <v>#REF!</v>
      </c>
      <c r="C237" s="255" t="str">
        <f t="shared" ref="C237:I237" si="30">#REF!</f>
        <v>#REF!</v>
      </c>
      <c r="D237" s="588" t="str">
        <f t="shared" si="30"/>
        <v>#REF!</v>
      </c>
      <c r="E237" s="588" t="str">
        <f t="shared" si="30"/>
        <v>#REF!</v>
      </c>
      <c r="F237" s="589" t="str">
        <f t="shared" si="30"/>
        <v>#REF!</v>
      </c>
      <c r="G237" s="588" t="str">
        <f t="shared" si="30"/>
        <v>#REF!</v>
      </c>
      <c r="H237" s="588" t="str">
        <f t="shared" si="30"/>
        <v>#REF!</v>
      </c>
      <c r="I237" s="588" t="str">
        <f t="shared" si="30"/>
        <v>#REF!</v>
      </c>
      <c r="J237" s="255"/>
      <c r="K237" s="606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</row>
    <row r="238" hidden="1">
      <c r="A238" s="254">
        <v>274.0</v>
      </c>
      <c r="B238" s="588" t="str">
        <f t="shared" si="1"/>
        <v>#REF!</v>
      </c>
      <c r="C238" s="255" t="str">
        <f t="shared" ref="C238:I238" si="31">#REF!</f>
        <v>#REF!</v>
      </c>
      <c r="D238" s="588" t="str">
        <f t="shared" si="31"/>
        <v>#REF!</v>
      </c>
      <c r="E238" s="588" t="str">
        <f t="shared" si="31"/>
        <v>#REF!</v>
      </c>
      <c r="F238" s="589" t="str">
        <f t="shared" si="31"/>
        <v>#REF!</v>
      </c>
      <c r="G238" s="588" t="str">
        <f t="shared" si="31"/>
        <v>#REF!</v>
      </c>
      <c r="H238" s="588" t="str">
        <f t="shared" si="31"/>
        <v>#REF!</v>
      </c>
      <c r="I238" s="588" t="str">
        <f t="shared" si="31"/>
        <v>#REF!</v>
      </c>
      <c r="J238" s="255"/>
      <c r="K238" s="57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</row>
    <row r="239" hidden="1">
      <c r="A239" s="254">
        <v>275.0</v>
      </c>
      <c r="B239" s="588" t="str">
        <f t="shared" si="1"/>
        <v>#REF!</v>
      </c>
      <c r="C239" s="255" t="str">
        <f t="shared" ref="C239:I239" si="32">#REF!</f>
        <v>#REF!</v>
      </c>
      <c r="D239" s="588" t="str">
        <f t="shared" si="32"/>
        <v>#REF!</v>
      </c>
      <c r="E239" s="588" t="str">
        <f t="shared" si="32"/>
        <v>#REF!</v>
      </c>
      <c r="F239" s="589" t="str">
        <f t="shared" si="32"/>
        <v>#REF!</v>
      </c>
      <c r="G239" s="588" t="str">
        <f t="shared" si="32"/>
        <v>#REF!</v>
      </c>
      <c r="H239" s="588" t="str">
        <f t="shared" si="32"/>
        <v>#REF!</v>
      </c>
      <c r="I239" s="588" t="str">
        <f t="shared" si="32"/>
        <v>#REF!</v>
      </c>
      <c r="J239" s="255"/>
      <c r="K239" s="8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</row>
    <row r="240" hidden="1">
      <c r="A240" s="254">
        <v>276.0</v>
      </c>
      <c r="B240" s="588" t="str">
        <f t="shared" si="1"/>
        <v>#REF!</v>
      </c>
      <c r="C240" s="255" t="str">
        <f t="shared" ref="C240:I240" si="33">#REF!</f>
        <v>#REF!</v>
      </c>
      <c r="D240" s="588" t="str">
        <f t="shared" si="33"/>
        <v>#REF!</v>
      </c>
      <c r="E240" s="588" t="str">
        <f t="shared" si="33"/>
        <v>#REF!</v>
      </c>
      <c r="F240" s="589" t="str">
        <f t="shared" si="33"/>
        <v>#REF!</v>
      </c>
      <c r="G240" s="588" t="str">
        <f t="shared" si="33"/>
        <v>#REF!</v>
      </c>
      <c r="H240" s="588" t="str">
        <f t="shared" si="33"/>
        <v>#REF!</v>
      </c>
      <c r="I240" s="588" t="str">
        <f t="shared" si="33"/>
        <v>#REF!</v>
      </c>
      <c r="J240" s="255"/>
      <c r="K240" s="606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</row>
    <row r="241" hidden="1">
      <c r="A241" s="254">
        <v>277.0</v>
      </c>
      <c r="B241" s="588" t="str">
        <f t="shared" si="1"/>
        <v>#REF!</v>
      </c>
      <c r="C241" s="255" t="str">
        <f t="shared" ref="C241:I241" si="34">#REF!</f>
        <v>#REF!</v>
      </c>
      <c r="D241" s="588" t="str">
        <f t="shared" si="34"/>
        <v>#REF!</v>
      </c>
      <c r="E241" s="588" t="str">
        <f t="shared" si="34"/>
        <v>#REF!</v>
      </c>
      <c r="F241" s="589" t="str">
        <f t="shared" si="34"/>
        <v>#REF!</v>
      </c>
      <c r="G241" s="588" t="str">
        <f t="shared" si="34"/>
        <v>#REF!</v>
      </c>
      <c r="H241" s="588" t="str">
        <f t="shared" si="34"/>
        <v>#REF!</v>
      </c>
      <c r="I241" s="588" t="str">
        <f t="shared" si="34"/>
        <v>#REF!</v>
      </c>
      <c r="J241" s="255"/>
      <c r="K241" s="57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</row>
    <row r="242" hidden="1">
      <c r="A242" s="254">
        <v>278.0</v>
      </c>
      <c r="B242" s="588" t="str">
        <f t="shared" si="1"/>
        <v>#REF!</v>
      </c>
      <c r="C242" s="255" t="str">
        <f t="shared" ref="C242:H242" si="35">#REF!</f>
        <v>#REF!</v>
      </c>
      <c r="D242" s="588" t="str">
        <f t="shared" si="35"/>
        <v>#REF!</v>
      </c>
      <c r="E242" s="588" t="str">
        <f t="shared" si="35"/>
        <v>#REF!</v>
      </c>
      <c r="F242" s="589" t="str">
        <f t="shared" si="35"/>
        <v>#REF!</v>
      </c>
      <c r="G242" s="588" t="str">
        <f t="shared" si="35"/>
        <v>#REF!</v>
      </c>
      <c r="H242" s="588" t="str">
        <f t="shared" si="35"/>
        <v>#REF!</v>
      </c>
      <c r="I242" s="346" t="s">
        <v>206</v>
      </c>
      <c r="J242" s="255" t="s">
        <v>2230</v>
      </c>
      <c r="K242" s="20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</row>
    <row r="243" hidden="1">
      <c r="A243" s="254">
        <v>279.0</v>
      </c>
      <c r="B243" s="588" t="str">
        <f t="shared" si="1"/>
        <v>#REF!</v>
      </c>
      <c r="C243" s="255" t="str">
        <f t="shared" ref="C243:I243" si="36">#REF!</f>
        <v>#REF!</v>
      </c>
      <c r="D243" s="588" t="str">
        <f t="shared" si="36"/>
        <v>#REF!</v>
      </c>
      <c r="E243" s="588" t="str">
        <f t="shared" si="36"/>
        <v>#REF!</v>
      </c>
      <c r="F243" s="589" t="str">
        <f t="shared" si="36"/>
        <v>#REF!</v>
      </c>
      <c r="G243" s="588" t="str">
        <f t="shared" si="36"/>
        <v>#REF!</v>
      </c>
      <c r="H243" s="588" t="str">
        <f t="shared" si="36"/>
        <v>#REF!</v>
      </c>
      <c r="I243" s="588" t="str">
        <f t="shared" si="36"/>
        <v>#REF!</v>
      </c>
      <c r="J243" s="255"/>
      <c r="K243" s="20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</row>
    <row r="244" hidden="1">
      <c r="A244" s="254">
        <v>280.0</v>
      </c>
      <c r="B244" s="588" t="str">
        <f t="shared" si="1"/>
        <v>#REF!</v>
      </c>
      <c r="C244" s="255" t="str">
        <f t="shared" ref="C244:I244" si="37">#REF!</f>
        <v>#REF!</v>
      </c>
      <c r="D244" s="588" t="str">
        <f t="shared" si="37"/>
        <v>#REF!</v>
      </c>
      <c r="E244" s="588" t="str">
        <f t="shared" si="37"/>
        <v>#REF!</v>
      </c>
      <c r="F244" s="589" t="str">
        <f t="shared" si="37"/>
        <v>#REF!</v>
      </c>
      <c r="G244" s="588" t="str">
        <f t="shared" si="37"/>
        <v>#REF!</v>
      </c>
      <c r="H244" s="588" t="str">
        <f t="shared" si="37"/>
        <v>#REF!</v>
      </c>
      <c r="I244" s="588" t="str">
        <f t="shared" si="37"/>
        <v>#REF!</v>
      </c>
      <c r="J244" s="255"/>
      <c r="K244" s="57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</row>
    <row r="245" hidden="1">
      <c r="A245" s="254">
        <v>281.0</v>
      </c>
      <c r="B245" s="588" t="str">
        <f t="shared" si="1"/>
        <v>#REF!</v>
      </c>
      <c r="C245" s="255" t="str">
        <f t="shared" ref="C245:I245" si="38">#REF!</f>
        <v>#REF!</v>
      </c>
      <c r="D245" s="588" t="str">
        <f t="shared" si="38"/>
        <v>#REF!</v>
      </c>
      <c r="E245" s="588" t="str">
        <f t="shared" si="38"/>
        <v>#REF!</v>
      </c>
      <c r="F245" s="589" t="str">
        <f t="shared" si="38"/>
        <v>#REF!</v>
      </c>
      <c r="G245" s="588" t="str">
        <f t="shared" si="38"/>
        <v>#REF!</v>
      </c>
      <c r="H245" s="588" t="str">
        <f t="shared" si="38"/>
        <v>#REF!</v>
      </c>
      <c r="I245" s="588" t="str">
        <f t="shared" si="38"/>
        <v>#REF!</v>
      </c>
      <c r="J245" s="255"/>
      <c r="K245" s="57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</row>
    <row r="246" hidden="1">
      <c r="A246" s="254">
        <v>282.0</v>
      </c>
      <c r="B246" s="588" t="str">
        <f t="shared" si="1"/>
        <v>#REF!</v>
      </c>
      <c r="C246" s="255" t="str">
        <f t="shared" ref="C246:I246" si="39">#REF!</f>
        <v>#REF!</v>
      </c>
      <c r="D246" s="588" t="str">
        <f t="shared" si="39"/>
        <v>#REF!</v>
      </c>
      <c r="E246" s="588" t="str">
        <f t="shared" si="39"/>
        <v>#REF!</v>
      </c>
      <c r="F246" s="589" t="str">
        <f t="shared" si="39"/>
        <v>#REF!</v>
      </c>
      <c r="G246" s="588" t="str">
        <f t="shared" si="39"/>
        <v>#REF!</v>
      </c>
      <c r="H246" s="588" t="str">
        <f t="shared" si="39"/>
        <v>#REF!</v>
      </c>
      <c r="I246" s="588" t="str">
        <f t="shared" si="39"/>
        <v>#REF!</v>
      </c>
      <c r="J246" s="255"/>
      <c r="K246" s="20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</row>
    <row r="247" hidden="1">
      <c r="A247" s="254">
        <v>283.0</v>
      </c>
      <c r="B247" s="588" t="str">
        <f t="shared" si="1"/>
        <v>#REF!</v>
      </c>
      <c r="C247" s="255" t="str">
        <f t="shared" ref="C247:I247" si="40">#REF!</f>
        <v>#REF!</v>
      </c>
      <c r="D247" s="588" t="str">
        <f t="shared" si="40"/>
        <v>#REF!</v>
      </c>
      <c r="E247" s="588" t="str">
        <f t="shared" si="40"/>
        <v>#REF!</v>
      </c>
      <c r="F247" s="589" t="str">
        <f t="shared" si="40"/>
        <v>#REF!</v>
      </c>
      <c r="G247" s="588" t="str">
        <f t="shared" si="40"/>
        <v>#REF!</v>
      </c>
      <c r="H247" s="588" t="str">
        <f t="shared" si="40"/>
        <v>#REF!</v>
      </c>
      <c r="I247" s="588" t="str">
        <f t="shared" si="40"/>
        <v>#REF!</v>
      </c>
      <c r="J247" s="255"/>
      <c r="K247" s="20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</row>
    <row r="248" hidden="1">
      <c r="A248" s="254">
        <v>284.0</v>
      </c>
      <c r="B248" s="588" t="str">
        <f t="shared" si="1"/>
        <v>#REF!</v>
      </c>
      <c r="C248" s="255" t="str">
        <f t="shared" ref="C248:I248" si="41">#REF!</f>
        <v>#REF!</v>
      </c>
      <c r="D248" s="588" t="str">
        <f t="shared" si="41"/>
        <v>#REF!</v>
      </c>
      <c r="E248" s="588" t="str">
        <f t="shared" si="41"/>
        <v>#REF!</v>
      </c>
      <c r="F248" s="589" t="str">
        <f t="shared" si="41"/>
        <v>#REF!</v>
      </c>
      <c r="G248" s="588" t="str">
        <f t="shared" si="41"/>
        <v>#REF!</v>
      </c>
      <c r="H248" s="588" t="str">
        <f t="shared" si="41"/>
        <v>#REF!</v>
      </c>
      <c r="I248" s="588" t="str">
        <f t="shared" si="41"/>
        <v>#REF!</v>
      </c>
      <c r="J248" s="255"/>
      <c r="K248" s="57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</row>
    <row r="249" hidden="1">
      <c r="A249" s="254">
        <v>285.0</v>
      </c>
      <c r="B249" s="588" t="str">
        <f t="shared" si="1"/>
        <v>#REF!</v>
      </c>
      <c r="C249" s="255" t="str">
        <f t="shared" ref="C249:I249" si="42">#REF!</f>
        <v>#REF!</v>
      </c>
      <c r="D249" s="588" t="str">
        <f t="shared" si="42"/>
        <v>#REF!</v>
      </c>
      <c r="E249" s="588" t="str">
        <f t="shared" si="42"/>
        <v>#REF!</v>
      </c>
      <c r="F249" s="589" t="str">
        <f t="shared" si="42"/>
        <v>#REF!</v>
      </c>
      <c r="G249" s="588" t="str">
        <f t="shared" si="42"/>
        <v>#REF!</v>
      </c>
      <c r="H249" s="588" t="str">
        <f t="shared" si="42"/>
        <v>#REF!</v>
      </c>
      <c r="I249" s="588" t="str">
        <f t="shared" si="42"/>
        <v>#REF!</v>
      </c>
      <c r="J249" s="255"/>
      <c r="K249" s="606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</row>
    <row r="250" hidden="1">
      <c r="A250" s="254">
        <v>286.0</v>
      </c>
      <c r="B250" s="588" t="str">
        <f t="shared" si="1"/>
        <v>#REF!</v>
      </c>
      <c r="C250" s="255" t="str">
        <f t="shared" ref="C250:I250" si="43">#REF!</f>
        <v>#REF!</v>
      </c>
      <c r="D250" s="588" t="str">
        <f t="shared" si="43"/>
        <v>#REF!</v>
      </c>
      <c r="E250" s="588" t="str">
        <f t="shared" si="43"/>
        <v>#REF!</v>
      </c>
      <c r="F250" s="589" t="str">
        <f t="shared" si="43"/>
        <v>#REF!</v>
      </c>
      <c r="G250" s="588" t="str">
        <f t="shared" si="43"/>
        <v>#REF!</v>
      </c>
      <c r="H250" s="588" t="str">
        <f t="shared" si="43"/>
        <v>#REF!</v>
      </c>
      <c r="I250" s="588" t="str">
        <f t="shared" si="43"/>
        <v>#REF!</v>
      </c>
      <c r="J250" s="255"/>
      <c r="K250" s="57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</row>
    <row r="251" hidden="1">
      <c r="A251" s="254">
        <v>287.0</v>
      </c>
      <c r="B251" s="588" t="str">
        <f t="shared" si="1"/>
        <v>#REF!</v>
      </c>
      <c r="C251" s="255" t="str">
        <f t="shared" ref="C251:I251" si="44">#REF!</f>
        <v>#REF!</v>
      </c>
      <c r="D251" s="588" t="str">
        <f t="shared" si="44"/>
        <v>#REF!</v>
      </c>
      <c r="E251" s="588" t="str">
        <f t="shared" si="44"/>
        <v>#REF!</v>
      </c>
      <c r="F251" s="589" t="str">
        <f t="shared" si="44"/>
        <v>#REF!</v>
      </c>
      <c r="G251" s="588" t="str">
        <f t="shared" si="44"/>
        <v>#REF!</v>
      </c>
      <c r="H251" s="588" t="str">
        <f t="shared" si="44"/>
        <v>#REF!</v>
      </c>
      <c r="I251" s="588" t="str">
        <f t="shared" si="44"/>
        <v>#REF!</v>
      </c>
      <c r="J251" s="255"/>
      <c r="K251" s="606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</row>
    <row r="252" hidden="1">
      <c r="A252" s="254">
        <v>288.0</v>
      </c>
      <c r="B252" s="588" t="str">
        <f t="shared" si="1"/>
        <v>#REF!</v>
      </c>
      <c r="C252" s="255" t="str">
        <f t="shared" ref="C252:I252" si="45">#REF!</f>
        <v>#REF!</v>
      </c>
      <c r="D252" s="588" t="str">
        <f t="shared" si="45"/>
        <v>#REF!</v>
      </c>
      <c r="E252" s="588" t="str">
        <f t="shared" si="45"/>
        <v>#REF!</v>
      </c>
      <c r="F252" s="589" t="str">
        <f t="shared" si="45"/>
        <v>#REF!</v>
      </c>
      <c r="G252" s="588" t="str">
        <f t="shared" si="45"/>
        <v>#REF!</v>
      </c>
      <c r="H252" s="588" t="str">
        <f t="shared" si="45"/>
        <v>#REF!</v>
      </c>
      <c r="I252" s="588" t="str">
        <f t="shared" si="45"/>
        <v>#REF!</v>
      </c>
      <c r="J252" s="255"/>
      <c r="K252" s="606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</row>
    <row r="253" hidden="1">
      <c r="A253" s="254">
        <v>289.0</v>
      </c>
      <c r="B253" s="588" t="str">
        <f t="shared" si="1"/>
        <v>#REF!</v>
      </c>
      <c r="C253" s="255" t="str">
        <f t="shared" ref="C253:I253" si="46">#REF!</f>
        <v>#REF!</v>
      </c>
      <c r="D253" s="588" t="str">
        <f t="shared" si="46"/>
        <v>#REF!</v>
      </c>
      <c r="E253" s="588" t="str">
        <f t="shared" si="46"/>
        <v>#REF!</v>
      </c>
      <c r="F253" s="589" t="str">
        <f t="shared" si="46"/>
        <v>#REF!</v>
      </c>
      <c r="G253" s="588" t="str">
        <f t="shared" si="46"/>
        <v>#REF!</v>
      </c>
      <c r="H253" s="588" t="str">
        <f t="shared" si="46"/>
        <v>#REF!</v>
      </c>
      <c r="I253" s="588" t="str">
        <f t="shared" si="46"/>
        <v>#REF!</v>
      </c>
      <c r="J253" s="255"/>
      <c r="K253" s="606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</row>
    <row r="254" hidden="1">
      <c r="A254" s="254">
        <v>290.0</v>
      </c>
      <c r="B254" s="588" t="str">
        <f t="shared" si="1"/>
        <v>#REF!</v>
      </c>
      <c r="C254" s="255" t="str">
        <f t="shared" ref="C254:I254" si="47">#REF!</f>
        <v>#REF!</v>
      </c>
      <c r="D254" s="588" t="str">
        <f t="shared" si="47"/>
        <v>#REF!</v>
      </c>
      <c r="E254" s="588" t="str">
        <f t="shared" si="47"/>
        <v>#REF!</v>
      </c>
      <c r="F254" s="589" t="str">
        <f t="shared" si="47"/>
        <v>#REF!</v>
      </c>
      <c r="G254" s="588" t="str">
        <f t="shared" si="47"/>
        <v>#REF!</v>
      </c>
      <c r="H254" s="588" t="str">
        <f t="shared" si="47"/>
        <v>#REF!</v>
      </c>
      <c r="I254" s="588" t="str">
        <f t="shared" si="47"/>
        <v>#REF!</v>
      </c>
      <c r="J254" s="255"/>
      <c r="K254" s="57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</row>
    <row r="255" hidden="1">
      <c r="A255" s="254">
        <v>291.0</v>
      </c>
      <c r="B255" s="588" t="str">
        <f t="shared" si="1"/>
        <v>#REF!</v>
      </c>
      <c r="C255" s="255" t="str">
        <f t="shared" ref="C255:I255" si="48">#REF!</f>
        <v>#REF!</v>
      </c>
      <c r="D255" s="588" t="str">
        <f t="shared" si="48"/>
        <v>#REF!</v>
      </c>
      <c r="E255" s="588" t="str">
        <f t="shared" si="48"/>
        <v>#REF!</v>
      </c>
      <c r="F255" s="589" t="str">
        <f t="shared" si="48"/>
        <v>#REF!</v>
      </c>
      <c r="G255" s="588" t="str">
        <f t="shared" si="48"/>
        <v>#REF!</v>
      </c>
      <c r="H255" s="588" t="str">
        <f t="shared" si="48"/>
        <v>#REF!</v>
      </c>
      <c r="I255" s="588" t="str">
        <f t="shared" si="48"/>
        <v>#REF!</v>
      </c>
      <c r="J255" s="255"/>
      <c r="K255" s="607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</row>
    <row r="256" hidden="1">
      <c r="A256" s="254">
        <v>292.0</v>
      </c>
      <c r="B256" s="588" t="str">
        <f t="shared" si="1"/>
        <v>#REF!</v>
      </c>
      <c r="C256" s="255" t="str">
        <f t="shared" ref="C256:I256" si="49">#REF!</f>
        <v>#REF!</v>
      </c>
      <c r="D256" s="588" t="str">
        <f t="shared" si="49"/>
        <v>#REF!</v>
      </c>
      <c r="E256" s="588" t="str">
        <f t="shared" si="49"/>
        <v>#REF!</v>
      </c>
      <c r="F256" s="589" t="str">
        <f t="shared" si="49"/>
        <v>#REF!</v>
      </c>
      <c r="G256" s="588" t="str">
        <f t="shared" si="49"/>
        <v>#REF!</v>
      </c>
      <c r="H256" s="588" t="str">
        <f t="shared" si="49"/>
        <v>#REF!</v>
      </c>
      <c r="I256" s="588" t="str">
        <f t="shared" si="49"/>
        <v>#REF!</v>
      </c>
      <c r="J256" s="255"/>
      <c r="K256" s="607"/>
      <c r="L256" s="194"/>
      <c r="M256" s="194"/>
      <c r="N256" s="194"/>
      <c r="O256" s="194"/>
      <c r="P256" s="194"/>
      <c r="Q256" s="194"/>
      <c r="R256" s="194"/>
      <c r="S256" s="194"/>
      <c r="T256" s="194"/>
      <c r="U256" s="194"/>
      <c r="V256" s="194"/>
      <c r="W256" s="194"/>
      <c r="X256" s="194"/>
      <c r="Y256" s="194"/>
      <c r="Z256" s="194"/>
    </row>
    <row r="257" hidden="1">
      <c r="A257" s="254">
        <v>293.0</v>
      </c>
      <c r="B257" s="588" t="str">
        <f t="shared" si="1"/>
        <v>#REF!</v>
      </c>
      <c r="C257" s="255" t="str">
        <f t="shared" ref="C257:I257" si="50">#REF!</f>
        <v>#REF!</v>
      </c>
      <c r="D257" s="588" t="str">
        <f t="shared" si="50"/>
        <v>#REF!</v>
      </c>
      <c r="E257" s="588" t="str">
        <f t="shared" si="50"/>
        <v>#REF!</v>
      </c>
      <c r="F257" s="589" t="str">
        <f t="shared" si="50"/>
        <v>#REF!</v>
      </c>
      <c r="G257" s="588" t="str">
        <f t="shared" si="50"/>
        <v>#REF!</v>
      </c>
      <c r="H257" s="588" t="str">
        <f t="shared" si="50"/>
        <v>#REF!</v>
      </c>
      <c r="I257" s="588" t="str">
        <f t="shared" si="50"/>
        <v>#REF!</v>
      </c>
      <c r="J257" s="255"/>
      <c r="K257" s="607"/>
      <c r="L257" s="194"/>
      <c r="M257" s="194"/>
      <c r="N257" s="194"/>
      <c r="O257" s="194"/>
      <c r="P257" s="194"/>
      <c r="Q257" s="194"/>
      <c r="R257" s="194"/>
      <c r="S257" s="194"/>
      <c r="T257" s="194"/>
      <c r="U257" s="194"/>
      <c r="V257" s="194"/>
      <c r="W257" s="194"/>
      <c r="X257" s="194"/>
      <c r="Y257" s="194"/>
      <c r="Z257" s="194"/>
    </row>
    <row r="258" hidden="1">
      <c r="A258" s="254">
        <v>294.0</v>
      </c>
      <c r="B258" s="588" t="str">
        <f t="shared" si="1"/>
        <v>#REF!</v>
      </c>
      <c r="C258" s="255" t="str">
        <f t="shared" ref="C258:I258" si="51">#REF!</f>
        <v>#REF!</v>
      </c>
      <c r="D258" s="588" t="str">
        <f t="shared" si="51"/>
        <v>#REF!</v>
      </c>
      <c r="E258" s="588" t="str">
        <f t="shared" si="51"/>
        <v>#REF!</v>
      </c>
      <c r="F258" s="589" t="str">
        <f t="shared" si="51"/>
        <v>#REF!</v>
      </c>
      <c r="G258" s="588" t="str">
        <f t="shared" si="51"/>
        <v>#REF!</v>
      </c>
      <c r="H258" s="588" t="str">
        <f t="shared" si="51"/>
        <v>#REF!</v>
      </c>
      <c r="I258" s="588" t="str">
        <f t="shared" si="51"/>
        <v>#REF!</v>
      </c>
      <c r="J258" s="255"/>
      <c r="K258" s="574"/>
      <c r="L258" s="194"/>
      <c r="M258" s="194"/>
      <c r="N258" s="194"/>
      <c r="O258" s="194"/>
      <c r="P258" s="194"/>
      <c r="Q258" s="194"/>
      <c r="R258" s="194"/>
      <c r="S258" s="194"/>
      <c r="T258" s="194"/>
      <c r="U258" s="194"/>
      <c r="V258" s="194"/>
      <c r="W258" s="194"/>
      <c r="X258" s="194"/>
      <c r="Y258" s="194"/>
      <c r="Z258" s="194"/>
    </row>
    <row r="259" hidden="1">
      <c r="A259" s="254">
        <v>295.0</v>
      </c>
      <c r="B259" s="588" t="str">
        <f t="shared" si="1"/>
        <v>#REF!</v>
      </c>
      <c r="C259" s="255" t="str">
        <f t="shared" ref="C259:I259" si="52">#REF!</f>
        <v>#REF!</v>
      </c>
      <c r="D259" s="588" t="str">
        <f t="shared" si="52"/>
        <v>#REF!</v>
      </c>
      <c r="E259" s="588" t="str">
        <f t="shared" si="52"/>
        <v>#REF!</v>
      </c>
      <c r="F259" s="589" t="str">
        <f t="shared" si="52"/>
        <v>#REF!</v>
      </c>
      <c r="G259" s="588" t="str">
        <f t="shared" si="52"/>
        <v>#REF!</v>
      </c>
      <c r="H259" s="588" t="str">
        <f t="shared" si="52"/>
        <v>#REF!</v>
      </c>
      <c r="I259" s="588" t="str">
        <f t="shared" si="52"/>
        <v>#REF!</v>
      </c>
      <c r="J259" s="255"/>
      <c r="K259" s="607"/>
      <c r="L259" s="194"/>
      <c r="M259" s="194"/>
      <c r="N259" s="194"/>
      <c r="O259" s="194"/>
      <c r="P259" s="194"/>
      <c r="Q259" s="194"/>
      <c r="R259" s="194"/>
      <c r="S259" s="194"/>
      <c r="T259" s="194"/>
      <c r="U259" s="194"/>
      <c r="V259" s="194"/>
      <c r="W259" s="194"/>
      <c r="X259" s="194"/>
      <c r="Y259" s="194"/>
      <c r="Z259" s="194"/>
    </row>
    <row r="260" hidden="1">
      <c r="A260" s="254">
        <v>296.0</v>
      </c>
      <c r="B260" s="588" t="str">
        <f t="shared" si="1"/>
        <v>#REF!</v>
      </c>
      <c r="C260" s="255" t="str">
        <f t="shared" ref="C260:I260" si="53">#REF!</f>
        <v>#REF!</v>
      </c>
      <c r="D260" s="588" t="str">
        <f t="shared" si="53"/>
        <v>#REF!</v>
      </c>
      <c r="E260" s="588" t="str">
        <f t="shared" si="53"/>
        <v>#REF!</v>
      </c>
      <c r="F260" s="589" t="str">
        <f t="shared" si="53"/>
        <v>#REF!</v>
      </c>
      <c r="G260" s="588" t="str">
        <f t="shared" si="53"/>
        <v>#REF!</v>
      </c>
      <c r="H260" s="588" t="str">
        <f t="shared" si="53"/>
        <v>#REF!</v>
      </c>
      <c r="I260" s="588" t="str">
        <f t="shared" si="53"/>
        <v>#REF!</v>
      </c>
      <c r="J260" s="255"/>
      <c r="K260" s="607"/>
      <c r="L260" s="194"/>
      <c r="M260" s="194"/>
      <c r="N260" s="194"/>
      <c r="O260" s="194"/>
      <c r="P260" s="194"/>
      <c r="Q260" s="194"/>
      <c r="R260" s="194"/>
      <c r="S260" s="194"/>
      <c r="T260" s="194"/>
      <c r="U260" s="194"/>
      <c r="V260" s="194"/>
      <c r="W260" s="194"/>
      <c r="X260" s="194"/>
      <c r="Y260" s="194"/>
      <c r="Z260" s="194"/>
    </row>
    <row r="261" hidden="1">
      <c r="A261" s="254">
        <v>297.0</v>
      </c>
      <c r="B261" s="588" t="str">
        <f t="shared" si="1"/>
        <v>#REF!</v>
      </c>
      <c r="C261" s="255" t="str">
        <f t="shared" ref="C261:I261" si="54">#REF!</f>
        <v>#REF!</v>
      </c>
      <c r="D261" s="588" t="str">
        <f t="shared" si="54"/>
        <v>#REF!</v>
      </c>
      <c r="E261" s="588" t="str">
        <f t="shared" si="54"/>
        <v>#REF!</v>
      </c>
      <c r="F261" s="589" t="str">
        <f t="shared" si="54"/>
        <v>#REF!</v>
      </c>
      <c r="G261" s="588" t="str">
        <f t="shared" si="54"/>
        <v>#REF!</v>
      </c>
      <c r="H261" s="588" t="str">
        <f t="shared" si="54"/>
        <v>#REF!</v>
      </c>
      <c r="I261" s="588" t="str">
        <f t="shared" si="54"/>
        <v>#REF!</v>
      </c>
      <c r="J261" s="255"/>
      <c r="K261" s="607"/>
      <c r="L261" s="194"/>
      <c r="M261" s="194"/>
      <c r="N261" s="194"/>
      <c r="O261" s="194"/>
      <c r="P261" s="194"/>
      <c r="Q261" s="194"/>
      <c r="R261" s="194"/>
      <c r="S261" s="194"/>
      <c r="T261" s="194"/>
      <c r="U261" s="194"/>
      <c r="V261" s="194"/>
      <c r="W261" s="194"/>
      <c r="X261" s="194"/>
      <c r="Y261" s="194"/>
      <c r="Z261" s="194"/>
    </row>
    <row r="262" hidden="1">
      <c r="A262" s="254">
        <v>298.0</v>
      </c>
      <c r="B262" s="588" t="str">
        <f t="shared" si="1"/>
        <v>#REF!</v>
      </c>
      <c r="C262" s="255" t="str">
        <f t="shared" ref="C262:I262" si="55">#REF!</f>
        <v>#REF!</v>
      </c>
      <c r="D262" s="588" t="str">
        <f t="shared" si="55"/>
        <v>#REF!</v>
      </c>
      <c r="E262" s="588" t="str">
        <f t="shared" si="55"/>
        <v>#REF!</v>
      </c>
      <c r="F262" s="589" t="str">
        <f t="shared" si="55"/>
        <v>#REF!</v>
      </c>
      <c r="G262" s="588" t="str">
        <f t="shared" si="55"/>
        <v>#REF!</v>
      </c>
      <c r="H262" s="588" t="str">
        <f t="shared" si="55"/>
        <v>#REF!</v>
      </c>
      <c r="I262" s="588" t="str">
        <f t="shared" si="55"/>
        <v>#REF!</v>
      </c>
      <c r="J262" s="255"/>
      <c r="K262" s="607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</row>
    <row r="263" hidden="1">
      <c r="A263" s="254">
        <v>299.0</v>
      </c>
      <c r="B263" s="588" t="str">
        <f t="shared" si="1"/>
        <v>#REF!</v>
      </c>
      <c r="C263" s="255" t="str">
        <f t="shared" ref="C263:I263" si="56">#REF!</f>
        <v>#REF!</v>
      </c>
      <c r="D263" s="588" t="str">
        <f t="shared" si="56"/>
        <v>#REF!</v>
      </c>
      <c r="E263" s="588" t="str">
        <f t="shared" si="56"/>
        <v>#REF!</v>
      </c>
      <c r="F263" s="589" t="str">
        <f t="shared" si="56"/>
        <v>#REF!</v>
      </c>
      <c r="G263" s="588" t="str">
        <f t="shared" si="56"/>
        <v>#REF!</v>
      </c>
      <c r="H263" s="588" t="str">
        <f t="shared" si="56"/>
        <v>#REF!</v>
      </c>
      <c r="I263" s="588" t="str">
        <f t="shared" si="56"/>
        <v>#REF!</v>
      </c>
      <c r="J263" s="255"/>
      <c r="K263" s="607"/>
      <c r="L263" s="194"/>
      <c r="M263" s="194"/>
      <c r="N263" s="194"/>
      <c r="O263" s="194"/>
      <c r="P263" s="194"/>
      <c r="Q263" s="194"/>
      <c r="R263" s="194"/>
      <c r="S263" s="194"/>
      <c r="T263" s="194"/>
      <c r="U263" s="194"/>
      <c r="V263" s="194"/>
      <c r="W263" s="194"/>
      <c r="X263" s="194"/>
      <c r="Y263" s="194"/>
      <c r="Z263" s="194"/>
    </row>
    <row r="264" hidden="1">
      <c r="A264" s="254">
        <v>300.0</v>
      </c>
      <c r="B264" s="588" t="str">
        <f t="shared" si="1"/>
        <v>#REF!</v>
      </c>
      <c r="C264" s="255" t="str">
        <f t="shared" ref="C264:I264" si="57">#REF!</f>
        <v>#REF!</v>
      </c>
      <c r="D264" s="588" t="str">
        <f t="shared" si="57"/>
        <v>#REF!</v>
      </c>
      <c r="E264" s="588" t="str">
        <f t="shared" si="57"/>
        <v>#REF!</v>
      </c>
      <c r="F264" s="589" t="str">
        <f t="shared" si="57"/>
        <v>#REF!</v>
      </c>
      <c r="G264" s="588" t="str">
        <f t="shared" si="57"/>
        <v>#REF!</v>
      </c>
      <c r="H264" s="588" t="str">
        <f t="shared" si="57"/>
        <v>#REF!</v>
      </c>
      <c r="I264" s="588" t="str">
        <f t="shared" si="57"/>
        <v>#REF!</v>
      </c>
      <c r="J264" s="255"/>
      <c r="K264" s="607"/>
      <c r="L264" s="194"/>
      <c r="M264" s="194"/>
      <c r="N264" s="194"/>
      <c r="O264" s="194"/>
      <c r="P264" s="194"/>
      <c r="Q264" s="194"/>
      <c r="R264" s="194"/>
      <c r="S264" s="194"/>
      <c r="T264" s="194"/>
      <c r="U264" s="194"/>
      <c r="V264" s="194"/>
      <c r="W264" s="194"/>
      <c r="X264" s="194"/>
      <c r="Y264" s="194"/>
      <c r="Z264" s="194"/>
    </row>
    <row r="265" hidden="1">
      <c r="A265" s="254">
        <v>301.0</v>
      </c>
      <c r="B265" s="588" t="str">
        <f t="shared" si="1"/>
        <v>#REF!</v>
      </c>
      <c r="C265" s="255" t="str">
        <f t="shared" ref="C265:I265" si="58">#REF!</f>
        <v>#REF!</v>
      </c>
      <c r="D265" s="588" t="str">
        <f t="shared" si="58"/>
        <v>#REF!</v>
      </c>
      <c r="E265" s="588" t="str">
        <f t="shared" si="58"/>
        <v>#REF!</v>
      </c>
      <c r="F265" s="589" t="str">
        <f t="shared" si="58"/>
        <v>#REF!</v>
      </c>
      <c r="G265" s="588" t="str">
        <f t="shared" si="58"/>
        <v>#REF!</v>
      </c>
      <c r="H265" s="588" t="str">
        <f t="shared" si="58"/>
        <v>#REF!</v>
      </c>
      <c r="I265" s="588" t="str">
        <f t="shared" si="58"/>
        <v>#REF!</v>
      </c>
      <c r="J265" s="255"/>
      <c r="K265" s="607"/>
      <c r="L265" s="194"/>
      <c r="M265" s="194"/>
      <c r="N265" s="194"/>
      <c r="O265" s="194"/>
      <c r="P265" s="194"/>
      <c r="Q265" s="194"/>
      <c r="R265" s="194"/>
      <c r="S265" s="194"/>
      <c r="T265" s="194"/>
      <c r="U265" s="194"/>
      <c r="V265" s="194"/>
      <c r="W265" s="194"/>
      <c r="X265" s="194"/>
      <c r="Y265" s="194"/>
      <c r="Z265" s="194"/>
    </row>
    <row r="266" hidden="1">
      <c r="A266" s="254">
        <v>302.0</v>
      </c>
      <c r="B266" s="588" t="str">
        <f t="shared" si="1"/>
        <v>#REF!</v>
      </c>
      <c r="C266" s="255" t="str">
        <f t="shared" ref="C266:I266" si="59">#REF!</f>
        <v>#REF!</v>
      </c>
      <c r="D266" s="588" t="str">
        <f t="shared" si="59"/>
        <v>#REF!</v>
      </c>
      <c r="E266" s="588" t="str">
        <f t="shared" si="59"/>
        <v>#REF!</v>
      </c>
      <c r="F266" s="589" t="str">
        <f t="shared" si="59"/>
        <v>#REF!</v>
      </c>
      <c r="G266" s="588" t="str">
        <f t="shared" si="59"/>
        <v>#REF!</v>
      </c>
      <c r="H266" s="588" t="str">
        <f t="shared" si="59"/>
        <v>#REF!</v>
      </c>
      <c r="I266" s="588" t="str">
        <f t="shared" si="59"/>
        <v>#REF!</v>
      </c>
      <c r="J266" s="255"/>
      <c r="K266" s="607"/>
      <c r="L266" s="194"/>
      <c r="M266" s="194"/>
      <c r="N266" s="194"/>
      <c r="O266" s="194"/>
      <c r="P266" s="194"/>
      <c r="Q266" s="194"/>
      <c r="R266" s="194"/>
      <c r="S266" s="194"/>
      <c r="T266" s="194"/>
      <c r="U266" s="194"/>
      <c r="V266" s="194"/>
      <c r="W266" s="194"/>
      <c r="X266" s="194"/>
      <c r="Y266" s="194"/>
      <c r="Z266" s="194"/>
    </row>
    <row r="267" hidden="1">
      <c r="A267" s="254">
        <v>303.0</v>
      </c>
      <c r="B267" s="588" t="str">
        <f t="shared" si="1"/>
        <v>#REF!</v>
      </c>
      <c r="C267" s="255" t="str">
        <f t="shared" ref="C267:I267" si="60">#REF!</f>
        <v>#REF!</v>
      </c>
      <c r="D267" s="588" t="str">
        <f t="shared" si="60"/>
        <v>#REF!</v>
      </c>
      <c r="E267" s="588" t="str">
        <f t="shared" si="60"/>
        <v>#REF!</v>
      </c>
      <c r="F267" s="589" t="str">
        <f t="shared" si="60"/>
        <v>#REF!</v>
      </c>
      <c r="G267" s="588" t="str">
        <f t="shared" si="60"/>
        <v>#REF!</v>
      </c>
      <c r="H267" s="588" t="str">
        <f t="shared" si="60"/>
        <v>#REF!</v>
      </c>
      <c r="I267" s="588" t="str">
        <f t="shared" si="60"/>
        <v>#REF!</v>
      </c>
      <c r="J267" s="255"/>
      <c r="K267" s="608"/>
      <c r="L267" s="194"/>
      <c r="M267" s="194"/>
      <c r="N267" s="194"/>
      <c r="O267" s="194"/>
      <c r="P267" s="194"/>
      <c r="Q267" s="194"/>
      <c r="R267" s="194"/>
      <c r="S267" s="194"/>
      <c r="T267" s="194"/>
      <c r="U267" s="194"/>
      <c r="V267" s="194"/>
      <c r="W267" s="194"/>
      <c r="X267" s="194"/>
      <c r="Y267" s="194"/>
      <c r="Z267" s="194"/>
    </row>
    <row r="268" hidden="1">
      <c r="A268" s="254">
        <v>304.0</v>
      </c>
      <c r="B268" s="588" t="str">
        <f t="shared" si="1"/>
        <v>#REF!</v>
      </c>
      <c r="C268" s="255" t="str">
        <f t="shared" ref="C268:I268" si="61">#REF!</f>
        <v>#REF!</v>
      </c>
      <c r="D268" s="588" t="str">
        <f t="shared" si="61"/>
        <v>#REF!</v>
      </c>
      <c r="E268" s="588" t="str">
        <f t="shared" si="61"/>
        <v>#REF!</v>
      </c>
      <c r="F268" s="589" t="str">
        <f t="shared" si="61"/>
        <v>#REF!</v>
      </c>
      <c r="G268" s="588" t="str">
        <f t="shared" si="61"/>
        <v>#REF!</v>
      </c>
      <c r="H268" s="588" t="str">
        <f t="shared" si="61"/>
        <v>#REF!</v>
      </c>
      <c r="I268" s="588" t="str">
        <f t="shared" si="61"/>
        <v>#REF!</v>
      </c>
      <c r="J268" s="255"/>
      <c r="K268" s="607"/>
      <c r="L268" s="194"/>
      <c r="M268" s="194"/>
      <c r="N268" s="194"/>
      <c r="O268" s="194"/>
      <c r="P268" s="194"/>
      <c r="Q268" s="194"/>
      <c r="R268" s="194"/>
      <c r="S268" s="194"/>
      <c r="T268" s="194"/>
      <c r="U268" s="194"/>
      <c r="V268" s="194"/>
      <c r="W268" s="194"/>
      <c r="X268" s="194"/>
      <c r="Y268" s="194"/>
      <c r="Z268" s="194"/>
    </row>
    <row r="269" hidden="1">
      <c r="A269" s="254">
        <v>305.0</v>
      </c>
      <c r="B269" s="588" t="str">
        <f t="shared" si="1"/>
        <v>#REF!</v>
      </c>
      <c r="C269" s="255" t="str">
        <f t="shared" ref="C269:I269" si="62">#REF!</f>
        <v>#REF!</v>
      </c>
      <c r="D269" s="588" t="str">
        <f t="shared" si="62"/>
        <v>#REF!</v>
      </c>
      <c r="E269" s="588" t="str">
        <f t="shared" si="62"/>
        <v>#REF!</v>
      </c>
      <c r="F269" s="589" t="str">
        <f t="shared" si="62"/>
        <v>#REF!</v>
      </c>
      <c r="G269" s="588" t="str">
        <f t="shared" si="62"/>
        <v>#REF!</v>
      </c>
      <c r="H269" s="588" t="str">
        <f t="shared" si="62"/>
        <v>#REF!</v>
      </c>
      <c r="I269" s="588" t="str">
        <f t="shared" si="62"/>
        <v>#REF!</v>
      </c>
      <c r="J269" s="255"/>
      <c r="K269" s="606"/>
      <c r="L269" s="194"/>
      <c r="M269" s="194"/>
      <c r="N269" s="194"/>
      <c r="O269" s="194"/>
      <c r="P269" s="194"/>
      <c r="Q269" s="194"/>
      <c r="R269" s="194"/>
      <c r="S269" s="194"/>
      <c r="T269" s="194"/>
      <c r="U269" s="194"/>
      <c r="V269" s="194"/>
      <c r="W269" s="194"/>
      <c r="X269" s="194"/>
      <c r="Y269" s="194"/>
      <c r="Z269" s="194"/>
    </row>
    <row r="270" hidden="1">
      <c r="A270" s="254">
        <v>306.0</v>
      </c>
      <c r="B270" s="588" t="str">
        <f t="shared" si="1"/>
        <v>#REF!</v>
      </c>
      <c r="C270" s="255" t="str">
        <f t="shared" ref="C270:I270" si="63">#REF!</f>
        <v>#REF!</v>
      </c>
      <c r="D270" s="588" t="str">
        <f t="shared" si="63"/>
        <v>#REF!</v>
      </c>
      <c r="E270" s="588" t="str">
        <f t="shared" si="63"/>
        <v>#REF!</v>
      </c>
      <c r="F270" s="589" t="str">
        <f t="shared" si="63"/>
        <v>#REF!</v>
      </c>
      <c r="G270" s="588" t="str">
        <f t="shared" si="63"/>
        <v>#REF!</v>
      </c>
      <c r="H270" s="588" t="str">
        <f t="shared" si="63"/>
        <v>#REF!</v>
      </c>
      <c r="I270" s="588" t="str">
        <f t="shared" si="63"/>
        <v>#REF!</v>
      </c>
      <c r="J270" s="255"/>
      <c r="K270" s="607"/>
      <c r="L270" s="194"/>
      <c r="M270" s="194"/>
      <c r="N270" s="194"/>
      <c r="O270" s="194"/>
      <c r="P270" s="194"/>
      <c r="Q270" s="194"/>
      <c r="R270" s="194"/>
      <c r="S270" s="194"/>
      <c r="T270" s="194"/>
      <c r="U270" s="194"/>
      <c r="V270" s="194"/>
      <c r="W270" s="194"/>
      <c r="X270" s="194"/>
      <c r="Y270" s="194"/>
      <c r="Z270" s="194"/>
    </row>
    <row r="271" hidden="1">
      <c r="A271" s="254">
        <v>307.0</v>
      </c>
      <c r="B271" s="588" t="str">
        <f t="shared" si="1"/>
        <v>#REF!</v>
      </c>
      <c r="C271" s="255" t="str">
        <f t="shared" ref="C271:I271" si="64">#REF!</f>
        <v>#REF!</v>
      </c>
      <c r="D271" s="588" t="str">
        <f t="shared" si="64"/>
        <v>#REF!</v>
      </c>
      <c r="E271" s="588" t="str">
        <f t="shared" si="64"/>
        <v>#REF!</v>
      </c>
      <c r="F271" s="589" t="str">
        <f t="shared" si="64"/>
        <v>#REF!</v>
      </c>
      <c r="G271" s="588" t="str">
        <f t="shared" si="64"/>
        <v>#REF!</v>
      </c>
      <c r="H271" s="588" t="str">
        <f t="shared" si="64"/>
        <v>#REF!</v>
      </c>
      <c r="I271" s="588" t="str">
        <f t="shared" si="64"/>
        <v>#REF!</v>
      </c>
      <c r="J271" s="255"/>
      <c r="K271" s="606"/>
      <c r="L271" s="194"/>
      <c r="M271" s="194"/>
      <c r="N271" s="194"/>
      <c r="O271" s="194"/>
      <c r="P271" s="194"/>
      <c r="Q271" s="194"/>
      <c r="R271" s="194"/>
      <c r="S271" s="194"/>
      <c r="T271" s="194"/>
      <c r="U271" s="194"/>
      <c r="V271" s="194"/>
      <c r="W271" s="194"/>
      <c r="X271" s="194"/>
      <c r="Y271" s="194"/>
      <c r="Z271" s="194"/>
    </row>
    <row r="272" hidden="1">
      <c r="A272" s="254">
        <v>308.0</v>
      </c>
      <c r="B272" s="588" t="str">
        <f t="shared" si="1"/>
        <v>#REF!</v>
      </c>
      <c r="C272" s="255" t="str">
        <f t="shared" ref="C272:I272" si="65">#REF!</f>
        <v>#REF!</v>
      </c>
      <c r="D272" s="588" t="str">
        <f t="shared" si="65"/>
        <v>#REF!</v>
      </c>
      <c r="E272" s="588" t="str">
        <f t="shared" si="65"/>
        <v>#REF!</v>
      </c>
      <c r="F272" s="589" t="str">
        <f t="shared" si="65"/>
        <v>#REF!</v>
      </c>
      <c r="G272" s="588" t="str">
        <f t="shared" si="65"/>
        <v>#REF!</v>
      </c>
      <c r="H272" s="588" t="str">
        <f t="shared" si="65"/>
        <v>#REF!</v>
      </c>
      <c r="I272" s="588" t="str">
        <f t="shared" si="65"/>
        <v>#REF!</v>
      </c>
      <c r="J272" s="255"/>
      <c r="K272" s="608"/>
      <c r="L272" s="194"/>
      <c r="M272" s="194"/>
      <c r="N272" s="194"/>
      <c r="O272" s="194"/>
      <c r="P272" s="194"/>
      <c r="Q272" s="194"/>
      <c r="R272" s="194"/>
      <c r="S272" s="194"/>
      <c r="T272" s="194"/>
      <c r="U272" s="194"/>
      <c r="V272" s="194"/>
      <c r="W272" s="194"/>
      <c r="X272" s="194"/>
      <c r="Y272" s="194"/>
      <c r="Z272" s="194"/>
    </row>
    <row r="273" hidden="1">
      <c r="A273" s="254">
        <v>309.0</v>
      </c>
      <c r="B273" s="588" t="str">
        <f t="shared" si="1"/>
        <v>#REF!</v>
      </c>
      <c r="C273" s="255" t="str">
        <f t="shared" ref="C273:I273" si="66">#REF!</f>
        <v>#REF!</v>
      </c>
      <c r="D273" s="588" t="str">
        <f t="shared" si="66"/>
        <v>#REF!</v>
      </c>
      <c r="E273" s="588" t="str">
        <f t="shared" si="66"/>
        <v>#REF!</v>
      </c>
      <c r="F273" s="589" t="str">
        <f t="shared" si="66"/>
        <v>#REF!</v>
      </c>
      <c r="G273" s="588" t="str">
        <f t="shared" si="66"/>
        <v>#REF!</v>
      </c>
      <c r="H273" s="588" t="str">
        <f t="shared" si="66"/>
        <v>#REF!</v>
      </c>
      <c r="I273" s="588" t="str">
        <f t="shared" si="66"/>
        <v>#REF!</v>
      </c>
      <c r="J273" s="255"/>
      <c r="K273" s="608"/>
      <c r="L273" s="194"/>
      <c r="M273" s="194"/>
      <c r="N273" s="194"/>
      <c r="O273" s="194"/>
      <c r="P273" s="194"/>
      <c r="Q273" s="194"/>
      <c r="R273" s="194"/>
      <c r="S273" s="194"/>
      <c r="T273" s="194"/>
      <c r="U273" s="194"/>
      <c r="V273" s="194"/>
      <c r="W273" s="194"/>
      <c r="X273" s="194"/>
      <c r="Y273" s="194"/>
      <c r="Z273" s="194"/>
    </row>
    <row r="274" hidden="1">
      <c r="A274" s="254">
        <v>310.0</v>
      </c>
      <c r="B274" s="588" t="str">
        <f t="shared" si="1"/>
        <v>#REF!</v>
      </c>
      <c r="C274" s="255" t="str">
        <f t="shared" ref="C274:I274" si="67">#REF!</f>
        <v>#REF!</v>
      </c>
      <c r="D274" s="588" t="str">
        <f t="shared" si="67"/>
        <v>#REF!</v>
      </c>
      <c r="E274" s="588" t="str">
        <f t="shared" si="67"/>
        <v>#REF!</v>
      </c>
      <c r="F274" s="589" t="str">
        <f t="shared" si="67"/>
        <v>#REF!</v>
      </c>
      <c r="G274" s="588" t="str">
        <f t="shared" si="67"/>
        <v>#REF!</v>
      </c>
      <c r="H274" s="588" t="str">
        <f t="shared" si="67"/>
        <v>#REF!</v>
      </c>
      <c r="I274" s="588" t="str">
        <f t="shared" si="67"/>
        <v>#REF!</v>
      </c>
      <c r="J274" s="255"/>
      <c r="K274" s="574"/>
      <c r="L274" s="194"/>
      <c r="M274" s="194"/>
      <c r="N274" s="194"/>
      <c r="O274" s="194"/>
      <c r="P274" s="194"/>
      <c r="Q274" s="194"/>
      <c r="R274" s="194"/>
      <c r="S274" s="194"/>
      <c r="T274" s="194"/>
      <c r="U274" s="194"/>
      <c r="V274" s="194"/>
      <c r="W274" s="194"/>
      <c r="X274" s="194"/>
      <c r="Y274" s="194"/>
      <c r="Z274" s="194"/>
    </row>
    <row r="275" hidden="1">
      <c r="A275" s="254">
        <v>311.0</v>
      </c>
      <c r="B275" s="588" t="str">
        <f t="shared" si="1"/>
        <v>#REF!</v>
      </c>
      <c r="C275" s="255" t="str">
        <f t="shared" ref="C275:I275" si="68">#REF!</f>
        <v>#REF!</v>
      </c>
      <c r="D275" s="588" t="str">
        <f t="shared" si="68"/>
        <v>#REF!</v>
      </c>
      <c r="E275" s="588" t="str">
        <f t="shared" si="68"/>
        <v>#REF!</v>
      </c>
      <c r="F275" s="589" t="str">
        <f t="shared" si="68"/>
        <v>#REF!</v>
      </c>
      <c r="G275" s="588" t="str">
        <f t="shared" si="68"/>
        <v>#REF!</v>
      </c>
      <c r="H275" s="588" t="str">
        <f t="shared" si="68"/>
        <v>#REF!</v>
      </c>
      <c r="I275" s="588" t="str">
        <f t="shared" si="68"/>
        <v>#REF!</v>
      </c>
      <c r="J275" s="255"/>
      <c r="K275" s="574"/>
      <c r="L275" s="194"/>
      <c r="M275" s="194"/>
      <c r="N275" s="194"/>
      <c r="O275" s="194"/>
      <c r="P275" s="194"/>
      <c r="Q275" s="194"/>
      <c r="R275" s="194"/>
      <c r="S275" s="194"/>
      <c r="T275" s="194"/>
      <c r="U275" s="194"/>
      <c r="V275" s="194"/>
      <c r="W275" s="194"/>
      <c r="X275" s="194"/>
      <c r="Y275" s="194"/>
      <c r="Z275" s="194"/>
    </row>
    <row r="276" hidden="1">
      <c r="A276" s="254">
        <v>312.0</v>
      </c>
      <c r="B276" s="588" t="str">
        <f t="shared" si="1"/>
        <v>#REF!</v>
      </c>
      <c r="C276" s="255" t="str">
        <f t="shared" ref="C276:I276" si="69">#REF!</f>
        <v>#REF!</v>
      </c>
      <c r="D276" s="588" t="str">
        <f t="shared" si="69"/>
        <v>#REF!</v>
      </c>
      <c r="E276" s="588" t="str">
        <f t="shared" si="69"/>
        <v>#REF!</v>
      </c>
      <c r="F276" s="589" t="str">
        <f t="shared" si="69"/>
        <v>#REF!</v>
      </c>
      <c r="G276" s="588" t="str">
        <f t="shared" si="69"/>
        <v>#REF!</v>
      </c>
      <c r="H276" s="588" t="str">
        <f t="shared" si="69"/>
        <v>#REF!</v>
      </c>
      <c r="I276" s="588" t="str">
        <f t="shared" si="69"/>
        <v>#REF!</v>
      </c>
      <c r="J276" s="255"/>
      <c r="K276" s="608"/>
      <c r="L276" s="194"/>
      <c r="M276" s="194"/>
      <c r="N276" s="194"/>
      <c r="O276" s="194"/>
      <c r="P276" s="194"/>
      <c r="Q276" s="194"/>
      <c r="R276" s="194"/>
      <c r="S276" s="194"/>
      <c r="T276" s="194"/>
      <c r="U276" s="194"/>
      <c r="V276" s="194"/>
      <c r="W276" s="194"/>
      <c r="X276" s="194"/>
      <c r="Y276" s="194"/>
      <c r="Z276" s="194"/>
    </row>
    <row r="277" hidden="1">
      <c r="A277" s="254">
        <v>313.0</v>
      </c>
      <c r="B277" s="588" t="str">
        <f t="shared" si="1"/>
        <v>#REF!</v>
      </c>
      <c r="C277" s="255" t="str">
        <f t="shared" ref="C277:I277" si="70">#REF!</f>
        <v>#REF!</v>
      </c>
      <c r="D277" s="588" t="str">
        <f t="shared" si="70"/>
        <v>#REF!</v>
      </c>
      <c r="E277" s="588" t="str">
        <f t="shared" si="70"/>
        <v>#REF!</v>
      </c>
      <c r="F277" s="589" t="str">
        <f t="shared" si="70"/>
        <v>#REF!</v>
      </c>
      <c r="G277" s="588" t="str">
        <f t="shared" si="70"/>
        <v>#REF!</v>
      </c>
      <c r="H277" s="588" t="str">
        <f t="shared" si="70"/>
        <v>#REF!</v>
      </c>
      <c r="I277" s="588" t="str">
        <f t="shared" si="70"/>
        <v>#REF!</v>
      </c>
      <c r="J277" s="255"/>
      <c r="K277" s="607"/>
      <c r="L277" s="194"/>
      <c r="M277" s="194"/>
      <c r="N277" s="194"/>
      <c r="O277" s="194"/>
      <c r="P277" s="194"/>
      <c r="Q277" s="194"/>
      <c r="R277" s="194"/>
      <c r="S277" s="194"/>
      <c r="T277" s="194"/>
      <c r="U277" s="194"/>
      <c r="V277" s="194"/>
      <c r="W277" s="194"/>
      <c r="X277" s="194"/>
      <c r="Y277" s="194"/>
      <c r="Z277" s="194"/>
    </row>
    <row r="278" hidden="1">
      <c r="A278" s="254">
        <v>314.0</v>
      </c>
      <c r="B278" s="588" t="str">
        <f t="shared" si="1"/>
        <v>#REF!</v>
      </c>
      <c r="C278" s="255" t="str">
        <f t="shared" ref="C278:I278" si="71">#REF!</f>
        <v>#REF!</v>
      </c>
      <c r="D278" s="588" t="str">
        <f t="shared" si="71"/>
        <v>#REF!</v>
      </c>
      <c r="E278" s="588" t="str">
        <f t="shared" si="71"/>
        <v>#REF!</v>
      </c>
      <c r="F278" s="589" t="str">
        <f t="shared" si="71"/>
        <v>#REF!</v>
      </c>
      <c r="G278" s="588" t="str">
        <f t="shared" si="71"/>
        <v>#REF!</v>
      </c>
      <c r="H278" s="588" t="str">
        <f t="shared" si="71"/>
        <v>#REF!</v>
      </c>
      <c r="I278" s="588" t="str">
        <f t="shared" si="71"/>
        <v>#REF!</v>
      </c>
      <c r="J278" s="255"/>
      <c r="K278" s="574"/>
      <c r="L278" s="194"/>
      <c r="M278" s="194"/>
      <c r="N278" s="194"/>
      <c r="O278" s="194"/>
      <c r="P278" s="194"/>
      <c r="Q278" s="194"/>
      <c r="R278" s="194"/>
      <c r="S278" s="194"/>
      <c r="T278" s="194"/>
      <c r="U278" s="194"/>
      <c r="V278" s="194"/>
      <c r="W278" s="194"/>
      <c r="X278" s="194"/>
      <c r="Y278" s="194"/>
      <c r="Z278" s="194"/>
    </row>
    <row r="279" hidden="1">
      <c r="A279" s="254">
        <v>315.0</v>
      </c>
      <c r="B279" s="588" t="str">
        <f t="shared" si="1"/>
        <v>#REF!</v>
      </c>
      <c r="C279" s="255" t="str">
        <f t="shared" ref="C279:I279" si="72">#REF!</f>
        <v>#REF!</v>
      </c>
      <c r="D279" s="588" t="str">
        <f t="shared" si="72"/>
        <v>#REF!</v>
      </c>
      <c r="E279" s="588" t="str">
        <f t="shared" si="72"/>
        <v>#REF!</v>
      </c>
      <c r="F279" s="589" t="str">
        <f t="shared" si="72"/>
        <v>#REF!</v>
      </c>
      <c r="G279" s="588" t="str">
        <f t="shared" si="72"/>
        <v>#REF!</v>
      </c>
      <c r="H279" s="588" t="str">
        <f t="shared" si="72"/>
        <v>#REF!</v>
      </c>
      <c r="I279" s="588" t="str">
        <f t="shared" si="72"/>
        <v>#REF!</v>
      </c>
      <c r="J279" s="255"/>
      <c r="K279" s="574"/>
      <c r="L279" s="194"/>
      <c r="M279" s="194"/>
      <c r="N279" s="194"/>
      <c r="O279" s="194"/>
      <c r="P279" s="194"/>
      <c r="Q279" s="194"/>
      <c r="R279" s="194"/>
      <c r="S279" s="194"/>
      <c r="T279" s="194"/>
      <c r="U279" s="194"/>
      <c r="V279" s="194"/>
      <c r="W279" s="194"/>
      <c r="X279" s="194"/>
      <c r="Y279" s="194"/>
      <c r="Z279" s="194"/>
    </row>
    <row r="280" hidden="1">
      <c r="A280" s="254">
        <v>316.0</v>
      </c>
      <c r="B280" s="588" t="str">
        <f t="shared" si="1"/>
        <v>#REF!</v>
      </c>
      <c r="C280" s="255" t="str">
        <f t="shared" ref="C280:I280" si="73">#REF!</f>
        <v>#REF!</v>
      </c>
      <c r="D280" s="588" t="str">
        <f t="shared" si="73"/>
        <v>#REF!</v>
      </c>
      <c r="E280" s="588" t="str">
        <f t="shared" si="73"/>
        <v>#REF!</v>
      </c>
      <c r="F280" s="589" t="str">
        <f t="shared" si="73"/>
        <v>#REF!</v>
      </c>
      <c r="G280" s="588" t="str">
        <f t="shared" si="73"/>
        <v>#REF!</v>
      </c>
      <c r="H280" s="588" t="str">
        <f t="shared" si="73"/>
        <v>#REF!</v>
      </c>
      <c r="I280" s="588" t="str">
        <f t="shared" si="73"/>
        <v>#REF!</v>
      </c>
      <c r="J280" s="255"/>
      <c r="K280" s="606"/>
      <c r="L280" s="194"/>
      <c r="M280" s="194"/>
      <c r="N280" s="194"/>
      <c r="O280" s="194"/>
      <c r="P280" s="194"/>
      <c r="Q280" s="194"/>
      <c r="R280" s="194"/>
      <c r="S280" s="194"/>
      <c r="T280" s="194"/>
      <c r="U280" s="194"/>
      <c r="V280" s="194"/>
      <c r="W280" s="194"/>
      <c r="X280" s="194"/>
      <c r="Y280" s="194"/>
      <c r="Z280" s="194"/>
    </row>
    <row r="281" hidden="1">
      <c r="A281" s="254">
        <v>317.0</v>
      </c>
      <c r="B281" s="588" t="str">
        <f t="shared" si="1"/>
        <v>#REF!</v>
      </c>
      <c r="C281" s="255" t="str">
        <f t="shared" ref="C281:I281" si="74">#REF!</f>
        <v>#REF!</v>
      </c>
      <c r="D281" s="588" t="str">
        <f t="shared" si="74"/>
        <v>#REF!</v>
      </c>
      <c r="E281" s="588" t="str">
        <f t="shared" si="74"/>
        <v>#REF!</v>
      </c>
      <c r="F281" s="589" t="str">
        <f t="shared" si="74"/>
        <v>#REF!</v>
      </c>
      <c r="G281" s="588" t="str">
        <f t="shared" si="74"/>
        <v>#REF!</v>
      </c>
      <c r="H281" s="588" t="str">
        <f t="shared" si="74"/>
        <v>#REF!</v>
      </c>
      <c r="I281" s="588" t="str">
        <f t="shared" si="74"/>
        <v>#REF!</v>
      </c>
      <c r="J281" s="255"/>
      <c r="K281" s="57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</row>
    <row r="282" hidden="1">
      <c r="A282" s="254">
        <v>318.0</v>
      </c>
      <c r="B282" s="588" t="str">
        <f t="shared" si="1"/>
        <v>#REF!</v>
      </c>
      <c r="C282" s="255" t="str">
        <f t="shared" ref="C282:I282" si="75">#REF!</f>
        <v>#REF!</v>
      </c>
      <c r="D282" s="588" t="str">
        <f t="shared" si="75"/>
        <v>#REF!</v>
      </c>
      <c r="E282" s="588" t="str">
        <f t="shared" si="75"/>
        <v>#REF!</v>
      </c>
      <c r="F282" s="589" t="str">
        <f t="shared" si="75"/>
        <v>#REF!</v>
      </c>
      <c r="G282" s="588" t="str">
        <f t="shared" si="75"/>
        <v>#REF!</v>
      </c>
      <c r="H282" s="588" t="str">
        <f t="shared" si="75"/>
        <v>#REF!</v>
      </c>
      <c r="I282" s="588" t="str">
        <f t="shared" si="75"/>
        <v>#REF!</v>
      </c>
      <c r="J282" s="255"/>
      <c r="K282" s="574"/>
      <c r="L282" s="194"/>
      <c r="M282" s="194"/>
      <c r="N282" s="194"/>
      <c r="O282" s="194"/>
      <c r="P282" s="194"/>
      <c r="Q282" s="194"/>
      <c r="R282" s="194"/>
      <c r="S282" s="194"/>
      <c r="T282" s="194"/>
      <c r="U282" s="194"/>
      <c r="V282" s="194"/>
      <c r="W282" s="194"/>
      <c r="X282" s="194"/>
      <c r="Y282" s="194"/>
      <c r="Z282" s="194"/>
    </row>
    <row r="283" hidden="1">
      <c r="A283" s="254">
        <v>319.0</v>
      </c>
      <c r="B283" s="588" t="str">
        <f t="shared" si="1"/>
        <v>#REF!</v>
      </c>
      <c r="C283" s="255" t="str">
        <f t="shared" ref="C283:I283" si="76">#REF!</f>
        <v>#REF!</v>
      </c>
      <c r="D283" s="588" t="str">
        <f t="shared" si="76"/>
        <v>#REF!</v>
      </c>
      <c r="E283" s="588" t="str">
        <f t="shared" si="76"/>
        <v>#REF!</v>
      </c>
      <c r="F283" s="589" t="str">
        <f t="shared" si="76"/>
        <v>#REF!</v>
      </c>
      <c r="G283" s="588" t="str">
        <f t="shared" si="76"/>
        <v>#REF!</v>
      </c>
      <c r="H283" s="588" t="str">
        <f t="shared" si="76"/>
        <v>#REF!</v>
      </c>
      <c r="I283" s="588" t="str">
        <f t="shared" si="76"/>
        <v>#REF!</v>
      </c>
      <c r="J283" s="255"/>
      <c r="K283" s="574"/>
      <c r="L283" s="194"/>
      <c r="M283" s="194"/>
      <c r="N283" s="194"/>
      <c r="O283" s="194"/>
      <c r="P283" s="194"/>
      <c r="Q283" s="194"/>
      <c r="R283" s="194"/>
      <c r="S283" s="194"/>
      <c r="T283" s="194"/>
      <c r="U283" s="194"/>
      <c r="V283" s="194"/>
      <c r="W283" s="194"/>
      <c r="X283" s="194"/>
      <c r="Y283" s="194"/>
      <c r="Z283" s="194"/>
    </row>
    <row r="284" hidden="1">
      <c r="A284" s="254">
        <v>320.0</v>
      </c>
      <c r="B284" s="588" t="str">
        <f t="shared" si="1"/>
        <v>#REF!</v>
      </c>
      <c r="C284" s="255" t="str">
        <f t="shared" ref="C284:I284" si="77">#REF!</f>
        <v>#REF!</v>
      </c>
      <c r="D284" s="588" t="str">
        <f t="shared" si="77"/>
        <v>#REF!</v>
      </c>
      <c r="E284" s="588" t="str">
        <f t="shared" si="77"/>
        <v>#REF!</v>
      </c>
      <c r="F284" s="589" t="str">
        <f t="shared" si="77"/>
        <v>#REF!</v>
      </c>
      <c r="G284" s="588" t="str">
        <f t="shared" si="77"/>
        <v>#REF!</v>
      </c>
      <c r="H284" s="588" t="str">
        <f t="shared" si="77"/>
        <v>#REF!</v>
      </c>
      <c r="I284" s="588" t="str">
        <f t="shared" si="77"/>
        <v>#REF!</v>
      </c>
      <c r="J284" s="255"/>
      <c r="K284" s="606"/>
      <c r="L284" s="194"/>
      <c r="M284" s="194"/>
      <c r="N284" s="194"/>
      <c r="O284" s="194"/>
      <c r="P284" s="194"/>
      <c r="Q284" s="194"/>
      <c r="R284" s="194"/>
      <c r="S284" s="194"/>
      <c r="T284" s="194"/>
      <c r="U284" s="194"/>
      <c r="V284" s="194"/>
      <c r="W284" s="194"/>
      <c r="X284" s="194"/>
      <c r="Y284" s="194"/>
      <c r="Z284" s="194"/>
    </row>
    <row r="285" hidden="1">
      <c r="A285" s="254">
        <v>321.0</v>
      </c>
      <c r="B285" s="588" t="str">
        <f t="shared" si="1"/>
        <v>#REF!</v>
      </c>
      <c r="C285" s="255" t="str">
        <f t="shared" ref="C285:I285" si="78">#REF!</f>
        <v>#REF!</v>
      </c>
      <c r="D285" s="588" t="str">
        <f t="shared" si="78"/>
        <v>#REF!</v>
      </c>
      <c r="E285" s="588" t="str">
        <f t="shared" si="78"/>
        <v>#REF!</v>
      </c>
      <c r="F285" s="589" t="str">
        <f t="shared" si="78"/>
        <v>#REF!</v>
      </c>
      <c r="G285" s="588" t="str">
        <f t="shared" si="78"/>
        <v>#REF!</v>
      </c>
      <c r="H285" s="588" t="str">
        <f t="shared" si="78"/>
        <v>#REF!</v>
      </c>
      <c r="I285" s="588" t="str">
        <f t="shared" si="78"/>
        <v>#REF!</v>
      </c>
      <c r="J285" s="255"/>
      <c r="K285" s="574"/>
      <c r="L285" s="194"/>
      <c r="M285" s="194"/>
      <c r="N285" s="194"/>
      <c r="O285" s="194"/>
      <c r="P285" s="194"/>
      <c r="Q285" s="194"/>
      <c r="R285" s="194"/>
      <c r="S285" s="194"/>
      <c r="T285" s="194"/>
      <c r="U285" s="194"/>
      <c r="V285" s="194"/>
      <c r="W285" s="194"/>
      <c r="X285" s="194"/>
      <c r="Y285" s="194"/>
      <c r="Z285" s="194"/>
    </row>
    <row r="286" hidden="1">
      <c r="A286" s="254">
        <v>322.0</v>
      </c>
      <c r="B286" s="588" t="str">
        <f t="shared" si="1"/>
        <v>#REF!</v>
      </c>
      <c r="C286" s="255" t="str">
        <f t="shared" ref="C286:I286" si="79">#REF!</f>
        <v>#REF!</v>
      </c>
      <c r="D286" s="588" t="str">
        <f t="shared" si="79"/>
        <v>#REF!</v>
      </c>
      <c r="E286" s="588" t="str">
        <f t="shared" si="79"/>
        <v>#REF!</v>
      </c>
      <c r="F286" s="589" t="str">
        <f t="shared" si="79"/>
        <v>#REF!</v>
      </c>
      <c r="G286" s="588" t="str">
        <f t="shared" si="79"/>
        <v>#REF!</v>
      </c>
      <c r="H286" s="588" t="str">
        <f t="shared" si="79"/>
        <v>#REF!</v>
      </c>
      <c r="I286" s="588" t="str">
        <f t="shared" si="79"/>
        <v>#REF!</v>
      </c>
      <c r="J286" s="255"/>
      <c r="K286" s="574"/>
      <c r="L286" s="194"/>
      <c r="M286" s="194"/>
      <c r="N286" s="194"/>
      <c r="O286" s="194"/>
      <c r="P286" s="194"/>
      <c r="Q286" s="194"/>
      <c r="R286" s="194"/>
      <c r="S286" s="194"/>
      <c r="T286" s="194"/>
      <c r="U286" s="194"/>
      <c r="V286" s="194"/>
      <c r="W286" s="194"/>
      <c r="X286" s="194"/>
      <c r="Y286" s="194"/>
      <c r="Z286" s="194"/>
    </row>
    <row r="287" hidden="1">
      <c r="A287" s="254">
        <v>323.0</v>
      </c>
      <c r="B287" s="588" t="str">
        <f t="shared" si="1"/>
        <v>#REF!</v>
      </c>
      <c r="C287" s="255" t="str">
        <f t="shared" ref="C287:I287" si="80">#REF!</f>
        <v>#REF!</v>
      </c>
      <c r="D287" s="588" t="str">
        <f t="shared" si="80"/>
        <v>#REF!</v>
      </c>
      <c r="E287" s="588" t="str">
        <f t="shared" si="80"/>
        <v>#REF!</v>
      </c>
      <c r="F287" s="589" t="str">
        <f t="shared" si="80"/>
        <v>#REF!</v>
      </c>
      <c r="G287" s="588" t="str">
        <f t="shared" si="80"/>
        <v>#REF!</v>
      </c>
      <c r="H287" s="588" t="str">
        <f t="shared" si="80"/>
        <v>#REF!</v>
      </c>
      <c r="I287" s="588" t="str">
        <f t="shared" si="80"/>
        <v>#REF!</v>
      </c>
      <c r="J287" s="255"/>
      <c r="K287" s="574"/>
      <c r="L287" s="194"/>
      <c r="M287" s="194"/>
      <c r="N287" s="194"/>
      <c r="O287" s="194"/>
      <c r="P287" s="194"/>
      <c r="Q287" s="194"/>
      <c r="R287" s="194"/>
      <c r="S287" s="194"/>
      <c r="T287" s="194"/>
      <c r="U287" s="194"/>
      <c r="V287" s="194"/>
      <c r="W287" s="194"/>
      <c r="X287" s="194"/>
      <c r="Y287" s="194"/>
      <c r="Z287" s="194"/>
    </row>
    <row r="288" hidden="1">
      <c r="A288" s="254">
        <v>324.0</v>
      </c>
      <c r="B288" s="588" t="str">
        <f t="shared" si="1"/>
        <v>#REF!</v>
      </c>
      <c r="C288" s="255" t="str">
        <f t="shared" ref="C288:I288" si="81">#REF!</f>
        <v>#REF!</v>
      </c>
      <c r="D288" s="588" t="str">
        <f t="shared" si="81"/>
        <v>#REF!</v>
      </c>
      <c r="E288" s="588" t="str">
        <f t="shared" si="81"/>
        <v>#REF!</v>
      </c>
      <c r="F288" s="589" t="str">
        <f t="shared" si="81"/>
        <v>#REF!</v>
      </c>
      <c r="G288" s="588" t="str">
        <f t="shared" si="81"/>
        <v>#REF!</v>
      </c>
      <c r="H288" s="588" t="str">
        <f t="shared" si="81"/>
        <v>#REF!</v>
      </c>
      <c r="I288" s="588" t="str">
        <f t="shared" si="81"/>
        <v>#REF!</v>
      </c>
      <c r="J288" s="255"/>
      <c r="K288" s="574"/>
      <c r="L288" s="194"/>
      <c r="M288" s="194"/>
      <c r="N288" s="194"/>
      <c r="O288" s="194"/>
      <c r="P288" s="194"/>
      <c r="Q288" s="194"/>
      <c r="R288" s="194"/>
      <c r="S288" s="194"/>
      <c r="T288" s="194"/>
      <c r="U288" s="194"/>
      <c r="V288" s="194"/>
      <c r="W288" s="194"/>
      <c r="X288" s="194"/>
      <c r="Y288" s="194"/>
      <c r="Z288" s="194"/>
    </row>
    <row r="289" hidden="1">
      <c r="A289" s="254">
        <v>325.0</v>
      </c>
      <c r="B289" s="588" t="str">
        <f t="shared" si="1"/>
        <v>#REF!</v>
      </c>
      <c r="C289" s="255" t="str">
        <f t="shared" ref="C289:I289" si="82">#REF!</f>
        <v>#REF!</v>
      </c>
      <c r="D289" s="588" t="str">
        <f t="shared" si="82"/>
        <v>#REF!</v>
      </c>
      <c r="E289" s="588" t="str">
        <f t="shared" si="82"/>
        <v>#REF!</v>
      </c>
      <c r="F289" s="589" t="str">
        <f t="shared" si="82"/>
        <v>#REF!</v>
      </c>
      <c r="G289" s="588" t="str">
        <f t="shared" si="82"/>
        <v>#REF!</v>
      </c>
      <c r="H289" s="588" t="str">
        <f t="shared" si="82"/>
        <v>#REF!</v>
      </c>
      <c r="I289" s="588" t="str">
        <f t="shared" si="82"/>
        <v>#REF!</v>
      </c>
      <c r="J289" s="255"/>
      <c r="K289" s="574"/>
      <c r="L289" s="194"/>
      <c r="M289" s="194"/>
      <c r="N289" s="194"/>
      <c r="O289" s="194"/>
      <c r="P289" s="194"/>
      <c r="Q289" s="194"/>
      <c r="R289" s="194"/>
      <c r="S289" s="194"/>
      <c r="T289" s="194"/>
      <c r="U289" s="194"/>
      <c r="V289" s="194"/>
      <c r="W289" s="194"/>
      <c r="X289" s="194"/>
      <c r="Y289" s="194"/>
      <c r="Z289" s="194"/>
    </row>
    <row r="290" hidden="1">
      <c r="A290" s="254">
        <v>327.0</v>
      </c>
      <c r="B290" s="588" t="str">
        <f t="shared" si="1"/>
        <v>#REF!</v>
      </c>
      <c r="C290" s="255" t="str">
        <f t="shared" ref="C290:I290" si="83">#REF!</f>
        <v>#REF!</v>
      </c>
      <c r="D290" s="588" t="str">
        <f t="shared" si="83"/>
        <v>#REF!</v>
      </c>
      <c r="E290" s="588" t="str">
        <f t="shared" si="83"/>
        <v>#REF!</v>
      </c>
      <c r="F290" s="589" t="str">
        <f t="shared" si="83"/>
        <v>#REF!</v>
      </c>
      <c r="G290" s="588" t="str">
        <f t="shared" si="83"/>
        <v>#REF!</v>
      </c>
      <c r="H290" s="588" t="str">
        <f t="shared" si="83"/>
        <v>#REF!</v>
      </c>
      <c r="I290" s="588" t="str">
        <f t="shared" si="83"/>
        <v>#REF!</v>
      </c>
      <c r="J290" s="255"/>
      <c r="K290" s="574"/>
      <c r="L290" s="194"/>
      <c r="M290" s="194"/>
      <c r="N290" s="194"/>
      <c r="O290" s="194"/>
      <c r="P290" s="194"/>
      <c r="Q290" s="194"/>
      <c r="R290" s="194"/>
      <c r="S290" s="194"/>
      <c r="T290" s="194"/>
      <c r="U290" s="194"/>
      <c r="V290" s="194"/>
      <c r="W290" s="194"/>
      <c r="X290" s="194"/>
      <c r="Y290" s="194"/>
      <c r="Z290" s="194"/>
    </row>
    <row r="291" hidden="1">
      <c r="A291" s="254">
        <v>328.0</v>
      </c>
      <c r="B291" s="588" t="str">
        <f t="shared" si="1"/>
        <v>#REF!</v>
      </c>
      <c r="C291" s="255" t="str">
        <f t="shared" ref="C291:I291" si="84">#REF!</f>
        <v>#REF!</v>
      </c>
      <c r="D291" s="588" t="str">
        <f t="shared" si="84"/>
        <v>#REF!</v>
      </c>
      <c r="E291" s="588" t="str">
        <f t="shared" si="84"/>
        <v>#REF!</v>
      </c>
      <c r="F291" s="589" t="str">
        <f t="shared" si="84"/>
        <v>#REF!</v>
      </c>
      <c r="G291" s="588" t="str">
        <f t="shared" si="84"/>
        <v>#REF!</v>
      </c>
      <c r="H291" s="588" t="str">
        <f t="shared" si="84"/>
        <v>#REF!</v>
      </c>
      <c r="I291" s="588" t="str">
        <f t="shared" si="84"/>
        <v>#REF!</v>
      </c>
      <c r="J291" s="255"/>
      <c r="K291" s="574"/>
      <c r="L291" s="194"/>
      <c r="M291" s="194"/>
      <c r="N291" s="194"/>
      <c r="O291" s="194"/>
      <c r="P291" s="194"/>
      <c r="Q291" s="194"/>
      <c r="R291" s="194"/>
      <c r="S291" s="194"/>
      <c r="T291" s="194"/>
      <c r="U291" s="194"/>
      <c r="V291" s="194"/>
      <c r="W291" s="194"/>
      <c r="X291" s="194"/>
      <c r="Y291" s="194"/>
      <c r="Z291" s="194"/>
    </row>
    <row r="292" hidden="1">
      <c r="A292" s="254">
        <v>329.0</v>
      </c>
      <c r="B292" s="588" t="str">
        <f t="shared" si="1"/>
        <v>#REF!</v>
      </c>
      <c r="C292" s="255" t="str">
        <f t="shared" ref="C292:I292" si="85">#REF!</f>
        <v>#REF!</v>
      </c>
      <c r="D292" s="588" t="str">
        <f t="shared" si="85"/>
        <v>#REF!</v>
      </c>
      <c r="E292" s="588" t="str">
        <f t="shared" si="85"/>
        <v>#REF!</v>
      </c>
      <c r="F292" s="589" t="str">
        <f t="shared" si="85"/>
        <v>#REF!</v>
      </c>
      <c r="G292" s="588" t="str">
        <f t="shared" si="85"/>
        <v>#REF!</v>
      </c>
      <c r="H292" s="588" t="str">
        <f t="shared" si="85"/>
        <v>#REF!</v>
      </c>
      <c r="I292" s="588" t="str">
        <f t="shared" si="85"/>
        <v>#REF!</v>
      </c>
      <c r="J292" s="255"/>
      <c r="K292" s="574"/>
      <c r="L292" s="194"/>
      <c r="M292" s="194"/>
      <c r="N292" s="194"/>
      <c r="O292" s="194"/>
      <c r="P292" s="194"/>
      <c r="Q292" s="194"/>
      <c r="R292" s="194"/>
      <c r="S292" s="194"/>
      <c r="T292" s="194"/>
      <c r="U292" s="194"/>
      <c r="V292" s="194"/>
      <c r="W292" s="194"/>
      <c r="X292" s="194"/>
      <c r="Y292" s="194"/>
      <c r="Z292" s="194"/>
    </row>
    <row r="293" hidden="1">
      <c r="A293" s="254">
        <v>330.0</v>
      </c>
      <c r="B293" s="588" t="str">
        <f t="shared" si="1"/>
        <v>#REF!</v>
      </c>
      <c r="C293" s="255" t="str">
        <f t="shared" ref="C293:I293" si="86">#REF!</f>
        <v>#REF!</v>
      </c>
      <c r="D293" s="588" t="str">
        <f t="shared" si="86"/>
        <v>#REF!</v>
      </c>
      <c r="E293" s="588" t="str">
        <f t="shared" si="86"/>
        <v>#REF!</v>
      </c>
      <c r="F293" s="589" t="str">
        <f t="shared" si="86"/>
        <v>#REF!</v>
      </c>
      <c r="G293" s="588" t="str">
        <f t="shared" si="86"/>
        <v>#REF!</v>
      </c>
      <c r="H293" s="588" t="str">
        <f t="shared" si="86"/>
        <v>#REF!</v>
      </c>
      <c r="I293" s="588" t="str">
        <f t="shared" si="86"/>
        <v>#REF!</v>
      </c>
      <c r="J293" s="255"/>
      <c r="K293" s="574"/>
      <c r="L293" s="194"/>
      <c r="M293" s="194"/>
      <c r="N293" s="194"/>
      <c r="O293" s="194"/>
      <c r="P293" s="194"/>
      <c r="Q293" s="194"/>
      <c r="R293" s="194"/>
      <c r="S293" s="194"/>
      <c r="T293" s="194"/>
      <c r="U293" s="194"/>
      <c r="V293" s="194"/>
      <c r="W293" s="194"/>
      <c r="X293" s="194"/>
      <c r="Y293" s="194"/>
      <c r="Z293" s="194"/>
    </row>
    <row r="294" hidden="1">
      <c r="A294" s="254">
        <v>331.0</v>
      </c>
      <c r="B294" s="588" t="str">
        <f t="shared" si="1"/>
        <v>#REF!</v>
      </c>
      <c r="C294" s="255" t="str">
        <f t="shared" ref="C294:I294" si="87">#REF!</f>
        <v>#REF!</v>
      </c>
      <c r="D294" s="588" t="str">
        <f t="shared" si="87"/>
        <v>#REF!</v>
      </c>
      <c r="E294" s="588" t="str">
        <f t="shared" si="87"/>
        <v>#REF!</v>
      </c>
      <c r="F294" s="589" t="str">
        <f t="shared" si="87"/>
        <v>#REF!</v>
      </c>
      <c r="G294" s="588" t="str">
        <f t="shared" si="87"/>
        <v>#REF!</v>
      </c>
      <c r="H294" s="588" t="str">
        <f t="shared" si="87"/>
        <v>#REF!</v>
      </c>
      <c r="I294" s="588" t="str">
        <f t="shared" si="87"/>
        <v>#REF!</v>
      </c>
      <c r="J294" s="255"/>
      <c r="K294" s="574"/>
      <c r="L294" s="194"/>
      <c r="M294" s="194"/>
      <c r="N294" s="194"/>
      <c r="O294" s="194"/>
      <c r="P294" s="194"/>
      <c r="Q294" s="194"/>
      <c r="R294" s="194"/>
      <c r="S294" s="194"/>
      <c r="T294" s="194"/>
      <c r="U294" s="194"/>
      <c r="V294" s="194"/>
      <c r="W294" s="194"/>
      <c r="X294" s="194"/>
      <c r="Y294" s="194"/>
      <c r="Z294" s="194"/>
    </row>
    <row r="295" hidden="1">
      <c r="A295" s="254">
        <v>332.0</v>
      </c>
      <c r="B295" s="588" t="str">
        <f t="shared" si="1"/>
        <v>#REF!</v>
      </c>
      <c r="C295" s="255" t="str">
        <f t="shared" ref="C295:I295" si="88">#REF!</f>
        <v>#REF!</v>
      </c>
      <c r="D295" s="588" t="str">
        <f t="shared" si="88"/>
        <v>#REF!</v>
      </c>
      <c r="E295" s="588" t="str">
        <f t="shared" si="88"/>
        <v>#REF!</v>
      </c>
      <c r="F295" s="589" t="str">
        <f t="shared" si="88"/>
        <v>#REF!</v>
      </c>
      <c r="G295" s="588" t="str">
        <f t="shared" si="88"/>
        <v>#REF!</v>
      </c>
      <c r="H295" s="588" t="str">
        <f t="shared" si="88"/>
        <v>#REF!</v>
      </c>
      <c r="I295" s="588" t="str">
        <f t="shared" si="88"/>
        <v>#REF!</v>
      </c>
      <c r="J295" s="255"/>
      <c r="K295" s="606"/>
      <c r="L295" s="194"/>
      <c r="M295" s="194"/>
      <c r="N295" s="194"/>
      <c r="O295" s="194"/>
      <c r="P295" s="194"/>
      <c r="Q295" s="194"/>
      <c r="R295" s="194"/>
      <c r="S295" s="194"/>
      <c r="T295" s="194"/>
      <c r="U295" s="194"/>
      <c r="V295" s="194"/>
      <c r="W295" s="194"/>
      <c r="X295" s="194"/>
      <c r="Y295" s="194"/>
      <c r="Z295" s="194"/>
    </row>
    <row r="296" hidden="1">
      <c r="A296" s="254">
        <v>333.0</v>
      </c>
      <c r="B296" s="588" t="str">
        <f t="shared" si="1"/>
        <v>#REF!</v>
      </c>
      <c r="C296" s="255" t="str">
        <f t="shared" ref="C296:I296" si="89">#REF!</f>
        <v>#REF!</v>
      </c>
      <c r="D296" s="588" t="str">
        <f t="shared" si="89"/>
        <v>#REF!</v>
      </c>
      <c r="E296" s="588" t="str">
        <f t="shared" si="89"/>
        <v>#REF!</v>
      </c>
      <c r="F296" s="589" t="str">
        <f t="shared" si="89"/>
        <v>#REF!</v>
      </c>
      <c r="G296" s="588" t="str">
        <f t="shared" si="89"/>
        <v>#REF!</v>
      </c>
      <c r="H296" s="588" t="str">
        <f t="shared" si="89"/>
        <v>#REF!</v>
      </c>
      <c r="I296" s="588" t="str">
        <f t="shared" si="89"/>
        <v>#REF!</v>
      </c>
      <c r="J296" s="255"/>
      <c r="K296" s="574"/>
      <c r="L296" s="194"/>
      <c r="M296" s="194"/>
      <c r="N296" s="194"/>
      <c r="O296" s="194"/>
      <c r="P296" s="194"/>
      <c r="Q296" s="194"/>
      <c r="R296" s="194"/>
      <c r="S296" s="194"/>
      <c r="T296" s="194"/>
      <c r="U296" s="194"/>
      <c r="V296" s="194"/>
      <c r="W296" s="194"/>
      <c r="X296" s="194"/>
      <c r="Y296" s="194"/>
      <c r="Z296" s="194"/>
    </row>
    <row r="297" hidden="1">
      <c r="A297" s="254">
        <v>334.0</v>
      </c>
      <c r="B297" s="588" t="str">
        <f t="shared" si="1"/>
        <v>#REF!</v>
      </c>
      <c r="C297" s="255" t="str">
        <f t="shared" ref="C297:I297" si="90">#REF!</f>
        <v>#REF!</v>
      </c>
      <c r="D297" s="588" t="str">
        <f t="shared" si="90"/>
        <v>#REF!</v>
      </c>
      <c r="E297" s="588" t="str">
        <f t="shared" si="90"/>
        <v>#REF!</v>
      </c>
      <c r="F297" s="589" t="str">
        <f t="shared" si="90"/>
        <v>#REF!</v>
      </c>
      <c r="G297" s="588" t="str">
        <f t="shared" si="90"/>
        <v>#REF!</v>
      </c>
      <c r="H297" s="588" t="str">
        <f t="shared" si="90"/>
        <v>#REF!</v>
      </c>
      <c r="I297" s="588" t="str">
        <f t="shared" si="90"/>
        <v>#REF!</v>
      </c>
      <c r="J297" s="255"/>
      <c r="K297" s="574"/>
      <c r="L297" s="194"/>
      <c r="M297" s="194"/>
      <c r="N297" s="194"/>
      <c r="O297" s="194"/>
      <c r="P297" s="194"/>
      <c r="Q297" s="194"/>
      <c r="R297" s="194"/>
      <c r="S297" s="194"/>
      <c r="T297" s="194"/>
      <c r="U297" s="194"/>
      <c r="V297" s="194"/>
      <c r="W297" s="194"/>
      <c r="X297" s="194"/>
      <c r="Y297" s="194"/>
      <c r="Z297" s="194"/>
    </row>
    <row r="298" hidden="1">
      <c r="A298" s="254">
        <v>335.0</v>
      </c>
      <c r="B298" s="588" t="str">
        <f t="shared" si="1"/>
        <v>#REF!</v>
      </c>
      <c r="C298" s="255" t="str">
        <f t="shared" ref="C298:I298" si="91">#REF!</f>
        <v>#REF!</v>
      </c>
      <c r="D298" s="588" t="str">
        <f t="shared" si="91"/>
        <v>#REF!</v>
      </c>
      <c r="E298" s="588" t="str">
        <f t="shared" si="91"/>
        <v>#REF!</v>
      </c>
      <c r="F298" s="589" t="str">
        <f t="shared" si="91"/>
        <v>#REF!</v>
      </c>
      <c r="G298" s="588" t="str">
        <f t="shared" si="91"/>
        <v>#REF!</v>
      </c>
      <c r="H298" s="588" t="str">
        <f t="shared" si="91"/>
        <v>#REF!</v>
      </c>
      <c r="I298" s="588" t="str">
        <f t="shared" si="91"/>
        <v>#REF!</v>
      </c>
      <c r="J298" s="255"/>
      <c r="K298" s="608"/>
      <c r="L298" s="194"/>
      <c r="M298" s="194"/>
      <c r="N298" s="194"/>
      <c r="O298" s="194"/>
      <c r="P298" s="194"/>
      <c r="Q298" s="194"/>
      <c r="R298" s="194"/>
      <c r="S298" s="194"/>
      <c r="T298" s="194"/>
      <c r="U298" s="194"/>
      <c r="V298" s="194"/>
      <c r="W298" s="194"/>
      <c r="X298" s="194"/>
      <c r="Y298" s="194"/>
      <c r="Z298" s="194"/>
    </row>
    <row r="299" hidden="1">
      <c r="A299" s="254">
        <v>336.0</v>
      </c>
      <c r="B299" s="588" t="str">
        <f t="shared" si="1"/>
        <v>#REF!</v>
      </c>
      <c r="C299" s="255" t="str">
        <f t="shared" ref="C299:I299" si="92">#REF!</f>
        <v>#REF!</v>
      </c>
      <c r="D299" s="588" t="str">
        <f t="shared" si="92"/>
        <v>#REF!</v>
      </c>
      <c r="E299" s="588" t="str">
        <f t="shared" si="92"/>
        <v>#REF!</v>
      </c>
      <c r="F299" s="589" t="str">
        <f t="shared" si="92"/>
        <v>#REF!</v>
      </c>
      <c r="G299" s="588" t="str">
        <f t="shared" si="92"/>
        <v>#REF!</v>
      </c>
      <c r="H299" s="588" t="str">
        <f t="shared" si="92"/>
        <v>#REF!</v>
      </c>
      <c r="I299" s="588" t="str">
        <f t="shared" si="92"/>
        <v>#REF!</v>
      </c>
      <c r="J299" s="255"/>
      <c r="K299" s="574"/>
      <c r="L299" s="194"/>
      <c r="M299" s="194"/>
      <c r="N299" s="194"/>
      <c r="O299" s="194"/>
      <c r="P299" s="194"/>
      <c r="Q299" s="194"/>
      <c r="R299" s="194"/>
      <c r="S299" s="194"/>
      <c r="T299" s="194"/>
      <c r="U299" s="194"/>
      <c r="V299" s="194"/>
      <c r="W299" s="194"/>
      <c r="X299" s="194"/>
      <c r="Y299" s="194"/>
      <c r="Z299" s="194"/>
    </row>
    <row r="300" hidden="1">
      <c r="A300" s="254">
        <v>337.0</v>
      </c>
      <c r="B300" s="588" t="str">
        <f t="shared" si="1"/>
        <v>#REF!</v>
      </c>
      <c r="C300" s="255" t="str">
        <f t="shared" ref="C300:I300" si="93">#REF!</f>
        <v>#REF!</v>
      </c>
      <c r="D300" s="588" t="str">
        <f t="shared" si="93"/>
        <v>#REF!</v>
      </c>
      <c r="E300" s="588" t="str">
        <f t="shared" si="93"/>
        <v>#REF!</v>
      </c>
      <c r="F300" s="589" t="str">
        <f t="shared" si="93"/>
        <v>#REF!</v>
      </c>
      <c r="G300" s="588" t="str">
        <f t="shared" si="93"/>
        <v>#REF!</v>
      </c>
      <c r="H300" s="588" t="str">
        <f t="shared" si="93"/>
        <v>#REF!</v>
      </c>
      <c r="I300" s="588" t="str">
        <f t="shared" si="93"/>
        <v>#REF!</v>
      </c>
      <c r="J300" s="255"/>
      <c r="K300" s="57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</row>
    <row r="301" hidden="1">
      <c r="A301" s="254">
        <v>338.0</v>
      </c>
      <c r="B301" s="588" t="str">
        <f t="shared" si="1"/>
        <v>#REF!</v>
      </c>
      <c r="C301" s="255" t="str">
        <f t="shared" ref="C301:I301" si="94">#REF!</f>
        <v>#REF!</v>
      </c>
      <c r="D301" s="588" t="str">
        <f t="shared" si="94"/>
        <v>#REF!</v>
      </c>
      <c r="E301" s="588" t="str">
        <f t="shared" si="94"/>
        <v>#REF!</v>
      </c>
      <c r="F301" s="589" t="str">
        <f t="shared" si="94"/>
        <v>#REF!</v>
      </c>
      <c r="G301" s="588" t="str">
        <f t="shared" si="94"/>
        <v>#REF!</v>
      </c>
      <c r="H301" s="588" t="str">
        <f t="shared" si="94"/>
        <v>#REF!</v>
      </c>
      <c r="I301" s="588" t="str">
        <f t="shared" si="94"/>
        <v>#REF!</v>
      </c>
      <c r="J301" s="255"/>
      <c r="K301" s="574"/>
      <c r="L301" s="194"/>
      <c r="M301" s="194"/>
      <c r="N301" s="194"/>
      <c r="O301" s="194"/>
      <c r="P301" s="194"/>
      <c r="Q301" s="194"/>
      <c r="R301" s="194"/>
      <c r="S301" s="194"/>
      <c r="T301" s="194"/>
      <c r="U301" s="194"/>
      <c r="V301" s="194"/>
      <c r="W301" s="194"/>
      <c r="X301" s="194"/>
      <c r="Y301" s="194"/>
      <c r="Z301" s="194"/>
    </row>
    <row r="302" hidden="1">
      <c r="A302" s="254">
        <v>339.0</v>
      </c>
      <c r="B302" s="588" t="str">
        <f t="shared" si="1"/>
        <v>#REF!</v>
      </c>
      <c r="C302" s="255" t="str">
        <f t="shared" ref="C302:I302" si="95">#REF!</f>
        <v>#REF!</v>
      </c>
      <c r="D302" s="588" t="str">
        <f t="shared" si="95"/>
        <v>#REF!</v>
      </c>
      <c r="E302" s="588" t="str">
        <f t="shared" si="95"/>
        <v>#REF!</v>
      </c>
      <c r="F302" s="589" t="str">
        <f t="shared" si="95"/>
        <v>#REF!</v>
      </c>
      <c r="G302" s="588" t="str">
        <f t="shared" si="95"/>
        <v>#REF!</v>
      </c>
      <c r="H302" s="588" t="str">
        <f t="shared" si="95"/>
        <v>#REF!</v>
      </c>
      <c r="I302" s="588" t="str">
        <f t="shared" si="95"/>
        <v>#REF!</v>
      </c>
      <c r="J302" s="255"/>
      <c r="K302" s="574"/>
      <c r="L302" s="194"/>
      <c r="M302" s="194"/>
      <c r="N302" s="194"/>
      <c r="O302" s="194"/>
      <c r="P302" s="194"/>
      <c r="Q302" s="194"/>
      <c r="R302" s="194"/>
      <c r="S302" s="194"/>
      <c r="T302" s="194"/>
      <c r="U302" s="194"/>
      <c r="V302" s="194"/>
      <c r="W302" s="194"/>
      <c r="X302" s="194"/>
      <c r="Y302" s="194"/>
      <c r="Z302" s="194"/>
    </row>
    <row r="303" hidden="1">
      <c r="A303" s="254">
        <v>340.0</v>
      </c>
      <c r="B303" s="588" t="str">
        <f t="shared" si="1"/>
        <v>#REF!</v>
      </c>
      <c r="C303" s="255" t="str">
        <f t="shared" ref="C303:I303" si="96">#REF!</f>
        <v>#REF!</v>
      </c>
      <c r="D303" s="588" t="str">
        <f t="shared" si="96"/>
        <v>#REF!</v>
      </c>
      <c r="E303" s="588" t="str">
        <f t="shared" si="96"/>
        <v>#REF!</v>
      </c>
      <c r="F303" s="589" t="str">
        <f t="shared" si="96"/>
        <v>#REF!</v>
      </c>
      <c r="G303" s="588" t="str">
        <f t="shared" si="96"/>
        <v>#REF!</v>
      </c>
      <c r="H303" s="588" t="str">
        <f t="shared" si="96"/>
        <v>#REF!</v>
      </c>
      <c r="I303" s="588" t="str">
        <f t="shared" si="96"/>
        <v>#REF!</v>
      </c>
      <c r="J303" s="255"/>
      <c r="K303" s="574"/>
      <c r="L303" s="194"/>
      <c r="M303" s="194"/>
      <c r="N303" s="194"/>
      <c r="O303" s="194"/>
      <c r="P303" s="194"/>
      <c r="Q303" s="194"/>
      <c r="R303" s="194"/>
      <c r="S303" s="194"/>
      <c r="T303" s="194"/>
      <c r="U303" s="194"/>
      <c r="V303" s="194"/>
      <c r="W303" s="194"/>
      <c r="X303" s="194"/>
      <c r="Y303" s="194"/>
      <c r="Z303" s="194"/>
    </row>
    <row r="304" hidden="1">
      <c r="A304" s="254">
        <v>341.0</v>
      </c>
      <c r="B304" s="588" t="str">
        <f t="shared" si="1"/>
        <v>#REF!</v>
      </c>
      <c r="C304" s="255" t="str">
        <f t="shared" ref="C304:I304" si="97">#REF!</f>
        <v>#REF!</v>
      </c>
      <c r="D304" s="588" t="str">
        <f t="shared" si="97"/>
        <v>#REF!</v>
      </c>
      <c r="E304" s="588" t="str">
        <f t="shared" si="97"/>
        <v>#REF!</v>
      </c>
      <c r="F304" s="589" t="str">
        <f t="shared" si="97"/>
        <v>#REF!</v>
      </c>
      <c r="G304" s="588" t="str">
        <f t="shared" si="97"/>
        <v>#REF!</v>
      </c>
      <c r="H304" s="588" t="str">
        <f t="shared" si="97"/>
        <v>#REF!</v>
      </c>
      <c r="I304" s="588" t="str">
        <f t="shared" si="97"/>
        <v>#REF!</v>
      </c>
      <c r="J304" s="255"/>
      <c r="K304" s="574"/>
      <c r="L304" s="194"/>
      <c r="M304" s="194"/>
      <c r="N304" s="194"/>
      <c r="O304" s="194"/>
      <c r="P304" s="194"/>
      <c r="Q304" s="194"/>
      <c r="R304" s="194"/>
      <c r="S304" s="194"/>
      <c r="T304" s="194"/>
      <c r="U304" s="194"/>
      <c r="V304" s="194"/>
      <c r="W304" s="194"/>
      <c r="X304" s="194"/>
      <c r="Y304" s="194"/>
      <c r="Z304" s="194"/>
    </row>
    <row r="305" hidden="1">
      <c r="A305" s="254">
        <v>342.0</v>
      </c>
      <c r="B305" s="588" t="str">
        <f t="shared" si="1"/>
        <v>#REF!</v>
      </c>
      <c r="C305" s="255" t="str">
        <f t="shared" ref="C305:I305" si="98">#REF!</f>
        <v>#REF!</v>
      </c>
      <c r="D305" s="588" t="str">
        <f t="shared" si="98"/>
        <v>#REF!</v>
      </c>
      <c r="E305" s="588" t="str">
        <f t="shared" si="98"/>
        <v>#REF!</v>
      </c>
      <c r="F305" s="589" t="str">
        <f t="shared" si="98"/>
        <v>#REF!</v>
      </c>
      <c r="G305" s="588" t="str">
        <f t="shared" si="98"/>
        <v>#REF!</v>
      </c>
      <c r="H305" s="588" t="str">
        <f t="shared" si="98"/>
        <v>#REF!</v>
      </c>
      <c r="I305" s="588" t="str">
        <f t="shared" si="98"/>
        <v>#REF!</v>
      </c>
      <c r="J305" s="255"/>
      <c r="K305" s="609"/>
      <c r="L305" s="194"/>
      <c r="M305" s="194"/>
      <c r="N305" s="194"/>
      <c r="O305" s="194"/>
      <c r="P305" s="194"/>
      <c r="Q305" s="194"/>
      <c r="R305" s="194"/>
      <c r="S305" s="194"/>
      <c r="T305" s="194"/>
      <c r="U305" s="194"/>
      <c r="V305" s="194"/>
      <c r="W305" s="194"/>
      <c r="X305" s="194"/>
      <c r="Y305" s="194"/>
      <c r="Z305" s="194"/>
    </row>
    <row r="306" hidden="1">
      <c r="A306" s="254">
        <v>343.0</v>
      </c>
      <c r="B306" s="588" t="str">
        <f t="shared" si="1"/>
        <v>#REF!</v>
      </c>
      <c r="C306" s="255" t="str">
        <f t="shared" ref="C306:I306" si="99">#REF!</f>
        <v>#REF!</v>
      </c>
      <c r="D306" s="588" t="str">
        <f t="shared" si="99"/>
        <v>#REF!</v>
      </c>
      <c r="E306" s="588" t="str">
        <f t="shared" si="99"/>
        <v>#REF!</v>
      </c>
      <c r="F306" s="589" t="str">
        <f t="shared" si="99"/>
        <v>#REF!</v>
      </c>
      <c r="G306" s="588" t="str">
        <f t="shared" si="99"/>
        <v>#REF!</v>
      </c>
      <c r="H306" s="588" t="str">
        <f t="shared" si="99"/>
        <v>#REF!</v>
      </c>
      <c r="I306" s="588" t="str">
        <f t="shared" si="99"/>
        <v>#REF!</v>
      </c>
      <c r="J306" s="255"/>
      <c r="K306" s="574"/>
      <c r="L306" s="194"/>
      <c r="M306" s="194"/>
      <c r="N306" s="194"/>
      <c r="O306" s="194"/>
      <c r="P306" s="194"/>
      <c r="Q306" s="194"/>
      <c r="R306" s="194"/>
      <c r="S306" s="194"/>
      <c r="T306" s="194"/>
      <c r="U306" s="194"/>
      <c r="V306" s="194"/>
      <c r="W306" s="194"/>
      <c r="X306" s="194"/>
      <c r="Y306" s="194"/>
      <c r="Z306" s="194"/>
    </row>
    <row r="307" hidden="1">
      <c r="A307" s="254">
        <v>344.0</v>
      </c>
      <c r="B307" s="588" t="str">
        <f t="shared" si="1"/>
        <v>#REF!</v>
      </c>
      <c r="C307" s="255" t="str">
        <f t="shared" ref="C307:I307" si="100">#REF!</f>
        <v>#REF!</v>
      </c>
      <c r="D307" s="588" t="str">
        <f t="shared" si="100"/>
        <v>#REF!</v>
      </c>
      <c r="E307" s="588" t="str">
        <f t="shared" si="100"/>
        <v>#REF!</v>
      </c>
      <c r="F307" s="589" t="str">
        <f t="shared" si="100"/>
        <v>#REF!</v>
      </c>
      <c r="G307" s="588" t="str">
        <f t="shared" si="100"/>
        <v>#REF!</v>
      </c>
      <c r="H307" s="588" t="str">
        <f t="shared" si="100"/>
        <v>#REF!</v>
      </c>
      <c r="I307" s="588" t="str">
        <f t="shared" si="100"/>
        <v>#REF!</v>
      </c>
      <c r="J307" s="255"/>
      <c r="K307" s="574"/>
      <c r="L307" s="194"/>
      <c r="M307" s="194"/>
      <c r="N307" s="194"/>
      <c r="O307" s="194"/>
      <c r="P307" s="194"/>
      <c r="Q307" s="194"/>
      <c r="R307" s="194"/>
      <c r="S307" s="194"/>
      <c r="T307" s="194"/>
      <c r="U307" s="194"/>
      <c r="V307" s="194"/>
      <c r="W307" s="194"/>
      <c r="X307" s="194"/>
      <c r="Y307" s="194"/>
      <c r="Z307" s="194"/>
    </row>
    <row r="308" hidden="1">
      <c r="A308" s="254">
        <v>345.0</v>
      </c>
      <c r="B308" s="588" t="str">
        <f t="shared" si="1"/>
        <v>#REF!</v>
      </c>
      <c r="C308" s="255" t="str">
        <f t="shared" ref="C308:I308" si="101">#REF!</f>
        <v>#REF!</v>
      </c>
      <c r="D308" s="588" t="str">
        <f t="shared" si="101"/>
        <v>#REF!</v>
      </c>
      <c r="E308" s="588" t="str">
        <f t="shared" si="101"/>
        <v>#REF!</v>
      </c>
      <c r="F308" s="589" t="str">
        <f t="shared" si="101"/>
        <v>#REF!</v>
      </c>
      <c r="G308" s="588" t="str">
        <f t="shared" si="101"/>
        <v>#REF!</v>
      </c>
      <c r="H308" s="588" t="str">
        <f t="shared" si="101"/>
        <v>#REF!</v>
      </c>
      <c r="I308" s="588" t="str">
        <f t="shared" si="101"/>
        <v>#REF!</v>
      </c>
      <c r="J308" s="255"/>
      <c r="K308" s="574"/>
      <c r="L308" s="194"/>
      <c r="M308" s="194"/>
      <c r="N308" s="194"/>
      <c r="O308" s="194"/>
      <c r="P308" s="194"/>
      <c r="Q308" s="194"/>
      <c r="R308" s="194"/>
      <c r="S308" s="194"/>
      <c r="T308" s="194"/>
      <c r="U308" s="194"/>
      <c r="V308" s="194"/>
      <c r="W308" s="194"/>
      <c r="X308" s="194"/>
      <c r="Y308" s="194"/>
      <c r="Z308" s="194"/>
    </row>
    <row r="309" hidden="1">
      <c r="A309" s="254">
        <v>346.0</v>
      </c>
      <c r="B309" s="588" t="str">
        <f t="shared" si="1"/>
        <v>#REF!</v>
      </c>
      <c r="C309" s="255" t="str">
        <f t="shared" ref="C309:I309" si="102">#REF!</f>
        <v>#REF!</v>
      </c>
      <c r="D309" s="588" t="str">
        <f t="shared" si="102"/>
        <v>#REF!</v>
      </c>
      <c r="E309" s="588" t="str">
        <f t="shared" si="102"/>
        <v>#REF!</v>
      </c>
      <c r="F309" s="589" t="str">
        <f t="shared" si="102"/>
        <v>#REF!</v>
      </c>
      <c r="G309" s="588" t="str">
        <f t="shared" si="102"/>
        <v>#REF!</v>
      </c>
      <c r="H309" s="588" t="str">
        <f t="shared" si="102"/>
        <v>#REF!</v>
      </c>
      <c r="I309" s="588" t="str">
        <f t="shared" si="102"/>
        <v>#REF!</v>
      </c>
      <c r="J309" s="255"/>
      <c r="K309" s="574"/>
      <c r="L309" s="194"/>
      <c r="M309" s="194"/>
      <c r="N309" s="194"/>
      <c r="O309" s="194"/>
      <c r="P309" s="194"/>
      <c r="Q309" s="194"/>
      <c r="R309" s="194"/>
      <c r="S309" s="194"/>
      <c r="T309" s="194"/>
      <c r="U309" s="194"/>
      <c r="V309" s="194"/>
      <c r="W309" s="194"/>
      <c r="X309" s="194"/>
      <c r="Y309" s="194"/>
      <c r="Z309" s="194"/>
    </row>
    <row r="310" hidden="1">
      <c r="A310" s="254">
        <v>347.0</v>
      </c>
      <c r="B310" s="588" t="str">
        <f t="shared" si="1"/>
        <v>#REF!</v>
      </c>
      <c r="C310" s="255" t="str">
        <f t="shared" ref="C310:I310" si="103">#REF!</f>
        <v>#REF!</v>
      </c>
      <c r="D310" s="588" t="str">
        <f t="shared" si="103"/>
        <v>#REF!</v>
      </c>
      <c r="E310" s="588" t="str">
        <f t="shared" si="103"/>
        <v>#REF!</v>
      </c>
      <c r="F310" s="589" t="str">
        <f t="shared" si="103"/>
        <v>#REF!</v>
      </c>
      <c r="G310" s="588" t="str">
        <f t="shared" si="103"/>
        <v>#REF!</v>
      </c>
      <c r="H310" s="588" t="str">
        <f t="shared" si="103"/>
        <v>#REF!</v>
      </c>
      <c r="I310" s="588" t="str">
        <f t="shared" si="103"/>
        <v>#REF!</v>
      </c>
      <c r="J310" s="255"/>
      <c r="K310" s="574"/>
      <c r="L310" s="194"/>
      <c r="M310" s="194"/>
      <c r="N310" s="194"/>
      <c r="O310" s="194"/>
      <c r="P310" s="194"/>
      <c r="Q310" s="194"/>
      <c r="R310" s="194"/>
      <c r="S310" s="194"/>
      <c r="T310" s="194"/>
      <c r="U310" s="194"/>
      <c r="V310" s="194"/>
      <c r="W310" s="194"/>
      <c r="X310" s="194"/>
      <c r="Y310" s="194"/>
      <c r="Z310" s="194"/>
    </row>
    <row r="311" hidden="1">
      <c r="A311" s="254">
        <v>348.0</v>
      </c>
      <c r="B311" s="588" t="str">
        <f t="shared" si="1"/>
        <v>#REF!</v>
      </c>
      <c r="C311" s="255" t="str">
        <f t="shared" ref="C311:I311" si="104">#REF!</f>
        <v>#REF!</v>
      </c>
      <c r="D311" s="588" t="str">
        <f t="shared" si="104"/>
        <v>#REF!</v>
      </c>
      <c r="E311" s="588" t="str">
        <f t="shared" si="104"/>
        <v>#REF!</v>
      </c>
      <c r="F311" s="589" t="str">
        <f t="shared" si="104"/>
        <v>#REF!</v>
      </c>
      <c r="G311" s="588" t="str">
        <f t="shared" si="104"/>
        <v>#REF!</v>
      </c>
      <c r="H311" s="588" t="str">
        <f t="shared" si="104"/>
        <v>#REF!</v>
      </c>
      <c r="I311" s="588" t="str">
        <f t="shared" si="104"/>
        <v>#REF!</v>
      </c>
      <c r="J311" s="255"/>
      <c r="K311" s="606"/>
      <c r="L311" s="194"/>
      <c r="M311" s="194"/>
      <c r="N311" s="194"/>
      <c r="O311" s="194"/>
      <c r="P311" s="194"/>
      <c r="Q311" s="194"/>
      <c r="R311" s="194"/>
      <c r="S311" s="194"/>
      <c r="T311" s="194"/>
      <c r="U311" s="194"/>
      <c r="V311" s="194"/>
      <c r="W311" s="194"/>
      <c r="X311" s="194"/>
      <c r="Y311" s="194"/>
      <c r="Z311" s="194"/>
    </row>
    <row r="312" hidden="1">
      <c r="A312" s="254">
        <v>349.0</v>
      </c>
      <c r="B312" s="588" t="str">
        <f t="shared" si="1"/>
        <v>#REF!</v>
      </c>
      <c r="C312" s="255" t="str">
        <f t="shared" ref="C312:I312" si="105">#REF!</f>
        <v>#REF!</v>
      </c>
      <c r="D312" s="588" t="str">
        <f t="shared" si="105"/>
        <v>#REF!</v>
      </c>
      <c r="E312" s="588" t="str">
        <f t="shared" si="105"/>
        <v>#REF!</v>
      </c>
      <c r="F312" s="589" t="str">
        <f t="shared" si="105"/>
        <v>#REF!</v>
      </c>
      <c r="G312" s="588" t="str">
        <f t="shared" si="105"/>
        <v>#REF!</v>
      </c>
      <c r="H312" s="588" t="str">
        <f t="shared" si="105"/>
        <v>#REF!</v>
      </c>
      <c r="I312" s="588" t="str">
        <f t="shared" si="105"/>
        <v>#REF!</v>
      </c>
      <c r="J312" s="255"/>
      <c r="K312" s="574"/>
      <c r="L312" s="194"/>
      <c r="M312" s="194"/>
      <c r="N312" s="194"/>
      <c r="O312" s="194"/>
      <c r="P312" s="194"/>
      <c r="Q312" s="194"/>
      <c r="R312" s="194"/>
      <c r="S312" s="194"/>
      <c r="T312" s="194"/>
      <c r="U312" s="194"/>
      <c r="V312" s="194"/>
      <c r="W312" s="194"/>
      <c r="X312" s="194"/>
      <c r="Y312" s="194"/>
      <c r="Z312" s="194"/>
    </row>
    <row r="313" hidden="1">
      <c r="A313" s="254">
        <v>350.0</v>
      </c>
      <c r="B313" s="588" t="str">
        <f t="shared" si="1"/>
        <v>#REF!</v>
      </c>
      <c r="C313" s="255" t="str">
        <f t="shared" ref="C313:I313" si="106">#REF!</f>
        <v>#REF!</v>
      </c>
      <c r="D313" s="588" t="str">
        <f t="shared" si="106"/>
        <v>#REF!</v>
      </c>
      <c r="E313" s="588" t="str">
        <f t="shared" si="106"/>
        <v>#REF!</v>
      </c>
      <c r="F313" s="589" t="str">
        <f t="shared" si="106"/>
        <v>#REF!</v>
      </c>
      <c r="G313" s="588" t="str">
        <f t="shared" si="106"/>
        <v>#REF!</v>
      </c>
      <c r="H313" s="588" t="str">
        <f t="shared" si="106"/>
        <v>#REF!</v>
      </c>
      <c r="I313" s="588" t="str">
        <f t="shared" si="106"/>
        <v>#REF!</v>
      </c>
      <c r="J313" s="255"/>
      <c r="K313" s="574"/>
      <c r="L313" s="194"/>
      <c r="M313" s="194"/>
      <c r="N313" s="194"/>
      <c r="O313" s="194"/>
      <c r="P313" s="194"/>
      <c r="Q313" s="194"/>
      <c r="R313" s="194"/>
      <c r="S313" s="194"/>
      <c r="T313" s="194"/>
      <c r="U313" s="194"/>
      <c r="V313" s="194"/>
      <c r="W313" s="194"/>
      <c r="X313" s="194"/>
      <c r="Y313" s="194"/>
      <c r="Z313" s="194"/>
    </row>
    <row r="314" hidden="1">
      <c r="A314" s="254">
        <v>351.0</v>
      </c>
      <c r="B314" s="588" t="str">
        <f t="shared" si="1"/>
        <v>#REF!</v>
      </c>
      <c r="C314" s="255" t="str">
        <f t="shared" ref="C314:I314" si="107">#REF!</f>
        <v>#REF!</v>
      </c>
      <c r="D314" s="588" t="str">
        <f t="shared" si="107"/>
        <v>#REF!</v>
      </c>
      <c r="E314" s="588" t="str">
        <f t="shared" si="107"/>
        <v>#REF!</v>
      </c>
      <c r="F314" s="589" t="str">
        <f t="shared" si="107"/>
        <v>#REF!</v>
      </c>
      <c r="G314" s="588" t="str">
        <f t="shared" si="107"/>
        <v>#REF!</v>
      </c>
      <c r="H314" s="588" t="str">
        <f t="shared" si="107"/>
        <v>#REF!</v>
      </c>
      <c r="I314" s="588" t="str">
        <f t="shared" si="107"/>
        <v>#REF!</v>
      </c>
      <c r="J314" s="255"/>
      <c r="K314" s="574"/>
      <c r="L314" s="194"/>
      <c r="M314" s="194"/>
      <c r="N314" s="194"/>
      <c r="O314" s="194"/>
      <c r="P314" s="194"/>
      <c r="Q314" s="194"/>
      <c r="R314" s="194"/>
      <c r="S314" s="194"/>
      <c r="T314" s="194"/>
      <c r="U314" s="194"/>
      <c r="V314" s="194"/>
      <c r="W314" s="194"/>
      <c r="X314" s="194"/>
      <c r="Y314" s="194"/>
      <c r="Z314" s="194"/>
    </row>
    <row r="315" hidden="1">
      <c r="A315" s="254">
        <v>352.0</v>
      </c>
      <c r="B315" s="588" t="str">
        <f t="shared" si="1"/>
        <v>#REF!</v>
      </c>
      <c r="C315" s="255" t="str">
        <f t="shared" ref="C315:I315" si="108">#REF!</f>
        <v>#REF!</v>
      </c>
      <c r="D315" s="588" t="str">
        <f t="shared" si="108"/>
        <v>#REF!</v>
      </c>
      <c r="E315" s="588" t="str">
        <f t="shared" si="108"/>
        <v>#REF!</v>
      </c>
      <c r="F315" s="589" t="str">
        <f t="shared" si="108"/>
        <v>#REF!</v>
      </c>
      <c r="G315" s="588" t="str">
        <f t="shared" si="108"/>
        <v>#REF!</v>
      </c>
      <c r="H315" s="588" t="str">
        <f t="shared" si="108"/>
        <v>#REF!</v>
      </c>
      <c r="I315" s="588" t="str">
        <f t="shared" si="108"/>
        <v>#REF!</v>
      </c>
      <c r="J315" s="255"/>
      <c r="K315" s="574"/>
      <c r="L315" s="194"/>
      <c r="M315" s="194"/>
      <c r="N315" s="194"/>
      <c r="O315" s="194"/>
      <c r="P315" s="194"/>
      <c r="Q315" s="194"/>
      <c r="R315" s="194"/>
      <c r="S315" s="194"/>
      <c r="T315" s="194"/>
      <c r="U315" s="194"/>
      <c r="V315" s="194"/>
      <c r="W315" s="194"/>
      <c r="X315" s="194"/>
      <c r="Y315" s="194"/>
      <c r="Z315" s="194"/>
    </row>
    <row r="316" hidden="1">
      <c r="A316" s="254">
        <v>353.0</v>
      </c>
      <c r="B316" s="588" t="str">
        <f t="shared" si="1"/>
        <v>#REF!</v>
      </c>
      <c r="C316" s="255" t="str">
        <f t="shared" ref="C316:I316" si="109">#REF!</f>
        <v>#REF!</v>
      </c>
      <c r="D316" s="588" t="str">
        <f t="shared" si="109"/>
        <v>#REF!</v>
      </c>
      <c r="E316" s="588" t="str">
        <f t="shared" si="109"/>
        <v>#REF!</v>
      </c>
      <c r="F316" s="589" t="str">
        <f t="shared" si="109"/>
        <v>#REF!</v>
      </c>
      <c r="G316" s="588" t="str">
        <f t="shared" si="109"/>
        <v>#REF!</v>
      </c>
      <c r="H316" s="588" t="str">
        <f t="shared" si="109"/>
        <v>#REF!</v>
      </c>
      <c r="I316" s="588" t="str">
        <f t="shared" si="109"/>
        <v>#REF!</v>
      </c>
      <c r="J316" s="255"/>
      <c r="K316" s="574"/>
      <c r="L316" s="194"/>
      <c r="M316" s="194"/>
      <c r="N316" s="194"/>
      <c r="O316" s="194"/>
      <c r="P316" s="194"/>
      <c r="Q316" s="194"/>
      <c r="R316" s="194"/>
      <c r="S316" s="194"/>
      <c r="T316" s="194"/>
      <c r="U316" s="194"/>
      <c r="V316" s="194"/>
      <c r="W316" s="194"/>
      <c r="X316" s="194"/>
      <c r="Y316" s="194"/>
      <c r="Z316" s="194"/>
    </row>
    <row r="317" hidden="1">
      <c r="A317" s="254">
        <v>354.0</v>
      </c>
      <c r="B317" s="588" t="str">
        <f t="shared" si="1"/>
        <v>#REF!</v>
      </c>
      <c r="C317" s="255" t="str">
        <f t="shared" ref="C317:I317" si="110">#REF!</f>
        <v>#REF!</v>
      </c>
      <c r="D317" s="588" t="str">
        <f t="shared" si="110"/>
        <v>#REF!</v>
      </c>
      <c r="E317" s="588" t="str">
        <f t="shared" si="110"/>
        <v>#REF!</v>
      </c>
      <c r="F317" s="589" t="str">
        <f t="shared" si="110"/>
        <v>#REF!</v>
      </c>
      <c r="G317" s="588" t="str">
        <f t="shared" si="110"/>
        <v>#REF!</v>
      </c>
      <c r="H317" s="588" t="str">
        <f t="shared" si="110"/>
        <v>#REF!</v>
      </c>
      <c r="I317" s="588" t="str">
        <f t="shared" si="110"/>
        <v>#REF!</v>
      </c>
      <c r="J317" s="255"/>
      <c r="K317" s="574"/>
      <c r="L317" s="194"/>
      <c r="M317" s="194"/>
      <c r="N317" s="194"/>
      <c r="O317" s="194"/>
      <c r="P317" s="194"/>
      <c r="Q317" s="194"/>
      <c r="R317" s="194"/>
      <c r="S317" s="194"/>
      <c r="T317" s="194"/>
      <c r="U317" s="194"/>
      <c r="V317" s="194"/>
      <c r="W317" s="194"/>
      <c r="X317" s="194"/>
      <c r="Y317" s="194"/>
      <c r="Z317" s="194"/>
    </row>
    <row r="318" hidden="1">
      <c r="A318" s="254">
        <v>355.0</v>
      </c>
      <c r="B318" s="588" t="str">
        <f t="shared" si="1"/>
        <v>#REF!</v>
      </c>
      <c r="C318" s="255" t="str">
        <f t="shared" ref="C318:I318" si="111">#REF!</f>
        <v>#REF!</v>
      </c>
      <c r="D318" s="588" t="str">
        <f t="shared" si="111"/>
        <v>#REF!</v>
      </c>
      <c r="E318" s="588" t="str">
        <f t="shared" si="111"/>
        <v>#REF!</v>
      </c>
      <c r="F318" s="589" t="str">
        <f t="shared" si="111"/>
        <v>#REF!</v>
      </c>
      <c r="G318" s="588" t="str">
        <f t="shared" si="111"/>
        <v>#REF!</v>
      </c>
      <c r="H318" s="588" t="str">
        <f t="shared" si="111"/>
        <v>#REF!</v>
      </c>
      <c r="I318" s="588" t="str">
        <f t="shared" si="111"/>
        <v>#REF!</v>
      </c>
      <c r="J318" s="255"/>
      <c r="K318" s="574"/>
      <c r="L318" s="194"/>
      <c r="M318" s="194"/>
      <c r="N318" s="194"/>
      <c r="O318" s="194"/>
      <c r="P318" s="194"/>
      <c r="Q318" s="194"/>
      <c r="R318" s="194"/>
      <c r="S318" s="194"/>
      <c r="T318" s="194"/>
      <c r="U318" s="194"/>
      <c r="V318" s="194"/>
      <c r="W318" s="194"/>
      <c r="X318" s="194"/>
      <c r="Y318" s="194"/>
      <c r="Z318" s="194"/>
    </row>
    <row r="319" hidden="1">
      <c r="A319" s="254">
        <v>356.0</v>
      </c>
      <c r="B319" s="588" t="str">
        <f t="shared" si="1"/>
        <v>#REF!</v>
      </c>
      <c r="C319" s="255" t="str">
        <f t="shared" ref="C319:I319" si="112">#REF!</f>
        <v>#REF!</v>
      </c>
      <c r="D319" s="588" t="str">
        <f t="shared" si="112"/>
        <v>#REF!</v>
      </c>
      <c r="E319" s="588" t="str">
        <f t="shared" si="112"/>
        <v>#REF!</v>
      </c>
      <c r="F319" s="589" t="str">
        <f t="shared" si="112"/>
        <v>#REF!</v>
      </c>
      <c r="G319" s="588" t="str">
        <f t="shared" si="112"/>
        <v>#REF!</v>
      </c>
      <c r="H319" s="588" t="str">
        <f t="shared" si="112"/>
        <v>#REF!</v>
      </c>
      <c r="I319" s="588" t="str">
        <f t="shared" si="112"/>
        <v>#REF!</v>
      </c>
      <c r="J319" s="255"/>
      <c r="K319" s="574"/>
      <c r="L319" s="194"/>
      <c r="M319" s="194"/>
      <c r="N319" s="194"/>
      <c r="O319" s="194"/>
      <c r="P319" s="194"/>
      <c r="Q319" s="194"/>
      <c r="R319" s="194"/>
      <c r="S319" s="194"/>
      <c r="T319" s="194"/>
      <c r="U319" s="194"/>
      <c r="V319" s="194"/>
      <c r="W319" s="194"/>
      <c r="X319" s="194"/>
      <c r="Y319" s="194"/>
      <c r="Z319" s="194"/>
    </row>
    <row r="320" hidden="1">
      <c r="A320" s="254">
        <v>357.0</v>
      </c>
      <c r="B320" s="588" t="str">
        <f t="shared" si="1"/>
        <v>#REF!</v>
      </c>
      <c r="C320" s="255" t="str">
        <f t="shared" ref="C320:I320" si="113">#REF!</f>
        <v>#REF!</v>
      </c>
      <c r="D320" s="588" t="str">
        <f t="shared" si="113"/>
        <v>#REF!</v>
      </c>
      <c r="E320" s="588" t="str">
        <f t="shared" si="113"/>
        <v>#REF!</v>
      </c>
      <c r="F320" s="589" t="str">
        <f t="shared" si="113"/>
        <v>#REF!</v>
      </c>
      <c r="G320" s="588" t="str">
        <f t="shared" si="113"/>
        <v>#REF!</v>
      </c>
      <c r="H320" s="588" t="str">
        <f t="shared" si="113"/>
        <v>#REF!</v>
      </c>
      <c r="I320" s="588" t="str">
        <f t="shared" si="113"/>
        <v>#REF!</v>
      </c>
      <c r="J320" s="255"/>
      <c r="K320" s="57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</row>
    <row r="321" hidden="1">
      <c r="A321" s="254">
        <v>358.0</v>
      </c>
      <c r="B321" s="588" t="str">
        <f t="shared" si="1"/>
        <v>#REF!</v>
      </c>
      <c r="C321" s="255" t="str">
        <f t="shared" ref="C321:I321" si="114">#REF!</f>
        <v>#REF!</v>
      </c>
      <c r="D321" s="588" t="str">
        <f t="shared" si="114"/>
        <v>#REF!</v>
      </c>
      <c r="E321" s="588" t="str">
        <f t="shared" si="114"/>
        <v>#REF!</v>
      </c>
      <c r="F321" s="589" t="str">
        <f t="shared" si="114"/>
        <v>#REF!</v>
      </c>
      <c r="G321" s="588" t="str">
        <f t="shared" si="114"/>
        <v>#REF!</v>
      </c>
      <c r="H321" s="588" t="str">
        <f t="shared" si="114"/>
        <v>#REF!</v>
      </c>
      <c r="I321" s="588" t="str">
        <f t="shared" si="114"/>
        <v>#REF!</v>
      </c>
      <c r="J321" s="255"/>
      <c r="K321" s="574"/>
      <c r="L321" s="194"/>
      <c r="M321" s="194"/>
      <c r="N321" s="194"/>
      <c r="O321" s="194"/>
      <c r="P321" s="194"/>
      <c r="Q321" s="194"/>
      <c r="R321" s="194"/>
      <c r="S321" s="194"/>
      <c r="T321" s="194"/>
      <c r="U321" s="194"/>
      <c r="V321" s="194"/>
      <c r="W321" s="194"/>
      <c r="X321" s="194"/>
      <c r="Y321" s="194"/>
      <c r="Z321" s="194"/>
    </row>
    <row r="322" hidden="1">
      <c r="A322" s="254">
        <v>359.0</v>
      </c>
      <c r="B322" s="588" t="str">
        <f t="shared" si="1"/>
        <v>#REF!</v>
      </c>
      <c r="C322" s="255" t="str">
        <f t="shared" ref="C322:I322" si="115">#REF!</f>
        <v>#REF!</v>
      </c>
      <c r="D322" s="588" t="str">
        <f t="shared" si="115"/>
        <v>#REF!</v>
      </c>
      <c r="E322" s="588" t="str">
        <f t="shared" si="115"/>
        <v>#REF!</v>
      </c>
      <c r="F322" s="589" t="str">
        <f t="shared" si="115"/>
        <v>#REF!</v>
      </c>
      <c r="G322" s="588" t="str">
        <f t="shared" si="115"/>
        <v>#REF!</v>
      </c>
      <c r="H322" s="588" t="str">
        <f t="shared" si="115"/>
        <v>#REF!</v>
      </c>
      <c r="I322" s="588" t="str">
        <f t="shared" si="115"/>
        <v>#REF!</v>
      </c>
      <c r="J322" s="255"/>
      <c r="K322" s="574"/>
      <c r="L322" s="194"/>
      <c r="M322" s="194"/>
      <c r="N322" s="194"/>
      <c r="O322" s="194"/>
      <c r="P322" s="194"/>
      <c r="Q322" s="194"/>
      <c r="R322" s="194"/>
      <c r="S322" s="194"/>
      <c r="T322" s="194"/>
      <c r="U322" s="194"/>
      <c r="V322" s="194"/>
      <c r="W322" s="194"/>
      <c r="X322" s="194"/>
      <c r="Y322" s="194"/>
      <c r="Z322" s="194"/>
    </row>
    <row r="323" hidden="1">
      <c r="A323" s="254">
        <v>360.0</v>
      </c>
      <c r="B323" s="588" t="str">
        <f t="shared" si="1"/>
        <v>#REF!</v>
      </c>
      <c r="C323" s="255" t="str">
        <f t="shared" ref="C323:I323" si="116">#REF!</f>
        <v>#REF!</v>
      </c>
      <c r="D323" s="588" t="str">
        <f t="shared" si="116"/>
        <v>#REF!</v>
      </c>
      <c r="E323" s="588" t="str">
        <f t="shared" si="116"/>
        <v>#REF!</v>
      </c>
      <c r="F323" s="589" t="str">
        <f t="shared" si="116"/>
        <v>#REF!</v>
      </c>
      <c r="G323" s="588" t="str">
        <f t="shared" si="116"/>
        <v>#REF!</v>
      </c>
      <c r="H323" s="588" t="str">
        <f t="shared" si="116"/>
        <v>#REF!</v>
      </c>
      <c r="I323" s="588" t="str">
        <f t="shared" si="116"/>
        <v>#REF!</v>
      </c>
      <c r="J323" s="255"/>
      <c r="K323" s="574"/>
      <c r="L323" s="194"/>
      <c r="M323" s="194"/>
      <c r="N323" s="194"/>
      <c r="O323" s="194"/>
      <c r="P323" s="194"/>
      <c r="Q323" s="194"/>
      <c r="R323" s="194"/>
      <c r="S323" s="194"/>
      <c r="T323" s="194"/>
      <c r="U323" s="194"/>
      <c r="V323" s="194"/>
      <c r="W323" s="194"/>
      <c r="X323" s="194"/>
      <c r="Y323" s="194"/>
      <c r="Z323" s="194"/>
    </row>
    <row r="324" hidden="1">
      <c r="A324" s="254">
        <v>361.0</v>
      </c>
      <c r="B324" s="588" t="str">
        <f t="shared" si="1"/>
        <v>#REF!</v>
      </c>
      <c r="C324" s="255" t="str">
        <f t="shared" ref="C324:I324" si="117">#REF!</f>
        <v>#REF!</v>
      </c>
      <c r="D324" s="588" t="str">
        <f t="shared" si="117"/>
        <v>#REF!</v>
      </c>
      <c r="E324" s="588" t="str">
        <f t="shared" si="117"/>
        <v>#REF!</v>
      </c>
      <c r="F324" s="589" t="str">
        <f t="shared" si="117"/>
        <v>#REF!</v>
      </c>
      <c r="G324" s="588" t="str">
        <f t="shared" si="117"/>
        <v>#REF!</v>
      </c>
      <c r="H324" s="588" t="str">
        <f t="shared" si="117"/>
        <v>#REF!</v>
      </c>
      <c r="I324" s="588" t="str">
        <f t="shared" si="117"/>
        <v>#REF!</v>
      </c>
      <c r="J324" s="255"/>
      <c r="K324" s="574"/>
      <c r="L324" s="194"/>
      <c r="M324" s="194"/>
      <c r="N324" s="194"/>
      <c r="O324" s="194"/>
      <c r="P324" s="194"/>
      <c r="Q324" s="194"/>
      <c r="R324" s="194"/>
      <c r="S324" s="194"/>
      <c r="T324" s="194"/>
      <c r="U324" s="194"/>
      <c r="V324" s="194"/>
      <c r="W324" s="194"/>
      <c r="X324" s="194"/>
      <c r="Y324" s="194"/>
      <c r="Z324" s="194"/>
    </row>
    <row r="325" hidden="1">
      <c r="A325" s="254">
        <v>362.0</v>
      </c>
      <c r="B325" s="588" t="str">
        <f t="shared" si="1"/>
        <v>#REF!</v>
      </c>
      <c r="C325" s="255" t="str">
        <f t="shared" ref="C325:I325" si="118">#REF!</f>
        <v>#REF!</v>
      </c>
      <c r="D325" s="588" t="str">
        <f t="shared" si="118"/>
        <v>#REF!</v>
      </c>
      <c r="E325" s="588" t="str">
        <f t="shared" si="118"/>
        <v>#REF!</v>
      </c>
      <c r="F325" s="589" t="str">
        <f t="shared" si="118"/>
        <v>#REF!</v>
      </c>
      <c r="G325" s="588" t="str">
        <f t="shared" si="118"/>
        <v>#REF!</v>
      </c>
      <c r="H325" s="588" t="str">
        <f t="shared" si="118"/>
        <v>#REF!</v>
      </c>
      <c r="I325" s="588" t="str">
        <f t="shared" si="118"/>
        <v>#REF!</v>
      </c>
      <c r="J325" s="255"/>
      <c r="K325" s="574"/>
      <c r="L325" s="194"/>
      <c r="M325" s="194"/>
      <c r="N325" s="194"/>
      <c r="O325" s="194"/>
      <c r="P325" s="194"/>
      <c r="Q325" s="194"/>
      <c r="R325" s="194"/>
      <c r="S325" s="194"/>
      <c r="T325" s="194"/>
      <c r="U325" s="194"/>
      <c r="V325" s="194"/>
      <c r="W325" s="194"/>
      <c r="X325" s="194"/>
      <c r="Y325" s="194"/>
      <c r="Z325" s="194"/>
    </row>
    <row r="326" hidden="1">
      <c r="A326" s="254">
        <v>363.0</v>
      </c>
      <c r="B326" s="588" t="str">
        <f t="shared" si="1"/>
        <v>#REF!</v>
      </c>
      <c r="C326" s="255" t="str">
        <f t="shared" ref="C326:I326" si="119">#REF!</f>
        <v>#REF!</v>
      </c>
      <c r="D326" s="588" t="str">
        <f t="shared" si="119"/>
        <v>#REF!</v>
      </c>
      <c r="E326" s="588" t="str">
        <f t="shared" si="119"/>
        <v>#REF!</v>
      </c>
      <c r="F326" s="589" t="str">
        <f t="shared" si="119"/>
        <v>#REF!</v>
      </c>
      <c r="G326" s="588" t="str">
        <f t="shared" si="119"/>
        <v>#REF!</v>
      </c>
      <c r="H326" s="588" t="str">
        <f t="shared" si="119"/>
        <v>#REF!</v>
      </c>
      <c r="I326" s="588" t="str">
        <f t="shared" si="119"/>
        <v>#REF!</v>
      </c>
      <c r="J326" s="255"/>
      <c r="K326" s="574"/>
      <c r="L326" s="194"/>
      <c r="M326" s="194"/>
      <c r="N326" s="194"/>
      <c r="O326" s="194"/>
      <c r="P326" s="194"/>
      <c r="Q326" s="194"/>
      <c r="R326" s="194"/>
      <c r="S326" s="194"/>
      <c r="T326" s="194"/>
      <c r="U326" s="194"/>
      <c r="V326" s="194"/>
      <c r="W326" s="194"/>
      <c r="X326" s="194"/>
      <c r="Y326" s="194"/>
      <c r="Z326" s="194"/>
    </row>
    <row r="327" hidden="1">
      <c r="A327" s="254">
        <v>364.0</v>
      </c>
      <c r="B327" s="588" t="str">
        <f t="shared" si="1"/>
        <v>#REF!</v>
      </c>
      <c r="C327" s="255" t="str">
        <f t="shared" ref="C327:I327" si="120">#REF!</f>
        <v>#REF!</v>
      </c>
      <c r="D327" s="588" t="str">
        <f t="shared" si="120"/>
        <v>#REF!</v>
      </c>
      <c r="E327" s="588" t="str">
        <f t="shared" si="120"/>
        <v>#REF!</v>
      </c>
      <c r="F327" s="589" t="str">
        <f t="shared" si="120"/>
        <v>#REF!</v>
      </c>
      <c r="G327" s="588" t="str">
        <f t="shared" si="120"/>
        <v>#REF!</v>
      </c>
      <c r="H327" s="588" t="str">
        <f t="shared" si="120"/>
        <v>#REF!</v>
      </c>
      <c r="I327" s="588" t="str">
        <f t="shared" si="120"/>
        <v>#REF!</v>
      </c>
      <c r="J327" s="255"/>
      <c r="K327" s="574"/>
      <c r="L327" s="194"/>
      <c r="M327" s="194"/>
      <c r="N327" s="194"/>
      <c r="O327" s="194"/>
      <c r="P327" s="194"/>
      <c r="Q327" s="194"/>
      <c r="R327" s="194"/>
      <c r="S327" s="194"/>
      <c r="T327" s="194"/>
      <c r="U327" s="194"/>
      <c r="V327" s="194"/>
      <c r="W327" s="194"/>
      <c r="X327" s="194"/>
      <c r="Y327" s="194"/>
      <c r="Z327" s="194"/>
    </row>
    <row r="328" hidden="1">
      <c r="A328" s="254">
        <v>365.0</v>
      </c>
      <c r="B328" s="588" t="str">
        <f t="shared" si="1"/>
        <v>#REF!</v>
      </c>
      <c r="C328" s="255" t="str">
        <f t="shared" ref="C328:I328" si="121">#REF!</f>
        <v>#REF!</v>
      </c>
      <c r="D328" s="588" t="str">
        <f t="shared" si="121"/>
        <v>#REF!</v>
      </c>
      <c r="E328" s="588" t="str">
        <f t="shared" si="121"/>
        <v>#REF!</v>
      </c>
      <c r="F328" s="589" t="str">
        <f t="shared" si="121"/>
        <v>#REF!</v>
      </c>
      <c r="G328" s="588" t="str">
        <f t="shared" si="121"/>
        <v>#REF!</v>
      </c>
      <c r="H328" s="588" t="str">
        <f t="shared" si="121"/>
        <v>#REF!</v>
      </c>
      <c r="I328" s="588" t="str">
        <f t="shared" si="121"/>
        <v>#REF!</v>
      </c>
      <c r="J328" s="255"/>
      <c r="K328" s="574"/>
      <c r="L328" s="194"/>
      <c r="M328" s="194"/>
      <c r="N328" s="194"/>
      <c r="O328" s="194"/>
      <c r="P328" s="194"/>
      <c r="Q328" s="194"/>
      <c r="R328" s="194"/>
      <c r="S328" s="194"/>
      <c r="T328" s="194"/>
      <c r="U328" s="194"/>
      <c r="V328" s="194"/>
      <c r="W328" s="194"/>
      <c r="X328" s="194"/>
      <c r="Y328" s="194"/>
      <c r="Z328" s="194"/>
    </row>
    <row r="329" hidden="1">
      <c r="A329" s="254">
        <v>366.0</v>
      </c>
      <c r="B329" s="588" t="str">
        <f t="shared" si="1"/>
        <v>#REF!</v>
      </c>
      <c r="C329" s="255" t="str">
        <f t="shared" ref="C329:I329" si="122">#REF!</f>
        <v>#REF!</v>
      </c>
      <c r="D329" s="588" t="str">
        <f t="shared" si="122"/>
        <v>#REF!</v>
      </c>
      <c r="E329" s="588" t="str">
        <f t="shared" si="122"/>
        <v>#REF!</v>
      </c>
      <c r="F329" s="589" t="str">
        <f t="shared" si="122"/>
        <v>#REF!</v>
      </c>
      <c r="G329" s="588" t="str">
        <f t="shared" si="122"/>
        <v>#REF!</v>
      </c>
      <c r="H329" s="588" t="str">
        <f t="shared" si="122"/>
        <v>#REF!</v>
      </c>
      <c r="I329" s="588" t="str">
        <f t="shared" si="122"/>
        <v>#REF!</v>
      </c>
      <c r="J329" s="255"/>
      <c r="K329" s="574"/>
      <c r="L329" s="194"/>
      <c r="M329" s="194"/>
      <c r="N329" s="194"/>
      <c r="O329" s="194"/>
      <c r="P329" s="194"/>
      <c r="Q329" s="194"/>
      <c r="R329" s="194"/>
      <c r="S329" s="194"/>
      <c r="T329" s="194"/>
      <c r="U329" s="194"/>
      <c r="V329" s="194"/>
      <c r="W329" s="194"/>
      <c r="X329" s="194"/>
      <c r="Y329" s="194"/>
      <c r="Z329" s="194"/>
    </row>
    <row r="330" hidden="1">
      <c r="A330" s="254">
        <v>367.0</v>
      </c>
      <c r="B330" s="588" t="str">
        <f t="shared" si="1"/>
        <v>#REF!</v>
      </c>
      <c r="C330" s="255" t="str">
        <f t="shared" ref="C330:I330" si="123">#REF!</f>
        <v>#REF!</v>
      </c>
      <c r="D330" s="588" t="str">
        <f t="shared" si="123"/>
        <v>#REF!</v>
      </c>
      <c r="E330" s="588" t="str">
        <f t="shared" si="123"/>
        <v>#REF!</v>
      </c>
      <c r="F330" s="589" t="str">
        <f t="shared" si="123"/>
        <v>#REF!</v>
      </c>
      <c r="G330" s="588" t="str">
        <f t="shared" si="123"/>
        <v>#REF!</v>
      </c>
      <c r="H330" s="588" t="str">
        <f t="shared" si="123"/>
        <v>#REF!</v>
      </c>
      <c r="I330" s="588" t="str">
        <f t="shared" si="123"/>
        <v>#REF!</v>
      </c>
      <c r="J330" s="255"/>
      <c r="K330" s="574"/>
      <c r="L330" s="194"/>
      <c r="M330" s="194"/>
      <c r="N330" s="194"/>
      <c r="O330" s="194"/>
      <c r="P330" s="194"/>
      <c r="Q330" s="194"/>
      <c r="R330" s="194"/>
      <c r="S330" s="194"/>
      <c r="T330" s="194"/>
      <c r="U330" s="194"/>
      <c r="V330" s="194"/>
      <c r="W330" s="194"/>
      <c r="X330" s="194"/>
      <c r="Y330" s="194"/>
      <c r="Z330" s="194"/>
    </row>
    <row r="331" hidden="1">
      <c r="A331" s="254">
        <v>368.0</v>
      </c>
      <c r="B331" s="588" t="str">
        <f t="shared" si="1"/>
        <v>#REF!</v>
      </c>
      <c r="C331" s="255" t="str">
        <f t="shared" ref="C331:I331" si="124">#REF!</f>
        <v>#REF!</v>
      </c>
      <c r="D331" s="588" t="str">
        <f t="shared" si="124"/>
        <v>#REF!</v>
      </c>
      <c r="E331" s="588" t="str">
        <f t="shared" si="124"/>
        <v>#REF!</v>
      </c>
      <c r="F331" s="589" t="str">
        <f t="shared" si="124"/>
        <v>#REF!</v>
      </c>
      <c r="G331" s="588" t="str">
        <f t="shared" si="124"/>
        <v>#REF!</v>
      </c>
      <c r="H331" s="588" t="str">
        <f t="shared" si="124"/>
        <v>#REF!</v>
      </c>
      <c r="I331" s="588" t="str">
        <f t="shared" si="124"/>
        <v>#REF!</v>
      </c>
      <c r="J331" s="255"/>
      <c r="K331" s="574"/>
      <c r="L331" s="194"/>
      <c r="M331" s="194"/>
      <c r="N331" s="194"/>
      <c r="O331" s="194"/>
      <c r="P331" s="194"/>
      <c r="Q331" s="194"/>
      <c r="R331" s="194"/>
      <c r="S331" s="194"/>
      <c r="T331" s="194"/>
      <c r="U331" s="194"/>
      <c r="V331" s="194"/>
      <c r="W331" s="194"/>
      <c r="X331" s="194"/>
      <c r="Y331" s="194"/>
      <c r="Z331" s="194"/>
    </row>
    <row r="332" hidden="1">
      <c r="A332" s="254">
        <v>369.0</v>
      </c>
      <c r="B332" s="588" t="str">
        <f t="shared" si="1"/>
        <v>#REF!</v>
      </c>
      <c r="C332" s="255" t="str">
        <f t="shared" ref="C332:I332" si="125">#REF!</f>
        <v>#REF!</v>
      </c>
      <c r="D332" s="588" t="str">
        <f t="shared" si="125"/>
        <v>#REF!</v>
      </c>
      <c r="E332" s="588" t="str">
        <f t="shared" si="125"/>
        <v>#REF!</v>
      </c>
      <c r="F332" s="589" t="str">
        <f t="shared" si="125"/>
        <v>#REF!</v>
      </c>
      <c r="G332" s="588" t="str">
        <f t="shared" si="125"/>
        <v>#REF!</v>
      </c>
      <c r="H332" s="588" t="str">
        <f t="shared" si="125"/>
        <v>#REF!</v>
      </c>
      <c r="I332" s="588" t="str">
        <f t="shared" si="125"/>
        <v>#REF!</v>
      </c>
      <c r="J332" s="255"/>
      <c r="K332" s="574"/>
      <c r="L332" s="194"/>
      <c r="M332" s="194"/>
      <c r="N332" s="194"/>
      <c r="O332" s="194"/>
      <c r="P332" s="194"/>
      <c r="Q332" s="194"/>
      <c r="R332" s="194"/>
      <c r="S332" s="194"/>
      <c r="T332" s="194"/>
      <c r="U332" s="194"/>
      <c r="V332" s="194"/>
      <c r="W332" s="194"/>
      <c r="X332" s="194"/>
      <c r="Y332" s="194"/>
      <c r="Z332" s="194"/>
    </row>
    <row r="333" hidden="1">
      <c r="A333" s="254">
        <v>370.0</v>
      </c>
      <c r="B333" s="588" t="str">
        <f t="shared" si="1"/>
        <v>#REF!</v>
      </c>
      <c r="C333" s="255" t="str">
        <f t="shared" ref="C333:I333" si="126">#REF!</f>
        <v>#REF!</v>
      </c>
      <c r="D333" s="588" t="str">
        <f t="shared" si="126"/>
        <v>#REF!</v>
      </c>
      <c r="E333" s="588" t="str">
        <f t="shared" si="126"/>
        <v>#REF!</v>
      </c>
      <c r="F333" s="589" t="str">
        <f t="shared" si="126"/>
        <v>#REF!</v>
      </c>
      <c r="G333" s="588" t="str">
        <f t="shared" si="126"/>
        <v>#REF!</v>
      </c>
      <c r="H333" s="588" t="str">
        <f t="shared" si="126"/>
        <v>#REF!</v>
      </c>
      <c r="I333" s="588" t="str">
        <f t="shared" si="126"/>
        <v>#REF!</v>
      </c>
      <c r="J333" s="255"/>
      <c r="K333" s="574"/>
      <c r="L333" s="194"/>
      <c r="M333" s="194"/>
      <c r="N333" s="194"/>
      <c r="O333" s="194"/>
      <c r="P333" s="194"/>
      <c r="Q333" s="194"/>
      <c r="R333" s="194"/>
      <c r="S333" s="194"/>
      <c r="T333" s="194"/>
      <c r="U333" s="194"/>
      <c r="V333" s="194"/>
      <c r="W333" s="194"/>
      <c r="X333" s="194"/>
      <c r="Y333" s="194"/>
      <c r="Z333" s="194"/>
    </row>
    <row r="334" hidden="1">
      <c r="A334" s="254">
        <v>371.0</v>
      </c>
      <c r="B334" s="588" t="str">
        <f t="shared" si="1"/>
        <v>#REF!</v>
      </c>
      <c r="C334" s="255" t="str">
        <f t="shared" ref="C334:I334" si="127">#REF!</f>
        <v>#REF!</v>
      </c>
      <c r="D334" s="588" t="str">
        <f t="shared" si="127"/>
        <v>#REF!</v>
      </c>
      <c r="E334" s="588" t="str">
        <f t="shared" si="127"/>
        <v>#REF!</v>
      </c>
      <c r="F334" s="589" t="str">
        <f t="shared" si="127"/>
        <v>#REF!</v>
      </c>
      <c r="G334" s="588" t="str">
        <f t="shared" si="127"/>
        <v>#REF!</v>
      </c>
      <c r="H334" s="588" t="str">
        <f t="shared" si="127"/>
        <v>#REF!</v>
      </c>
      <c r="I334" s="588" t="str">
        <f t="shared" si="127"/>
        <v>#REF!</v>
      </c>
      <c r="J334" s="255"/>
      <c r="K334" s="606"/>
      <c r="L334" s="194"/>
      <c r="M334" s="194"/>
      <c r="N334" s="194"/>
      <c r="O334" s="194"/>
      <c r="P334" s="194"/>
      <c r="Q334" s="194"/>
      <c r="R334" s="194"/>
      <c r="S334" s="194"/>
      <c r="T334" s="194"/>
      <c r="U334" s="194"/>
      <c r="V334" s="194"/>
      <c r="W334" s="194"/>
      <c r="X334" s="194"/>
      <c r="Y334" s="194"/>
      <c r="Z334" s="194"/>
    </row>
    <row r="335" hidden="1">
      <c r="A335" s="254">
        <v>372.0</v>
      </c>
      <c r="B335" s="588" t="str">
        <f t="shared" si="1"/>
        <v>#REF!</v>
      </c>
      <c r="C335" s="255" t="str">
        <f t="shared" ref="C335:I335" si="128">#REF!</f>
        <v>#REF!</v>
      </c>
      <c r="D335" s="588" t="str">
        <f t="shared" si="128"/>
        <v>#REF!</v>
      </c>
      <c r="E335" s="588" t="str">
        <f t="shared" si="128"/>
        <v>#REF!</v>
      </c>
      <c r="F335" s="589" t="str">
        <f t="shared" si="128"/>
        <v>#REF!</v>
      </c>
      <c r="G335" s="588" t="str">
        <f t="shared" si="128"/>
        <v>#REF!</v>
      </c>
      <c r="H335" s="588" t="str">
        <f t="shared" si="128"/>
        <v>#REF!</v>
      </c>
      <c r="I335" s="588" t="str">
        <f t="shared" si="128"/>
        <v>#REF!</v>
      </c>
      <c r="J335" s="255"/>
      <c r="K335" s="574"/>
      <c r="L335" s="194"/>
      <c r="M335" s="194"/>
      <c r="N335" s="194"/>
      <c r="O335" s="194"/>
      <c r="P335" s="194"/>
      <c r="Q335" s="194"/>
      <c r="R335" s="194"/>
      <c r="S335" s="194"/>
      <c r="T335" s="194"/>
      <c r="U335" s="194"/>
      <c r="V335" s="194"/>
      <c r="W335" s="194"/>
      <c r="X335" s="194"/>
      <c r="Y335" s="194"/>
      <c r="Z335" s="194"/>
    </row>
    <row r="336" hidden="1">
      <c r="A336" s="254">
        <v>373.0</v>
      </c>
      <c r="B336" s="588" t="str">
        <f t="shared" si="1"/>
        <v>#REF!</v>
      </c>
      <c r="C336" s="255" t="str">
        <f t="shared" ref="C336:I336" si="129">#REF!</f>
        <v>#REF!</v>
      </c>
      <c r="D336" s="588" t="str">
        <f t="shared" si="129"/>
        <v>#REF!</v>
      </c>
      <c r="E336" s="588" t="str">
        <f t="shared" si="129"/>
        <v>#REF!</v>
      </c>
      <c r="F336" s="589" t="str">
        <f t="shared" si="129"/>
        <v>#REF!</v>
      </c>
      <c r="G336" s="588" t="str">
        <f t="shared" si="129"/>
        <v>#REF!</v>
      </c>
      <c r="H336" s="588" t="str">
        <f t="shared" si="129"/>
        <v>#REF!</v>
      </c>
      <c r="I336" s="588" t="str">
        <f t="shared" si="129"/>
        <v>#REF!</v>
      </c>
      <c r="J336" s="255"/>
      <c r="K336" s="574"/>
      <c r="L336" s="194"/>
      <c r="M336" s="194"/>
      <c r="N336" s="194"/>
      <c r="O336" s="194"/>
      <c r="P336" s="194"/>
      <c r="Q336" s="194"/>
      <c r="R336" s="194"/>
      <c r="S336" s="194"/>
      <c r="T336" s="194"/>
      <c r="U336" s="194"/>
      <c r="V336" s="194"/>
      <c r="W336" s="194"/>
      <c r="X336" s="194"/>
      <c r="Y336" s="194"/>
      <c r="Z336" s="194"/>
    </row>
    <row r="337" hidden="1">
      <c r="A337" s="254">
        <v>374.0</v>
      </c>
      <c r="B337" s="588" t="str">
        <f t="shared" si="1"/>
        <v>#REF!</v>
      </c>
      <c r="C337" s="255" t="str">
        <f t="shared" ref="C337:I337" si="130">#REF!</f>
        <v>#REF!</v>
      </c>
      <c r="D337" s="588" t="str">
        <f t="shared" si="130"/>
        <v>#REF!</v>
      </c>
      <c r="E337" s="588" t="str">
        <f t="shared" si="130"/>
        <v>#REF!</v>
      </c>
      <c r="F337" s="589" t="str">
        <f t="shared" si="130"/>
        <v>#REF!</v>
      </c>
      <c r="G337" s="588" t="str">
        <f t="shared" si="130"/>
        <v>#REF!</v>
      </c>
      <c r="H337" s="588" t="str">
        <f t="shared" si="130"/>
        <v>#REF!</v>
      </c>
      <c r="I337" s="588" t="str">
        <f t="shared" si="130"/>
        <v>#REF!</v>
      </c>
      <c r="J337" s="255"/>
      <c r="K337" s="574"/>
      <c r="L337" s="194"/>
      <c r="M337" s="194"/>
      <c r="N337" s="194"/>
      <c r="O337" s="194"/>
      <c r="P337" s="194"/>
      <c r="Q337" s="194"/>
      <c r="R337" s="194"/>
      <c r="S337" s="194"/>
      <c r="T337" s="194"/>
      <c r="U337" s="194"/>
      <c r="V337" s="194"/>
      <c r="W337" s="194"/>
      <c r="X337" s="194"/>
      <c r="Y337" s="194"/>
      <c r="Z337" s="194"/>
    </row>
    <row r="338" hidden="1">
      <c r="A338" s="254">
        <v>375.0</v>
      </c>
      <c r="B338" s="588" t="str">
        <f t="shared" si="1"/>
        <v>#REF!</v>
      </c>
      <c r="C338" s="255" t="str">
        <f t="shared" ref="C338:I338" si="131">#REF!</f>
        <v>#REF!</v>
      </c>
      <c r="D338" s="588" t="str">
        <f t="shared" si="131"/>
        <v>#REF!</v>
      </c>
      <c r="E338" s="588" t="str">
        <f t="shared" si="131"/>
        <v>#REF!</v>
      </c>
      <c r="F338" s="589" t="str">
        <f t="shared" si="131"/>
        <v>#REF!</v>
      </c>
      <c r="G338" s="588" t="str">
        <f t="shared" si="131"/>
        <v>#REF!</v>
      </c>
      <c r="H338" s="588" t="str">
        <f t="shared" si="131"/>
        <v>#REF!</v>
      </c>
      <c r="I338" s="588" t="str">
        <f t="shared" si="131"/>
        <v>#REF!</v>
      </c>
      <c r="J338" s="255"/>
      <c r="K338" s="574"/>
      <c r="L338" s="194"/>
      <c r="M338" s="194"/>
      <c r="N338" s="194"/>
      <c r="O338" s="194"/>
      <c r="P338" s="194"/>
      <c r="Q338" s="194"/>
      <c r="R338" s="194"/>
      <c r="S338" s="194"/>
      <c r="T338" s="194"/>
      <c r="U338" s="194"/>
      <c r="V338" s="194"/>
      <c r="W338" s="194"/>
      <c r="X338" s="194"/>
      <c r="Y338" s="194"/>
      <c r="Z338" s="194"/>
    </row>
    <row r="339" hidden="1">
      <c r="A339" s="254">
        <v>376.0</v>
      </c>
      <c r="B339" s="588" t="str">
        <f t="shared" si="1"/>
        <v>#REF!</v>
      </c>
      <c r="C339" s="255" t="str">
        <f t="shared" ref="C339:I339" si="132">#REF!</f>
        <v>#REF!</v>
      </c>
      <c r="D339" s="588" t="str">
        <f t="shared" si="132"/>
        <v>#REF!</v>
      </c>
      <c r="E339" s="588" t="str">
        <f t="shared" si="132"/>
        <v>#REF!</v>
      </c>
      <c r="F339" s="589" t="str">
        <f t="shared" si="132"/>
        <v>#REF!</v>
      </c>
      <c r="G339" s="588" t="str">
        <f t="shared" si="132"/>
        <v>#REF!</v>
      </c>
      <c r="H339" s="588" t="str">
        <f t="shared" si="132"/>
        <v>#REF!</v>
      </c>
      <c r="I339" s="588" t="str">
        <f t="shared" si="132"/>
        <v>#REF!</v>
      </c>
      <c r="J339" s="255"/>
      <c r="K339" s="574"/>
      <c r="L339" s="194"/>
      <c r="M339" s="194"/>
      <c r="N339" s="194"/>
      <c r="O339" s="194"/>
      <c r="P339" s="194"/>
      <c r="Q339" s="194"/>
      <c r="R339" s="194"/>
      <c r="S339" s="194"/>
      <c r="T339" s="194"/>
      <c r="U339" s="194"/>
      <c r="V339" s="194"/>
      <c r="W339" s="194"/>
      <c r="X339" s="194"/>
      <c r="Y339" s="194"/>
      <c r="Z339" s="194"/>
    </row>
    <row r="340" hidden="1">
      <c r="A340" s="254">
        <v>377.0</v>
      </c>
      <c r="B340" s="588" t="str">
        <f t="shared" si="1"/>
        <v>#REF!</v>
      </c>
      <c r="C340" s="255" t="str">
        <f t="shared" ref="C340:I340" si="133">#REF!</f>
        <v>#REF!</v>
      </c>
      <c r="D340" s="588" t="str">
        <f t="shared" si="133"/>
        <v>#REF!</v>
      </c>
      <c r="E340" s="588" t="str">
        <f t="shared" si="133"/>
        <v>#REF!</v>
      </c>
      <c r="F340" s="589" t="str">
        <f t="shared" si="133"/>
        <v>#REF!</v>
      </c>
      <c r="G340" s="588" t="str">
        <f t="shared" si="133"/>
        <v>#REF!</v>
      </c>
      <c r="H340" s="588" t="str">
        <f t="shared" si="133"/>
        <v>#REF!</v>
      </c>
      <c r="I340" s="588" t="str">
        <f t="shared" si="133"/>
        <v>#REF!</v>
      </c>
      <c r="J340" s="255"/>
      <c r="K340" s="574"/>
      <c r="L340" s="194"/>
      <c r="M340" s="194"/>
      <c r="N340" s="194"/>
      <c r="O340" s="194"/>
      <c r="P340" s="194"/>
      <c r="Q340" s="194"/>
      <c r="R340" s="194"/>
      <c r="S340" s="194"/>
      <c r="T340" s="194"/>
      <c r="U340" s="194"/>
      <c r="V340" s="194"/>
      <c r="W340" s="194"/>
      <c r="X340" s="194"/>
      <c r="Y340" s="194"/>
      <c r="Z340" s="194"/>
    </row>
    <row r="341" hidden="1">
      <c r="A341" s="254">
        <v>378.0</v>
      </c>
      <c r="B341" s="588" t="str">
        <f t="shared" si="1"/>
        <v>#REF!</v>
      </c>
      <c r="C341" s="255" t="str">
        <f t="shared" ref="C341:I341" si="134">#REF!</f>
        <v>#REF!</v>
      </c>
      <c r="D341" s="588" t="str">
        <f t="shared" si="134"/>
        <v>#REF!</v>
      </c>
      <c r="E341" s="588" t="str">
        <f t="shared" si="134"/>
        <v>#REF!</v>
      </c>
      <c r="F341" s="589" t="str">
        <f t="shared" si="134"/>
        <v>#REF!</v>
      </c>
      <c r="G341" s="588" t="str">
        <f t="shared" si="134"/>
        <v>#REF!</v>
      </c>
      <c r="H341" s="588" t="str">
        <f t="shared" si="134"/>
        <v>#REF!</v>
      </c>
      <c r="I341" s="588" t="str">
        <f t="shared" si="134"/>
        <v>#REF!</v>
      </c>
      <c r="J341" s="255"/>
      <c r="K341" s="57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</row>
    <row r="342" hidden="1">
      <c r="A342" s="254">
        <v>379.0</v>
      </c>
      <c r="B342" s="588" t="str">
        <f t="shared" si="1"/>
        <v>#REF!</v>
      </c>
      <c r="C342" s="255" t="str">
        <f t="shared" ref="C342:I342" si="135">#REF!</f>
        <v>#REF!</v>
      </c>
      <c r="D342" s="588" t="str">
        <f t="shared" si="135"/>
        <v>#REF!</v>
      </c>
      <c r="E342" s="588" t="str">
        <f t="shared" si="135"/>
        <v>#REF!</v>
      </c>
      <c r="F342" s="589" t="str">
        <f t="shared" si="135"/>
        <v>#REF!</v>
      </c>
      <c r="G342" s="588" t="str">
        <f t="shared" si="135"/>
        <v>#REF!</v>
      </c>
      <c r="H342" s="588" t="str">
        <f t="shared" si="135"/>
        <v>#REF!</v>
      </c>
      <c r="I342" s="588" t="str">
        <f t="shared" si="135"/>
        <v>#REF!</v>
      </c>
      <c r="J342" s="255"/>
      <c r="K342" s="574"/>
      <c r="L342" s="194"/>
      <c r="M342" s="194"/>
      <c r="N342" s="194"/>
      <c r="O342" s="194"/>
      <c r="P342" s="194"/>
      <c r="Q342" s="194"/>
      <c r="R342" s="194"/>
      <c r="S342" s="194"/>
      <c r="T342" s="194"/>
      <c r="U342" s="194"/>
      <c r="V342" s="194"/>
      <c r="W342" s="194"/>
      <c r="X342" s="194"/>
      <c r="Y342" s="194"/>
      <c r="Z342" s="194"/>
    </row>
    <row r="343" hidden="1">
      <c r="A343" s="254">
        <v>380.0</v>
      </c>
      <c r="B343" s="588" t="str">
        <f t="shared" si="1"/>
        <v>#REF!</v>
      </c>
      <c r="C343" s="255" t="str">
        <f t="shared" ref="C343:I343" si="136">#REF!</f>
        <v>#REF!</v>
      </c>
      <c r="D343" s="588" t="str">
        <f t="shared" si="136"/>
        <v>#REF!</v>
      </c>
      <c r="E343" s="588" t="str">
        <f t="shared" si="136"/>
        <v>#REF!</v>
      </c>
      <c r="F343" s="589" t="str">
        <f t="shared" si="136"/>
        <v>#REF!</v>
      </c>
      <c r="G343" s="588" t="str">
        <f t="shared" si="136"/>
        <v>#REF!</v>
      </c>
      <c r="H343" s="588" t="str">
        <f t="shared" si="136"/>
        <v>#REF!</v>
      </c>
      <c r="I343" s="588" t="str">
        <f t="shared" si="136"/>
        <v>#REF!</v>
      </c>
      <c r="J343" s="255"/>
      <c r="K343" s="574"/>
      <c r="L343" s="194"/>
      <c r="M343" s="194"/>
      <c r="N343" s="194"/>
      <c r="O343" s="194"/>
      <c r="P343" s="194"/>
      <c r="Q343" s="194"/>
      <c r="R343" s="194"/>
      <c r="S343" s="194"/>
      <c r="T343" s="194"/>
      <c r="U343" s="194"/>
      <c r="V343" s="194"/>
      <c r="W343" s="194"/>
      <c r="X343" s="194"/>
      <c r="Y343" s="194"/>
      <c r="Z343" s="194"/>
    </row>
    <row r="344">
      <c r="A344" s="254">
        <v>381.0</v>
      </c>
      <c r="B344" s="255"/>
      <c r="C344" s="255"/>
      <c r="D344" s="255"/>
      <c r="E344" s="255"/>
      <c r="F344" s="323"/>
      <c r="G344" s="255"/>
      <c r="H344" s="255"/>
      <c r="I344" s="255"/>
      <c r="J344" s="255"/>
      <c r="K344" s="574"/>
      <c r="L344" s="194"/>
      <c r="M344" s="194"/>
      <c r="N344" s="194"/>
      <c r="O344" s="194"/>
      <c r="P344" s="194"/>
      <c r="Q344" s="194"/>
      <c r="R344" s="194"/>
      <c r="S344" s="194"/>
      <c r="T344" s="194"/>
      <c r="U344" s="194"/>
      <c r="V344" s="194"/>
      <c r="W344" s="194"/>
      <c r="X344" s="194"/>
      <c r="Y344" s="194"/>
      <c r="Z344" s="194"/>
    </row>
    <row r="345">
      <c r="A345" s="254">
        <v>382.0</v>
      </c>
      <c r="B345" s="255"/>
      <c r="C345" s="255"/>
      <c r="D345" s="255"/>
      <c r="E345" s="255"/>
      <c r="F345" s="323"/>
      <c r="G345" s="255"/>
      <c r="H345" s="255"/>
      <c r="I345" s="255"/>
      <c r="J345" s="255"/>
      <c r="K345" s="574"/>
      <c r="L345" s="194"/>
      <c r="M345" s="194"/>
      <c r="N345" s="194"/>
      <c r="O345" s="194"/>
      <c r="P345" s="194"/>
      <c r="Q345" s="194"/>
      <c r="R345" s="194"/>
      <c r="S345" s="194"/>
      <c r="T345" s="194"/>
      <c r="U345" s="194"/>
      <c r="V345" s="194"/>
      <c r="W345" s="194"/>
      <c r="X345" s="194"/>
      <c r="Y345" s="194"/>
      <c r="Z345" s="194"/>
    </row>
    <row r="346">
      <c r="A346" s="254">
        <v>383.0</v>
      </c>
      <c r="B346" s="255"/>
      <c r="C346" s="255"/>
      <c r="D346" s="255"/>
      <c r="E346" s="255"/>
      <c r="F346" s="323"/>
      <c r="G346" s="255"/>
      <c r="H346" s="255"/>
      <c r="I346" s="255"/>
      <c r="J346" s="255"/>
      <c r="K346" s="574"/>
      <c r="L346" s="194"/>
      <c r="M346" s="194"/>
      <c r="N346" s="194"/>
      <c r="O346" s="194"/>
      <c r="P346" s="194"/>
      <c r="Q346" s="194"/>
      <c r="R346" s="194"/>
      <c r="S346" s="194"/>
      <c r="T346" s="194"/>
      <c r="U346" s="194"/>
      <c r="V346" s="194"/>
      <c r="W346" s="194"/>
      <c r="X346" s="194"/>
      <c r="Y346" s="194"/>
      <c r="Z346" s="194"/>
    </row>
    <row r="347">
      <c r="A347" s="254">
        <v>384.0</v>
      </c>
      <c r="B347" s="255"/>
      <c r="C347" s="255"/>
      <c r="D347" s="255"/>
      <c r="E347" s="255"/>
      <c r="F347" s="323"/>
      <c r="G347" s="255"/>
      <c r="H347" s="255"/>
      <c r="I347" s="255"/>
      <c r="J347" s="255"/>
      <c r="K347" s="574"/>
      <c r="L347" s="194"/>
      <c r="M347" s="194"/>
      <c r="N347" s="194"/>
      <c r="O347" s="194"/>
      <c r="P347" s="194"/>
      <c r="Q347" s="194"/>
      <c r="R347" s="194"/>
      <c r="S347" s="194"/>
      <c r="T347" s="194"/>
      <c r="U347" s="194"/>
      <c r="V347" s="194"/>
      <c r="W347" s="194"/>
      <c r="X347" s="194"/>
      <c r="Y347" s="194"/>
      <c r="Z347" s="194"/>
    </row>
    <row r="348">
      <c r="A348" s="254">
        <v>385.0</v>
      </c>
      <c r="B348" s="255"/>
      <c r="C348" s="255"/>
      <c r="D348" s="255"/>
      <c r="E348" s="255"/>
      <c r="F348" s="323"/>
      <c r="G348" s="255"/>
      <c r="H348" s="255"/>
      <c r="I348" s="255"/>
      <c r="J348" s="255"/>
      <c r="K348" s="574"/>
      <c r="L348" s="194"/>
      <c r="M348" s="194"/>
      <c r="N348" s="194"/>
      <c r="O348" s="194"/>
      <c r="P348" s="194"/>
      <c r="Q348" s="194"/>
      <c r="R348" s="194"/>
      <c r="S348" s="194"/>
      <c r="T348" s="194"/>
      <c r="U348" s="194"/>
      <c r="V348" s="194"/>
      <c r="W348" s="194"/>
      <c r="X348" s="194"/>
      <c r="Y348" s="194"/>
      <c r="Z348" s="194"/>
    </row>
    <row r="349">
      <c r="A349" s="254">
        <v>386.0</v>
      </c>
      <c r="B349" s="255"/>
      <c r="C349" s="255"/>
      <c r="D349" s="255"/>
      <c r="E349" s="255"/>
      <c r="F349" s="323"/>
      <c r="G349" s="255"/>
      <c r="H349" s="255"/>
      <c r="I349" s="255"/>
      <c r="J349" s="255"/>
      <c r="K349" s="574"/>
      <c r="L349" s="194"/>
      <c r="M349" s="194"/>
      <c r="N349" s="194"/>
      <c r="O349" s="194"/>
      <c r="P349" s="194"/>
      <c r="Q349" s="194"/>
      <c r="R349" s="194"/>
      <c r="S349" s="194"/>
      <c r="T349" s="194"/>
      <c r="U349" s="194"/>
      <c r="V349" s="194"/>
      <c r="W349" s="194"/>
      <c r="X349" s="194"/>
      <c r="Y349" s="194"/>
      <c r="Z349" s="194"/>
    </row>
    <row r="350">
      <c r="A350" s="254">
        <v>387.0</v>
      </c>
      <c r="B350" s="255"/>
      <c r="C350" s="255"/>
      <c r="D350" s="255"/>
      <c r="E350" s="255"/>
      <c r="F350" s="323"/>
      <c r="G350" s="255"/>
      <c r="H350" s="255"/>
      <c r="I350" s="255"/>
      <c r="J350" s="255"/>
      <c r="K350" s="574"/>
      <c r="L350" s="194"/>
      <c r="M350" s="194"/>
      <c r="N350" s="194"/>
      <c r="O350" s="194"/>
      <c r="P350" s="194"/>
      <c r="Q350" s="194"/>
      <c r="R350" s="194"/>
      <c r="S350" s="194"/>
      <c r="T350" s="194"/>
      <c r="U350" s="194"/>
      <c r="V350" s="194"/>
      <c r="W350" s="194"/>
      <c r="X350" s="194"/>
      <c r="Y350" s="194"/>
      <c r="Z350" s="194"/>
    </row>
    <row r="351">
      <c r="A351" s="254">
        <v>388.0</v>
      </c>
      <c r="B351" s="255"/>
      <c r="C351" s="255"/>
      <c r="D351" s="255"/>
      <c r="E351" s="255"/>
      <c r="F351" s="323"/>
      <c r="G351" s="255"/>
      <c r="H351" s="255"/>
      <c r="I351" s="255"/>
      <c r="J351" s="255"/>
      <c r="K351" s="574"/>
      <c r="L351" s="194"/>
      <c r="M351" s="194"/>
      <c r="N351" s="194"/>
      <c r="O351" s="194"/>
      <c r="P351" s="194"/>
      <c r="Q351" s="194"/>
      <c r="R351" s="194"/>
      <c r="S351" s="194"/>
      <c r="T351" s="194"/>
      <c r="U351" s="194"/>
      <c r="V351" s="194"/>
      <c r="W351" s="194"/>
      <c r="X351" s="194"/>
      <c r="Y351" s="194"/>
      <c r="Z351" s="194"/>
    </row>
    <row r="352">
      <c r="A352" s="254">
        <v>389.0</v>
      </c>
      <c r="B352" s="255"/>
      <c r="C352" s="255"/>
      <c r="D352" s="255"/>
      <c r="E352" s="255"/>
      <c r="F352" s="323"/>
      <c r="G352" s="255"/>
      <c r="H352" s="255"/>
      <c r="I352" s="255"/>
      <c r="J352" s="255"/>
      <c r="K352" s="574"/>
      <c r="L352" s="194"/>
      <c r="M352" s="194"/>
      <c r="N352" s="194"/>
      <c r="O352" s="194"/>
      <c r="P352" s="194"/>
      <c r="Q352" s="194"/>
      <c r="R352" s="194"/>
      <c r="S352" s="194"/>
      <c r="T352" s="194"/>
      <c r="U352" s="194"/>
      <c r="V352" s="194"/>
      <c r="W352" s="194"/>
      <c r="X352" s="194"/>
      <c r="Y352" s="194"/>
      <c r="Z352" s="194"/>
    </row>
    <row r="353">
      <c r="A353" s="254">
        <v>390.0</v>
      </c>
      <c r="B353" s="255"/>
      <c r="C353" s="255"/>
      <c r="D353" s="255"/>
      <c r="E353" s="255"/>
      <c r="F353" s="323"/>
      <c r="G353" s="255"/>
      <c r="H353" s="255"/>
      <c r="I353" s="255"/>
      <c r="J353" s="255"/>
      <c r="K353" s="574"/>
      <c r="L353" s="194"/>
      <c r="M353" s="194"/>
      <c r="N353" s="194"/>
      <c r="O353" s="194"/>
      <c r="P353" s="194"/>
      <c r="Q353" s="194"/>
      <c r="R353" s="194"/>
      <c r="S353" s="194"/>
      <c r="T353" s="194"/>
      <c r="U353" s="194"/>
      <c r="V353" s="194"/>
      <c r="W353" s="194"/>
      <c r="X353" s="194"/>
      <c r="Y353" s="194"/>
      <c r="Z353" s="194"/>
    </row>
    <row r="354">
      <c r="A354" s="254">
        <v>391.0</v>
      </c>
      <c r="B354" s="255"/>
      <c r="C354" s="255"/>
      <c r="D354" s="255"/>
      <c r="E354" s="255"/>
      <c r="F354" s="323"/>
      <c r="G354" s="255"/>
      <c r="H354" s="255"/>
      <c r="I354" s="255"/>
      <c r="J354" s="255"/>
      <c r="K354" s="574"/>
      <c r="L354" s="194"/>
      <c r="M354" s="194"/>
      <c r="N354" s="194"/>
      <c r="O354" s="194"/>
      <c r="P354" s="194"/>
      <c r="Q354" s="194"/>
      <c r="R354" s="194"/>
      <c r="S354" s="194"/>
      <c r="T354" s="194"/>
      <c r="U354" s="194"/>
      <c r="V354" s="194"/>
      <c r="W354" s="194"/>
      <c r="X354" s="194"/>
      <c r="Y354" s="194"/>
      <c r="Z354" s="194"/>
    </row>
    <row r="355">
      <c r="A355" s="254">
        <v>392.0</v>
      </c>
      <c r="B355" s="255"/>
      <c r="C355" s="255"/>
      <c r="D355" s="255"/>
      <c r="E355" s="255"/>
      <c r="F355" s="323"/>
      <c r="G355" s="255"/>
      <c r="H355" s="255"/>
      <c r="I355" s="255"/>
      <c r="J355" s="255"/>
      <c r="K355" s="574"/>
      <c r="L355" s="194"/>
      <c r="M355" s="194"/>
      <c r="N355" s="194"/>
      <c r="O355" s="194"/>
      <c r="P355" s="194"/>
      <c r="Q355" s="194"/>
      <c r="R355" s="194"/>
      <c r="S355" s="194"/>
      <c r="T355" s="194"/>
      <c r="U355" s="194"/>
      <c r="V355" s="194"/>
      <c r="W355" s="194"/>
      <c r="X355" s="194"/>
      <c r="Y355" s="194"/>
      <c r="Z355" s="194"/>
    </row>
    <row r="356">
      <c r="A356" s="254">
        <v>393.0</v>
      </c>
      <c r="B356" s="255"/>
      <c r="C356" s="255"/>
      <c r="D356" s="255"/>
      <c r="E356" s="255"/>
      <c r="F356" s="323"/>
      <c r="G356" s="255"/>
      <c r="H356" s="255"/>
      <c r="I356" s="255"/>
      <c r="J356" s="255"/>
      <c r="K356" s="574"/>
      <c r="L356" s="194"/>
      <c r="M356" s="194"/>
      <c r="N356" s="194"/>
      <c r="O356" s="194"/>
      <c r="P356" s="194"/>
      <c r="Q356" s="194"/>
      <c r="R356" s="194"/>
      <c r="S356" s="194"/>
      <c r="T356" s="194"/>
      <c r="U356" s="194"/>
      <c r="V356" s="194"/>
      <c r="W356" s="194"/>
      <c r="X356" s="194"/>
      <c r="Y356" s="194"/>
      <c r="Z356" s="194"/>
    </row>
    <row r="357">
      <c r="A357" s="254">
        <v>394.0</v>
      </c>
      <c r="B357" s="255"/>
      <c r="C357" s="255"/>
      <c r="D357" s="255"/>
      <c r="E357" s="255"/>
      <c r="F357" s="323"/>
      <c r="G357" s="255"/>
      <c r="H357" s="255"/>
      <c r="I357" s="255"/>
      <c r="J357" s="255"/>
      <c r="K357" s="574"/>
      <c r="L357" s="194"/>
      <c r="M357" s="194"/>
      <c r="N357" s="194"/>
      <c r="O357" s="194"/>
      <c r="P357" s="194"/>
      <c r="Q357" s="194"/>
      <c r="R357" s="194"/>
      <c r="S357" s="194"/>
      <c r="T357" s="194"/>
      <c r="U357" s="194"/>
      <c r="V357" s="194"/>
      <c r="W357" s="194"/>
      <c r="X357" s="194"/>
      <c r="Y357" s="194"/>
      <c r="Z357" s="194"/>
    </row>
    <row r="358">
      <c r="A358" s="254">
        <v>395.0</v>
      </c>
      <c r="B358" s="255"/>
      <c r="C358" s="255"/>
      <c r="D358" s="255"/>
      <c r="E358" s="255"/>
      <c r="F358" s="323"/>
      <c r="G358" s="255"/>
      <c r="H358" s="255"/>
      <c r="I358" s="255"/>
      <c r="J358" s="255"/>
      <c r="K358" s="574"/>
      <c r="L358" s="194"/>
      <c r="M358" s="194"/>
      <c r="N358" s="194"/>
      <c r="O358" s="194"/>
      <c r="P358" s="194"/>
      <c r="Q358" s="194"/>
      <c r="R358" s="194"/>
      <c r="S358" s="194"/>
      <c r="T358" s="194"/>
      <c r="U358" s="194"/>
      <c r="V358" s="194"/>
      <c r="W358" s="194"/>
      <c r="X358" s="194"/>
      <c r="Y358" s="194"/>
      <c r="Z358" s="194"/>
    </row>
    <row r="359">
      <c r="A359" s="254">
        <v>396.0</v>
      </c>
      <c r="B359" s="255"/>
      <c r="C359" s="255"/>
      <c r="D359" s="255"/>
      <c r="E359" s="255"/>
      <c r="F359" s="323"/>
      <c r="G359" s="255"/>
      <c r="H359" s="255"/>
      <c r="I359" s="255"/>
      <c r="J359" s="255"/>
      <c r="K359" s="574"/>
      <c r="L359" s="194"/>
      <c r="M359" s="194"/>
      <c r="N359" s="194"/>
      <c r="O359" s="194"/>
      <c r="P359" s="194"/>
      <c r="Q359" s="194"/>
      <c r="R359" s="194"/>
      <c r="S359" s="194"/>
      <c r="T359" s="194"/>
      <c r="U359" s="194"/>
      <c r="V359" s="194"/>
      <c r="W359" s="194"/>
      <c r="X359" s="194"/>
      <c r="Y359" s="194"/>
      <c r="Z359" s="194"/>
    </row>
    <row r="360">
      <c r="A360" s="254">
        <v>397.0</v>
      </c>
      <c r="B360" s="255"/>
      <c r="C360" s="255"/>
      <c r="D360" s="255"/>
      <c r="E360" s="255"/>
      <c r="F360" s="323"/>
      <c r="G360" s="255"/>
      <c r="H360" s="255"/>
      <c r="I360" s="255"/>
      <c r="J360" s="255"/>
      <c r="K360" s="574"/>
      <c r="L360" s="194"/>
      <c r="M360" s="194"/>
      <c r="N360" s="194"/>
      <c r="O360" s="194"/>
      <c r="P360" s="194"/>
      <c r="Q360" s="194"/>
      <c r="R360" s="194"/>
      <c r="S360" s="194"/>
      <c r="T360" s="194"/>
      <c r="U360" s="194"/>
      <c r="V360" s="194"/>
      <c r="W360" s="194"/>
      <c r="X360" s="194"/>
      <c r="Y360" s="194"/>
      <c r="Z360" s="194"/>
    </row>
    <row r="361">
      <c r="A361" s="254">
        <v>398.0</v>
      </c>
      <c r="B361" s="255"/>
      <c r="C361" s="255"/>
      <c r="D361" s="255"/>
      <c r="E361" s="255"/>
      <c r="F361" s="323"/>
      <c r="G361" s="255"/>
      <c r="H361" s="255"/>
      <c r="I361" s="255"/>
      <c r="J361" s="255"/>
      <c r="K361" s="574"/>
      <c r="L361" s="194"/>
      <c r="M361" s="194"/>
      <c r="N361" s="194"/>
      <c r="O361" s="194"/>
      <c r="P361" s="194"/>
      <c r="Q361" s="194"/>
      <c r="R361" s="194"/>
      <c r="S361" s="194"/>
      <c r="T361" s="194"/>
      <c r="U361" s="194"/>
      <c r="V361" s="194"/>
      <c r="W361" s="194"/>
      <c r="X361" s="194"/>
      <c r="Y361" s="194"/>
      <c r="Z361" s="194"/>
    </row>
    <row r="362">
      <c r="A362" s="254">
        <v>399.0</v>
      </c>
      <c r="B362" s="255"/>
      <c r="C362" s="255"/>
      <c r="D362" s="255"/>
      <c r="E362" s="255"/>
      <c r="F362" s="323"/>
      <c r="G362" s="255"/>
      <c r="H362" s="255"/>
      <c r="I362" s="255"/>
      <c r="J362" s="255"/>
      <c r="K362" s="57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</row>
    <row r="363">
      <c r="A363" s="254">
        <v>400.0</v>
      </c>
      <c r="B363" s="255"/>
      <c r="C363" s="255"/>
      <c r="D363" s="255"/>
      <c r="E363" s="255"/>
      <c r="F363" s="323"/>
      <c r="G363" s="255"/>
      <c r="H363" s="255"/>
      <c r="I363" s="255"/>
      <c r="J363" s="255"/>
      <c r="K363" s="574"/>
      <c r="L363" s="194"/>
      <c r="M363" s="194"/>
      <c r="N363" s="194"/>
      <c r="O363" s="194"/>
      <c r="P363" s="194"/>
      <c r="Q363" s="194"/>
      <c r="R363" s="194"/>
      <c r="S363" s="194"/>
      <c r="T363" s="194"/>
      <c r="U363" s="194"/>
      <c r="V363" s="194"/>
      <c r="W363" s="194"/>
      <c r="X363" s="194"/>
      <c r="Y363" s="194"/>
      <c r="Z363" s="194"/>
    </row>
    <row r="364">
      <c r="A364" s="254">
        <v>401.0</v>
      </c>
      <c r="B364" s="255"/>
      <c r="C364" s="255"/>
      <c r="D364" s="255"/>
      <c r="E364" s="255"/>
      <c r="F364" s="323"/>
      <c r="G364" s="255"/>
      <c r="H364" s="255"/>
      <c r="I364" s="255"/>
      <c r="J364" s="255"/>
      <c r="K364" s="574"/>
      <c r="L364" s="194"/>
      <c r="M364" s="194"/>
      <c r="N364" s="194"/>
      <c r="O364" s="194"/>
      <c r="P364" s="194"/>
      <c r="Q364" s="194"/>
      <c r="R364" s="194"/>
      <c r="S364" s="194"/>
      <c r="T364" s="194"/>
      <c r="U364" s="194"/>
      <c r="V364" s="194"/>
      <c r="W364" s="194"/>
      <c r="X364" s="194"/>
      <c r="Y364" s="194"/>
      <c r="Z364" s="194"/>
    </row>
    <row r="365">
      <c r="A365" s="254">
        <v>402.0</v>
      </c>
      <c r="B365" s="255"/>
      <c r="C365" s="255"/>
      <c r="D365" s="255"/>
      <c r="E365" s="255"/>
      <c r="F365" s="323"/>
      <c r="G365" s="255"/>
      <c r="H365" s="255"/>
      <c r="I365" s="255"/>
      <c r="J365" s="255"/>
      <c r="K365" s="574"/>
      <c r="L365" s="194"/>
      <c r="M365" s="194"/>
      <c r="N365" s="194"/>
      <c r="O365" s="194"/>
      <c r="P365" s="194"/>
      <c r="Q365" s="194"/>
      <c r="R365" s="194"/>
      <c r="S365" s="194"/>
      <c r="T365" s="194"/>
      <c r="U365" s="194"/>
      <c r="V365" s="194"/>
      <c r="W365" s="194"/>
      <c r="X365" s="194"/>
      <c r="Y365" s="194"/>
      <c r="Z365" s="194"/>
    </row>
    <row r="366">
      <c r="A366" s="254">
        <v>403.0</v>
      </c>
      <c r="B366" s="255"/>
      <c r="C366" s="255"/>
      <c r="D366" s="255"/>
      <c r="E366" s="255"/>
      <c r="F366" s="323"/>
      <c r="G366" s="255"/>
      <c r="H366" s="255"/>
      <c r="I366" s="255"/>
      <c r="J366" s="255"/>
      <c r="K366" s="574"/>
      <c r="L366" s="194"/>
      <c r="M366" s="194"/>
      <c r="N366" s="194"/>
      <c r="O366" s="194"/>
      <c r="P366" s="194"/>
      <c r="Q366" s="194"/>
      <c r="R366" s="194"/>
      <c r="S366" s="194"/>
      <c r="T366" s="194"/>
      <c r="U366" s="194"/>
      <c r="V366" s="194"/>
      <c r="W366" s="194"/>
      <c r="X366" s="194"/>
      <c r="Y366" s="194"/>
      <c r="Z366" s="194"/>
    </row>
    <row r="367">
      <c r="A367" s="254">
        <v>404.0</v>
      </c>
      <c r="B367" s="255"/>
      <c r="C367" s="255"/>
      <c r="D367" s="255"/>
      <c r="E367" s="255"/>
      <c r="F367" s="323"/>
      <c r="G367" s="255"/>
      <c r="H367" s="255"/>
      <c r="I367" s="255"/>
      <c r="J367" s="255"/>
      <c r="K367" s="574"/>
      <c r="L367" s="194"/>
      <c r="M367" s="194"/>
      <c r="N367" s="194"/>
      <c r="O367" s="194"/>
      <c r="P367" s="194"/>
      <c r="Q367" s="194"/>
      <c r="R367" s="194"/>
      <c r="S367" s="194"/>
      <c r="T367" s="194"/>
      <c r="U367" s="194"/>
      <c r="V367" s="194"/>
      <c r="W367" s="194"/>
      <c r="X367" s="194"/>
      <c r="Y367" s="194"/>
      <c r="Z367" s="194"/>
    </row>
    <row r="368">
      <c r="A368" s="254">
        <v>405.0</v>
      </c>
      <c r="B368" s="255"/>
      <c r="C368" s="255"/>
      <c r="D368" s="255"/>
      <c r="E368" s="255"/>
      <c r="F368" s="323"/>
      <c r="G368" s="255"/>
      <c r="H368" s="255"/>
      <c r="I368" s="255"/>
      <c r="J368" s="255"/>
      <c r="K368" s="574"/>
      <c r="L368" s="194"/>
      <c r="M368" s="194"/>
      <c r="N368" s="194"/>
      <c r="O368" s="194"/>
      <c r="P368" s="194"/>
      <c r="Q368" s="194"/>
      <c r="R368" s="194"/>
      <c r="S368" s="194"/>
      <c r="T368" s="194"/>
      <c r="U368" s="194"/>
      <c r="V368" s="194"/>
      <c r="W368" s="194"/>
      <c r="X368" s="194"/>
      <c r="Y368" s="194"/>
      <c r="Z368" s="194"/>
    </row>
    <row r="369">
      <c r="A369" s="254">
        <v>406.0</v>
      </c>
      <c r="B369" s="255"/>
      <c r="C369" s="255"/>
      <c r="D369" s="255"/>
      <c r="E369" s="255"/>
      <c r="F369" s="323"/>
      <c r="G369" s="255"/>
      <c r="H369" s="255"/>
      <c r="I369" s="255"/>
      <c r="J369" s="255"/>
      <c r="K369" s="574"/>
      <c r="L369" s="194"/>
      <c r="M369" s="194"/>
      <c r="N369" s="194"/>
      <c r="O369" s="194"/>
      <c r="P369" s="194"/>
      <c r="Q369" s="194"/>
      <c r="R369" s="194"/>
      <c r="S369" s="194"/>
      <c r="T369" s="194"/>
      <c r="U369" s="194"/>
      <c r="V369" s="194"/>
      <c r="W369" s="194"/>
      <c r="X369" s="194"/>
      <c r="Y369" s="194"/>
      <c r="Z369" s="194"/>
    </row>
    <row r="370">
      <c r="A370" s="254">
        <v>407.0</v>
      </c>
      <c r="B370" s="255"/>
      <c r="C370" s="255"/>
      <c r="D370" s="255"/>
      <c r="E370" s="255"/>
      <c r="F370" s="323"/>
      <c r="G370" s="255"/>
      <c r="H370" s="255"/>
      <c r="I370" s="255"/>
      <c r="J370" s="255"/>
      <c r="K370" s="574"/>
      <c r="L370" s="194"/>
      <c r="M370" s="194"/>
      <c r="N370" s="194"/>
      <c r="O370" s="194"/>
      <c r="P370" s="194"/>
      <c r="Q370" s="194"/>
      <c r="R370" s="194"/>
      <c r="S370" s="194"/>
      <c r="T370" s="194"/>
      <c r="U370" s="194"/>
      <c r="V370" s="194"/>
      <c r="W370" s="194"/>
      <c r="X370" s="194"/>
      <c r="Y370" s="194"/>
      <c r="Z370" s="194"/>
    </row>
    <row r="371">
      <c r="A371" s="254">
        <v>408.0</v>
      </c>
      <c r="B371" s="255"/>
      <c r="C371" s="255"/>
      <c r="D371" s="255"/>
      <c r="E371" s="255"/>
      <c r="F371" s="323"/>
      <c r="G371" s="255"/>
      <c r="H371" s="255"/>
      <c r="I371" s="255"/>
      <c r="J371" s="255"/>
      <c r="K371" s="574"/>
      <c r="L371" s="194"/>
      <c r="M371" s="194"/>
      <c r="N371" s="194"/>
      <c r="O371" s="194"/>
      <c r="P371" s="194"/>
      <c r="Q371" s="194"/>
      <c r="R371" s="194"/>
      <c r="S371" s="194"/>
      <c r="T371" s="194"/>
      <c r="U371" s="194"/>
      <c r="V371" s="194"/>
      <c r="W371" s="194"/>
      <c r="X371" s="194"/>
      <c r="Y371" s="194"/>
      <c r="Z371" s="194"/>
    </row>
    <row r="372">
      <c r="A372" s="254">
        <v>409.0</v>
      </c>
      <c r="B372" s="255"/>
      <c r="C372" s="255"/>
      <c r="D372" s="255"/>
      <c r="E372" s="255"/>
      <c r="F372" s="323"/>
      <c r="G372" s="255"/>
      <c r="H372" s="255"/>
      <c r="I372" s="255"/>
      <c r="J372" s="255"/>
      <c r="K372" s="574"/>
      <c r="L372" s="194"/>
      <c r="M372" s="194"/>
      <c r="N372" s="194"/>
      <c r="O372" s="194"/>
      <c r="P372" s="194"/>
      <c r="Q372" s="194"/>
      <c r="R372" s="194"/>
      <c r="S372" s="194"/>
      <c r="T372" s="194"/>
      <c r="U372" s="194"/>
      <c r="V372" s="194"/>
      <c r="W372" s="194"/>
      <c r="X372" s="194"/>
      <c r="Y372" s="194"/>
      <c r="Z372" s="194"/>
    </row>
    <row r="373">
      <c r="A373" s="254">
        <v>410.0</v>
      </c>
      <c r="B373" s="255"/>
      <c r="C373" s="255"/>
      <c r="D373" s="255"/>
      <c r="E373" s="255"/>
      <c r="F373" s="323"/>
      <c r="G373" s="255"/>
      <c r="H373" s="255"/>
      <c r="I373" s="255"/>
      <c r="J373" s="255"/>
      <c r="K373" s="574"/>
      <c r="L373" s="194"/>
      <c r="M373" s="194"/>
      <c r="N373" s="194"/>
      <c r="O373" s="194"/>
      <c r="P373" s="194"/>
      <c r="Q373" s="194"/>
      <c r="R373" s="194"/>
      <c r="S373" s="194"/>
      <c r="T373" s="194"/>
      <c r="U373" s="194"/>
      <c r="V373" s="194"/>
      <c r="W373" s="194"/>
      <c r="X373" s="194"/>
      <c r="Y373" s="194"/>
      <c r="Z373" s="194"/>
    </row>
    <row r="374">
      <c r="A374" s="254">
        <v>411.0</v>
      </c>
      <c r="B374" s="255"/>
      <c r="C374" s="255"/>
      <c r="D374" s="255"/>
      <c r="E374" s="255"/>
      <c r="F374" s="323"/>
      <c r="G374" s="255"/>
      <c r="H374" s="255"/>
      <c r="I374" s="255"/>
      <c r="J374" s="255"/>
      <c r="K374" s="574"/>
      <c r="L374" s="194"/>
      <c r="M374" s="194"/>
      <c r="N374" s="194"/>
      <c r="O374" s="194"/>
      <c r="P374" s="194"/>
      <c r="Q374" s="194"/>
      <c r="R374" s="194"/>
      <c r="S374" s="194"/>
      <c r="T374" s="194"/>
      <c r="U374" s="194"/>
      <c r="V374" s="194"/>
      <c r="W374" s="194"/>
      <c r="X374" s="194"/>
      <c r="Y374" s="194"/>
      <c r="Z374" s="194"/>
    </row>
    <row r="375">
      <c r="A375" s="254">
        <v>412.0</v>
      </c>
      <c r="B375" s="255"/>
      <c r="C375" s="255"/>
      <c r="D375" s="255"/>
      <c r="E375" s="255"/>
      <c r="F375" s="323"/>
      <c r="G375" s="255"/>
      <c r="H375" s="255"/>
      <c r="I375" s="255"/>
      <c r="J375" s="255"/>
      <c r="K375" s="574"/>
      <c r="L375" s="194"/>
      <c r="M375" s="194"/>
      <c r="N375" s="194"/>
      <c r="O375" s="194"/>
      <c r="P375" s="194"/>
      <c r="Q375" s="194"/>
      <c r="R375" s="194"/>
      <c r="S375" s="194"/>
      <c r="T375" s="194"/>
      <c r="U375" s="194"/>
      <c r="V375" s="194"/>
      <c r="W375" s="194"/>
      <c r="X375" s="194"/>
      <c r="Y375" s="194"/>
      <c r="Z375" s="194"/>
    </row>
    <row r="376">
      <c r="A376" s="254">
        <v>413.0</v>
      </c>
      <c r="B376" s="255"/>
      <c r="C376" s="255"/>
      <c r="D376" s="255"/>
      <c r="E376" s="255"/>
      <c r="F376" s="323"/>
      <c r="G376" s="255"/>
      <c r="H376" s="255"/>
      <c r="I376" s="255"/>
      <c r="J376" s="255"/>
      <c r="K376" s="574"/>
      <c r="L376" s="194"/>
      <c r="M376" s="194"/>
      <c r="N376" s="194"/>
      <c r="O376" s="194"/>
      <c r="P376" s="194"/>
      <c r="Q376" s="194"/>
      <c r="R376" s="194"/>
      <c r="S376" s="194"/>
      <c r="T376" s="194"/>
      <c r="U376" s="194"/>
      <c r="V376" s="194"/>
      <c r="W376" s="194"/>
      <c r="X376" s="194"/>
      <c r="Y376" s="194"/>
      <c r="Z376" s="194"/>
    </row>
    <row r="377">
      <c r="A377" s="254">
        <v>414.0</v>
      </c>
      <c r="B377" s="255"/>
      <c r="C377" s="255"/>
      <c r="D377" s="255"/>
      <c r="E377" s="255"/>
      <c r="F377" s="323"/>
      <c r="G377" s="255"/>
      <c r="H377" s="255"/>
      <c r="I377" s="255"/>
      <c r="J377" s="255"/>
      <c r="K377" s="574"/>
      <c r="L377" s="194"/>
      <c r="M377" s="194"/>
      <c r="N377" s="194"/>
      <c r="O377" s="194"/>
      <c r="P377" s="194"/>
      <c r="Q377" s="194"/>
      <c r="R377" s="194"/>
      <c r="S377" s="194"/>
      <c r="T377" s="194"/>
      <c r="U377" s="194"/>
      <c r="V377" s="194"/>
      <c r="W377" s="194"/>
      <c r="X377" s="194"/>
      <c r="Y377" s="194"/>
      <c r="Z377" s="194"/>
    </row>
    <row r="378">
      <c r="A378" s="254">
        <v>415.0</v>
      </c>
      <c r="B378" s="255"/>
      <c r="C378" s="255"/>
      <c r="D378" s="255"/>
      <c r="E378" s="255"/>
      <c r="F378" s="323"/>
      <c r="G378" s="255"/>
      <c r="H378" s="255"/>
      <c r="I378" s="255"/>
      <c r="J378" s="255"/>
      <c r="K378" s="574"/>
      <c r="L378" s="194"/>
      <c r="M378" s="194"/>
      <c r="N378" s="194"/>
      <c r="O378" s="194"/>
      <c r="P378" s="194"/>
      <c r="Q378" s="194"/>
      <c r="R378" s="194"/>
      <c r="S378" s="194"/>
      <c r="T378" s="194"/>
      <c r="U378" s="194"/>
      <c r="V378" s="194"/>
      <c r="W378" s="194"/>
      <c r="X378" s="194"/>
      <c r="Y378" s="194"/>
      <c r="Z378" s="194"/>
    </row>
    <row r="379">
      <c r="A379" s="254">
        <v>416.0</v>
      </c>
      <c r="B379" s="255"/>
      <c r="C379" s="255"/>
      <c r="D379" s="255"/>
      <c r="E379" s="255"/>
      <c r="F379" s="323"/>
      <c r="G379" s="255"/>
      <c r="H379" s="255"/>
      <c r="I379" s="255"/>
      <c r="J379" s="255"/>
      <c r="K379" s="574"/>
      <c r="L379" s="194"/>
      <c r="M379" s="194"/>
      <c r="N379" s="194"/>
      <c r="O379" s="194"/>
      <c r="P379" s="194"/>
      <c r="Q379" s="194"/>
      <c r="R379" s="194"/>
      <c r="S379" s="194"/>
      <c r="T379" s="194"/>
      <c r="U379" s="194"/>
      <c r="V379" s="194"/>
      <c r="W379" s="194"/>
      <c r="X379" s="194"/>
      <c r="Y379" s="194"/>
      <c r="Z379" s="194"/>
    </row>
    <row r="380">
      <c r="A380" s="254">
        <v>417.0</v>
      </c>
      <c r="B380" s="255"/>
      <c r="C380" s="255"/>
      <c r="D380" s="255"/>
      <c r="E380" s="255"/>
      <c r="F380" s="323"/>
      <c r="G380" s="255"/>
      <c r="H380" s="255"/>
      <c r="I380" s="255"/>
      <c r="J380" s="255"/>
      <c r="K380" s="574"/>
      <c r="L380" s="194"/>
      <c r="M380" s="194"/>
      <c r="N380" s="194"/>
      <c r="O380" s="194"/>
      <c r="P380" s="194"/>
      <c r="Q380" s="194"/>
      <c r="R380" s="194"/>
      <c r="S380" s="194"/>
      <c r="T380" s="194"/>
      <c r="U380" s="194"/>
      <c r="V380" s="194"/>
      <c r="W380" s="194"/>
      <c r="X380" s="194"/>
      <c r="Y380" s="194"/>
      <c r="Z380" s="194"/>
    </row>
    <row r="381">
      <c r="A381" s="254">
        <v>418.0</v>
      </c>
      <c r="B381" s="255"/>
      <c r="C381" s="255"/>
      <c r="D381" s="255"/>
      <c r="E381" s="255"/>
      <c r="F381" s="323"/>
      <c r="G381" s="255"/>
      <c r="H381" s="255"/>
      <c r="I381" s="255"/>
      <c r="J381" s="255"/>
      <c r="K381" s="574"/>
      <c r="L381" s="194"/>
      <c r="M381" s="194"/>
      <c r="N381" s="194"/>
      <c r="O381" s="194"/>
      <c r="P381" s="194"/>
      <c r="Q381" s="194"/>
      <c r="R381" s="194"/>
      <c r="S381" s="194"/>
      <c r="T381" s="194"/>
      <c r="U381" s="194"/>
      <c r="V381" s="194"/>
      <c r="W381" s="194"/>
      <c r="X381" s="194"/>
      <c r="Y381" s="194"/>
      <c r="Z381" s="194"/>
    </row>
    <row r="382">
      <c r="A382" s="254">
        <v>419.0</v>
      </c>
      <c r="B382" s="255"/>
      <c r="C382" s="255"/>
      <c r="D382" s="255"/>
      <c r="E382" s="255"/>
      <c r="F382" s="323"/>
      <c r="G382" s="255"/>
      <c r="H382" s="255"/>
      <c r="I382" s="255"/>
      <c r="J382" s="255"/>
      <c r="K382" s="574"/>
      <c r="L382" s="194"/>
      <c r="M382" s="194"/>
      <c r="N382" s="194"/>
      <c r="O382" s="194"/>
      <c r="P382" s="194"/>
      <c r="Q382" s="194"/>
      <c r="R382" s="194"/>
      <c r="S382" s="194"/>
      <c r="T382" s="194"/>
      <c r="U382" s="194"/>
      <c r="V382" s="194"/>
      <c r="W382" s="194"/>
      <c r="X382" s="194"/>
      <c r="Y382" s="194"/>
      <c r="Z382" s="194"/>
    </row>
    <row r="383">
      <c r="A383" s="254">
        <v>420.0</v>
      </c>
      <c r="B383" s="255"/>
      <c r="C383" s="255"/>
      <c r="D383" s="255"/>
      <c r="E383" s="255"/>
      <c r="F383" s="323"/>
      <c r="G383" s="255"/>
      <c r="H383" s="255"/>
      <c r="I383" s="255"/>
      <c r="J383" s="255"/>
      <c r="K383" s="574"/>
      <c r="L383" s="194"/>
      <c r="M383" s="194"/>
      <c r="N383" s="194"/>
      <c r="O383" s="194"/>
      <c r="P383" s="194"/>
      <c r="Q383" s="194"/>
      <c r="R383" s="194"/>
      <c r="S383" s="194"/>
      <c r="T383" s="194"/>
      <c r="U383" s="194"/>
      <c r="V383" s="194"/>
      <c r="W383" s="194"/>
      <c r="X383" s="194"/>
      <c r="Y383" s="194"/>
      <c r="Z383" s="194"/>
    </row>
    <row r="384">
      <c r="A384" s="254">
        <v>421.0</v>
      </c>
      <c r="B384" s="255"/>
      <c r="C384" s="255"/>
      <c r="D384" s="255"/>
      <c r="E384" s="255"/>
      <c r="F384" s="323"/>
      <c r="G384" s="255"/>
      <c r="H384" s="255"/>
      <c r="I384" s="255"/>
      <c r="J384" s="255"/>
      <c r="K384" s="57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</row>
    <row r="385">
      <c r="A385" s="254">
        <v>422.0</v>
      </c>
      <c r="B385" s="255"/>
      <c r="C385" s="255"/>
      <c r="D385" s="255"/>
      <c r="E385" s="255"/>
      <c r="F385" s="323"/>
      <c r="G385" s="255"/>
      <c r="H385" s="255"/>
      <c r="I385" s="255"/>
      <c r="J385" s="255"/>
      <c r="K385" s="574"/>
      <c r="L385" s="194"/>
      <c r="M385" s="194"/>
      <c r="N385" s="194"/>
      <c r="O385" s="194"/>
      <c r="P385" s="194"/>
      <c r="Q385" s="194"/>
      <c r="R385" s="194"/>
      <c r="S385" s="194"/>
      <c r="T385" s="194"/>
      <c r="U385" s="194"/>
      <c r="V385" s="194"/>
      <c r="W385" s="194"/>
      <c r="X385" s="194"/>
      <c r="Y385" s="194"/>
      <c r="Z385" s="194"/>
    </row>
    <row r="386">
      <c r="A386" s="254">
        <v>423.0</v>
      </c>
      <c r="B386" s="255"/>
      <c r="C386" s="255"/>
      <c r="D386" s="255"/>
      <c r="E386" s="255"/>
      <c r="F386" s="323"/>
      <c r="G386" s="255"/>
      <c r="H386" s="255"/>
      <c r="I386" s="255"/>
      <c r="J386" s="255"/>
      <c r="K386" s="574"/>
      <c r="L386" s="194"/>
      <c r="M386" s="194"/>
      <c r="N386" s="194"/>
      <c r="O386" s="194"/>
      <c r="P386" s="194"/>
      <c r="Q386" s="194"/>
      <c r="R386" s="194"/>
      <c r="S386" s="194"/>
      <c r="T386" s="194"/>
      <c r="U386" s="194"/>
      <c r="V386" s="194"/>
      <c r="W386" s="194"/>
      <c r="X386" s="194"/>
      <c r="Y386" s="194"/>
      <c r="Z386" s="194"/>
    </row>
    <row r="387">
      <c r="A387" s="254">
        <v>424.0</v>
      </c>
      <c r="B387" s="255"/>
      <c r="C387" s="255"/>
      <c r="D387" s="255"/>
      <c r="E387" s="255"/>
      <c r="F387" s="323"/>
      <c r="G387" s="255"/>
      <c r="H387" s="255"/>
      <c r="I387" s="255"/>
      <c r="J387" s="255"/>
      <c r="K387" s="574"/>
      <c r="L387" s="194"/>
      <c r="M387" s="194"/>
      <c r="N387" s="194"/>
      <c r="O387" s="194"/>
      <c r="P387" s="194"/>
      <c r="Q387" s="194"/>
      <c r="R387" s="194"/>
      <c r="S387" s="194"/>
      <c r="T387" s="194"/>
      <c r="U387" s="194"/>
      <c r="V387" s="194"/>
      <c r="W387" s="194"/>
      <c r="X387" s="194"/>
      <c r="Y387" s="194"/>
      <c r="Z387" s="194"/>
    </row>
    <row r="388">
      <c r="A388" s="254">
        <v>425.0</v>
      </c>
      <c r="B388" s="255"/>
      <c r="C388" s="255"/>
      <c r="D388" s="255"/>
      <c r="E388" s="255"/>
      <c r="F388" s="323"/>
      <c r="G388" s="255"/>
      <c r="H388" s="255"/>
      <c r="I388" s="255"/>
      <c r="J388" s="255"/>
      <c r="K388" s="574"/>
      <c r="L388" s="194"/>
      <c r="M388" s="194"/>
      <c r="N388" s="194"/>
      <c r="O388" s="194"/>
      <c r="P388" s="194"/>
      <c r="Q388" s="194"/>
      <c r="R388" s="194"/>
      <c r="S388" s="194"/>
      <c r="T388" s="194"/>
      <c r="U388" s="194"/>
      <c r="V388" s="194"/>
      <c r="W388" s="194"/>
      <c r="X388" s="194"/>
      <c r="Y388" s="194"/>
      <c r="Z388" s="194"/>
    </row>
    <row r="389">
      <c r="A389" s="254">
        <v>426.0</v>
      </c>
      <c r="B389" s="255"/>
      <c r="C389" s="255"/>
      <c r="D389" s="255"/>
      <c r="E389" s="255"/>
      <c r="F389" s="323"/>
      <c r="G389" s="255"/>
      <c r="H389" s="255"/>
      <c r="I389" s="255"/>
      <c r="J389" s="255"/>
      <c r="K389" s="574"/>
      <c r="L389" s="194"/>
      <c r="M389" s="194"/>
      <c r="N389" s="194"/>
      <c r="O389" s="194"/>
      <c r="P389" s="194"/>
      <c r="Q389" s="194"/>
      <c r="R389" s="194"/>
      <c r="S389" s="194"/>
      <c r="T389" s="194"/>
      <c r="U389" s="194"/>
      <c r="V389" s="194"/>
      <c r="W389" s="194"/>
      <c r="X389" s="194"/>
      <c r="Y389" s="194"/>
      <c r="Z389" s="194"/>
    </row>
    <row r="390">
      <c r="A390" s="254">
        <v>427.0</v>
      </c>
      <c r="B390" s="255"/>
      <c r="C390" s="255"/>
      <c r="D390" s="255"/>
      <c r="E390" s="255"/>
      <c r="F390" s="323"/>
      <c r="G390" s="255"/>
      <c r="H390" s="255"/>
      <c r="I390" s="255"/>
      <c r="J390" s="255"/>
      <c r="K390" s="574"/>
      <c r="L390" s="194"/>
      <c r="M390" s="194"/>
      <c r="N390" s="194"/>
      <c r="O390" s="194"/>
      <c r="P390" s="194"/>
      <c r="Q390" s="194"/>
      <c r="R390" s="194"/>
      <c r="S390" s="194"/>
      <c r="T390" s="194"/>
      <c r="U390" s="194"/>
      <c r="V390" s="194"/>
      <c r="W390" s="194"/>
      <c r="X390" s="194"/>
      <c r="Y390" s="194"/>
      <c r="Z390" s="194"/>
    </row>
    <row r="391">
      <c r="A391" s="254">
        <v>428.0</v>
      </c>
      <c r="B391" s="255"/>
      <c r="C391" s="255"/>
      <c r="D391" s="255"/>
      <c r="E391" s="255"/>
      <c r="F391" s="323"/>
      <c r="G391" s="255"/>
      <c r="H391" s="255"/>
      <c r="I391" s="255"/>
      <c r="J391" s="255"/>
      <c r="K391" s="574"/>
      <c r="L391" s="194"/>
      <c r="M391" s="194"/>
      <c r="N391" s="194"/>
      <c r="O391" s="194"/>
      <c r="P391" s="194"/>
      <c r="Q391" s="194"/>
      <c r="R391" s="194"/>
      <c r="S391" s="194"/>
      <c r="T391" s="194"/>
      <c r="U391" s="194"/>
      <c r="V391" s="194"/>
      <c r="W391" s="194"/>
      <c r="X391" s="194"/>
      <c r="Y391" s="194"/>
      <c r="Z391" s="194"/>
    </row>
    <row r="392">
      <c r="A392" s="254">
        <v>429.0</v>
      </c>
      <c r="B392" s="255"/>
      <c r="C392" s="255"/>
      <c r="D392" s="255"/>
      <c r="E392" s="255"/>
      <c r="F392" s="323"/>
      <c r="G392" s="255"/>
      <c r="H392" s="255"/>
      <c r="I392" s="255"/>
      <c r="J392" s="255"/>
      <c r="K392" s="574"/>
      <c r="L392" s="194"/>
      <c r="M392" s="194"/>
      <c r="N392" s="194"/>
      <c r="O392" s="194"/>
      <c r="P392" s="194"/>
      <c r="Q392" s="194"/>
      <c r="R392" s="194"/>
      <c r="S392" s="194"/>
      <c r="T392" s="194"/>
      <c r="U392" s="194"/>
      <c r="V392" s="194"/>
      <c r="W392" s="194"/>
      <c r="X392" s="194"/>
      <c r="Y392" s="194"/>
      <c r="Z392" s="194"/>
    </row>
    <row r="393">
      <c r="A393" s="254">
        <v>430.0</v>
      </c>
      <c r="B393" s="255"/>
      <c r="C393" s="255"/>
      <c r="D393" s="255"/>
      <c r="E393" s="255"/>
      <c r="F393" s="323"/>
      <c r="G393" s="255"/>
      <c r="H393" s="255"/>
      <c r="I393" s="255"/>
      <c r="J393" s="255"/>
      <c r="K393" s="574"/>
      <c r="L393" s="194"/>
      <c r="M393" s="194"/>
      <c r="N393" s="194"/>
      <c r="O393" s="194"/>
      <c r="P393" s="194"/>
      <c r="Q393" s="194"/>
      <c r="R393" s="194"/>
      <c r="S393" s="194"/>
      <c r="T393" s="194"/>
      <c r="U393" s="194"/>
      <c r="V393" s="194"/>
      <c r="W393" s="194"/>
      <c r="X393" s="194"/>
      <c r="Y393" s="194"/>
      <c r="Z393" s="194"/>
    </row>
    <row r="394">
      <c r="A394" s="254">
        <v>431.0</v>
      </c>
      <c r="B394" s="255"/>
      <c r="C394" s="255"/>
      <c r="D394" s="255"/>
      <c r="E394" s="255"/>
      <c r="F394" s="323"/>
      <c r="G394" s="255"/>
      <c r="H394" s="255"/>
      <c r="I394" s="255"/>
      <c r="J394" s="255"/>
      <c r="K394" s="574"/>
      <c r="L394" s="194"/>
      <c r="M394" s="194"/>
      <c r="N394" s="194"/>
      <c r="O394" s="194"/>
      <c r="P394" s="194"/>
      <c r="Q394" s="194"/>
      <c r="R394" s="194"/>
      <c r="S394" s="194"/>
      <c r="T394" s="194"/>
      <c r="U394" s="194"/>
      <c r="V394" s="194"/>
      <c r="W394" s="194"/>
      <c r="X394" s="194"/>
      <c r="Y394" s="194"/>
      <c r="Z394" s="194"/>
    </row>
    <row r="395">
      <c r="A395" s="254">
        <v>432.0</v>
      </c>
      <c r="B395" s="255"/>
      <c r="C395" s="255"/>
      <c r="D395" s="255"/>
      <c r="E395" s="255"/>
      <c r="F395" s="323"/>
      <c r="G395" s="255"/>
      <c r="H395" s="255"/>
      <c r="I395" s="255"/>
      <c r="J395" s="255"/>
      <c r="K395" s="574"/>
      <c r="L395" s="194"/>
      <c r="M395" s="194"/>
      <c r="N395" s="194"/>
      <c r="O395" s="194"/>
      <c r="P395" s="194"/>
      <c r="Q395" s="194"/>
      <c r="R395" s="194"/>
      <c r="S395" s="194"/>
      <c r="T395" s="194"/>
      <c r="U395" s="194"/>
      <c r="V395" s="194"/>
      <c r="W395" s="194"/>
      <c r="X395" s="194"/>
      <c r="Y395" s="194"/>
      <c r="Z395" s="194"/>
    </row>
    <row r="396">
      <c r="A396" s="254">
        <v>433.0</v>
      </c>
      <c r="B396" s="255"/>
      <c r="C396" s="255"/>
      <c r="D396" s="255"/>
      <c r="E396" s="255"/>
      <c r="F396" s="323"/>
      <c r="G396" s="255"/>
      <c r="H396" s="255"/>
      <c r="I396" s="255"/>
      <c r="J396" s="255"/>
      <c r="K396" s="574"/>
      <c r="L396" s="194"/>
      <c r="M396" s="194"/>
      <c r="N396" s="194"/>
      <c r="O396" s="194"/>
      <c r="P396" s="194"/>
      <c r="Q396" s="194"/>
      <c r="R396" s="194"/>
      <c r="S396" s="194"/>
      <c r="T396" s="194"/>
      <c r="U396" s="194"/>
      <c r="V396" s="194"/>
      <c r="W396" s="194"/>
      <c r="X396" s="194"/>
      <c r="Y396" s="194"/>
      <c r="Z396" s="194"/>
    </row>
    <row r="397">
      <c r="A397" s="254">
        <v>434.0</v>
      </c>
      <c r="B397" s="255"/>
      <c r="C397" s="255"/>
      <c r="D397" s="255"/>
      <c r="E397" s="255"/>
      <c r="F397" s="323"/>
      <c r="G397" s="255"/>
      <c r="H397" s="255"/>
      <c r="I397" s="255"/>
      <c r="J397" s="255"/>
      <c r="K397" s="574"/>
      <c r="L397" s="194"/>
      <c r="M397" s="194"/>
      <c r="N397" s="194"/>
      <c r="O397" s="194"/>
      <c r="P397" s="194"/>
      <c r="Q397" s="194"/>
      <c r="R397" s="194"/>
      <c r="S397" s="194"/>
      <c r="T397" s="194"/>
      <c r="U397" s="194"/>
      <c r="V397" s="194"/>
      <c r="W397" s="194"/>
      <c r="X397" s="194"/>
      <c r="Y397" s="194"/>
      <c r="Z397" s="194"/>
    </row>
    <row r="398">
      <c r="A398" s="254">
        <v>435.0</v>
      </c>
      <c r="B398" s="255"/>
      <c r="C398" s="255"/>
      <c r="D398" s="255"/>
      <c r="E398" s="255"/>
      <c r="F398" s="323"/>
      <c r="G398" s="255"/>
      <c r="H398" s="255"/>
      <c r="I398" s="255"/>
      <c r="J398" s="255"/>
      <c r="K398" s="574"/>
      <c r="L398" s="194"/>
      <c r="M398" s="194"/>
      <c r="N398" s="194"/>
      <c r="O398" s="194"/>
      <c r="P398" s="194"/>
      <c r="Q398" s="194"/>
      <c r="R398" s="194"/>
      <c r="S398" s="194"/>
      <c r="T398" s="194"/>
      <c r="U398" s="194"/>
      <c r="V398" s="194"/>
      <c r="W398" s="194"/>
      <c r="X398" s="194"/>
      <c r="Y398" s="194"/>
      <c r="Z398" s="194"/>
    </row>
    <row r="399">
      <c r="A399" s="254">
        <v>436.0</v>
      </c>
      <c r="B399" s="255"/>
      <c r="C399" s="255"/>
      <c r="D399" s="255"/>
      <c r="E399" s="255"/>
      <c r="F399" s="323"/>
      <c r="G399" s="255"/>
      <c r="H399" s="255"/>
      <c r="I399" s="255"/>
      <c r="J399" s="255"/>
      <c r="K399" s="574"/>
      <c r="L399" s="194"/>
      <c r="M399" s="194"/>
      <c r="N399" s="194"/>
      <c r="O399" s="194"/>
      <c r="P399" s="194"/>
      <c r="Q399" s="194"/>
      <c r="R399" s="194"/>
      <c r="S399" s="194"/>
      <c r="T399" s="194"/>
      <c r="U399" s="194"/>
      <c r="V399" s="194"/>
      <c r="W399" s="194"/>
      <c r="X399" s="194"/>
      <c r="Y399" s="194"/>
      <c r="Z399" s="194"/>
    </row>
    <row r="400">
      <c r="A400" s="254">
        <v>437.0</v>
      </c>
      <c r="B400" s="255"/>
      <c r="C400" s="255"/>
      <c r="D400" s="255"/>
      <c r="E400" s="255"/>
      <c r="F400" s="323"/>
      <c r="G400" s="255"/>
      <c r="H400" s="255"/>
      <c r="I400" s="255"/>
      <c r="J400" s="255"/>
      <c r="K400" s="574"/>
      <c r="L400" s="194"/>
      <c r="M400" s="194"/>
      <c r="N400" s="194"/>
      <c r="O400" s="194"/>
      <c r="P400" s="194"/>
      <c r="Q400" s="194"/>
      <c r="R400" s="194"/>
      <c r="S400" s="194"/>
      <c r="T400" s="194"/>
      <c r="U400" s="194"/>
      <c r="V400" s="194"/>
      <c r="W400" s="194"/>
      <c r="X400" s="194"/>
      <c r="Y400" s="194"/>
      <c r="Z400" s="194"/>
    </row>
    <row r="401">
      <c r="A401" s="254">
        <v>438.0</v>
      </c>
      <c r="B401" s="255"/>
      <c r="C401" s="255"/>
      <c r="D401" s="255"/>
      <c r="E401" s="255"/>
      <c r="F401" s="323"/>
      <c r="G401" s="255"/>
      <c r="H401" s="255"/>
      <c r="I401" s="255"/>
      <c r="J401" s="255"/>
      <c r="K401" s="574"/>
      <c r="L401" s="194"/>
      <c r="M401" s="194"/>
      <c r="N401" s="194"/>
      <c r="O401" s="194"/>
      <c r="P401" s="194"/>
      <c r="Q401" s="194"/>
      <c r="R401" s="194"/>
      <c r="S401" s="194"/>
      <c r="T401" s="194"/>
      <c r="U401" s="194"/>
      <c r="V401" s="194"/>
      <c r="W401" s="194"/>
      <c r="X401" s="194"/>
      <c r="Y401" s="194"/>
      <c r="Z401" s="194"/>
    </row>
    <row r="402">
      <c r="A402" s="254">
        <v>439.0</v>
      </c>
      <c r="B402" s="255"/>
      <c r="C402" s="255"/>
      <c r="D402" s="255"/>
      <c r="E402" s="255"/>
      <c r="F402" s="323"/>
      <c r="G402" s="255"/>
      <c r="H402" s="255"/>
      <c r="I402" s="255"/>
      <c r="J402" s="255"/>
      <c r="K402" s="574"/>
      <c r="L402" s="194"/>
      <c r="M402" s="194"/>
      <c r="N402" s="194"/>
      <c r="O402" s="194"/>
      <c r="P402" s="194"/>
      <c r="Q402" s="194"/>
      <c r="R402" s="194"/>
      <c r="S402" s="194"/>
      <c r="T402" s="194"/>
      <c r="U402" s="194"/>
      <c r="V402" s="194"/>
      <c r="W402" s="194"/>
      <c r="X402" s="194"/>
      <c r="Y402" s="194"/>
      <c r="Z402" s="194"/>
    </row>
    <row r="403">
      <c r="A403" s="254">
        <v>440.0</v>
      </c>
      <c r="B403" s="255"/>
      <c r="C403" s="255"/>
      <c r="D403" s="255"/>
      <c r="E403" s="255"/>
      <c r="F403" s="323"/>
      <c r="G403" s="255"/>
      <c r="H403" s="255"/>
      <c r="I403" s="255"/>
      <c r="J403" s="255"/>
      <c r="K403" s="574"/>
      <c r="L403" s="194"/>
      <c r="M403" s="194"/>
      <c r="N403" s="194"/>
      <c r="O403" s="194"/>
      <c r="P403" s="194"/>
      <c r="Q403" s="194"/>
      <c r="R403" s="194"/>
      <c r="S403" s="194"/>
      <c r="T403" s="194"/>
      <c r="U403" s="194"/>
      <c r="V403" s="194"/>
      <c r="W403" s="194"/>
      <c r="X403" s="194"/>
      <c r="Y403" s="194"/>
      <c r="Z403" s="194"/>
    </row>
    <row r="404">
      <c r="A404" s="254">
        <v>441.0</v>
      </c>
      <c r="B404" s="255"/>
      <c r="C404" s="255"/>
      <c r="D404" s="255"/>
      <c r="E404" s="255"/>
      <c r="F404" s="323"/>
      <c r="G404" s="255"/>
      <c r="H404" s="255"/>
      <c r="I404" s="255"/>
      <c r="J404" s="255"/>
      <c r="K404" s="574"/>
      <c r="L404" s="194"/>
      <c r="M404" s="194"/>
      <c r="N404" s="194"/>
      <c r="O404" s="194"/>
      <c r="P404" s="194"/>
      <c r="Q404" s="194"/>
      <c r="R404" s="194"/>
      <c r="S404" s="194"/>
      <c r="T404" s="194"/>
      <c r="U404" s="194"/>
      <c r="V404" s="194"/>
      <c r="W404" s="194"/>
      <c r="X404" s="194"/>
      <c r="Y404" s="194"/>
      <c r="Z404" s="194"/>
    </row>
    <row r="405">
      <c r="A405" s="254">
        <v>442.0</v>
      </c>
      <c r="B405" s="255"/>
      <c r="C405" s="255"/>
      <c r="D405" s="255"/>
      <c r="E405" s="255"/>
      <c r="F405" s="323"/>
      <c r="G405" s="255"/>
      <c r="H405" s="255"/>
      <c r="I405" s="255"/>
      <c r="J405" s="255"/>
      <c r="K405" s="574"/>
      <c r="L405" s="194"/>
      <c r="M405" s="194"/>
      <c r="N405" s="194"/>
      <c r="O405" s="194"/>
      <c r="P405" s="194"/>
      <c r="Q405" s="194"/>
      <c r="R405" s="194"/>
      <c r="S405" s="194"/>
      <c r="T405" s="194"/>
      <c r="U405" s="194"/>
      <c r="V405" s="194"/>
      <c r="W405" s="194"/>
      <c r="X405" s="194"/>
      <c r="Y405" s="194"/>
      <c r="Z405" s="194"/>
    </row>
    <row r="406">
      <c r="A406" s="254">
        <v>443.0</v>
      </c>
      <c r="B406" s="255"/>
      <c r="C406" s="255"/>
      <c r="D406" s="255"/>
      <c r="E406" s="255"/>
      <c r="F406" s="323"/>
      <c r="G406" s="255"/>
      <c r="H406" s="255"/>
      <c r="I406" s="255"/>
      <c r="J406" s="255"/>
      <c r="K406" s="574"/>
      <c r="L406" s="194"/>
      <c r="M406" s="194"/>
      <c r="N406" s="194"/>
      <c r="O406" s="194"/>
      <c r="P406" s="194"/>
      <c r="Q406" s="194"/>
      <c r="R406" s="194"/>
      <c r="S406" s="194"/>
      <c r="T406" s="194"/>
      <c r="U406" s="194"/>
      <c r="V406" s="194"/>
      <c r="W406" s="194"/>
      <c r="X406" s="194"/>
      <c r="Y406" s="194"/>
      <c r="Z406" s="194"/>
    </row>
    <row r="407">
      <c r="A407" s="254">
        <v>444.0</v>
      </c>
      <c r="B407" s="255"/>
      <c r="C407" s="255"/>
      <c r="D407" s="255"/>
      <c r="E407" s="255"/>
      <c r="F407" s="323"/>
      <c r="G407" s="255"/>
      <c r="H407" s="255"/>
      <c r="I407" s="255"/>
      <c r="J407" s="255"/>
      <c r="K407" s="574"/>
      <c r="L407" s="194"/>
      <c r="M407" s="194"/>
      <c r="N407" s="194"/>
      <c r="O407" s="194"/>
      <c r="P407" s="194"/>
      <c r="Q407" s="194"/>
      <c r="R407" s="194"/>
      <c r="S407" s="194"/>
      <c r="T407" s="194"/>
      <c r="U407" s="194"/>
      <c r="V407" s="194"/>
      <c r="W407" s="194"/>
      <c r="X407" s="194"/>
      <c r="Y407" s="194"/>
      <c r="Z407" s="194"/>
    </row>
    <row r="408">
      <c r="A408" s="254">
        <v>445.0</v>
      </c>
      <c r="B408" s="255"/>
      <c r="C408" s="255"/>
      <c r="D408" s="255"/>
      <c r="E408" s="255"/>
      <c r="F408" s="323"/>
      <c r="G408" s="255"/>
      <c r="H408" s="255"/>
      <c r="I408" s="255"/>
      <c r="J408" s="255"/>
      <c r="K408" s="574"/>
      <c r="L408" s="194"/>
      <c r="M408" s="194"/>
      <c r="N408" s="194"/>
      <c r="O408" s="194"/>
      <c r="P408" s="194"/>
      <c r="Q408" s="194"/>
      <c r="R408" s="194"/>
      <c r="S408" s="194"/>
      <c r="T408" s="194"/>
      <c r="U408" s="194"/>
      <c r="V408" s="194"/>
      <c r="W408" s="194"/>
      <c r="X408" s="194"/>
      <c r="Y408" s="194"/>
      <c r="Z408" s="194"/>
    </row>
    <row r="409">
      <c r="A409" s="254">
        <v>446.0</v>
      </c>
      <c r="B409" s="255"/>
      <c r="C409" s="255"/>
      <c r="D409" s="255"/>
      <c r="E409" s="255"/>
      <c r="F409" s="323"/>
      <c r="G409" s="255"/>
      <c r="H409" s="255"/>
      <c r="I409" s="255"/>
      <c r="J409" s="255"/>
      <c r="K409" s="574"/>
      <c r="L409" s="194"/>
      <c r="M409" s="194"/>
      <c r="N409" s="194"/>
      <c r="O409" s="194"/>
      <c r="P409" s="194"/>
      <c r="Q409" s="194"/>
      <c r="R409" s="194"/>
      <c r="S409" s="194"/>
      <c r="T409" s="194"/>
      <c r="U409" s="194"/>
      <c r="V409" s="194"/>
      <c r="W409" s="194"/>
      <c r="X409" s="194"/>
      <c r="Y409" s="194"/>
      <c r="Z409" s="194"/>
    </row>
    <row r="410">
      <c r="A410" s="254">
        <v>447.0</v>
      </c>
      <c r="B410" s="255"/>
      <c r="C410" s="255"/>
      <c r="D410" s="255"/>
      <c r="E410" s="255"/>
      <c r="F410" s="323"/>
      <c r="G410" s="255"/>
      <c r="H410" s="255"/>
      <c r="I410" s="255"/>
      <c r="J410" s="255"/>
      <c r="K410" s="574"/>
      <c r="L410" s="194"/>
      <c r="M410" s="194"/>
      <c r="N410" s="194"/>
      <c r="O410" s="194"/>
      <c r="P410" s="194"/>
      <c r="Q410" s="194"/>
      <c r="R410" s="194"/>
      <c r="S410" s="194"/>
      <c r="T410" s="194"/>
      <c r="U410" s="194"/>
      <c r="V410" s="194"/>
      <c r="W410" s="194"/>
      <c r="X410" s="194"/>
      <c r="Y410" s="194"/>
      <c r="Z410" s="194"/>
    </row>
    <row r="411">
      <c r="A411" s="254">
        <v>448.0</v>
      </c>
      <c r="B411" s="255"/>
      <c r="C411" s="255"/>
      <c r="D411" s="255"/>
      <c r="E411" s="255"/>
      <c r="F411" s="323"/>
      <c r="G411" s="255"/>
      <c r="H411" s="255"/>
      <c r="I411" s="255"/>
      <c r="J411" s="255"/>
      <c r="K411" s="57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</row>
    <row r="412">
      <c r="A412" s="254">
        <v>449.0</v>
      </c>
      <c r="B412" s="255"/>
      <c r="C412" s="255"/>
      <c r="D412" s="255"/>
      <c r="E412" s="255"/>
      <c r="F412" s="323"/>
      <c r="G412" s="255"/>
      <c r="H412" s="255"/>
      <c r="I412" s="255"/>
      <c r="J412" s="255"/>
      <c r="K412" s="574"/>
      <c r="L412" s="194"/>
      <c r="M412" s="194"/>
      <c r="N412" s="194"/>
      <c r="O412" s="194"/>
      <c r="P412" s="194"/>
      <c r="Q412" s="194"/>
      <c r="R412" s="194"/>
      <c r="S412" s="194"/>
      <c r="T412" s="194"/>
      <c r="U412" s="194"/>
      <c r="V412" s="194"/>
      <c r="W412" s="194"/>
      <c r="X412" s="194"/>
      <c r="Y412" s="194"/>
      <c r="Z412" s="194"/>
    </row>
    <row r="413">
      <c r="A413" s="254">
        <v>450.0</v>
      </c>
      <c r="B413" s="255"/>
      <c r="C413" s="255"/>
      <c r="D413" s="255"/>
      <c r="E413" s="255"/>
      <c r="F413" s="323"/>
      <c r="G413" s="255"/>
      <c r="H413" s="255"/>
      <c r="I413" s="255"/>
      <c r="J413" s="255"/>
      <c r="K413" s="574"/>
      <c r="L413" s="194"/>
      <c r="M413" s="194"/>
      <c r="N413" s="194"/>
      <c r="O413" s="194"/>
      <c r="P413" s="194"/>
      <c r="Q413" s="194"/>
      <c r="R413" s="194"/>
      <c r="S413" s="194"/>
      <c r="T413" s="194"/>
      <c r="U413" s="194"/>
      <c r="V413" s="194"/>
      <c r="W413" s="194"/>
      <c r="X413" s="194"/>
      <c r="Y413" s="194"/>
      <c r="Z413" s="194"/>
    </row>
    <row r="414">
      <c r="A414" s="254">
        <v>451.0</v>
      </c>
      <c r="B414" s="255"/>
      <c r="C414" s="255"/>
      <c r="D414" s="255"/>
      <c r="E414" s="255"/>
      <c r="F414" s="323"/>
      <c r="G414" s="255"/>
      <c r="H414" s="255"/>
      <c r="I414" s="255"/>
      <c r="J414" s="255"/>
      <c r="K414" s="574"/>
      <c r="L414" s="194"/>
      <c r="M414" s="194"/>
      <c r="N414" s="194"/>
      <c r="O414" s="194"/>
      <c r="P414" s="194"/>
      <c r="Q414" s="194"/>
      <c r="R414" s="194"/>
      <c r="S414" s="194"/>
      <c r="T414" s="194"/>
      <c r="U414" s="194"/>
      <c r="V414" s="194"/>
      <c r="W414" s="194"/>
      <c r="X414" s="194"/>
      <c r="Y414" s="194"/>
      <c r="Z414" s="194"/>
    </row>
    <row r="415">
      <c r="A415" s="254">
        <v>452.0</v>
      </c>
      <c r="B415" s="255"/>
      <c r="C415" s="255"/>
      <c r="D415" s="255"/>
      <c r="E415" s="255"/>
      <c r="F415" s="323"/>
      <c r="G415" s="255"/>
      <c r="H415" s="255"/>
      <c r="I415" s="255"/>
      <c r="J415" s="255"/>
      <c r="K415" s="574"/>
      <c r="L415" s="194"/>
      <c r="M415" s="194"/>
      <c r="N415" s="194"/>
      <c r="O415" s="194"/>
      <c r="P415" s="194"/>
      <c r="Q415" s="194"/>
      <c r="R415" s="194"/>
      <c r="S415" s="194"/>
      <c r="T415" s="194"/>
      <c r="U415" s="194"/>
      <c r="V415" s="194"/>
      <c r="W415" s="194"/>
      <c r="X415" s="194"/>
      <c r="Y415" s="194"/>
      <c r="Z415" s="194"/>
    </row>
    <row r="416">
      <c r="A416" s="254">
        <v>453.0</v>
      </c>
      <c r="B416" s="255"/>
      <c r="C416" s="255"/>
      <c r="D416" s="255"/>
      <c r="E416" s="255"/>
      <c r="F416" s="323"/>
      <c r="G416" s="255"/>
      <c r="H416" s="255"/>
      <c r="I416" s="255"/>
      <c r="J416" s="255"/>
      <c r="K416" s="574"/>
      <c r="L416" s="194"/>
      <c r="M416" s="194"/>
      <c r="N416" s="194"/>
      <c r="O416" s="194"/>
      <c r="P416" s="194"/>
      <c r="Q416" s="194"/>
      <c r="R416" s="194"/>
      <c r="S416" s="194"/>
      <c r="T416" s="194"/>
      <c r="U416" s="194"/>
      <c r="V416" s="194"/>
      <c r="W416" s="194"/>
      <c r="X416" s="194"/>
      <c r="Y416" s="194"/>
      <c r="Z416" s="194"/>
    </row>
    <row r="417">
      <c r="A417" s="254">
        <v>454.0</v>
      </c>
      <c r="B417" s="255"/>
      <c r="C417" s="255"/>
      <c r="D417" s="255"/>
      <c r="E417" s="255"/>
      <c r="F417" s="323"/>
      <c r="G417" s="255"/>
      <c r="H417" s="255"/>
      <c r="I417" s="255"/>
      <c r="J417" s="255"/>
      <c r="K417" s="574"/>
      <c r="L417" s="194"/>
      <c r="M417" s="194"/>
      <c r="N417" s="194"/>
      <c r="O417" s="194"/>
      <c r="P417" s="194"/>
      <c r="Q417" s="194"/>
      <c r="R417" s="194"/>
      <c r="S417" s="194"/>
      <c r="T417" s="194"/>
      <c r="U417" s="194"/>
      <c r="V417" s="194"/>
      <c r="W417" s="194"/>
      <c r="X417" s="194"/>
      <c r="Y417" s="194"/>
      <c r="Z417" s="194"/>
    </row>
    <row r="418">
      <c r="A418" s="254">
        <v>455.0</v>
      </c>
      <c r="B418" s="255"/>
      <c r="C418" s="255"/>
      <c r="D418" s="255"/>
      <c r="E418" s="255"/>
      <c r="F418" s="323"/>
      <c r="G418" s="255"/>
      <c r="H418" s="255"/>
      <c r="I418" s="255"/>
      <c r="J418" s="255"/>
      <c r="K418" s="574"/>
      <c r="L418" s="194"/>
      <c r="M418" s="194"/>
      <c r="N418" s="194"/>
      <c r="O418" s="194"/>
      <c r="P418" s="194"/>
      <c r="Q418" s="194"/>
      <c r="R418" s="194"/>
      <c r="S418" s="194"/>
      <c r="T418" s="194"/>
      <c r="U418" s="194"/>
      <c r="V418" s="194"/>
      <c r="W418" s="194"/>
      <c r="X418" s="194"/>
      <c r="Y418" s="194"/>
      <c r="Z418" s="194"/>
    </row>
    <row r="419">
      <c r="A419" s="254">
        <v>456.0</v>
      </c>
      <c r="B419" s="255"/>
      <c r="C419" s="255"/>
      <c r="D419" s="255"/>
      <c r="E419" s="255"/>
      <c r="F419" s="323"/>
      <c r="G419" s="255"/>
      <c r="H419" s="255"/>
      <c r="I419" s="255"/>
      <c r="J419" s="255"/>
      <c r="K419" s="574"/>
      <c r="L419" s="194"/>
      <c r="M419" s="194"/>
      <c r="N419" s="194"/>
      <c r="O419" s="194"/>
      <c r="P419" s="194"/>
      <c r="Q419" s="194"/>
      <c r="R419" s="194"/>
      <c r="S419" s="194"/>
      <c r="T419" s="194"/>
      <c r="U419" s="194"/>
      <c r="V419" s="194"/>
      <c r="W419" s="194"/>
      <c r="X419" s="194"/>
      <c r="Y419" s="194"/>
      <c r="Z419" s="194"/>
    </row>
    <row r="420">
      <c r="A420" s="254">
        <v>457.0</v>
      </c>
      <c r="B420" s="255"/>
      <c r="C420" s="255"/>
      <c r="D420" s="255"/>
      <c r="E420" s="255"/>
      <c r="F420" s="323"/>
      <c r="G420" s="255"/>
      <c r="H420" s="255"/>
      <c r="I420" s="255"/>
      <c r="J420" s="255"/>
      <c r="K420" s="574"/>
      <c r="L420" s="194"/>
      <c r="M420" s="194"/>
      <c r="N420" s="194"/>
      <c r="O420" s="194"/>
      <c r="P420" s="194"/>
      <c r="Q420" s="194"/>
      <c r="R420" s="194"/>
      <c r="S420" s="194"/>
      <c r="T420" s="194"/>
      <c r="U420" s="194"/>
      <c r="V420" s="194"/>
      <c r="W420" s="194"/>
      <c r="X420" s="194"/>
      <c r="Y420" s="194"/>
      <c r="Z420" s="194"/>
    </row>
    <row r="421">
      <c r="A421" s="254">
        <v>458.0</v>
      </c>
      <c r="B421" s="255"/>
      <c r="C421" s="255"/>
      <c r="D421" s="255"/>
      <c r="E421" s="255"/>
      <c r="F421" s="323"/>
      <c r="G421" s="255"/>
      <c r="H421" s="255"/>
      <c r="I421" s="255"/>
      <c r="J421" s="255"/>
      <c r="K421" s="574"/>
      <c r="L421" s="194"/>
      <c r="M421" s="194"/>
      <c r="N421" s="194"/>
      <c r="O421" s="194"/>
      <c r="P421" s="194"/>
      <c r="Q421" s="194"/>
      <c r="R421" s="194"/>
      <c r="S421" s="194"/>
      <c r="T421" s="194"/>
      <c r="U421" s="194"/>
      <c r="V421" s="194"/>
      <c r="W421" s="194"/>
      <c r="X421" s="194"/>
      <c r="Y421" s="194"/>
      <c r="Z421" s="194"/>
    </row>
    <row r="422">
      <c r="A422" s="254">
        <v>459.0</v>
      </c>
      <c r="B422" s="255"/>
      <c r="C422" s="255"/>
      <c r="D422" s="255"/>
      <c r="E422" s="255"/>
      <c r="F422" s="323"/>
      <c r="G422" s="255"/>
      <c r="H422" s="255"/>
      <c r="I422" s="255"/>
      <c r="J422" s="255"/>
      <c r="K422" s="574"/>
      <c r="L422" s="194"/>
      <c r="M422" s="194"/>
      <c r="N422" s="194"/>
      <c r="O422" s="194"/>
      <c r="P422" s="194"/>
      <c r="Q422" s="194"/>
      <c r="R422" s="194"/>
      <c r="S422" s="194"/>
      <c r="T422" s="194"/>
      <c r="U422" s="194"/>
      <c r="V422" s="194"/>
      <c r="W422" s="194"/>
      <c r="X422" s="194"/>
      <c r="Y422" s="194"/>
      <c r="Z422" s="194"/>
    </row>
    <row r="423">
      <c r="A423" s="254">
        <v>460.0</v>
      </c>
      <c r="B423" s="255"/>
      <c r="C423" s="255"/>
      <c r="D423" s="255"/>
      <c r="E423" s="255"/>
      <c r="F423" s="323"/>
      <c r="G423" s="255"/>
      <c r="H423" s="255"/>
      <c r="I423" s="255"/>
      <c r="J423" s="255"/>
      <c r="K423" s="574"/>
      <c r="L423" s="194"/>
      <c r="M423" s="194"/>
      <c r="N423" s="194"/>
      <c r="O423" s="194"/>
      <c r="P423" s="194"/>
      <c r="Q423" s="194"/>
      <c r="R423" s="194"/>
      <c r="S423" s="194"/>
      <c r="T423" s="194"/>
      <c r="U423" s="194"/>
      <c r="V423" s="194"/>
      <c r="W423" s="194"/>
      <c r="X423" s="194"/>
      <c r="Y423" s="194"/>
      <c r="Z423" s="194"/>
    </row>
    <row r="424">
      <c r="A424" s="254">
        <v>461.0</v>
      </c>
      <c r="B424" s="255"/>
      <c r="C424" s="255"/>
      <c r="D424" s="255"/>
      <c r="E424" s="255"/>
      <c r="F424" s="323"/>
      <c r="G424" s="255"/>
      <c r="H424" s="255"/>
      <c r="I424" s="255"/>
      <c r="J424" s="255"/>
      <c r="K424" s="574"/>
      <c r="L424" s="194"/>
      <c r="M424" s="194"/>
      <c r="N424" s="194"/>
      <c r="O424" s="194"/>
      <c r="P424" s="194"/>
      <c r="Q424" s="194"/>
      <c r="R424" s="194"/>
      <c r="S424" s="194"/>
      <c r="T424" s="194"/>
      <c r="U424" s="194"/>
      <c r="V424" s="194"/>
      <c r="W424" s="194"/>
      <c r="X424" s="194"/>
      <c r="Y424" s="194"/>
      <c r="Z424" s="194"/>
    </row>
    <row r="425">
      <c r="A425" s="254">
        <v>462.0</v>
      </c>
      <c r="B425" s="255"/>
      <c r="C425" s="255"/>
      <c r="D425" s="255"/>
      <c r="E425" s="255"/>
      <c r="F425" s="323"/>
      <c r="G425" s="255"/>
      <c r="H425" s="255"/>
      <c r="I425" s="255"/>
      <c r="J425" s="255"/>
      <c r="K425" s="574"/>
      <c r="L425" s="194"/>
      <c r="M425" s="194"/>
      <c r="N425" s="194"/>
      <c r="O425" s="194"/>
      <c r="P425" s="194"/>
      <c r="Q425" s="194"/>
      <c r="R425" s="194"/>
      <c r="S425" s="194"/>
      <c r="T425" s="194"/>
      <c r="U425" s="194"/>
      <c r="V425" s="194"/>
      <c r="W425" s="194"/>
      <c r="X425" s="194"/>
      <c r="Y425" s="194"/>
      <c r="Z425" s="194"/>
    </row>
    <row r="426">
      <c r="A426" s="254">
        <v>463.0</v>
      </c>
      <c r="B426" s="255"/>
      <c r="C426" s="255"/>
      <c r="D426" s="255"/>
      <c r="E426" s="255"/>
      <c r="F426" s="323"/>
      <c r="G426" s="255"/>
      <c r="H426" s="255"/>
      <c r="I426" s="255"/>
      <c r="J426" s="255"/>
      <c r="K426" s="574"/>
      <c r="L426" s="194"/>
      <c r="M426" s="194"/>
      <c r="N426" s="194"/>
      <c r="O426" s="194"/>
      <c r="P426" s="194"/>
      <c r="Q426" s="194"/>
      <c r="R426" s="194"/>
      <c r="S426" s="194"/>
      <c r="T426" s="194"/>
      <c r="U426" s="194"/>
      <c r="V426" s="194"/>
      <c r="W426" s="194"/>
      <c r="X426" s="194"/>
      <c r="Y426" s="194"/>
      <c r="Z426" s="194"/>
    </row>
    <row r="427">
      <c r="A427" s="254">
        <v>464.0</v>
      </c>
      <c r="B427" s="255"/>
      <c r="C427" s="255"/>
      <c r="D427" s="255"/>
      <c r="E427" s="255"/>
      <c r="F427" s="323"/>
      <c r="G427" s="255"/>
      <c r="H427" s="255"/>
      <c r="I427" s="255"/>
      <c r="J427" s="255"/>
      <c r="K427" s="574"/>
      <c r="L427" s="194"/>
      <c r="M427" s="194"/>
      <c r="N427" s="194"/>
      <c r="O427" s="194"/>
      <c r="P427" s="194"/>
      <c r="Q427" s="194"/>
      <c r="R427" s="194"/>
      <c r="S427" s="194"/>
      <c r="T427" s="194"/>
      <c r="U427" s="194"/>
      <c r="V427" s="194"/>
      <c r="W427" s="194"/>
      <c r="X427" s="194"/>
      <c r="Y427" s="194"/>
      <c r="Z427" s="194"/>
    </row>
    <row r="428">
      <c r="A428" s="254">
        <v>465.0</v>
      </c>
      <c r="B428" s="255"/>
      <c r="C428" s="255"/>
      <c r="D428" s="255"/>
      <c r="E428" s="255"/>
      <c r="F428" s="323"/>
      <c r="G428" s="255"/>
      <c r="H428" s="255"/>
      <c r="I428" s="255"/>
      <c r="J428" s="255"/>
      <c r="K428" s="574"/>
      <c r="L428" s="194"/>
      <c r="M428" s="194"/>
      <c r="N428" s="194"/>
      <c r="O428" s="194"/>
      <c r="P428" s="194"/>
      <c r="Q428" s="194"/>
      <c r="R428" s="194"/>
      <c r="S428" s="194"/>
      <c r="T428" s="194"/>
      <c r="U428" s="194"/>
      <c r="V428" s="194"/>
      <c r="W428" s="194"/>
      <c r="X428" s="194"/>
      <c r="Y428" s="194"/>
      <c r="Z428" s="194"/>
    </row>
    <row r="429">
      <c r="A429" s="254">
        <v>466.0</v>
      </c>
      <c r="B429" s="255"/>
      <c r="C429" s="255"/>
      <c r="D429" s="255"/>
      <c r="E429" s="255"/>
      <c r="F429" s="323"/>
      <c r="G429" s="255"/>
      <c r="H429" s="255"/>
      <c r="I429" s="255"/>
      <c r="J429" s="255"/>
      <c r="K429" s="574"/>
      <c r="L429" s="194"/>
      <c r="M429" s="194"/>
      <c r="N429" s="194"/>
      <c r="O429" s="194"/>
      <c r="P429" s="194"/>
      <c r="Q429" s="194"/>
      <c r="R429" s="194"/>
      <c r="S429" s="194"/>
      <c r="T429" s="194"/>
      <c r="U429" s="194"/>
      <c r="V429" s="194"/>
      <c r="W429" s="194"/>
      <c r="X429" s="194"/>
      <c r="Y429" s="194"/>
      <c r="Z429" s="194"/>
    </row>
    <row r="430">
      <c r="A430" s="254">
        <v>467.0</v>
      </c>
      <c r="B430" s="255"/>
      <c r="C430" s="255"/>
      <c r="D430" s="255"/>
      <c r="E430" s="255"/>
      <c r="F430" s="323"/>
      <c r="G430" s="255"/>
      <c r="H430" s="255"/>
      <c r="I430" s="255"/>
      <c r="J430" s="255"/>
      <c r="K430" s="574"/>
      <c r="L430" s="194"/>
      <c r="M430" s="194"/>
      <c r="N430" s="194"/>
      <c r="O430" s="194"/>
      <c r="P430" s="194"/>
      <c r="Q430" s="194"/>
      <c r="R430" s="194"/>
      <c r="S430" s="194"/>
      <c r="T430" s="194"/>
      <c r="U430" s="194"/>
      <c r="V430" s="194"/>
      <c r="W430" s="194"/>
      <c r="X430" s="194"/>
      <c r="Y430" s="194"/>
      <c r="Z430" s="194"/>
    </row>
    <row r="431">
      <c r="A431" s="254">
        <v>468.0</v>
      </c>
      <c r="B431" s="255"/>
      <c r="C431" s="255"/>
      <c r="D431" s="255"/>
      <c r="E431" s="255"/>
      <c r="F431" s="323"/>
      <c r="G431" s="255"/>
      <c r="H431" s="255"/>
      <c r="I431" s="255"/>
      <c r="J431" s="255"/>
      <c r="K431" s="574"/>
      <c r="L431" s="194"/>
      <c r="M431" s="194"/>
      <c r="N431" s="194"/>
      <c r="O431" s="194"/>
      <c r="P431" s="194"/>
      <c r="Q431" s="194"/>
      <c r="R431" s="194"/>
      <c r="S431" s="194"/>
      <c r="T431" s="194"/>
      <c r="U431" s="194"/>
      <c r="V431" s="194"/>
      <c r="W431" s="194"/>
      <c r="X431" s="194"/>
      <c r="Y431" s="194"/>
      <c r="Z431" s="194"/>
    </row>
    <row r="432">
      <c r="A432" s="254">
        <v>469.0</v>
      </c>
      <c r="B432" s="255"/>
      <c r="C432" s="255"/>
      <c r="D432" s="255"/>
      <c r="E432" s="255"/>
      <c r="F432" s="323"/>
      <c r="G432" s="255"/>
      <c r="H432" s="255"/>
      <c r="I432" s="255"/>
      <c r="J432" s="255"/>
      <c r="K432" s="574"/>
      <c r="L432" s="194"/>
      <c r="M432" s="194"/>
      <c r="N432" s="194"/>
      <c r="O432" s="194"/>
      <c r="P432" s="194"/>
      <c r="Q432" s="194"/>
      <c r="R432" s="194"/>
      <c r="S432" s="194"/>
      <c r="T432" s="194"/>
      <c r="U432" s="194"/>
      <c r="V432" s="194"/>
      <c r="W432" s="194"/>
      <c r="X432" s="194"/>
      <c r="Y432" s="194"/>
      <c r="Z432" s="194"/>
    </row>
    <row r="433">
      <c r="A433" s="254">
        <v>470.0</v>
      </c>
      <c r="B433" s="255"/>
      <c r="C433" s="255"/>
      <c r="D433" s="255"/>
      <c r="E433" s="255"/>
      <c r="F433" s="323"/>
      <c r="G433" s="255"/>
      <c r="H433" s="255"/>
      <c r="I433" s="255"/>
      <c r="J433" s="255"/>
      <c r="K433" s="574"/>
      <c r="L433" s="194"/>
      <c r="M433" s="194"/>
      <c r="N433" s="194"/>
      <c r="O433" s="194"/>
      <c r="P433" s="194"/>
      <c r="Q433" s="194"/>
      <c r="R433" s="194"/>
      <c r="S433" s="194"/>
      <c r="T433" s="194"/>
      <c r="U433" s="194"/>
      <c r="V433" s="194"/>
      <c r="W433" s="194"/>
      <c r="X433" s="194"/>
      <c r="Y433" s="194"/>
      <c r="Z433" s="194"/>
    </row>
    <row r="434">
      <c r="A434" s="254">
        <v>471.0</v>
      </c>
      <c r="B434" s="255"/>
      <c r="C434" s="255"/>
      <c r="D434" s="255"/>
      <c r="E434" s="255"/>
      <c r="F434" s="323"/>
      <c r="G434" s="255"/>
      <c r="H434" s="255"/>
      <c r="I434" s="255"/>
      <c r="J434" s="255"/>
      <c r="K434" s="574"/>
      <c r="L434" s="194"/>
      <c r="M434" s="194"/>
      <c r="N434" s="194"/>
      <c r="O434" s="194"/>
      <c r="P434" s="194"/>
      <c r="Q434" s="194"/>
      <c r="R434" s="194"/>
      <c r="S434" s="194"/>
      <c r="T434" s="194"/>
      <c r="U434" s="194"/>
      <c r="V434" s="194"/>
      <c r="W434" s="194"/>
      <c r="X434" s="194"/>
      <c r="Y434" s="194"/>
      <c r="Z434" s="194"/>
    </row>
    <row r="435">
      <c r="A435" s="254">
        <v>472.0</v>
      </c>
      <c r="B435" s="255"/>
      <c r="C435" s="255"/>
      <c r="D435" s="255"/>
      <c r="E435" s="255"/>
      <c r="F435" s="323"/>
      <c r="G435" s="255"/>
      <c r="H435" s="255"/>
      <c r="I435" s="255"/>
      <c r="J435" s="255"/>
      <c r="K435" s="574"/>
      <c r="L435" s="194"/>
      <c r="M435" s="194"/>
      <c r="N435" s="194"/>
      <c r="O435" s="194"/>
      <c r="P435" s="194"/>
      <c r="Q435" s="194"/>
      <c r="R435" s="194"/>
      <c r="S435" s="194"/>
      <c r="T435" s="194"/>
      <c r="U435" s="194"/>
      <c r="V435" s="194"/>
      <c r="W435" s="194"/>
      <c r="X435" s="194"/>
      <c r="Y435" s="194"/>
      <c r="Z435" s="194"/>
    </row>
    <row r="436">
      <c r="A436" s="254">
        <v>473.0</v>
      </c>
      <c r="B436" s="255"/>
      <c r="C436" s="255"/>
      <c r="D436" s="255"/>
      <c r="E436" s="255"/>
      <c r="F436" s="323"/>
      <c r="G436" s="255"/>
      <c r="H436" s="255"/>
      <c r="I436" s="255"/>
      <c r="J436" s="255"/>
      <c r="K436" s="574"/>
      <c r="L436" s="194"/>
      <c r="M436" s="194"/>
      <c r="N436" s="194"/>
      <c r="O436" s="194"/>
      <c r="P436" s="194"/>
      <c r="Q436" s="194"/>
      <c r="R436" s="194"/>
      <c r="S436" s="194"/>
      <c r="T436" s="194"/>
      <c r="U436" s="194"/>
      <c r="V436" s="194"/>
      <c r="W436" s="194"/>
      <c r="X436" s="194"/>
      <c r="Y436" s="194"/>
      <c r="Z436" s="194"/>
    </row>
    <row r="437">
      <c r="A437" s="254">
        <v>474.0</v>
      </c>
      <c r="B437" s="255"/>
      <c r="C437" s="255"/>
      <c r="D437" s="255"/>
      <c r="E437" s="255"/>
      <c r="F437" s="323"/>
      <c r="G437" s="255"/>
      <c r="H437" s="255"/>
      <c r="I437" s="255"/>
      <c r="J437" s="255"/>
      <c r="K437" s="574"/>
      <c r="L437" s="194"/>
      <c r="M437" s="194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</row>
    <row r="438">
      <c r="A438" s="254">
        <v>475.0</v>
      </c>
      <c r="B438" s="255"/>
      <c r="C438" s="255"/>
      <c r="D438" s="255"/>
      <c r="E438" s="255"/>
      <c r="F438" s="323"/>
      <c r="G438" s="255"/>
      <c r="H438" s="255"/>
      <c r="I438" s="255"/>
      <c r="J438" s="255"/>
      <c r="K438" s="57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</row>
    <row r="439">
      <c r="A439" s="254">
        <v>476.0</v>
      </c>
      <c r="B439" s="255"/>
      <c r="C439" s="255"/>
      <c r="D439" s="255"/>
      <c r="E439" s="255"/>
      <c r="F439" s="323"/>
      <c r="G439" s="255"/>
      <c r="H439" s="255"/>
      <c r="I439" s="255"/>
      <c r="J439" s="255"/>
      <c r="K439" s="574"/>
      <c r="L439" s="194"/>
      <c r="M439" s="194"/>
      <c r="N439" s="194"/>
      <c r="O439" s="194"/>
      <c r="P439" s="194"/>
      <c r="Q439" s="194"/>
      <c r="R439" s="194"/>
      <c r="S439" s="194"/>
      <c r="T439" s="194"/>
      <c r="U439" s="194"/>
      <c r="V439" s="194"/>
      <c r="W439" s="194"/>
      <c r="X439" s="194"/>
      <c r="Y439" s="194"/>
      <c r="Z439" s="194"/>
    </row>
    <row r="440">
      <c r="A440" s="254">
        <v>477.0</v>
      </c>
      <c r="B440" s="255"/>
      <c r="C440" s="255"/>
      <c r="D440" s="255"/>
      <c r="E440" s="255"/>
      <c r="F440" s="323"/>
      <c r="G440" s="255"/>
      <c r="H440" s="255"/>
      <c r="I440" s="255"/>
      <c r="J440" s="255"/>
      <c r="K440" s="574"/>
      <c r="L440" s="194"/>
      <c r="M440" s="194"/>
      <c r="N440" s="194"/>
      <c r="O440" s="194"/>
      <c r="P440" s="194"/>
      <c r="Q440" s="194"/>
      <c r="R440" s="194"/>
      <c r="S440" s="194"/>
      <c r="T440" s="194"/>
      <c r="U440" s="194"/>
      <c r="V440" s="194"/>
      <c r="W440" s="194"/>
      <c r="X440" s="194"/>
      <c r="Y440" s="194"/>
      <c r="Z440" s="194"/>
    </row>
    <row r="441">
      <c r="A441" s="254">
        <v>478.0</v>
      </c>
      <c r="B441" s="255"/>
      <c r="C441" s="255"/>
      <c r="D441" s="255"/>
      <c r="E441" s="255"/>
      <c r="F441" s="323"/>
      <c r="G441" s="255"/>
      <c r="H441" s="255"/>
      <c r="I441" s="255"/>
      <c r="J441" s="255"/>
      <c r="K441" s="574"/>
      <c r="L441" s="194"/>
      <c r="M441" s="194"/>
      <c r="N441" s="194"/>
      <c r="O441" s="194"/>
      <c r="P441" s="194"/>
      <c r="Q441" s="194"/>
      <c r="R441" s="194"/>
      <c r="S441" s="194"/>
      <c r="T441" s="194"/>
      <c r="U441" s="194"/>
      <c r="V441" s="194"/>
      <c r="W441" s="194"/>
      <c r="X441" s="194"/>
      <c r="Y441" s="194"/>
      <c r="Z441" s="194"/>
    </row>
    <row r="442">
      <c r="A442" s="254">
        <v>479.0</v>
      </c>
      <c r="B442" s="255"/>
      <c r="C442" s="255"/>
      <c r="D442" s="255"/>
      <c r="E442" s="255"/>
      <c r="F442" s="323"/>
      <c r="G442" s="255"/>
      <c r="H442" s="255"/>
      <c r="I442" s="255"/>
      <c r="J442" s="255"/>
      <c r="K442" s="574"/>
      <c r="L442" s="194"/>
      <c r="M442" s="194"/>
      <c r="N442" s="194"/>
      <c r="O442" s="194"/>
      <c r="P442" s="194"/>
      <c r="Q442" s="194"/>
      <c r="R442" s="194"/>
      <c r="S442" s="194"/>
      <c r="T442" s="194"/>
      <c r="U442" s="194"/>
      <c r="V442" s="194"/>
      <c r="W442" s="194"/>
      <c r="X442" s="194"/>
      <c r="Y442" s="194"/>
      <c r="Z442" s="194"/>
    </row>
    <row r="443">
      <c r="A443" s="254">
        <v>480.0</v>
      </c>
      <c r="B443" s="255"/>
      <c r="C443" s="255"/>
      <c r="D443" s="255"/>
      <c r="E443" s="255"/>
      <c r="F443" s="323"/>
      <c r="G443" s="255"/>
      <c r="H443" s="255"/>
      <c r="I443" s="255"/>
      <c r="J443" s="255"/>
      <c r="K443" s="574"/>
      <c r="L443" s="194"/>
      <c r="M443" s="194"/>
      <c r="N443" s="194"/>
      <c r="O443" s="194"/>
      <c r="P443" s="194"/>
      <c r="Q443" s="194"/>
      <c r="R443" s="194"/>
      <c r="S443" s="194"/>
      <c r="T443" s="194"/>
      <c r="U443" s="194"/>
      <c r="V443" s="194"/>
      <c r="W443" s="194"/>
      <c r="X443" s="194"/>
      <c r="Y443" s="194"/>
      <c r="Z443" s="194"/>
    </row>
    <row r="444">
      <c r="A444" s="254">
        <v>481.0</v>
      </c>
      <c r="B444" s="255"/>
      <c r="C444" s="255"/>
      <c r="D444" s="255"/>
      <c r="E444" s="255"/>
      <c r="F444" s="323"/>
      <c r="G444" s="255"/>
      <c r="H444" s="255"/>
      <c r="I444" s="255"/>
      <c r="J444" s="255"/>
      <c r="K444" s="574"/>
      <c r="L444" s="194"/>
      <c r="M444" s="194"/>
      <c r="N444" s="194"/>
      <c r="O444" s="194"/>
      <c r="P444" s="194"/>
      <c r="Q444" s="194"/>
      <c r="R444" s="194"/>
      <c r="S444" s="194"/>
      <c r="T444" s="194"/>
      <c r="U444" s="194"/>
      <c r="V444" s="194"/>
      <c r="W444" s="194"/>
      <c r="X444" s="194"/>
      <c r="Y444" s="194"/>
      <c r="Z444" s="194"/>
    </row>
    <row r="445">
      <c r="A445" s="254">
        <v>482.0</v>
      </c>
      <c r="B445" s="255"/>
      <c r="C445" s="255"/>
      <c r="D445" s="255"/>
      <c r="E445" s="255"/>
      <c r="F445" s="323"/>
      <c r="G445" s="255"/>
      <c r="H445" s="255"/>
      <c r="I445" s="255"/>
      <c r="J445" s="255"/>
      <c r="K445" s="574"/>
      <c r="L445" s="194"/>
      <c r="M445" s="194"/>
      <c r="N445" s="194"/>
      <c r="O445" s="194"/>
      <c r="P445" s="194"/>
      <c r="Q445" s="194"/>
      <c r="R445" s="194"/>
      <c r="S445" s="194"/>
      <c r="T445" s="194"/>
      <c r="U445" s="194"/>
      <c r="V445" s="194"/>
      <c r="W445" s="194"/>
      <c r="X445" s="194"/>
      <c r="Y445" s="194"/>
      <c r="Z445" s="194"/>
    </row>
    <row r="446">
      <c r="A446" s="254">
        <v>483.0</v>
      </c>
      <c r="B446" s="255"/>
      <c r="C446" s="255"/>
      <c r="D446" s="255"/>
      <c r="E446" s="255"/>
      <c r="F446" s="323"/>
      <c r="G446" s="255"/>
      <c r="H446" s="255"/>
      <c r="I446" s="255"/>
      <c r="J446" s="255"/>
      <c r="K446" s="574"/>
      <c r="L446" s="194"/>
      <c r="M446" s="194"/>
      <c r="N446" s="194"/>
      <c r="O446" s="194"/>
      <c r="P446" s="194"/>
      <c r="Q446" s="194"/>
      <c r="R446" s="194"/>
      <c r="S446" s="194"/>
      <c r="T446" s="194"/>
      <c r="U446" s="194"/>
      <c r="V446" s="194"/>
      <c r="W446" s="194"/>
      <c r="X446" s="194"/>
      <c r="Y446" s="194"/>
      <c r="Z446" s="194"/>
    </row>
    <row r="447">
      <c r="A447" s="254">
        <v>484.0</v>
      </c>
      <c r="B447" s="255"/>
      <c r="C447" s="255"/>
      <c r="D447" s="255"/>
      <c r="E447" s="255"/>
      <c r="F447" s="323"/>
      <c r="G447" s="255"/>
      <c r="H447" s="255"/>
      <c r="I447" s="255"/>
      <c r="J447" s="255"/>
      <c r="K447" s="574"/>
      <c r="L447" s="194"/>
      <c r="M447" s="194"/>
      <c r="N447" s="194"/>
      <c r="O447" s="194"/>
      <c r="P447" s="194"/>
      <c r="Q447" s="194"/>
      <c r="R447" s="194"/>
      <c r="S447" s="194"/>
      <c r="T447" s="194"/>
      <c r="U447" s="194"/>
      <c r="V447" s="194"/>
      <c r="W447" s="194"/>
      <c r="X447" s="194"/>
      <c r="Y447" s="194"/>
      <c r="Z447" s="194"/>
    </row>
    <row r="448">
      <c r="A448" s="254">
        <v>485.0</v>
      </c>
      <c r="B448" s="255"/>
      <c r="C448" s="255"/>
      <c r="D448" s="255"/>
      <c r="E448" s="255"/>
      <c r="F448" s="323"/>
      <c r="G448" s="255"/>
      <c r="H448" s="255"/>
      <c r="I448" s="255"/>
      <c r="J448" s="255"/>
      <c r="K448" s="574"/>
      <c r="L448" s="194"/>
      <c r="M448" s="194"/>
      <c r="N448" s="194"/>
      <c r="O448" s="194"/>
      <c r="P448" s="194"/>
      <c r="Q448" s="194"/>
      <c r="R448" s="194"/>
      <c r="S448" s="194"/>
      <c r="T448" s="194"/>
      <c r="U448" s="194"/>
      <c r="V448" s="194"/>
      <c r="W448" s="194"/>
      <c r="X448" s="194"/>
      <c r="Y448" s="194"/>
      <c r="Z448" s="194"/>
    </row>
    <row r="449">
      <c r="A449" s="254">
        <v>486.0</v>
      </c>
      <c r="B449" s="255"/>
      <c r="C449" s="255"/>
      <c r="D449" s="255"/>
      <c r="E449" s="255"/>
      <c r="F449" s="323"/>
      <c r="G449" s="255"/>
      <c r="H449" s="255"/>
      <c r="I449" s="255"/>
      <c r="J449" s="255"/>
      <c r="K449" s="574"/>
      <c r="L449" s="194"/>
      <c r="M449" s="194"/>
      <c r="N449" s="194"/>
      <c r="O449" s="194"/>
      <c r="P449" s="194"/>
      <c r="Q449" s="194"/>
      <c r="R449" s="194"/>
      <c r="S449" s="194"/>
      <c r="T449" s="194"/>
      <c r="U449" s="194"/>
      <c r="V449" s="194"/>
      <c r="W449" s="194"/>
      <c r="X449" s="194"/>
      <c r="Y449" s="194"/>
      <c r="Z449" s="194"/>
    </row>
    <row r="450">
      <c r="A450" s="254">
        <v>487.0</v>
      </c>
      <c r="B450" s="255"/>
      <c r="C450" s="255"/>
      <c r="D450" s="255"/>
      <c r="E450" s="255"/>
      <c r="F450" s="323"/>
      <c r="G450" s="255"/>
      <c r="H450" s="255"/>
      <c r="I450" s="255"/>
      <c r="J450" s="255"/>
      <c r="K450" s="574"/>
      <c r="L450" s="194"/>
      <c r="M450" s="194"/>
      <c r="N450" s="194"/>
      <c r="O450" s="194"/>
      <c r="P450" s="194"/>
      <c r="Q450" s="194"/>
      <c r="R450" s="194"/>
      <c r="S450" s="194"/>
      <c r="T450" s="194"/>
      <c r="U450" s="194"/>
      <c r="V450" s="194"/>
      <c r="W450" s="194"/>
      <c r="X450" s="194"/>
      <c r="Y450" s="194"/>
      <c r="Z450" s="194"/>
    </row>
    <row r="451">
      <c r="A451" s="254">
        <v>488.0</v>
      </c>
      <c r="B451" s="255"/>
      <c r="C451" s="255"/>
      <c r="D451" s="255"/>
      <c r="E451" s="255"/>
      <c r="F451" s="323"/>
      <c r="G451" s="255"/>
      <c r="H451" s="255"/>
      <c r="I451" s="255"/>
      <c r="J451" s="255"/>
      <c r="K451" s="574"/>
      <c r="L451" s="194"/>
      <c r="M451" s="194"/>
      <c r="N451" s="194"/>
      <c r="O451" s="194"/>
      <c r="P451" s="194"/>
      <c r="Q451" s="194"/>
      <c r="R451" s="194"/>
      <c r="S451" s="194"/>
      <c r="T451" s="194"/>
      <c r="U451" s="194"/>
      <c r="V451" s="194"/>
      <c r="W451" s="194"/>
      <c r="X451" s="194"/>
      <c r="Y451" s="194"/>
      <c r="Z451" s="194"/>
    </row>
    <row r="452">
      <c r="A452" s="254">
        <v>489.0</v>
      </c>
      <c r="B452" s="255"/>
      <c r="C452" s="255"/>
      <c r="D452" s="255"/>
      <c r="E452" s="255"/>
      <c r="F452" s="323"/>
      <c r="G452" s="255"/>
      <c r="H452" s="255"/>
      <c r="I452" s="255"/>
      <c r="J452" s="255"/>
      <c r="K452" s="574"/>
      <c r="L452" s="194"/>
      <c r="M452" s="194"/>
      <c r="N452" s="194"/>
      <c r="O452" s="194"/>
      <c r="P452" s="194"/>
      <c r="Q452" s="194"/>
      <c r="R452" s="194"/>
      <c r="S452" s="194"/>
      <c r="T452" s="194"/>
      <c r="U452" s="194"/>
      <c r="V452" s="194"/>
      <c r="W452" s="194"/>
      <c r="X452" s="194"/>
      <c r="Y452" s="194"/>
      <c r="Z452" s="194"/>
    </row>
    <row r="453">
      <c r="A453" s="254">
        <v>490.0</v>
      </c>
      <c r="B453" s="255"/>
      <c r="C453" s="255"/>
      <c r="D453" s="255"/>
      <c r="E453" s="255"/>
      <c r="F453" s="323"/>
      <c r="G453" s="255"/>
      <c r="H453" s="255"/>
      <c r="I453" s="255"/>
      <c r="J453" s="255"/>
      <c r="K453" s="574"/>
      <c r="L453" s="194"/>
      <c r="M453" s="194"/>
      <c r="N453" s="194"/>
      <c r="O453" s="194"/>
      <c r="P453" s="194"/>
      <c r="Q453" s="194"/>
      <c r="R453" s="194"/>
      <c r="S453" s="194"/>
      <c r="T453" s="194"/>
      <c r="U453" s="194"/>
      <c r="V453" s="194"/>
      <c r="W453" s="194"/>
      <c r="X453" s="194"/>
      <c r="Y453" s="194"/>
      <c r="Z453" s="194"/>
    </row>
    <row r="454">
      <c r="A454" s="254">
        <v>491.0</v>
      </c>
      <c r="B454" s="255"/>
      <c r="C454" s="255"/>
      <c r="D454" s="255"/>
      <c r="E454" s="255"/>
      <c r="F454" s="323"/>
      <c r="G454" s="255"/>
      <c r="H454" s="255"/>
      <c r="I454" s="255"/>
      <c r="J454" s="255"/>
      <c r="K454" s="574"/>
      <c r="L454" s="194"/>
      <c r="M454" s="194"/>
      <c r="N454" s="194"/>
      <c r="O454" s="194"/>
      <c r="P454" s="194"/>
      <c r="Q454" s="194"/>
      <c r="R454" s="194"/>
      <c r="S454" s="194"/>
      <c r="T454" s="194"/>
      <c r="U454" s="194"/>
      <c r="V454" s="194"/>
      <c r="W454" s="194"/>
      <c r="X454" s="194"/>
      <c r="Y454" s="194"/>
      <c r="Z454" s="194"/>
    </row>
    <row r="455">
      <c r="A455" s="254">
        <v>492.0</v>
      </c>
      <c r="B455" s="255"/>
      <c r="C455" s="255"/>
      <c r="D455" s="255"/>
      <c r="E455" s="255"/>
      <c r="F455" s="323"/>
      <c r="G455" s="255"/>
      <c r="H455" s="255"/>
      <c r="I455" s="255"/>
      <c r="J455" s="255"/>
      <c r="K455" s="574"/>
      <c r="L455" s="194"/>
      <c r="M455" s="194"/>
      <c r="N455" s="194"/>
      <c r="O455" s="194"/>
      <c r="P455" s="194"/>
      <c r="Q455" s="194"/>
      <c r="R455" s="194"/>
      <c r="S455" s="194"/>
      <c r="T455" s="194"/>
      <c r="U455" s="194"/>
      <c r="V455" s="194"/>
      <c r="W455" s="194"/>
      <c r="X455" s="194"/>
      <c r="Y455" s="194"/>
      <c r="Z455" s="194"/>
    </row>
    <row r="456">
      <c r="A456" s="254">
        <v>493.0</v>
      </c>
      <c r="B456" s="255"/>
      <c r="C456" s="255"/>
      <c r="D456" s="255"/>
      <c r="E456" s="255"/>
      <c r="F456" s="323"/>
      <c r="G456" s="255"/>
      <c r="H456" s="255"/>
      <c r="I456" s="255"/>
      <c r="J456" s="255"/>
      <c r="K456" s="574"/>
      <c r="L456" s="194"/>
      <c r="M456" s="194"/>
      <c r="N456" s="194"/>
      <c r="O456" s="194"/>
      <c r="P456" s="194"/>
      <c r="Q456" s="194"/>
      <c r="R456" s="194"/>
      <c r="S456" s="194"/>
      <c r="T456" s="194"/>
      <c r="U456" s="194"/>
      <c r="V456" s="194"/>
      <c r="W456" s="194"/>
      <c r="X456" s="194"/>
      <c r="Y456" s="194"/>
      <c r="Z456" s="194"/>
    </row>
    <row r="457">
      <c r="A457" s="254">
        <v>494.0</v>
      </c>
      <c r="B457" s="255"/>
      <c r="C457" s="255"/>
      <c r="D457" s="255"/>
      <c r="E457" s="255"/>
      <c r="F457" s="323"/>
      <c r="G457" s="255"/>
      <c r="H457" s="255"/>
      <c r="I457" s="255"/>
      <c r="J457" s="255"/>
      <c r="K457" s="574"/>
      <c r="L457" s="194"/>
      <c r="M457" s="194"/>
      <c r="N457" s="194"/>
      <c r="O457" s="194"/>
      <c r="P457" s="194"/>
      <c r="Q457" s="194"/>
      <c r="R457" s="194"/>
      <c r="S457" s="194"/>
      <c r="T457" s="194"/>
      <c r="U457" s="194"/>
      <c r="V457" s="194"/>
      <c r="W457" s="194"/>
      <c r="X457" s="194"/>
      <c r="Y457" s="194"/>
      <c r="Z457" s="194"/>
    </row>
    <row r="458">
      <c r="A458" s="254">
        <v>495.0</v>
      </c>
      <c r="B458" s="255"/>
      <c r="C458" s="255"/>
      <c r="D458" s="255"/>
      <c r="E458" s="255"/>
      <c r="F458" s="323"/>
      <c r="G458" s="255"/>
      <c r="H458" s="255"/>
      <c r="I458" s="255"/>
      <c r="J458" s="255"/>
      <c r="K458" s="574"/>
      <c r="L458" s="194"/>
      <c r="M458" s="194"/>
      <c r="N458" s="194"/>
      <c r="O458" s="194"/>
      <c r="P458" s="194"/>
      <c r="Q458" s="194"/>
      <c r="R458" s="194"/>
      <c r="S458" s="194"/>
      <c r="T458" s="194"/>
      <c r="U458" s="194"/>
      <c r="V458" s="194"/>
      <c r="W458" s="194"/>
      <c r="X458" s="194"/>
      <c r="Y458" s="194"/>
      <c r="Z458" s="194"/>
    </row>
    <row r="459">
      <c r="A459" s="254">
        <v>496.0</v>
      </c>
      <c r="B459" s="255"/>
      <c r="C459" s="255"/>
      <c r="D459" s="255"/>
      <c r="E459" s="255"/>
      <c r="F459" s="323"/>
      <c r="G459" s="255"/>
      <c r="H459" s="255"/>
      <c r="I459" s="255"/>
      <c r="J459" s="255"/>
      <c r="K459" s="57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</row>
    <row r="460">
      <c r="A460" s="254">
        <v>497.0</v>
      </c>
      <c r="B460" s="255"/>
      <c r="C460" s="255"/>
      <c r="D460" s="255"/>
      <c r="E460" s="255"/>
      <c r="F460" s="323"/>
      <c r="G460" s="255"/>
      <c r="H460" s="255"/>
      <c r="I460" s="255"/>
      <c r="J460" s="255"/>
      <c r="K460" s="574"/>
      <c r="L460" s="194"/>
      <c r="M460" s="194"/>
      <c r="N460" s="194"/>
      <c r="O460" s="194"/>
      <c r="P460" s="194"/>
      <c r="Q460" s="194"/>
      <c r="R460" s="194"/>
      <c r="S460" s="194"/>
      <c r="T460" s="194"/>
      <c r="U460" s="194"/>
      <c r="V460" s="194"/>
      <c r="W460" s="194"/>
      <c r="X460" s="194"/>
      <c r="Y460" s="194"/>
      <c r="Z460" s="194"/>
    </row>
    <row r="461">
      <c r="A461" s="254">
        <v>498.0</v>
      </c>
      <c r="B461" s="255"/>
      <c r="C461" s="255"/>
      <c r="D461" s="255"/>
      <c r="E461" s="255"/>
      <c r="F461" s="323"/>
      <c r="G461" s="255"/>
      <c r="H461" s="255"/>
      <c r="I461" s="255"/>
      <c r="J461" s="255"/>
      <c r="K461" s="574"/>
      <c r="L461" s="194"/>
      <c r="M461" s="194"/>
      <c r="N461" s="194"/>
      <c r="O461" s="194"/>
      <c r="P461" s="194"/>
      <c r="Q461" s="194"/>
      <c r="R461" s="194"/>
      <c r="S461" s="194"/>
      <c r="T461" s="194"/>
      <c r="U461" s="194"/>
      <c r="V461" s="194"/>
      <c r="W461" s="194"/>
      <c r="X461" s="194"/>
      <c r="Y461" s="194"/>
      <c r="Z461" s="194"/>
    </row>
    <row r="462">
      <c r="A462" s="254">
        <v>499.0</v>
      </c>
      <c r="B462" s="255"/>
      <c r="C462" s="255"/>
      <c r="D462" s="255"/>
      <c r="E462" s="255"/>
      <c r="F462" s="323"/>
      <c r="G462" s="255"/>
      <c r="H462" s="255"/>
      <c r="I462" s="255"/>
      <c r="J462" s="255"/>
      <c r="K462" s="574"/>
      <c r="L462" s="194"/>
      <c r="M462" s="194"/>
      <c r="N462" s="194"/>
      <c r="O462" s="194"/>
      <c r="P462" s="194"/>
      <c r="Q462" s="194"/>
      <c r="R462" s="194"/>
      <c r="S462" s="194"/>
      <c r="T462" s="194"/>
      <c r="U462" s="194"/>
      <c r="V462" s="194"/>
      <c r="W462" s="194"/>
      <c r="X462" s="194"/>
      <c r="Y462" s="194"/>
      <c r="Z462" s="194"/>
    </row>
    <row r="463">
      <c r="A463" s="254">
        <v>500.0</v>
      </c>
      <c r="B463" s="255"/>
      <c r="C463" s="255"/>
      <c r="D463" s="255"/>
      <c r="E463" s="255"/>
      <c r="F463" s="323"/>
      <c r="G463" s="255"/>
      <c r="H463" s="255"/>
      <c r="I463" s="255"/>
      <c r="J463" s="255"/>
      <c r="K463" s="574"/>
      <c r="L463" s="194"/>
      <c r="M463" s="194"/>
      <c r="N463" s="194"/>
      <c r="O463" s="194"/>
      <c r="P463" s="194"/>
      <c r="Q463" s="194"/>
      <c r="R463" s="194"/>
      <c r="S463" s="194"/>
      <c r="T463" s="194"/>
      <c r="U463" s="194"/>
      <c r="V463" s="194"/>
      <c r="W463" s="194"/>
      <c r="X463" s="194"/>
      <c r="Y463" s="194"/>
      <c r="Z463" s="194"/>
    </row>
    <row r="464">
      <c r="A464" s="254">
        <v>501.0</v>
      </c>
      <c r="B464" s="255"/>
      <c r="C464" s="255"/>
      <c r="D464" s="255"/>
      <c r="E464" s="255"/>
      <c r="F464" s="323"/>
      <c r="G464" s="255"/>
      <c r="H464" s="255"/>
      <c r="I464" s="255"/>
      <c r="J464" s="255"/>
      <c r="K464" s="574"/>
      <c r="L464" s="194"/>
      <c r="M464" s="194"/>
      <c r="N464" s="194"/>
      <c r="O464" s="194"/>
      <c r="P464" s="194"/>
      <c r="Q464" s="194"/>
      <c r="R464" s="194"/>
      <c r="S464" s="194"/>
      <c r="T464" s="194"/>
      <c r="U464" s="194"/>
      <c r="V464" s="194"/>
      <c r="W464" s="194"/>
      <c r="X464" s="194"/>
      <c r="Y464" s="194"/>
      <c r="Z464" s="194"/>
    </row>
    <row r="465">
      <c r="A465" s="254">
        <v>502.0</v>
      </c>
      <c r="B465" s="255"/>
      <c r="C465" s="255"/>
      <c r="D465" s="255"/>
      <c r="E465" s="255"/>
      <c r="F465" s="323"/>
      <c r="G465" s="255"/>
      <c r="H465" s="255"/>
      <c r="I465" s="255"/>
      <c r="J465" s="255"/>
      <c r="K465" s="574"/>
      <c r="L465" s="194"/>
      <c r="M465" s="194"/>
      <c r="N465" s="194"/>
      <c r="O465" s="194"/>
      <c r="P465" s="194"/>
      <c r="Q465" s="194"/>
      <c r="R465" s="194"/>
      <c r="S465" s="194"/>
      <c r="T465" s="194"/>
      <c r="U465" s="194"/>
      <c r="V465" s="194"/>
      <c r="W465" s="194"/>
      <c r="X465" s="194"/>
      <c r="Y465" s="194"/>
      <c r="Z465" s="194"/>
    </row>
    <row r="466">
      <c r="A466" s="254">
        <v>503.0</v>
      </c>
      <c r="B466" s="255"/>
      <c r="C466" s="255"/>
      <c r="D466" s="255"/>
      <c r="E466" s="255"/>
      <c r="F466" s="323"/>
      <c r="G466" s="255"/>
      <c r="H466" s="255"/>
      <c r="I466" s="255"/>
      <c r="J466" s="255"/>
      <c r="K466" s="574"/>
      <c r="L466" s="194"/>
      <c r="M466" s="194"/>
      <c r="N466" s="194"/>
      <c r="O466" s="194"/>
      <c r="P466" s="194"/>
      <c r="Q466" s="194"/>
      <c r="R466" s="194"/>
      <c r="S466" s="194"/>
      <c r="T466" s="194"/>
      <c r="U466" s="194"/>
      <c r="V466" s="194"/>
      <c r="W466" s="194"/>
      <c r="X466" s="194"/>
      <c r="Y466" s="194"/>
      <c r="Z466" s="194"/>
    </row>
    <row r="467">
      <c r="A467" s="254">
        <v>504.0</v>
      </c>
      <c r="B467" s="255"/>
      <c r="C467" s="255"/>
      <c r="D467" s="255"/>
      <c r="E467" s="255"/>
      <c r="F467" s="323"/>
      <c r="G467" s="255"/>
      <c r="H467" s="255"/>
      <c r="I467" s="255"/>
      <c r="J467" s="255"/>
      <c r="K467" s="574"/>
      <c r="L467" s="194"/>
      <c r="M467" s="194"/>
      <c r="N467" s="194"/>
      <c r="O467" s="194"/>
      <c r="P467" s="194"/>
      <c r="Q467" s="194"/>
      <c r="R467" s="194"/>
      <c r="S467" s="194"/>
      <c r="T467" s="194"/>
      <c r="U467" s="194"/>
      <c r="V467" s="194"/>
      <c r="W467" s="194"/>
      <c r="X467" s="194"/>
      <c r="Y467" s="194"/>
      <c r="Z467" s="194"/>
    </row>
    <row r="468">
      <c r="A468" s="254">
        <v>505.0</v>
      </c>
      <c r="B468" s="255"/>
      <c r="C468" s="255"/>
      <c r="D468" s="255"/>
      <c r="E468" s="255"/>
      <c r="F468" s="323"/>
      <c r="G468" s="255"/>
      <c r="H468" s="255"/>
      <c r="I468" s="255"/>
      <c r="J468" s="255"/>
      <c r="K468" s="574"/>
      <c r="L468" s="194"/>
      <c r="M468" s="194"/>
      <c r="N468" s="194"/>
      <c r="O468" s="194"/>
      <c r="P468" s="194"/>
      <c r="Q468" s="194"/>
      <c r="R468" s="194"/>
      <c r="S468" s="194"/>
      <c r="T468" s="194"/>
      <c r="U468" s="194"/>
      <c r="V468" s="194"/>
      <c r="W468" s="194"/>
      <c r="X468" s="194"/>
      <c r="Y468" s="194"/>
      <c r="Z468" s="194"/>
    </row>
    <row r="469">
      <c r="A469" s="254">
        <v>506.0</v>
      </c>
      <c r="B469" s="255"/>
      <c r="C469" s="255"/>
      <c r="D469" s="255"/>
      <c r="E469" s="255"/>
      <c r="F469" s="323"/>
      <c r="G469" s="255"/>
      <c r="H469" s="255"/>
      <c r="I469" s="255"/>
      <c r="J469" s="255"/>
      <c r="K469" s="574"/>
      <c r="L469" s="194"/>
      <c r="M469" s="194"/>
      <c r="N469" s="194"/>
      <c r="O469" s="194"/>
      <c r="P469" s="194"/>
      <c r="Q469" s="194"/>
      <c r="R469" s="194"/>
      <c r="S469" s="194"/>
      <c r="T469" s="194"/>
      <c r="U469" s="194"/>
      <c r="V469" s="194"/>
      <c r="W469" s="194"/>
      <c r="X469" s="194"/>
      <c r="Y469" s="194"/>
      <c r="Z469" s="194"/>
    </row>
    <row r="470">
      <c r="A470" s="254">
        <v>507.0</v>
      </c>
      <c r="B470" s="255"/>
      <c r="C470" s="255"/>
      <c r="D470" s="255"/>
      <c r="E470" s="255"/>
      <c r="F470" s="323"/>
      <c r="G470" s="255"/>
      <c r="H470" s="255"/>
      <c r="I470" s="255"/>
      <c r="J470" s="255"/>
      <c r="K470" s="574"/>
      <c r="L470" s="194"/>
      <c r="M470" s="194"/>
      <c r="N470" s="194"/>
      <c r="O470" s="194"/>
      <c r="P470" s="194"/>
      <c r="Q470" s="194"/>
      <c r="R470" s="194"/>
      <c r="S470" s="194"/>
      <c r="T470" s="194"/>
      <c r="U470" s="194"/>
      <c r="V470" s="194"/>
      <c r="W470" s="194"/>
      <c r="X470" s="194"/>
      <c r="Y470" s="194"/>
      <c r="Z470" s="194"/>
    </row>
    <row r="471">
      <c r="A471" s="254">
        <v>508.0</v>
      </c>
      <c r="B471" s="255"/>
      <c r="C471" s="255"/>
      <c r="D471" s="255"/>
      <c r="E471" s="255"/>
      <c r="F471" s="323"/>
      <c r="G471" s="255"/>
      <c r="H471" s="255"/>
      <c r="I471" s="255"/>
      <c r="J471" s="255"/>
      <c r="K471" s="574"/>
      <c r="L471" s="194"/>
      <c r="M471" s="194"/>
      <c r="N471" s="194"/>
      <c r="O471" s="194"/>
      <c r="P471" s="194"/>
      <c r="Q471" s="194"/>
      <c r="R471" s="194"/>
      <c r="S471" s="194"/>
      <c r="T471" s="194"/>
      <c r="U471" s="194"/>
      <c r="V471" s="194"/>
      <c r="W471" s="194"/>
      <c r="X471" s="194"/>
      <c r="Y471" s="194"/>
      <c r="Z471" s="194"/>
    </row>
    <row r="472">
      <c r="A472" s="254">
        <v>509.0</v>
      </c>
      <c r="B472" s="255"/>
      <c r="C472" s="255"/>
      <c r="D472" s="255"/>
      <c r="E472" s="255"/>
      <c r="F472" s="323"/>
      <c r="G472" s="255"/>
      <c r="H472" s="255"/>
      <c r="I472" s="255"/>
      <c r="J472" s="255"/>
      <c r="K472" s="574"/>
      <c r="L472" s="194"/>
      <c r="M472" s="194"/>
      <c r="N472" s="194"/>
      <c r="O472" s="194"/>
      <c r="P472" s="194"/>
      <c r="Q472" s="194"/>
      <c r="R472" s="194"/>
      <c r="S472" s="194"/>
      <c r="T472" s="194"/>
      <c r="U472" s="194"/>
      <c r="V472" s="194"/>
      <c r="W472" s="194"/>
      <c r="X472" s="194"/>
      <c r="Y472" s="194"/>
      <c r="Z472" s="194"/>
    </row>
    <row r="473">
      <c r="A473" s="254">
        <v>510.0</v>
      </c>
      <c r="B473" s="255"/>
      <c r="C473" s="255"/>
      <c r="D473" s="255"/>
      <c r="E473" s="255"/>
      <c r="F473" s="323"/>
      <c r="G473" s="255"/>
      <c r="H473" s="255"/>
      <c r="I473" s="255"/>
      <c r="J473" s="255"/>
      <c r="K473" s="574"/>
      <c r="L473" s="194"/>
      <c r="M473" s="194"/>
      <c r="N473" s="194"/>
      <c r="O473" s="194"/>
      <c r="P473" s="194"/>
      <c r="Q473" s="194"/>
      <c r="R473" s="194"/>
      <c r="S473" s="194"/>
      <c r="T473" s="194"/>
      <c r="U473" s="194"/>
      <c r="V473" s="194"/>
      <c r="W473" s="194"/>
      <c r="X473" s="194"/>
      <c r="Y473" s="194"/>
      <c r="Z473" s="194"/>
    </row>
    <row r="474">
      <c r="A474" s="254">
        <v>511.0</v>
      </c>
      <c r="B474" s="255"/>
      <c r="C474" s="255"/>
      <c r="D474" s="255"/>
      <c r="E474" s="255"/>
      <c r="F474" s="323"/>
      <c r="G474" s="255"/>
      <c r="H474" s="255"/>
      <c r="I474" s="255"/>
      <c r="J474" s="255"/>
      <c r="K474" s="574"/>
      <c r="L474" s="194"/>
      <c r="M474" s="194"/>
      <c r="N474" s="194"/>
      <c r="O474" s="194"/>
      <c r="P474" s="194"/>
      <c r="Q474" s="194"/>
      <c r="R474" s="194"/>
      <c r="S474" s="194"/>
      <c r="T474" s="194"/>
      <c r="U474" s="194"/>
      <c r="V474" s="194"/>
      <c r="W474" s="194"/>
      <c r="X474" s="194"/>
      <c r="Y474" s="194"/>
      <c r="Z474" s="194"/>
    </row>
    <row r="475">
      <c r="A475" s="254">
        <v>512.0</v>
      </c>
      <c r="B475" s="255"/>
      <c r="C475" s="255"/>
      <c r="D475" s="255"/>
      <c r="E475" s="255"/>
      <c r="F475" s="323"/>
      <c r="G475" s="255"/>
      <c r="H475" s="255"/>
      <c r="I475" s="255"/>
      <c r="J475" s="255"/>
      <c r="K475" s="574"/>
      <c r="L475" s="194"/>
      <c r="M475" s="194"/>
      <c r="N475" s="194"/>
      <c r="O475" s="194"/>
      <c r="P475" s="194"/>
      <c r="Q475" s="194"/>
      <c r="R475" s="194"/>
      <c r="S475" s="194"/>
      <c r="T475" s="194"/>
      <c r="U475" s="194"/>
      <c r="V475" s="194"/>
      <c r="W475" s="194"/>
      <c r="X475" s="194"/>
      <c r="Y475" s="194"/>
      <c r="Z475" s="194"/>
    </row>
    <row r="476">
      <c r="A476" s="254">
        <v>513.0</v>
      </c>
      <c r="B476" s="255"/>
      <c r="C476" s="255"/>
      <c r="D476" s="255"/>
      <c r="E476" s="255"/>
      <c r="F476" s="323"/>
      <c r="G476" s="255"/>
      <c r="H476" s="255"/>
      <c r="I476" s="255"/>
      <c r="J476" s="255"/>
      <c r="K476" s="574"/>
      <c r="L476" s="194"/>
      <c r="M476" s="194"/>
      <c r="N476" s="194"/>
      <c r="O476" s="194"/>
      <c r="P476" s="194"/>
      <c r="Q476" s="194"/>
      <c r="R476" s="194"/>
      <c r="S476" s="194"/>
      <c r="T476" s="194"/>
      <c r="U476" s="194"/>
      <c r="V476" s="194"/>
      <c r="W476" s="194"/>
      <c r="X476" s="194"/>
      <c r="Y476" s="194"/>
      <c r="Z476" s="194"/>
    </row>
    <row r="477">
      <c r="A477" s="254">
        <v>514.0</v>
      </c>
      <c r="B477" s="255"/>
      <c r="C477" s="255"/>
      <c r="D477" s="255"/>
      <c r="E477" s="255"/>
      <c r="F477" s="323"/>
      <c r="G477" s="255"/>
      <c r="H477" s="255"/>
      <c r="I477" s="255"/>
      <c r="J477" s="255"/>
      <c r="K477" s="574"/>
      <c r="L477" s="194"/>
      <c r="M477" s="194"/>
      <c r="N477" s="194"/>
      <c r="O477" s="194"/>
      <c r="P477" s="194"/>
      <c r="Q477" s="194"/>
      <c r="R477" s="194"/>
      <c r="S477" s="194"/>
      <c r="T477" s="194"/>
      <c r="U477" s="194"/>
      <c r="V477" s="194"/>
      <c r="W477" s="194"/>
      <c r="X477" s="194"/>
      <c r="Y477" s="194"/>
      <c r="Z477" s="194"/>
    </row>
    <row r="478">
      <c r="A478" s="254">
        <v>515.0</v>
      </c>
      <c r="B478" s="255"/>
      <c r="C478" s="255"/>
      <c r="D478" s="255"/>
      <c r="E478" s="255"/>
      <c r="F478" s="323"/>
      <c r="G478" s="255"/>
      <c r="H478" s="255"/>
      <c r="I478" s="255"/>
      <c r="J478" s="255"/>
      <c r="K478" s="57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</row>
    <row r="479">
      <c r="A479" s="254">
        <v>516.0</v>
      </c>
      <c r="B479" s="255"/>
      <c r="C479" s="255"/>
      <c r="D479" s="255"/>
      <c r="E479" s="255"/>
      <c r="F479" s="323"/>
      <c r="G479" s="255"/>
      <c r="H479" s="255"/>
      <c r="I479" s="255"/>
      <c r="J479" s="255"/>
      <c r="K479" s="574"/>
      <c r="L479" s="194"/>
      <c r="M479" s="194"/>
      <c r="N479" s="194"/>
      <c r="O479" s="194"/>
      <c r="P479" s="194"/>
      <c r="Q479" s="194"/>
      <c r="R479" s="194"/>
      <c r="S479" s="194"/>
      <c r="T479" s="194"/>
      <c r="U479" s="194"/>
      <c r="V479" s="194"/>
      <c r="W479" s="194"/>
      <c r="X479" s="194"/>
      <c r="Y479" s="194"/>
      <c r="Z479" s="194"/>
    </row>
    <row r="480">
      <c r="A480" s="254">
        <v>517.0</v>
      </c>
      <c r="B480" s="255"/>
      <c r="C480" s="255"/>
      <c r="D480" s="255"/>
      <c r="E480" s="255"/>
      <c r="F480" s="323"/>
      <c r="G480" s="255"/>
      <c r="H480" s="255"/>
      <c r="I480" s="255"/>
      <c r="J480" s="255"/>
      <c r="K480" s="574"/>
      <c r="L480" s="194"/>
      <c r="M480" s="194"/>
      <c r="N480" s="194"/>
      <c r="O480" s="194"/>
      <c r="P480" s="194"/>
      <c r="Q480" s="194"/>
      <c r="R480" s="194"/>
      <c r="S480" s="194"/>
      <c r="T480" s="194"/>
      <c r="U480" s="194"/>
      <c r="V480" s="194"/>
      <c r="W480" s="194"/>
      <c r="X480" s="194"/>
      <c r="Y480" s="194"/>
      <c r="Z480" s="194"/>
    </row>
    <row r="481">
      <c r="A481" s="254">
        <v>518.0</v>
      </c>
      <c r="B481" s="255"/>
      <c r="C481" s="255"/>
      <c r="D481" s="255"/>
      <c r="E481" s="255"/>
      <c r="F481" s="323"/>
      <c r="G481" s="255"/>
      <c r="H481" s="255"/>
      <c r="I481" s="255"/>
      <c r="J481" s="255"/>
      <c r="K481" s="574"/>
      <c r="L481" s="194"/>
      <c r="M481" s="194"/>
      <c r="N481" s="194"/>
      <c r="O481" s="194"/>
      <c r="P481" s="194"/>
      <c r="Q481" s="194"/>
      <c r="R481" s="194"/>
      <c r="S481" s="194"/>
      <c r="T481" s="194"/>
      <c r="U481" s="194"/>
      <c r="V481" s="194"/>
      <c r="W481" s="194"/>
      <c r="X481" s="194"/>
      <c r="Y481" s="194"/>
      <c r="Z481" s="194"/>
    </row>
    <row r="482">
      <c r="A482" s="254">
        <v>519.0</v>
      </c>
      <c r="B482" s="255"/>
      <c r="C482" s="255"/>
      <c r="D482" s="255"/>
      <c r="E482" s="255"/>
      <c r="F482" s="323"/>
      <c r="G482" s="255"/>
      <c r="H482" s="255"/>
      <c r="I482" s="255"/>
      <c r="J482" s="255"/>
      <c r="K482" s="574"/>
      <c r="L482" s="194"/>
      <c r="M482" s="194"/>
      <c r="N482" s="194"/>
      <c r="O482" s="194"/>
      <c r="P482" s="194"/>
      <c r="Q482" s="194"/>
      <c r="R482" s="194"/>
      <c r="S482" s="194"/>
      <c r="T482" s="194"/>
      <c r="U482" s="194"/>
      <c r="V482" s="194"/>
      <c r="W482" s="194"/>
      <c r="X482" s="194"/>
      <c r="Y482" s="194"/>
      <c r="Z482" s="194"/>
    </row>
    <row r="483">
      <c r="A483" s="254">
        <v>520.0</v>
      </c>
      <c r="B483" s="255"/>
      <c r="C483" s="255"/>
      <c r="D483" s="255"/>
      <c r="E483" s="255"/>
      <c r="F483" s="323"/>
      <c r="G483" s="255"/>
      <c r="H483" s="255"/>
      <c r="I483" s="255"/>
      <c r="J483" s="255"/>
      <c r="K483" s="574"/>
      <c r="L483" s="194"/>
      <c r="M483" s="194"/>
      <c r="N483" s="194"/>
      <c r="O483" s="194"/>
      <c r="P483" s="194"/>
      <c r="Q483" s="194"/>
      <c r="R483" s="194"/>
      <c r="S483" s="194"/>
      <c r="T483" s="194"/>
      <c r="U483" s="194"/>
      <c r="V483" s="194"/>
      <c r="W483" s="194"/>
      <c r="X483" s="194"/>
      <c r="Y483" s="194"/>
      <c r="Z483" s="194"/>
    </row>
    <row r="484">
      <c r="A484" s="254">
        <v>521.0</v>
      </c>
      <c r="B484" s="255"/>
      <c r="C484" s="255"/>
      <c r="D484" s="255"/>
      <c r="E484" s="255"/>
      <c r="F484" s="323"/>
      <c r="G484" s="255"/>
      <c r="H484" s="255"/>
      <c r="I484" s="255"/>
      <c r="J484" s="255"/>
      <c r="K484" s="574"/>
      <c r="L484" s="194"/>
      <c r="M484" s="194"/>
      <c r="N484" s="194"/>
      <c r="O484" s="194"/>
      <c r="P484" s="194"/>
      <c r="Q484" s="194"/>
      <c r="R484" s="194"/>
      <c r="S484" s="194"/>
      <c r="T484" s="194"/>
      <c r="U484" s="194"/>
      <c r="V484" s="194"/>
      <c r="W484" s="194"/>
      <c r="X484" s="194"/>
      <c r="Y484" s="194"/>
      <c r="Z484" s="194"/>
    </row>
    <row r="485">
      <c r="A485" s="254">
        <v>522.0</v>
      </c>
      <c r="B485" s="255"/>
      <c r="C485" s="255"/>
      <c r="D485" s="255"/>
      <c r="E485" s="255"/>
      <c r="F485" s="323"/>
      <c r="G485" s="255"/>
      <c r="H485" s="255"/>
      <c r="I485" s="255"/>
      <c r="J485" s="255"/>
      <c r="K485" s="574"/>
      <c r="L485" s="194"/>
      <c r="M485" s="194"/>
      <c r="N485" s="194"/>
      <c r="O485" s="194"/>
      <c r="P485" s="194"/>
      <c r="Q485" s="194"/>
      <c r="R485" s="194"/>
      <c r="S485" s="194"/>
      <c r="T485" s="194"/>
      <c r="U485" s="194"/>
      <c r="V485" s="194"/>
      <c r="W485" s="194"/>
      <c r="X485" s="194"/>
      <c r="Y485" s="194"/>
      <c r="Z485" s="194"/>
    </row>
    <row r="486">
      <c r="A486" s="254">
        <v>523.0</v>
      </c>
      <c r="B486" s="255"/>
      <c r="C486" s="255"/>
      <c r="D486" s="255"/>
      <c r="E486" s="255"/>
      <c r="F486" s="323"/>
      <c r="G486" s="255"/>
      <c r="H486" s="255"/>
      <c r="I486" s="255"/>
      <c r="J486" s="255"/>
      <c r="K486" s="574"/>
      <c r="L486" s="194"/>
      <c r="M486" s="194"/>
      <c r="N486" s="194"/>
      <c r="O486" s="194"/>
      <c r="P486" s="194"/>
      <c r="Q486" s="194"/>
      <c r="R486" s="194"/>
      <c r="S486" s="194"/>
      <c r="T486" s="194"/>
      <c r="U486" s="194"/>
      <c r="V486" s="194"/>
      <c r="W486" s="194"/>
      <c r="X486" s="194"/>
      <c r="Y486" s="194"/>
      <c r="Z486" s="194"/>
    </row>
    <row r="487">
      <c r="A487" s="254">
        <v>524.0</v>
      </c>
      <c r="B487" s="255"/>
      <c r="C487" s="255"/>
      <c r="D487" s="255"/>
      <c r="E487" s="255"/>
      <c r="F487" s="323"/>
      <c r="G487" s="255"/>
      <c r="H487" s="255"/>
      <c r="I487" s="255"/>
      <c r="J487" s="255"/>
      <c r="K487" s="574"/>
      <c r="L487" s="194"/>
      <c r="M487" s="194"/>
      <c r="N487" s="194"/>
      <c r="O487" s="194"/>
      <c r="P487" s="194"/>
      <c r="Q487" s="194"/>
      <c r="R487" s="194"/>
      <c r="S487" s="194"/>
      <c r="T487" s="194"/>
      <c r="U487" s="194"/>
      <c r="V487" s="194"/>
      <c r="W487" s="194"/>
      <c r="X487" s="194"/>
      <c r="Y487" s="194"/>
      <c r="Z487" s="194"/>
    </row>
    <row r="488">
      <c r="A488" s="254">
        <v>525.0</v>
      </c>
      <c r="B488" s="255"/>
      <c r="C488" s="255"/>
      <c r="D488" s="255"/>
      <c r="E488" s="255"/>
      <c r="F488" s="323"/>
      <c r="G488" s="255"/>
      <c r="H488" s="255"/>
      <c r="I488" s="255"/>
      <c r="J488" s="255"/>
      <c r="K488" s="574"/>
      <c r="L488" s="194"/>
      <c r="M488" s="194"/>
      <c r="N488" s="194"/>
      <c r="O488" s="194"/>
      <c r="P488" s="194"/>
      <c r="Q488" s="194"/>
      <c r="R488" s="194"/>
      <c r="S488" s="194"/>
      <c r="T488" s="194"/>
      <c r="U488" s="194"/>
      <c r="V488" s="194"/>
      <c r="W488" s="194"/>
      <c r="X488" s="194"/>
      <c r="Y488" s="194"/>
      <c r="Z488" s="194"/>
    </row>
    <row r="489">
      <c r="A489" s="254">
        <v>526.0</v>
      </c>
      <c r="B489" s="255"/>
      <c r="C489" s="255"/>
      <c r="D489" s="255"/>
      <c r="E489" s="255"/>
      <c r="F489" s="323"/>
      <c r="G489" s="255"/>
      <c r="H489" s="255"/>
      <c r="I489" s="255"/>
      <c r="J489" s="255"/>
      <c r="K489" s="574"/>
      <c r="L489" s="194"/>
      <c r="M489" s="194"/>
      <c r="N489" s="194"/>
      <c r="O489" s="194"/>
      <c r="P489" s="194"/>
      <c r="Q489" s="194"/>
      <c r="R489" s="194"/>
      <c r="S489" s="194"/>
      <c r="T489" s="194"/>
      <c r="U489" s="194"/>
      <c r="V489" s="194"/>
      <c r="W489" s="194"/>
      <c r="X489" s="194"/>
      <c r="Y489" s="194"/>
      <c r="Z489" s="194"/>
    </row>
    <row r="490">
      <c r="A490" s="254">
        <v>527.0</v>
      </c>
      <c r="B490" s="255"/>
      <c r="C490" s="255"/>
      <c r="D490" s="255"/>
      <c r="E490" s="255"/>
      <c r="F490" s="323"/>
      <c r="G490" s="255"/>
      <c r="H490" s="255"/>
      <c r="I490" s="255"/>
      <c r="J490" s="255"/>
      <c r="K490" s="574"/>
      <c r="L490" s="194"/>
      <c r="M490" s="194"/>
      <c r="N490" s="194"/>
      <c r="O490" s="194"/>
      <c r="P490" s="194"/>
      <c r="Q490" s="194"/>
      <c r="R490" s="194"/>
      <c r="S490" s="194"/>
      <c r="T490" s="194"/>
      <c r="U490" s="194"/>
      <c r="V490" s="194"/>
      <c r="W490" s="194"/>
      <c r="X490" s="194"/>
      <c r="Y490" s="194"/>
      <c r="Z490" s="194"/>
    </row>
    <row r="491">
      <c r="A491" s="254">
        <v>528.0</v>
      </c>
      <c r="B491" s="255"/>
      <c r="C491" s="255"/>
      <c r="D491" s="255"/>
      <c r="E491" s="255"/>
      <c r="F491" s="323"/>
      <c r="G491" s="255"/>
      <c r="H491" s="255"/>
      <c r="I491" s="255"/>
      <c r="J491" s="255"/>
      <c r="K491" s="574"/>
      <c r="L491" s="194"/>
      <c r="M491" s="194"/>
      <c r="N491" s="194"/>
      <c r="O491" s="194"/>
      <c r="P491" s="194"/>
      <c r="Q491" s="194"/>
      <c r="R491" s="194"/>
      <c r="S491" s="194"/>
      <c r="T491" s="194"/>
      <c r="U491" s="194"/>
      <c r="V491" s="194"/>
      <c r="W491" s="194"/>
      <c r="X491" s="194"/>
      <c r="Y491" s="194"/>
      <c r="Z491" s="194"/>
    </row>
    <row r="492">
      <c r="A492" s="254">
        <v>529.0</v>
      </c>
      <c r="B492" s="255"/>
      <c r="C492" s="255"/>
      <c r="D492" s="255"/>
      <c r="E492" s="255"/>
      <c r="F492" s="323"/>
      <c r="G492" s="255"/>
      <c r="H492" s="255"/>
      <c r="I492" s="255"/>
      <c r="J492" s="255"/>
      <c r="K492" s="574"/>
      <c r="L492" s="194"/>
      <c r="M492" s="194"/>
      <c r="N492" s="194"/>
      <c r="O492" s="194"/>
      <c r="P492" s="194"/>
      <c r="Q492" s="194"/>
      <c r="R492" s="194"/>
      <c r="S492" s="194"/>
      <c r="T492" s="194"/>
      <c r="U492" s="194"/>
      <c r="V492" s="194"/>
      <c r="W492" s="194"/>
      <c r="X492" s="194"/>
      <c r="Y492" s="194"/>
      <c r="Z492" s="194"/>
    </row>
    <row r="493">
      <c r="A493" s="254">
        <v>530.0</v>
      </c>
      <c r="B493" s="255"/>
      <c r="C493" s="255"/>
      <c r="D493" s="255"/>
      <c r="E493" s="255"/>
      <c r="F493" s="323"/>
      <c r="G493" s="255"/>
      <c r="H493" s="255"/>
      <c r="I493" s="255"/>
      <c r="J493" s="255"/>
      <c r="K493" s="574"/>
      <c r="L493" s="194"/>
      <c r="M493" s="194"/>
      <c r="N493" s="194"/>
      <c r="O493" s="194"/>
      <c r="P493" s="194"/>
      <c r="Q493" s="194"/>
      <c r="R493" s="194"/>
      <c r="S493" s="194"/>
      <c r="T493" s="194"/>
      <c r="U493" s="194"/>
      <c r="V493" s="194"/>
      <c r="W493" s="194"/>
      <c r="X493" s="194"/>
      <c r="Y493" s="194"/>
      <c r="Z493" s="194"/>
    </row>
    <row r="494">
      <c r="A494" s="254">
        <v>531.0</v>
      </c>
      <c r="B494" s="255"/>
      <c r="C494" s="255"/>
      <c r="D494" s="255"/>
      <c r="E494" s="255"/>
      <c r="F494" s="323"/>
      <c r="G494" s="255"/>
      <c r="H494" s="255"/>
      <c r="I494" s="255"/>
      <c r="J494" s="255"/>
      <c r="K494" s="574"/>
      <c r="L494" s="194"/>
      <c r="M494" s="194"/>
      <c r="N494" s="194"/>
      <c r="O494" s="194"/>
      <c r="P494" s="194"/>
      <c r="Q494" s="194"/>
      <c r="R494" s="194"/>
      <c r="S494" s="194"/>
      <c r="T494" s="194"/>
      <c r="U494" s="194"/>
      <c r="V494" s="194"/>
      <c r="W494" s="194"/>
      <c r="X494" s="194"/>
      <c r="Y494" s="194"/>
      <c r="Z494" s="194"/>
    </row>
    <row r="495">
      <c r="A495" s="254">
        <v>532.0</v>
      </c>
      <c r="B495" s="255"/>
      <c r="C495" s="255"/>
      <c r="D495" s="255"/>
      <c r="E495" s="255"/>
      <c r="F495" s="323"/>
      <c r="G495" s="255"/>
      <c r="H495" s="255"/>
      <c r="I495" s="255"/>
      <c r="J495" s="255"/>
      <c r="K495" s="574"/>
      <c r="L495" s="194"/>
      <c r="M495" s="194"/>
      <c r="N495" s="194"/>
      <c r="O495" s="194"/>
      <c r="P495" s="194"/>
      <c r="Q495" s="194"/>
      <c r="R495" s="194"/>
      <c r="S495" s="194"/>
      <c r="T495" s="194"/>
      <c r="U495" s="194"/>
      <c r="V495" s="194"/>
      <c r="W495" s="194"/>
      <c r="X495" s="194"/>
      <c r="Y495" s="194"/>
      <c r="Z495" s="194"/>
    </row>
    <row r="496">
      <c r="A496" s="254">
        <v>533.0</v>
      </c>
      <c r="B496" s="255"/>
      <c r="C496" s="255"/>
      <c r="D496" s="255"/>
      <c r="E496" s="255"/>
      <c r="F496" s="323"/>
      <c r="G496" s="255"/>
      <c r="H496" s="255"/>
      <c r="I496" s="255"/>
      <c r="J496" s="255"/>
      <c r="K496" s="574"/>
      <c r="L496" s="194"/>
      <c r="M496" s="194"/>
      <c r="N496" s="194"/>
      <c r="O496" s="194"/>
      <c r="P496" s="194"/>
      <c r="Q496" s="194"/>
      <c r="R496" s="194"/>
      <c r="S496" s="194"/>
      <c r="T496" s="194"/>
      <c r="U496" s="194"/>
      <c r="V496" s="194"/>
      <c r="W496" s="194"/>
      <c r="X496" s="194"/>
      <c r="Y496" s="194"/>
      <c r="Z496" s="194"/>
    </row>
    <row r="497">
      <c r="A497" s="254">
        <v>534.0</v>
      </c>
      <c r="B497" s="255"/>
      <c r="C497" s="255"/>
      <c r="D497" s="255"/>
      <c r="E497" s="255"/>
      <c r="F497" s="323"/>
      <c r="G497" s="255"/>
      <c r="H497" s="255"/>
      <c r="I497" s="255"/>
      <c r="J497" s="255"/>
      <c r="K497" s="574"/>
      <c r="L497" s="194"/>
      <c r="M497" s="194"/>
      <c r="N497" s="194"/>
      <c r="O497" s="194"/>
      <c r="P497" s="194"/>
      <c r="Q497" s="194"/>
      <c r="R497" s="194"/>
      <c r="S497" s="194"/>
      <c r="T497" s="194"/>
      <c r="U497" s="194"/>
      <c r="V497" s="194"/>
      <c r="W497" s="194"/>
      <c r="X497" s="194"/>
      <c r="Y497" s="194"/>
      <c r="Z497" s="194"/>
    </row>
    <row r="498">
      <c r="A498" s="254">
        <v>535.0</v>
      </c>
      <c r="B498" s="255"/>
      <c r="C498" s="255"/>
      <c r="D498" s="255"/>
      <c r="E498" s="255"/>
      <c r="F498" s="323"/>
      <c r="G498" s="255"/>
      <c r="H498" s="255"/>
      <c r="I498" s="255"/>
      <c r="J498" s="255"/>
      <c r="K498" s="574"/>
      <c r="L498" s="194"/>
      <c r="M498" s="194"/>
      <c r="N498" s="194"/>
      <c r="O498" s="194"/>
      <c r="P498" s="194"/>
      <c r="Q498" s="194"/>
      <c r="R498" s="194"/>
      <c r="S498" s="194"/>
      <c r="T498" s="194"/>
      <c r="U498" s="194"/>
      <c r="V498" s="194"/>
      <c r="W498" s="194"/>
      <c r="X498" s="194"/>
      <c r="Y498" s="194"/>
      <c r="Z498" s="194"/>
    </row>
    <row r="499">
      <c r="A499" s="254">
        <v>536.0</v>
      </c>
      <c r="B499" s="255"/>
      <c r="C499" s="255"/>
      <c r="D499" s="255"/>
      <c r="E499" s="255"/>
      <c r="F499" s="323"/>
      <c r="G499" s="255"/>
      <c r="H499" s="255"/>
      <c r="I499" s="255"/>
      <c r="J499" s="255"/>
      <c r="K499" s="57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</row>
    <row r="500">
      <c r="A500" s="194"/>
      <c r="B500" s="194"/>
      <c r="C500" s="328"/>
      <c r="D500" s="328"/>
      <c r="E500" s="328"/>
      <c r="F500" s="328"/>
      <c r="G500" s="328"/>
      <c r="H500" s="328"/>
      <c r="I500" s="328"/>
      <c r="J500" s="259"/>
      <c r="K500" s="328"/>
      <c r="L500" s="194"/>
      <c r="M500" s="194"/>
      <c r="N500" s="194"/>
      <c r="O500" s="194"/>
      <c r="P500" s="194"/>
      <c r="Q500" s="194"/>
      <c r="R500" s="194"/>
      <c r="S500" s="194"/>
      <c r="T500" s="194"/>
      <c r="U500" s="194"/>
      <c r="V500" s="194"/>
      <c r="W500" s="194"/>
      <c r="X500" s="194"/>
      <c r="Y500" s="194"/>
      <c r="Z500" s="194"/>
    </row>
    <row r="501">
      <c r="A501" s="194"/>
      <c r="B501" s="194"/>
      <c r="C501" s="328"/>
      <c r="D501" s="328"/>
      <c r="E501" s="328"/>
      <c r="F501" s="328"/>
      <c r="G501" s="328"/>
      <c r="H501" s="328"/>
      <c r="I501" s="328"/>
      <c r="J501" s="259"/>
      <c r="K501" s="328"/>
      <c r="L501" s="194"/>
      <c r="M501" s="194"/>
      <c r="N501" s="194"/>
      <c r="O501" s="194"/>
      <c r="P501" s="194"/>
      <c r="Q501" s="194"/>
      <c r="R501" s="194"/>
      <c r="S501" s="194"/>
      <c r="T501" s="194"/>
      <c r="U501" s="194"/>
      <c r="V501" s="194"/>
      <c r="W501" s="194"/>
      <c r="X501" s="194"/>
      <c r="Y501" s="194"/>
      <c r="Z501" s="194"/>
    </row>
    <row r="502">
      <c r="A502" s="194"/>
      <c r="B502" s="194"/>
      <c r="C502" s="328"/>
      <c r="D502" s="328"/>
      <c r="E502" s="328"/>
      <c r="F502" s="328"/>
      <c r="G502" s="328"/>
      <c r="H502" s="328"/>
      <c r="I502" s="328"/>
      <c r="J502" s="259"/>
      <c r="K502" s="328"/>
      <c r="L502" s="194"/>
      <c r="M502" s="194"/>
      <c r="N502" s="194"/>
      <c r="O502" s="194"/>
      <c r="P502" s="194"/>
      <c r="Q502" s="194"/>
      <c r="R502" s="194"/>
      <c r="S502" s="194"/>
      <c r="T502" s="194"/>
      <c r="U502" s="194"/>
      <c r="V502" s="194"/>
      <c r="W502" s="194"/>
      <c r="X502" s="194"/>
      <c r="Y502" s="194"/>
      <c r="Z502" s="194"/>
    </row>
    <row r="503">
      <c r="A503" s="194"/>
      <c r="B503" s="194"/>
      <c r="C503" s="328"/>
      <c r="D503" s="328"/>
      <c r="E503" s="328"/>
      <c r="F503" s="328"/>
      <c r="G503" s="328"/>
      <c r="H503" s="328"/>
      <c r="I503" s="328"/>
      <c r="J503" s="259"/>
      <c r="K503" s="328"/>
      <c r="L503" s="194"/>
      <c r="M503" s="194"/>
      <c r="N503" s="194"/>
      <c r="O503" s="194"/>
      <c r="P503" s="194"/>
      <c r="Q503" s="194"/>
      <c r="R503" s="194"/>
      <c r="S503" s="194"/>
      <c r="T503" s="194"/>
      <c r="U503" s="194"/>
      <c r="V503" s="194"/>
      <c r="W503" s="194"/>
      <c r="X503" s="194"/>
      <c r="Y503" s="194"/>
      <c r="Z503" s="194"/>
    </row>
    <row r="504">
      <c r="A504" s="194"/>
      <c r="B504" s="194"/>
      <c r="C504" s="328"/>
      <c r="D504" s="328"/>
      <c r="E504" s="328"/>
      <c r="F504" s="328"/>
      <c r="G504" s="328"/>
      <c r="H504" s="328"/>
      <c r="I504" s="328"/>
      <c r="J504" s="259"/>
      <c r="K504" s="328"/>
      <c r="L504" s="194"/>
      <c r="M504" s="194"/>
      <c r="N504" s="194"/>
      <c r="O504" s="194"/>
      <c r="P504" s="194"/>
      <c r="Q504" s="194"/>
      <c r="R504" s="194"/>
      <c r="S504" s="194"/>
      <c r="T504" s="194"/>
      <c r="U504" s="194"/>
      <c r="V504" s="194"/>
      <c r="W504" s="194"/>
      <c r="X504" s="194"/>
      <c r="Y504" s="194"/>
      <c r="Z504" s="194"/>
    </row>
    <row r="505">
      <c r="A505" s="194"/>
      <c r="B505" s="194"/>
      <c r="C505" s="328"/>
      <c r="D505" s="328"/>
      <c r="E505" s="328"/>
      <c r="F505" s="328"/>
      <c r="G505" s="328"/>
      <c r="H505" s="328"/>
      <c r="I505" s="328"/>
      <c r="J505" s="259"/>
      <c r="K505" s="328"/>
      <c r="L505" s="194"/>
      <c r="M505" s="194"/>
      <c r="N505" s="194"/>
      <c r="O505" s="194"/>
      <c r="P505" s="194"/>
      <c r="Q505" s="194"/>
      <c r="R505" s="194"/>
      <c r="S505" s="194"/>
      <c r="T505" s="194"/>
      <c r="U505" s="194"/>
      <c r="V505" s="194"/>
      <c r="W505" s="194"/>
      <c r="X505" s="194"/>
      <c r="Y505" s="194"/>
      <c r="Z505" s="194"/>
    </row>
    <row r="506">
      <c r="A506" s="194"/>
      <c r="B506" s="194"/>
      <c r="C506" s="328"/>
      <c r="D506" s="328"/>
      <c r="E506" s="328"/>
      <c r="F506" s="328"/>
      <c r="G506" s="328"/>
      <c r="H506" s="328"/>
      <c r="I506" s="328"/>
      <c r="J506" s="259"/>
      <c r="K506" s="328"/>
      <c r="L506" s="194"/>
      <c r="M506" s="194"/>
      <c r="N506" s="194"/>
      <c r="O506" s="194"/>
      <c r="P506" s="194"/>
      <c r="Q506" s="194"/>
      <c r="R506" s="194"/>
      <c r="S506" s="194"/>
      <c r="T506" s="194"/>
      <c r="U506" s="194"/>
      <c r="V506" s="194"/>
      <c r="W506" s="194"/>
      <c r="X506" s="194"/>
      <c r="Y506" s="194"/>
      <c r="Z506" s="194"/>
    </row>
    <row r="507">
      <c r="A507" s="194"/>
      <c r="B507" s="194"/>
      <c r="C507" s="328"/>
      <c r="D507" s="328"/>
      <c r="E507" s="328"/>
      <c r="F507" s="328"/>
      <c r="G507" s="328"/>
      <c r="H507" s="328"/>
      <c r="I507" s="328"/>
      <c r="J507" s="259"/>
      <c r="K507" s="328"/>
      <c r="L507" s="194"/>
      <c r="M507" s="194"/>
      <c r="N507" s="194"/>
      <c r="O507" s="194"/>
      <c r="P507" s="194"/>
      <c r="Q507" s="194"/>
      <c r="R507" s="194"/>
      <c r="S507" s="194"/>
      <c r="T507" s="194"/>
      <c r="U507" s="194"/>
      <c r="V507" s="194"/>
      <c r="W507" s="194"/>
      <c r="X507" s="194"/>
      <c r="Y507" s="194"/>
      <c r="Z507" s="194"/>
    </row>
    <row r="508">
      <c r="A508" s="194"/>
      <c r="B508" s="194"/>
      <c r="C508" s="328"/>
      <c r="D508" s="328"/>
      <c r="E508" s="328"/>
      <c r="F508" s="328"/>
      <c r="G508" s="328"/>
      <c r="H508" s="328"/>
      <c r="I508" s="328"/>
      <c r="J508" s="259"/>
      <c r="K508" s="328"/>
      <c r="L508" s="194"/>
      <c r="M508" s="194"/>
      <c r="N508" s="194"/>
      <c r="O508" s="194"/>
      <c r="P508" s="194"/>
      <c r="Q508" s="194"/>
      <c r="R508" s="194"/>
      <c r="S508" s="194"/>
      <c r="T508" s="194"/>
      <c r="U508" s="194"/>
      <c r="V508" s="194"/>
      <c r="W508" s="194"/>
      <c r="X508" s="194"/>
      <c r="Y508" s="194"/>
      <c r="Z508" s="194"/>
    </row>
    <row r="509">
      <c r="A509" s="194"/>
      <c r="B509" s="194"/>
      <c r="C509" s="328"/>
      <c r="D509" s="328"/>
      <c r="E509" s="328"/>
      <c r="F509" s="328"/>
      <c r="G509" s="328"/>
      <c r="H509" s="328"/>
      <c r="I509" s="328"/>
      <c r="J509" s="259"/>
      <c r="K509" s="328"/>
      <c r="L509" s="194"/>
      <c r="M509" s="194"/>
      <c r="N509" s="194"/>
      <c r="O509" s="194"/>
      <c r="P509" s="194"/>
      <c r="Q509" s="194"/>
      <c r="R509" s="194"/>
      <c r="S509" s="194"/>
      <c r="T509" s="194"/>
      <c r="U509" s="194"/>
      <c r="V509" s="194"/>
      <c r="W509" s="194"/>
      <c r="X509" s="194"/>
      <c r="Y509" s="194"/>
      <c r="Z509" s="194"/>
    </row>
    <row r="510">
      <c r="A510" s="194"/>
      <c r="B510" s="194"/>
      <c r="C510" s="328"/>
      <c r="D510" s="328"/>
      <c r="E510" s="328"/>
      <c r="F510" s="328"/>
      <c r="G510" s="328"/>
      <c r="H510" s="328"/>
      <c r="I510" s="328"/>
      <c r="J510" s="259"/>
      <c r="K510" s="328"/>
      <c r="L510" s="194"/>
      <c r="M510" s="194"/>
      <c r="N510" s="194"/>
      <c r="O510" s="194"/>
      <c r="P510" s="194"/>
      <c r="Q510" s="194"/>
      <c r="R510" s="194"/>
      <c r="S510" s="194"/>
      <c r="T510" s="194"/>
      <c r="U510" s="194"/>
      <c r="V510" s="194"/>
      <c r="W510" s="194"/>
      <c r="X510" s="194"/>
      <c r="Y510" s="194"/>
      <c r="Z510" s="194"/>
    </row>
    <row r="511">
      <c r="A511" s="194"/>
      <c r="B511" s="194"/>
      <c r="C511" s="328"/>
      <c r="D511" s="328"/>
      <c r="E511" s="328"/>
      <c r="F511" s="328"/>
      <c r="G511" s="328"/>
      <c r="H511" s="328"/>
      <c r="I511" s="328"/>
      <c r="J511" s="259"/>
      <c r="K511" s="328"/>
      <c r="L511" s="194"/>
      <c r="M511" s="194"/>
      <c r="N511" s="194"/>
      <c r="O511" s="194"/>
      <c r="P511" s="194"/>
      <c r="Q511" s="194"/>
      <c r="R511" s="194"/>
      <c r="S511" s="194"/>
      <c r="T511" s="194"/>
      <c r="U511" s="194"/>
      <c r="V511" s="194"/>
      <c r="W511" s="194"/>
      <c r="X511" s="194"/>
      <c r="Y511" s="194"/>
      <c r="Z511" s="194"/>
    </row>
    <row r="512">
      <c r="A512" s="194"/>
      <c r="B512" s="194"/>
      <c r="C512" s="328"/>
      <c r="D512" s="328"/>
      <c r="E512" s="328"/>
      <c r="F512" s="328"/>
      <c r="G512" s="328"/>
      <c r="H512" s="328"/>
      <c r="I512" s="328"/>
      <c r="J512" s="259"/>
      <c r="K512" s="328"/>
      <c r="L512" s="194"/>
      <c r="M512" s="194"/>
      <c r="N512" s="194"/>
      <c r="O512" s="194"/>
      <c r="P512" s="194"/>
      <c r="Q512" s="194"/>
      <c r="R512" s="194"/>
      <c r="S512" s="194"/>
      <c r="T512" s="194"/>
      <c r="U512" s="194"/>
      <c r="V512" s="194"/>
      <c r="W512" s="194"/>
      <c r="X512" s="194"/>
      <c r="Y512" s="194"/>
      <c r="Z512" s="194"/>
    </row>
    <row r="513">
      <c r="A513" s="194"/>
      <c r="B513" s="194"/>
      <c r="C513" s="328"/>
      <c r="D513" s="328"/>
      <c r="E513" s="328"/>
      <c r="F513" s="328"/>
      <c r="G513" s="328"/>
      <c r="H513" s="328"/>
      <c r="I513" s="328"/>
      <c r="J513" s="259"/>
      <c r="K513" s="328"/>
      <c r="L513" s="194"/>
      <c r="M513" s="194"/>
      <c r="N513" s="194"/>
      <c r="O513" s="194"/>
      <c r="P513" s="194"/>
      <c r="Q513" s="194"/>
      <c r="R513" s="194"/>
      <c r="S513" s="194"/>
      <c r="T513" s="194"/>
      <c r="U513" s="194"/>
      <c r="V513" s="194"/>
      <c r="W513" s="194"/>
      <c r="X513" s="194"/>
      <c r="Y513" s="194"/>
      <c r="Z513" s="194"/>
    </row>
    <row r="514">
      <c r="A514" s="194"/>
      <c r="B514" s="194"/>
      <c r="C514" s="328"/>
      <c r="D514" s="328"/>
      <c r="E514" s="328"/>
      <c r="F514" s="328"/>
      <c r="G514" s="328"/>
      <c r="H514" s="328"/>
      <c r="I514" s="328"/>
      <c r="J514" s="259"/>
      <c r="K514" s="328"/>
      <c r="L514" s="194"/>
      <c r="M514" s="194"/>
      <c r="N514" s="194"/>
      <c r="O514" s="194"/>
      <c r="P514" s="194"/>
      <c r="Q514" s="194"/>
      <c r="R514" s="194"/>
      <c r="S514" s="194"/>
      <c r="T514" s="194"/>
      <c r="U514" s="194"/>
      <c r="V514" s="194"/>
      <c r="W514" s="194"/>
      <c r="X514" s="194"/>
      <c r="Y514" s="194"/>
      <c r="Z514" s="194"/>
    </row>
    <row r="515">
      <c r="A515" s="194"/>
      <c r="B515" s="194"/>
      <c r="C515" s="328"/>
      <c r="D515" s="328"/>
      <c r="E515" s="328"/>
      <c r="F515" s="328"/>
      <c r="G515" s="328"/>
      <c r="H515" s="328"/>
      <c r="I515" s="328"/>
      <c r="J515" s="259"/>
      <c r="K515" s="328"/>
      <c r="L515" s="194"/>
      <c r="M515" s="194"/>
      <c r="N515" s="194"/>
      <c r="O515" s="194"/>
      <c r="P515" s="194"/>
      <c r="Q515" s="194"/>
      <c r="R515" s="194"/>
      <c r="S515" s="194"/>
      <c r="T515" s="194"/>
      <c r="U515" s="194"/>
      <c r="V515" s="194"/>
      <c r="W515" s="194"/>
      <c r="X515" s="194"/>
      <c r="Y515" s="194"/>
      <c r="Z515" s="194"/>
    </row>
    <row r="516">
      <c r="A516" s="194"/>
      <c r="B516" s="194"/>
      <c r="C516" s="328"/>
      <c r="D516" s="328"/>
      <c r="E516" s="328"/>
      <c r="F516" s="328"/>
      <c r="G516" s="328"/>
      <c r="H516" s="328"/>
      <c r="I516" s="328"/>
      <c r="J516" s="259"/>
      <c r="K516" s="328"/>
      <c r="L516" s="194"/>
      <c r="M516" s="194"/>
      <c r="N516" s="194"/>
      <c r="O516" s="194"/>
      <c r="P516" s="194"/>
      <c r="Q516" s="194"/>
      <c r="R516" s="194"/>
      <c r="S516" s="194"/>
      <c r="T516" s="194"/>
      <c r="U516" s="194"/>
      <c r="V516" s="194"/>
      <c r="W516" s="194"/>
      <c r="X516" s="194"/>
      <c r="Y516" s="194"/>
      <c r="Z516" s="194"/>
    </row>
    <row r="517">
      <c r="A517" s="194"/>
      <c r="B517" s="194"/>
      <c r="C517" s="328"/>
      <c r="D517" s="328"/>
      <c r="E517" s="328"/>
      <c r="F517" s="328"/>
      <c r="G517" s="328"/>
      <c r="H517" s="328"/>
      <c r="I517" s="328"/>
      <c r="J517" s="259"/>
      <c r="K517" s="328"/>
      <c r="L517" s="194"/>
      <c r="M517" s="194"/>
      <c r="N517" s="194"/>
      <c r="O517" s="194"/>
      <c r="P517" s="194"/>
      <c r="Q517" s="194"/>
      <c r="R517" s="194"/>
      <c r="S517" s="194"/>
      <c r="T517" s="194"/>
      <c r="U517" s="194"/>
      <c r="V517" s="194"/>
      <c r="W517" s="194"/>
      <c r="X517" s="194"/>
      <c r="Y517" s="194"/>
      <c r="Z517" s="194"/>
    </row>
    <row r="518">
      <c r="A518" s="194"/>
      <c r="B518" s="194"/>
      <c r="C518" s="328"/>
      <c r="D518" s="328"/>
      <c r="E518" s="328"/>
      <c r="F518" s="328"/>
      <c r="G518" s="328"/>
      <c r="H518" s="328"/>
      <c r="I518" s="328"/>
      <c r="J518" s="259"/>
      <c r="K518" s="328"/>
      <c r="L518" s="194"/>
      <c r="M518" s="194"/>
      <c r="N518" s="194"/>
      <c r="O518" s="194"/>
      <c r="P518" s="194"/>
      <c r="Q518" s="194"/>
      <c r="R518" s="194"/>
      <c r="S518" s="194"/>
      <c r="T518" s="194"/>
      <c r="U518" s="194"/>
      <c r="V518" s="194"/>
      <c r="W518" s="194"/>
      <c r="X518" s="194"/>
      <c r="Y518" s="194"/>
      <c r="Z518" s="194"/>
    </row>
    <row r="519">
      <c r="A519" s="194"/>
      <c r="B519" s="194"/>
      <c r="C519" s="328"/>
      <c r="D519" s="328"/>
      <c r="E519" s="328"/>
      <c r="F519" s="328"/>
      <c r="G519" s="328"/>
      <c r="H519" s="328"/>
      <c r="I519" s="328"/>
      <c r="J519" s="259"/>
      <c r="K519" s="328"/>
      <c r="L519" s="194"/>
      <c r="M519" s="194"/>
      <c r="N519" s="194"/>
      <c r="O519" s="194"/>
      <c r="P519" s="194"/>
      <c r="Q519" s="194"/>
      <c r="R519" s="194"/>
      <c r="S519" s="194"/>
      <c r="T519" s="194"/>
      <c r="U519" s="194"/>
      <c r="V519" s="194"/>
      <c r="W519" s="194"/>
      <c r="X519" s="194"/>
      <c r="Y519" s="194"/>
      <c r="Z519" s="194"/>
    </row>
    <row r="520">
      <c r="A520" s="194"/>
      <c r="B520" s="194"/>
      <c r="C520" s="328"/>
      <c r="D520" s="328"/>
      <c r="E520" s="328"/>
      <c r="F520" s="328"/>
      <c r="G520" s="328"/>
      <c r="H520" s="328"/>
      <c r="I520" s="328"/>
      <c r="J520" s="259"/>
      <c r="K520" s="328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</row>
    <row r="521">
      <c r="A521" s="194"/>
      <c r="B521" s="194"/>
      <c r="C521" s="328"/>
      <c r="D521" s="328"/>
      <c r="E521" s="328"/>
      <c r="F521" s="328"/>
      <c r="G521" s="328"/>
      <c r="H521" s="328"/>
      <c r="I521" s="328"/>
      <c r="J521" s="259"/>
      <c r="K521" s="328"/>
      <c r="L521" s="194"/>
      <c r="M521" s="194"/>
      <c r="N521" s="194"/>
      <c r="O521" s="194"/>
      <c r="P521" s="194"/>
      <c r="Q521" s="194"/>
      <c r="R521" s="194"/>
      <c r="S521" s="194"/>
      <c r="T521" s="194"/>
      <c r="U521" s="194"/>
      <c r="V521" s="194"/>
      <c r="W521" s="194"/>
      <c r="X521" s="194"/>
      <c r="Y521" s="194"/>
      <c r="Z521" s="194"/>
    </row>
    <row r="522">
      <c r="A522" s="194"/>
      <c r="B522" s="194"/>
      <c r="C522" s="328"/>
      <c r="D522" s="328"/>
      <c r="E522" s="328"/>
      <c r="F522" s="328"/>
      <c r="G522" s="328"/>
      <c r="H522" s="328"/>
      <c r="I522" s="328"/>
      <c r="J522" s="259"/>
      <c r="K522" s="328"/>
      <c r="L522" s="194"/>
      <c r="M522" s="194"/>
      <c r="N522" s="194"/>
      <c r="O522" s="194"/>
      <c r="P522" s="194"/>
      <c r="Q522" s="194"/>
      <c r="R522" s="194"/>
      <c r="S522" s="194"/>
      <c r="T522" s="194"/>
      <c r="U522" s="194"/>
      <c r="V522" s="194"/>
      <c r="W522" s="194"/>
      <c r="X522" s="194"/>
      <c r="Y522" s="194"/>
      <c r="Z522" s="194"/>
    </row>
    <row r="523">
      <c r="A523" s="194"/>
      <c r="B523" s="194"/>
      <c r="C523" s="328"/>
      <c r="D523" s="328"/>
      <c r="E523" s="328"/>
      <c r="F523" s="328"/>
      <c r="G523" s="328"/>
      <c r="H523" s="328"/>
      <c r="I523" s="328"/>
      <c r="J523" s="259"/>
      <c r="K523" s="328"/>
      <c r="L523" s="194"/>
      <c r="M523" s="194"/>
      <c r="N523" s="194"/>
      <c r="O523" s="194"/>
      <c r="P523" s="194"/>
      <c r="Q523" s="194"/>
      <c r="R523" s="194"/>
      <c r="S523" s="194"/>
      <c r="T523" s="194"/>
      <c r="U523" s="194"/>
      <c r="V523" s="194"/>
      <c r="W523" s="194"/>
      <c r="X523" s="194"/>
      <c r="Y523" s="194"/>
      <c r="Z523" s="194"/>
    </row>
    <row r="524">
      <c r="A524" s="194"/>
      <c r="B524" s="194"/>
      <c r="C524" s="328"/>
      <c r="D524" s="328"/>
      <c r="E524" s="328"/>
      <c r="F524" s="328"/>
      <c r="G524" s="328"/>
      <c r="H524" s="328"/>
      <c r="I524" s="328"/>
      <c r="J524" s="259"/>
      <c r="K524" s="328"/>
      <c r="L524" s="194"/>
      <c r="M524" s="194"/>
      <c r="N524" s="194"/>
      <c r="O524" s="194"/>
      <c r="P524" s="194"/>
      <c r="Q524" s="194"/>
      <c r="R524" s="194"/>
      <c r="S524" s="194"/>
      <c r="T524" s="194"/>
      <c r="U524" s="194"/>
      <c r="V524" s="194"/>
      <c r="W524" s="194"/>
      <c r="X524" s="194"/>
      <c r="Y524" s="194"/>
      <c r="Z524" s="194"/>
    </row>
    <row r="525">
      <c r="A525" s="194"/>
      <c r="B525" s="194"/>
      <c r="C525" s="328"/>
      <c r="D525" s="328"/>
      <c r="E525" s="328"/>
      <c r="F525" s="328"/>
      <c r="G525" s="328"/>
      <c r="H525" s="328"/>
      <c r="I525" s="328"/>
      <c r="J525" s="259"/>
      <c r="K525" s="328"/>
      <c r="L525" s="194"/>
      <c r="M525" s="194"/>
      <c r="N525" s="194"/>
      <c r="O525" s="194"/>
      <c r="P525" s="194"/>
      <c r="Q525" s="194"/>
      <c r="R525" s="194"/>
      <c r="S525" s="194"/>
      <c r="T525" s="194"/>
      <c r="U525" s="194"/>
      <c r="V525" s="194"/>
      <c r="W525" s="194"/>
      <c r="X525" s="194"/>
      <c r="Y525" s="194"/>
      <c r="Z525" s="194"/>
    </row>
    <row r="526">
      <c r="A526" s="194"/>
      <c r="B526" s="194"/>
      <c r="C526" s="328"/>
      <c r="D526" s="328"/>
      <c r="E526" s="328"/>
      <c r="F526" s="328"/>
      <c r="G526" s="328"/>
      <c r="H526" s="328"/>
      <c r="I526" s="328"/>
      <c r="J526" s="259"/>
      <c r="K526" s="328"/>
      <c r="L526" s="194"/>
      <c r="M526" s="194"/>
      <c r="N526" s="194"/>
      <c r="O526" s="194"/>
      <c r="P526" s="194"/>
      <c r="Q526" s="194"/>
      <c r="R526" s="194"/>
      <c r="S526" s="194"/>
      <c r="T526" s="194"/>
      <c r="U526" s="194"/>
      <c r="V526" s="194"/>
      <c r="W526" s="194"/>
      <c r="X526" s="194"/>
      <c r="Y526" s="194"/>
      <c r="Z526" s="194"/>
    </row>
    <row r="527">
      <c r="A527" s="194"/>
      <c r="B527" s="194"/>
      <c r="C527" s="328"/>
      <c r="D527" s="328"/>
      <c r="E527" s="328"/>
      <c r="F527" s="328"/>
      <c r="G527" s="328"/>
      <c r="H527" s="328"/>
      <c r="I527" s="328"/>
      <c r="J527" s="259"/>
      <c r="K527" s="328"/>
      <c r="L527" s="194"/>
      <c r="M527" s="194"/>
      <c r="N527" s="194"/>
      <c r="O527" s="194"/>
      <c r="P527" s="194"/>
      <c r="Q527" s="194"/>
      <c r="R527" s="194"/>
      <c r="S527" s="194"/>
      <c r="T527" s="194"/>
      <c r="U527" s="194"/>
      <c r="V527" s="194"/>
      <c r="W527" s="194"/>
      <c r="X527" s="194"/>
      <c r="Y527" s="194"/>
      <c r="Z527" s="194"/>
    </row>
    <row r="528">
      <c r="A528" s="194"/>
      <c r="B528" s="194"/>
      <c r="C528" s="328"/>
      <c r="D528" s="328"/>
      <c r="E528" s="328"/>
      <c r="F528" s="328"/>
      <c r="G528" s="328"/>
      <c r="H528" s="328"/>
      <c r="I528" s="328"/>
      <c r="J528" s="259"/>
      <c r="K528" s="328"/>
      <c r="L528" s="194"/>
      <c r="M528" s="194"/>
      <c r="N528" s="194"/>
      <c r="O528" s="194"/>
      <c r="P528" s="194"/>
      <c r="Q528" s="194"/>
      <c r="R528" s="194"/>
      <c r="S528" s="194"/>
      <c r="T528" s="194"/>
      <c r="U528" s="194"/>
      <c r="V528" s="194"/>
      <c r="W528" s="194"/>
      <c r="X528" s="194"/>
      <c r="Y528" s="194"/>
      <c r="Z528" s="194"/>
    </row>
    <row r="529">
      <c r="A529" s="194"/>
      <c r="B529" s="194"/>
      <c r="C529" s="328"/>
      <c r="D529" s="328"/>
      <c r="E529" s="328"/>
      <c r="F529" s="328"/>
      <c r="G529" s="328"/>
      <c r="H529" s="328"/>
      <c r="I529" s="328"/>
      <c r="J529" s="259"/>
      <c r="K529" s="328"/>
      <c r="L529" s="194"/>
      <c r="M529" s="194"/>
      <c r="N529" s="194"/>
      <c r="O529" s="194"/>
      <c r="P529" s="194"/>
      <c r="Q529" s="194"/>
      <c r="R529" s="194"/>
      <c r="S529" s="194"/>
      <c r="T529" s="194"/>
      <c r="U529" s="194"/>
      <c r="V529" s="194"/>
      <c r="W529" s="194"/>
      <c r="X529" s="194"/>
      <c r="Y529" s="194"/>
      <c r="Z529" s="194"/>
    </row>
    <row r="530">
      <c r="A530" s="194"/>
      <c r="B530" s="194"/>
      <c r="C530" s="328"/>
      <c r="D530" s="328"/>
      <c r="E530" s="328"/>
      <c r="F530" s="328"/>
      <c r="G530" s="328"/>
      <c r="H530" s="328"/>
      <c r="I530" s="328"/>
      <c r="J530" s="259"/>
      <c r="K530" s="328"/>
      <c r="L530" s="194"/>
      <c r="M530" s="194"/>
      <c r="N530" s="194"/>
      <c r="O530" s="194"/>
      <c r="P530" s="194"/>
      <c r="Q530" s="194"/>
      <c r="R530" s="194"/>
      <c r="S530" s="194"/>
      <c r="T530" s="194"/>
      <c r="U530" s="194"/>
      <c r="V530" s="194"/>
      <c r="W530" s="194"/>
      <c r="X530" s="194"/>
      <c r="Y530" s="194"/>
      <c r="Z530" s="194"/>
    </row>
    <row r="531">
      <c r="A531" s="194"/>
      <c r="B531" s="194"/>
      <c r="C531" s="328"/>
      <c r="D531" s="328"/>
      <c r="E531" s="328"/>
      <c r="F531" s="328"/>
      <c r="G531" s="328"/>
      <c r="H531" s="328"/>
      <c r="I531" s="328"/>
      <c r="J531" s="259"/>
      <c r="K531" s="328"/>
      <c r="L531" s="194"/>
      <c r="M531" s="194"/>
      <c r="N531" s="194"/>
      <c r="O531" s="194"/>
      <c r="P531" s="194"/>
      <c r="Q531" s="194"/>
      <c r="R531" s="194"/>
      <c r="S531" s="194"/>
      <c r="T531" s="194"/>
      <c r="U531" s="194"/>
      <c r="V531" s="194"/>
      <c r="W531" s="194"/>
      <c r="X531" s="194"/>
      <c r="Y531" s="194"/>
      <c r="Z531" s="194"/>
    </row>
    <row r="532">
      <c r="A532" s="194"/>
      <c r="B532" s="194"/>
      <c r="C532" s="328"/>
      <c r="D532" s="328"/>
      <c r="E532" s="328"/>
      <c r="F532" s="328"/>
      <c r="G532" s="328"/>
      <c r="H532" s="328"/>
      <c r="I532" s="328"/>
      <c r="J532" s="259"/>
      <c r="K532" s="328"/>
      <c r="L532" s="194"/>
      <c r="M532" s="194"/>
      <c r="N532" s="194"/>
      <c r="O532" s="194"/>
      <c r="P532" s="194"/>
      <c r="Q532" s="194"/>
      <c r="R532" s="194"/>
      <c r="S532" s="194"/>
      <c r="T532" s="194"/>
      <c r="U532" s="194"/>
      <c r="V532" s="194"/>
      <c r="W532" s="194"/>
      <c r="X532" s="194"/>
      <c r="Y532" s="194"/>
      <c r="Z532" s="194"/>
    </row>
    <row r="533">
      <c r="A533" s="194"/>
      <c r="B533" s="194"/>
      <c r="C533" s="328"/>
      <c r="D533" s="328"/>
      <c r="E533" s="328"/>
      <c r="F533" s="328"/>
      <c r="G533" s="328"/>
      <c r="H533" s="328"/>
      <c r="I533" s="328"/>
      <c r="J533" s="259"/>
      <c r="K533" s="328"/>
      <c r="L533" s="194"/>
      <c r="M533" s="194"/>
      <c r="N533" s="194"/>
      <c r="O533" s="194"/>
      <c r="P533" s="194"/>
      <c r="Q533" s="194"/>
      <c r="R533" s="194"/>
      <c r="S533" s="194"/>
      <c r="T533" s="194"/>
      <c r="U533" s="194"/>
      <c r="V533" s="194"/>
      <c r="W533" s="194"/>
      <c r="X533" s="194"/>
      <c r="Y533" s="194"/>
      <c r="Z533" s="194"/>
    </row>
    <row r="534">
      <c r="A534" s="194"/>
      <c r="B534" s="194"/>
      <c r="C534" s="328"/>
      <c r="D534" s="328"/>
      <c r="E534" s="328"/>
      <c r="F534" s="328"/>
      <c r="G534" s="328"/>
      <c r="H534" s="328"/>
      <c r="I534" s="328"/>
      <c r="J534" s="259"/>
      <c r="K534" s="328"/>
      <c r="L534" s="194"/>
      <c r="M534" s="194"/>
      <c r="N534" s="194"/>
      <c r="O534" s="194"/>
      <c r="P534" s="194"/>
      <c r="Q534" s="194"/>
      <c r="R534" s="194"/>
      <c r="S534" s="194"/>
      <c r="T534" s="194"/>
      <c r="U534" s="194"/>
      <c r="V534" s="194"/>
      <c r="W534" s="194"/>
      <c r="X534" s="194"/>
      <c r="Y534" s="194"/>
      <c r="Z534" s="194"/>
    </row>
    <row r="535">
      <c r="A535" s="194"/>
      <c r="B535" s="194"/>
      <c r="C535" s="328"/>
      <c r="D535" s="328"/>
      <c r="E535" s="328"/>
      <c r="F535" s="328"/>
      <c r="G535" s="328"/>
      <c r="H535" s="328"/>
      <c r="I535" s="328"/>
      <c r="J535" s="259"/>
      <c r="K535" s="328"/>
      <c r="L535" s="194"/>
      <c r="M535" s="194"/>
      <c r="N535" s="194"/>
      <c r="O535" s="194"/>
      <c r="P535" s="194"/>
      <c r="Q535" s="194"/>
      <c r="R535" s="194"/>
      <c r="S535" s="194"/>
      <c r="T535" s="194"/>
      <c r="U535" s="194"/>
      <c r="V535" s="194"/>
      <c r="W535" s="194"/>
      <c r="X535" s="194"/>
      <c r="Y535" s="194"/>
      <c r="Z535" s="194"/>
    </row>
    <row r="536">
      <c r="A536" s="194"/>
      <c r="B536" s="194"/>
      <c r="C536" s="328"/>
      <c r="D536" s="328"/>
      <c r="E536" s="328"/>
      <c r="F536" s="328"/>
      <c r="G536" s="328"/>
      <c r="H536" s="328"/>
      <c r="I536" s="328"/>
      <c r="J536" s="259"/>
      <c r="K536" s="328"/>
      <c r="L536" s="194"/>
      <c r="M536" s="194"/>
      <c r="N536" s="194"/>
      <c r="O536" s="194"/>
      <c r="P536" s="194"/>
      <c r="Q536" s="194"/>
      <c r="R536" s="194"/>
      <c r="S536" s="194"/>
      <c r="T536" s="194"/>
      <c r="U536" s="194"/>
      <c r="V536" s="194"/>
      <c r="W536" s="194"/>
      <c r="X536" s="194"/>
      <c r="Y536" s="194"/>
      <c r="Z536" s="194"/>
    </row>
    <row r="537">
      <c r="A537" s="194"/>
      <c r="B537" s="194"/>
      <c r="C537" s="328"/>
      <c r="D537" s="328"/>
      <c r="E537" s="328"/>
      <c r="F537" s="328"/>
      <c r="G537" s="328"/>
      <c r="H537" s="328"/>
      <c r="I537" s="328"/>
      <c r="J537" s="259"/>
      <c r="K537" s="328"/>
      <c r="L537" s="194"/>
      <c r="M537" s="194"/>
      <c r="N537" s="194"/>
      <c r="O537" s="194"/>
      <c r="P537" s="194"/>
      <c r="Q537" s="194"/>
      <c r="R537" s="194"/>
      <c r="S537" s="194"/>
      <c r="T537" s="194"/>
      <c r="U537" s="194"/>
      <c r="V537" s="194"/>
      <c r="W537" s="194"/>
      <c r="X537" s="194"/>
      <c r="Y537" s="194"/>
      <c r="Z537" s="194"/>
    </row>
    <row r="538">
      <c r="A538" s="194"/>
      <c r="B538" s="194"/>
      <c r="C538" s="328"/>
      <c r="D538" s="328"/>
      <c r="E538" s="328"/>
      <c r="F538" s="328"/>
      <c r="G538" s="328"/>
      <c r="H538" s="328"/>
      <c r="I538" s="328"/>
      <c r="J538" s="259"/>
      <c r="K538" s="328"/>
      <c r="L538" s="194"/>
      <c r="M538" s="194"/>
      <c r="N538" s="194"/>
      <c r="O538" s="194"/>
      <c r="P538" s="194"/>
      <c r="Q538" s="194"/>
      <c r="R538" s="194"/>
      <c r="S538" s="194"/>
      <c r="T538" s="194"/>
      <c r="U538" s="194"/>
      <c r="V538" s="194"/>
      <c r="W538" s="194"/>
      <c r="X538" s="194"/>
      <c r="Y538" s="194"/>
      <c r="Z538" s="194"/>
    </row>
    <row r="539">
      <c r="A539" s="194"/>
      <c r="B539" s="194"/>
      <c r="C539" s="328"/>
      <c r="D539" s="328"/>
      <c r="E539" s="328"/>
      <c r="F539" s="328"/>
      <c r="G539" s="328"/>
      <c r="H539" s="328"/>
      <c r="I539" s="328"/>
      <c r="J539" s="259"/>
      <c r="K539" s="328"/>
      <c r="L539" s="194"/>
      <c r="M539" s="194"/>
      <c r="N539" s="194"/>
      <c r="O539" s="194"/>
      <c r="P539" s="194"/>
      <c r="Q539" s="194"/>
      <c r="R539" s="194"/>
      <c r="S539" s="194"/>
      <c r="T539" s="194"/>
      <c r="U539" s="194"/>
      <c r="V539" s="194"/>
      <c r="W539" s="194"/>
      <c r="X539" s="194"/>
      <c r="Y539" s="194"/>
      <c r="Z539" s="194"/>
    </row>
    <row r="540">
      <c r="A540" s="194"/>
      <c r="B540" s="194"/>
      <c r="C540" s="328"/>
      <c r="D540" s="328"/>
      <c r="E540" s="328"/>
      <c r="F540" s="328"/>
      <c r="G540" s="328"/>
      <c r="H540" s="328"/>
      <c r="I540" s="328"/>
      <c r="J540" s="259"/>
      <c r="K540" s="328"/>
      <c r="L540" s="194"/>
      <c r="M540" s="194"/>
      <c r="N540" s="194"/>
      <c r="O540" s="194"/>
      <c r="P540" s="194"/>
      <c r="Q540" s="194"/>
      <c r="R540" s="194"/>
      <c r="S540" s="194"/>
      <c r="T540" s="194"/>
      <c r="U540" s="194"/>
      <c r="V540" s="194"/>
      <c r="W540" s="194"/>
      <c r="X540" s="194"/>
      <c r="Y540" s="194"/>
      <c r="Z540" s="194"/>
    </row>
    <row r="541">
      <c r="A541" s="194"/>
      <c r="B541" s="194"/>
      <c r="C541" s="328"/>
      <c r="D541" s="328"/>
      <c r="E541" s="328"/>
      <c r="F541" s="328"/>
      <c r="G541" s="328"/>
      <c r="H541" s="328"/>
      <c r="I541" s="328"/>
      <c r="J541" s="259"/>
      <c r="K541" s="328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</row>
    <row r="542">
      <c r="A542" s="194"/>
      <c r="B542" s="194"/>
      <c r="C542" s="328"/>
      <c r="D542" s="328"/>
      <c r="E542" s="328"/>
      <c r="F542" s="328"/>
      <c r="G542" s="328"/>
      <c r="H542" s="328"/>
      <c r="I542" s="328"/>
      <c r="J542" s="259"/>
      <c r="K542" s="328"/>
      <c r="L542" s="194"/>
      <c r="M542" s="194"/>
      <c r="N542" s="194"/>
      <c r="O542" s="194"/>
      <c r="P542" s="194"/>
      <c r="Q542" s="194"/>
      <c r="R542" s="194"/>
      <c r="S542" s="194"/>
      <c r="T542" s="194"/>
      <c r="U542" s="194"/>
      <c r="V542" s="194"/>
      <c r="W542" s="194"/>
      <c r="X542" s="194"/>
      <c r="Y542" s="194"/>
      <c r="Z542" s="194"/>
    </row>
    <row r="543">
      <c r="A543" s="194"/>
      <c r="B543" s="194"/>
      <c r="C543" s="328"/>
      <c r="D543" s="328"/>
      <c r="E543" s="328"/>
      <c r="F543" s="328"/>
      <c r="G543" s="328"/>
      <c r="H543" s="328"/>
      <c r="I543" s="328"/>
      <c r="J543" s="259"/>
      <c r="K543" s="328"/>
      <c r="L543" s="194"/>
      <c r="M543" s="194"/>
      <c r="N543" s="194"/>
      <c r="O543" s="194"/>
      <c r="P543" s="194"/>
      <c r="Q543" s="194"/>
      <c r="R543" s="194"/>
      <c r="S543" s="194"/>
      <c r="T543" s="194"/>
      <c r="U543" s="194"/>
      <c r="V543" s="194"/>
      <c r="W543" s="194"/>
      <c r="X543" s="194"/>
      <c r="Y543" s="194"/>
      <c r="Z543" s="194"/>
    </row>
    <row r="544">
      <c r="A544" s="194"/>
      <c r="B544" s="194"/>
      <c r="C544" s="328"/>
      <c r="D544" s="328"/>
      <c r="E544" s="328"/>
      <c r="F544" s="328"/>
      <c r="G544" s="328"/>
      <c r="H544" s="328"/>
      <c r="I544" s="328"/>
      <c r="J544" s="259"/>
      <c r="K544" s="328"/>
      <c r="L544" s="194"/>
      <c r="M544" s="194"/>
      <c r="N544" s="194"/>
      <c r="O544" s="194"/>
      <c r="P544" s="194"/>
      <c r="Q544" s="194"/>
      <c r="R544" s="194"/>
      <c r="S544" s="194"/>
      <c r="T544" s="194"/>
      <c r="U544" s="194"/>
      <c r="V544" s="194"/>
      <c r="W544" s="194"/>
      <c r="X544" s="194"/>
      <c r="Y544" s="194"/>
      <c r="Z544" s="194"/>
    </row>
    <row r="545">
      <c r="A545" s="194"/>
      <c r="B545" s="194"/>
      <c r="C545" s="328"/>
      <c r="D545" s="328"/>
      <c r="E545" s="328"/>
      <c r="F545" s="328"/>
      <c r="G545" s="328"/>
      <c r="H545" s="328"/>
      <c r="I545" s="328"/>
      <c r="J545" s="259"/>
      <c r="K545" s="328"/>
      <c r="L545" s="194"/>
      <c r="M545" s="194"/>
      <c r="N545" s="194"/>
      <c r="O545" s="194"/>
      <c r="P545" s="194"/>
      <c r="Q545" s="194"/>
      <c r="R545" s="194"/>
      <c r="S545" s="194"/>
      <c r="T545" s="194"/>
      <c r="U545" s="194"/>
      <c r="V545" s="194"/>
      <c r="W545" s="194"/>
      <c r="X545" s="194"/>
      <c r="Y545" s="194"/>
      <c r="Z545" s="194"/>
    </row>
    <row r="546">
      <c r="A546" s="194"/>
      <c r="B546" s="194"/>
      <c r="C546" s="328"/>
      <c r="D546" s="328"/>
      <c r="E546" s="328"/>
      <c r="F546" s="328"/>
      <c r="G546" s="328"/>
      <c r="H546" s="328"/>
      <c r="I546" s="328"/>
      <c r="J546" s="259"/>
      <c r="K546" s="328"/>
      <c r="L546" s="194"/>
      <c r="M546" s="194"/>
      <c r="N546" s="194"/>
      <c r="O546" s="194"/>
      <c r="P546" s="194"/>
      <c r="Q546" s="194"/>
      <c r="R546" s="194"/>
      <c r="S546" s="194"/>
      <c r="T546" s="194"/>
      <c r="U546" s="194"/>
      <c r="V546" s="194"/>
      <c r="W546" s="194"/>
      <c r="X546" s="194"/>
      <c r="Y546" s="194"/>
      <c r="Z546" s="194"/>
    </row>
    <row r="547">
      <c r="A547" s="194"/>
      <c r="B547" s="194"/>
      <c r="C547" s="328"/>
      <c r="D547" s="328"/>
      <c r="E547" s="328"/>
      <c r="F547" s="328"/>
      <c r="G547" s="328"/>
      <c r="H547" s="328"/>
      <c r="I547" s="328"/>
      <c r="J547" s="259"/>
      <c r="K547" s="328"/>
      <c r="L547" s="194"/>
      <c r="M547" s="194"/>
      <c r="N547" s="194"/>
      <c r="O547" s="194"/>
      <c r="P547" s="194"/>
      <c r="Q547" s="194"/>
      <c r="R547" s="194"/>
      <c r="S547" s="194"/>
      <c r="T547" s="194"/>
      <c r="U547" s="194"/>
      <c r="V547" s="194"/>
      <c r="W547" s="194"/>
      <c r="X547" s="194"/>
      <c r="Y547" s="194"/>
      <c r="Z547" s="194"/>
    </row>
    <row r="548">
      <c r="A548" s="194"/>
      <c r="B548" s="194"/>
      <c r="C548" s="328"/>
      <c r="D548" s="328"/>
      <c r="E548" s="328"/>
      <c r="F548" s="328"/>
      <c r="G548" s="328"/>
      <c r="H548" s="328"/>
      <c r="I548" s="328"/>
      <c r="J548" s="259"/>
      <c r="K548" s="328"/>
      <c r="L548" s="194"/>
      <c r="M548" s="194"/>
      <c r="N548" s="194"/>
      <c r="O548" s="194"/>
      <c r="P548" s="194"/>
      <c r="Q548" s="194"/>
      <c r="R548" s="194"/>
      <c r="S548" s="194"/>
      <c r="T548" s="194"/>
      <c r="U548" s="194"/>
      <c r="V548" s="194"/>
      <c r="W548" s="194"/>
      <c r="X548" s="194"/>
      <c r="Y548" s="194"/>
      <c r="Z548" s="194"/>
    </row>
    <row r="549">
      <c r="A549" s="194"/>
      <c r="B549" s="194"/>
      <c r="C549" s="328"/>
      <c r="D549" s="328"/>
      <c r="E549" s="328"/>
      <c r="F549" s="328"/>
      <c r="G549" s="328"/>
      <c r="H549" s="328"/>
      <c r="I549" s="328"/>
      <c r="J549" s="259"/>
      <c r="K549" s="328"/>
      <c r="L549" s="194"/>
      <c r="M549" s="194"/>
      <c r="N549" s="194"/>
      <c r="O549" s="194"/>
      <c r="P549" s="194"/>
      <c r="Q549" s="194"/>
      <c r="R549" s="194"/>
      <c r="S549" s="194"/>
      <c r="T549" s="194"/>
      <c r="U549" s="194"/>
      <c r="V549" s="194"/>
      <c r="W549" s="194"/>
      <c r="X549" s="194"/>
      <c r="Y549" s="194"/>
      <c r="Z549" s="194"/>
    </row>
    <row r="550">
      <c r="A550" s="194"/>
      <c r="B550" s="194"/>
      <c r="C550" s="328"/>
      <c r="D550" s="328"/>
      <c r="E550" s="328"/>
      <c r="F550" s="328"/>
      <c r="G550" s="328"/>
      <c r="H550" s="328"/>
      <c r="I550" s="328"/>
      <c r="J550" s="259"/>
      <c r="K550" s="328"/>
      <c r="L550" s="194"/>
      <c r="M550" s="194"/>
      <c r="N550" s="194"/>
      <c r="O550" s="194"/>
      <c r="P550" s="194"/>
      <c r="Q550" s="194"/>
      <c r="R550" s="194"/>
      <c r="S550" s="194"/>
      <c r="T550" s="194"/>
      <c r="U550" s="194"/>
      <c r="V550" s="194"/>
      <c r="W550" s="194"/>
      <c r="X550" s="194"/>
      <c r="Y550" s="194"/>
      <c r="Z550" s="194"/>
    </row>
    <row r="551">
      <c r="A551" s="194"/>
      <c r="B551" s="194"/>
      <c r="C551" s="328"/>
      <c r="D551" s="328"/>
      <c r="E551" s="328"/>
      <c r="F551" s="328"/>
      <c r="G551" s="328"/>
      <c r="H551" s="328"/>
      <c r="I551" s="328"/>
      <c r="J551" s="259"/>
      <c r="K551" s="328"/>
      <c r="L551" s="194"/>
      <c r="M551" s="194"/>
      <c r="N551" s="194"/>
      <c r="O551" s="194"/>
      <c r="P551" s="194"/>
      <c r="Q551" s="194"/>
      <c r="R551" s="194"/>
      <c r="S551" s="194"/>
      <c r="T551" s="194"/>
      <c r="U551" s="194"/>
      <c r="V551" s="194"/>
      <c r="W551" s="194"/>
      <c r="X551" s="194"/>
      <c r="Y551" s="194"/>
      <c r="Z551" s="194"/>
    </row>
    <row r="552">
      <c r="A552" s="194"/>
      <c r="B552" s="194"/>
      <c r="C552" s="328"/>
      <c r="D552" s="328"/>
      <c r="E552" s="328"/>
      <c r="F552" s="328"/>
      <c r="G552" s="328"/>
      <c r="H552" s="328"/>
      <c r="I552" s="328"/>
      <c r="J552" s="259"/>
      <c r="K552" s="328"/>
      <c r="L552" s="194"/>
      <c r="M552" s="194"/>
      <c r="N552" s="194"/>
      <c r="O552" s="194"/>
      <c r="P552" s="194"/>
      <c r="Q552" s="194"/>
      <c r="R552" s="194"/>
      <c r="S552" s="194"/>
      <c r="T552" s="194"/>
      <c r="U552" s="194"/>
      <c r="V552" s="194"/>
      <c r="W552" s="194"/>
      <c r="X552" s="194"/>
      <c r="Y552" s="194"/>
      <c r="Z552" s="194"/>
    </row>
    <row r="553">
      <c r="A553" s="194"/>
      <c r="B553" s="194"/>
      <c r="C553" s="328"/>
      <c r="D553" s="328"/>
      <c r="E553" s="328"/>
      <c r="F553" s="328"/>
      <c r="G553" s="328"/>
      <c r="H553" s="328"/>
      <c r="I553" s="328"/>
      <c r="J553" s="259"/>
      <c r="K553" s="328"/>
      <c r="L553" s="194"/>
      <c r="M553" s="194"/>
      <c r="N553" s="194"/>
      <c r="O553" s="194"/>
      <c r="P553" s="194"/>
      <c r="Q553" s="194"/>
      <c r="R553" s="194"/>
      <c r="S553" s="194"/>
      <c r="T553" s="194"/>
      <c r="U553" s="194"/>
      <c r="V553" s="194"/>
      <c r="W553" s="194"/>
      <c r="X553" s="194"/>
      <c r="Y553" s="194"/>
      <c r="Z553" s="194"/>
    </row>
    <row r="554">
      <c r="A554" s="194"/>
      <c r="B554" s="194"/>
      <c r="C554" s="328"/>
      <c r="D554" s="328"/>
      <c r="E554" s="328"/>
      <c r="F554" s="328"/>
      <c r="G554" s="328"/>
      <c r="H554" s="328"/>
      <c r="I554" s="328"/>
      <c r="J554" s="259"/>
      <c r="K554" s="328"/>
      <c r="L554" s="194"/>
      <c r="M554" s="194"/>
      <c r="N554" s="194"/>
      <c r="O554" s="194"/>
      <c r="P554" s="194"/>
      <c r="Q554" s="194"/>
      <c r="R554" s="194"/>
      <c r="S554" s="194"/>
      <c r="T554" s="194"/>
      <c r="U554" s="194"/>
      <c r="V554" s="194"/>
      <c r="W554" s="194"/>
      <c r="X554" s="194"/>
      <c r="Y554" s="194"/>
      <c r="Z554" s="194"/>
    </row>
    <row r="555">
      <c r="A555" s="194"/>
      <c r="B555" s="194"/>
      <c r="C555" s="328"/>
      <c r="D555" s="328"/>
      <c r="E555" s="328"/>
      <c r="F555" s="328"/>
      <c r="G555" s="328"/>
      <c r="H555" s="328"/>
      <c r="I555" s="328"/>
      <c r="J555" s="259"/>
      <c r="K555" s="328"/>
      <c r="L555" s="194"/>
      <c r="M555" s="194"/>
      <c r="N555" s="194"/>
      <c r="O555" s="194"/>
      <c r="P555" s="194"/>
      <c r="Q555" s="194"/>
      <c r="R555" s="194"/>
      <c r="S555" s="194"/>
      <c r="T555" s="194"/>
      <c r="U555" s="194"/>
      <c r="V555" s="194"/>
      <c r="W555" s="194"/>
      <c r="X555" s="194"/>
      <c r="Y555" s="194"/>
      <c r="Z555" s="194"/>
    </row>
    <row r="556">
      <c r="A556" s="194"/>
      <c r="B556" s="194"/>
      <c r="C556" s="328"/>
      <c r="D556" s="328"/>
      <c r="E556" s="328"/>
      <c r="F556" s="328"/>
      <c r="G556" s="328"/>
      <c r="H556" s="328"/>
      <c r="I556" s="328"/>
      <c r="J556" s="259"/>
      <c r="K556" s="328"/>
      <c r="L556" s="194"/>
      <c r="M556" s="194"/>
      <c r="N556" s="194"/>
      <c r="O556" s="194"/>
      <c r="P556" s="194"/>
      <c r="Q556" s="194"/>
      <c r="R556" s="194"/>
      <c r="S556" s="194"/>
      <c r="T556" s="194"/>
      <c r="U556" s="194"/>
      <c r="V556" s="194"/>
      <c r="W556" s="194"/>
      <c r="X556" s="194"/>
      <c r="Y556" s="194"/>
      <c r="Z556" s="194"/>
    </row>
    <row r="557">
      <c r="A557" s="194"/>
      <c r="B557" s="194"/>
      <c r="C557" s="328"/>
      <c r="D557" s="328"/>
      <c r="E557" s="328"/>
      <c r="F557" s="328"/>
      <c r="G557" s="328"/>
      <c r="H557" s="328"/>
      <c r="I557" s="328"/>
      <c r="J557" s="259"/>
      <c r="K557" s="328"/>
      <c r="L557" s="194"/>
      <c r="M557" s="194"/>
      <c r="N557" s="194"/>
      <c r="O557" s="194"/>
      <c r="P557" s="194"/>
      <c r="Q557" s="194"/>
      <c r="R557" s="194"/>
      <c r="S557" s="194"/>
      <c r="T557" s="194"/>
      <c r="U557" s="194"/>
      <c r="V557" s="194"/>
      <c r="W557" s="194"/>
      <c r="X557" s="194"/>
      <c r="Y557" s="194"/>
      <c r="Z557" s="194"/>
    </row>
    <row r="558">
      <c r="A558" s="194"/>
      <c r="B558" s="194"/>
      <c r="C558" s="328"/>
      <c r="D558" s="328"/>
      <c r="E558" s="328"/>
      <c r="F558" s="328"/>
      <c r="G558" s="328"/>
      <c r="H558" s="328"/>
      <c r="I558" s="328"/>
      <c r="J558" s="259"/>
      <c r="K558" s="328"/>
      <c r="L558" s="194"/>
      <c r="M558" s="194"/>
      <c r="N558" s="194"/>
      <c r="O558" s="194"/>
      <c r="P558" s="194"/>
      <c r="Q558" s="194"/>
      <c r="R558" s="194"/>
      <c r="S558" s="194"/>
      <c r="T558" s="194"/>
      <c r="U558" s="194"/>
      <c r="V558" s="194"/>
      <c r="W558" s="194"/>
      <c r="X558" s="194"/>
      <c r="Y558" s="194"/>
      <c r="Z558" s="194"/>
    </row>
    <row r="559">
      <c r="A559" s="194"/>
      <c r="B559" s="194"/>
      <c r="C559" s="328"/>
      <c r="D559" s="328"/>
      <c r="E559" s="328"/>
      <c r="F559" s="328"/>
      <c r="G559" s="328"/>
      <c r="H559" s="328"/>
      <c r="I559" s="328"/>
      <c r="J559" s="259"/>
      <c r="K559" s="328"/>
      <c r="L559" s="194"/>
      <c r="M559" s="194"/>
      <c r="N559" s="194"/>
      <c r="O559" s="194"/>
      <c r="P559" s="194"/>
      <c r="Q559" s="194"/>
      <c r="R559" s="194"/>
      <c r="S559" s="194"/>
      <c r="T559" s="194"/>
      <c r="U559" s="194"/>
      <c r="V559" s="194"/>
      <c r="W559" s="194"/>
      <c r="X559" s="194"/>
      <c r="Y559" s="194"/>
      <c r="Z559" s="194"/>
    </row>
    <row r="560">
      <c r="A560" s="194"/>
      <c r="B560" s="194"/>
      <c r="C560" s="328"/>
      <c r="D560" s="328"/>
      <c r="E560" s="328"/>
      <c r="F560" s="328"/>
      <c r="G560" s="328"/>
      <c r="H560" s="328"/>
      <c r="I560" s="328"/>
      <c r="J560" s="259"/>
      <c r="K560" s="328"/>
      <c r="L560" s="194"/>
      <c r="M560" s="194"/>
      <c r="N560" s="194"/>
      <c r="O560" s="194"/>
      <c r="P560" s="194"/>
      <c r="Q560" s="194"/>
      <c r="R560" s="194"/>
      <c r="S560" s="194"/>
      <c r="T560" s="194"/>
      <c r="U560" s="194"/>
      <c r="V560" s="194"/>
      <c r="W560" s="194"/>
      <c r="X560" s="194"/>
      <c r="Y560" s="194"/>
      <c r="Z560" s="194"/>
    </row>
    <row r="561">
      <c r="A561" s="194"/>
      <c r="B561" s="194"/>
      <c r="C561" s="328"/>
      <c r="D561" s="328"/>
      <c r="E561" s="328"/>
      <c r="F561" s="328"/>
      <c r="G561" s="328"/>
      <c r="H561" s="328"/>
      <c r="I561" s="328"/>
      <c r="J561" s="259"/>
      <c r="K561" s="328"/>
      <c r="L561" s="194"/>
      <c r="M561" s="194"/>
      <c r="N561" s="194"/>
      <c r="O561" s="194"/>
      <c r="P561" s="194"/>
      <c r="Q561" s="194"/>
      <c r="R561" s="194"/>
      <c r="S561" s="194"/>
      <c r="T561" s="194"/>
      <c r="U561" s="194"/>
      <c r="V561" s="194"/>
      <c r="W561" s="194"/>
      <c r="X561" s="194"/>
      <c r="Y561" s="194"/>
      <c r="Z561" s="194"/>
    </row>
    <row r="562">
      <c r="A562" s="194"/>
      <c r="B562" s="194"/>
      <c r="C562" s="328"/>
      <c r="D562" s="328"/>
      <c r="E562" s="328"/>
      <c r="F562" s="328"/>
      <c r="G562" s="328"/>
      <c r="H562" s="328"/>
      <c r="I562" s="328"/>
      <c r="J562" s="259"/>
      <c r="K562" s="328"/>
      <c r="L562" s="194"/>
      <c r="M562" s="194"/>
      <c r="N562" s="194"/>
      <c r="O562" s="194"/>
      <c r="P562" s="194"/>
      <c r="Q562" s="194"/>
      <c r="R562" s="194"/>
      <c r="S562" s="194"/>
      <c r="T562" s="194"/>
      <c r="U562" s="194"/>
      <c r="V562" s="194"/>
      <c r="W562" s="194"/>
      <c r="X562" s="194"/>
      <c r="Y562" s="194"/>
      <c r="Z562" s="194"/>
    </row>
    <row r="563">
      <c r="A563" s="194"/>
      <c r="B563" s="194"/>
      <c r="C563" s="328"/>
      <c r="D563" s="328"/>
      <c r="E563" s="328"/>
      <c r="F563" s="328"/>
      <c r="G563" s="328"/>
      <c r="H563" s="328"/>
      <c r="I563" s="328"/>
      <c r="J563" s="259"/>
      <c r="K563" s="328"/>
      <c r="L563" s="194"/>
      <c r="M563" s="194"/>
      <c r="N563" s="194"/>
      <c r="O563" s="194"/>
      <c r="P563" s="194"/>
      <c r="Q563" s="194"/>
      <c r="R563" s="194"/>
      <c r="S563" s="194"/>
      <c r="T563" s="194"/>
      <c r="U563" s="194"/>
      <c r="V563" s="194"/>
      <c r="W563" s="194"/>
      <c r="X563" s="194"/>
      <c r="Y563" s="194"/>
      <c r="Z563" s="194"/>
    </row>
    <row r="564">
      <c r="A564" s="194"/>
      <c r="B564" s="194"/>
      <c r="C564" s="328"/>
      <c r="D564" s="328"/>
      <c r="E564" s="328"/>
      <c r="F564" s="328"/>
      <c r="G564" s="328"/>
      <c r="H564" s="328"/>
      <c r="I564" s="328"/>
      <c r="J564" s="259"/>
      <c r="K564" s="328"/>
      <c r="L564" s="194"/>
      <c r="M564" s="194"/>
      <c r="N564" s="194"/>
      <c r="O564" s="194"/>
      <c r="P564" s="194"/>
      <c r="Q564" s="194"/>
      <c r="R564" s="194"/>
      <c r="S564" s="194"/>
      <c r="T564" s="194"/>
      <c r="U564" s="194"/>
      <c r="V564" s="194"/>
      <c r="W564" s="194"/>
      <c r="X564" s="194"/>
      <c r="Y564" s="194"/>
      <c r="Z564" s="194"/>
    </row>
    <row r="565">
      <c r="A565" s="194"/>
      <c r="B565" s="194"/>
      <c r="C565" s="328"/>
      <c r="D565" s="328"/>
      <c r="E565" s="328"/>
      <c r="F565" s="328"/>
      <c r="G565" s="328"/>
      <c r="H565" s="328"/>
      <c r="I565" s="328"/>
      <c r="J565" s="259"/>
      <c r="K565" s="328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</row>
    <row r="566">
      <c r="A566" s="194"/>
      <c r="B566" s="194"/>
      <c r="C566" s="328"/>
      <c r="D566" s="328"/>
      <c r="E566" s="328"/>
      <c r="F566" s="328"/>
      <c r="G566" s="328"/>
      <c r="H566" s="328"/>
      <c r="I566" s="328"/>
      <c r="J566" s="259"/>
      <c r="K566" s="328"/>
      <c r="L566" s="194"/>
      <c r="M566" s="194"/>
      <c r="N566" s="194"/>
      <c r="O566" s="194"/>
      <c r="P566" s="194"/>
      <c r="Q566" s="194"/>
      <c r="R566" s="194"/>
      <c r="S566" s="194"/>
      <c r="T566" s="194"/>
      <c r="U566" s="194"/>
      <c r="V566" s="194"/>
      <c r="W566" s="194"/>
      <c r="X566" s="194"/>
      <c r="Y566" s="194"/>
      <c r="Z566" s="194"/>
    </row>
    <row r="567">
      <c r="A567" s="194"/>
      <c r="B567" s="194"/>
      <c r="C567" s="328"/>
      <c r="D567" s="328"/>
      <c r="E567" s="328"/>
      <c r="F567" s="328"/>
      <c r="G567" s="328"/>
      <c r="H567" s="328"/>
      <c r="I567" s="328"/>
      <c r="J567" s="259"/>
      <c r="K567" s="328"/>
      <c r="L567" s="194"/>
      <c r="M567" s="194"/>
      <c r="N567" s="194"/>
      <c r="O567" s="194"/>
      <c r="P567" s="194"/>
      <c r="Q567" s="194"/>
      <c r="R567" s="194"/>
      <c r="S567" s="194"/>
      <c r="T567" s="194"/>
      <c r="U567" s="194"/>
      <c r="V567" s="194"/>
      <c r="W567" s="194"/>
      <c r="X567" s="194"/>
      <c r="Y567" s="194"/>
      <c r="Z567" s="194"/>
    </row>
    <row r="568">
      <c r="A568" s="194"/>
      <c r="B568" s="194"/>
      <c r="C568" s="328"/>
      <c r="D568" s="328"/>
      <c r="E568" s="328"/>
      <c r="F568" s="328"/>
      <c r="G568" s="328"/>
      <c r="H568" s="328"/>
      <c r="I568" s="328"/>
      <c r="J568" s="259"/>
      <c r="K568" s="328"/>
      <c r="L568" s="194"/>
      <c r="M568" s="194"/>
      <c r="N568" s="194"/>
      <c r="O568" s="194"/>
      <c r="P568" s="194"/>
      <c r="Q568" s="194"/>
      <c r="R568" s="194"/>
      <c r="S568" s="194"/>
      <c r="T568" s="194"/>
      <c r="U568" s="194"/>
      <c r="V568" s="194"/>
      <c r="W568" s="194"/>
      <c r="X568" s="194"/>
      <c r="Y568" s="194"/>
      <c r="Z568" s="194"/>
    </row>
    <row r="569">
      <c r="A569" s="194"/>
      <c r="B569" s="194"/>
      <c r="C569" s="328"/>
      <c r="D569" s="328"/>
      <c r="E569" s="328"/>
      <c r="F569" s="328"/>
      <c r="G569" s="328"/>
      <c r="H569" s="328"/>
      <c r="I569" s="328"/>
      <c r="J569" s="259"/>
      <c r="K569" s="328"/>
      <c r="L569" s="194"/>
      <c r="M569" s="194"/>
      <c r="N569" s="194"/>
      <c r="O569" s="194"/>
      <c r="P569" s="194"/>
      <c r="Q569" s="194"/>
      <c r="R569" s="194"/>
      <c r="S569" s="194"/>
      <c r="T569" s="194"/>
      <c r="U569" s="194"/>
      <c r="V569" s="194"/>
      <c r="W569" s="194"/>
      <c r="X569" s="194"/>
      <c r="Y569" s="194"/>
      <c r="Z569" s="194"/>
    </row>
    <row r="570">
      <c r="A570" s="194"/>
      <c r="B570" s="194"/>
      <c r="C570" s="328"/>
      <c r="D570" s="328"/>
      <c r="E570" s="328"/>
      <c r="F570" s="328"/>
      <c r="G570" s="328"/>
      <c r="H570" s="328"/>
      <c r="I570" s="328"/>
      <c r="J570" s="259"/>
      <c r="K570" s="328"/>
      <c r="L570" s="194"/>
      <c r="M570" s="194"/>
      <c r="N570" s="194"/>
      <c r="O570" s="194"/>
      <c r="P570" s="194"/>
      <c r="Q570" s="194"/>
      <c r="R570" s="194"/>
      <c r="S570" s="194"/>
      <c r="T570" s="194"/>
      <c r="U570" s="194"/>
      <c r="V570" s="194"/>
      <c r="W570" s="194"/>
      <c r="X570" s="194"/>
      <c r="Y570" s="194"/>
      <c r="Z570" s="194"/>
    </row>
    <row r="571">
      <c r="A571" s="194"/>
      <c r="B571" s="194"/>
      <c r="C571" s="328"/>
      <c r="D571" s="328"/>
      <c r="E571" s="328"/>
      <c r="F571" s="328"/>
      <c r="G571" s="328"/>
      <c r="H571" s="328"/>
      <c r="I571" s="328"/>
      <c r="J571" s="259"/>
      <c r="K571" s="328"/>
      <c r="L571" s="194"/>
      <c r="M571" s="194"/>
      <c r="N571" s="194"/>
      <c r="O571" s="194"/>
      <c r="P571" s="194"/>
      <c r="Q571" s="194"/>
      <c r="R571" s="194"/>
      <c r="S571" s="194"/>
      <c r="T571" s="194"/>
      <c r="U571" s="194"/>
      <c r="V571" s="194"/>
      <c r="W571" s="194"/>
      <c r="X571" s="194"/>
      <c r="Y571" s="194"/>
      <c r="Z571" s="194"/>
    </row>
    <row r="572">
      <c r="A572" s="194"/>
      <c r="B572" s="194"/>
      <c r="C572" s="328"/>
      <c r="D572" s="328"/>
      <c r="E572" s="328"/>
      <c r="F572" s="328"/>
      <c r="G572" s="328"/>
      <c r="H572" s="328"/>
      <c r="I572" s="328"/>
      <c r="J572" s="259"/>
      <c r="K572" s="328"/>
      <c r="L572" s="194"/>
      <c r="M572" s="194"/>
      <c r="N572" s="194"/>
      <c r="O572" s="194"/>
      <c r="P572" s="194"/>
      <c r="Q572" s="194"/>
      <c r="R572" s="194"/>
      <c r="S572" s="194"/>
      <c r="T572" s="194"/>
      <c r="U572" s="194"/>
      <c r="V572" s="194"/>
      <c r="W572" s="194"/>
      <c r="X572" s="194"/>
      <c r="Y572" s="194"/>
      <c r="Z572" s="194"/>
    </row>
    <row r="573">
      <c r="A573" s="194"/>
      <c r="B573" s="194"/>
      <c r="C573" s="328"/>
      <c r="D573" s="328"/>
      <c r="E573" s="328"/>
      <c r="F573" s="328"/>
      <c r="G573" s="328"/>
      <c r="H573" s="328"/>
      <c r="I573" s="328"/>
      <c r="J573" s="259"/>
      <c r="K573" s="328"/>
      <c r="L573" s="194"/>
      <c r="M573" s="194"/>
      <c r="N573" s="194"/>
      <c r="O573" s="194"/>
      <c r="P573" s="194"/>
      <c r="Q573" s="194"/>
      <c r="R573" s="194"/>
      <c r="S573" s="194"/>
      <c r="T573" s="194"/>
      <c r="U573" s="194"/>
      <c r="V573" s="194"/>
      <c r="W573" s="194"/>
      <c r="X573" s="194"/>
      <c r="Y573" s="194"/>
      <c r="Z573" s="194"/>
    </row>
    <row r="574">
      <c r="A574" s="194"/>
      <c r="B574" s="194"/>
      <c r="C574" s="328"/>
      <c r="D574" s="328"/>
      <c r="E574" s="328"/>
      <c r="F574" s="328"/>
      <c r="G574" s="328"/>
      <c r="H574" s="328"/>
      <c r="I574" s="328"/>
      <c r="J574" s="259"/>
      <c r="K574" s="328"/>
      <c r="L574" s="194"/>
      <c r="M574" s="194"/>
      <c r="N574" s="194"/>
      <c r="O574" s="194"/>
      <c r="P574" s="194"/>
      <c r="Q574" s="194"/>
      <c r="R574" s="194"/>
      <c r="S574" s="194"/>
      <c r="T574" s="194"/>
      <c r="U574" s="194"/>
      <c r="V574" s="194"/>
      <c r="W574" s="194"/>
      <c r="X574" s="194"/>
      <c r="Y574" s="194"/>
      <c r="Z574" s="194"/>
    </row>
    <row r="575">
      <c r="A575" s="194"/>
      <c r="B575" s="194"/>
      <c r="C575" s="328"/>
      <c r="D575" s="328"/>
      <c r="E575" s="328"/>
      <c r="F575" s="328"/>
      <c r="G575" s="328"/>
      <c r="H575" s="328"/>
      <c r="I575" s="328"/>
      <c r="J575" s="259"/>
      <c r="K575" s="328"/>
      <c r="L575" s="194"/>
      <c r="M575" s="194"/>
      <c r="N575" s="194"/>
      <c r="O575" s="194"/>
      <c r="P575" s="194"/>
      <c r="Q575" s="194"/>
      <c r="R575" s="194"/>
      <c r="S575" s="194"/>
      <c r="T575" s="194"/>
      <c r="U575" s="194"/>
      <c r="V575" s="194"/>
      <c r="W575" s="194"/>
      <c r="X575" s="194"/>
      <c r="Y575" s="194"/>
      <c r="Z575" s="194"/>
    </row>
    <row r="576">
      <c r="A576" s="194"/>
      <c r="B576" s="194"/>
      <c r="C576" s="328"/>
      <c r="D576" s="328"/>
      <c r="E576" s="328"/>
      <c r="F576" s="328"/>
      <c r="G576" s="328"/>
      <c r="H576" s="328"/>
      <c r="I576" s="328"/>
      <c r="J576" s="259"/>
      <c r="K576" s="328"/>
      <c r="L576" s="194"/>
      <c r="M576" s="194"/>
      <c r="N576" s="194"/>
      <c r="O576" s="194"/>
      <c r="P576" s="194"/>
      <c r="Q576" s="194"/>
      <c r="R576" s="194"/>
      <c r="S576" s="194"/>
      <c r="T576" s="194"/>
      <c r="U576" s="194"/>
      <c r="V576" s="194"/>
      <c r="W576" s="194"/>
      <c r="X576" s="194"/>
      <c r="Y576" s="194"/>
      <c r="Z576" s="194"/>
    </row>
    <row r="577">
      <c r="A577" s="194"/>
      <c r="B577" s="194"/>
      <c r="C577" s="328"/>
      <c r="D577" s="328"/>
      <c r="E577" s="328"/>
      <c r="F577" s="328"/>
      <c r="G577" s="328"/>
      <c r="H577" s="328"/>
      <c r="I577" s="328"/>
      <c r="J577" s="259"/>
      <c r="K577" s="328"/>
      <c r="L577" s="194"/>
      <c r="M577" s="194"/>
      <c r="N577" s="194"/>
      <c r="O577" s="194"/>
      <c r="P577" s="194"/>
      <c r="Q577" s="194"/>
      <c r="R577" s="194"/>
      <c r="S577" s="194"/>
      <c r="T577" s="194"/>
      <c r="U577" s="194"/>
      <c r="V577" s="194"/>
      <c r="W577" s="194"/>
      <c r="X577" s="194"/>
      <c r="Y577" s="194"/>
      <c r="Z577" s="194"/>
    </row>
    <row r="578">
      <c r="A578" s="194"/>
      <c r="B578" s="194"/>
      <c r="C578" s="328"/>
      <c r="D578" s="328"/>
      <c r="E578" s="328"/>
      <c r="F578" s="328"/>
      <c r="G578" s="328"/>
      <c r="H578" s="328"/>
      <c r="I578" s="328"/>
      <c r="J578" s="259"/>
      <c r="K578" s="328"/>
      <c r="L578" s="194"/>
      <c r="M578" s="194"/>
      <c r="N578" s="194"/>
      <c r="O578" s="194"/>
      <c r="P578" s="194"/>
      <c r="Q578" s="194"/>
      <c r="R578" s="194"/>
      <c r="S578" s="194"/>
      <c r="T578" s="194"/>
      <c r="U578" s="194"/>
      <c r="V578" s="194"/>
      <c r="W578" s="194"/>
      <c r="X578" s="194"/>
      <c r="Y578" s="194"/>
      <c r="Z578" s="194"/>
    </row>
    <row r="579">
      <c r="A579" s="194"/>
      <c r="B579" s="194"/>
      <c r="C579" s="328"/>
      <c r="D579" s="328"/>
      <c r="E579" s="328"/>
      <c r="F579" s="328"/>
      <c r="G579" s="328"/>
      <c r="H579" s="328"/>
      <c r="I579" s="328"/>
      <c r="J579" s="259"/>
      <c r="K579" s="328"/>
      <c r="L579" s="194"/>
      <c r="M579" s="194"/>
      <c r="N579" s="194"/>
      <c r="O579" s="194"/>
      <c r="P579" s="194"/>
      <c r="Q579" s="194"/>
      <c r="R579" s="194"/>
      <c r="S579" s="194"/>
      <c r="T579" s="194"/>
      <c r="U579" s="194"/>
      <c r="V579" s="194"/>
      <c r="W579" s="194"/>
      <c r="X579" s="194"/>
      <c r="Y579" s="194"/>
      <c r="Z579" s="194"/>
    </row>
    <row r="580">
      <c r="A580" s="194"/>
      <c r="B580" s="194"/>
      <c r="C580" s="328"/>
      <c r="D580" s="328"/>
      <c r="E580" s="328"/>
      <c r="F580" s="328"/>
      <c r="G580" s="328"/>
      <c r="H580" s="328"/>
      <c r="I580" s="328"/>
      <c r="J580" s="259"/>
      <c r="K580" s="328"/>
      <c r="L580" s="194"/>
      <c r="M580" s="194"/>
      <c r="N580" s="194"/>
      <c r="O580" s="194"/>
      <c r="P580" s="194"/>
      <c r="Q580" s="194"/>
      <c r="R580" s="194"/>
      <c r="S580" s="194"/>
      <c r="T580" s="194"/>
      <c r="U580" s="194"/>
      <c r="V580" s="194"/>
      <c r="W580" s="194"/>
      <c r="X580" s="194"/>
      <c r="Y580" s="194"/>
      <c r="Z580" s="194"/>
    </row>
    <row r="581">
      <c r="A581" s="194"/>
      <c r="B581" s="194"/>
      <c r="C581" s="328"/>
      <c r="D581" s="328"/>
      <c r="E581" s="328"/>
      <c r="F581" s="328"/>
      <c r="G581" s="328"/>
      <c r="H581" s="328"/>
      <c r="I581" s="328"/>
      <c r="J581" s="259"/>
      <c r="K581" s="328"/>
      <c r="L581" s="194"/>
      <c r="M581" s="194"/>
      <c r="N581" s="194"/>
      <c r="O581" s="194"/>
      <c r="P581" s="194"/>
      <c r="Q581" s="194"/>
      <c r="R581" s="194"/>
      <c r="S581" s="194"/>
      <c r="T581" s="194"/>
      <c r="U581" s="194"/>
      <c r="V581" s="194"/>
      <c r="W581" s="194"/>
      <c r="X581" s="194"/>
      <c r="Y581" s="194"/>
      <c r="Z581" s="194"/>
    </row>
    <row r="582">
      <c r="A582" s="194"/>
      <c r="B582" s="194"/>
      <c r="C582" s="328"/>
      <c r="D582" s="328"/>
      <c r="E582" s="328"/>
      <c r="F582" s="328"/>
      <c r="G582" s="328"/>
      <c r="H582" s="328"/>
      <c r="I582" s="328"/>
      <c r="J582" s="259"/>
      <c r="K582" s="328"/>
      <c r="L582" s="194"/>
      <c r="M582" s="194"/>
      <c r="N582" s="194"/>
      <c r="O582" s="194"/>
      <c r="P582" s="194"/>
      <c r="Q582" s="194"/>
      <c r="R582" s="194"/>
      <c r="S582" s="194"/>
      <c r="T582" s="194"/>
      <c r="U582" s="194"/>
      <c r="V582" s="194"/>
      <c r="W582" s="194"/>
      <c r="X582" s="194"/>
      <c r="Y582" s="194"/>
      <c r="Z582" s="194"/>
    </row>
    <row r="583">
      <c r="A583" s="194"/>
      <c r="B583" s="194"/>
      <c r="C583" s="328"/>
      <c r="D583" s="328"/>
      <c r="E583" s="328"/>
      <c r="F583" s="328"/>
      <c r="G583" s="328"/>
      <c r="H583" s="328"/>
      <c r="I583" s="328"/>
      <c r="J583" s="259"/>
      <c r="K583" s="328"/>
      <c r="L583" s="194"/>
      <c r="M583" s="194"/>
      <c r="N583" s="194"/>
      <c r="O583" s="194"/>
      <c r="P583" s="194"/>
      <c r="Q583" s="194"/>
      <c r="R583" s="194"/>
      <c r="S583" s="194"/>
      <c r="T583" s="194"/>
      <c r="U583" s="194"/>
      <c r="V583" s="194"/>
      <c r="W583" s="194"/>
      <c r="X583" s="194"/>
      <c r="Y583" s="194"/>
      <c r="Z583" s="194"/>
    </row>
    <row r="584">
      <c r="A584" s="194"/>
      <c r="B584" s="194"/>
      <c r="C584" s="328"/>
      <c r="D584" s="328"/>
      <c r="E584" s="328"/>
      <c r="F584" s="328"/>
      <c r="G584" s="328"/>
      <c r="H584" s="328"/>
      <c r="I584" s="328"/>
      <c r="J584" s="259"/>
      <c r="K584" s="328"/>
      <c r="L584" s="194"/>
      <c r="M584" s="194"/>
      <c r="N584" s="194"/>
      <c r="O584" s="194"/>
      <c r="P584" s="194"/>
      <c r="Q584" s="194"/>
      <c r="R584" s="194"/>
      <c r="S584" s="194"/>
      <c r="T584" s="194"/>
      <c r="U584" s="194"/>
      <c r="V584" s="194"/>
      <c r="W584" s="194"/>
      <c r="X584" s="194"/>
      <c r="Y584" s="194"/>
      <c r="Z584" s="194"/>
    </row>
    <row r="585">
      <c r="A585" s="194"/>
      <c r="B585" s="194"/>
      <c r="C585" s="328"/>
      <c r="D585" s="328"/>
      <c r="E585" s="328"/>
      <c r="F585" s="328"/>
      <c r="G585" s="328"/>
      <c r="H585" s="328"/>
      <c r="I585" s="328"/>
      <c r="J585" s="259"/>
      <c r="K585" s="328"/>
      <c r="L585" s="194"/>
      <c r="M585" s="194"/>
      <c r="N585" s="194"/>
      <c r="O585" s="194"/>
      <c r="P585" s="194"/>
      <c r="Q585" s="194"/>
      <c r="R585" s="194"/>
      <c r="S585" s="194"/>
      <c r="T585" s="194"/>
      <c r="U585" s="194"/>
      <c r="V585" s="194"/>
      <c r="W585" s="194"/>
      <c r="X585" s="194"/>
      <c r="Y585" s="194"/>
      <c r="Z585" s="194"/>
    </row>
    <row r="586">
      <c r="A586" s="194"/>
      <c r="B586" s="194"/>
      <c r="C586" s="328"/>
      <c r="D586" s="328"/>
      <c r="E586" s="328"/>
      <c r="F586" s="328"/>
      <c r="G586" s="328"/>
      <c r="H586" s="328"/>
      <c r="I586" s="328"/>
      <c r="J586" s="259"/>
      <c r="K586" s="328"/>
      <c r="L586" s="194"/>
      <c r="M586" s="194"/>
      <c r="N586" s="194"/>
      <c r="O586" s="194"/>
      <c r="P586" s="194"/>
      <c r="Q586" s="194"/>
      <c r="R586" s="194"/>
      <c r="S586" s="194"/>
      <c r="T586" s="194"/>
      <c r="U586" s="194"/>
      <c r="V586" s="194"/>
      <c r="W586" s="194"/>
      <c r="X586" s="194"/>
      <c r="Y586" s="194"/>
      <c r="Z586" s="194"/>
    </row>
    <row r="587">
      <c r="A587" s="194"/>
      <c r="B587" s="194"/>
      <c r="C587" s="328"/>
      <c r="D587" s="328"/>
      <c r="E587" s="328"/>
      <c r="F587" s="328"/>
      <c r="G587" s="328"/>
      <c r="H587" s="328"/>
      <c r="I587" s="328"/>
      <c r="J587" s="259"/>
      <c r="K587" s="328"/>
      <c r="L587" s="194"/>
      <c r="M587" s="194"/>
      <c r="N587" s="194"/>
      <c r="O587" s="194"/>
      <c r="P587" s="194"/>
      <c r="Q587" s="194"/>
      <c r="R587" s="194"/>
      <c r="S587" s="194"/>
      <c r="T587" s="194"/>
      <c r="U587" s="194"/>
      <c r="V587" s="194"/>
      <c r="W587" s="194"/>
      <c r="X587" s="194"/>
      <c r="Y587" s="194"/>
      <c r="Z587" s="194"/>
    </row>
    <row r="588">
      <c r="A588" s="194"/>
      <c r="B588" s="194"/>
      <c r="C588" s="328"/>
      <c r="D588" s="328"/>
      <c r="E588" s="328"/>
      <c r="F588" s="328"/>
      <c r="G588" s="328"/>
      <c r="H588" s="328"/>
      <c r="I588" s="328"/>
      <c r="J588" s="259"/>
      <c r="K588" s="328"/>
      <c r="L588" s="194"/>
      <c r="M588" s="194"/>
      <c r="N588" s="194"/>
      <c r="O588" s="194"/>
      <c r="P588" s="194"/>
      <c r="Q588" s="194"/>
      <c r="R588" s="194"/>
      <c r="S588" s="194"/>
      <c r="T588" s="194"/>
      <c r="U588" s="194"/>
      <c r="V588" s="194"/>
      <c r="W588" s="194"/>
      <c r="X588" s="194"/>
      <c r="Y588" s="194"/>
      <c r="Z588" s="194"/>
    </row>
    <row r="589">
      <c r="A589" s="194"/>
      <c r="B589" s="194"/>
      <c r="C589" s="328"/>
      <c r="D589" s="328"/>
      <c r="E589" s="328"/>
      <c r="F589" s="328"/>
      <c r="G589" s="328"/>
      <c r="H589" s="328"/>
      <c r="I589" s="328"/>
      <c r="J589" s="259"/>
      <c r="K589" s="328"/>
      <c r="L589" s="194"/>
      <c r="M589" s="194"/>
      <c r="N589" s="194"/>
      <c r="O589" s="194"/>
      <c r="P589" s="194"/>
      <c r="Q589" s="194"/>
      <c r="R589" s="194"/>
      <c r="S589" s="194"/>
      <c r="T589" s="194"/>
      <c r="U589" s="194"/>
      <c r="V589" s="194"/>
      <c r="W589" s="194"/>
      <c r="X589" s="194"/>
      <c r="Y589" s="194"/>
      <c r="Z589" s="194"/>
    </row>
    <row r="590">
      <c r="A590" s="194"/>
      <c r="B590" s="194"/>
      <c r="C590" s="328"/>
      <c r="D590" s="328"/>
      <c r="E590" s="328"/>
      <c r="F590" s="328"/>
      <c r="G590" s="328"/>
      <c r="H590" s="328"/>
      <c r="I590" s="328"/>
      <c r="J590" s="259"/>
      <c r="K590" s="328"/>
      <c r="L590" s="194"/>
      <c r="M590" s="194"/>
      <c r="N590" s="194"/>
      <c r="O590" s="194"/>
      <c r="P590" s="194"/>
      <c r="Q590" s="194"/>
      <c r="R590" s="194"/>
      <c r="S590" s="194"/>
      <c r="T590" s="194"/>
      <c r="U590" s="194"/>
      <c r="V590" s="194"/>
      <c r="W590" s="194"/>
      <c r="X590" s="194"/>
      <c r="Y590" s="194"/>
      <c r="Z590" s="194"/>
    </row>
    <row r="591">
      <c r="A591" s="194"/>
      <c r="B591" s="194"/>
      <c r="C591" s="328"/>
      <c r="D591" s="328"/>
      <c r="E591" s="328"/>
      <c r="F591" s="328"/>
      <c r="G591" s="328"/>
      <c r="H591" s="328"/>
      <c r="I591" s="328"/>
      <c r="J591" s="259"/>
      <c r="K591" s="328"/>
      <c r="L591" s="194"/>
      <c r="M591" s="194"/>
      <c r="N591" s="194"/>
      <c r="O591" s="194"/>
      <c r="P591" s="194"/>
      <c r="Q591" s="194"/>
      <c r="R591" s="194"/>
      <c r="S591" s="194"/>
      <c r="T591" s="194"/>
      <c r="U591" s="194"/>
      <c r="V591" s="194"/>
      <c r="W591" s="194"/>
      <c r="X591" s="194"/>
      <c r="Y591" s="194"/>
      <c r="Z591" s="194"/>
    </row>
    <row r="592">
      <c r="A592" s="194"/>
      <c r="B592" s="194"/>
      <c r="C592" s="328"/>
      <c r="D592" s="328"/>
      <c r="E592" s="328"/>
      <c r="F592" s="328"/>
      <c r="G592" s="328"/>
      <c r="H592" s="328"/>
      <c r="I592" s="328"/>
      <c r="J592" s="259"/>
      <c r="K592" s="328"/>
      <c r="L592" s="194"/>
      <c r="M592" s="194"/>
      <c r="N592" s="194"/>
      <c r="O592" s="194"/>
      <c r="P592" s="194"/>
      <c r="Q592" s="194"/>
      <c r="R592" s="194"/>
      <c r="S592" s="194"/>
      <c r="T592" s="194"/>
      <c r="U592" s="194"/>
      <c r="V592" s="194"/>
      <c r="W592" s="194"/>
      <c r="X592" s="194"/>
      <c r="Y592" s="194"/>
      <c r="Z592" s="194"/>
    </row>
    <row r="593">
      <c r="A593" s="194"/>
      <c r="B593" s="194"/>
      <c r="C593" s="328"/>
      <c r="D593" s="328"/>
      <c r="E593" s="328"/>
      <c r="F593" s="328"/>
      <c r="G593" s="328"/>
      <c r="H593" s="328"/>
      <c r="I593" s="328"/>
      <c r="J593" s="259"/>
      <c r="K593" s="328"/>
      <c r="L593" s="194"/>
      <c r="M593" s="194"/>
      <c r="N593" s="194"/>
      <c r="O593" s="194"/>
      <c r="P593" s="194"/>
      <c r="Q593" s="194"/>
      <c r="R593" s="194"/>
      <c r="S593" s="194"/>
      <c r="T593" s="194"/>
      <c r="U593" s="194"/>
      <c r="V593" s="194"/>
      <c r="W593" s="194"/>
      <c r="X593" s="194"/>
      <c r="Y593" s="194"/>
      <c r="Z593" s="194"/>
    </row>
    <row r="594">
      <c r="A594" s="194"/>
      <c r="B594" s="194"/>
      <c r="C594" s="328"/>
      <c r="D594" s="328"/>
      <c r="E594" s="328"/>
      <c r="F594" s="328"/>
      <c r="G594" s="328"/>
      <c r="H594" s="328"/>
      <c r="I594" s="328"/>
      <c r="J594" s="259"/>
      <c r="K594" s="328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</row>
    <row r="595">
      <c r="A595" s="194"/>
      <c r="B595" s="194"/>
      <c r="C595" s="328"/>
      <c r="D595" s="328"/>
      <c r="E595" s="328"/>
      <c r="F595" s="328"/>
      <c r="G595" s="328"/>
      <c r="H595" s="328"/>
      <c r="I595" s="328"/>
      <c r="J595" s="259"/>
      <c r="K595" s="328"/>
      <c r="L595" s="194"/>
      <c r="M595" s="194"/>
      <c r="N595" s="194"/>
      <c r="O595" s="194"/>
      <c r="P595" s="194"/>
      <c r="Q595" s="194"/>
      <c r="R595" s="194"/>
      <c r="S595" s="194"/>
      <c r="T595" s="194"/>
      <c r="U595" s="194"/>
      <c r="V595" s="194"/>
      <c r="W595" s="194"/>
      <c r="X595" s="194"/>
      <c r="Y595" s="194"/>
      <c r="Z595" s="194"/>
    </row>
    <row r="596">
      <c r="A596" s="194"/>
      <c r="B596" s="194"/>
      <c r="C596" s="328"/>
      <c r="D596" s="328"/>
      <c r="E596" s="328"/>
      <c r="F596" s="328"/>
      <c r="G596" s="328"/>
      <c r="H596" s="328"/>
      <c r="I596" s="328"/>
      <c r="J596" s="259"/>
      <c r="K596" s="328"/>
      <c r="L596" s="194"/>
      <c r="M596" s="194"/>
      <c r="N596" s="194"/>
      <c r="O596" s="194"/>
      <c r="P596" s="194"/>
      <c r="Q596" s="194"/>
      <c r="R596" s="194"/>
      <c r="S596" s="194"/>
      <c r="T596" s="194"/>
      <c r="U596" s="194"/>
      <c r="V596" s="194"/>
      <c r="W596" s="194"/>
      <c r="X596" s="194"/>
      <c r="Y596" s="194"/>
      <c r="Z596" s="194"/>
    </row>
    <row r="597">
      <c r="A597" s="194"/>
      <c r="B597" s="194"/>
      <c r="C597" s="328"/>
      <c r="D597" s="328"/>
      <c r="E597" s="328"/>
      <c r="F597" s="328"/>
      <c r="G597" s="328"/>
      <c r="H597" s="328"/>
      <c r="I597" s="328"/>
      <c r="J597" s="259"/>
      <c r="K597" s="328"/>
      <c r="L597" s="194"/>
      <c r="M597" s="194"/>
      <c r="N597" s="194"/>
      <c r="O597" s="194"/>
      <c r="P597" s="194"/>
      <c r="Q597" s="194"/>
      <c r="R597" s="194"/>
      <c r="S597" s="194"/>
      <c r="T597" s="194"/>
      <c r="U597" s="194"/>
      <c r="V597" s="194"/>
      <c r="W597" s="194"/>
      <c r="X597" s="194"/>
      <c r="Y597" s="194"/>
      <c r="Z597" s="194"/>
    </row>
    <row r="598">
      <c r="A598" s="194"/>
      <c r="B598" s="194"/>
      <c r="C598" s="328"/>
      <c r="D598" s="328"/>
      <c r="E598" s="328"/>
      <c r="F598" s="328"/>
      <c r="G598" s="328"/>
      <c r="H598" s="328"/>
      <c r="I598" s="328"/>
      <c r="J598" s="259"/>
      <c r="K598" s="328"/>
      <c r="L598" s="194"/>
      <c r="M598" s="194"/>
      <c r="N598" s="194"/>
      <c r="O598" s="194"/>
      <c r="P598" s="194"/>
      <c r="Q598" s="194"/>
      <c r="R598" s="194"/>
      <c r="S598" s="194"/>
      <c r="T598" s="194"/>
      <c r="U598" s="194"/>
      <c r="V598" s="194"/>
      <c r="W598" s="194"/>
      <c r="X598" s="194"/>
      <c r="Y598" s="194"/>
      <c r="Z598" s="194"/>
    </row>
    <row r="599">
      <c r="A599" s="194"/>
      <c r="B599" s="194"/>
      <c r="C599" s="328"/>
      <c r="D599" s="328"/>
      <c r="E599" s="328"/>
      <c r="F599" s="328"/>
      <c r="G599" s="328"/>
      <c r="H599" s="328"/>
      <c r="I599" s="328"/>
      <c r="J599" s="259"/>
      <c r="K599" s="328"/>
      <c r="L599" s="194"/>
      <c r="M599" s="194"/>
      <c r="N599" s="194"/>
      <c r="O599" s="194"/>
      <c r="P599" s="194"/>
      <c r="Q599" s="194"/>
      <c r="R599" s="194"/>
      <c r="S599" s="194"/>
      <c r="T599" s="194"/>
      <c r="U599" s="194"/>
      <c r="V599" s="194"/>
      <c r="W599" s="194"/>
      <c r="X599" s="194"/>
      <c r="Y599" s="194"/>
      <c r="Z599" s="194"/>
    </row>
    <row r="600">
      <c r="A600" s="194"/>
      <c r="B600" s="194"/>
      <c r="C600" s="328"/>
      <c r="D600" s="328"/>
      <c r="E600" s="328"/>
      <c r="F600" s="328"/>
      <c r="G600" s="328"/>
      <c r="H600" s="328"/>
      <c r="I600" s="328"/>
      <c r="J600" s="259"/>
      <c r="K600" s="328"/>
      <c r="L600" s="194"/>
      <c r="M600" s="194"/>
      <c r="N600" s="194"/>
      <c r="O600" s="194"/>
      <c r="P600" s="194"/>
      <c r="Q600" s="194"/>
      <c r="R600" s="194"/>
      <c r="S600" s="194"/>
      <c r="T600" s="194"/>
      <c r="U600" s="194"/>
      <c r="V600" s="194"/>
      <c r="W600" s="194"/>
      <c r="X600" s="194"/>
      <c r="Y600" s="194"/>
      <c r="Z600" s="194"/>
    </row>
    <row r="601">
      <c r="A601" s="194"/>
      <c r="B601" s="194"/>
      <c r="C601" s="328"/>
      <c r="D601" s="328"/>
      <c r="E601" s="328"/>
      <c r="F601" s="328"/>
      <c r="G601" s="328"/>
      <c r="H601" s="328"/>
      <c r="I601" s="328"/>
      <c r="J601" s="259"/>
      <c r="K601" s="328"/>
      <c r="L601" s="194"/>
      <c r="M601" s="194"/>
      <c r="N601" s="194"/>
      <c r="O601" s="194"/>
      <c r="P601" s="194"/>
      <c r="Q601" s="194"/>
      <c r="R601" s="194"/>
      <c r="S601" s="194"/>
      <c r="T601" s="194"/>
      <c r="U601" s="194"/>
      <c r="V601" s="194"/>
      <c r="W601" s="194"/>
      <c r="X601" s="194"/>
      <c r="Y601" s="194"/>
      <c r="Z601" s="194"/>
    </row>
    <row r="602">
      <c r="A602" s="194"/>
      <c r="B602" s="194"/>
      <c r="C602" s="328"/>
      <c r="D602" s="328"/>
      <c r="E602" s="328"/>
      <c r="F602" s="328"/>
      <c r="G602" s="328"/>
      <c r="H602" s="328"/>
      <c r="I602" s="328"/>
      <c r="J602" s="259"/>
      <c r="K602" s="328"/>
      <c r="L602" s="194"/>
      <c r="M602" s="194"/>
      <c r="N602" s="194"/>
      <c r="O602" s="194"/>
      <c r="P602" s="194"/>
      <c r="Q602" s="194"/>
      <c r="R602" s="194"/>
      <c r="S602" s="194"/>
      <c r="T602" s="194"/>
      <c r="U602" s="194"/>
      <c r="V602" s="194"/>
      <c r="W602" s="194"/>
      <c r="X602" s="194"/>
      <c r="Y602" s="194"/>
      <c r="Z602" s="194"/>
    </row>
    <row r="603">
      <c r="A603" s="194"/>
      <c r="B603" s="194"/>
      <c r="C603" s="328"/>
      <c r="D603" s="328"/>
      <c r="E603" s="328"/>
      <c r="F603" s="328"/>
      <c r="G603" s="328"/>
      <c r="H603" s="328"/>
      <c r="I603" s="328"/>
      <c r="J603" s="259"/>
      <c r="K603" s="328"/>
      <c r="L603" s="194"/>
      <c r="M603" s="194"/>
      <c r="N603" s="194"/>
      <c r="O603" s="194"/>
      <c r="P603" s="194"/>
      <c r="Q603" s="194"/>
      <c r="R603" s="194"/>
      <c r="S603" s="194"/>
      <c r="T603" s="194"/>
      <c r="U603" s="194"/>
      <c r="V603" s="194"/>
      <c r="W603" s="194"/>
      <c r="X603" s="194"/>
      <c r="Y603" s="194"/>
      <c r="Z603" s="194"/>
    </row>
    <row r="604">
      <c r="A604" s="194"/>
      <c r="B604" s="194"/>
      <c r="C604" s="328"/>
      <c r="D604" s="328"/>
      <c r="E604" s="328"/>
      <c r="F604" s="328"/>
      <c r="G604" s="328"/>
      <c r="H604" s="328"/>
      <c r="I604" s="328"/>
      <c r="J604" s="259"/>
      <c r="K604" s="328"/>
      <c r="L604" s="194"/>
      <c r="M604" s="194"/>
      <c r="N604" s="194"/>
      <c r="O604" s="194"/>
      <c r="P604" s="194"/>
      <c r="Q604" s="194"/>
      <c r="R604" s="194"/>
      <c r="S604" s="194"/>
      <c r="T604" s="194"/>
      <c r="U604" s="194"/>
      <c r="V604" s="194"/>
      <c r="W604" s="194"/>
      <c r="X604" s="194"/>
      <c r="Y604" s="194"/>
      <c r="Z604" s="194"/>
    </row>
    <row r="605">
      <c r="A605" s="194"/>
      <c r="B605" s="194"/>
      <c r="C605" s="328"/>
      <c r="D605" s="328"/>
      <c r="E605" s="328"/>
      <c r="F605" s="328"/>
      <c r="G605" s="328"/>
      <c r="H605" s="328"/>
      <c r="I605" s="328"/>
      <c r="J605" s="259"/>
      <c r="K605" s="328"/>
      <c r="L605" s="194"/>
      <c r="M605" s="194"/>
      <c r="N605" s="194"/>
      <c r="O605" s="194"/>
      <c r="P605" s="194"/>
      <c r="Q605" s="194"/>
      <c r="R605" s="194"/>
      <c r="S605" s="194"/>
      <c r="T605" s="194"/>
      <c r="U605" s="194"/>
      <c r="V605" s="194"/>
      <c r="W605" s="194"/>
      <c r="X605" s="194"/>
      <c r="Y605" s="194"/>
      <c r="Z605" s="194"/>
    </row>
    <row r="606">
      <c r="A606" s="194"/>
      <c r="B606" s="194"/>
      <c r="C606" s="328"/>
      <c r="D606" s="328"/>
      <c r="E606" s="328"/>
      <c r="F606" s="328"/>
      <c r="G606" s="328"/>
      <c r="H606" s="328"/>
      <c r="I606" s="328"/>
      <c r="J606" s="259"/>
      <c r="K606" s="328"/>
      <c r="L606" s="194"/>
      <c r="M606" s="194"/>
      <c r="N606" s="194"/>
      <c r="O606" s="194"/>
      <c r="P606" s="194"/>
      <c r="Q606" s="194"/>
      <c r="R606" s="194"/>
      <c r="S606" s="194"/>
      <c r="T606" s="194"/>
      <c r="U606" s="194"/>
      <c r="V606" s="194"/>
      <c r="W606" s="194"/>
      <c r="X606" s="194"/>
      <c r="Y606" s="194"/>
      <c r="Z606" s="194"/>
    </row>
    <row r="607">
      <c r="A607" s="194"/>
      <c r="B607" s="194"/>
      <c r="C607" s="328"/>
      <c r="D607" s="328"/>
      <c r="E607" s="328"/>
      <c r="F607" s="328"/>
      <c r="G607" s="328"/>
      <c r="H607" s="328"/>
      <c r="I607" s="328"/>
      <c r="J607" s="259"/>
      <c r="K607" s="328"/>
      <c r="L607" s="194"/>
      <c r="M607" s="194"/>
      <c r="N607" s="194"/>
      <c r="O607" s="194"/>
      <c r="P607" s="194"/>
      <c r="Q607" s="194"/>
      <c r="R607" s="194"/>
      <c r="S607" s="194"/>
      <c r="T607" s="194"/>
      <c r="U607" s="194"/>
      <c r="V607" s="194"/>
      <c r="W607" s="194"/>
      <c r="X607" s="194"/>
      <c r="Y607" s="194"/>
      <c r="Z607" s="194"/>
    </row>
    <row r="608">
      <c r="A608" s="194"/>
      <c r="B608" s="194"/>
      <c r="C608" s="328"/>
      <c r="D608" s="328"/>
      <c r="E608" s="328"/>
      <c r="F608" s="328"/>
      <c r="G608" s="328"/>
      <c r="H608" s="328"/>
      <c r="I608" s="328"/>
      <c r="J608" s="259"/>
      <c r="K608" s="328"/>
      <c r="L608" s="194"/>
      <c r="M608" s="194"/>
      <c r="N608" s="194"/>
      <c r="O608" s="194"/>
      <c r="P608" s="194"/>
      <c r="Q608" s="194"/>
      <c r="R608" s="194"/>
      <c r="S608" s="194"/>
      <c r="T608" s="194"/>
      <c r="U608" s="194"/>
      <c r="V608" s="194"/>
      <c r="W608" s="194"/>
      <c r="X608" s="194"/>
      <c r="Y608" s="194"/>
      <c r="Z608" s="194"/>
    </row>
    <row r="609">
      <c r="A609" s="194"/>
      <c r="B609" s="194"/>
      <c r="C609" s="328"/>
      <c r="D609" s="328"/>
      <c r="E609" s="328"/>
      <c r="F609" s="328"/>
      <c r="G609" s="328"/>
      <c r="H609" s="328"/>
      <c r="I609" s="328"/>
      <c r="J609" s="259"/>
      <c r="K609" s="328"/>
      <c r="L609" s="194"/>
      <c r="M609" s="194"/>
      <c r="N609" s="194"/>
      <c r="O609" s="194"/>
      <c r="P609" s="194"/>
      <c r="Q609" s="194"/>
      <c r="R609" s="194"/>
      <c r="S609" s="194"/>
      <c r="T609" s="194"/>
      <c r="U609" s="194"/>
      <c r="V609" s="194"/>
      <c r="W609" s="194"/>
      <c r="X609" s="194"/>
      <c r="Y609" s="194"/>
      <c r="Z609" s="194"/>
    </row>
    <row r="610">
      <c r="A610" s="194"/>
      <c r="B610" s="194"/>
      <c r="C610" s="328"/>
      <c r="D610" s="328"/>
      <c r="E610" s="328"/>
      <c r="F610" s="328"/>
      <c r="G610" s="328"/>
      <c r="H610" s="328"/>
      <c r="I610" s="328"/>
      <c r="J610" s="259"/>
      <c r="K610" s="328"/>
      <c r="L610" s="194"/>
      <c r="M610" s="194"/>
      <c r="N610" s="194"/>
      <c r="O610" s="194"/>
      <c r="P610" s="194"/>
      <c r="Q610" s="194"/>
      <c r="R610" s="194"/>
      <c r="S610" s="194"/>
      <c r="T610" s="194"/>
      <c r="U610" s="194"/>
      <c r="V610" s="194"/>
      <c r="W610" s="194"/>
      <c r="X610" s="194"/>
      <c r="Y610" s="194"/>
      <c r="Z610" s="194"/>
    </row>
    <row r="611">
      <c r="A611" s="194"/>
      <c r="B611" s="194"/>
      <c r="C611" s="328"/>
      <c r="D611" s="328"/>
      <c r="E611" s="328"/>
      <c r="F611" s="328"/>
      <c r="G611" s="328"/>
      <c r="H611" s="328"/>
      <c r="I611" s="328"/>
      <c r="J611" s="259"/>
      <c r="K611" s="328"/>
      <c r="L611" s="194"/>
      <c r="M611" s="194"/>
      <c r="N611" s="194"/>
      <c r="O611" s="194"/>
      <c r="P611" s="194"/>
      <c r="Q611" s="194"/>
      <c r="R611" s="194"/>
      <c r="S611" s="194"/>
      <c r="T611" s="194"/>
      <c r="U611" s="194"/>
      <c r="V611" s="194"/>
      <c r="W611" s="194"/>
      <c r="X611" s="194"/>
      <c r="Y611" s="194"/>
      <c r="Z611" s="194"/>
    </row>
    <row r="612">
      <c r="A612" s="194"/>
      <c r="B612" s="194"/>
      <c r="C612" s="328"/>
      <c r="D612" s="328"/>
      <c r="E612" s="328"/>
      <c r="F612" s="328"/>
      <c r="G612" s="328"/>
      <c r="H612" s="328"/>
      <c r="I612" s="328"/>
      <c r="J612" s="259"/>
      <c r="K612" s="328"/>
      <c r="L612" s="194"/>
      <c r="M612" s="194"/>
      <c r="N612" s="194"/>
      <c r="O612" s="194"/>
      <c r="P612" s="194"/>
      <c r="Q612" s="194"/>
      <c r="R612" s="194"/>
      <c r="S612" s="194"/>
      <c r="T612" s="194"/>
      <c r="U612" s="194"/>
      <c r="V612" s="194"/>
      <c r="W612" s="194"/>
      <c r="X612" s="194"/>
      <c r="Y612" s="194"/>
      <c r="Z612" s="194"/>
    </row>
    <row r="613">
      <c r="A613" s="194"/>
      <c r="B613" s="194"/>
      <c r="C613" s="328"/>
      <c r="D613" s="328"/>
      <c r="E613" s="328"/>
      <c r="F613" s="328"/>
      <c r="G613" s="328"/>
      <c r="H613" s="328"/>
      <c r="I613" s="328"/>
      <c r="J613" s="259"/>
      <c r="K613" s="328"/>
      <c r="L613" s="194"/>
      <c r="M613" s="194"/>
      <c r="N613" s="194"/>
      <c r="O613" s="194"/>
      <c r="P613" s="194"/>
      <c r="Q613" s="194"/>
      <c r="R613" s="194"/>
      <c r="S613" s="194"/>
      <c r="T613" s="194"/>
      <c r="U613" s="194"/>
      <c r="V613" s="194"/>
      <c r="W613" s="194"/>
      <c r="X613" s="194"/>
      <c r="Y613" s="194"/>
      <c r="Z613" s="194"/>
    </row>
    <row r="614">
      <c r="A614" s="194"/>
      <c r="B614" s="194"/>
      <c r="C614" s="328"/>
      <c r="D614" s="328"/>
      <c r="E614" s="328"/>
      <c r="F614" s="328"/>
      <c r="G614" s="328"/>
      <c r="H614" s="328"/>
      <c r="I614" s="328"/>
      <c r="J614" s="259"/>
      <c r="K614" s="328"/>
      <c r="L614" s="194"/>
      <c r="M614" s="194"/>
      <c r="N614" s="194"/>
      <c r="O614" s="194"/>
      <c r="P614" s="194"/>
      <c r="Q614" s="194"/>
      <c r="R614" s="194"/>
      <c r="S614" s="194"/>
      <c r="T614" s="194"/>
      <c r="U614" s="194"/>
      <c r="V614" s="194"/>
      <c r="W614" s="194"/>
      <c r="X614" s="194"/>
      <c r="Y614" s="194"/>
      <c r="Z614" s="194"/>
    </row>
    <row r="615">
      <c r="A615" s="194"/>
      <c r="B615" s="194"/>
      <c r="C615" s="328"/>
      <c r="D615" s="328"/>
      <c r="E615" s="328"/>
      <c r="F615" s="328"/>
      <c r="G615" s="328"/>
      <c r="H615" s="328"/>
      <c r="I615" s="328"/>
      <c r="J615" s="259"/>
      <c r="K615" s="328"/>
      <c r="L615" s="194"/>
      <c r="M615" s="194"/>
      <c r="N615" s="194"/>
      <c r="O615" s="194"/>
      <c r="P615" s="194"/>
      <c r="Q615" s="194"/>
      <c r="R615" s="194"/>
      <c r="S615" s="194"/>
      <c r="T615" s="194"/>
      <c r="U615" s="194"/>
      <c r="V615" s="194"/>
      <c r="W615" s="194"/>
      <c r="X615" s="194"/>
      <c r="Y615" s="194"/>
      <c r="Z615" s="194"/>
    </row>
    <row r="616">
      <c r="A616" s="194"/>
      <c r="B616" s="194"/>
      <c r="C616" s="328"/>
      <c r="D616" s="328"/>
      <c r="E616" s="328"/>
      <c r="F616" s="328"/>
      <c r="G616" s="328"/>
      <c r="H616" s="328"/>
      <c r="I616" s="328"/>
      <c r="J616" s="259"/>
      <c r="K616" s="328"/>
      <c r="L616" s="194"/>
      <c r="M616" s="194"/>
      <c r="N616" s="194"/>
      <c r="O616" s="194"/>
      <c r="P616" s="194"/>
      <c r="Q616" s="194"/>
      <c r="R616" s="194"/>
      <c r="S616" s="194"/>
      <c r="T616" s="194"/>
      <c r="U616" s="194"/>
      <c r="V616" s="194"/>
      <c r="W616" s="194"/>
      <c r="X616" s="194"/>
      <c r="Y616" s="194"/>
      <c r="Z616" s="194"/>
    </row>
    <row r="617">
      <c r="A617" s="194"/>
      <c r="B617" s="194"/>
      <c r="C617" s="328"/>
      <c r="D617" s="328"/>
      <c r="E617" s="328"/>
      <c r="F617" s="328"/>
      <c r="G617" s="328"/>
      <c r="H617" s="328"/>
      <c r="I617" s="328"/>
      <c r="J617" s="259"/>
      <c r="K617" s="328"/>
      <c r="L617" s="194"/>
      <c r="M617" s="194"/>
      <c r="N617" s="194"/>
      <c r="O617" s="194"/>
      <c r="P617" s="194"/>
      <c r="Q617" s="194"/>
      <c r="R617" s="194"/>
      <c r="S617" s="194"/>
      <c r="T617" s="194"/>
      <c r="U617" s="194"/>
      <c r="V617" s="194"/>
      <c r="W617" s="194"/>
      <c r="X617" s="194"/>
      <c r="Y617" s="194"/>
      <c r="Z617" s="194"/>
    </row>
    <row r="618">
      <c r="A618" s="194"/>
      <c r="B618" s="194"/>
      <c r="C618" s="328"/>
      <c r="D618" s="328"/>
      <c r="E618" s="328"/>
      <c r="F618" s="328"/>
      <c r="G618" s="328"/>
      <c r="H618" s="328"/>
      <c r="I618" s="328"/>
      <c r="J618" s="259"/>
      <c r="K618" s="328"/>
      <c r="L618" s="194"/>
      <c r="M618" s="194"/>
      <c r="N618" s="194"/>
      <c r="O618" s="194"/>
      <c r="P618" s="194"/>
      <c r="Q618" s="194"/>
      <c r="R618" s="194"/>
      <c r="S618" s="194"/>
      <c r="T618" s="194"/>
      <c r="U618" s="194"/>
      <c r="V618" s="194"/>
      <c r="W618" s="194"/>
      <c r="X618" s="194"/>
      <c r="Y618" s="194"/>
      <c r="Z618" s="194"/>
    </row>
    <row r="619">
      <c r="A619" s="194"/>
      <c r="B619" s="194"/>
      <c r="C619" s="328"/>
      <c r="D619" s="328"/>
      <c r="E619" s="328"/>
      <c r="F619" s="328"/>
      <c r="G619" s="328"/>
      <c r="H619" s="328"/>
      <c r="I619" s="328"/>
      <c r="J619" s="259"/>
      <c r="K619" s="328"/>
      <c r="L619" s="194"/>
      <c r="M619" s="194"/>
      <c r="N619" s="194"/>
      <c r="O619" s="194"/>
      <c r="P619" s="194"/>
      <c r="Q619" s="194"/>
      <c r="R619" s="194"/>
      <c r="S619" s="194"/>
      <c r="T619" s="194"/>
      <c r="U619" s="194"/>
      <c r="V619" s="194"/>
      <c r="W619" s="194"/>
      <c r="X619" s="194"/>
      <c r="Y619" s="194"/>
      <c r="Z619" s="194"/>
    </row>
    <row r="620">
      <c r="A620" s="194"/>
      <c r="B620" s="194"/>
      <c r="C620" s="328"/>
      <c r="D620" s="328"/>
      <c r="E620" s="328"/>
      <c r="F620" s="328"/>
      <c r="G620" s="328"/>
      <c r="H620" s="328"/>
      <c r="I620" s="328"/>
      <c r="J620" s="259"/>
      <c r="K620" s="328"/>
      <c r="L620" s="194"/>
      <c r="M620" s="194"/>
      <c r="N620" s="194"/>
      <c r="O620" s="194"/>
      <c r="P620" s="194"/>
      <c r="Q620" s="194"/>
      <c r="R620" s="194"/>
      <c r="S620" s="194"/>
      <c r="T620" s="194"/>
      <c r="U620" s="194"/>
      <c r="V620" s="194"/>
      <c r="W620" s="194"/>
      <c r="X620" s="194"/>
      <c r="Y620" s="194"/>
      <c r="Z620" s="194"/>
    </row>
    <row r="621">
      <c r="A621" s="194"/>
      <c r="B621" s="194"/>
      <c r="C621" s="328"/>
      <c r="D621" s="328"/>
      <c r="E621" s="328"/>
      <c r="F621" s="328"/>
      <c r="G621" s="328"/>
      <c r="H621" s="328"/>
      <c r="I621" s="328"/>
      <c r="J621" s="259"/>
      <c r="K621" s="328"/>
      <c r="L621" s="194"/>
      <c r="M621" s="194"/>
      <c r="N621" s="194"/>
      <c r="O621" s="194"/>
      <c r="P621" s="194"/>
      <c r="Q621" s="194"/>
      <c r="R621" s="194"/>
      <c r="S621" s="194"/>
      <c r="T621" s="194"/>
      <c r="U621" s="194"/>
      <c r="V621" s="194"/>
      <c r="W621" s="194"/>
      <c r="X621" s="194"/>
      <c r="Y621" s="194"/>
      <c r="Z621" s="194"/>
    </row>
    <row r="622">
      <c r="A622" s="194"/>
      <c r="B622" s="194"/>
      <c r="C622" s="328"/>
      <c r="D622" s="328"/>
      <c r="E622" s="328"/>
      <c r="F622" s="328"/>
      <c r="G622" s="328"/>
      <c r="H622" s="328"/>
      <c r="I622" s="328"/>
      <c r="J622" s="259"/>
      <c r="K622" s="328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</row>
    <row r="623">
      <c r="A623" s="194"/>
      <c r="B623" s="194"/>
      <c r="C623" s="328"/>
      <c r="D623" s="328"/>
      <c r="E623" s="328"/>
      <c r="F623" s="328"/>
      <c r="G623" s="328"/>
      <c r="H623" s="328"/>
      <c r="I623" s="328"/>
      <c r="J623" s="259"/>
      <c r="K623" s="328"/>
      <c r="L623" s="194"/>
      <c r="M623" s="194"/>
      <c r="N623" s="194"/>
      <c r="O623" s="194"/>
      <c r="P623" s="194"/>
      <c r="Q623" s="194"/>
      <c r="R623" s="194"/>
      <c r="S623" s="194"/>
      <c r="T623" s="194"/>
      <c r="U623" s="194"/>
      <c r="V623" s="194"/>
      <c r="W623" s="194"/>
      <c r="X623" s="194"/>
      <c r="Y623" s="194"/>
      <c r="Z623" s="194"/>
    </row>
    <row r="624">
      <c r="A624" s="194"/>
      <c r="B624" s="194"/>
      <c r="C624" s="328"/>
      <c r="D624" s="328"/>
      <c r="E624" s="328"/>
      <c r="F624" s="328"/>
      <c r="G624" s="328"/>
      <c r="H624" s="328"/>
      <c r="I624" s="328"/>
      <c r="J624" s="259"/>
      <c r="K624" s="328"/>
      <c r="L624" s="194"/>
      <c r="M624" s="194"/>
      <c r="N624" s="194"/>
      <c r="O624" s="194"/>
      <c r="P624" s="194"/>
      <c r="Q624" s="194"/>
      <c r="R624" s="194"/>
      <c r="S624" s="194"/>
      <c r="T624" s="194"/>
      <c r="U624" s="194"/>
      <c r="V624" s="194"/>
      <c r="W624" s="194"/>
      <c r="X624" s="194"/>
      <c r="Y624" s="194"/>
      <c r="Z624" s="194"/>
    </row>
    <row r="625">
      <c r="A625" s="194"/>
      <c r="B625" s="194"/>
      <c r="C625" s="328"/>
      <c r="D625" s="328"/>
      <c r="E625" s="328"/>
      <c r="F625" s="328"/>
      <c r="G625" s="328"/>
      <c r="H625" s="328"/>
      <c r="I625" s="328"/>
      <c r="J625" s="259"/>
      <c r="K625" s="328"/>
      <c r="L625" s="194"/>
      <c r="M625" s="194"/>
      <c r="N625" s="194"/>
      <c r="O625" s="194"/>
      <c r="P625" s="194"/>
      <c r="Q625" s="194"/>
      <c r="R625" s="194"/>
      <c r="S625" s="194"/>
      <c r="T625" s="194"/>
      <c r="U625" s="194"/>
      <c r="V625" s="194"/>
      <c r="W625" s="194"/>
      <c r="X625" s="194"/>
      <c r="Y625" s="194"/>
      <c r="Z625" s="194"/>
    </row>
    <row r="626">
      <c r="A626" s="194"/>
      <c r="B626" s="194"/>
      <c r="C626" s="328"/>
      <c r="D626" s="328"/>
      <c r="E626" s="328"/>
      <c r="F626" s="328"/>
      <c r="G626" s="328"/>
      <c r="H626" s="328"/>
      <c r="I626" s="328"/>
      <c r="J626" s="259"/>
      <c r="K626" s="328"/>
      <c r="L626" s="194"/>
      <c r="M626" s="194"/>
      <c r="N626" s="194"/>
      <c r="O626" s="194"/>
      <c r="P626" s="194"/>
      <c r="Q626" s="194"/>
      <c r="R626" s="194"/>
      <c r="S626" s="194"/>
      <c r="T626" s="194"/>
      <c r="U626" s="194"/>
      <c r="V626" s="194"/>
      <c r="W626" s="194"/>
      <c r="X626" s="194"/>
      <c r="Y626" s="194"/>
      <c r="Z626" s="194"/>
    </row>
    <row r="627">
      <c r="A627" s="194"/>
      <c r="B627" s="194"/>
      <c r="C627" s="328"/>
      <c r="D627" s="328"/>
      <c r="E627" s="328"/>
      <c r="F627" s="328"/>
      <c r="G627" s="328"/>
      <c r="H627" s="328"/>
      <c r="I627" s="328"/>
      <c r="J627" s="259"/>
      <c r="K627" s="328"/>
      <c r="L627" s="194"/>
      <c r="M627" s="194"/>
      <c r="N627" s="194"/>
      <c r="O627" s="194"/>
      <c r="P627" s="194"/>
      <c r="Q627" s="194"/>
      <c r="R627" s="194"/>
      <c r="S627" s="194"/>
      <c r="T627" s="194"/>
      <c r="U627" s="194"/>
      <c r="V627" s="194"/>
      <c r="W627" s="194"/>
      <c r="X627" s="194"/>
      <c r="Y627" s="194"/>
      <c r="Z627" s="194"/>
    </row>
    <row r="628">
      <c r="A628" s="194"/>
      <c r="B628" s="194"/>
      <c r="C628" s="328"/>
      <c r="D628" s="328"/>
      <c r="E628" s="328"/>
      <c r="F628" s="328"/>
      <c r="G628" s="328"/>
      <c r="H628" s="328"/>
      <c r="I628" s="328"/>
      <c r="J628" s="259"/>
      <c r="K628" s="328"/>
      <c r="L628" s="194"/>
      <c r="M628" s="194"/>
      <c r="N628" s="194"/>
      <c r="O628" s="194"/>
      <c r="P628" s="194"/>
      <c r="Q628" s="194"/>
      <c r="R628" s="194"/>
      <c r="S628" s="194"/>
      <c r="T628" s="194"/>
      <c r="U628" s="194"/>
      <c r="V628" s="194"/>
      <c r="W628" s="194"/>
      <c r="X628" s="194"/>
      <c r="Y628" s="194"/>
      <c r="Z628" s="194"/>
    </row>
    <row r="629">
      <c r="A629" s="194"/>
      <c r="B629" s="194"/>
      <c r="C629" s="328"/>
      <c r="D629" s="328"/>
      <c r="E629" s="328"/>
      <c r="F629" s="328"/>
      <c r="G629" s="328"/>
      <c r="H629" s="328"/>
      <c r="I629" s="328"/>
      <c r="J629" s="259"/>
      <c r="K629" s="328"/>
      <c r="L629" s="194"/>
      <c r="M629" s="194"/>
      <c r="N629" s="194"/>
      <c r="O629" s="194"/>
      <c r="P629" s="194"/>
      <c r="Q629" s="194"/>
      <c r="R629" s="194"/>
      <c r="S629" s="194"/>
      <c r="T629" s="194"/>
      <c r="U629" s="194"/>
      <c r="V629" s="194"/>
      <c r="W629" s="194"/>
      <c r="X629" s="194"/>
      <c r="Y629" s="194"/>
      <c r="Z629" s="194"/>
    </row>
    <row r="630">
      <c r="A630" s="194"/>
      <c r="B630" s="194"/>
      <c r="C630" s="328"/>
      <c r="D630" s="328"/>
      <c r="E630" s="328"/>
      <c r="F630" s="328"/>
      <c r="G630" s="328"/>
      <c r="H630" s="328"/>
      <c r="I630" s="328"/>
      <c r="J630" s="259"/>
      <c r="K630" s="328"/>
      <c r="L630" s="194"/>
      <c r="M630" s="194"/>
      <c r="N630" s="194"/>
      <c r="O630" s="194"/>
      <c r="P630" s="194"/>
      <c r="Q630" s="194"/>
      <c r="R630" s="194"/>
      <c r="S630" s="194"/>
      <c r="T630" s="194"/>
      <c r="U630" s="194"/>
      <c r="V630" s="194"/>
      <c r="W630" s="194"/>
      <c r="X630" s="194"/>
      <c r="Y630" s="194"/>
      <c r="Z630" s="194"/>
    </row>
    <row r="631">
      <c r="A631" s="194"/>
      <c r="B631" s="194"/>
      <c r="C631" s="328"/>
      <c r="D631" s="328"/>
      <c r="E631" s="328"/>
      <c r="F631" s="328"/>
      <c r="G631" s="328"/>
      <c r="H631" s="328"/>
      <c r="I631" s="328"/>
      <c r="J631" s="259"/>
      <c r="K631" s="328"/>
      <c r="L631" s="194"/>
      <c r="M631" s="194"/>
      <c r="N631" s="194"/>
      <c r="O631" s="194"/>
      <c r="P631" s="194"/>
      <c r="Q631" s="194"/>
      <c r="R631" s="194"/>
      <c r="S631" s="194"/>
      <c r="T631" s="194"/>
      <c r="U631" s="194"/>
      <c r="V631" s="194"/>
      <c r="W631" s="194"/>
      <c r="X631" s="194"/>
      <c r="Y631" s="194"/>
      <c r="Z631" s="194"/>
    </row>
    <row r="632">
      <c r="A632" s="194"/>
      <c r="B632" s="194"/>
      <c r="C632" s="328"/>
      <c r="D632" s="328"/>
      <c r="E632" s="328"/>
      <c r="F632" s="328"/>
      <c r="G632" s="328"/>
      <c r="H632" s="328"/>
      <c r="I632" s="328"/>
      <c r="J632" s="259"/>
      <c r="K632" s="328"/>
      <c r="L632" s="194"/>
      <c r="M632" s="194"/>
      <c r="N632" s="194"/>
      <c r="O632" s="194"/>
      <c r="P632" s="194"/>
      <c r="Q632" s="194"/>
      <c r="R632" s="194"/>
      <c r="S632" s="194"/>
      <c r="T632" s="194"/>
      <c r="U632" s="194"/>
      <c r="V632" s="194"/>
      <c r="W632" s="194"/>
      <c r="X632" s="194"/>
      <c r="Y632" s="194"/>
      <c r="Z632" s="194"/>
    </row>
    <row r="633">
      <c r="A633" s="194"/>
      <c r="B633" s="194"/>
      <c r="C633" s="328"/>
      <c r="D633" s="328"/>
      <c r="E633" s="328"/>
      <c r="F633" s="328"/>
      <c r="G633" s="328"/>
      <c r="H633" s="328"/>
      <c r="I633" s="328"/>
      <c r="J633" s="259"/>
      <c r="K633" s="328"/>
      <c r="L633" s="194"/>
      <c r="M633" s="194"/>
      <c r="N633" s="194"/>
      <c r="O633" s="194"/>
      <c r="P633" s="194"/>
      <c r="Q633" s="194"/>
      <c r="R633" s="194"/>
      <c r="S633" s="194"/>
      <c r="T633" s="194"/>
      <c r="U633" s="194"/>
      <c r="V633" s="194"/>
      <c r="W633" s="194"/>
      <c r="X633" s="194"/>
      <c r="Y633" s="194"/>
      <c r="Z633" s="194"/>
    </row>
    <row r="634">
      <c r="A634" s="194"/>
      <c r="B634" s="194"/>
      <c r="C634" s="328"/>
      <c r="D634" s="328"/>
      <c r="E634" s="328"/>
      <c r="F634" s="328"/>
      <c r="G634" s="328"/>
      <c r="H634" s="328"/>
      <c r="I634" s="328"/>
      <c r="J634" s="259"/>
      <c r="K634" s="328"/>
      <c r="L634" s="194"/>
      <c r="M634" s="194"/>
      <c r="N634" s="194"/>
      <c r="O634" s="194"/>
      <c r="P634" s="194"/>
      <c r="Q634" s="194"/>
      <c r="R634" s="194"/>
      <c r="S634" s="194"/>
      <c r="T634" s="194"/>
      <c r="U634" s="194"/>
      <c r="V634" s="194"/>
      <c r="W634" s="194"/>
      <c r="X634" s="194"/>
      <c r="Y634" s="194"/>
      <c r="Z634" s="194"/>
    </row>
    <row r="635">
      <c r="A635" s="194"/>
      <c r="B635" s="194"/>
      <c r="C635" s="328"/>
      <c r="D635" s="328"/>
      <c r="E635" s="328"/>
      <c r="F635" s="328"/>
      <c r="G635" s="328"/>
      <c r="H635" s="328"/>
      <c r="I635" s="328"/>
      <c r="J635" s="259"/>
      <c r="K635" s="328"/>
      <c r="L635" s="194"/>
      <c r="M635" s="194"/>
      <c r="N635" s="194"/>
      <c r="O635" s="194"/>
      <c r="P635" s="194"/>
      <c r="Q635" s="194"/>
      <c r="R635" s="194"/>
      <c r="S635" s="194"/>
      <c r="T635" s="194"/>
      <c r="U635" s="194"/>
      <c r="V635" s="194"/>
      <c r="W635" s="194"/>
      <c r="X635" s="194"/>
      <c r="Y635" s="194"/>
      <c r="Z635" s="194"/>
    </row>
    <row r="636">
      <c r="A636" s="194"/>
      <c r="B636" s="194"/>
      <c r="C636" s="328"/>
      <c r="D636" s="328"/>
      <c r="E636" s="328"/>
      <c r="F636" s="328"/>
      <c r="G636" s="328"/>
      <c r="H636" s="328"/>
      <c r="I636" s="328"/>
      <c r="J636" s="259"/>
      <c r="K636" s="328"/>
      <c r="L636" s="194"/>
      <c r="M636" s="194"/>
      <c r="N636" s="194"/>
      <c r="O636" s="194"/>
      <c r="P636" s="194"/>
      <c r="Q636" s="194"/>
      <c r="R636" s="194"/>
      <c r="S636" s="194"/>
      <c r="T636" s="194"/>
      <c r="U636" s="194"/>
      <c r="V636" s="194"/>
      <c r="W636" s="194"/>
      <c r="X636" s="194"/>
      <c r="Y636" s="194"/>
      <c r="Z636" s="194"/>
    </row>
    <row r="637">
      <c r="A637" s="194"/>
      <c r="B637" s="194"/>
      <c r="C637" s="328"/>
      <c r="D637" s="328"/>
      <c r="E637" s="328"/>
      <c r="F637" s="328"/>
      <c r="G637" s="328"/>
      <c r="H637" s="328"/>
      <c r="I637" s="328"/>
      <c r="J637" s="259"/>
      <c r="K637" s="328"/>
      <c r="L637" s="194"/>
      <c r="M637" s="194"/>
      <c r="N637" s="194"/>
      <c r="O637" s="194"/>
      <c r="P637" s="194"/>
      <c r="Q637" s="194"/>
      <c r="R637" s="194"/>
      <c r="S637" s="194"/>
      <c r="T637" s="194"/>
      <c r="U637" s="194"/>
      <c r="V637" s="194"/>
      <c r="W637" s="194"/>
      <c r="X637" s="194"/>
      <c r="Y637" s="194"/>
      <c r="Z637" s="194"/>
    </row>
    <row r="638">
      <c r="A638" s="194"/>
      <c r="B638" s="194"/>
      <c r="C638" s="328"/>
      <c r="D638" s="328"/>
      <c r="E638" s="328"/>
      <c r="F638" s="328"/>
      <c r="G638" s="328"/>
      <c r="H638" s="328"/>
      <c r="I638" s="328"/>
      <c r="J638" s="259"/>
      <c r="K638" s="328"/>
      <c r="L638" s="194"/>
      <c r="M638" s="194"/>
      <c r="N638" s="194"/>
      <c r="O638" s="194"/>
      <c r="P638" s="194"/>
      <c r="Q638" s="194"/>
      <c r="R638" s="194"/>
      <c r="S638" s="194"/>
      <c r="T638" s="194"/>
      <c r="U638" s="194"/>
      <c r="V638" s="194"/>
      <c r="W638" s="194"/>
      <c r="X638" s="194"/>
      <c r="Y638" s="194"/>
      <c r="Z638" s="194"/>
    </row>
    <row r="639">
      <c r="A639" s="194"/>
      <c r="B639" s="194"/>
      <c r="C639" s="328"/>
      <c r="D639" s="328"/>
      <c r="E639" s="328"/>
      <c r="F639" s="328"/>
      <c r="G639" s="328"/>
      <c r="H639" s="328"/>
      <c r="I639" s="328"/>
      <c r="J639" s="259"/>
      <c r="K639" s="328"/>
      <c r="L639" s="194"/>
      <c r="M639" s="194"/>
      <c r="N639" s="194"/>
      <c r="O639" s="194"/>
      <c r="P639" s="194"/>
      <c r="Q639" s="194"/>
      <c r="R639" s="194"/>
      <c r="S639" s="194"/>
      <c r="T639" s="194"/>
      <c r="U639" s="194"/>
      <c r="V639" s="194"/>
      <c r="W639" s="194"/>
      <c r="X639" s="194"/>
      <c r="Y639" s="194"/>
      <c r="Z639" s="194"/>
    </row>
    <row r="640">
      <c r="A640" s="194"/>
      <c r="B640" s="194"/>
      <c r="C640" s="328"/>
      <c r="D640" s="328"/>
      <c r="E640" s="328"/>
      <c r="F640" s="328"/>
      <c r="G640" s="328"/>
      <c r="H640" s="328"/>
      <c r="I640" s="328"/>
      <c r="J640" s="259"/>
      <c r="K640" s="328"/>
      <c r="L640" s="194"/>
      <c r="M640" s="194"/>
      <c r="N640" s="194"/>
      <c r="O640" s="194"/>
      <c r="P640" s="194"/>
      <c r="Q640" s="194"/>
      <c r="R640" s="194"/>
      <c r="S640" s="194"/>
      <c r="T640" s="194"/>
      <c r="U640" s="194"/>
      <c r="V640" s="194"/>
      <c r="W640" s="194"/>
      <c r="X640" s="194"/>
      <c r="Y640" s="194"/>
      <c r="Z640" s="194"/>
    </row>
    <row r="641">
      <c r="A641" s="194"/>
      <c r="B641" s="194"/>
      <c r="C641" s="328"/>
      <c r="D641" s="328"/>
      <c r="E641" s="328"/>
      <c r="F641" s="328"/>
      <c r="G641" s="328"/>
      <c r="H641" s="328"/>
      <c r="I641" s="328"/>
      <c r="J641" s="259"/>
      <c r="K641" s="328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</row>
    <row r="642">
      <c r="A642" s="194"/>
      <c r="B642" s="194"/>
      <c r="C642" s="328"/>
      <c r="D642" s="328"/>
      <c r="E642" s="328"/>
      <c r="F642" s="328"/>
      <c r="G642" s="328"/>
      <c r="H642" s="328"/>
      <c r="I642" s="328"/>
      <c r="J642" s="259"/>
      <c r="K642" s="328"/>
      <c r="L642" s="194"/>
      <c r="M642" s="194"/>
      <c r="N642" s="194"/>
      <c r="O642" s="194"/>
      <c r="P642" s="194"/>
      <c r="Q642" s="194"/>
      <c r="R642" s="194"/>
      <c r="S642" s="194"/>
      <c r="T642" s="194"/>
      <c r="U642" s="194"/>
      <c r="V642" s="194"/>
      <c r="W642" s="194"/>
      <c r="X642" s="194"/>
      <c r="Y642" s="194"/>
      <c r="Z642" s="194"/>
    </row>
    <row r="643">
      <c r="A643" s="194"/>
      <c r="B643" s="194"/>
      <c r="C643" s="328"/>
      <c r="D643" s="328"/>
      <c r="E643" s="328"/>
      <c r="F643" s="328"/>
      <c r="G643" s="328"/>
      <c r="H643" s="328"/>
      <c r="I643" s="328"/>
      <c r="J643" s="259"/>
      <c r="K643" s="328"/>
      <c r="L643" s="194"/>
      <c r="M643" s="194"/>
      <c r="N643" s="194"/>
      <c r="O643" s="194"/>
      <c r="P643" s="194"/>
      <c r="Q643" s="194"/>
      <c r="R643" s="194"/>
      <c r="S643" s="194"/>
      <c r="T643" s="194"/>
      <c r="U643" s="194"/>
      <c r="V643" s="194"/>
      <c r="W643" s="194"/>
      <c r="X643" s="194"/>
      <c r="Y643" s="194"/>
      <c r="Z643" s="194"/>
    </row>
    <row r="644">
      <c r="A644" s="194"/>
      <c r="B644" s="194"/>
      <c r="C644" s="328"/>
      <c r="D644" s="328"/>
      <c r="E644" s="328"/>
      <c r="F644" s="328"/>
      <c r="G644" s="328"/>
      <c r="H644" s="328"/>
      <c r="I644" s="328"/>
      <c r="J644" s="259"/>
      <c r="K644" s="328"/>
      <c r="L644" s="194"/>
      <c r="M644" s="194"/>
      <c r="N644" s="194"/>
      <c r="O644" s="194"/>
      <c r="P644" s="194"/>
      <c r="Q644" s="194"/>
      <c r="R644" s="194"/>
      <c r="S644" s="194"/>
      <c r="T644" s="194"/>
      <c r="U644" s="194"/>
      <c r="V644" s="194"/>
      <c r="W644" s="194"/>
      <c r="X644" s="194"/>
      <c r="Y644" s="194"/>
      <c r="Z644" s="194"/>
    </row>
    <row r="645">
      <c r="A645" s="194"/>
      <c r="B645" s="194"/>
      <c r="C645" s="328"/>
      <c r="D645" s="328"/>
      <c r="E645" s="328"/>
      <c r="F645" s="328"/>
      <c r="G645" s="328"/>
      <c r="H645" s="328"/>
      <c r="I645" s="328"/>
      <c r="J645" s="259"/>
      <c r="K645" s="328"/>
      <c r="L645" s="194"/>
      <c r="M645" s="194"/>
      <c r="N645" s="194"/>
      <c r="O645" s="194"/>
      <c r="P645" s="194"/>
      <c r="Q645" s="194"/>
      <c r="R645" s="194"/>
      <c r="S645" s="194"/>
      <c r="T645" s="194"/>
      <c r="U645" s="194"/>
      <c r="V645" s="194"/>
      <c r="W645" s="194"/>
      <c r="X645" s="194"/>
      <c r="Y645" s="194"/>
      <c r="Z645" s="194"/>
    </row>
    <row r="646">
      <c r="A646" s="194"/>
      <c r="B646" s="194"/>
      <c r="C646" s="328"/>
      <c r="D646" s="328"/>
      <c r="E646" s="328"/>
      <c r="F646" s="328"/>
      <c r="G646" s="328"/>
      <c r="H646" s="328"/>
      <c r="I646" s="328"/>
      <c r="J646" s="259"/>
      <c r="K646" s="328"/>
      <c r="L646" s="194"/>
      <c r="M646" s="194"/>
      <c r="N646" s="194"/>
      <c r="O646" s="194"/>
      <c r="P646" s="194"/>
      <c r="Q646" s="194"/>
      <c r="R646" s="194"/>
      <c r="S646" s="194"/>
      <c r="T646" s="194"/>
      <c r="U646" s="194"/>
      <c r="V646" s="194"/>
      <c r="W646" s="194"/>
      <c r="X646" s="194"/>
      <c r="Y646" s="194"/>
      <c r="Z646" s="194"/>
    </row>
    <row r="647">
      <c r="A647" s="194"/>
      <c r="B647" s="194"/>
      <c r="C647" s="328"/>
      <c r="D647" s="328"/>
      <c r="E647" s="328"/>
      <c r="F647" s="328"/>
      <c r="G647" s="328"/>
      <c r="H647" s="328"/>
      <c r="I647" s="328"/>
      <c r="J647" s="259"/>
      <c r="K647" s="328"/>
      <c r="L647" s="194"/>
      <c r="M647" s="194"/>
      <c r="N647" s="194"/>
      <c r="O647" s="194"/>
      <c r="P647" s="194"/>
      <c r="Q647" s="194"/>
      <c r="R647" s="194"/>
      <c r="S647" s="194"/>
      <c r="T647" s="194"/>
      <c r="U647" s="194"/>
      <c r="V647" s="194"/>
      <c r="W647" s="194"/>
      <c r="X647" s="194"/>
      <c r="Y647" s="194"/>
      <c r="Z647" s="194"/>
    </row>
    <row r="648">
      <c r="A648" s="194"/>
      <c r="B648" s="194"/>
      <c r="C648" s="328"/>
      <c r="D648" s="328"/>
      <c r="E648" s="328"/>
      <c r="F648" s="328"/>
      <c r="G648" s="328"/>
      <c r="H648" s="328"/>
      <c r="I648" s="328"/>
      <c r="J648" s="259"/>
      <c r="K648" s="328"/>
      <c r="L648" s="194"/>
      <c r="M648" s="194"/>
      <c r="N648" s="194"/>
      <c r="O648" s="194"/>
      <c r="P648" s="194"/>
      <c r="Q648" s="194"/>
      <c r="R648" s="194"/>
      <c r="S648" s="194"/>
      <c r="T648" s="194"/>
      <c r="U648" s="194"/>
      <c r="V648" s="194"/>
      <c r="W648" s="194"/>
      <c r="X648" s="194"/>
      <c r="Y648" s="194"/>
      <c r="Z648" s="194"/>
    </row>
    <row r="649">
      <c r="A649" s="194"/>
      <c r="B649" s="194"/>
      <c r="C649" s="328"/>
      <c r="D649" s="328"/>
      <c r="E649" s="328"/>
      <c r="F649" s="328"/>
      <c r="G649" s="328"/>
      <c r="H649" s="328"/>
      <c r="I649" s="328"/>
      <c r="J649" s="259"/>
      <c r="K649" s="328"/>
      <c r="L649" s="194"/>
      <c r="M649" s="194"/>
      <c r="N649" s="194"/>
      <c r="O649" s="194"/>
      <c r="P649" s="194"/>
      <c r="Q649" s="194"/>
      <c r="R649" s="194"/>
      <c r="S649" s="194"/>
      <c r="T649" s="194"/>
      <c r="U649" s="194"/>
      <c r="V649" s="194"/>
      <c r="W649" s="194"/>
      <c r="X649" s="194"/>
      <c r="Y649" s="194"/>
      <c r="Z649" s="194"/>
    </row>
    <row r="650">
      <c r="A650" s="194"/>
      <c r="B650" s="194"/>
      <c r="C650" s="328"/>
      <c r="D650" s="328"/>
      <c r="E650" s="328"/>
      <c r="F650" s="328"/>
      <c r="G650" s="328"/>
      <c r="H650" s="328"/>
      <c r="I650" s="328"/>
      <c r="J650" s="259"/>
      <c r="K650" s="328"/>
      <c r="L650" s="194"/>
      <c r="M650" s="194"/>
      <c r="N650" s="194"/>
      <c r="O650" s="194"/>
      <c r="P650" s="194"/>
      <c r="Q650" s="194"/>
      <c r="R650" s="194"/>
      <c r="S650" s="194"/>
      <c r="T650" s="194"/>
      <c r="U650" s="194"/>
      <c r="V650" s="194"/>
      <c r="W650" s="194"/>
      <c r="X650" s="194"/>
      <c r="Y650" s="194"/>
      <c r="Z650" s="194"/>
    </row>
    <row r="651">
      <c r="A651" s="194"/>
      <c r="B651" s="194"/>
      <c r="C651" s="328"/>
      <c r="D651" s="328"/>
      <c r="E651" s="328"/>
      <c r="F651" s="328"/>
      <c r="G651" s="328"/>
      <c r="H651" s="328"/>
      <c r="I651" s="328"/>
      <c r="J651" s="259"/>
      <c r="K651" s="328"/>
      <c r="L651" s="194"/>
      <c r="M651" s="194"/>
      <c r="N651" s="194"/>
      <c r="O651" s="194"/>
      <c r="P651" s="194"/>
      <c r="Q651" s="194"/>
      <c r="R651" s="194"/>
      <c r="S651" s="194"/>
      <c r="T651" s="194"/>
      <c r="U651" s="194"/>
      <c r="V651" s="194"/>
      <c r="W651" s="194"/>
      <c r="X651" s="194"/>
      <c r="Y651" s="194"/>
      <c r="Z651" s="194"/>
    </row>
    <row r="652">
      <c r="A652" s="194"/>
      <c r="B652" s="194"/>
      <c r="C652" s="328"/>
      <c r="D652" s="328"/>
      <c r="E652" s="328"/>
      <c r="F652" s="328"/>
      <c r="G652" s="328"/>
      <c r="H652" s="328"/>
      <c r="I652" s="328"/>
      <c r="J652" s="259"/>
      <c r="K652" s="328"/>
      <c r="L652" s="194"/>
      <c r="M652" s="194"/>
      <c r="N652" s="194"/>
      <c r="O652" s="194"/>
      <c r="P652" s="194"/>
      <c r="Q652" s="194"/>
      <c r="R652" s="194"/>
      <c r="S652" s="194"/>
      <c r="T652" s="194"/>
      <c r="U652" s="194"/>
      <c r="V652" s="194"/>
      <c r="W652" s="194"/>
      <c r="X652" s="194"/>
      <c r="Y652" s="194"/>
      <c r="Z652" s="194"/>
    </row>
    <row r="653">
      <c r="A653" s="194"/>
      <c r="B653" s="194"/>
      <c r="C653" s="328"/>
      <c r="D653" s="328"/>
      <c r="E653" s="328"/>
      <c r="F653" s="328"/>
      <c r="G653" s="328"/>
      <c r="H653" s="328"/>
      <c r="I653" s="328"/>
      <c r="J653" s="259"/>
      <c r="K653" s="328"/>
      <c r="L653" s="194"/>
      <c r="M653" s="194"/>
      <c r="N653" s="194"/>
      <c r="O653" s="194"/>
      <c r="P653" s="194"/>
      <c r="Q653" s="194"/>
      <c r="R653" s="194"/>
      <c r="S653" s="194"/>
      <c r="T653" s="194"/>
      <c r="U653" s="194"/>
      <c r="V653" s="194"/>
      <c r="W653" s="194"/>
      <c r="X653" s="194"/>
      <c r="Y653" s="194"/>
      <c r="Z653" s="194"/>
    </row>
    <row r="654">
      <c r="A654" s="194"/>
      <c r="B654" s="194"/>
      <c r="C654" s="328"/>
      <c r="D654" s="328"/>
      <c r="E654" s="328"/>
      <c r="F654" s="328"/>
      <c r="G654" s="328"/>
      <c r="H654" s="328"/>
      <c r="I654" s="328"/>
      <c r="J654" s="259"/>
      <c r="K654" s="328"/>
      <c r="L654" s="194"/>
      <c r="M654" s="194"/>
      <c r="N654" s="194"/>
      <c r="O654" s="194"/>
      <c r="P654" s="194"/>
      <c r="Q654" s="194"/>
      <c r="R654" s="194"/>
      <c r="S654" s="194"/>
      <c r="T654" s="194"/>
      <c r="U654" s="194"/>
      <c r="V654" s="194"/>
      <c r="W654" s="194"/>
      <c r="X654" s="194"/>
      <c r="Y654" s="194"/>
      <c r="Z654" s="194"/>
    </row>
    <row r="655">
      <c r="A655" s="194"/>
      <c r="B655" s="194"/>
      <c r="C655" s="328"/>
      <c r="D655" s="328"/>
      <c r="E655" s="328"/>
      <c r="F655" s="328"/>
      <c r="G655" s="328"/>
      <c r="H655" s="328"/>
      <c r="I655" s="328"/>
      <c r="J655" s="259"/>
      <c r="K655" s="328"/>
      <c r="L655" s="194"/>
      <c r="M655" s="194"/>
      <c r="N655" s="194"/>
      <c r="O655" s="194"/>
      <c r="P655" s="194"/>
      <c r="Q655" s="194"/>
      <c r="R655" s="194"/>
      <c r="S655" s="194"/>
      <c r="T655" s="194"/>
      <c r="U655" s="194"/>
      <c r="V655" s="194"/>
      <c r="W655" s="194"/>
      <c r="X655" s="194"/>
      <c r="Y655" s="194"/>
      <c r="Z655" s="194"/>
    </row>
    <row r="656">
      <c r="A656" s="194"/>
      <c r="B656" s="194"/>
      <c r="C656" s="328"/>
      <c r="D656" s="328"/>
      <c r="E656" s="328"/>
      <c r="F656" s="328"/>
      <c r="G656" s="328"/>
      <c r="H656" s="328"/>
      <c r="I656" s="328"/>
      <c r="J656" s="259"/>
      <c r="K656" s="328"/>
      <c r="L656" s="194"/>
      <c r="M656" s="194"/>
      <c r="N656" s="194"/>
      <c r="O656" s="194"/>
      <c r="P656" s="194"/>
      <c r="Q656" s="194"/>
      <c r="R656" s="194"/>
      <c r="S656" s="194"/>
      <c r="T656" s="194"/>
      <c r="U656" s="194"/>
      <c r="V656" s="194"/>
      <c r="W656" s="194"/>
      <c r="X656" s="194"/>
      <c r="Y656" s="194"/>
      <c r="Z656" s="194"/>
    </row>
    <row r="657">
      <c r="A657" s="194"/>
      <c r="B657" s="194"/>
      <c r="C657" s="328"/>
      <c r="D657" s="328"/>
      <c r="E657" s="328"/>
      <c r="F657" s="328"/>
      <c r="G657" s="328"/>
      <c r="H657" s="328"/>
      <c r="I657" s="328"/>
      <c r="J657" s="259"/>
      <c r="K657" s="328"/>
      <c r="L657" s="194"/>
      <c r="M657" s="194"/>
      <c r="N657" s="194"/>
      <c r="O657" s="194"/>
      <c r="P657" s="194"/>
      <c r="Q657" s="194"/>
      <c r="R657" s="194"/>
      <c r="S657" s="194"/>
      <c r="T657" s="194"/>
      <c r="U657" s="194"/>
      <c r="V657" s="194"/>
      <c r="W657" s="194"/>
      <c r="X657" s="194"/>
      <c r="Y657" s="194"/>
      <c r="Z657" s="194"/>
    </row>
    <row r="658">
      <c r="A658" s="194"/>
      <c r="B658" s="194"/>
      <c r="C658" s="328"/>
      <c r="D658" s="328"/>
      <c r="E658" s="328"/>
      <c r="F658" s="328"/>
      <c r="G658" s="328"/>
      <c r="H658" s="328"/>
      <c r="I658" s="328"/>
      <c r="J658" s="259"/>
      <c r="K658" s="328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</row>
    <row r="659">
      <c r="A659" s="194"/>
      <c r="B659" s="194"/>
      <c r="C659" s="328"/>
      <c r="D659" s="328"/>
      <c r="E659" s="328"/>
      <c r="F659" s="328"/>
      <c r="G659" s="328"/>
      <c r="H659" s="328"/>
      <c r="I659" s="328"/>
      <c r="J659" s="259"/>
      <c r="K659" s="328"/>
      <c r="L659" s="194"/>
      <c r="M659" s="194"/>
      <c r="N659" s="194"/>
      <c r="O659" s="194"/>
      <c r="P659" s="194"/>
      <c r="Q659" s="194"/>
      <c r="R659" s="194"/>
      <c r="S659" s="194"/>
      <c r="T659" s="194"/>
      <c r="U659" s="194"/>
      <c r="V659" s="194"/>
      <c r="W659" s="194"/>
      <c r="X659" s="194"/>
      <c r="Y659" s="194"/>
      <c r="Z659" s="194"/>
    </row>
    <row r="660">
      <c r="A660" s="194"/>
      <c r="B660" s="194"/>
      <c r="C660" s="328"/>
      <c r="D660" s="328"/>
      <c r="E660" s="328"/>
      <c r="F660" s="328"/>
      <c r="G660" s="328"/>
      <c r="H660" s="328"/>
      <c r="I660" s="328"/>
      <c r="J660" s="259"/>
      <c r="K660" s="328"/>
      <c r="L660" s="194"/>
      <c r="M660" s="194"/>
      <c r="N660" s="194"/>
      <c r="O660" s="194"/>
      <c r="P660" s="194"/>
      <c r="Q660" s="194"/>
      <c r="R660" s="194"/>
      <c r="S660" s="194"/>
      <c r="T660" s="194"/>
      <c r="U660" s="194"/>
      <c r="V660" s="194"/>
      <c r="W660" s="194"/>
      <c r="X660" s="194"/>
      <c r="Y660" s="194"/>
      <c r="Z660" s="194"/>
    </row>
    <row r="661">
      <c r="A661" s="194"/>
      <c r="B661" s="194"/>
      <c r="C661" s="328"/>
      <c r="D661" s="328"/>
      <c r="E661" s="328"/>
      <c r="F661" s="328"/>
      <c r="G661" s="328"/>
      <c r="H661" s="328"/>
      <c r="I661" s="328"/>
      <c r="J661" s="259"/>
      <c r="K661" s="328"/>
      <c r="L661" s="194"/>
      <c r="M661" s="194"/>
      <c r="N661" s="194"/>
      <c r="O661" s="194"/>
      <c r="P661" s="194"/>
      <c r="Q661" s="194"/>
      <c r="R661" s="194"/>
      <c r="S661" s="194"/>
      <c r="T661" s="194"/>
      <c r="U661" s="194"/>
      <c r="V661" s="194"/>
      <c r="W661" s="194"/>
      <c r="X661" s="194"/>
      <c r="Y661" s="194"/>
      <c r="Z661" s="194"/>
    </row>
    <row r="662">
      <c r="A662" s="194"/>
      <c r="B662" s="194"/>
      <c r="C662" s="328"/>
      <c r="D662" s="328"/>
      <c r="E662" s="328"/>
      <c r="F662" s="328"/>
      <c r="G662" s="328"/>
      <c r="H662" s="328"/>
      <c r="I662" s="328"/>
      <c r="J662" s="259"/>
      <c r="K662" s="328"/>
      <c r="L662" s="194"/>
      <c r="M662" s="194"/>
      <c r="N662" s="194"/>
      <c r="O662" s="194"/>
      <c r="P662" s="194"/>
      <c r="Q662" s="194"/>
      <c r="R662" s="194"/>
      <c r="S662" s="194"/>
      <c r="T662" s="194"/>
      <c r="U662" s="194"/>
      <c r="V662" s="194"/>
      <c r="W662" s="194"/>
      <c r="X662" s="194"/>
      <c r="Y662" s="194"/>
      <c r="Z662" s="194"/>
    </row>
    <row r="663">
      <c r="A663" s="194"/>
      <c r="B663" s="194"/>
      <c r="C663" s="328"/>
      <c r="D663" s="328"/>
      <c r="E663" s="328"/>
      <c r="F663" s="328"/>
      <c r="G663" s="328"/>
      <c r="H663" s="328"/>
      <c r="I663" s="328"/>
      <c r="J663" s="259"/>
      <c r="K663" s="328"/>
      <c r="L663" s="194"/>
      <c r="M663" s="194"/>
      <c r="N663" s="194"/>
      <c r="O663" s="194"/>
      <c r="P663" s="194"/>
      <c r="Q663" s="194"/>
      <c r="R663" s="194"/>
      <c r="S663" s="194"/>
      <c r="T663" s="194"/>
      <c r="U663" s="194"/>
      <c r="V663" s="194"/>
      <c r="W663" s="194"/>
      <c r="X663" s="194"/>
      <c r="Y663" s="194"/>
      <c r="Z663" s="194"/>
    </row>
    <row r="664">
      <c r="A664" s="194"/>
      <c r="B664" s="194"/>
      <c r="C664" s="328"/>
      <c r="D664" s="328"/>
      <c r="E664" s="328"/>
      <c r="F664" s="328"/>
      <c r="G664" s="328"/>
      <c r="H664" s="328"/>
      <c r="I664" s="328"/>
      <c r="J664" s="259"/>
      <c r="K664" s="328"/>
      <c r="L664" s="194"/>
      <c r="M664" s="194"/>
      <c r="N664" s="194"/>
      <c r="O664" s="194"/>
      <c r="P664" s="194"/>
      <c r="Q664" s="194"/>
      <c r="R664" s="194"/>
      <c r="S664" s="194"/>
      <c r="T664" s="194"/>
      <c r="U664" s="194"/>
      <c r="V664" s="194"/>
      <c r="W664" s="194"/>
      <c r="X664" s="194"/>
      <c r="Y664" s="194"/>
      <c r="Z664" s="194"/>
    </row>
    <row r="665">
      <c r="A665" s="194"/>
      <c r="B665" s="194"/>
      <c r="C665" s="328"/>
      <c r="D665" s="328"/>
      <c r="E665" s="328"/>
      <c r="F665" s="328"/>
      <c r="G665" s="328"/>
      <c r="H665" s="328"/>
      <c r="I665" s="328"/>
      <c r="J665" s="259"/>
      <c r="K665" s="328"/>
      <c r="L665" s="194"/>
      <c r="M665" s="194"/>
      <c r="N665" s="194"/>
      <c r="O665" s="194"/>
      <c r="P665" s="194"/>
      <c r="Q665" s="194"/>
      <c r="R665" s="194"/>
      <c r="S665" s="194"/>
      <c r="T665" s="194"/>
      <c r="U665" s="194"/>
      <c r="V665" s="194"/>
      <c r="W665" s="194"/>
      <c r="X665" s="194"/>
      <c r="Y665" s="194"/>
      <c r="Z665" s="194"/>
    </row>
    <row r="666">
      <c r="A666" s="194"/>
      <c r="B666" s="194"/>
      <c r="C666" s="328"/>
      <c r="D666" s="328"/>
      <c r="E666" s="328"/>
      <c r="F666" s="328"/>
      <c r="G666" s="328"/>
      <c r="H666" s="328"/>
      <c r="I666" s="328"/>
      <c r="J666" s="259"/>
      <c r="K666" s="328"/>
      <c r="L666" s="194"/>
      <c r="M666" s="194"/>
      <c r="N666" s="194"/>
      <c r="O666" s="194"/>
      <c r="P666" s="194"/>
      <c r="Q666" s="194"/>
      <c r="R666" s="194"/>
      <c r="S666" s="194"/>
      <c r="T666" s="194"/>
      <c r="U666" s="194"/>
      <c r="V666" s="194"/>
      <c r="W666" s="194"/>
      <c r="X666" s="194"/>
      <c r="Y666" s="194"/>
      <c r="Z666" s="194"/>
    </row>
    <row r="667">
      <c r="A667" s="194"/>
      <c r="B667" s="194"/>
      <c r="C667" s="328"/>
      <c r="D667" s="328"/>
      <c r="E667" s="328"/>
      <c r="F667" s="328"/>
      <c r="G667" s="328"/>
      <c r="H667" s="328"/>
      <c r="I667" s="328"/>
      <c r="J667" s="259"/>
      <c r="K667" s="328"/>
      <c r="L667" s="194"/>
      <c r="M667" s="194"/>
      <c r="N667" s="194"/>
      <c r="O667" s="194"/>
      <c r="P667" s="194"/>
      <c r="Q667" s="194"/>
      <c r="R667" s="194"/>
      <c r="S667" s="194"/>
      <c r="T667" s="194"/>
      <c r="U667" s="194"/>
      <c r="V667" s="194"/>
      <c r="W667" s="194"/>
      <c r="X667" s="194"/>
      <c r="Y667" s="194"/>
      <c r="Z667" s="194"/>
    </row>
    <row r="668">
      <c r="A668" s="194"/>
      <c r="B668" s="194"/>
      <c r="C668" s="328"/>
      <c r="D668" s="328"/>
      <c r="E668" s="328"/>
      <c r="F668" s="328"/>
      <c r="G668" s="328"/>
      <c r="H668" s="328"/>
      <c r="I668" s="328"/>
      <c r="J668" s="259"/>
      <c r="K668" s="328"/>
      <c r="L668" s="194"/>
      <c r="M668" s="194"/>
      <c r="N668" s="194"/>
      <c r="O668" s="194"/>
      <c r="P668" s="194"/>
      <c r="Q668" s="194"/>
      <c r="R668" s="194"/>
      <c r="S668" s="194"/>
      <c r="T668" s="194"/>
      <c r="U668" s="194"/>
      <c r="V668" s="194"/>
      <c r="W668" s="194"/>
      <c r="X668" s="194"/>
      <c r="Y668" s="194"/>
      <c r="Z668" s="194"/>
    </row>
    <row r="669">
      <c r="A669" s="194"/>
      <c r="B669" s="194"/>
      <c r="C669" s="328"/>
      <c r="D669" s="328"/>
      <c r="E669" s="328"/>
      <c r="F669" s="328"/>
      <c r="G669" s="328"/>
      <c r="H669" s="328"/>
      <c r="I669" s="328"/>
      <c r="J669" s="259"/>
      <c r="K669" s="328"/>
      <c r="L669" s="194"/>
      <c r="M669" s="194"/>
      <c r="N669" s="194"/>
      <c r="O669" s="194"/>
      <c r="P669" s="194"/>
      <c r="Q669" s="194"/>
      <c r="R669" s="194"/>
      <c r="S669" s="194"/>
      <c r="T669" s="194"/>
      <c r="U669" s="194"/>
      <c r="V669" s="194"/>
      <c r="W669" s="194"/>
      <c r="X669" s="194"/>
      <c r="Y669" s="194"/>
      <c r="Z669" s="194"/>
    </row>
    <row r="670">
      <c r="A670" s="194"/>
      <c r="B670" s="194"/>
      <c r="C670" s="328"/>
      <c r="D670" s="328"/>
      <c r="E670" s="328"/>
      <c r="F670" s="328"/>
      <c r="G670" s="328"/>
      <c r="H670" s="328"/>
      <c r="I670" s="328"/>
      <c r="J670" s="259"/>
      <c r="K670" s="328"/>
      <c r="L670" s="194"/>
      <c r="M670" s="194"/>
      <c r="N670" s="194"/>
      <c r="O670" s="194"/>
      <c r="P670" s="194"/>
      <c r="Q670" s="194"/>
      <c r="R670" s="194"/>
      <c r="S670" s="194"/>
      <c r="T670" s="194"/>
      <c r="U670" s="194"/>
      <c r="V670" s="194"/>
      <c r="W670" s="194"/>
      <c r="X670" s="194"/>
      <c r="Y670" s="194"/>
      <c r="Z670" s="194"/>
    </row>
    <row r="671">
      <c r="A671" s="194"/>
      <c r="B671" s="194"/>
      <c r="C671" s="328"/>
      <c r="D671" s="328"/>
      <c r="E671" s="328"/>
      <c r="F671" s="328"/>
      <c r="G671" s="328"/>
      <c r="H671" s="328"/>
      <c r="I671" s="328"/>
      <c r="J671" s="259"/>
      <c r="K671" s="328"/>
      <c r="L671" s="194"/>
      <c r="M671" s="194"/>
      <c r="N671" s="194"/>
      <c r="O671" s="194"/>
      <c r="P671" s="194"/>
      <c r="Q671" s="194"/>
      <c r="R671" s="194"/>
      <c r="S671" s="194"/>
      <c r="T671" s="194"/>
      <c r="U671" s="194"/>
      <c r="V671" s="194"/>
      <c r="W671" s="194"/>
      <c r="X671" s="194"/>
      <c r="Y671" s="194"/>
      <c r="Z671" s="194"/>
    </row>
    <row r="672">
      <c r="A672" s="194"/>
      <c r="B672" s="194"/>
      <c r="C672" s="328"/>
      <c r="D672" s="328"/>
      <c r="E672" s="328"/>
      <c r="F672" s="328"/>
      <c r="G672" s="328"/>
      <c r="H672" s="328"/>
      <c r="I672" s="328"/>
      <c r="J672" s="259"/>
      <c r="K672" s="328"/>
      <c r="L672" s="194"/>
      <c r="M672" s="194"/>
      <c r="N672" s="194"/>
      <c r="O672" s="194"/>
      <c r="P672" s="194"/>
      <c r="Q672" s="194"/>
      <c r="R672" s="194"/>
      <c r="S672" s="194"/>
      <c r="T672" s="194"/>
      <c r="U672" s="194"/>
      <c r="V672" s="194"/>
      <c r="W672" s="194"/>
      <c r="X672" s="194"/>
      <c r="Y672" s="194"/>
      <c r="Z672" s="194"/>
    </row>
    <row r="673">
      <c r="A673" s="194"/>
      <c r="B673" s="194"/>
      <c r="C673" s="328"/>
      <c r="D673" s="328"/>
      <c r="E673" s="328"/>
      <c r="F673" s="328"/>
      <c r="G673" s="328"/>
      <c r="H673" s="328"/>
      <c r="I673" s="328"/>
      <c r="J673" s="259"/>
      <c r="K673" s="328"/>
      <c r="L673" s="194"/>
      <c r="M673" s="194"/>
      <c r="N673" s="194"/>
      <c r="O673" s="194"/>
      <c r="P673" s="194"/>
      <c r="Q673" s="194"/>
      <c r="R673" s="194"/>
      <c r="S673" s="194"/>
      <c r="T673" s="194"/>
      <c r="U673" s="194"/>
      <c r="V673" s="194"/>
      <c r="W673" s="194"/>
      <c r="X673" s="194"/>
      <c r="Y673" s="194"/>
      <c r="Z673" s="194"/>
    </row>
    <row r="674">
      <c r="A674" s="194"/>
      <c r="B674" s="194"/>
      <c r="C674" s="328"/>
      <c r="D674" s="328"/>
      <c r="E674" s="328"/>
      <c r="F674" s="328"/>
      <c r="G674" s="328"/>
      <c r="H674" s="328"/>
      <c r="I674" s="328"/>
      <c r="J674" s="259"/>
      <c r="K674" s="328"/>
      <c r="L674" s="194"/>
      <c r="M674" s="194"/>
      <c r="N674" s="194"/>
      <c r="O674" s="194"/>
      <c r="P674" s="194"/>
      <c r="Q674" s="194"/>
      <c r="R674" s="194"/>
      <c r="S674" s="194"/>
      <c r="T674" s="194"/>
      <c r="U674" s="194"/>
      <c r="V674" s="194"/>
      <c r="W674" s="194"/>
      <c r="X674" s="194"/>
      <c r="Y674" s="194"/>
      <c r="Z674" s="194"/>
    </row>
    <row r="675">
      <c r="A675" s="194"/>
      <c r="B675" s="194"/>
      <c r="C675" s="328"/>
      <c r="D675" s="328"/>
      <c r="E675" s="328"/>
      <c r="F675" s="328"/>
      <c r="G675" s="328"/>
      <c r="H675" s="328"/>
      <c r="I675" s="328"/>
      <c r="J675" s="259"/>
      <c r="K675" s="328"/>
      <c r="L675" s="194"/>
      <c r="M675" s="194"/>
      <c r="N675" s="194"/>
      <c r="O675" s="194"/>
      <c r="P675" s="194"/>
      <c r="Q675" s="194"/>
      <c r="R675" s="194"/>
      <c r="S675" s="194"/>
      <c r="T675" s="194"/>
      <c r="U675" s="194"/>
      <c r="V675" s="194"/>
      <c r="W675" s="194"/>
      <c r="X675" s="194"/>
      <c r="Y675" s="194"/>
      <c r="Z675" s="194"/>
    </row>
    <row r="676">
      <c r="A676" s="194"/>
      <c r="B676" s="194"/>
      <c r="C676" s="328"/>
      <c r="D676" s="328"/>
      <c r="E676" s="328"/>
      <c r="F676" s="328"/>
      <c r="G676" s="328"/>
      <c r="H676" s="328"/>
      <c r="I676" s="328"/>
      <c r="J676" s="259"/>
      <c r="K676" s="328"/>
      <c r="L676" s="194"/>
      <c r="M676" s="194"/>
      <c r="N676" s="194"/>
      <c r="O676" s="194"/>
      <c r="P676" s="194"/>
      <c r="Q676" s="194"/>
      <c r="R676" s="194"/>
      <c r="S676" s="194"/>
      <c r="T676" s="194"/>
      <c r="U676" s="194"/>
      <c r="V676" s="194"/>
      <c r="W676" s="194"/>
      <c r="X676" s="194"/>
      <c r="Y676" s="194"/>
      <c r="Z676" s="194"/>
    </row>
    <row r="677">
      <c r="A677" s="194"/>
      <c r="B677" s="194"/>
      <c r="C677" s="328"/>
      <c r="D677" s="328"/>
      <c r="E677" s="328"/>
      <c r="F677" s="328"/>
      <c r="G677" s="328"/>
      <c r="H677" s="328"/>
      <c r="I677" s="328"/>
      <c r="J677" s="259"/>
      <c r="K677" s="328"/>
      <c r="L677" s="194"/>
      <c r="M677" s="194"/>
      <c r="N677" s="194"/>
      <c r="O677" s="194"/>
      <c r="P677" s="194"/>
      <c r="Q677" s="194"/>
      <c r="R677" s="194"/>
      <c r="S677" s="194"/>
      <c r="T677" s="194"/>
      <c r="U677" s="194"/>
      <c r="V677" s="194"/>
      <c r="W677" s="194"/>
      <c r="X677" s="194"/>
      <c r="Y677" s="194"/>
      <c r="Z677" s="194"/>
    </row>
    <row r="678">
      <c r="A678" s="194"/>
      <c r="B678" s="194"/>
      <c r="C678" s="328"/>
      <c r="D678" s="328"/>
      <c r="E678" s="328"/>
      <c r="F678" s="328"/>
      <c r="G678" s="328"/>
      <c r="H678" s="328"/>
      <c r="I678" s="328"/>
      <c r="J678" s="259"/>
      <c r="K678" s="328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</row>
    <row r="679">
      <c r="A679" s="194"/>
      <c r="B679" s="194"/>
      <c r="C679" s="328"/>
      <c r="D679" s="328"/>
      <c r="E679" s="328"/>
      <c r="F679" s="328"/>
      <c r="G679" s="328"/>
      <c r="H679" s="328"/>
      <c r="I679" s="328"/>
      <c r="J679" s="259"/>
      <c r="K679" s="328"/>
      <c r="L679" s="194"/>
      <c r="M679" s="194"/>
      <c r="N679" s="194"/>
      <c r="O679" s="194"/>
      <c r="P679" s="194"/>
      <c r="Q679" s="194"/>
      <c r="R679" s="194"/>
      <c r="S679" s="194"/>
      <c r="T679" s="194"/>
      <c r="U679" s="194"/>
      <c r="V679" s="194"/>
      <c r="W679" s="194"/>
      <c r="X679" s="194"/>
      <c r="Y679" s="194"/>
      <c r="Z679" s="194"/>
    </row>
    <row r="680">
      <c r="A680" s="194"/>
      <c r="B680" s="194"/>
      <c r="C680" s="328"/>
      <c r="D680" s="328"/>
      <c r="E680" s="328"/>
      <c r="F680" s="328"/>
      <c r="G680" s="328"/>
      <c r="H680" s="328"/>
      <c r="I680" s="328"/>
      <c r="J680" s="259"/>
      <c r="K680" s="328"/>
      <c r="L680" s="194"/>
      <c r="M680" s="194"/>
      <c r="N680" s="194"/>
      <c r="O680" s="194"/>
      <c r="P680" s="194"/>
      <c r="Q680" s="194"/>
      <c r="R680" s="194"/>
      <c r="S680" s="194"/>
      <c r="T680" s="194"/>
      <c r="U680" s="194"/>
      <c r="V680" s="194"/>
      <c r="W680" s="194"/>
      <c r="X680" s="194"/>
      <c r="Y680" s="194"/>
      <c r="Z680" s="194"/>
    </row>
    <row r="681">
      <c r="A681" s="194"/>
      <c r="B681" s="194"/>
      <c r="C681" s="328"/>
      <c r="D681" s="328"/>
      <c r="E681" s="328"/>
      <c r="F681" s="328"/>
      <c r="G681" s="328"/>
      <c r="H681" s="328"/>
      <c r="I681" s="328"/>
      <c r="J681" s="259"/>
      <c r="K681" s="328"/>
      <c r="L681" s="194"/>
      <c r="M681" s="194"/>
      <c r="N681" s="194"/>
      <c r="O681" s="194"/>
      <c r="P681" s="194"/>
      <c r="Q681" s="194"/>
      <c r="R681" s="194"/>
      <c r="S681" s="194"/>
      <c r="T681" s="194"/>
      <c r="U681" s="194"/>
      <c r="V681" s="194"/>
      <c r="W681" s="194"/>
      <c r="X681" s="194"/>
      <c r="Y681" s="194"/>
      <c r="Z681" s="194"/>
    </row>
    <row r="682">
      <c r="A682" s="194"/>
      <c r="B682" s="194"/>
      <c r="C682" s="328"/>
      <c r="D682" s="328"/>
      <c r="E682" s="328"/>
      <c r="F682" s="328"/>
      <c r="G682" s="328"/>
      <c r="H682" s="328"/>
      <c r="I682" s="328"/>
      <c r="J682" s="259"/>
      <c r="K682" s="328"/>
      <c r="L682" s="194"/>
      <c r="M682" s="194"/>
      <c r="N682" s="194"/>
      <c r="O682" s="194"/>
      <c r="P682" s="194"/>
      <c r="Q682" s="194"/>
      <c r="R682" s="194"/>
      <c r="S682" s="194"/>
      <c r="T682" s="194"/>
      <c r="U682" s="194"/>
      <c r="V682" s="194"/>
      <c r="W682" s="194"/>
      <c r="X682" s="194"/>
      <c r="Y682" s="194"/>
      <c r="Z682" s="194"/>
    </row>
    <row r="683">
      <c r="A683" s="194"/>
      <c r="B683" s="194"/>
      <c r="C683" s="328"/>
      <c r="D683" s="328"/>
      <c r="E683" s="328"/>
      <c r="F683" s="328"/>
      <c r="G683" s="328"/>
      <c r="H683" s="328"/>
      <c r="I683" s="328"/>
      <c r="J683" s="259"/>
      <c r="K683" s="328"/>
      <c r="L683" s="194"/>
      <c r="M683" s="194"/>
      <c r="N683" s="194"/>
      <c r="O683" s="194"/>
      <c r="P683" s="194"/>
      <c r="Q683" s="194"/>
      <c r="R683" s="194"/>
      <c r="S683" s="194"/>
      <c r="T683" s="194"/>
      <c r="U683" s="194"/>
      <c r="V683" s="194"/>
      <c r="W683" s="194"/>
      <c r="X683" s="194"/>
      <c r="Y683" s="194"/>
      <c r="Z683" s="194"/>
    </row>
    <row r="684">
      <c r="A684" s="194"/>
      <c r="B684" s="194"/>
      <c r="C684" s="328"/>
      <c r="D684" s="328"/>
      <c r="E684" s="328"/>
      <c r="F684" s="328"/>
      <c r="G684" s="328"/>
      <c r="H684" s="328"/>
      <c r="I684" s="328"/>
      <c r="J684" s="259"/>
      <c r="K684" s="328"/>
      <c r="L684" s="194"/>
      <c r="M684" s="194"/>
      <c r="N684" s="194"/>
      <c r="O684" s="194"/>
      <c r="P684" s="194"/>
      <c r="Q684" s="194"/>
      <c r="R684" s="194"/>
      <c r="S684" s="194"/>
      <c r="T684" s="194"/>
      <c r="U684" s="194"/>
      <c r="V684" s="194"/>
      <c r="W684" s="194"/>
      <c r="X684" s="194"/>
      <c r="Y684" s="194"/>
      <c r="Z684" s="194"/>
    </row>
    <row r="685">
      <c r="A685" s="194"/>
      <c r="B685" s="194"/>
      <c r="C685" s="328"/>
      <c r="D685" s="328"/>
      <c r="E685" s="328"/>
      <c r="F685" s="328"/>
      <c r="G685" s="328"/>
      <c r="H685" s="328"/>
      <c r="I685" s="328"/>
      <c r="J685" s="259"/>
      <c r="K685" s="328"/>
      <c r="L685" s="194"/>
      <c r="M685" s="194"/>
      <c r="N685" s="194"/>
      <c r="O685" s="194"/>
      <c r="P685" s="194"/>
      <c r="Q685" s="194"/>
      <c r="R685" s="194"/>
      <c r="S685" s="194"/>
      <c r="T685" s="194"/>
      <c r="U685" s="194"/>
      <c r="V685" s="194"/>
      <c r="W685" s="194"/>
      <c r="X685" s="194"/>
      <c r="Y685" s="194"/>
      <c r="Z685" s="194"/>
    </row>
    <row r="686">
      <c r="A686" s="194"/>
      <c r="B686" s="194"/>
      <c r="C686" s="328"/>
      <c r="D686" s="328"/>
      <c r="E686" s="328"/>
      <c r="F686" s="328"/>
      <c r="G686" s="328"/>
      <c r="H686" s="328"/>
      <c r="I686" s="328"/>
      <c r="J686" s="259"/>
      <c r="K686" s="328"/>
      <c r="L686" s="194"/>
      <c r="M686" s="194"/>
      <c r="N686" s="194"/>
      <c r="O686" s="194"/>
      <c r="P686" s="194"/>
      <c r="Q686" s="194"/>
      <c r="R686" s="194"/>
      <c r="S686" s="194"/>
      <c r="T686" s="194"/>
      <c r="U686" s="194"/>
      <c r="V686" s="194"/>
      <c r="W686" s="194"/>
      <c r="X686" s="194"/>
      <c r="Y686" s="194"/>
      <c r="Z686" s="194"/>
    </row>
    <row r="687">
      <c r="A687" s="194"/>
      <c r="B687" s="194"/>
      <c r="C687" s="328"/>
      <c r="D687" s="328"/>
      <c r="E687" s="328"/>
      <c r="F687" s="328"/>
      <c r="G687" s="328"/>
      <c r="H687" s="328"/>
      <c r="I687" s="328"/>
      <c r="J687" s="259"/>
      <c r="K687" s="328"/>
      <c r="L687" s="194"/>
      <c r="M687" s="194"/>
      <c r="N687" s="194"/>
      <c r="O687" s="194"/>
      <c r="P687" s="194"/>
      <c r="Q687" s="194"/>
      <c r="R687" s="194"/>
      <c r="S687" s="194"/>
      <c r="T687" s="194"/>
      <c r="U687" s="194"/>
      <c r="V687" s="194"/>
      <c r="W687" s="194"/>
      <c r="X687" s="194"/>
      <c r="Y687" s="194"/>
      <c r="Z687" s="194"/>
    </row>
    <row r="688">
      <c r="A688" s="194"/>
      <c r="B688" s="194"/>
      <c r="C688" s="328"/>
      <c r="D688" s="328"/>
      <c r="E688" s="328"/>
      <c r="F688" s="328"/>
      <c r="G688" s="328"/>
      <c r="H688" s="328"/>
      <c r="I688" s="328"/>
      <c r="J688" s="259"/>
      <c r="K688" s="328"/>
      <c r="L688" s="194"/>
      <c r="M688" s="194"/>
      <c r="N688" s="194"/>
      <c r="O688" s="194"/>
      <c r="P688" s="194"/>
      <c r="Q688" s="194"/>
      <c r="R688" s="194"/>
      <c r="S688" s="194"/>
      <c r="T688" s="194"/>
      <c r="U688" s="194"/>
      <c r="V688" s="194"/>
      <c r="W688" s="194"/>
      <c r="X688" s="194"/>
      <c r="Y688" s="194"/>
      <c r="Z688" s="194"/>
    </row>
    <row r="689">
      <c r="A689" s="194"/>
      <c r="B689" s="194"/>
      <c r="C689" s="328"/>
      <c r="D689" s="328"/>
      <c r="E689" s="328"/>
      <c r="F689" s="328"/>
      <c r="G689" s="328"/>
      <c r="H689" s="328"/>
      <c r="I689" s="328"/>
      <c r="J689" s="259"/>
      <c r="K689" s="328"/>
      <c r="L689" s="194"/>
      <c r="M689" s="194"/>
      <c r="N689" s="194"/>
      <c r="O689" s="194"/>
      <c r="P689" s="194"/>
      <c r="Q689" s="194"/>
      <c r="R689" s="194"/>
      <c r="S689" s="194"/>
      <c r="T689" s="194"/>
      <c r="U689" s="194"/>
      <c r="V689" s="194"/>
      <c r="W689" s="194"/>
      <c r="X689" s="194"/>
      <c r="Y689" s="194"/>
      <c r="Z689" s="194"/>
    </row>
    <row r="690">
      <c r="A690" s="194"/>
      <c r="B690" s="194"/>
      <c r="C690" s="328"/>
      <c r="D690" s="328"/>
      <c r="E690" s="328"/>
      <c r="F690" s="328"/>
      <c r="G690" s="328"/>
      <c r="H690" s="328"/>
      <c r="I690" s="328"/>
      <c r="J690" s="259"/>
      <c r="K690" s="328"/>
      <c r="L690" s="194"/>
      <c r="M690" s="194"/>
      <c r="N690" s="194"/>
      <c r="O690" s="194"/>
      <c r="P690" s="194"/>
      <c r="Q690" s="194"/>
      <c r="R690" s="194"/>
      <c r="S690" s="194"/>
      <c r="T690" s="194"/>
      <c r="U690" s="194"/>
      <c r="V690" s="194"/>
      <c r="W690" s="194"/>
      <c r="X690" s="194"/>
      <c r="Y690" s="194"/>
      <c r="Z690" s="194"/>
    </row>
    <row r="691">
      <c r="A691" s="194"/>
      <c r="B691" s="194"/>
      <c r="C691" s="328"/>
      <c r="D691" s="328"/>
      <c r="E691" s="328"/>
      <c r="F691" s="328"/>
      <c r="G691" s="328"/>
      <c r="H691" s="328"/>
      <c r="I691" s="328"/>
      <c r="J691" s="259"/>
      <c r="K691" s="328"/>
      <c r="L691" s="194"/>
      <c r="M691" s="194"/>
      <c r="N691" s="194"/>
      <c r="O691" s="194"/>
      <c r="P691" s="194"/>
      <c r="Q691" s="194"/>
      <c r="R691" s="194"/>
      <c r="S691" s="194"/>
      <c r="T691" s="194"/>
      <c r="U691" s="194"/>
      <c r="V691" s="194"/>
      <c r="W691" s="194"/>
      <c r="X691" s="194"/>
      <c r="Y691" s="194"/>
      <c r="Z691" s="194"/>
    </row>
    <row r="692">
      <c r="A692" s="194"/>
      <c r="B692" s="194"/>
      <c r="C692" s="328"/>
      <c r="D692" s="328"/>
      <c r="E692" s="328"/>
      <c r="F692" s="328"/>
      <c r="G692" s="328"/>
      <c r="H692" s="328"/>
      <c r="I692" s="328"/>
      <c r="J692" s="259"/>
      <c r="K692" s="328"/>
      <c r="L692" s="194"/>
      <c r="M692" s="194"/>
      <c r="N692" s="194"/>
      <c r="O692" s="194"/>
      <c r="P692" s="194"/>
      <c r="Q692" s="194"/>
      <c r="R692" s="194"/>
      <c r="S692" s="194"/>
      <c r="T692" s="194"/>
      <c r="U692" s="194"/>
      <c r="V692" s="194"/>
      <c r="W692" s="194"/>
      <c r="X692" s="194"/>
      <c r="Y692" s="194"/>
      <c r="Z692" s="194"/>
    </row>
    <row r="693">
      <c r="A693" s="194"/>
      <c r="B693" s="194"/>
      <c r="C693" s="328"/>
      <c r="D693" s="328"/>
      <c r="E693" s="328"/>
      <c r="F693" s="328"/>
      <c r="G693" s="328"/>
      <c r="H693" s="328"/>
      <c r="I693" s="328"/>
      <c r="J693" s="259"/>
      <c r="K693" s="328"/>
      <c r="L693" s="194"/>
      <c r="M693" s="194"/>
      <c r="N693" s="194"/>
      <c r="O693" s="194"/>
      <c r="P693" s="194"/>
      <c r="Q693" s="194"/>
      <c r="R693" s="194"/>
      <c r="S693" s="194"/>
      <c r="T693" s="194"/>
      <c r="U693" s="194"/>
      <c r="V693" s="194"/>
      <c r="W693" s="194"/>
      <c r="X693" s="194"/>
      <c r="Y693" s="194"/>
      <c r="Z693" s="194"/>
    </row>
    <row r="694">
      <c r="A694" s="194"/>
      <c r="B694" s="194"/>
      <c r="C694" s="328"/>
      <c r="D694" s="328"/>
      <c r="E694" s="328"/>
      <c r="F694" s="328"/>
      <c r="G694" s="328"/>
      <c r="H694" s="328"/>
      <c r="I694" s="328"/>
      <c r="J694" s="259"/>
      <c r="K694" s="328"/>
      <c r="L694" s="194"/>
      <c r="M694" s="194"/>
      <c r="N694" s="194"/>
      <c r="O694" s="194"/>
      <c r="P694" s="194"/>
      <c r="Q694" s="194"/>
      <c r="R694" s="194"/>
      <c r="S694" s="194"/>
      <c r="T694" s="194"/>
      <c r="U694" s="194"/>
      <c r="V694" s="194"/>
      <c r="W694" s="194"/>
      <c r="X694" s="194"/>
      <c r="Y694" s="194"/>
      <c r="Z694" s="194"/>
    </row>
    <row r="695">
      <c r="A695" s="194"/>
      <c r="B695" s="194"/>
      <c r="C695" s="328"/>
      <c r="D695" s="328"/>
      <c r="E695" s="328"/>
      <c r="F695" s="328"/>
      <c r="G695" s="328"/>
      <c r="H695" s="328"/>
      <c r="I695" s="328"/>
      <c r="J695" s="259"/>
      <c r="K695" s="328"/>
      <c r="L695" s="194"/>
      <c r="M695" s="194"/>
      <c r="N695" s="194"/>
      <c r="O695" s="194"/>
      <c r="P695" s="194"/>
      <c r="Q695" s="194"/>
      <c r="R695" s="194"/>
      <c r="S695" s="194"/>
      <c r="T695" s="194"/>
      <c r="U695" s="194"/>
      <c r="V695" s="194"/>
      <c r="W695" s="194"/>
      <c r="X695" s="194"/>
      <c r="Y695" s="194"/>
      <c r="Z695" s="194"/>
    </row>
    <row r="696">
      <c r="A696" s="194"/>
      <c r="B696" s="194"/>
      <c r="C696" s="328"/>
      <c r="D696" s="328"/>
      <c r="E696" s="328"/>
      <c r="F696" s="328"/>
      <c r="G696" s="328"/>
      <c r="H696" s="328"/>
      <c r="I696" s="328"/>
      <c r="J696" s="259"/>
      <c r="K696" s="328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</row>
    <row r="697">
      <c r="A697" s="194"/>
      <c r="B697" s="194"/>
      <c r="C697" s="328"/>
      <c r="D697" s="328"/>
      <c r="E697" s="328"/>
      <c r="F697" s="328"/>
      <c r="G697" s="328"/>
      <c r="H697" s="328"/>
      <c r="I697" s="328"/>
      <c r="J697" s="259"/>
      <c r="K697" s="328"/>
      <c r="L697" s="194"/>
      <c r="M697" s="194"/>
      <c r="N697" s="194"/>
      <c r="O697" s="194"/>
      <c r="P697" s="194"/>
      <c r="Q697" s="194"/>
      <c r="R697" s="194"/>
      <c r="S697" s="194"/>
      <c r="T697" s="194"/>
      <c r="U697" s="194"/>
      <c r="V697" s="194"/>
      <c r="W697" s="194"/>
      <c r="X697" s="194"/>
      <c r="Y697" s="194"/>
      <c r="Z697" s="194"/>
    </row>
    <row r="698">
      <c r="A698" s="194"/>
      <c r="B698" s="194"/>
      <c r="C698" s="328"/>
      <c r="D698" s="328"/>
      <c r="E698" s="328"/>
      <c r="F698" s="328"/>
      <c r="G698" s="328"/>
      <c r="H698" s="328"/>
      <c r="I698" s="328"/>
      <c r="J698" s="259"/>
      <c r="K698" s="328"/>
      <c r="L698" s="194"/>
      <c r="M698" s="194"/>
      <c r="N698" s="194"/>
      <c r="O698" s="194"/>
      <c r="P698" s="194"/>
      <c r="Q698" s="194"/>
      <c r="R698" s="194"/>
      <c r="S698" s="194"/>
      <c r="T698" s="194"/>
      <c r="U698" s="194"/>
      <c r="V698" s="194"/>
      <c r="W698" s="194"/>
      <c r="X698" s="194"/>
      <c r="Y698" s="194"/>
      <c r="Z698" s="194"/>
    </row>
    <row r="699">
      <c r="A699" s="194"/>
      <c r="B699" s="194"/>
      <c r="C699" s="328"/>
      <c r="D699" s="328"/>
      <c r="E699" s="328"/>
      <c r="F699" s="328"/>
      <c r="G699" s="328"/>
      <c r="H699" s="328"/>
      <c r="I699" s="328"/>
      <c r="J699" s="259"/>
      <c r="K699" s="328"/>
      <c r="L699" s="194"/>
      <c r="M699" s="194"/>
      <c r="N699" s="194"/>
      <c r="O699" s="194"/>
      <c r="P699" s="194"/>
      <c r="Q699" s="194"/>
      <c r="R699" s="194"/>
      <c r="S699" s="194"/>
      <c r="T699" s="194"/>
      <c r="U699" s="194"/>
      <c r="V699" s="194"/>
      <c r="W699" s="194"/>
      <c r="X699" s="194"/>
      <c r="Y699" s="194"/>
      <c r="Z699" s="194"/>
    </row>
    <row r="700">
      <c r="A700" s="194"/>
      <c r="B700" s="194"/>
      <c r="C700" s="328"/>
      <c r="D700" s="328"/>
      <c r="E700" s="328"/>
      <c r="F700" s="328"/>
      <c r="G700" s="328"/>
      <c r="H700" s="328"/>
      <c r="I700" s="328"/>
      <c r="J700" s="259"/>
      <c r="K700" s="328"/>
      <c r="L700" s="194"/>
      <c r="M700" s="194"/>
      <c r="N700" s="194"/>
      <c r="O700" s="194"/>
      <c r="P700" s="194"/>
      <c r="Q700" s="194"/>
      <c r="R700" s="194"/>
      <c r="S700" s="194"/>
      <c r="T700" s="194"/>
      <c r="U700" s="194"/>
      <c r="V700" s="194"/>
      <c r="W700" s="194"/>
      <c r="X700" s="194"/>
      <c r="Y700" s="194"/>
      <c r="Z700" s="194"/>
    </row>
    <row r="701">
      <c r="A701" s="194"/>
      <c r="B701" s="194"/>
      <c r="C701" s="328"/>
      <c r="D701" s="328"/>
      <c r="E701" s="328"/>
      <c r="F701" s="328"/>
      <c r="G701" s="328"/>
      <c r="H701" s="328"/>
      <c r="I701" s="328"/>
      <c r="J701" s="259"/>
      <c r="K701" s="328"/>
      <c r="L701" s="194"/>
      <c r="M701" s="194"/>
      <c r="N701" s="194"/>
      <c r="O701" s="194"/>
      <c r="P701" s="194"/>
      <c r="Q701" s="194"/>
      <c r="R701" s="194"/>
      <c r="S701" s="194"/>
      <c r="T701" s="194"/>
      <c r="U701" s="194"/>
      <c r="V701" s="194"/>
      <c r="W701" s="194"/>
      <c r="X701" s="194"/>
      <c r="Y701" s="194"/>
      <c r="Z701" s="194"/>
    </row>
    <row r="702">
      <c r="A702" s="194"/>
      <c r="B702" s="194"/>
      <c r="C702" s="328"/>
      <c r="D702" s="328"/>
      <c r="E702" s="328"/>
      <c r="F702" s="328"/>
      <c r="G702" s="328"/>
      <c r="H702" s="328"/>
      <c r="I702" s="328"/>
      <c r="J702" s="259"/>
      <c r="K702" s="328"/>
      <c r="L702" s="194"/>
      <c r="M702" s="194"/>
      <c r="N702" s="194"/>
      <c r="O702" s="194"/>
      <c r="P702" s="194"/>
      <c r="Q702" s="194"/>
      <c r="R702" s="194"/>
      <c r="S702" s="194"/>
      <c r="T702" s="194"/>
      <c r="U702" s="194"/>
      <c r="V702" s="194"/>
      <c r="W702" s="194"/>
      <c r="X702" s="194"/>
      <c r="Y702" s="194"/>
      <c r="Z702" s="194"/>
    </row>
    <row r="703">
      <c r="A703" s="194"/>
      <c r="B703" s="194"/>
      <c r="C703" s="328"/>
      <c r="D703" s="328"/>
      <c r="E703" s="328"/>
      <c r="F703" s="328"/>
      <c r="G703" s="328"/>
      <c r="H703" s="328"/>
      <c r="I703" s="328"/>
      <c r="J703" s="259"/>
      <c r="K703" s="328"/>
      <c r="L703" s="194"/>
      <c r="M703" s="194"/>
      <c r="N703" s="194"/>
      <c r="O703" s="194"/>
      <c r="P703" s="194"/>
      <c r="Q703" s="194"/>
      <c r="R703" s="194"/>
      <c r="S703" s="194"/>
      <c r="T703" s="194"/>
      <c r="U703" s="194"/>
      <c r="V703" s="194"/>
      <c r="W703" s="194"/>
      <c r="X703" s="194"/>
      <c r="Y703" s="194"/>
      <c r="Z703" s="194"/>
    </row>
    <row r="704">
      <c r="A704" s="194"/>
      <c r="B704" s="194"/>
      <c r="C704" s="328"/>
      <c r="D704" s="328"/>
      <c r="E704" s="328"/>
      <c r="F704" s="328"/>
      <c r="G704" s="328"/>
      <c r="H704" s="328"/>
      <c r="I704" s="328"/>
      <c r="J704" s="259"/>
      <c r="K704" s="328"/>
      <c r="L704" s="194"/>
      <c r="M704" s="194"/>
      <c r="N704" s="194"/>
      <c r="O704" s="194"/>
      <c r="P704" s="194"/>
      <c r="Q704" s="194"/>
      <c r="R704" s="194"/>
      <c r="S704" s="194"/>
      <c r="T704" s="194"/>
      <c r="U704" s="194"/>
      <c r="V704" s="194"/>
      <c r="W704" s="194"/>
      <c r="X704" s="194"/>
      <c r="Y704" s="194"/>
      <c r="Z704" s="194"/>
    </row>
    <row r="705">
      <c r="A705" s="194"/>
      <c r="B705" s="194"/>
      <c r="C705" s="328"/>
      <c r="D705" s="328"/>
      <c r="E705" s="328"/>
      <c r="F705" s="328"/>
      <c r="G705" s="328"/>
      <c r="H705" s="328"/>
      <c r="I705" s="328"/>
      <c r="J705" s="259"/>
      <c r="K705" s="328"/>
      <c r="L705" s="194"/>
      <c r="M705" s="194"/>
      <c r="N705" s="194"/>
      <c r="O705" s="194"/>
      <c r="P705" s="194"/>
      <c r="Q705" s="194"/>
      <c r="R705" s="194"/>
      <c r="S705" s="194"/>
      <c r="T705" s="194"/>
      <c r="U705" s="194"/>
      <c r="V705" s="194"/>
      <c r="W705" s="194"/>
      <c r="X705" s="194"/>
      <c r="Y705" s="194"/>
      <c r="Z705" s="194"/>
    </row>
    <row r="706">
      <c r="A706" s="194"/>
      <c r="B706" s="194"/>
      <c r="C706" s="328"/>
      <c r="D706" s="328"/>
      <c r="E706" s="328"/>
      <c r="F706" s="328"/>
      <c r="G706" s="328"/>
      <c r="H706" s="328"/>
      <c r="I706" s="328"/>
      <c r="J706" s="259"/>
      <c r="K706" s="328"/>
      <c r="L706" s="194"/>
      <c r="M706" s="194"/>
      <c r="N706" s="194"/>
      <c r="O706" s="194"/>
      <c r="P706" s="194"/>
      <c r="Q706" s="194"/>
      <c r="R706" s="194"/>
      <c r="S706" s="194"/>
      <c r="T706" s="194"/>
      <c r="U706" s="194"/>
      <c r="V706" s="194"/>
      <c r="W706" s="194"/>
      <c r="X706" s="194"/>
      <c r="Y706" s="194"/>
      <c r="Z706" s="194"/>
    </row>
    <row r="707">
      <c r="A707" s="194"/>
      <c r="B707" s="194"/>
      <c r="C707" s="328"/>
      <c r="D707" s="328"/>
      <c r="E707" s="328"/>
      <c r="F707" s="328"/>
      <c r="G707" s="328"/>
      <c r="H707" s="328"/>
      <c r="I707" s="328"/>
      <c r="J707" s="259"/>
      <c r="K707" s="328"/>
      <c r="L707" s="194"/>
      <c r="M707" s="194"/>
      <c r="N707" s="194"/>
      <c r="O707" s="194"/>
      <c r="P707" s="194"/>
      <c r="Q707" s="194"/>
      <c r="R707" s="194"/>
      <c r="S707" s="194"/>
      <c r="T707" s="194"/>
      <c r="U707" s="194"/>
      <c r="V707" s="194"/>
      <c r="W707" s="194"/>
      <c r="X707" s="194"/>
      <c r="Y707" s="194"/>
      <c r="Z707" s="194"/>
    </row>
    <row r="708">
      <c r="A708" s="194"/>
      <c r="B708" s="194"/>
      <c r="C708" s="328"/>
      <c r="D708" s="328"/>
      <c r="E708" s="328"/>
      <c r="F708" s="328"/>
      <c r="G708" s="328"/>
      <c r="H708" s="328"/>
      <c r="I708" s="328"/>
      <c r="J708" s="259"/>
      <c r="K708" s="328"/>
      <c r="L708" s="194"/>
      <c r="M708" s="194"/>
      <c r="N708" s="194"/>
      <c r="O708" s="194"/>
      <c r="P708" s="194"/>
      <c r="Q708" s="194"/>
      <c r="R708" s="194"/>
      <c r="S708" s="194"/>
      <c r="T708" s="194"/>
      <c r="U708" s="194"/>
      <c r="V708" s="194"/>
      <c r="W708" s="194"/>
      <c r="X708" s="194"/>
      <c r="Y708" s="194"/>
      <c r="Z708" s="194"/>
    </row>
    <row r="709">
      <c r="A709" s="194"/>
      <c r="B709" s="194"/>
      <c r="C709" s="328"/>
      <c r="D709" s="328"/>
      <c r="E709" s="328"/>
      <c r="F709" s="328"/>
      <c r="G709" s="328"/>
      <c r="H709" s="328"/>
      <c r="I709" s="328"/>
      <c r="J709" s="259"/>
      <c r="K709" s="328"/>
      <c r="L709" s="194"/>
      <c r="M709" s="194"/>
      <c r="N709" s="194"/>
      <c r="O709" s="194"/>
      <c r="P709" s="194"/>
      <c r="Q709" s="194"/>
      <c r="R709" s="194"/>
      <c r="S709" s="194"/>
      <c r="T709" s="194"/>
      <c r="U709" s="194"/>
      <c r="V709" s="194"/>
      <c r="W709" s="194"/>
      <c r="X709" s="194"/>
      <c r="Y709" s="194"/>
      <c r="Z709" s="194"/>
    </row>
    <row r="710">
      <c r="A710" s="194"/>
      <c r="B710" s="194"/>
      <c r="C710" s="328"/>
      <c r="D710" s="328"/>
      <c r="E710" s="328"/>
      <c r="F710" s="328"/>
      <c r="G710" s="328"/>
      <c r="H710" s="328"/>
      <c r="I710" s="328"/>
      <c r="J710" s="259"/>
      <c r="K710" s="328"/>
      <c r="L710" s="194"/>
      <c r="M710" s="194"/>
      <c r="N710" s="194"/>
      <c r="O710" s="194"/>
      <c r="P710" s="194"/>
      <c r="Q710" s="194"/>
      <c r="R710" s="194"/>
      <c r="S710" s="194"/>
      <c r="T710" s="194"/>
      <c r="U710" s="194"/>
      <c r="V710" s="194"/>
      <c r="W710" s="194"/>
      <c r="X710" s="194"/>
      <c r="Y710" s="194"/>
      <c r="Z710" s="194"/>
    </row>
    <row r="711">
      <c r="A711" s="194"/>
      <c r="B711" s="194"/>
      <c r="C711" s="328"/>
      <c r="D711" s="328"/>
      <c r="E711" s="328"/>
      <c r="F711" s="328"/>
      <c r="G711" s="328"/>
      <c r="H711" s="328"/>
      <c r="I711" s="328"/>
      <c r="J711" s="259"/>
      <c r="K711" s="328"/>
      <c r="L711" s="194"/>
      <c r="M711" s="194"/>
      <c r="N711" s="194"/>
      <c r="O711" s="194"/>
      <c r="P711" s="194"/>
      <c r="Q711" s="194"/>
      <c r="R711" s="194"/>
      <c r="S711" s="194"/>
      <c r="T711" s="194"/>
      <c r="U711" s="194"/>
      <c r="V711" s="194"/>
      <c r="W711" s="194"/>
      <c r="X711" s="194"/>
      <c r="Y711" s="194"/>
      <c r="Z711" s="194"/>
    </row>
    <row r="712">
      <c r="A712" s="194"/>
      <c r="B712" s="194"/>
      <c r="C712" s="328"/>
      <c r="D712" s="328"/>
      <c r="E712" s="328"/>
      <c r="F712" s="328"/>
      <c r="G712" s="328"/>
      <c r="H712" s="328"/>
      <c r="I712" s="328"/>
      <c r="J712" s="259"/>
      <c r="K712" s="328"/>
      <c r="L712" s="194"/>
      <c r="M712" s="194"/>
      <c r="N712" s="194"/>
      <c r="O712" s="194"/>
      <c r="P712" s="194"/>
      <c r="Q712" s="194"/>
      <c r="R712" s="194"/>
      <c r="S712" s="194"/>
      <c r="T712" s="194"/>
      <c r="U712" s="194"/>
      <c r="V712" s="194"/>
      <c r="W712" s="194"/>
      <c r="X712" s="194"/>
      <c r="Y712" s="194"/>
      <c r="Z712" s="194"/>
    </row>
    <row r="713">
      <c r="A713" s="194"/>
      <c r="B713" s="194"/>
      <c r="C713" s="328"/>
      <c r="D713" s="328"/>
      <c r="E713" s="328"/>
      <c r="F713" s="328"/>
      <c r="G713" s="328"/>
      <c r="H713" s="328"/>
      <c r="I713" s="328"/>
      <c r="J713" s="259"/>
      <c r="K713" s="328"/>
      <c r="L713" s="194"/>
      <c r="M713" s="194"/>
      <c r="N713" s="194"/>
      <c r="O713" s="194"/>
      <c r="P713" s="194"/>
      <c r="Q713" s="194"/>
      <c r="R713" s="194"/>
      <c r="S713" s="194"/>
      <c r="T713" s="194"/>
      <c r="U713" s="194"/>
      <c r="V713" s="194"/>
      <c r="W713" s="194"/>
      <c r="X713" s="194"/>
      <c r="Y713" s="194"/>
      <c r="Z713" s="194"/>
    </row>
    <row r="714">
      <c r="A714" s="194"/>
      <c r="B714" s="194"/>
      <c r="C714" s="328"/>
      <c r="D714" s="328"/>
      <c r="E714" s="328"/>
      <c r="F714" s="328"/>
      <c r="G714" s="328"/>
      <c r="H714" s="328"/>
      <c r="I714" s="328"/>
      <c r="J714" s="259"/>
      <c r="K714" s="328"/>
      <c r="L714" s="194"/>
      <c r="M714" s="194"/>
      <c r="N714" s="194"/>
      <c r="O714" s="194"/>
      <c r="P714" s="194"/>
      <c r="Q714" s="194"/>
      <c r="R714" s="194"/>
      <c r="S714" s="194"/>
      <c r="T714" s="194"/>
      <c r="U714" s="194"/>
      <c r="V714" s="194"/>
      <c r="W714" s="194"/>
      <c r="X714" s="194"/>
      <c r="Y714" s="194"/>
      <c r="Z714" s="194"/>
    </row>
    <row r="715">
      <c r="A715" s="194"/>
      <c r="B715" s="194"/>
      <c r="C715" s="328"/>
      <c r="D715" s="328"/>
      <c r="E715" s="328"/>
      <c r="F715" s="328"/>
      <c r="G715" s="328"/>
      <c r="H715" s="328"/>
      <c r="I715" s="328"/>
      <c r="J715" s="259"/>
      <c r="K715" s="328"/>
      <c r="L715" s="194"/>
      <c r="M715" s="194"/>
      <c r="N715" s="194"/>
      <c r="O715" s="194"/>
      <c r="P715" s="194"/>
      <c r="Q715" s="194"/>
      <c r="R715" s="194"/>
      <c r="S715" s="194"/>
      <c r="T715" s="194"/>
      <c r="U715" s="194"/>
      <c r="V715" s="194"/>
      <c r="W715" s="194"/>
      <c r="X715" s="194"/>
      <c r="Y715" s="194"/>
      <c r="Z715" s="194"/>
    </row>
    <row r="716">
      <c r="A716" s="194"/>
      <c r="B716" s="194"/>
      <c r="C716" s="328"/>
      <c r="D716" s="328"/>
      <c r="E716" s="328"/>
      <c r="F716" s="328"/>
      <c r="G716" s="328"/>
      <c r="H716" s="328"/>
      <c r="I716" s="328"/>
      <c r="J716" s="259"/>
      <c r="K716" s="328"/>
      <c r="L716" s="194"/>
      <c r="M716" s="194"/>
      <c r="N716" s="194"/>
      <c r="O716" s="194"/>
      <c r="P716" s="194"/>
      <c r="Q716" s="194"/>
      <c r="R716" s="194"/>
      <c r="S716" s="194"/>
      <c r="T716" s="194"/>
      <c r="U716" s="194"/>
      <c r="V716" s="194"/>
      <c r="W716" s="194"/>
      <c r="X716" s="194"/>
      <c r="Y716" s="194"/>
      <c r="Z716" s="194"/>
    </row>
    <row r="717">
      <c r="A717" s="194"/>
      <c r="B717" s="194"/>
      <c r="C717" s="328"/>
      <c r="D717" s="328"/>
      <c r="E717" s="328"/>
      <c r="F717" s="328"/>
      <c r="G717" s="328"/>
      <c r="H717" s="328"/>
      <c r="I717" s="328"/>
      <c r="J717" s="259"/>
      <c r="K717" s="328"/>
      <c r="L717" s="194"/>
      <c r="M717" s="194"/>
      <c r="N717" s="194"/>
      <c r="O717" s="194"/>
      <c r="P717" s="194"/>
      <c r="Q717" s="194"/>
      <c r="R717" s="194"/>
      <c r="S717" s="194"/>
      <c r="T717" s="194"/>
      <c r="U717" s="194"/>
      <c r="V717" s="194"/>
      <c r="W717" s="194"/>
      <c r="X717" s="194"/>
      <c r="Y717" s="194"/>
      <c r="Z717" s="194"/>
    </row>
    <row r="718">
      <c r="A718" s="194"/>
      <c r="B718" s="194"/>
      <c r="C718" s="328"/>
      <c r="D718" s="328"/>
      <c r="E718" s="328"/>
      <c r="F718" s="328"/>
      <c r="G718" s="328"/>
      <c r="H718" s="328"/>
      <c r="I718" s="328"/>
      <c r="J718" s="259"/>
      <c r="K718" s="328"/>
      <c r="L718" s="194"/>
      <c r="M718" s="194"/>
      <c r="N718" s="194"/>
      <c r="O718" s="194"/>
      <c r="P718" s="194"/>
      <c r="Q718" s="194"/>
      <c r="R718" s="194"/>
      <c r="S718" s="194"/>
      <c r="T718" s="194"/>
      <c r="U718" s="194"/>
      <c r="V718" s="194"/>
      <c r="W718" s="194"/>
      <c r="X718" s="194"/>
      <c r="Y718" s="194"/>
      <c r="Z718" s="194"/>
    </row>
    <row r="719">
      <c r="A719" s="194"/>
      <c r="B719" s="194"/>
      <c r="C719" s="328"/>
      <c r="D719" s="328"/>
      <c r="E719" s="328"/>
      <c r="F719" s="328"/>
      <c r="G719" s="328"/>
      <c r="H719" s="328"/>
      <c r="I719" s="328"/>
      <c r="J719" s="259"/>
      <c r="K719" s="328"/>
      <c r="L719" s="194"/>
      <c r="M719" s="194"/>
      <c r="N719" s="194"/>
      <c r="O719" s="194"/>
      <c r="P719" s="194"/>
      <c r="Q719" s="194"/>
      <c r="R719" s="194"/>
      <c r="S719" s="194"/>
      <c r="T719" s="194"/>
      <c r="U719" s="194"/>
      <c r="V719" s="194"/>
      <c r="W719" s="194"/>
      <c r="X719" s="194"/>
      <c r="Y719" s="194"/>
      <c r="Z719" s="194"/>
    </row>
    <row r="720">
      <c r="A720" s="194"/>
      <c r="B720" s="194"/>
      <c r="C720" s="328"/>
      <c r="D720" s="328"/>
      <c r="E720" s="328"/>
      <c r="F720" s="328"/>
      <c r="G720" s="328"/>
      <c r="H720" s="328"/>
      <c r="I720" s="328"/>
      <c r="J720" s="259"/>
      <c r="K720" s="328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</row>
    <row r="721">
      <c r="A721" s="194"/>
      <c r="B721" s="194"/>
      <c r="C721" s="328"/>
      <c r="D721" s="328"/>
      <c r="E721" s="328"/>
      <c r="F721" s="328"/>
      <c r="G721" s="328"/>
      <c r="H721" s="328"/>
      <c r="I721" s="328"/>
      <c r="J721" s="259"/>
      <c r="K721" s="328"/>
      <c r="L721" s="194"/>
      <c r="M721" s="194"/>
      <c r="N721" s="194"/>
      <c r="O721" s="194"/>
      <c r="P721" s="194"/>
      <c r="Q721" s="194"/>
      <c r="R721" s="194"/>
      <c r="S721" s="194"/>
      <c r="T721" s="194"/>
      <c r="U721" s="194"/>
      <c r="V721" s="194"/>
      <c r="W721" s="194"/>
      <c r="X721" s="194"/>
      <c r="Y721" s="194"/>
      <c r="Z721" s="194"/>
    </row>
    <row r="722">
      <c r="A722" s="194"/>
      <c r="B722" s="194"/>
      <c r="C722" s="328"/>
      <c r="D722" s="328"/>
      <c r="E722" s="328"/>
      <c r="F722" s="328"/>
      <c r="G722" s="328"/>
      <c r="H722" s="328"/>
      <c r="I722" s="328"/>
      <c r="J722" s="259"/>
      <c r="K722" s="328"/>
      <c r="L722" s="194"/>
      <c r="M722" s="194"/>
      <c r="N722" s="194"/>
      <c r="O722" s="194"/>
      <c r="P722" s="194"/>
      <c r="Q722" s="194"/>
      <c r="R722" s="194"/>
      <c r="S722" s="194"/>
      <c r="T722" s="194"/>
      <c r="U722" s="194"/>
      <c r="V722" s="194"/>
      <c r="W722" s="194"/>
      <c r="X722" s="194"/>
      <c r="Y722" s="194"/>
      <c r="Z722" s="194"/>
    </row>
    <row r="723">
      <c r="A723" s="194"/>
      <c r="B723" s="194"/>
      <c r="C723" s="328"/>
      <c r="D723" s="328"/>
      <c r="E723" s="328"/>
      <c r="F723" s="328"/>
      <c r="G723" s="328"/>
      <c r="H723" s="328"/>
      <c r="I723" s="328"/>
      <c r="J723" s="259"/>
      <c r="K723" s="328"/>
      <c r="L723" s="194"/>
      <c r="M723" s="194"/>
      <c r="N723" s="194"/>
      <c r="O723" s="194"/>
      <c r="P723" s="194"/>
      <c r="Q723" s="194"/>
      <c r="R723" s="194"/>
      <c r="S723" s="194"/>
      <c r="T723" s="194"/>
      <c r="U723" s="194"/>
      <c r="V723" s="194"/>
      <c r="W723" s="194"/>
      <c r="X723" s="194"/>
      <c r="Y723" s="194"/>
      <c r="Z723" s="194"/>
    </row>
    <row r="724">
      <c r="A724" s="194"/>
      <c r="B724" s="194"/>
      <c r="C724" s="328"/>
      <c r="D724" s="328"/>
      <c r="E724" s="328"/>
      <c r="F724" s="328"/>
      <c r="G724" s="328"/>
      <c r="H724" s="328"/>
      <c r="I724" s="328"/>
      <c r="J724" s="259"/>
      <c r="K724" s="328"/>
      <c r="L724" s="194"/>
      <c r="M724" s="194"/>
      <c r="N724" s="194"/>
      <c r="O724" s="194"/>
      <c r="P724" s="194"/>
      <c r="Q724" s="194"/>
      <c r="R724" s="194"/>
      <c r="S724" s="194"/>
      <c r="T724" s="194"/>
      <c r="U724" s="194"/>
      <c r="V724" s="194"/>
      <c r="W724" s="194"/>
      <c r="X724" s="194"/>
      <c r="Y724" s="194"/>
      <c r="Z724" s="194"/>
    </row>
    <row r="725">
      <c r="A725" s="194"/>
      <c r="B725" s="194"/>
      <c r="C725" s="328"/>
      <c r="D725" s="328"/>
      <c r="E725" s="328"/>
      <c r="F725" s="328"/>
      <c r="G725" s="328"/>
      <c r="H725" s="328"/>
      <c r="I725" s="328"/>
      <c r="J725" s="259"/>
      <c r="K725" s="328"/>
      <c r="L725" s="194"/>
      <c r="M725" s="194"/>
      <c r="N725" s="194"/>
      <c r="O725" s="194"/>
      <c r="P725" s="194"/>
      <c r="Q725" s="194"/>
      <c r="R725" s="194"/>
      <c r="S725" s="194"/>
      <c r="T725" s="194"/>
      <c r="U725" s="194"/>
      <c r="V725" s="194"/>
      <c r="W725" s="194"/>
      <c r="X725" s="194"/>
      <c r="Y725" s="194"/>
      <c r="Z725" s="194"/>
    </row>
    <row r="726">
      <c r="A726" s="194"/>
      <c r="B726" s="194"/>
      <c r="C726" s="328"/>
      <c r="D726" s="328"/>
      <c r="E726" s="328"/>
      <c r="F726" s="328"/>
      <c r="G726" s="328"/>
      <c r="H726" s="328"/>
      <c r="I726" s="328"/>
      <c r="J726" s="259"/>
      <c r="K726" s="328"/>
      <c r="L726" s="194"/>
      <c r="M726" s="194"/>
      <c r="N726" s="194"/>
      <c r="O726" s="194"/>
      <c r="P726" s="194"/>
      <c r="Q726" s="194"/>
      <c r="R726" s="194"/>
      <c r="S726" s="194"/>
      <c r="T726" s="194"/>
      <c r="U726" s="194"/>
      <c r="V726" s="194"/>
      <c r="W726" s="194"/>
      <c r="X726" s="194"/>
      <c r="Y726" s="194"/>
      <c r="Z726" s="194"/>
    </row>
    <row r="727">
      <c r="A727" s="194"/>
      <c r="B727" s="194"/>
      <c r="C727" s="328"/>
      <c r="D727" s="328"/>
      <c r="E727" s="328"/>
      <c r="F727" s="328"/>
      <c r="G727" s="328"/>
      <c r="H727" s="328"/>
      <c r="I727" s="328"/>
      <c r="J727" s="259"/>
      <c r="K727" s="328"/>
      <c r="L727" s="194"/>
      <c r="M727" s="194"/>
      <c r="N727" s="194"/>
      <c r="O727" s="194"/>
      <c r="P727" s="194"/>
      <c r="Q727" s="194"/>
      <c r="R727" s="194"/>
      <c r="S727" s="194"/>
      <c r="T727" s="194"/>
      <c r="U727" s="194"/>
      <c r="V727" s="194"/>
      <c r="W727" s="194"/>
      <c r="X727" s="194"/>
      <c r="Y727" s="194"/>
      <c r="Z727" s="194"/>
    </row>
    <row r="728">
      <c r="A728" s="194"/>
      <c r="B728" s="194"/>
      <c r="C728" s="328"/>
      <c r="D728" s="328"/>
      <c r="E728" s="328"/>
      <c r="F728" s="328"/>
      <c r="G728" s="328"/>
      <c r="H728" s="328"/>
      <c r="I728" s="328"/>
      <c r="J728" s="259"/>
      <c r="K728" s="328"/>
      <c r="L728" s="194"/>
      <c r="M728" s="194"/>
      <c r="N728" s="194"/>
      <c r="O728" s="194"/>
      <c r="P728" s="194"/>
      <c r="Q728" s="194"/>
      <c r="R728" s="194"/>
      <c r="S728" s="194"/>
      <c r="T728" s="194"/>
      <c r="U728" s="194"/>
      <c r="V728" s="194"/>
      <c r="W728" s="194"/>
      <c r="X728" s="194"/>
      <c r="Y728" s="194"/>
      <c r="Z728" s="194"/>
    </row>
    <row r="729">
      <c r="A729" s="194"/>
      <c r="B729" s="194"/>
      <c r="C729" s="328"/>
      <c r="D729" s="328"/>
      <c r="E729" s="328"/>
      <c r="F729" s="328"/>
      <c r="G729" s="328"/>
      <c r="H729" s="328"/>
      <c r="I729" s="328"/>
      <c r="J729" s="259"/>
      <c r="K729" s="328"/>
      <c r="L729" s="194"/>
      <c r="M729" s="194"/>
      <c r="N729" s="194"/>
      <c r="O729" s="194"/>
      <c r="P729" s="194"/>
      <c r="Q729" s="194"/>
      <c r="R729" s="194"/>
      <c r="S729" s="194"/>
      <c r="T729" s="194"/>
      <c r="U729" s="194"/>
      <c r="V729" s="194"/>
      <c r="W729" s="194"/>
      <c r="X729" s="194"/>
      <c r="Y729" s="194"/>
      <c r="Z729" s="194"/>
    </row>
    <row r="730">
      <c r="A730" s="194"/>
      <c r="B730" s="194"/>
      <c r="C730" s="328"/>
      <c r="D730" s="328"/>
      <c r="E730" s="328"/>
      <c r="F730" s="328"/>
      <c r="G730" s="328"/>
      <c r="H730" s="328"/>
      <c r="I730" s="328"/>
      <c r="J730" s="259"/>
      <c r="K730" s="328"/>
      <c r="L730" s="194"/>
      <c r="M730" s="194"/>
      <c r="N730" s="194"/>
      <c r="O730" s="194"/>
      <c r="P730" s="194"/>
      <c r="Q730" s="194"/>
      <c r="R730" s="194"/>
      <c r="S730" s="194"/>
      <c r="T730" s="194"/>
      <c r="U730" s="194"/>
      <c r="V730" s="194"/>
      <c r="W730" s="194"/>
      <c r="X730" s="194"/>
      <c r="Y730" s="194"/>
      <c r="Z730" s="194"/>
    </row>
    <row r="731">
      <c r="A731" s="194"/>
      <c r="B731" s="194"/>
      <c r="C731" s="328"/>
      <c r="D731" s="328"/>
      <c r="E731" s="328"/>
      <c r="F731" s="328"/>
      <c r="G731" s="328"/>
      <c r="H731" s="328"/>
      <c r="I731" s="328"/>
      <c r="J731" s="259"/>
      <c r="K731" s="328"/>
      <c r="L731" s="194"/>
      <c r="M731" s="194"/>
      <c r="N731" s="194"/>
      <c r="O731" s="194"/>
      <c r="P731" s="194"/>
      <c r="Q731" s="194"/>
      <c r="R731" s="194"/>
      <c r="S731" s="194"/>
      <c r="T731" s="194"/>
      <c r="U731" s="194"/>
      <c r="V731" s="194"/>
      <c r="W731" s="194"/>
      <c r="X731" s="194"/>
      <c r="Y731" s="194"/>
      <c r="Z731" s="194"/>
    </row>
    <row r="732">
      <c r="A732" s="194"/>
      <c r="B732" s="194"/>
      <c r="C732" s="328"/>
      <c r="D732" s="328"/>
      <c r="E732" s="328"/>
      <c r="F732" s="328"/>
      <c r="G732" s="328"/>
      <c r="H732" s="328"/>
      <c r="I732" s="328"/>
      <c r="J732" s="259"/>
      <c r="K732" s="328"/>
      <c r="L732" s="194"/>
      <c r="M732" s="194"/>
      <c r="N732" s="194"/>
      <c r="O732" s="194"/>
      <c r="P732" s="194"/>
      <c r="Q732" s="194"/>
      <c r="R732" s="194"/>
      <c r="S732" s="194"/>
      <c r="T732" s="194"/>
      <c r="U732" s="194"/>
      <c r="V732" s="194"/>
      <c r="W732" s="194"/>
      <c r="X732" s="194"/>
      <c r="Y732" s="194"/>
      <c r="Z732" s="194"/>
    </row>
    <row r="733">
      <c r="A733" s="194"/>
      <c r="B733" s="194"/>
      <c r="C733" s="328"/>
      <c r="D733" s="328"/>
      <c r="E733" s="328"/>
      <c r="F733" s="328"/>
      <c r="G733" s="328"/>
      <c r="H733" s="328"/>
      <c r="I733" s="328"/>
      <c r="J733" s="259"/>
      <c r="K733" s="328"/>
      <c r="L733" s="194"/>
      <c r="M733" s="194"/>
      <c r="N733" s="194"/>
      <c r="O733" s="194"/>
      <c r="P733" s="194"/>
      <c r="Q733" s="194"/>
      <c r="R733" s="194"/>
      <c r="S733" s="194"/>
      <c r="T733" s="194"/>
      <c r="U733" s="194"/>
      <c r="V733" s="194"/>
      <c r="W733" s="194"/>
      <c r="X733" s="194"/>
      <c r="Y733" s="194"/>
      <c r="Z733" s="194"/>
    </row>
    <row r="734">
      <c r="A734" s="194"/>
      <c r="B734" s="194"/>
      <c r="C734" s="328"/>
      <c r="D734" s="328"/>
      <c r="E734" s="328"/>
      <c r="F734" s="328"/>
      <c r="G734" s="328"/>
      <c r="H734" s="328"/>
      <c r="I734" s="328"/>
      <c r="J734" s="259"/>
      <c r="K734" s="328"/>
      <c r="L734" s="194"/>
      <c r="M734" s="194"/>
      <c r="N734" s="194"/>
      <c r="O734" s="194"/>
      <c r="P734" s="194"/>
      <c r="Q734" s="194"/>
      <c r="R734" s="194"/>
      <c r="S734" s="194"/>
      <c r="T734" s="194"/>
      <c r="U734" s="194"/>
      <c r="V734" s="194"/>
      <c r="W734" s="194"/>
      <c r="X734" s="194"/>
      <c r="Y734" s="194"/>
      <c r="Z734" s="194"/>
    </row>
    <row r="735">
      <c r="A735" s="194"/>
      <c r="B735" s="194"/>
      <c r="C735" s="328"/>
      <c r="D735" s="328"/>
      <c r="E735" s="328"/>
      <c r="F735" s="328"/>
      <c r="G735" s="328"/>
      <c r="H735" s="328"/>
      <c r="I735" s="328"/>
      <c r="J735" s="259"/>
      <c r="K735" s="328"/>
      <c r="L735" s="194"/>
      <c r="M735" s="194"/>
      <c r="N735" s="194"/>
      <c r="O735" s="194"/>
      <c r="P735" s="194"/>
      <c r="Q735" s="194"/>
      <c r="R735" s="194"/>
      <c r="S735" s="194"/>
      <c r="T735" s="194"/>
      <c r="U735" s="194"/>
      <c r="V735" s="194"/>
      <c r="W735" s="194"/>
      <c r="X735" s="194"/>
      <c r="Y735" s="194"/>
      <c r="Z735" s="194"/>
    </row>
    <row r="736">
      <c r="A736" s="194"/>
      <c r="B736" s="194"/>
      <c r="C736" s="328"/>
      <c r="D736" s="328"/>
      <c r="E736" s="328"/>
      <c r="F736" s="328"/>
      <c r="G736" s="328"/>
      <c r="H736" s="328"/>
      <c r="I736" s="328"/>
      <c r="J736" s="259"/>
      <c r="K736" s="328"/>
      <c r="L736" s="194"/>
      <c r="M736" s="194"/>
      <c r="N736" s="194"/>
      <c r="O736" s="194"/>
      <c r="P736" s="194"/>
      <c r="Q736" s="194"/>
      <c r="R736" s="194"/>
      <c r="S736" s="194"/>
      <c r="T736" s="194"/>
      <c r="U736" s="194"/>
      <c r="V736" s="194"/>
      <c r="W736" s="194"/>
      <c r="X736" s="194"/>
      <c r="Y736" s="194"/>
      <c r="Z736" s="194"/>
    </row>
    <row r="737">
      <c r="A737" s="194"/>
      <c r="B737" s="194"/>
      <c r="C737" s="328"/>
      <c r="D737" s="328"/>
      <c r="E737" s="328"/>
      <c r="F737" s="328"/>
      <c r="G737" s="328"/>
      <c r="H737" s="328"/>
      <c r="I737" s="328"/>
      <c r="J737" s="259"/>
      <c r="K737" s="328"/>
      <c r="L737" s="194"/>
      <c r="M737" s="194"/>
      <c r="N737" s="194"/>
      <c r="O737" s="194"/>
      <c r="P737" s="194"/>
      <c r="Q737" s="194"/>
      <c r="R737" s="194"/>
      <c r="S737" s="194"/>
      <c r="T737" s="194"/>
      <c r="U737" s="194"/>
      <c r="V737" s="194"/>
      <c r="W737" s="194"/>
      <c r="X737" s="194"/>
      <c r="Y737" s="194"/>
      <c r="Z737" s="194"/>
    </row>
    <row r="738">
      <c r="A738" s="194"/>
      <c r="B738" s="194"/>
      <c r="C738" s="328"/>
      <c r="D738" s="328"/>
      <c r="E738" s="328"/>
      <c r="F738" s="328"/>
      <c r="G738" s="328"/>
      <c r="H738" s="328"/>
      <c r="I738" s="328"/>
      <c r="J738" s="259"/>
      <c r="K738" s="328"/>
      <c r="L738" s="194"/>
      <c r="M738" s="194"/>
      <c r="N738" s="194"/>
      <c r="O738" s="194"/>
      <c r="P738" s="194"/>
      <c r="Q738" s="194"/>
      <c r="R738" s="194"/>
      <c r="S738" s="194"/>
      <c r="T738" s="194"/>
      <c r="U738" s="194"/>
      <c r="V738" s="194"/>
      <c r="W738" s="194"/>
      <c r="X738" s="194"/>
      <c r="Y738" s="194"/>
      <c r="Z738" s="194"/>
    </row>
    <row r="739">
      <c r="A739" s="194"/>
      <c r="B739" s="194"/>
      <c r="C739" s="328"/>
      <c r="D739" s="328"/>
      <c r="E739" s="328"/>
      <c r="F739" s="328"/>
      <c r="G739" s="328"/>
      <c r="H739" s="328"/>
      <c r="I739" s="328"/>
      <c r="J739" s="259"/>
      <c r="K739" s="328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</row>
    <row r="740">
      <c r="A740" s="194"/>
      <c r="B740" s="194"/>
      <c r="C740" s="328"/>
      <c r="D740" s="328"/>
      <c r="E740" s="328"/>
      <c r="F740" s="328"/>
      <c r="G740" s="328"/>
      <c r="H740" s="328"/>
      <c r="I740" s="328"/>
      <c r="J740" s="259"/>
      <c r="K740" s="328"/>
      <c r="L740" s="194"/>
      <c r="M740" s="194"/>
      <c r="N740" s="194"/>
      <c r="O740" s="194"/>
      <c r="P740" s="194"/>
      <c r="Q740" s="194"/>
      <c r="R740" s="194"/>
      <c r="S740" s="194"/>
      <c r="T740" s="194"/>
      <c r="U740" s="194"/>
      <c r="V740" s="194"/>
      <c r="W740" s="194"/>
      <c r="X740" s="194"/>
      <c r="Y740" s="194"/>
      <c r="Z740" s="194"/>
    </row>
    <row r="741">
      <c r="A741" s="194"/>
      <c r="B741" s="194"/>
      <c r="C741" s="328"/>
      <c r="D741" s="328"/>
      <c r="E741" s="328"/>
      <c r="F741" s="328"/>
      <c r="G741" s="328"/>
      <c r="H741" s="328"/>
      <c r="I741" s="328"/>
      <c r="J741" s="259"/>
      <c r="K741" s="328"/>
      <c r="L741" s="194"/>
      <c r="M741" s="194"/>
      <c r="N741" s="194"/>
      <c r="O741" s="194"/>
      <c r="P741" s="194"/>
      <c r="Q741" s="194"/>
      <c r="R741" s="194"/>
      <c r="S741" s="194"/>
      <c r="T741" s="194"/>
      <c r="U741" s="194"/>
      <c r="V741" s="194"/>
      <c r="W741" s="194"/>
      <c r="X741" s="194"/>
      <c r="Y741" s="194"/>
      <c r="Z741" s="194"/>
    </row>
    <row r="742">
      <c r="A742" s="194"/>
      <c r="B742" s="194"/>
      <c r="C742" s="328"/>
      <c r="D742" s="328"/>
      <c r="E742" s="328"/>
      <c r="F742" s="328"/>
      <c r="G742" s="328"/>
      <c r="H742" s="328"/>
      <c r="I742" s="328"/>
      <c r="J742" s="259"/>
      <c r="K742" s="328"/>
      <c r="L742" s="194"/>
      <c r="M742" s="194"/>
      <c r="N742" s="194"/>
      <c r="O742" s="194"/>
      <c r="P742" s="194"/>
      <c r="Q742" s="194"/>
      <c r="R742" s="194"/>
      <c r="S742" s="194"/>
      <c r="T742" s="194"/>
      <c r="U742" s="194"/>
      <c r="V742" s="194"/>
      <c r="W742" s="194"/>
      <c r="X742" s="194"/>
      <c r="Y742" s="194"/>
      <c r="Z742" s="194"/>
    </row>
    <row r="743">
      <c r="A743" s="194"/>
      <c r="B743" s="194"/>
      <c r="C743" s="328"/>
      <c r="D743" s="328"/>
      <c r="E743" s="328"/>
      <c r="F743" s="328"/>
      <c r="G743" s="328"/>
      <c r="H743" s="328"/>
      <c r="I743" s="328"/>
      <c r="J743" s="259"/>
      <c r="K743" s="328"/>
      <c r="L743" s="194"/>
      <c r="M743" s="194"/>
      <c r="N743" s="194"/>
      <c r="O743" s="194"/>
      <c r="P743" s="194"/>
      <c r="Q743" s="194"/>
      <c r="R743" s="194"/>
      <c r="S743" s="194"/>
      <c r="T743" s="194"/>
      <c r="U743" s="194"/>
      <c r="V743" s="194"/>
      <c r="W743" s="194"/>
      <c r="X743" s="194"/>
      <c r="Y743" s="194"/>
      <c r="Z743" s="194"/>
    </row>
    <row r="744">
      <c r="A744" s="194"/>
      <c r="B744" s="194"/>
      <c r="C744" s="328"/>
      <c r="D744" s="328"/>
      <c r="E744" s="328"/>
      <c r="F744" s="328"/>
      <c r="G744" s="328"/>
      <c r="H744" s="328"/>
      <c r="I744" s="328"/>
      <c r="J744" s="259"/>
      <c r="K744" s="328"/>
      <c r="L744" s="194"/>
      <c r="M744" s="194"/>
      <c r="N744" s="194"/>
      <c r="O744" s="194"/>
      <c r="P744" s="194"/>
      <c r="Q744" s="194"/>
      <c r="R744" s="194"/>
      <c r="S744" s="194"/>
      <c r="T744" s="194"/>
      <c r="U744" s="194"/>
      <c r="V744" s="194"/>
      <c r="W744" s="194"/>
      <c r="X744" s="194"/>
      <c r="Y744" s="194"/>
      <c r="Z744" s="194"/>
    </row>
    <row r="745">
      <c r="A745" s="194"/>
      <c r="B745" s="194"/>
      <c r="C745" s="328"/>
      <c r="D745" s="328"/>
      <c r="E745" s="328"/>
      <c r="F745" s="328"/>
      <c r="G745" s="328"/>
      <c r="H745" s="328"/>
      <c r="I745" s="328"/>
      <c r="J745" s="259"/>
      <c r="K745" s="328"/>
      <c r="L745" s="194"/>
      <c r="M745" s="194"/>
      <c r="N745" s="194"/>
      <c r="O745" s="194"/>
      <c r="P745" s="194"/>
      <c r="Q745" s="194"/>
      <c r="R745" s="194"/>
      <c r="S745" s="194"/>
      <c r="T745" s="194"/>
      <c r="U745" s="194"/>
      <c r="V745" s="194"/>
      <c r="W745" s="194"/>
      <c r="X745" s="194"/>
      <c r="Y745" s="194"/>
      <c r="Z745" s="194"/>
    </row>
    <row r="746">
      <c r="A746" s="194"/>
      <c r="B746" s="194"/>
      <c r="C746" s="328"/>
      <c r="D746" s="328"/>
      <c r="E746" s="328"/>
      <c r="F746" s="328"/>
      <c r="G746" s="328"/>
      <c r="H746" s="328"/>
      <c r="I746" s="328"/>
      <c r="J746" s="259"/>
      <c r="K746" s="328"/>
      <c r="L746" s="194"/>
      <c r="M746" s="194"/>
      <c r="N746" s="194"/>
      <c r="O746" s="194"/>
      <c r="P746" s="194"/>
      <c r="Q746" s="194"/>
      <c r="R746" s="194"/>
      <c r="S746" s="194"/>
      <c r="T746" s="194"/>
      <c r="U746" s="194"/>
      <c r="V746" s="194"/>
      <c r="W746" s="194"/>
      <c r="X746" s="194"/>
      <c r="Y746" s="194"/>
      <c r="Z746" s="194"/>
    </row>
    <row r="747">
      <c r="A747" s="194"/>
      <c r="B747" s="194"/>
      <c r="C747" s="328"/>
      <c r="D747" s="328"/>
      <c r="E747" s="328"/>
      <c r="F747" s="328"/>
      <c r="G747" s="328"/>
      <c r="H747" s="328"/>
      <c r="I747" s="328"/>
      <c r="J747" s="259"/>
      <c r="K747" s="328"/>
      <c r="L747" s="194"/>
      <c r="M747" s="194"/>
      <c r="N747" s="194"/>
      <c r="O747" s="194"/>
      <c r="P747" s="194"/>
      <c r="Q747" s="194"/>
      <c r="R747" s="194"/>
      <c r="S747" s="194"/>
      <c r="T747" s="194"/>
      <c r="U747" s="194"/>
      <c r="V747" s="194"/>
      <c r="W747" s="194"/>
      <c r="X747" s="194"/>
      <c r="Y747" s="194"/>
      <c r="Z747" s="194"/>
    </row>
    <row r="748">
      <c r="A748" s="194"/>
      <c r="B748" s="194"/>
      <c r="C748" s="328"/>
      <c r="D748" s="328"/>
      <c r="E748" s="328"/>
      <c r="F748" s="328"/>
      <c r="G748" s="328"/>
      <c r="H748" s="328"/>
      <c r="I748" s="328"/>
      <c r="J748" s="259"/>
      <c r="K748" s="328"/>
      <c r="L748" s="194"/>
      <c r="M748" s="194"/>
      <c r="N748" s="194"/>
      <c r="O748" s="194"/>
      <c r="P748" s="194"/>
      <c r="Q748" s="194"/>
      <c r="R748" s="194"/>
      <c r="S748" s="194"/>
      <c r="T748" s="194"/>
      <c r="U748" s="194"/>
      <c r="V748" s="194"/>
      <c r="W748" s="194"/>
      <c r="X748" s="194"/>
      <c r="Y748" s="194"/>
      <c r="Z748" s="194"/>
    </row>
    <row r="749">
      <c r="A749" s="194"/>
      <c r="B749" s="194"/>
      <c r="C749" s="328"/>
      <c r="D749" s="328"/>
      <c r="E749" s="328"/>
      <c r="F749" s="328"/>
      <c r="G749" s="328"/>
      <c r="H749" s="328"/>
      <c r="I749" s="328"/>
      <c r="J749" s="259"/>
      <c r="K749" s="328"/>
      <c r="L749" s="194"/>
      <c r="M749" s="194"/>
      <c r="N749" s="194"/>
      <c r="O749" s="194"/>
      <c r="P749" s="194"/>
      <c r="Q749" s="194"/>
      <c r="R749" s="194"/>
      <c r="S749" s="194"/>
      <c r="T749" s="194"/>
      <c r="U749" s="194"/>
      <c r="V749" s="194"/>
      <c r="W749" s="194"/>
      <c r="X749" s="194"/>
      <c r="Y749" s="194"/>
      <c r="Z749" s="194"/>
    </row>
    <row r="750">
      <c r="A750" s="194"/>
      <c r="B750" s="194"/>
      <c r="C750" s="328"/>
      <c r="D750" s="328"/>
      <c r="E750" s="328"/>
      <c r="F750" s="328"/>
      <c r="G750" s="328"/>
      <c r="H750" s="328"/>
      <c r="I750" s="328"/>
      <c r="J750" s="259"/>
      <c r="K750" s="328"/>
      <c r="L750" s="194"/>
      <c r="M750" s="194"/>
      <c r="N750" s="194"/>
      <c r="O750" s="194"/>
      <c r="P750" s="194"/>
      <c r="Q750" s="194"/>
      <c r="R750" s="194"/>
      <c r="S750" s="194"/>
      <c r="T750" s="194"/>
      <c r="U750" s="194"/>
      <c r="V750" s="194"/>
      <c r="W750" s="194"/>
      <c r="X750" s="194"/>
      <c r="Y750" s="194"/>
      <c r="Z750" s="194"/>
    </row>
    <row r="751">
      <c r="A751" s="194"/>
      <c r="B751" s="194"/>
      <c r="C751" s="328"/>
      <c r="D751" s="328"/>
      <c r="E751" s="328"/>
      <c r="F751" s="328"/>
      <c r="G751" s="328"/>
      <c r="H751" s="328"/>
      <c r="I751" s="328"/>
      <c r="J751" s="259"/>
      <c r="K751" s="328"/>
      <c r="L751" s="194"/>
      <c r="M751" s="194"/>
      <c r="N751" s="194"/>
      <c r="O751" s="194"/>
      <c r="P751" s="194"/>
      <c r="Q751" s="194"/>
      <c r="R751" s="194"/>
      <c r="S751" s="194"/>
      <c r="T751" s="194"/>
      <c r="U751" s="194"/>
      <c r="V751" s="194"/>
      <c r="W751" s="194"/>
      <c r="X751" s="194"/>
      <c r="Y751" s="194"/>
      <c r="Z751" s="194"/>
    </row>
    <row r="752">
      <c r="A752" s="194"/>
      <c r="B752" s="194"/>
      <c r="C752" s="328"/>
      <c r="D752" s="328"/>
      <c r="E752" s="328"/>
      <c r="F752" s="328"/>
      <c r="G752" s="328"/>
      <c r="H752" s="328"/>
      <c r="I752" s="328"/>
      <c r="J752" s="259"/>
      <c r="K752" s="328"/>
      <c r="L752" s="194"/>
      <c r="M752" s="194"/>
      <c r="N752" s="194"/>
      <c r="O752" s="194"/>
      <c r="P752" s="194"/>
      <c r="Q752" s="194"/>
      <c r="R752" s="194"/>
      <c r="S752" s="194"/>
      <c r="T752" s="194"/>
      <c r="U752" s="194"/>
      <c r="V752" s="194"/>
      <c r="W752" s="194"/>
      <c r="X752" s="194"/>
      <c r="Y752" s="194"/>
      <c r="Z752" s="194"/>
    </row>
    <row r="753">
      <c r="A753" s="194"/>
      <c r="B753" s="194"/>
      <c r="C753" s="328"/>
      <c r="D753" s="328"/>
      <c r="E753" s="328"/>
      <c r="F753" s="328"/>
      <c r="G753" s="328"/>
      <c r="H753" s="328"/>
      <c r="I753" s="328"/>
      <c r="J753" s="259"/>
      <c r="K753" s="328"/>
      <c r="L753" s="194"/>
      <c r="M753" s="194"/>
      <c r="N753" s="194"/>
      <c r="O753" s="194"/>
      <c r="P753" s="194"/>
      <c r="Q753" s="194"/>
      <c r="R753" s="194"/>
      <c r="S753" s="194"/>
      <c r="T753" s="194"/>
      <c r="U753" s="194"/>
      <c r="V753" s="194"/>
      <c r="W753" s="194"/>
      <c r="X753" s="194"/>
      <c r="Y753" s="194"/>
      <c r="Z753" s="194"/>
    </row>
    <row r="754">
      <c r="A754" s="194"/>
      <c r="B754" s="194"/>
      <c r="C754" s="328"/>
      <c r="D754" s="328"/>
      <c r="E754" s="328"/>
      <c r="F754" s="328"/>
      <c r="G754" s="328"/>
      <c r="H754" s="328"/>
      <c r="I754" s="328"/>
      <c r="J754" s="259"/>
      <c r="K754" s="328"/>
      <c r="L754" s="194"/>
      <c r="M754" s="194"/>
      <c r="N754" s="194"/>
      <c r="O754" s="194"/>
      <c r="P754" s="194"/>
      <c r="Q754" s="194"/>
      <c r="R754" s="194"/>
      <c r="S754" s="194"/>
      <c r="T754" s="194"/>
      <c r="U754" s="194"/>
      <c r="V754" s="194"/>
      <c r="W754" s="194"/>
      <c r="X754" s="194"/>
      <c r="Y754" s="194"/>
      <c r="Z754" s="194"/>
    </row>
    <row r="755">
      <c r="A755" s="194"/>
      <c r="B755" s="194"/>
      <c r="C755" s="328"/>
      <c r="D755" s="328"/>
      <c r="E755" s="328"/>
      <c r="F755" s="328"/>
      <c r="G755" s="328"/>
      <c r="H755" s="328"/>
      <c r="I755" s="328"/>
      <c r="J755" s="259"/>
      <c r="K755" s="328"/>
      <c r="L755" s="194"/>
      <c r="M755" s="194"/>
      <c r="N755" s="194"/>
      <c r="O755" s="194"/>
      <c r="P755" s="194"/>
      <c r="Q755" s="194"/>
      <c r="R755" s="194"/>
      <c r="S755" s="194"/>
      <c r="T755" s="194"/>
      <c r="U755" s="194"/>
      <c r="V755" s="194"/>
      <c r="W755" s="194"/>
      <c r="X755" s="194"/>
      <c r="Y755" s="194"/>
      <c r="Z755" s="194"/>
    </row>
    <row r="756">
      <c r="A756" s="194"/>
      <c r="B756" s="194"/>
      <c r="C756" s="328"/>
      <c r="D756" s="328"/>
      <c r="E756" s="328"/>
      <c r="F756" s="328"/>
      <c r="G756" s="328"/>
      <c r="H756" s="328"/>
      <c r="I756" s="328"/>
      <c r="J756" s="259"/>
      <c r="K756" s="328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</row>
    <row r="757">
      <c r="A757" s="194"/>
      <c r="B757" s="194"/>
      <c r="C757" s="328"/>
      <c r="D757" s="328"/>
      <c r="E757" s="328"/>
      <c r="F757" s="328"/>
      <c r="G757" s="328"/>
      <c r="H757" s="328"/>
      <c r="I757" s="328"/>
      <c r="J757" s="259"/>
      <c r="K757" s="328"/>
      <c r="L757" s="194"/>
      <c r="M757" s="194"/>
      <c r="N757" s="194"/>
      <c r="O757" s="194"/>
      <c r="P757" s="194"/>
      <c r="Q757" s="194"/>
      <c r="R757" s="194"/>
      <c r="S757" s="194"/>
      <c r="T757" s="194"/>
      <c r="U757" s="194"/>
      <c r="V757" s="194"/>
      <c r="W757" s="194"/>
      <c r="X757" s="194"/>
      <c r="Y757" s="194"/>
      <c r="Z757" s="194"/>
    </row>
    <row r="758">
      <c r="A758" s="194"/>
      <c r="B758" s="194"/>
      <c r="C758" s="328"/>
      <c r="D758" s="328"/>
      <c r="E758" s="328"/>
      <c r="F758" s="328"/>
      <c r="G758" s="328"/>
      <c r="H758" s="328"/>
      <c r="I758" s="328"/>
      <c r="J758" s="259"/>
      <c r="K758" s="328"/>
      <c r="L758" s="194"/>
      <c r="M758" s="194"/>
      <c r="N758" s="194"/>
      <c r="O758" s="194"/>
      <c r="P758" s="194"/>
      <c r="Q758" s="194"/>
      <c r="R758" s="194"/>
      <c r="S758" s="194"/>
      <c r="T758" s="194"/>
      <c r="U758" s="194"/>
      <c r="V758" s="194"/>
      <c r="W758" s="194"/>
      <c r="X758" s="194"/>
      <c r="Y758" s="194"/>
      <c r="Z758" s="194"/>
    </row>
    <row r="759">
      <c r="A759" s="194"/>
      <c r="B759" s="194"/>
      <c r="C759" s="328"/>
      <c r="D759" s="328"/>
      <c r="E759" s="328"/>
      <c r="F759" s="328"/>
      <c r="G759" s="328"/>
      <c r="H759" s="328"/>
      <c r="I759" s="328"/>
      <c r="J759" s="259"/>
      <c r="K759" s="328"/>
      <c r="L759" s="194"/>
      <c r="M759" s="194"/>
      <c r="N759" s="194"/>
      <c r="O759" s="194"/>
      <c r="P759" s="194"/>
      <c r="Q759" s="194"/>
      <c r="R759" s="194"/>
      <c r="S759" s="194"/>
      <c r="T759" s="194"/>
      <c r="U759" s="194"/>
      <c r="V759" s="194"/>
      <c r="W759" s="194"/>
      <c r="X759" s="194"/>
      <c r="Y759" s="194"/>
      <c r="Z759" s="194"/>
    </row>
    <row r="760">
      <c r="A760" s="194"/>
      <c r="B760" s="194"/>
      <c r="C760" s="328"/>
      <c r="D760" s="328"/>
      <c r="E760" s="328"/>
      <c r="F760" s="328"/>
      <c r="G760" s="328"/>
      <c r="H760" s="328"/>
      <c r="I760" s="328"/>
      <c r="J760" s="259"/>
      <c r="K760" s="328"/>
      <c r="L760" s="194"/>
      <c r="M760" s="194"/>
      <c r="N760" s="194"/>
      <c r="O760" s="194"/>
      <c r="P760" s="194"/>
      <c r="Q760" s="194"/>
      <c r="R760" s="194"/>
      <c r="S760" s="194"/>
      <c r="T760" s="194"/>
      <c r="U760" s="194"/>
      <c r="V760" s="194"/>
      <c r="W760" s="194"/>
      <c r="X760" s="194"/>
      <c r="Y760" s="194"/>
      <c r="Z760" s="194"/>
    </row>
    <row r="761">
      <c r="A761" s="194"/>
      <c r="B761" s="194"/>
      <c r="C761" s="328"/>
      <c r="D761" s="328"/>
      <c r="E761" s="328"/>
      <c r="F761" s="328"/>
      <c r="G761" s="328"/>
      <c r="H761" s="328"/>
      <c r="I761" s="328"/>
      <c r="J761" s="259"/>
      <c r="K761" s="328"/>
      <c r="L761" s="194"/>
      <c r="M761" s="194"/>
      <c r="N761" s="194"/>
      <c r="O761" s="194"/>
      <c r="P761" s="194"/>
      <c r="Q761" s="194"/>
      <c r="R761" s="194"/>
      <c r="S761" s="194"/>
      <c r="T761" s="194"/>
      <c r="U761" s="194"/>
      <c r="V761" s="194"/>
      <c r="W761" s="194"/>
      <c r="X761" s="194"/>
      <c r="Y761" s="194"/>
      <c r="Z761" s="194"/>
    </row>
    <row r="762">
      <c r="A762" s="194"/>
      <c r="B762" s="194"/>
      <c r="C762" s="328"/>
      <c r="D762" s="328"/>
      <c r="E762" s="328"/>
      <c r="F762" s="328"/>
      <c r="G762" s="328"/>
      <c r="H762" s="328"/>
      <c r="I762" s="328"/>
      <c r="J762" s="259"/>
      <c r="K762" s="328"/>
      <c r="L762" s="194"/>
      <c r="M762" s="194"/>
      <c r="N762" s="194"/>
      <c r="O762" s="194"/>
      <c r="P762" s="194"/>
      <c r="Q762" s="194"/>
      <c r="R762" s="194"/>
      <c r="S762" s="194"/>
      <c r="T762" s="194"/>
      <c r="U762" s="194"/>
      <c r="V762" s="194"/>
      <c r="W762" s="194"/>
      <c r="X762" s="194"/>
      <c r="Y762" s="194"/>
      <c r="Z762" s="194"/>
    </row>
    <row r="763">
      <c r="A763" s="194"/>
      <c r="B763" s="194"/>
      <c r="C763" s="328"/>
      <c r="D763" s="328"/>
      <c r="E763" s="328"/>
      <c r="F763" s="328"/>
      <c r="G763" s="328"/>
      <c r="H763" s="328"/>
      <c r="I763" s="328"/>
      <c r="J763" s="259"/>
      <c r="K763" s="328"/>
      <c r="L763" s="194"/>
      <c r="M763" s="194"/>
      <c r="N763" s="194"/>
      <c r="O763" s="194"/>
      <c r="P763" s="194"/>
      <c r="Q763" s="194"/>
      <c r="R763" s="194"/>
      <c r="S763" s="194"/>
      <c r="T763" s="194"/>
      <c r="U763" s="194"/>
      <c r="V763" s="194"/>
      <c r="W763" s="194"/>
      <c r="X763" s="194"/>
      <c r="Y763" s="194"/>
      <c r="Z763" s="194"/>
    </row>
    <row r="764">
      <c r="A764" s="194"/>
      <c r="B764" s="194"/>
      <c r="C764" s="328"/>
      <c r="D764" s="328"/>
      <c r="E764" s="328"/>
      <c r="F764" s="328"/>
      <c r="G764" s="328"/>
      <c r="H764" s="328"/>
      <c r="I764" s="328"/>
      <c r="J764" s="259"/>
      <c r="K764" s="328"/>
      <c r="L764" s="194"/>
      <c r="M764" s="194"/>
      <c r="N764" s="194"/>
      <c r="O764" s="194"/>
      <c r="P764" s="194"/>
      <c r="Q764" s="194"/>
      <c r="R764" s="194"/>
      <c r="S764" s="194"/>
      <c r="T764" s="194"/>
      <c r="U764" s="194"/>
      <c r="V764" s="194"/>
      <c r="W764" s="194"/>
      <c r="X764" s="194"/>
      <c r="Y764" s="194"/>
      <c r="Z764" s="194"/>
    </row>
    <row r="765">
      <c r="A765" s="194"/>
      <c r="B765" s="194"/>
      <c r="C765" s="328"/>
      <c r="D765" s="328"/>
      <c r="E765" s="328"/>
      <c r="F765" s="328"/>
      <c r="G765" s="328"/>
      <c r="H765" s="328"/>
      <c r="I765" s="328"/>
      <c r="J765" s="259"/>
      <c r="K765" s="328"/>
      <c r="L765" s="194"/>
      <c r="M765" s="194"/>
      <c r="N765" s="194"/>
      <c r="O765" s="194"/>
      <c r="P765" s="194"/>
      <c r="Q765" s="194"/>
      <c r="R765" s="194"/>
      <c r="S765" s="194"/>
      <c r="T765" s="194"/>
      <c r="U765" s="194"/>
      <c r="V765" s="194"/>
      <c r="W765" s="194"/>
      <c r="X765" s="194"/>
      <c r="Y765" s="194"/>
      <c r="Z765" s="194"/>
    </row>
    <row r="766">
      <c r="A766" s="194"/>
      <c r="B766" s="194"/>
      <c r="C766" s="328"/>
      <c r="D766" s="328"/>
      <c r="E766" s="328"/>
      <c r="F766" s="328"/>
      <c r="G766" s="328"/>
      <c r="H766" s="328"/>
      <c r="I766" s="328"/>
      <c r="J766" s="259"/>
      <c r="K766" s="328"/>
      <c r="L766" s="194"/>
      <c r="M766" s="194"/>
      <c r="N766" s="194"/>
      <c r="O766" s="194"/>
      <c r="P766" s="194"/>
      <c r="Q766" s="194"/>
      <c r="R766" s="194"/>
      <c r="S766" s="194"/>
      <c r="T766" s="194"/>
      <c r="U766" s="194"/>
      <c r="V766" s="194"/>
      <c r="W766" s="194"/>
      <c r="X766" s="194"/>
      <c r="Y766" s="194"/>
      <c r="Z766" s="194"/>
    </row>
    <row r="767">
      <c r="A767" s="194"/>
      <c r="B767" s="194"/>
      <c r="C767" s="328"/>
      <c r="D767" s="328"/>
      <c r="E767" s="328"/>
      <c r="F767" s="328"/>
      <c r="G767" s="328"/>
      <c r="H767" s="328"/>
      <c r="I767" s="328"/>
      <c r="J767" s="259"/>
      <c r="K767" s="328"/>
      <c r="L767" s="194"/>
      <c r="M767" s="194"/>
      <c r="N767" s="194"/>
      <c r="O767" s="194"/>
      <c r="P767" s="194"/>
      <c r="Q767" s="194"/>
      <c r="R767" s="194"/>
      <c r="S767" s="194"/>
      <c r="T767" s="194"/>
      <c r="U767" s="194"/>
      <c r="V767" s="194"/>
      <c r="W767" s="194"/>
      <c r="X767" s="194"/>
      <c r="Y767" s="194"/>
      <c r="Z767" s="194"/>
    </row>
    <row r="768">
      <c r="A768" s="194"/>
      <c r="B768" s="194"/>
      <c r="C768" s="328"/>
      <c r="D768" s="328"/>
      <c r="E768" s="328"/>
      <c r="F768" s="328"/>
      <c r="G768" s="328"/>
      <c r="H768" s="328"/>
      <c r="I768" s="328"/>
      <c r="J768" s="259"/>
      <c r="K768" s="328"/>
      <c r="L768" s="194"/>
      <c r="M768" s="194"/>
      <c r="N768" s="194"/>
      <c r="O768" s="194"/>
      <c r="P768" s="194"/>
      <c r="Q768" s="194"/>
      <c r="R768" s="194"/>
      <c r="S768" s="194"/>
      <c r="T768" s="194"/>
      <c r="U768" s="194"/>
      <c r="V768" s="194"/>
      <c r="W768" s="194"/>
      <c r="X768" s="194"/>
      <c r="Y768" s="194"/>
      <c r="Z768" s="194"/>
    </row>
    <row r="769">
      <c r="A769" s="194"/>
      <c r="B769" s="194"/>
      <c r="C769" s="328"/>
      <c r="D769" s="328"/>
      <c r="E769" s="328"/>
      <c r="F769" s="328"/>
      <c r="G769" s="328"/>
      <c r="H769" s="328"/>
      <c r="I769" s="328"/>
      <c r="J769" s="259"/>
      <c r="K769" s="328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</row>
    <row r="770">
      <c r="A770" s="194"/>
      <c r="B770" s="194"/>
      <c r="C770" s="328"/>
      <c r="D770" s="328"/>
      <c r="E770" s="328"/>
      <c r="F770" s="328"/>
      <c r="G770" s="328"/>
      <c r="H770" s="328"/>
      <c r="I770" s="328"/>
      <c r="J770" s="259"/>
      <c r="K770" s="328"/>
      <c r="L770" s="194"/>
      <c r="M770" s="194"/>
      <c r="N770" s="194"/>
      <c r="O770" s="194"/>
      <c r="P770" s="194"/>
      <c r="Q770" s="194"/>
      <c r="R770" s="194"/>
      <c r="S770" s="194"/>
      <c r="T770" s="194"/>
      <c r="U770" s="194"/>
      <c r="V770" s="194"/>
      <c r="W770" s="194"/>
      <c r="X770" s="194"/>
      <c r="Y770" s="194"/>
      <c r="Z770" s="194"/>
    </row>
    <row r="771">
      <c r="A771" s="194"/>
      <c r="B771" s="194"/>
      <c r="C771" s="328"/>
      <c r="D771" s="328"/>
      <c r="E771" s="328"/>
      <c r="F771" s="328"/>
      <c r="G771" s="328"/>
      <c r="H771" s="328"/>
      <c r="I771" s="328"/>
      <c r="J771" s="259"/>
      <c r="K771" s="328"/>
      <c r="L771" s="194"/>
      <c r="M771" s="194"/>
      <c r="N771" s="194"/>
      <c r="O771" s="194"/>
      <c r="P771" s="194"/>
      <c r="Q771" s="194"/>
      <c r="R771" s="194"/>
      <c r="S771" s="194"/>
      <c r="T771" s="194"/>
      <c r="U771" s="194"/>
      <c r="V771" s="194"/>
      <c r="W771" s="194"/>
      <c r="X771" s="194"/>
      <c r="Y771" s="194"/>
      <c r="Z771" s="194"/>
    </row>
    <row r="772">
      <c r="A772" s="194"/>
      <c r="B772" s="194"/>
      <c r="C772" s="328"/>
      <c r="D772" s="328"/>
      <c r="E772" s="328"/>
      <c r="F772" s="328"/>
      <c r="G772" s="328"/>
      <c r="H772" s="328"/>
      <c r="I772" s="328"/>
      <c r="J772" s="259"/>
      <c r="K772" s="328"/>
      <c r="L772" s="194"/>
      <c r="M772" s="194"/>
      <c r="N772" s="194"/>
      <c r="O772" s="194"/>
      <c r="P772" s="194"/>
      <c r="Q772" s="194"/>
      <c r="R772" s="194"/>
      <c r="S772" s="194"/>
      <c r="T772" s="194"/>
      <c r="U772" s="194"/>
      <c r="V772" s="194"/>
      <c r="W772" s="194"/>
      <c r="X772" s="194"/>
      <c r="Y772" s="194"/>
      <c r="Z772" s="194"/>
    </row>
    <row r="773">
      <c r="A773" s="194"/>
      <c r="B773" s="194"/>
      <c r="C773" s="328"/>
      <c r="D773" s="328"/>
      <c r="E773" s="328"/>
      <c r="F773" s="328"/>
      <c r="G773" s="328"/>
      <c r="H773" s="328"/>
      <c r="I773" s="328"/>
      <c r="J773" s="259"/>
      <c r="K773" s="328"/>
      <c r="L773" s="194"/>
      <c r="M773" s="194"/>
      <c r="N773" s="194"/>
      <c r="O773" s="194"/>
      <c r="P773" s="194"/>
      <c r="Q773" s="194"/>
      <c r="R773" s="194"/>
      <c r="S773" s="194"/>
      <c r="T773" s="194"/>
      <c r="U773" s="194"/>
      <c r="V773" s="194"/>
      <c r="W773" s="194"/>
      <c r="X773" s="194"/>
      <c r="Y773" s="194"/>
      <c r="Z773" s="194"/>
    </row>
    <row r="774">
      <c r="A774" s="194"/>
      <c r="B774" s="194"/>
      <c r="C774" s="328"/>
      <c r="D774" s="328"/>
      <c r="E774" s="328"/>
      <c r="F774" s="328"/>
      <c r="G774" s="328"/>
      <c r="H774" s="328"/>
      <c r="I774" s="328"/>
      <c r="J774" s="259"/>
      <c r="K774" s="328"/>
      <c r="L774" s="194"/>
      <c r="M774" s="194"/>
      <c r="N774" s="194"/>
      <c r="O774" s="194"/>
      <c r="P774" s="194"/>
      <c r="Q774" s="194"/>
      <c r="R774" s="194"/>
      <c r="S774" s="194"/>
      <c r="T774" s="194"/>
      <c r="U774" s="194"/>
      <c r="V774" s="194"/>
      <c r="W774" s="194"/>
      <c r="X774" s="194"/>
      <c r="Y774" s="194"/>
      <c r="Z774" s="194"/>
    </row>
    <row r="775">
      <c r="A775" s="194"/>
      <c r="B775" s="194"/>
      <c r="C775" s="328"/>
      <c r="D775" s="328"/>
      <c r="E775" s="328"/>
      <c r="F775" s="328"/>
      <c r="G775" s="328"/>
      <c r="H775" s="328"/>
      <c r="I775" s="328"/>
      <c r="J775" s="259"/>
      <c r="K775" s="328"/>
      <c r="L775" s="194"/>
      <c r="M775" s="194"/>
      <c r="N775" s="194"/>
      <c r="O775" s="194"/>
      <c r="P775" s="194"/>
      <c r="Q775" s="194"/>
      <c r="R775" s="194"/>
      <c r="S775" s="194"/>
      <c r="T775" s="194"/>
      <c r="U775" s="194"/>
      <c r="V775" s="194"/>
      <c r="W775" s="194"/>
      <c r="X775" s="194"/>
      <c r="Y775" s="194"/>
      <c r="Z775" s="194"/>
    </row>
    <row r="776">
      <c r="A776" s="194"/>
      <c r="B776" s="194"/>
      <c r="C776" s="328"/>
      <c r="D776" s="328"/>
      <c r="E776" s="328"/>
      <c r="F776" s="328"/>
      <c r="G776" s="328"/>
      <c r="H776" s="328"/>
      <c r="I776" s="328"/>
      <c r="J776" s="259"/>
      <c r="K776" s="328"/>
      <c r="L776" s="194"/>
      <c r="M776" s="194"/>
      <c r="N776" s="194"/>
      <c r="O776" s="194"/>
      <c r="P776" s="194"/>
      <c r="Q776" s="194"/>
      <c r="R776" s="194"/>
      <c r="S776" s="194"/>
      <c r="T776" s="194"/>
      <c r="U776" s="194"/>
      <c r="V776" s="194"/>
      <c r="W776" s="194"/>
      <c r="X776" s="194"/>
      <c r="Y776" s="194"/>
      <c r="Z776" s="194"/>
    </row>
    <row r="777">
      <c r="A777" s="194"/>
      <c r="B777" s="194"/>
      <c r="C777" s="328"/>
      <c r="D777" s="328"/>
      <c r="E777" s="328"/>
      <c r="F777" s="328"/>
      <c r="G777" s="328"/>
      <c r="H777" s="328"/>
      <c r="I777" s="328"/>
      <c r="J777" s="259"/>
      <c r="K777" s="328"/>
      <c r="L777" s="194"/>
      <c r="M777" s="194"/>
      <c r="N777" s="194"/>
      <c r="O777" s="194"/>
      <c r="P777" s="194"/>
      <c r="Q777" s="194"/>
      <c r="R777" s="194"/>
      <c r="S777" s="194"/>
      <c r="T777" s="194"/>
      <c r="U777" s="194"/>
      <c r="V777" s="194"/>
      <c r="W777" s="194"/>
      <c r="X777" s="194"/>
      <c r="Y777" s="194"/>
      <c r="Z777" s="194"/>
    </row>
    <row r="778">
      <c r="A778" s="194"/>
      <c r="B778" s="194"/>
      <c r="C778" s="328"/>
      <c r="D778" s="328"/>
      <c r="E778" s="328"/>
      <c r="F778" s="328"/>
      <c r="G778" s="328"/>
      <c r="H778" s="328"/>
      <c r="I778" s="328"/>
      <c r="J778" s="259"/>
      <c r="K778" s="328"/>
      <c r="L778" s="194"/>
      <c r="M778" s="194"/>
      <c r="N778" s="194"/>
      <c r="O778" s="194"/>
      <c r="P778" s="194"/>
      <c r="Q778" s="194"/>
      <c r="R778" s="194"/>
      <c r="S778" s="194"/>
      <c r="T778" s="194"/>
      <c r="U778" s="194"/>
      <c r="V778" s="194"/>
      <c r="W778" s="194"/>
      <c r="X778" s="194"/>
      <c r="Y778" s="194"/>
      <c r="Z778" s="194"/>
    </row>
    <row r="779">
      <c r="A779" s="194"/>
      <c r="B779" s="194"/>
      <c r="C779" s="328"/>
      <c r="D779" s="328"/>
      <c r="E779" s="328"/>
      <c r="F779" s="328"/>
      <c r="G779" s="328"/>
      <c r="H779" s="328"/>
      <c r="I779" s="328"/>
      <c r="J779" s="259"/>
      <c r="K779" s="328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</row>
    <row r="780">
      <c r="A780" s="194"/>
      <c r="B780" s="194"/>
      <c r="C780" s="328"/>
      <c r="D780" s="328"/>
      <c r="E780" s="328"/>
      <c r="F780" s="328"/>
      <c r="G780" s="328"/>
      <c r="H780" s="328"/>
      <c r="I780" s="328"/>
      <c r="J780" s="259"/>
      <c r="K780" s="328"/>
      <c r="L780" s="194"/>
      <c r="M780" s="194"/>
      <c r="N780" s="194"/>
      <c r="O780" s="194"/>
      <c r="P780" s="194"/>
      <c r="Q780" s="194"/>
      <c r="R780" s="194"/>
      <c r="S780" s="194"/>
      <c r="T780" s="194"/>
      <c r="U780" s="194"/>
      <c r="V780" s="194"/>
      <c r="W780" s="194"/>
      <c r="X780" s="194"/>
      <c r="Y780" s="194"/>
      <c r="Z780" s="194"/>
    </row>
    <row r="781">
      <c r="A781" s="194"/>
      <c r="B781" s="194"/>
      <c r="C781" s="328"/>
      <c r="D781" s="328"/>
      <c r="E781" s="328"/>
      <c r="F781" s="328"/>
      <c r="G781" s="328"/>
      <c r="H781" s="328"/>
      <c r="I781" s="328"/>
      <c r="J781" s="259"/>
      <c r="K781" s="328"/>
      <c r="L781" s="194"/>
      <c r="M781" s="194"/>
      <c r="N781" s="194"/>
      <c r="O781" s="194"/>
      <c r="P781" s="194"/>
      <c r="Q781" s="194"/>
      <c r="R781" s="194"/>
      <c r="S781" s="194"/>
      <c r="T781" s="194"/>
      <c r="U781" s="194"/>
      <c r="V781" s="194"/>
      <c r="W781" s="194"/>
      <c r="X781" s="194"/>
      <c r="Y781" s="194"/>
      <c r="Z781" s="194"/>
    </row>
    <row r="782">
      <c r="A782" s="194"/>
      <c r="B782" s="194"/>
      <c r="C782" s="328"/>
      <c r="D782" s="328"/>
      <c r="E782" s="328"/>
      <c r="F782" s="328"/>
      <c r="G782" s="328"/>
      <c r="H782" s="328"/>
      <c r="I782" s="328"/>
      <c r="J782" s="259"/>
      <c r="K782" s="328"/>
      <c r="L782" s="194"/>
      <c r="M782" s="194"/>
      <c r="N782" s="194"/>
      <c r="O782" s="194"/>
      <c r="P782" s="194"/>
      <c r="Q782" s="194"/>
      <c r="R782" s="194"/>
      <c r="S782" s="194"/>
      <c r="T782" s="194"/>
      <c r="U782" s="194"/>
      <c r="V782" s="194"/>
      <c r="W782" s="194"/>
      <c r="X782" s="194"/>
      <c r="Y782" s="194"/>
      <c r="Z782" s="194"/>
    </row>
    <row r="783">
      <c r="A783" s="194"/>
      <c r="B783" s="194"/>
      <c r="C783" s="328"/>
      <c r="D783" s="328"/>
      <c r="E783" s="328"/>
      <c r="F783" s="328"/>
      <c r="G783" s="328"/>
      <c r="H783" s="328"/>
      <c r="I783" s="328"/>
      <c r="J783" s="259"/>
      <c r="K783" s="328"/>
      <c r="L783" s="194"/>
      <c r="M783" s="194"/>
      <c r="N783" s="194"/>
      <c r="O783" s="194"/>
      <c r="P783" s="194"/>
      <c r="Q783" s="194"/>
      <c r="R783" s="194"/>
      <c r="S783" s="194"/>
      <c r="T783" s="194"/>
      <c r="U783" s="194"/>
      <c r="V783" s="194"/>
      <c r="W783" s="194"/>
      <c r="X783" s="194"/>
      <c r="Y783" s="194"/>
      <c r="Z783" s="194"/>
    </row>
    <row r="784">
      <c r="A784" s="194"/>
      <c r="B784" s="194"/>
      <c r="C784" s="328"/>
      <c r="D784" s="328"/>
      <c r="E784" s="328"/>
      <c r="F784" s="328"/>
      <c r="G784" s="328"/>
      <c r="H784" s="328"/>
      <c r="I784" s="328"/>
      <c r="J784" s="259"/>
      <c r="K784" s="328"/>
      <c r="L784" s="194"/>
      <c r="M784" s="194"/>
      <c r="N784" s="194"/>
      <c r="O784" s="194"/>
      <c r="P784" s="194"/>
      <c r="Q784" s="194"/>
      <c r="R784" s="194"/>
      <c r="S784" s="194"/>
      <c r="T784" s="194"/>
      <c r="U784" s="194"/>
      <c r="V784" s="194"/>
      <c r="W784" s="194"/>
      <c r="X784" s="194"/>
      <c r="Y784" s="194"/>
      <c r="Z784" s="194"/>
    </row>
    <row r="785">
      <c r="A785" s="194"/>
      <c r="B785" s="194"/>
      <c r="C785" s="328"/>
      <c r="D785" s="328"/>
      <c r="E785" s="328"/>
      <c r="F785" s="328"/>
      <c r="G785" s="328"/>
      <c r="H785" s="328"/>
      <c r="I785" s="328"/>
      <c r="J785" s="259"/>
      <c r="K785" s="328"/>
      <c r="L785" s="194"/>
      <c r="M785" s="194"/>
      <c r="N785" s="194"/>
      <c r="O785" s="194"/>
      <c r="P785" s="194"/>
      <c r="Q785" s="194"/>
      <c r="R785" s="194"/>
      <c r="S785" s="194"/>
      <c r="T785" s="194"/>
      <c r="U785" s="194"/>
      <c r="V785" s="194"/>
      <c r="W785" s="194"/>
      <c r="X785" s="194"/>
      <c r="Y785" s="194"/>
      <c r="Z785" s="194"/>
    </row>
    <row r="786">
      <c r="A786" s="194"/>
      <c r="B786" s="194"/>
      <c r="C786" s="328"/>
      <c r="D786" s="328"/>
      <c r="E786" s="328"/>
      <c r="F786" s="328"/>
      <c r="G786" s="328"/>
      <c r="H786" s="328"/>
      <c r="I786" s="328"/>
      <c r="J786" s="259"/>
      <c r="K786" s="328"/>
      <c r="L786" s="194"/>
      <c r="M786" s="194"/>
      <c r="N786" s="194"/>
      <c r="O786" s="194"/>
      <c r="P786" s="194"/>
      <c r="Q786" s="194"/>
      <c r="R786" s="194"/>
      <c r="S786" s="194"/>
      <c r="T786" s="194"/>
      <c r="U786" s="194"/>
      <c r="V786" s="194"/>
      <c r="W786" s="194"/>
      <c r="X786" s="194"/>
      <c r="Y786" s="194"/>
      <c r="Z786" s="194"/>
    </row>
    <row r="787">
      <c r="A787" s="194"/>
      <c r="B787" s="194"/>
      <c r="C787" s="328"/>
      <c r="D787" s="328"/>
      <c r="E787" s="328"/>
      <c r="F787" s="328"/>
      <c r="G787" s="328"/>
      <c r="H787" s="328"/>
      <c r="I787" s="328"/>
      <c r="J787" s="259"/>
      <c r="K787" s="328"/>
      <c r="L787" s="194"/>
      <c r="M787" s="194"/>
      <c r="N787" s="194"/>
      <c r="O787" s="194"/>
      <c r="P787" s="194"/>
      <c r="Q787" s="194"/>
      <c r="R787" s="194"/>
      <c r="S787" s="194"/>
      <c r="T787" s="194"/>
      <c r="U787" s="194"/>
      <c r="V787" s="194"/>
      <c r="W787" s="194"/>
      <c r="X787" s="194"/>
      <c r="Y787" s="194"/>
      <c r="Z787" s="194"/>
    </row>
    <row r="788">
      <c r="A788" s="194"/>
      <c r="B788" s="194"/>
      <c r="C788" s="328"/>
      <c r="D788" s="328"/>
      <c r="E788" s="328"/>
      <c r="F788" s="328"/>
      <c r="G788" s="328"/>
      <c r="H788" s="328"/>
      <c r="I788" s="328"/>
      <c r="J788" s="259"/>
      <c r="K788" s="328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</row>
    <row r="789">
      <c r="A789" s="194"/>
      <c r="B789" s="194"/>
      <c r="C789" s="328"/>
      <c r="D789" s="328"/>
      <c r="E789" s="328"/>
      <c r="F789" s="328"/>
      <c r="G789" s="328"/>
      <c r="H789" s="328"/>
      <c r="I789" s="328"/>
      <c r="J789" s="259"/>
      <c r="K789" s="328"/>
      <c r="L789" s="194"/>
      <c r="M789" s="194"/>
      <c r="N789" s="194"/>
      <c r="O789" s="194"/>
      <c r="P789" s="194"/>
      <c r="Q789" s="194"/>
      <c r="R789" s="194"/>
      <c r="S789" s="194"/>
      <c r="T789" s="194"/>
      <c r="U789" s="194"/>
      <c r="V789" s="194"/>
      <c r="W789" s="194"/>
      <c r="X789" s="194"/>
      <c r="Y789" s="194"/>
      <c r="Z789" s="194"/>
    </row>
    <row r="790">
      <c r="A790" s="194"/>
      <c r="B790" s="194"/>
      <c r="C790" s="328"/>
      <c r="D790" s="328"/>
      <c r="E790" s="328"/>
      <c r="F790" s="328"/>
      <c r="G790" s="328"/>
      <c r="H790" s="328"/>
      <c r="I790" s="328"/>
      <c r="J790" s="259"/>
      <c r="K790" s="328"/>
      <c r="L790" s="194"/>
      <c r="M790" s="194"/>
      <c r="N790" s="194"/>
      <c r="O790" s="194"/>
      <c r="P790" s="194"/>
      <c r="Q790" s="194"/>
      <c r="R790" s="194"/>
      <c r="S790" s="194"/>
      <c r="T790" s="194"/>
      <c r="U790" s="194"/>
      <c r="V790" s="194"/>
      <c r="W790" s="194"/>
      <c r="X790" s="194"/>
      <c r="Y790" s="194"/>
      <c r="Z790" s="194"/>
    </row>
    <row r="791">
      <c r="A791" s="194"/>
      <c r="B791" s="194"/>
      <c r="C791" s="328"/>
      <c r="D791" s="328"/>
      <c r="E791" s="328"/>
      <c r="F791" s="328"/>
      <c r="G791" s="328"/>
      <c r="H791" s="328"/>
      <c r="I791" s="328"/>
      <c r="J791" s="259"/>
      <c r="K791" s="328"/>
      <c r="L791" s="194"/>
      <c r="M791" s="194"/>
      <c r="N791" s="194"/>
      <c r="O791" s="194"/>
      <c r="P791" s="194"/>
      <c r="Q791" s="194"/>
      <c r="R791" s="194"/>
      <c r="S791" s="194"/>
      <c r="T791" s="194"/>
      <c r="U791" s="194"/>
      <c r="V791" s="194"/>
      <c r="W791" s="194"/>
      <c r="X791" s="194"/>
      <c r="Y791" s="194"/>
      <c r="Z791" s="194"/>
    </row>
    <row r="792">
      <c r="A792" s="194"/>
      <c r="B792" s="194"/>
      <c r="C792" s="328"/>
      <c r="D792" s="328"/>
      <c r="E792" s="328"/>
      <c r="F792" s="328"/>
      <c r="G792" s="328"/>
      <c r="H792" s="328"/>
      <c r="I792" s="328"/>
      <c r="J792" s="259"/>
      <c r="K792" s="328"/>
      <c r="L792" s="194"/>
      <c r="M792" s="194"/>
      <c r="N792" s="194"/>
      <c r="O792" s="194"/>
      <c r="P792" s="194"/>
      <c r="Q792" s="194"/>
      <c r="R792" s="194"/>
      <c r="S792" s="194"/>
      <c r="T792" s="194"/>
      <c r="U792" s="194"/>
      <c r="V792" s="194"/>
      <c r="W792" s="194"/>
      <c r="X792" s="194"/>
      <c r="Y792" s="194"/>
      <c r="Z792" s="194"/>
    </row>
    <row r="793">
      <c r="A793" s="194"/>
      <c r="B793" s="194"/>
      <c r="C793" s="328"/>
      <c r="D793" s="328"/>
      <c r="E793" s="328"/>
      <c r="F793" s="328"/>
      <c r="G793" s="328"/>
      <c r="H793" s="328"/>
      <c r="I793" s="328"/>
      <c r="J793" s="259"/>
      <c r="K793" s="328"/>
      <c r="L793" s="194"/>
      <c r="M793" s="194"/>
      <c r="N793" s="194"/>
      <c r="O793" s="194"/>
      <c r="P793" s="194"/>
      <c r="Q793" s="194"/>
      <c r="R793" s="194"/>
      <c r="S793" s="194"/>
      <c r="T793" s="194"/>
      <c r="U793" s="194"/>
      <c r="V793" s="194"/>
      <c r="W793" s="194"/>
      <c r="X793" s="194"/>
      <c r="Y793" s="194"/>
      <c r="Z793" s="194"/>
    </row>
    <row r="794">
      <c r="A794" s="194"/>
      <c r="B794" s="194"/>
      <c r="C794" s="328"/>
      <c r="D794" s="328"/>
      <c r="E794" s="328"/>
      <c r="F794" s="328"/>
      <c r="G794" s="328"/>
      <c r="H794" s="328"/>
      <c r="I794" s="328"/>
      <c r="J794" s="259"/>
      <c r="K794" s="328"/>
      <c r="L794" s="194"/>
      <c r="M794" s="194"/>
      <c r="N794" s="194"/>
      <c r="O794" s="194"/>
      <c r="P794" s="194"/>
      <c r="Q794" s="194"/>
      <c r="R794" s="194"/>
      <c r="S794" s="194"/>
      <c r="T794" s="194"/>
      <c r="U794" s="194"/>
      <c r="V794" s="194"/>
      <c r="W794" s="194"/>
      <c r="X794" s="194"/>
      <c r="Y794" s="194"/>
      <c r="Z794" s="194"/>
    </row>
    <row r="795">
      <c r="A795" s="194"/>
      <c r="B795" s="194"/>
      <c r="C795" s="328"/>
      <c r="D795" s="328"/>
      <c r="E795" s="328"/>
      <c r="F795" s="328"/>
      <c r="G795" s="328"/>
      <c r="H795" s="328"/>
      <c r="I795" s="328"/>
      <c r="J795" s="259"/>
      <c r="K795" s="328"/>
      <c r="L795" s="194"/>
      <c r="M795" s="194"/>
      <c r="N795" s="194"/>
      <c r="O795" s="194"/>
      <c r="P795" s="194"/>
      <c r="Q795" s="194"/>
      <c r="R795" s="194"/>
      <c r="S795" s="194"/>
      <c r="T795" s="194"/>
      <c r="U795" s="194"/>
      <c r="V795" s="194"/>
      <c r="W795" s="194"/>
      <c r="X795" s="194"/>
      <c r="Y795" s="194"/>
      <c r="Z795" s="194"/>
    </row>
    <row r="796">
      <c r="A796" s="194"/>
      <c r="B796" s="194"/>
      <c r="C796" s="328"/>
      <c r="D796" s="328"/>
      <c r="E796" s="328"/>
      <c r="F796" s="328"/>
      <c r="G796" s="328"/>
      <c r="H796" s="328"/>
      <c r="I796" s="328"/>
      <c r="J796" s="259"/>
      <c r="K796" s="328"/>
      <c r="L796" s="194"/>
      <c r="M796" s="194"/>
      <c r="N796" s="194"/>
      <c r="O796" s="194"/>
      <c r="P796" s="194"/>
      <c r="Q796" s="194"/>
      <c r="R796" s="194"/>
      <c r="S796" s="194"/>
      <c r="T796" s="194"/>
      <c r="U796" s="194"/>
      <c r="V796" s="194"/>
      <c r="W796" s="194"/>
      <c r="X796" s="194"/>
      <c r="Y796" s="194"/>
      <c r="Z796" s="194"/>
    </row>
    <row r="797">
      <c r="A797" s="194"/>
      <c r="B797" s="194"/>
      <c r="C797" s="328"/>
      <c r="D797" s="328"/>
      <c r="E797" s="328"/>
      <c r="F797" s="328"/>
      <c r="G797" s="328"/>
      <c r="H797" s="328"/>
      <c r="I797" s="328"/>
      <c r="J797" s="259"/>
      <c r="K797" s="328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</row>
    <row r="798">
      <c r="A798" s="194"/>
      <c r="B798" s="194"/>
      <c r="C798" s="328"/>
      <c r="D798" s="328"/>
      <c r="E798" s="328"/>
      <c r="F798" s="328"/>
      <c r="G798" s="328"/>
      <c r="H798" s="328"/>
      <c r="I798" s="328"/>
      <c r="J798" s="259"/>
      <c r="K798" s="328"/>
      <c r="L798" s="194"/>
      <c r="M798" s="194"/>
      <c r="N798" s="194"/>
      <c r="O798" s="194"/>
      <c r="P798" s="194"/>
      <c r="Q798" s="194"/>
      <c r="R798" s="194"/>
      <c r="S798" s="194"/>
      <c r="T798" s="194"/>
      <c r="U798" s="194"/>
      <c r="V798" s="194"/>
      <c r="W798" s="194"/>
      <c r="X798" s="194"/>
      <c r="Y798" s="194"/>
      <c r="Z798" s="194"/>
    </row>
    <row r="799">
      <c r="A799" s="194"/>
      <c r="B799" s="194"/>
      <c r="C799" s="328"/>
      <c r="D799" s="328"/>
      <c r="E799" s="328"/>
      <c r="F799" s="328"/>
      <c r="G799" s="328"/>
      <c r="H799" s="328"/>
      <c r="I799" s="328"/>
      <c r="J799" s="259"/>
      <c r="K799" s="328"/>
      <c r="L799" s="194"/>
      <c r="M799" s="194"/>
      <c r="N799" s="194"/>
      <c r="O799" s="194"/>
      <c r="P799" s="194"/>
      <c r="Q799" s="194"/>
      <c r="R799" s="194"/>
      <c r="S799" s="194"/>
      <c r="T799" s="194"/>
      <c r="U799" s="194"/>
      <c r="V799" s="194"/>
      <c r="W799" s="194"/>
      <c r="X799" s="194"/>
      <c r="Y799" s="194"/>
      <c r="Z799" s="194"/>
    </row>
    <row r="800">
      <c r="A800" s="194"/>
      <c r="B800" s="194"/>
      <c r="C800" s="328"/>
      <c r="D800" s="328"/>
      <c r="E800" s="328"/>
      <c r="F800" s="328"/>
      <c r="G800" s="328"/>
      <c r="H800" s="328"/>
      <c r="I800" s="328"/>
      <c r="J800" s="259"/>
      <c r="K800" s="328"/>
      <c r="L800" s="194"/>
      <c r="M800" s="194"/>
      <c r="N800" s="194"/>
      <c r="O800" s="194"/>
      <c r="P800" s="194"/>
      <c r="Q800" s="194"/>
      <c r="R800" s="194"/>
      <c r="S800" s="194"/>
      <c r="T800" s="194"/>
      <c r="U800" s="194"/>
      <c r="V800" s="194"/>
      <c r="W800" s="194"/>
      <c r="X800" s="194"/>
      <c r="Y800" s="194"/>
      <c r="Z800" s="194"/>
    </row>
    <row r="801">
      <c r="A801" s="194"/>
      <c r="B801" s="194"/>
      <c r="C801" s="328"/>
      <c r="D801" s="328"/>
      <c r="E801" s="328"/>
      <c r="F801" s="328"/>
      <c r="G801" s="328"/>
      <c r="H801" s="328"/>
      <c r="I801" s="328"/>
      <c r="J801" s="259"/>
      <c r="K801" s="328"/>
      <c r="L801" s="194"/>
      <c r="M801" s="194"/>
      <c r="N801" s="194"/>
      <c r="O801" s="194"/>
      <c r="P801" s="194"/>
      <c r="Q801" s="194"/>
      <c r="R801" s="194"/>
      <c r="S801" s="194"/>
      <c r="T801" s="194"/>
      <c r="U801" s="194"/>
      <c r="V801" s="194"/>
      <c r="W801" s="194"/>
      <c r="X801" s="194"/>
      <c r="Y801" s="194"/>
      <c r="Z801" s="194"/>
    </row>
    <row r="802">
      <c r="A802" s="194"/>
      <c r="B802" s="194"/>
      <c r="C802" s="328"/>
      <c r="D802" s="328"/>
      <c r="E802" s="328"/>
      <c r="F802" s="328"/>
      <c r="G802" s="328"/>
      <c r="H802" s="328"/>
      <c r="I802" s="328"/>
      <c r="J802" s="259"/>
      <c r="K802" s="328"/>
      <c r="L802" s="194"/>
      <c r="M802" s="194"/>
      <c r="N802" s="194"/>
      <c r="O802" s="194"/>
      <c r="P802" s="194"/>
      <c r="Q802" s="194"/>
      <c r="R802" s="194"/>
      <c r="S802" s="194"/>
      <c r="T802" s="194"/>
      <c r="U802" s="194"/>
      <c r="V802" s="194"/>
      <c r="W802" s="194"/>
      <c r="X802" s="194"/>
      <c r="Y802" s="194"/>
      <c r="Z802" s="194"/>
    </row>
    <row r="803">
      <c r="A803" s="194"/>
      <c r="B803" s="194"/>
      <c r="C803" s="328"/>
      <c r="D803" s="328"/>
      <c r="E803" s="328"/>
      <c r="F803" s="328"/>
      <c r="G803" s="328"/>
      <c r="H803" s="328"/>
      <c r="I803" s="328"/>
      <c r="J803" s="259"/>
      <c r="K803" s="328"/>
      <c r="L803" s="194"/>
      <c r="M803" s="194"/>
      <c r="N803" s="194"/>
      <c r="O803" s="194"/>
      <c r="P803" s="194"/>
      <c r="Q803" s="194"/>
      <c r="R803" s="194"/>
      <c r="S803" s="194"/>
      <c r="T803" s="194"/>
      <c r="U803" s="194"/>
      <c r="V803" s="194"/>
      <c r="W803" s="194"/>
      <c r="X803" s="194"/>
      <c r="Y803" s="194"/>
      <c r="Z803" s="194"/>
    </row>
    <row r="804">
      <c r="A804" s="194"/>
      <c r="B804" s="194"/>
      <c r="C804" s="328"/>
      <c r="D804" s="328"/>
      <c r="E804" s="328"/>
      <c r="F804" s="328"/>
      <c r="G804" s="328"/>
      <c r="H804" s="328"/>
      <c r="I804" s="328"/>
      <c r="J804" s="259"/>
      <c r="K804" s="328"/>
      <c r="L804" s="194"/>
      <c r="M804" s="194"/>
      <c r="N804" s="194"/>
      <c r="O804" s="194"/>
      <c r="P804" s="194"/>
      <c r="Q804" s="194"/>
      <c r="R804" s="194"/>
      <c r="S804" s="194"/>
      <c r="T804" s="194"/>
      <c r="U804" s="194"/>
      <c r="V804" s="194"/>
      <c r="W804" s="194"/>
      <c r="X804" s="194"/>
      <c r="Y804" s="194"/>
      <c r="Z804" s="194"/>
    </row>
    <row r="805">
      <c r="A805" s="194"/>
      <c r="B805" s="194"/>
      <c r="C805" s="328"/>
      <c r="D805" s="328"/>
      <c r="E805" s="328"/>
      <c r="F805" s="328"/>
      <c r="G805" s="328"/>
      <c r="H805" s="328"/>
      <c r="I805" s="328"/>
      <c r="J805" s="259"/>
      <c r="K805" s="328"/>
      <c r="L805" s="194"/>
      <c r="M805" s="194"/>
      <c r="N805" s="194"/>
      <c r="O805" s="194"/>
      <c r="P805" s="194"/>
      <c r="Q805" s="194"/>
      <c r="R805" s="194"/>
      <c r="S805" s="194"/>
      <c r="T805" s="194"/>
      <c r="U805" s="194"/>
      <c r="V805" s="194"/>
      <c r="W805" s="194"/>
      <c r="X805" s="194"/>
      <c r="Y805" s="194"/>
      <c r="Z805" s="194"/>
    </row>
    <row r="806">
      <c r="A806" s="194"/>
      <c r="B806" s="194"/>
      <c r="C806" s="328"/>
      <c r="D806" s="328"/>
      <c r="E806" s="328"/>
      <c r="F806" s="328"/>
      <c r="G806" s="328"/>
      <c r="H806" s="328"/>
      <c r="I806" s="328"/>
      <c r="J806" s="259"/>
      <c r="K806" s="328"/>
      <c r="L806" s="194"/>
      <c r="M806" s="194"/>
      <c r="N806" s="194"/>
      <c r="O806" s="194"/>
      <c r="P806" s="194"/>
      <c r="Q806" s="194"/>
      <c r="R806" s="194"/>
      <c r="S806" s="194"/>
      <c r="T806" s="194"/>
      <c r="U806" s="194"/>
      <c r="V806" s="194"/>
      <c r="W806" s="194"/>
      <c r="X806" s="194"/>
      <c r="Y806" s="194"/>
      <c r="Z806" s="194"/>
    </row>
    <row r="807">
      <c r="A807" s="194"/>
      <c r="B807" s="194"/>
      <c r="C807" s="328"/>
      <c r="D807" s="328"/>
      <c r="E807" s="328"/>
      <c r="F807" s="328"/>
      <c r="G807" s="328"/>
      <c r="H807" s="328"/>
      <c r="I807" s="328"/>
      <c r="J807" s="259"/>
      <c r="K807" s="328"/>
      <c r="L807" s="194"/>
      <c r="M807" s="194"/>
      <c r="N807" s="194"/>
      <c r="O807" s="194"/>
      <c r="P807" s="194"/>
      <c r="Q807" s="194"/>
      <c r="R807" s="194"/>
      <c r="S807" s="194"/>
      <c r="T807" s="194"/>
      <c r="U807" s="194"/>
      <c r="V807" s="194"/>
      <c r="W807" s="194"/>
      <c r="X807" s="194"/>
      <c r="Y807" s="194"/>
      <c r="Z807" s="194"/>
    </row>
    <row r="808">
      <c r="A808" s="194"/>
      <c r="B808" s="194"/>
      <c r="C808" s="328"/>
      <c r="D808" s="328"/>
      <c r="E808" s="328"/>
      <c r="F808" s="328"/>
      <c r="G808" s="328"/>
      <c r="H808" s="328"/>
      <c r="I808" s="328"/>
      <c r="J808" s="259"/>
      <c r="K808" s="328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</row>
    <row r="809">
      <c r="A809" s="194"/>
      <c r="B809" s="194"/>
      <c r="C809" s="328"/>
      <c r="D809" s="328"/>
      <c r="E809" s="328"/>
      <c r="F809" s="328"/>
      <c r="G809" s="328"/>
      <c r="H809" s="328"/>
      <c r="I809" s="328"/>
      <c r="J809" s="259"/>
      <c r="K809" s="328"/>
      <c r="L809" s="194"/>
      <c r="M809" s="194"/>
      <c r="N809" s="194"/>
      <c r="O809" s="194"/>
      <c r="P809" s="194"/>
      <c r="Q809" s="194"/>
      <c r="R809" s="194"/>
      <c r="S809" s="194"/>
      <c r="T809" s="194"/>
      <c r="U809" s="194"/>
      <c r="V809" s="194"/>
      <c r="W809" s="194"/>
      <c r="X809" s="194"/>
      <c r="Y809" s="194"/>
      <c r="Z809" s="194"/>
    </row>
    <row r="810">
      <c r="A810" s="194"/>
      <c r="B810" s="194"/>
      <c r="C810" s="328"/>
      <c r="D810" s="328"/>
      <c r="E810" s="328"/>
      <c r="F810" s="328"/>
      <c r="G810" s="328"/>
      <c r="H810" s="328"/>
      <c r="I810" s="328"/>
      <c r="J810" s="259"/>
      <c r="K810" s="328"/>
      <c r="L810" s="194"/>
      <c r="M810" s="194"/>
      <c r="N810" s="194"/>
      <c r="O810" s="194"/>
      <c r="P810" s="194"/>
      <c r="Q810" s="194"/>
      <c r="R810" s="194"/>
      <c r="S810" s="194"/>
      <c r="T810" s="194"/>
      <c r="U810" s="194"/>
      <c r="V810" s="194"/>
      <c r="W810" s="194"/>
      <c r="X810" s="194"/>
      <c r="Y810" s="194"/>
      <c r="Z810" s="194"/>
    </row>
    <row r="811">
      <c r="A811" s="194"/>
      <c r="B811" s="194"/>
      <c r="C811" s="328"/>
      <c r="D811" s="328"/>
      <c r="E811" s="328"/>
      <c r="F811" s="328"/>
      <c r="G811" s="328"/>
      <c r="H811" s="328"/>
      <c r="I811" s="328"/>
      <c r="J811" s="259"/>
      <c r="K811" s="328"/>
      <c r="L811" s="194"/>
      <c r="M811" s="194"/>
      <c r="N811" s="194"/>
      <c r="O811" s="194"/>
      <c r="P811" s="194"/>
      <c r="Q811" s="194"/>
      <c r="R811" s="194"/>
      <c r="S811" s="194"/>
      <c r="T811" s="194"/>
      <c r="U811" s="194"/>
      <c r="V811" s="194"/>
      <c r="W811" s="194"/>
      <c r="X811" s="194"/>
      <c r="Y811" s="194"/>
      <c r="Z811" s="194"/>
    </row>
    <row r="812">
      <c r="A812" s="194"/>
      <c r="B812" s="194"/>
      <c r="C812" s="328"/>
      <c r="D812" s="328"/>
      <c r="E812" s="328"/>
      <c r="F812" s="328"/>
      <c r="G812" s="328"/>
      <c r="H812" s="328"/>
      <c r="I812" s="328"/>
      <c r="J812" s="259"/>
      <c r="K812" s="328"/>
      <c r="L812" s="194"/>
      <c r="M812" s="194"/>
      <c r="N812" s="194"/>
      <c r="O812" s="194"/>
      <c r="P812" s="194"/>
      <c r="Q812" s="194"/>
      <c r="R812" s="194"/>
      <c r="S812" s="194"/>
      <c r="T812" s="194"/>
      <c r="U812" s="194"/>
      <c r="V812" s="194"/>
      <c r="W812" s="194"/>
      <c r="X812" s="194"/>
      <c r="Y812" s="194"/>
      <c r="Z812" s="194"/>
    </row>
    <row r="813">
      <c r="A813" s="194"/>
      <c r="B813" s="194"/>
      <c r="C813" s="328"/>
      <c r="D813" s="328"/>
      <c r="E813" s="328"/>
      <c r="F813" s="328"/>
      <c r="G813" s="328"/>
      <c r="H813" s="328"/>
      <c r="I813" s="328"/>
      <c r="J813" s="259"/>
      <c r="K813" s="328"/>
      <c r="L813" s="194"/>
      <c r="M813" s="194"/>
      <c r="N813" s="194"/>
      <c r="O813" s="194"/>
      <c r="P813" s="194"/>
      <c r="Q813" s="194"/>
      <c r="R813" s="194"/>
      <c r="S813" s="194"/>
      <c r="T813" s="194"/>
      <c r="U813" s="194"/>
      <c r="V813" s="194"/>
      <c r="W813" s="194"/>
      <c r="X813" s="194"/>
      <c r="Y813" s="194"/>
      <c r="Z813" s="194"/>
    </row>
    <row r="814">
      <c r="A814" s="194"/>
      <c r="B814" s="194"/>
      <c r="C814" s="328"/>
      <c r="D814" s="328"/>
      <c r="E814" s="328"/>
      <c r="F814" s="328"/>
      <c r="G814" s="328"/>
      <c r="H814" s="328"/>
      <c r="I814" s="328"/>
      <c r="J814" s="259"/>
      <c r="K814" s="328"/>
      <c r="L814" s="194"/>
      <c r="M814" s="194"/>
      <c r="N814" s="194"/>
      <c r="O814" s="194"/>
      <c r="P814" s="194"/>
      <c r="Q814" s="194"/>
      <c r="R814" s="194"/>
      <c r="S814" s="194"/>
      <c r="T814" s="194"/>
      <c r="U814" s="194"/>
      <c r="V814" s="194"/>
      <c r="W814" s="194"/>
      <c r="X814" s="194"/>
      <c r="Y814" s="194"/>
      <c r="Z814" s="194"/>
    </row>
    <row r="815">
      <c r="A815" s="194"/>
      <c r="B815" s="194"/>
      <c r="C815" s="328"/>
      <c r="D815" s="328"/>
      <c r="E815" s="328"/>
      <c r="F815" s="328"/>
      <c r="G815" s="328"/>
      <c r="H815" s="328"/>
      <c r="I815" s="328"/>
      <c r="J815" s="259"/>
      <c r="K815" s="328"/>
      <c r="L815" s="194"/>
      <c r="M815" s="194"/>
      <c r="N815" s="194"/>
      <c r="O815" s="194"/>
      <c r="P815" s="194"/>
      <c r="Q815" s="194"/>
      <c r="R815" s="194"/>
      <c r="S815" s="194"/>
      <c r="T815" s="194"/>
      <c r="U815" s="194"/>
      <c r="V815" s="194"/>
      <c r="W815" s="194"/>
      <c r="X815" s="194"/>
      <c r="Y815" s="194"/>
      <c r="Z815" s="194"/>
    </row>
    <row r="816">
      <c r="A816" s="194"/>
      <c r="B816" s="194"/>
      <c r="C816" s="328"/>
      <c r="D816" s="328"/>
      <c r="E816" s="328"/>
      <c r="F816" s="328"/>
      <c r="G816" s="328"/>
      <c r="H816" s="328"/>
      <c r="I816" s="328"/>
      <c r="J816" s="259"/>
      <c r="K816" s="328"/>
      <c r="L816" s="194"/>
      <c r="M816" s="194"/>
      <c r="N816" s="194"/>
      <c r="O816" s="194"/>
      <c r="P816" s="194"/>
      <c r="Q816" s="194"/>
      <c r="R816" s="194"/>
      <c r="S816" s="194"/>
      <c r="T816" s="194"/>
      <c r="U816" s="194"/>
      <c r="V816" s="194"/>
      <c r="W816" s="194"/>
      <c r="X816" s="194"/>
      <c r="Y816" s="194"/>
      <c r="Z816" s="194"/>
    </row>
    <row r="817">
      <c r="A817" s="194"/>
      <c r="B817" s="194"/>
      <c r="C817" s="328"/>
      <c r="D817" s="328"/>
      <c r="E817" s="328"/>
      <c r="F817" s="328"/>
      <c r="G817" s="328"/>
      <c r="H817" s="328"/>
      <c r="I817" s="328"/>
      <c r="J817" s="259"/>
      <c r="K817" s="328"/>
      <c r="L817" s="194"/>
      <c r="M817" s="194"/>
      <c r="N817" s="194"/>
      <c r="O817" s="194"/>
      <c r="P817" s="194"/>
      <c r="Q817" s="194"/>
      <c r="R817" s="194"/>
      <c r="S817" s="194"/>
      <c r="T817" s="194"/>
      <c r="U817" s="194"/>
      <c r="V817" s="194"/>
      <c r="W817" s="194"/>
      <c r="X817" s="194"/>
      <c r="Y817" s="194"/>
      <c r="Z817" s="194"/>
    </row>
    <row r="818">
      <c r="A818" s="194"/>
      <c r="B818" s="194"/>
      <c r="C818" s="328"/>
      <c r="D818" s="328"/>
      <c r="E818" s="328"/>
      <c r="F818" s="328"/>
      <c r="G818" s="328"/>
      <c r="H818" s="328"/>
      <c r="I818" s="328"/>
      <c r="J818" s="259"/>
      <c r="K818" s="328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</row>
    <row r="819">
      <c r="A819" s="194"/>
      <c r="B819" s="194"/>
      <c r="C819" s="328"/>
      <c r="D819" s="328"/>
      <c r="E819" s="328"/>
      <c r="F819" s="328"/>
      <c r="G819" s="328"/>
      <c r="H819" s="328"/>
      <c r="I819" s="328"/>
      <c r="J819" s="259"/>
      <c r="K819" s="328"/>
      <c r="L819" s="194"/>
      <c r="M819" s="194"/>
      <c r="N819" s="194"/>
      <c r="O819" s="194"/>
      <c r="P819" s="194"/>
      <c r="Q819" s="194"/>
      <c r="R819" s="194"/>
      <c r="S819" s="194"/>
      <c r="T819" s="194"/>
      <c r="U819" s="194"/>
      <c r="V819" s="194"/>
      <c r="W819" s="194"/>
      <c r="X819" s="194"/>
      <c r="Y819" s="194"/>
      <c r="Z819" s="194"/>
    </row>
    <row r="820">
      <c r="A820" s="194"/>
      <c r="B820" s="194"/>
      <c r="C820" s="328"/>
      <c r="D820" s="328"/>
      <c r="E820" s="328"/>
      <c r="F820" s="328"/>
      <c r="G820" s="328"/>
      <c r="H820" s="328"/>
      <c r="I820" s="328"/>
      <c r="J820" s="259"/>
      <c r="K820" s="328"/>
      <c r="L820" s="194"/>
      <c r="M820" s="194"/>
      <c r="N820" s="194"/>
      <c r="O820" s="194"/>
      <c r="P820" s="194"/>
      <c r="Q820" s="194"/>
      <c r="R820" s="194"/>
      <c r="S820" s="194"/>
      <c r="T820" s="194"/>
      <c r="U820" s="194"/>
      <c r="V820" s="194"/>
      <c r="W820" s="194"/>
      <c r="X820" s="194"/>
      <c r="Y820" s="194"/>
      <c r="Z820" s="194"/>
    </row>
    <row r="821">
      <c r="A821" s="194"/>
      <c r="B821" s="194"/>
      <c r="C821" s="328"/>
      <c r="D821" s="328"/>
      <c r="E821" s="328"/>
      <c r="F821" s="328"/>
      <c r="G821" s="328"/>
      <c r="H821" s="328"/>
      <c r="I821" s="328"/>
      <c r="J821" s="259"/>
      <c r="K821" s="328"/>
      <c r="L821" s="194"/>
      <c r="M821" s="194"/>
      <c r="N821" s="194"/>
      <c r="O821" s="194"/>
      <c r="P821" s="194"/>
      <c r="Q821" s="194"/>
      <c r="R821" s="194"/>
      <c r="S821" s="194"/>
      <c r="T821" s="194"/>
      <c r="U821" s="194"/>
      <c r="V821" s="194"/>
      <c r="W821" s="194"/>
      <c r="X821" s="194"/>
      <c r="Y821" s="194"/>
      <c r="Z821" s="194"/>
    </row>
    <row r="822">
      <c r="A822" s="194"/>
      <c r="B822" s="194"/>
      <c r="C822" s="328"/>
      <c r="D822" s="328"/>
      <c r="E822" s="328"/>
      <c r="F822" s="328"/>
      <c r="G822" s="328"/>
      <c r="H822" s="328"/>
      <c r="I822" s="328"/>
      <c r="J822" s="259"/>
      <c r="K822" s="328"/>
      <c r="L822" s="194"/>
      <c r="M822" s="194"/>
      <c r="N822" s="194"/>
      <c r="O822" s="194"/>
      <c r="P822" s="194"/>
      <c r="Q822" s="194"/>
      <c r="R822" s="194"/>
      <c r="S822" s="194"/>
      <c r="T822" s="194"/>
      <c r="U822" s="194"/>
      <c r="V822" s="194"/>
      <c r="W822" s="194"/>
      <c r="X822" s="194"/>
      <c r="Y822" s="194"/>
      <c r="Z822" s="194"/>
    </row>
    <row r="823">
      <c r="A823" s="194"/>
      <c r="B823" s="194"/>
      <c r="C823" s="328"/>
      <c r="D823" s="328"/>
      <c r="E823" s="328"/>
      <c r="F823" s="328"/>
      <c r="G823" s="328"/>
      <c r="H823" s="328"/>
      <c r="I823" s="328"/>
      <c r="J823" s="259"/>
      <c r="K823" s="328"/>
      <c r="L823" s="194"/>
      <c r="M823" s="194"/>
      <c r="N823" s="194"/>
      <c r="O823" s="194"/>
      <c r="P823" s="194"/>
      <c r="Q823" s="194"/>
      <c r="R823" s="194"/>
      <c r="S823" s="194"/>
      <c r="T823" s="194"/>
      <c r="U823" s="194"/>
      <c r="V823" s="194"/>
      <c r="W823" s="194"/>
      <c r="X823" s="194"/>
      <c r="Y823" s="194"/>
      <c r="Z823" s="194"/>
    </row>
    <row r="824">
      <c r="A824" s="194"/>
      <c r="B824" s="194"/>
      <c r="C824" s="328"/>
      <c r="D824" s="328"/>
      <c r="E824" s="328"/>
      <c r="F824" s="328"/>
      <c r="G824" s="328"/>
      <c r="H824" s="328"/>
      <c r="I824" s="328"/>
      <c r="J824" s="259"/>
      <c r="K824" s="328"/>
      <c r="L824" s="194"/>
      <c r="M824" s="194"/>
      <c r="N824" s="194"/>
      <c r="O824" s="194"/>
      <c r="P824" s="194"/>
      <c r="Q824" s="194"/>
      <c r="R824" s="194"/>
      <c r="S824" s="194"/>
      <c r="T824" s="194"/>
      <c r="U824" s="194"/>
      <c r="V824" s="194"/>
      <c r="W824" s="194"/>
      <c r="X824" s="194"/>
      <c r="Y824" s="194"/>
      <c r="Z824" s="194"/>
    </row>
    <row r="825">
      <c r="A825" s="194"/>
      <c r="B825" s="194"/>
      <c r="C825" s="328"/>
      <c r="D825" s="328"/>
      <c r="E825" s="328"/>
      <c r="F825" s="328"/>
      <c r="G825" s="328"/>
      <c r="H825" s="328"/>
      <c r="I825" s="328"/>
      <c r="J825" s="259"/>
      <c r="K825" s="328"/>
      <c r="L825" s="194"/>
      <c r="M825" s="194"/>
      <c r="N825" s="194"/>
      <c r="O825" s="194"/>
      <c r="P825" s="194"/>
      <c r="Q825" s="194"/>
      <c r="R825" s="194"/>
      <c r="S825" s="194"/>
      <c r="T825" s="194"/>
      <c r="U825" s="194"/>
      <c r="V825" s="194"/>
      <c r="W825" s="194"/>
      <c r="X825" s="194"/>
      <c r="Y825" s="194"/>
      <c r="Z825" s="194"/>
    </row>
    <row r="826">
      <c r="A826" s="194"/>
      <c r="B826" s="194"/>
      <c r="C826" s="328"/>
      <c r="D826" s="328"/>
      <c r="E826" s="328"/>
      <c r="F826" s="328"/>
      <c r="G826" s="328"/>
      <c r="H826" s="328"/>
      <c r="I826" s="328"/>
      <c r="J826" s="259"/>
      <c r="K826" s="328"/>
      <c r="L826" s="194"/>
      <c r="M826" s="194"/>
      <c r="N826" s="194"/>
      <c r="O826" s="194"/>
      <c r="P826" s="194"/>
      <c r="Q826" s="194"/>
      <c r="R826" s="194"/>
      <c r="S826" s="194"/>
      <c r="T826" s="194"/>
      <c r="U826" s="194"/>
      <c r="V826" s="194"/>
      <c r="W826" s="194"/>
      <c r="X826" s="194"/>
      <c r="Y826" s="194"/>
      <c r="Z826" s="194"/>
    </row>
    <row r="827">
      <c r="A827" s="194"/>
      <c r="B827" s="194"/>
      <c r="C827" s="328"/>
      <c r="D827" s="328"/>
      <c r="E827" s="328"/>
      <c r="F827" s="328"/>
      <c r="G827" s="328"/>
      <c r="H827" s="328"/>
      <c r="I827" s="328"/>
      <c r="J827" s="259"/>
      <c r="K827" s="328"/>
      <c r="L827" s="194"/>
      <c r="M827" s="194"/>
      <c r="N827" s="194"/>
      <c r="O827" s="194"/>
      <c r="P827" s="194"/>
      <c r="Q827" s="194"/>
      <c r="R827" s="194"/>
      <c r="S827" s="194"/>
      <c r="T827" s="194"/>
      <c r="U827" s="194"/>
      <c r="V827" s="194"/>
      <c r="W827" s="194"/>
      <c r="X827" s="194"/>
      <c r="Y827" s="194"/>
      <c r="Z827" s="194"/>
    </row>
    <row r="828">
      <c r="A828" s="194"/>
      <c r="B828" s="194"/>
      <c r="C828" s="328"/>
      <c r="D828" s="328"/>
      <c r="E828" s="328"/>
      <c r="F828" s="328"/>
      <c r="G828" s="328"/>
      <c r="H828" s="328"/>
      <c r="I828" s="328"/>
      <c r="J828" s="259"/>
      <c r="K828" s="328"/>
      <c r="L828" s="194"/>
      <c r="M828" s="194"/>
      <c r="N828" s="194"/>
      <c r="O828" s="194"/>
      <c r="P828" s="194"/>
      <c r="Q828" s="194"/>
      <c r="R828" s="194"/>
      <c r="S828" s="194"/>
      <c r="T828" s="194"/>
      <c r="U828" s="194"/>
      <c r="V828" s="194"/>
      <c r="W828" s="194"/>
      <c r="X828" s="194"/>
      <c r="Y828" s="194"/>
      <c r="Z828" s="194"/>
    </row>
    <row r="829">
      <c r="A829" s="194"/>
      <c r="B829" s="194"/>
      <c r="C829" s="328"/>
      <c r="D829" s="328"/>
      <c r="E829" s="328"/>
      <c r="F829" s="328"/>
      <c r="G829" s="328"/>
      <c r="H829" s="328"/>
      <c r="I829" s="328"/>
      <c r="J829" s="259"/>
      <c r="K829" s="328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</row>
    <row r="830">
      <c r="A830" s="194"/>
      <c r="B830" s="194"/>
      <c r="C830" s="328"/>
      <c r="D830" s="328"/>
      <c r="E830" s="328"/>
      <c r="F830" s="328"/>
      <c r="G830" s="328"/>
      <c r="H830" s="328"/>
      <c r="I830" s="328"/>
      <c r="J830" s="259"/>
      <c r="K830" s="328"/>
      <c r="L830" s="194"/>
      <c r="M830" s="194"/>
      <c r="N830" s="194"/>
      <c r="O830" s="194"/>
      <c r="P830" s="194"/>
      <c r="Q830" s="194"/>
      <c r="R830" s="194"/>
      <c r="S830" s="194"/>
      <c r="T830" s="194"/>
      <c r="U830" s="194"/>
      <c r="V830" s="194"/>
      <c r="W830" s="194"/>
      <c r="X830" s="194"/>
      <c r="Y830" s="194"/>
      <c r="Z830" s="194"/>
    </row>
    <row r="831">
      <c r="A831" s="194"/>
      <c r="B831" s="194"/>
      <c r="C831" s="328"/>
      <c r="D831" s="328"/>
      <c r="E831" s="328"/>
      <c r="F831" s="328"/>
      <c r="G831" s="328"/>
      <c r="H831" s="328"/>
      <c r="I831" s="328"/>
      <c r="J831" s="259"/>
      <c r="K831" s="328"/>
      <c r="L831" s="194"/>
      <c r="M831" s="194"/>
      <c r="N831" s="194"/>
      <c r="O831" s="194"/>
      <c r="P831" s="194"/>
      <c r="Q831" s="194"/>
      <c r="R831" s="194"/>
      <c r="S831" s="194"/>
      <c r="T831" s="194"/>
      <c r="U831" s="194"/>
      <c r="V831" s="194"/>
      <c r="W831" s="194"/>
      <c r="X831" s="194"/>
      <c r="Y831" s="194"/>
      <c r="Z831" s="194"/>
    </row>
    <row r="832">
      <c r="A832" s="194"/>
      <c r="B832" s="194"/>
      <c r="C832" s="328"/>
      <c r="D832" s="328"/>
      <c r="E832" s="328"/>
      <c r="F832" s="328"/>
      <c r="G832" s="328"/>
      <c r="H832" s="328"/>
      <c r="I832" s="328"/>
      <c r="J832" s="259"/>
      <c r="K832" s="328"/>
      <c r="L832" s="194"/>
      <c r="M832" s="194"/>
      <c r="N832" s="194"/>
      <c r="O832" s="194"/>
      <c r="P832" s="194"/>
      <c r="Q832" s="194"/>
      <c r="R832" s="194"/>
      <c r="S832" s="194"/>
      <c r="T832" s="194"/>
      <c r="U832" s="194"/>
      <c r="V832" s="194"/>
      <c r="W832" s="194"/>
      <c r="X832" s="194"/>
      <c r="Y832" s="194"/>
      <c r="Z832" s="194"/>
    </row>
    <row r="833">
      <c r="A833" s="194"/>
      <c r="B833" s="194"/>
      <c r="C833" s="328"/>
      <c r="D833" s="328"/>
      <c r="E833" s="328"/>
      <c r="F833" s="328"/>
      <c r="G833" s="328"/>
      <c r="H833" s="328"/>
      <c r="I833" s="328"/>
      <c r="J833" s="259"/>
      <c r="K833" s="328"/>
      <c r="L833" s="194"/>
      <c r="M833" s="194"/>
      <c r="N833" s="194"/>
      <c r="O833" s="194"/>
      <c r="P833" s="194"/>
      <c r="Q833" s="194"/>
      <c r="R833" s="194"/>
      <c r="S833" s="194"/>
      <c r="T833" s="194"/>
      <c r="U833" s="194"/>
      <c r="V833" s="194"/>
      <c r="W833" s="194"/>
      <c r="X833" s="194"/>
      <c r="Y833" s="194"/>
      <c r="Z833" s="194"/>
    </row>
    <row r="834">
      <c r="A834" s="194"/>
      <c r="B834" s="194"/>
      <c r="C834" s="328"/>
      <c r="D834" s="328"/>
      <c r="E834" s="328"/>
      <c r="F834" s="328"/>
      <c r="G834" s="328"/>
      <c r="H834" s="328"/>
      <c r="I834" s="328"/>
      <c r="J834" s="259"/>
      <c r="K834" s="328"/>
      <c r="L834" s="194"/>
      <c r="M834" s="194"/>
      <c r="N834" s="194"/>
      <c r="O834" s="194"/>
      <c r="P834" s="194"/>
      <c r="Q834" s="194"/>
      <c r="R834" s="194"/>
      <c r="S834" s="194"/>
      <c r="T834" s="194"/>
      <c r="U834" s="194"/>
      <c r="V834" s="194"/>
      <c r="W834" s="194"/>
      <c r="X834" s="194"/>
      <c r="Y834" s="194"/>
      <c r="Z834" s="194"/>
    </row>
    <row r="835">
      <c r="A835" s="194"/>
      <c r="B835" s="194"/>
      <c r="C835" s="328"/>
      <c r="D835" s="328"/>
      <c r="E835" s="328"/>
      <c r="F835" s="328"/>
      <c r="G835" s="328"/>
      <c r="H835" s="328"/>
      <c r="I835" s="328"/>
      <c r="J835" s="259"/>
      <c r="K835" s="328"/>
      <c r="L835" s="194"/>
      <c r="M835" s="194"/>
      <c r="N835" s="194"/>
      <c r="O835" s="194"/>
      <c r="P835" s="194"/>
      <c r="Q835" s="194"/>
      <c r="R835" s="194"/>
      <c r="S835" s="194"/>
      <c r="T835" s="194"/>
      <c r="U835" s="194"/>
      <c r="V835" s="194"/>
      <c r="W835" s="194"/>
      <c r="X835" s="194"/>
      <c r="Y835" s="194"/>
      <c r="Z835" s="194"/>
    </row>
    <row r="836">
      <c r="A836" s="194"/>
      <c r="B836" s="194"/>
      <c r="C836" s="328"/>
      <c r="D836" s="328"/>
      <c r="E836" s="328"/>
      <c r="F836" s="328"/>
      <c r="G836" s="328"/>
      <c r="H836" s="328"/>
      <c r="I836" s="328"/>
      <c r="J836" s="259"/>
      <c r="K836" s="328"/>
      <c r="L836" s="194"/>
      <c r="M836" s="194"/>
      <c r="N836" s="194"/>
      <c r="O836" s="194"/>
      <c r="P836" s="194"/>
      <c r="Q836" s="194"/>
      <c r="R836" s="194"/>
      <c r="S836" s="194"/>
      <c r="T836" s="194"/>
      <c r="U836" s="194"/>
      <c r="V836" s="194"/>
      <c r="W836" s="194"/>
      <c r="X836" s="194"/>
      <c r="Y836" s="194"/>
      <c r="Z836" s="194"/>
    </row>
    <row r="837">
      <c r="A837" s="194"/>
      <c r="B837" s="194"/>
      <c r="C837" s="328"/>
      <c r="D837" s="328"/>
      <c r="E837" s="328"/>
      <c r="F837" s="328"/>
      <c r="G837" s="328"/>
      <c r="H837" s="328"/>
      <c r="I837" s="328"/>
      <c r="J837" s="259"/>
      <c r="K837" s="328"/>
      <c r="L837" s="194"/>
      <c r="M837" s="194"/>
      <c r="N837" s="194"/>
      <c r="O837" s="194"/>
      <c r="P837" s="194"/>
      <c r="Q837" s="194"/>
      <c r="R837" s="194"/>
      <c r="S837" s="194"/>
      <c r="T837" s="194"/>
      <c r="U837" s="194"/>
      <c r="V837" s="194"/>
      <c r="W837" s="194"/>
      <c r="X837" s="194"/>
      <c r="Y837" s="194"/>
      <c r="Z837" s="194"/>
    </row>
    <row r="838">
      <c r="A838" s="194"/>
      <c r="B838" s="194"/>
      <c r="C838" s="328"/>
      <c r="D838" s="328"/>
      <c r="E838" s="328"/>
      <c r="F838" s="328"/>
      <c r="G838" s="328"/>
      <c r="H838" s="328"/>
      <c r="I838" s="328"/>
      <c r="J838" s="259"/>
      <c r="K838" s="328"/>
      <c r="L838" s="194"/>
      <c r="M838" s="194"/>
      <c r="N838" s="194"/>
      <c r="O838" s="194"/>
      <c r="P838" s="194"/>
      <c r="Q838" s="194"/>
      <c r="R838" s="194"/>
      <c r="S838" s="194"/>
      <c r="T838" s="194"/>
      <c r="U838" s="194"/>
      <c r="V838" s="194"/>
      <c r="W838" s="194"/>
      <c r="X838" s="194"/>
      <c r="Y838" s="194"/>
      <c r="Z838" s="194"/>
    </row>
    <row r="839">
      <c r="A839" s="194"/>
      <c r="B839" s="194"/>
      <c r="C839" s="328"/>
      <c r="D839" s="328"/>
      <c r="E839" s="328"/>
      <c r="F839" s="328"/>
      <c r="G839" s="328"/>
      <c r="H839" s="328"/>
      <c r="I839" s="328"/>
      <c r="J839" s="259"/>
      <c r="K839" s="328"/>
      <c r="L839" s="194"/>
      <c r="M839" s="194"/>
      <c r="N839" s="194"/>
      <c r="O839" s="194"/>
      <c r="P839" s="194"/>
      <c r="Q839" s="194"/>
      <c r="R839" s="194"/>
      <c r="S839" s="194"/>
      <c r="T839" s="194"/>
      <c r="U839" s="194"/>
      <c r="V839" s="194"/>
      <c r="W839" s="194"/>
      <c r="X839" s="194"/>
      <c r="Y839" s="194"/>
      <c r="Z839" s="194"/>
    </row>
    <row r="840">
      <c r="A840" s="194"/>
      <c r="B840" s="194"/>
      <c r="C840" s="328"/>
      <c r="D840" s="328"/>
      <c r="E840" s="328"/>
      <c r="F840" s="328"/>
      <c r="G840" s="328"/>
      <c r="H840" s="328"/>
      <c r="I840" s="328"/>
      <c r="J840" s="259"/>
      <c r="K840" s="328"/>
      <c r="L840" s="194"/>
      <c r="M840" s="194"/>
      <c r="N840" s="194"/>
      <c r="O840" s="194"/>
      <c r="P840" s="194"/>
      <c r="Q840" s="194"/>
      <c r="R840" s="194"/>
      <c r="S840" s="194"/>
      <c r="T840" s="194"/>
      <c r="U840" s="194"/>
      <c r="V840" s="194"/>
      <c r="W840" s="194"/>
      <c r="X840" s="194"/>
      <c r="Y840" s="194"/>
      <c r="Z840" s="194"/>
    </row>
    <row r="841">
      <c r="A841" s="194"/>
      <c r="B841" s="194"/>
      <c r="C841" s="328"/>
      <c r="D841" s="328"/>
      <c r="E841" s="328"/>
      <c r="F841" s="328"/>
      <c r="G841" s="328"/>
      <c r="H841" s="328"/>
      <c r="I841" s="328"/>
      <c r="J841" s="259"/>
      <c r="K841" s="328"/>
      <c r="L841" s="194"/>
      <c r="M841" s="194"/>
      <c r="N841" s="194"/>
      <c r="O841" s="194"/>
      <c r="P841" s="194"/>
      <c r="Q841" s="194"/>
      <c r="R841" s="194"/>
      <c r="S841" s="194"/>
      <c r="T841" s="194"/>
      <c r="U841" s="194"/>
      <c r="V841" s="194"/>
      <c r="W841" s="194"/>
      <c r="X841" s="194"/>
      <c r="Y841" s="194"/>
      <c r="Z841" s="194"/>
    </row>
    <row r="842">
      <c r="A842" s="194"/>
      <c r="B842" s="194"/>
      <c r="C842" s="328"/>
      <c r="D842" s="328"/>
      <c r="E842" s="328"/>
      <c r="F842" s="328"/>
      <c r="G842" s="328"/>
      <c r="H842" s="328"/>
      <c r="I842" s="328"/>
      <c r="J842" s="259"/>
      <c r="K842" s="328"/>
      <c r="L842" s="194"/>
      <c r="M842" s="194"/>
      <c r="N842" s="194"/>
      <c r="O842" s="194"/>
      <c r="P842" s="194"/>
      <c r="Q842" s="194"/>
      <c r="R842" s="194"/>
      <c r="S842" s="194"/>
      <c r="T842" s="194"/>
      <c r="U842" s="194"/>
      <c r="V842" s="194"/>
      <c r="W842" s="194"/>
      <c r="X842" s="194"/>
      <c r="Y842" s="194"/>
      <c r="Z842" s="194"/>
    </row>
    <row r="843">
      <c r="A843" s="194"/>
      <c r="B843" s="194"/>
      <c r="C843" s="328"/>
      <c r="D843" s="328"/>
      <c r="E843" s="328"/>
      <c r="F843" s="328"/>
      <c r="G843" s="328"/>
      <c r="H843" s="328"/>
      <c r="I843" s="328"/>
      <c r="J843" s="259"/>
      <c r="K843" s="328"/>
      <c r="L843" s="194"/>
      <c r="M843" s="194"/>
      <c r="N843" s="194"/>
      <c r="O843" s="194"/>
      <c r="P843" s="194"/>
      <c r="Q843" s="194"/>
      <c r="R843" s="194"/>
      <c r="S843" s="194"/>
      <c r="T843" s="194"/>
      <c r="U843" s="194"/>
      <c r="V843" s="194"/>
      <c r="W843" s="194"/>
      <c r="X843" s="194"/>
      <c r="Y843" s="194"/>
      <c r="Z843" s="194"/>
    </row>
    <row r="844">
      <c r="A844" s="194"/>
      <c r="B844" s="194"/>
      <c r="C844" s="328"/>
      <c r="D844" s="328"/>
      <c r="E844" s="328"/>
      <c r="F844" s="328"/>
      <c r="G844" s="328"/>
      <c r="H844" s="328"/>
      <c r="I844" s="328"/>
      <c r="J844" s="259"/>
      <c r="K844" s="328"/>
      <c r="L844" s="194"/>
      <c r="M844" s="194"/>
      <c r="N844" s="194"/>
      <c r="O844" s="194"/>
      <c r="P844" s="194"/>
      <c r="Q844" s="194"/>
      <c r="R844" s="194"/>
      <c r="S844" s="194"/>
      <c r="T844" s="194"/>
      <c r="U844" s="194"/>
      <c r="V844" s="194"/>
      <c r="W844" s="194"/>
      <c r="X844" s="194"/>
      <c r="Y844" s="194"/>
      <c r="Z844" s="194"/>
    </row>
    <row r="845">
      <c r="A845" s="194"/>
      <c r="B845" s="194"/>
      <c r="C845" s="328"/>
      <c r="D845" s="328"/>
      <c r="E845" s="328"/>
      <c r="F845" s="328"/>
      <c r="G845" s="328"/>
      <c r="H845" s="328"/>
      <c r="I845" s="328"/>
      <c r="J845" s="259"/>
      <c r="K845" s="328"/>
      <c r="L845" s="194"/>
      <c r="M845" s="194"/>
      <c r="N845" s="194"/>
      <c r="O845" s="194"/>
      <c r="P845" s="194"/>
      <c r="Q845" s="194"/>
      <c r="R845" s="194"/>
      <c r="S845" s="194"/>
      <c r="T845" s="194"/>
      <c r="U845" s="194"/>
      <c r="V845" s="194"/>
      <c r="W845" s="194"/>
      <c r="X845" s="194"/>
      <c r="Y845" s="194"/>
      <c r="Z845" s="194"/>
    </row>
    <row r="846">
      <c r="A846" s="194"/>
      <c r="B846" s="194"/>
      <c r="C846" s="328"/>
      <c r="D846" s="328"/>
      <c r="E846" s="328"/>
      <c r="F846" s="328"/>
      <c r="G846" s="328"/>
      <c r="H846" s="328"/>
      <c r="I846" s="328"/>
      <c r="J846" s="259"/>
      <c r="K846" s="328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</row>
    <row r="847">
      <c r="A847" s="194"/>
      <c r="B847" s="194"/>
      <c r="C847" s="328"/>
      <c r="D847" s="328"/>
      <c r="E847" s="328"/>
      <c r="F847" s="328"/>
      <c r="G847" s="328"/>
      <c r="H847" s="328"/>
      <c r="I847" s="328"/>
      <c r="J847" s="259"/>
      <c r="K847" s="328"/>
      <c r="L847" s="194"/>
      <c r="M847" s="194"/>
      <c r="N847" s="194"/>
      <c r="O847" s="194"/>
      <c r="P847" s="194"/>
      <c r="Q847" s="194"/>
      <c r="R847" s="194"/>
      <c r="S847" s="194"/>
      <c r="T847" s="194"/>
      <c r="U847" s="194"/>
      <c r="V847" s="194"/>
      <c r="W847" s="194"/>
      <c r="X847" s="194"/>
      <c r="Y847" s="194"/>
      <c r="Z847" s="194"/>
    </row>
    <row r="848">
      <c r="A848" s="194"/>
      <c r="B848" s="194"/>
      <c r="C848" s="328"/>
      <c r="D848" s="328"/>
      <c r="E848" s="328"/>
      <c r="F848" s="328"/>
      <c r="G848" s="328"/>
      <c r="H848" s="328"/>
      <c r="I848" s="328"/>
      <c r="J848" s="259"/>
      <c r="K848" s="328"/>
      <c r="L848" s="194"/>
      <c r="M848" s="194"/>
      <c r="N848" s="194"/>
      <c r="O848" s="194"/>
      <c r="P848" s="194"/>
      <c r="Q848" s="194"/>
      <c r="R848" s="194"/>
      <c r="S848" s="194"/>
      <c r="T848" s="194"/>
      <c r="U848" s="194"/>
      <c r="V848" s="194"/>
      <c r="W848" s="194"/>
      <c r="X848" s="194"/>
      <c r="Y848" s="194"/>
      <c r="Z848" s="194"/>
    </row>
    <row r="849">
      <c r="A849" s="194"/>
      <c r="B849" s="194"/>
      <c r="C849" s="328"/>
      <c r="D849" s="328"/>
      <c r="E849" s="328"/>
      <c r="F849" s="328"/>
      <c r="G849" s="328"/>
      <c r="H849" s="328"/>
      <c r="I849" s="328"/>
      <c r="J849" s="259"/>
      <c r="K849" s="328"/>
      <c r="L849" s="194"/>
      <c r="M849" s="194"/>
      <c r="N849" s="194"/>
      <c r="O849" s="194"/>
      <c r="P849" s="194"/>
      <c r="Q849" s="194"/>
      <c r="R849" s="194"/>
      <c r="S849" s="194"/>
      <c r="T849" s="194"/>
      <c r="U849" s="194"/>
      <c r="V849" s="194"/>
      <c r="W849" s="194"/>
      <c r="X849" s="194"/>
      <c r="Y849" s="194"/>
      <c r="Z849" s="194"/>
    </row>
    <row r="850">
      <c r="A850" s="194"/>
      <c r="B850" s="194"/>
      <c r="C850" s="328"/>
      <c r="D850" s="328"/>
      <c r="E850" s="328"/>
      <c r="F850" s="328"/>
      <c r="G850" s="328"/>
      <c r="H850" s="328"/>
      <c r="I850" s="328"/>
      <c r="J850" s="259"/>
      <c r="K850" s="328"/>
      <c r="L850" s="194"/>
      <c r="M850" s="194"/>
      <c r="N850" s="194"/>
      <c r="O850" s="194"/>
      <c r="P850" s="194"/>
      <c r="Q850" s="194"/>
      <c r="R850" s="194"/>
      <c r="S850" s="194"/>
      <c r="T850" s="194"/>
      <c r="U850" s="194"/>
      <c r="V850" s="194"/>
      <c r="W850" s="194"/>
      <c r="X850" s="194"/>
      <c r="Y850" s="194"/>
      <c r="Z850" s="194"/>
    </row>
    <row r="851">
      <c r="A851" s="194"/>
      <c r="B851" s="194"/>
      <c r="C851" s="328"/>
      <c r="D851" s="328"/>
      <c r="E851" s="328"/>
      <c r="F851" s="328"/>
      <c r="G851" s="328"/>
      <c r="H851" s="328"/>
      <c r="I851" s="328"/>
      <c r="J851" s="259"/>
      <c r="K851" s="328"/>
      <c r="L851" s="194"/>
      <c r="M851" s="194"/>
      <c r="N851" s="194"/>
      <c r="O851" s="194"/>
      <c r="P851" s="194"/>
      <c r="Q851" s="194"/>
      <c r="R851" s="194"/>
      <c r="S851" s="194"/>
      <c r="T851" s="194"/>
      <c r="U851" s="194"/>
      <c r="V851" s="194"/>
      <c r="W851" s="194"/>
      <c r="X851" s="194"/>
      <c r="Y851" s="194"/>
      <c r="Z851" s="194"/>
    </row>
    <row r="852">
      <c r="A852" s="194"/>
      <c r="B852" s="194"/>
      <c r="C852" s="328"/>
      <c r="D852" s="328"/>
      <c r="E852" s="328"/>
      <c r="F852" s="328"/>
      <c r="G852" s="328"/>
      <c r="H852" s="328"/>
      <c r="I852" s="328"/>
      <c r="J852" s="259"/>
      <c r="K852" s="328"/>
      <c r="L852" s="194"/>
      <c r="M852" s="194"/>
      <c r="N852" s="194"/>
      <c r="O852" s="194"/>
      <c r="P852" s="194"/>
      <c r="Q852" s="194"/>
      <c r="R852" s="194"/>
      <c r="S852" s="194"/>
      <c r="T852" s="194"/>
      <c r="U852" s="194"/>
      <c r="V852" s="194"/>
      <c r="W852" s="194"/>
      <c r="X852" s="194"/>
      <c r="Y852" s="194"/>
      <c r="Z852" s="194"/>
    </row>
    <row r="853">
      <c r="A853" s="194"/>
      <c r="B853" s="194"/>
      <c r="C853" s="328"/>
      <c r="D853" s="328"/>
      <c r="E853" s="328"/>
      <c r="F853" s="328"/>
      <c r="G853" s="328"/>
      <c r="H853" s="328"/>
      <c r="I853" s="328"/>
      <c r="J853" s="259"/>
      <c r="K853" s="328"/>
      <c r="L853" s="194"/>
      <c r="M853" s="194"/>
      <c r="N853" s="194"/>
      <c r="O853" s="194"/>
      <c r="P853" s="194"/>
      <c r="Q853" s="194"/>
      <c r="R853" s="194"/>
      <c r="S853" s="194"/>
      <c r="T853" s="194"/>
      <c r="U853" s="194"/>
      <c r="V853" s="194"/>
      <c r="W853" s="194"/>
      <c r="X853" s="194"/>
      <c r="Y853" s="194"/>
      <c r="Z853" s="194"/>
    </row>
    <row r="854">
      <c r="A854" s="194"/>
      <c r="B854" s="194"/>
      <c r="C854" s="328"/>
      <c r="D854" s="328"/>
      <c r="E854" s="328"/>
      <c r="F854" s="328"/>
      <c r="G854" s="328"/>
      <c r="H854" s="328"/>
      <c r="I854" s="328"/>
      <c r="J854" s="259"/>
      <c r="K854" s="328"/>
      <c r="L854" s="194"/>
      <c r="M854" s="194"/>
      <c r="N854" s="194"/>
      <c r="O854" s="194"/>
      <c r="P854" s="194"/>
      <c r="Q854" s="194"/>
      <c r="R854" s="194"/>
      <c r="S854" s="194"/>
      <c r="T854" s="194"/>
      <c r="U854" s="194"/>
      <c r="V854" s="194"/>
      <c r="W854" s="194"/>
      <c r="X854" s="194"/>
      <c r="Y854" s="194"/>
      <c r="Z854" s="194"/>
    </row>
    <row r="855">
      <c r="A855" s="194"/>
      <c r="B855" s="194"/>
      <c r="C855" s="328"/>
      <c r="D855" s="328"/>
      <c r="E855" s="328"/>
      <c r="F855" s="328"/>
      <c r="G855" s="328"/>
      <c r="H855" s="328"/>
      <c r="I855" s="328"/>
      <c r="J855" s="259"/>
      <c r="K855" s="328"/>
      <c r="L855" s="194"/>
      <c r="M855" s="194"/>
      <c r="N855" s="194"/>
      <c r="O855" s="194"/>
      <c r="P855" s="194"/>
      <c r="Q855" s="194"/>
      <c r="R855" s="194"/>
      <c r="S855" s="194"/>
      <c r="T855" s="194"/>
      <c r="U855" s="194"/>
      <c r="V855" s="194"/>
      <c r="W855" s="194"/>
      <c r="X855" s="194"/>
      <c r="Y855" s="194"/>
      <c r="Z855" s="194"/>
    </row>
    <row r="856">
      <c r="A856" s="194"/>
      <c r="B856" s="194"/>
      <c r="C856" s="328"/>
      <c r="D856" s="328"/>
      <c r="E856" s="328"/>
      <c r="F856" s="328"/>
      <c r="G856" s="328"/>
      <c r="H856" s="328"/>
      <c r="I856" s="328"/>
      <c r="J856" s="259"/>
      <c r="K856" s="328"/>
      <c r="L856" s="194"/>
      <c r="M856" s="194"/>
      <c r="N856" s="194"/>
      <c r="O856" s="194"/>
      <c r="P856" s="194"/>
      <c r="Q856" s="194"/>
      <c r="R856" s="194"/>
      <c r="S856" s="194"/>
      <c r="T856" s="194"/>
      <c r="U856" s="194"/>
      <c r="V856" s="194"/>
      <c r="W856" s="194"/>
      <c r="X856" s="194"/>
      <c r="Y856" s="194"/>
      <c r="Z856" s="194"/>
    </row>
    <row r="857">
      <c r="A857" s="194"/>
      <c r="B857" s="194"/>
      <c r="C857" s="328"/>
      <c r="D857" s="328"/>
      <c r="E857" s="328"/>
      <c r="F857" s="328"/>
      <c r="G857" s="328"/>
      <c r="H857" s="328"/>
      <c r="I857" s="328"/>
      <c r="J857" s="259"/>
      <c r="K857" s="328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</row>
    <row r="858">
      <c r="A858" s="194"/>
      <c r="B858" s="194"/>
      <c r="C858" s="328"/>
      <c r="D858" s="328"/>
      <c r="E858" s="328"/>
      <c r="F858" s="328"/>
      <c r="G858" s="328"/>
      <c r="H858" s="328"/>
      <c r="I858" s="328"/>
      <c r="J858" s="259"/>
      <c r="K858" s="328"/>
      <c r="L858" s="194"/>
      <c r="M858" s="194"/>
      <c r="N858" s="194"/>
      <c r="O858" s="194"/>
      <c r="P858" s="194"/>
      <c r="Q858" s="194"/>
      <c r="R858" s="194"/>
      <c r="S858" s="194"/>
      <c r="T858" s="194"/>
      <c r="U858" s="194"/>
      <c r="V858" s="194"/>
      <c r="W858" s="194"/>
      <c r="X858" s="194"/>
      <c r="Y858" s="194"/>
      <c r="Z858" s="194"/>
    </row>
    <row r="859">
      <c r="A859" s="194"/>
      <c r="B859" s="194"/>
      <c r="C859" s="328"/>
      <c r="D859" s="328"/>
      <c r="E859" s="328"/>
      <c r="F859" s="328"/>
      <c r="G859" s="328"/>
      <c r="H859" s="328"/>
      <c r="I859" s="328"/>
      <c r="J859" s="259"/>
      <c r="K859" s="328"/>
      <c r="L859" s="194"/>
      <c r="M859" s="194"/>
      <c r="N859" s="194"/>
      <c r="O859" s="194"/>
      <c r="P859" s="194"/>
      <c r="Q859" s="194"/>
      <c r="R859" s="194"/>
      <c r="S859" s="194"/>
      <c r="T859" s="194"/>
      <c r="U859" s="194"/>
      <c r="V859" s="194"/>
      <c r="W859" s="194"/>
      <c r="X859" s="194"/>
      <c r="Y859" s="194"/>
      <c r="Z859" s="194"/>
    </row>
    <row r="860">
      <c r="A860" s="194"/>
      <c r="B860" s="194"/>
      <c r="C860" s="328"/>
      <c r="D860" s="328"/>
      <c r="E860" s="328"/>
      <c r="F860" s="328"/>
      <c r="G860" s="328"/>
      <c r="H860" s="328"/>
      <c r="I860" s="328"/>
      <c r="J860" s="259"/>
      <c r="K860" s="328"/>
      <c r="L860" s="194"/>
      <c r="M860" s="194"/>
      <c r="N860" s="194"/>
      <c r="O860" s="194"/>
      <c r="P860" s="194"/>
      <c r="Q860" s="194"/>
      <c r="R860" s="194"/>
      <c r="S860" s="194"/>
      <c r="T860" s="194"/>
      <c r="U860" s="194"/>
      <c r="V860" s="194"/>
      <c r="W860" s="194"/>
      <c r="X860" s="194"/>
      <c r="Y860" s="194"/>
      <c r="Z860" s="194"/>
    </row>
    <row r="861">
      <c r="A861" s="194"/>
      <c r="B861" s="194"/>
      <c r="C861" s="328"/>
      <c r="D861" s="328"/>
      <c r="E861" s="328"/>
      <c r="F861" s="328"/>
      <c r="G861" s="328"/>
      <c r="H861" s="328"/>
      <c r="I861" s="328"/>
      <c r="J861" s="259"/>
      <c r="K861" s="328"/>
      <c r="L861" s="194"/>
      <c r="M861" s="194"/>
      <c r="N861" s="194"/>
      <c r="O861" s="194"/>
      <c r="P861" s="194"/>
      <c r="Q861" s="194"/>
      <c r="R861" s="194"/>
      <c r="S861" s="194"/>
      <c r="T861" s="194"/>
      <c r="U861" s="194"/>
      <c r="V861" s="194"/>
      <c r="W861" s="194"/>
      <c r="X861" s="194"/>
      <c r="Y861" s="194"/>
      <c r="Z861" s="194"/>
    </row>
    <row r="862">
      <c r="A862" s="194"/>
      <c r="B862" s="194"/>
      <c r="C862" s="328"/>
      <c r="D862" s="328"/>
      <c r="E862" s="328"/>
      <c r="F862" s="328"/>
      <c r="G862" s="328"/>
      <c r="H862" s="328"/>
      <c r="I862" s="328"/>
      <c r="J862" s="259"/>
      <c r="K862" s="328"/>
      <c r="L862" s="194"/>
      <c r="M862" s="194"/>
      <c r="N862" s="194"/>
      <c r="O862" s="194"/>
      <c r="P862" s="194"/>
      <c r="Q862" s="194"/>
      <c r="R862" s="194"/>
      <c r="S862" s="194"/>
      <c r="T862" s="194"/>
      <c r="U862" s="194"/>
      <c r="V862" s="194"/>
      <c r="W862" s="194"/>
      <c r="X862" s="194"/>
      <c r="Y862" s="194"/>
      <c r="Z862" s="194"/>
    </row>
    <row r="863">
      <c r="A863" s="194"/>
      <c r="B863" s="194"/>
      <c r="C863" s="328"/>
      <c r="D863" s="328"/>
      <c r="E863" s="328"/>
      <c r="F863" s="328"/>
      <c r="G863" s="328"/>
      <c r="H863" s="328"/>
      <c r="I863" s="328"/>
      <c r="J863" s="259"/>
      <c r="K863" s="328"/>
      <c r="L863" s="194"/>
      <c r="M863" s="194"/>
      <c r="N863" s="194"/>
      <c r="O863" s="194"/>
      <c r="P863" s="194"/>
      <c r="Q863" s="194"/>
      <c r="R863" s="194"/>
      <c r="S863" s="194"/>
      <c r="T863" s="194"/>
      <c r="U863" s="194"/>
      <c r="V863" s="194"/>
      <c r="W863" s="194"/>
      <c r="X863" s="194"/>
      <c r="Y863" s="194"/>
      <c r="Z863" s="194"/>
    </row>
    <row r="864">
      <c r="A864" s="194"/>
      <c r="B864" s="194"/>
      <c r="C864" s="328"/>
      <c r="D864" s="328"/>
      <c r="E864" s="328"/>
      <c r="F864" s="328"/>
      <c r="G864" s="328"/>
      <c r="H864" s="328"/>
      <c r="I864" s="328"/>
      <c r="J864" s="259"/>
      <c r="K864" s="328"/>
      <c r="L864" s="194"/>
      <c r="M864" s="194"/>
      <c r="N864" s="194"/>
      <c r="O864" s="194"/>
      <c r="P864" s="194"/>
      <c r="Q864" s="194"/>
      <c r="R864" s="194"/>
      <c r="S864" s="194"/>
      <c r="T864" s="194"/>
      <c r="U864" s="194"/>
      <c r="V864" s="194"/>
      <c r="W864" s="194"/>
      <c r="X864" s="194"/>
      <c r="Y864" s="194"/>
      <c r="Z864" s="194"/>
    </row>
    <row r="865">
      <c r="A865" s="194"/>
      <c r="B865" s="194"/>
      <c r="C865" s="328"/>
      <c r="D865" s="328"/>
      <c r="E865" s="328"/>
      <c r="F865" s="328"/>
      <c r="G865" s="328"/>
      <c r="H865" s="328"/>
      <c r="I865" s="328"/>
      <c r="J865" s="259"/>
      <c r="K865" s="328"/>
      <c r="L865" s="194"/>
      <c r="M865" s="194"/>
      <c r="N865" s="194"/>
      <c r="O865" s="194"/>
      <c r="P865" s="194"/>
      <c r="Q865" s="194"/>
      <c r="R865" s="194"/>
      <c r="S865" s="194"/>
      <c r="T865" s="194"/>
      <c r="U865" s="194"/>
      <c r="V865" s="194"/>
      <c r="W865" s="194"/>
      <c r="X865" s="194"/>
      <c r="Y865" s="194"/>
      <c r="Z865" s="194"/>
    </row>
    <row r="866">
      <c r="A866" s="194"/>
      <c r="B866" s="194"/>
      <c r="C866" s="328"/>
      <c r="D866" s="328"/>
      <c r="E866" s="328"/>
      <c r="F866" s="328"/>
      <c r="G866" s="328"/>
      <c r="H866" s="328"/>
      <c r="I866" s="328"/>
      <c r="J866" s="259"/>
      <c r="K866" s="328"/>
      <c r="L866" s="194"/>
      <c r="M866" s="194"/>
      <c r="N866" s="194"/>
      <c r="O866" s="194"/>
      <c r="P866" s="194"/>
      <c r="Q866" s="194"/>
      <c r="R866" s="194"/>
      <c r="S866" s="194"/>
      <c r="T866" s="194"/>
      <c r="U866" s="194"/>
      <c r="V866" s="194"/>
      <c r="W866" s="194"/>
      <c r="X866" s="194"/>
      <c r="Y866" s="194"/>
      <c r="Z866" s="194"/>
    </row>
    <row r="867">
      <c r="A867" s="194"/>
      <c r="B867" s="194"/>
      <c r="C867" s="328"/>
      <c r="D867" s="328"/>
      <c r="E867" s="328"/>
      <c r="F867" s="328"/>
      <c r="G867" s="328"/>
      <c r="H867" s="328"/>
      <c r="I867" s="328"/>
      <c r="J867" s="259"/>
      <c r="K867" s="328"/>
      <c r="L867" s="194"/>
      <c r="M867" s="194"/>
      <c r="N867" s="194"/>
      <c r="O867" s="194"/>
      <c r="P867" s="194"/>
      <c r="Q867" s="194"/>
      <c r="R867" s="194"/>
      <c r="S867" s="194"/>
      <c r="T867" s="194"/>
      <c r="U867" s="194"/>
      <c r="V867" s="194"/>
      <c r="W867" s="194"/>
      <c r="X867" s="194"/>
      <c r="Y867" s="194"/>
      <c r="Z867" s="194"/>
    </row>
    <row r="868">
      <c r="A868" s="194"/>
      <c r="B868" s="194"/>
      <c r="C868" s="328"/>
      <c r="D868" s="328"/>
      <c r="E868" s="328"/>
      <c r="F868" s="328"/>
      <c r="G868" s="328"/>
      <c r="H868" s="328"/>
      <c r="I868" s="328"/>
      <c r="J868" s="259"/>
      <c r="K868" s="328"/>
      <c r="L868" s="194"/>
      <c r="M868" s="194"/>
      <c r="N868" s="194"/>
      <c r="O868" s="194"/>
      <c r="P868" s="194"/>
      <c r="Q868" s="194"/>
      <c r="R868" s="194"/>
      <c r="S868" s="194"/>
      <c r="T868" s="194"/>
      <c r="U868" s="194"/>
      <c r="V868" s="194"/>
      <c r="W868" s="194"/>
      <c r="X868" s="194"/>
      <c r="Y868" s="194"/>
      <c r="Z868" s="194"/>
    </row>
    <row r="869">
      <c r="A869" s="194"/>
      <c r="B869" s="194"/>
      <c r="C869" s="328"/>
      <c r="D869" s="328"/>
      <c r="E869" s="328"/>
      <c r="F869" s="328"/>
      <c r="G869" s="328"/>
      <c r="H869" s="328"/>
      <c r="I869" s="328"/>
      <c r="J869" s="259"/>
      <c r="K869" s="328"/>
      <c r="L869" s="194"/>
      <c r="M869" s="194"/>
      <c r="N869" s="194"/>
      <c r="O869" s="194"/>
      <c r="P869" s="194"/>
      <c r="Q869" s="194"/>
      <c r="R869" s="194"/>
      <c r="S869" s="194"/>
      <c r="T869" s="194"/>
      <c r="U869" s="194"/>
      <c r="V869" s="194"/>
      <c r="W869" s="194"/>
      <c r="X869" s="194"/>
      <c r="Y869" s="194"/>
      <c r="Z869" s="194"/>
    </row>
    <row r="870">
      <c r="A870" s="194"/>
      <c r="B870" s="194"/>
      <c r="C870" s="328"/>
      <c r="D870" s="328"/>
      <c r="E870" s="328"/>
      <c r="F870" s="328"/>
      <c r="G870" s="328"/>
      <c r="H870" s="328"/>
      <c r="I870" s="328"/>
      <c r="J870" s="259"/>
      <c r="K870" s="328"/>
      <c r="L870" s="194"/>
      <c r="M870" s="194"/>
      <c r="N870" s="194"/>
      <c r="O870" s="194"/>
      <c r="P870" s="194"/>
      <c r="Q870" s="194"/>
      <c r="R870" s="194"/>
      <c r="S870" s="194"/>
      <c r="T870" s="194"/>
      <c r="U870" s="194"/>
      <c r="V870" s="194"/>
      <c r="W870" s="194"/>
      <c r="X870" s="194"/>
      <c r="Y870" s="194"/>
      <c r="Z870" s="194"/>
    </row>
    <row r="871">
      <c r="A871" s="194"/>
      <c r="B871" s="194"/>
      <c r="C871" s="328"/>
      <c r="D871" s="328"/>
      <c r="E871" s="328"/>
      <c r="F871" s="328"/>
      <c r="G871" s="328"/>
      <c r="H871" s="328"/>
      <c r="I871" s="328"/>
      <c r="J871" s="259"/>
      <c r="K871" s="328"/>
      <c r="L871" s="194"/>
      <c r="M871" s="194"/>
      <c r="N871" s="194"/>
      <c r="O871" s="194"/>
      <c r="P871" s="194"/>
      <c r="Q871" s="194"/>
      <c r="R871" s="194"/>
      <c r="S871" s="194"/>
      <c r="T871" s="194"/>
      <c r="U871" s="194"/>
      <c r="V871" s="194"/>
      <c r="W871" s="194"/>
      <c r="X871" s="194"/>
      <c r="Y871" s="194"/>
      <c r="Z871" s="194"/>
    </row>
    <row r="872">
      <c r="A872" s="194"/>
      <c r="B872" s="194"/>
      <c r="C872" s="328"/>
      <c r="D872" s="328"/>
      <c r="E872" s="328"/>
      <c r="F872" s="328"/>
      <c r="G872" s="328"/>
      <c r="H872" s="328"/>
      <c r="I872" s="328"/>
      <c r="J872" s="259"/>
      <c r="K872" s="328"/>
      <c r="L872" s="194"/>
      <c r="M872" s="194"/>
      <c r="N872" s="194"/>
      <c r="O872" s="194"/>
      <c r="P872" s="194"/>
      <c r="Q872" s="194"/>
      <c r="R872" s="194"/>
      <c r="S872" s="194"/>
      <c r="T872" s="194"/>
      <c r="U872" s="194"/>
      <c r="V872" s="194"/>
      <c r="W872" s="194"/>
      <c r="X872" s="194"/>
      <c r="Y872" s="194"/>
      <c r="Z872" s="194"/>
    </row>
    <row r="873">
      <c r="A873" s="194"/>
      <c r="B873" s="194"/>
      <c r="C873" s="328"/>
      <c r="D873" s="328"/>
      <c r="E873" s="328"/>
      <c r="F873" s="328"/>
      <c r="G873" s="328"/>
      <c r="H873" s="328"/>
      <c r="I873" s="328"/>
      <c r="J873" s="259"/>
      <c r="K873" s="328"/>
      <c r="L873" s="194"/>
      <c r="M873" s="194"/>
      <c r="N873" s="194"/>
      <c r="O873" s="194"/>
      <c r="P873" s="194"/>
      <c r="Q873" s="194"/>
      <c r="R873" s="194"/>
      <c r="S873" s="194"/>
      <c r="T873" s="194"/>
      <c r="U873" s="194"/>
      <c r="V873" s="194"/>
      <c r="W873" s="194"/>
      <c r="X873" s="194"/>
      <c r="Y873" s="194"/>
      <c r="Z873" s="194"/>
    </row>
    <row r="874">
      <c r="A874" s="194"/>
      <c r="B874" s="194"/>
      <c r="C874" s="328"/>
      <c r="D874" s="328"/>
      <c r="E874" s="328"/>
      <c r="F874" s="328"/>
      <c r="G874" s="328"/>
      <c r="H874" s="328"/>
      <c r="I874" s="328"/>
      <c r="J874" s="259"/>
      <c r="K874" s="328"/>
      <c r="L874" s="194"/>
      <c r="M874" s="194"/>
      <c r="N874" s="194"/>
      <c r="O874" s="194"/>
      <c r="P874" s="194"/>
      <c r="Q874" s="194"/>
      <c r="R874" s="194"/>
      <c r="S874" s="194"/>
      <c r="T874" s="194"/>
      <c r="U874" s="194"/>
      <c r="V874" s="194"/>
      <c r="W874" s="194"/>
      <c r="X874" s="194"/>
      <c r="Y874" s="194"/>
      <c r="Z874" s="194"/>
    </row>
    <row r="875">
      <c r="A875" s="194"/>
      <c r="B875" s="194"/>
      <c r="C875" s="328"/>
      <c r="D875" s="328"/>
      <c r="E875" s="328"/>
      <c r="F875" s="328"/>
      <c r="G875" s="328"/>
      <c r="H875" s="328"/>
      <c r="I875" s="328"/>
      <c r="J875" s="259"/>
      <c r="K875" s="328"/>
      <c r="L875" s="194"/>
      <c r="M875" s="194"/>
      <c r="N875" s="194"/>
      <c r="O875" s="194"/>
      <c r="P875" s="194"/>
      <c r="Q875" s="194"/>
      <c r="R875" s="194"/>
      <c r="S875" s="194"/>
      <c r="T875" s="194"/>
      <c r="U875" s="194"/>
      <c r="V875" s="194"/>
      <c r="W875" s="194"/>
      <c r="X875" s="194"/>
      <c r="Y875" s="194"/>
      <c r="Z875" s="194"/>
    </row>
    <row r="876">
      <c r="A876" s="194"/>
      <c r="B876" s="194"/>
      <c r="C876" s="328"/>
      <c r="D876" s="328"/>
      <c r="E876" s="328"/>
      <c r="F876" s="328"/>
      <c r="G876" s="328"/>
      <c r="H876" s="328"/>
      <c r="I876" s="328"/>
      <c r="J876" s="259"/>
      <c r="K876" s="328"/>
      <c r="L876" s="194"/>
      <c r="M876" s="194"/>
      <c r="N876" s="194"/>
      <c r="O876" s="194"/>
      <c r="P876" s="194"/>
      <c r="Q876" s="194"/>
      <c r="R876" s="194"/>
      <c r="S876" s="194"/>
      <c r="T876" s="194"/>
      <c r="U876" s="194"/>
      <c r="V876" s="194"/>
      <c r="W876" s="194"/>
      <c r="X876" s="194"/>
      <c r="Y876" s="194"/>
      <c r="Z876" s="194"/>
    </row>
    <row r="877">
      <c r="A877" s="194"/>
      <c r="B877" s="194"/>
      <c r="C877" s="328"/>
      <c r="D877" s="328"/>
      <c r="E877" s="328"/>
      <c r="F877" s="328"/>
      <c r="G877" s="328"/>
      <c r="H877" s="328"/>
      <c r="I877" s="328"/>
      <c r="J877" s="259"/>
      <c r="K877" s="328"/>
      <c r="L877" s="194"/>
      <c r="M877" s="194"/>
      <c r="N877" s="194"/>
      <c r="O877" s="194"/>
      <c r="P877" s="194"/>
      <c r="Q877" s="194"/>
      <c r="R877" s="194"/>
      <c r="S877" s="194"/>
      <c r="T877" s="194"/>
      <c r="U877" s="194"/>
      <c r="V877" s="194"/>
      <c r="W877" s="194"/>
      <c r="X877" s="194"/>
      <c r="Y877" s="194"/>
      <c r="Z877" s="194"/>
    </row>
    <row r="878">
      <c r="A878" s="194"/>
      <c r="B878" s="194"/>
      <c r="C878" s="328"/>
      <c r="D878" s="328"/>
      <c r="E878" s="328"/>
      <c r="F878" s="328"/>
      <c r="G878" s="328"/>
      <c r="H878" s="328"/>
      <c r="I878" s="328"/>
      <c r="J878" s="259"/>
      <c r="K878" s="328"/>
      <c r="L878" s="194"/>
      <c r="M878" s="194"/>
      <c r="N878" s="194"/>
      <c r="O878" s="194"/>
      <c r="P878" s="194"/>
      <c r="Q878" s="194"/>
      <c r="R878" s="194"/>
      <c r="S878" s="194"/>
      <c r="T878" s="194"/>
      <c r="U878" s="194"/>
      <c r="V878" s="194"/>
      <c r="W878" s="194"/>
      <c r="X878" s="194"/>
      <c r="Y878" s="194"/>
      <c r="Z878" s="194"/>
    </row>
    <row r="879">
      <c r="A879" s="194"/>
      <c r="B879" s="194"/>
      <c r="C879" s="328"/>
      <c r="D879" s="328"/>
      <c r="E879" s="328"/>
      <c r="F879" s="328"/>
      <c r="G879" s="328"/>
      <c r="H879" s="328"/>
      <c r="I879" s="328"/>
      <c r="J879" s="259"/>
      <c r="K879" s="328"/>
      <c r="L879" s="194"/>
      <c r="M879" s="194"/>
      <c r="N879" s="194"/>
      <c r="O879" s="194"/>
      <c r="P879" s="194"/>
      <c r="Q879" s="194"/>
      <c r="R879" s="194"/>
      <c r="S879" s="194"/>
      <c r="T879" s="194"/>
      <c r="U879" s="194"/>
      <c r="V879" s="194"/>
      <c r="W879" s="194"/>
      <c r="X879" s="194"/>
      <c r="Y879" s="194"/>
      <c r="Z879" s="194"/>
    </row>
    <row r="880">
      <c r="A880" s="194"/>
      <c r="B880" s="194"/>
      <c r="C880" s="328"/>
      <c r="D880" s="328"/>
      <c r="E880" s="328"/>
      <c r="F880" s="328"/>
      <c r="G880" s="328"/>
      <c r="H880" s="328"/>
      <c r="I880" s="328"/>
      <c r="J880" s="259"/>
      <c r="K880" s="328"/>
      <c r="L880" s="194"/>
      <c r="M880" s="194"/>
      <c r="N880" s="194"/>
      <c r="O880" s="194"/>
      <c r="P880" s="194"/>
      <c r="Q880" s="194"/>
      <c r="R880" s="194"/>
      <c r="S880" s="194"/>
      <c r="T880" s="194"/>
      <c r="U880" s="194"/>
      <c r="V880" s="194"/>
      <c r="W880" s="194"/>
      <c r="X880" s="194"/>
      <c r="Y880" s="194"/>
      <c r="Z880" s="194"/>
    </row>
    <row r="881">
      <c r="A881" s="194"/>
      <c r="B881" s="194"/>
      <c r="C881" s="328"/>
      <c r="D881" s="328"/>
      <c r="E881" s="328"/>
      <c r="F881" s="328"/>
      <c r="G881" s="328"/>
      <c r="H881" s="328"/>
      <c r="I881" s="328"/>
      <c r="J881" s="259"/>
      <c r="K881" s="328"/>
      <c r="L881" s="194"/>
      <c r="M881" s="194"/>
      <c r="N881" s="194"/>
      <c r="O881" s="194"/>
      <c r="P881" s="194"/>
      <c r="Q881" s="194"/>
      <c r="R881" s="194"/>
      <c r="S881" s="194"/>
      <c r="T881" s="194"/>
      <c r="U881" s="194"/>
      <c r="V881" s="194"/>
      <c r="W881" s="194"/>
      <c r="X881" s="194"/>
      <c r="Y881" s="194"/>
      <c r="Z881" s="194"/>
    </row>
    <row r="882">
      <c r="A882" s="194"/>
      <c r="B882" s="194"/>
      <c r="C882" s="328"/>
      <c r="D882" s="328"/>
      <c r="E882" s="328"/>
      <c r="F882" s="328"/>
      <c r="G882" s="328"/>
      <c r="H882" s="328"/>
      <c r="I882" s="328"/>
      <c r="J882" s="259"/>
      <c r="K882" s="328"/>
      <c r="L882" s="194"/>
      <c r="M882" s="194"/>
      <c r="N882" s="194"/>
      <c r="O882" s="194"/>
      <c r="P882" s="194"/>
      <c r="Q882" s="194"/>
      <c r="R882" s="194"/>
      <c r="S882" s="194"/>
      <c r="T882" s="194"/>
      <c r="U882" s="194"/>
      <c r="V882" s="194"/>
      <c r="W882" s="194"/>
      <c r="X882" s="194"/>
      <c r="Y882" s="194"/>
      <c r="Z882" s="194"/>
    </row>
    <row r="883">
      <c r="A883" s="194"/>
      <c r="B883" s="194"/>
      <c r="C883" s="328"/>
      <c r="D883" s="328"/>
      <c r="E883" s="328"/>
      <c r="F883" s="328"/>
      <c r="G883" s="328"/>
      <c r="H883" s="328"/>
      <c r="I883" s="328"/>
      <c r="J883" s="259"/>
      <c r="K883" s="328"/>
      <c r="L883" s="194"/>
      <c r="M883" s="194"/>
      <c r="N883" s="194"/>
      <c r="O883" s="194"/>
      <c r="P883" s="194"/>
      <c r="Q883" s="194"/>
      <c r="R883" s="194"/>
      <c r="S883" s="194"/>
      <c r="T883" s="194"/>
      <c r="U883" s="194"/>
      <c r="V883" s="194"/>
      <c r="W883" s="194"/>
      <c r="X883" s="194"/>
      <c r="Y883" s="194"/>
      <c r="Z883" s="194"/>
    </row>
    <row r="884">
      <c r="A884" s="194"/>
      <c r="B884" s="194"/>
      <c r="C884" s="328"/>
      <c r="D884" s="328"/>
      <c r="E884" s="328"/>
      <c r="F884" s="328"/>
      <c r="G884" s="328"/>
      <c r="H884" s="328"/>
      <c r="I884" s="328"/>
      <c r="J884" s="259"/>
      <c r="K884" s="328"/>
      <c r="L884" s="194"/>
      <c r="M884" s="194"/>
      <c r="N884" s="194"/>
      <c r="O884" s="194"/>
      <c r="P884" s="194"/>
      <c r="Q884" s="194"/>
      <c r="R884" s="194"/>
      <c r="S884" s="194"/>
      <c r="T884" s="194"/>
      <c r="U884" s="194"/>
      <c r="V884" s="194"/>
      <c r="W884" s="194"/>
      <c r="X884" s="194"/>
      <c r="Y884" s="194"/>
      <c r="Z884" s="194"/>
    </row>
    <row r="885">
      <c r="A885" s="194"/>
      <c r="B885" s="194"/>
      <c r="C885" s="328"/>
      <c r="D885" s="328"/>
      <c r="E885" s="328"/>
      <c r="F885" s="328"/>
      <c r="G885" s="328"/>
      <c r="H885" s="328"/>
      <c r="I885" s="328"/>
      <c r="J885" s="259"/>
      <c r="K885" s="328"/>
      <c r="L885" s="194"/>
      <c r="M885" s="194"/>
      <c r="N885" s="194"/>
      <c r="O885" s="194"/>
      <c r="P885" s="194"/>
      <c r="Q885" s="194"/>
      <c r="R885" s="194"/>
      <c r="S885" s="194"/>
      <c r="T885" s="194"/>
      <c r="U885" s="194"/>
      <c r="V885" s="194"/>
      <c r="W885" s="194"/>
      <c r="X885" s="194"/>
      <c r="Y885" s="194"/>
      <c r="Z885" s="194"/>
    </row>
    <row r="886">
      <c r="A886" s="194"/>
      <c r="B886" s="194"/>
      <c r="C886" s="328"/>
      <c r="D886" s="328"/>
      <c r="E886" s="328"/>
      <c r="F886" s="328"/>
      <c r="G886" s="328"/>
      <c r="H886" s="328"/>
      <c r="I886" s="328"/>
      <c r="J886" s="259"/>
      <c r="K886" s="328"/>
      <c r="L886" s="194"/>
      <c r="M886" s="194"/>
      <c r="N886" s="194"/>
      <c r="O886" s="194"/>
      <c r="P886" s="194"/>
      <c r="Q886" s="194"/>
      <c r="R886" s="194"/>
      <c r="S886" s="194"/>
      <c r="T886" s="194"/>
      <c r="U886" s="194"/>
      <c r="V886" s="194"/>
      <c r="W886" s="194"/>
      <c r="X886" s="194"/>
      <c r="Y886" s="194"/>
      <c r="Z886" s="194"/>
    </row>
    <row r="887">
      <c r="A887" s="194"/>
      <c r="B887" s="194"/>
      <c r="C887" s="328"/>
      <c r="D887" s="328"/>
      <c r="E887" s="328"/>
      <c r="F887" s="328"/>
      <c r="G887" s="328"/>
      <c r="H887" s="328"/>
      <c r="I887" s="328"/>
      <c r="J887" s="259"/>
      <c r="K887" s="328"/>
      <c r="L887" s="194"/>
      <c r="M887" s="194"/>
      <c r="N887" s="194"/>
      <c r="O887" s="194"/>
      <c r="P887" s="194"/>
      <c r="Q887" s="194"/>
      <c r="R887" s="194"/>
      <c r="S887" s="194"/>
      <c r="T887" s="194"/>
      <c r="U887" s="194"/>
      <c r="V887" s="194"/>
      <c r="W887" s="194"/>
      <c r="X887" s="194"/>
      <c r="Y887" s="194"/>
      <c r="Z887" s="194"/>
    </row>
    <row r="888">
      <c r="A888" s="194"/>
      <c r="B888" s="194"/>
      <c r="C888" s="328"/>
      <c r="D888" s="328"/>
      <c r="E888" s="328"/>
      <c r="F888" s="328"/>
      <c r="G888" s="328"/>
      <c r="H888" s="328"/>
      <c r="I888" s="328"/>
      <c r="J888" s="259"/>
      <c r="K888" s="328"/>
      <c r="L888" s="194"/>
      <c r="M888" s="194"/>
      <c r="N888" s="194"/>
      <c r="O888" s="194"/>
      <c r="P888" s="194"/>
      <c r="Q888" s="194"/>
      <c r="R888" s="194"/>
      <c r="S888" s="194"/>
      <c r="T888" s="194"/>
      <c r="U888" s="194"/>
      <c r="V888" s="194"/>
      <c r="W888" s="194"/>
      <c r="X888" s="194"/>
      <c r="Y888" s="194"/>
      <c r="Z888" s="194"/>
    </row>
    <row r="889">
      <c r="A889" s="194"/>
      <c r="B889" s="194"/>
      <c r="C889" s="328"/>
      <c r="D889" s="328"/>
      <c r="E889" s="328"/>
      <c r="F889" s="328"/>
      <c r="G889" s="328"/>
      <c r="H889" s="328"/>
      <c r="I889" s="328"/>
      <c r="J889" s="259"/>
      <c r="K889" s="328"/>
      <c r="L889" s="194"/>
      <c r="M889" s="194"/>
      <c r="N889" s="194"/>
      <c r="O889" s="194"/>
      <c r="P889" s="194"/>
      <c r="Q889" s="194"/>
      <c r="R889" s="194"/>
      <c r="S889" s="194"/>
      <c r="T889" s="194"/>
      <c r="U889" s="194"/>
      <c r="V889" s="194"/>
      <c r="W889" s="194"/>
      <c r="X889" s="194"/>
      <c r="Y889" s="194"/>
      <c r="Z889" s="194"/>
    </row>
    <row r="890">
      <c r="A890" s="194"/>
      <c r="B890" s="194"/>
      <c r="C890" s="328"/>
      <c r="D890" s="328"/>
      <c r="E890" s="328"/>
      <c r="F890" s="328"/>
      <c r="G890" s="328"/>
      <c r="H890" s="328"/>
      <c r="I890" s="328"/>
      <c r="J890" s="259"/>
      <c r="K890" s="328"/>
      <c r="L890" s="194"/>
      <c r="M890" s="194"/>
      <c r="N890" s="194"/>
      <c r="O890" s="194"/>
      <c r="P890" s="194"/>
      <c r="Q890" s="194"/>
      <c r="R890" s="194"/>
      <c r="S890" s="194"/>
      <c r="T890" s="194"/>
      <c r="U890" s="194"/>
      <c r="V890" s="194"/>
      <c r="W890" s="194"/>
      <c r="X890" s="194"/>
      <c r="Y890" s="194"/>
      <c r="Z890" s="194"/>
    </row>
    <row r="891">
      <c r="A891" s="194"/>
      <c r="B891" s="194"/>
      <c r="C891" s="328"/>
      <c r="D891" s="328"/>
      <c r="E891" s="328"/>
      <c r="F891" s="328"/>
      <c r="G891" s="328"/>
      <c r="H891" s="328"/>
      <c r="I891" s="328"/>
      <c r="J891" s="259"/>
      <c r="K891" s="328"/>
      <c r="L891" s="194"/>
      <c r="M891" s="194"/>
      <c r="N891" s="194"/>
      <c r="O891" s="194"/>
      <c r="P891" s="194"/>
      <c r="Q891" s="194"/>
      <c r="R891" s="194"/>
      <c r="S891" s="194"/>
      <c r="T891" s="194"/>
      <c r="U891" s="194"/>
      <c r="V891" s="194"/>
      <c r="W891" s="194"/>
      <c r="X891" s="194"/>
      <c r="Y891" s="194"/>
      <c r="Z891" s="194"/>
    </row>
    <row r="892">
      <c r="A892" s="194"/>
      <c r="B892" s="194"/>
      <c r="C892" s="328"/>
      <c r="D892" s="328"/>
      <c r="E892" s="328"/>
      <c r="F892" s="328"/>
      <c r="G892" s="328"/>
      <c r="H892" s="328"/>
      <c r="I892" s="328"/>
      <c r="J892" s="259"/>
      <c r="K892" s="328"/>
      <c r="L892" s="194"/>
      <c r="M892" s="194"/>
      <c r="N892" s="194"/>
      <c r="O892" s="194"/>
      <c r="P892" s="194"/>
      <c r="Q892" s="194"/>
      <c r="R892" s="194"/>
      <c r="S892" s="194"/>
      <c r="T892" s="194"/>
      <c r="U892" s="194"/>
      <c r="V892" s="194"/>
      <c r="W892" s="194"/>
      <c r="X892" s="194"/>
      <c r="Y892" s="194"/>
      <c r="Z892" s="194"/>
    </row>
    <row r="893">
      <c r="A893" s="194"/>
      <c r="B893" s="194"/>
      <c r="C893" s="328"/>
      <c r="D893" s="328"/>
      <c r="E893" s="328"/>
      <c r="F893" s="328"/>
      <c r="G893" s="328"/>
      <c r="H893" s="328"/>
      <c r="I893" s="328"/>
      <c r="J893" s="259"/>
      <c r="K893" s="328"/>
      <c r="L893" s="194"/>
      <c r="M893" s="194"/>
      <c r="N893" s="194"/>
      <c r="O893" s="194"/>
      <c r="P893" s="194"/>
      <c r="Q893" s="194"/>
      <c r="R893" s="194"/>
      <c r="S893" s="194"/>
      <c r="T893" s="194"/>
      <c r="U893" s="194"/>
      <c r="V893" s="194"/>
      <c r="W893" s="194"/>
      <c r="X893" s="194"/>
      <c r="Y893" s="194"/>
      <c r="Z893" s="194"/>
    </row>
    <row r="894">
      <c r="A894" s="194"/>
      <c r="B894" s="194"/>
      <c r="C894" s="328"/>
      <c r="D894" s="328"/>
      <c r="E894" s="328"/>
      <c r="F894" s="328"/>
      <c r="G894" s="328"/>
      <c r="H894" s="328"/>
      <c r="I894" s="328"/>
      <c r="J894" s="259"/>
      <c r="K894" s="328"/>
      <c r="L894" s="194"/>
      <c r="M894" s="194"/>
      <c r="N894" s="194"/>
      <c r="O894" s="194"/>
      <c r="P894" s="194"/>
      <c r="Q894" s="194"/>
      <c r="R894" s="194"/>
      <c r="S894" s="194"/>
      <c r="T894" s="194"/>
      <c r="U894" s="194"/>
      <c r="V894" s="194"/>
      <c r="W894" s="194"/>
      <c r="X894" s="194"/>
      <c r="Y894" s="194"/>
      <c r="Z894" s="194"/>
    </row>
    <row r="895">
      <c r="A895" s="194"/>
      <c r="B895" s="194"/>
      <c r="C895" s="328"/>
      <c r="D895" s="328"/>
      <c r="E895" s="328"/>
      <c r="F895" s="328"/>
      <c r="G895" s="328"/>
      <c r="H895" s="328"/>
      <c r="I895" s="328"/>
      <c r="J895" s="259"/>
      <c r="K895" s="328"/>
      <c r="L895" s="194"/>
      <c r="M895" s="194"/>
      <c r="N895" s="194"/>
      <c r="O895" s="194"/>
      <c r="P895" s="194"/>
      <c r="Q895" s="194"/>
      <c r="R895" s="194"/>
      <c r="S895" s="194"/>
      <c r="T895" s="194"/>
      <c r="U895" s="194"/>
      <c r="V895" s="194"/>
      <c r="W895" s="194"/>
      <c r="X895" s="194"/>
      <c r="Y895" s="194"/>
      <c r="Z895" s="194"/>
    </row>
    <row r="896">
      <c r="A896" s="194"/>
      <c r="B896" s="194"/>
      <c r="C896" s="328"/>
      <c r="D896" s="328"/>
      <c r="E896" s="328"/>
      <c r="F896" s="328"/>
      <c r="G896" s="328"/>
      <c r="H896" s="328"/>
      <c r="I896" s="328"/>
      <c r="J896" s="259"/>
      <c r="K896" s="328"/>
      <c r="L896" s="194"/>
      <c r="M896" s="194"/>
      <c r="N896" s="194"/>
      <c r="O896" s="194"/>
      <c r="P896" s="194"/>
      <c r="Q896" s="194"/>
      <c r="R896" s="194"/>
      <c r="S896" s="194"/>
      <c r="T896" s="194"/>
      <c r="U896" s="194"/>
      <c r="V896" s="194"/>
      <c r="W896" s="194"/>
      <c r="X896" s="194"/>
      <c r="Y896" s="194"/>
      <c r="Z896" s="194"/>
    </row>
    <row r="897">
      <c r="A897" s="194"/>
      <c r="B897" s="194"/>
      <c r="C897" s="328"/>
      <c r="D897" s="328"/>
      <c r="E897" s="328"/>
      <c r="F897" s="328"/>
      <c r="G897" s="328"/>
      <c r="H897" s="328"/>
      <c r="I897" s="328"/>
      <c r="J897" s="259"/>
      <c r="K897" s="328"/>
      <c r="L897" s="194"/>
      <c r="M897" s="194"/>
      <c r="N897" s="194"/>
      <c r="O897" s="194"/>
      <c r="P897" s="194"/>
      <c r="Q897" s="194"/>
      <c r="R897" s="194"/>
      <c r="S897" s="194"/>
      <c r="T897" s="194"/>
      <c r="U897" s="194"/>
      <c r="V897" s="194"/>
      <c r="W897" s="194"/>
      <c r="X897" s="194"/>
      <c r="Y897" s="194"/>
      <c r="Z897" s="194"/>
    </row>
    <row r="898">
      <c r="A898" s="194"/>
      <c r="B898" s="194"/>
      <c r="C898" s="328"/>
      <c r="D898" s="328"/>
      <c r="E898" s="328"/>
      <c r="F898" s="328"/>
      <c r="G898" s="328"/>
      <c r="H898" s="328"/>
      <c r="I898" s="328"/>
      <c r="J898" s="259"/>
      <c r="K898" s="328"/>
      <c r="L898" s="194"/>
      <c r="M898" s="194"/>
      <c r="N898" s="194"/>
      <c r="O898" s="194"/>
      <c r="P898" s="194"/>
      <c r="Q898" s="194"/>
      <c r="R898" s="194"/>
      <c r="S898" s="194"/>
      <c r="T898" s="194"/>
      <c r="U898" s="194"/>
      <c r="V898" s="194"/>
      <c r="W898" s="194"/>
      <c r="X898" s="194"/>
      <c r="Y898" s="194"/>
      <c r="Z898" s="194"/>
    </row>
    <row r="899">
      <c r="A899" s="194"/>
      <c r="B899" s="194"/>
      <c r="C899" s="328"/>
      <c r="D899" s="328"/>
      <c r="E899" s="328"/>
      <c r="F899" s="328"/>
      <c r="G899" s="328"/>
      <c r="H899" s="328"/>
      <c r="I899" s="328"/>
      <c r="J899" s="259"/>
      <c r="K899" s="328"/>
      <c r="L899" s="194"/>
      <c r="M899" s="194"/>
      <c r="N899" s="194"/>
      <c r="O899" s="194"/>
      <c r="P899" s="194"/>
      <c r="Q899" s="194"/>
      <c r="R899" s="194"/>
      <c r="S899" s="194"/>
      <c r="T899" s="194"/>
      <c r="U899" s="194"/>
      <c r="V899" s="194"/>
      <c r="W899" s="194"/>
      <c r="X899" s="194"/>
      <c r="Y899" s="194"/>
      <c r="Z899" s="194"/>
    </row>
    <row r="900">
      <c r="A900" s="194"/>
      <c r="B900" s="194"/>
      <c r="C900" s="328"/>
      <c r="D900" s="328"/>
      <c r="E900" s="328"/>
      <c r="F900" s="328"/>
      <c r="G900" s="328"/>
      <c r="H900" s="328"/>
      <c r="I900" s="328"/>
      <c r="J900" s="259"/>
      <c r="K900" s="328"/>
      <c r="L900" s="194"/>
      <c r="M900" s="194"/>
      <c r="N900" s="194"/>
      <c r="O900" s="194"/>
      <c r="P900" s="194"/>
      <c r="Q900" s="194"/>
      <c r="R900" s="194"/>
      <c r="S900" s="194"/>
      <c r="T900" s="194"/>
      <c r="U900" s="194"/>
      <c r="V900" s="194"/>
      <c r="W900" s="194"/>
      <c r="X900" s="194"/>
      <c r="Y900" s="194"/>
      <c r="Z900" s="194"/>
    </row>
    <row r="901">
      <c r="A901" s="194"/>
      <c r="B901" s="194"/>
      <c r="C901" s="328"/>
      <c r="D901" s="328"/>
      <c r="E901" s="328"/>
      <c r="F901" s="328"/>
      <c r="G901" s="328"/>
      <c r="H901" s="328"/>
      <c r="I901" s="328"/>
      <c r="J901" s="259"/>
      <c r="K901" s="328"/>
      <c r="L901" s="194"/>
      <c r="M901" s="194"/>
      <c r="N901" s="194"/>
      <c r="O901" s="194"/>
      <c r="P901" s="194"/>
      <c r="Q901" s="194"/>
      <c r="R901" s="194"/>
      <c r="S901" s="194"/>
      <c r="T901" s="194"/>
      <c r="U901" s="194"/>
      <c r="V901" s="194"/>
      <c r="W901" s="194"/>
      <c r="X901" s="194"/>
      <c r="Y901" s="194"/>
      <c r="Z901" s="194"/>
    </row>
    <row r="902">
      <c r="A902" s="194"/>
      <c r="B902" s="194"/>
      <c r="C902" s="328"/>
      <c r="D902" s="328"/>
      <c r="E902" s="328"/>
      <c r="F902" s="328"/>
      <c r="G902" s="328"/>
      <c r="H902" s="328"/>
      <c r="I902" s="328"/>
      <c r="J902" s="259"/>
      <c r="K902" s="328"/>
      <c r="L902" s="194"/>
      <c r="M902" s="194"/>
      <c r="N902" s="194"/>
      <c r="O902" s="194"/>
      <c r="P902" s="194"/>
      <c r="Q902" s="194"/>
      <c r="R902" s="194"/>
      <c r="S902" s="194"/>
      <c r="T902" s="194"/>
      <c r="U902" s="194"/>
      <c r="V902" s="194"/>
      <c r="W902" s="194"/>
      <c r="X902" s="194"/>
      <c r="Y902" s="194"/>
      <c r="Z902" s="194"/>
    </row>
    <row r="903">
      <c r="A903" s="194"/>
      <c r="B903" s="194"/>
      <c r="C903" s="328"/>
      <c r="D903" s="328"/>
      <c r="E903" s="328"/>
      <c r="F903" s="328"/>
      <c r="G903" s="328"/>
      <c r="H903" s="328"/>
      <c r="I903" s="328"/>
      <c r="J903" s="259"/>
      <c r="K903" s="328"/>
      <c r="L903" s="194"/>
      <c r="M903" s="194"/>
      <c r="N903" s="194"/>
      <c r="O903" s="194"/>
      <c r="P903" s="194"/>
      <c r="Q903" s="194"/>
      <c r="R903" s="194"/>
      <c r="S903" s="194"/>
      <c r="T903" s="194"/>
      <c r="U903" s="194"/>
      <c r="V903" s="194"/>
      <c r="W903" s="194"/>
      <c r="X903" s="194"/>
      <c r="Y903" s="194"/>
      <c r="Z903" s="194"/>
    </row>
    <row r="904">
      <c r="A904" s="194"/>
      <c r="B904" s="194"/>
      <c r="C904" s="328"/>
      <c r="D904" s="328"/>
      <c r="E904" s="328"/>
      <c r="F904" s="328"/>
      <c r="G904" s="328"/>
      <c r="H904" s="328"/>
      <c r="I904" s="328"/>
      <c r="J904" s="259"/>
      <c r="K904" s="328"/>
      <c r="L904" s="194"/>
      <c r="M904" s="194"/>
      <c r="N904" s="194"/>
      <c r="O904" s="194"/>
      <c r="P904" s="194"/>
      <c r="Q904" s="194"/>
      <c r="R904" s="194"/>
      <c r="S904" s="194"/>
      <c r="T904" s="194"/>
      <c r="U904" s="194"/>
      <c r="V904" s="194"/>
      <c r="W904" s="194"/>
      <c r="X904" s="194"/>
      <c r="Y904" s="194"/>
      <c r="Z904" s="194"/>
    </row>
    <row r="905">
      <c r="A905" s="194"/>
      <c r="B905" s="194"/>
      <c r="C905" s="328"/>
      <c r="D905" s="328"/>
      <c r="E905" s="328"/>
      <c r="F905" s="328"/>
      <c r="G905" s="328"/>
      <c r="H905" s="328"/>
      <c r="I905" s="328"/>
      <c r="J905" s="259"/>
      <c r="K905" s="328"/>
      <c r="L905" s="194"/>
      <c r="M905" s="194"/>
      <c r="N905" s="194"/>
      <c r="O905" s="194"/>
      <c r="P905" s="194"/>
      <c r="Q905" s="194"/>
      <c r="R905" s="194"/>
      <c r="S905" s="194"/>
      <c r="T905" s="194"/>
      <c r="U905" s="194"/>
      <c r="V905" s="194"/>
      <c r="W905" s="194"/>
      <c r="X905" s="194"/>
      <c r="Y905" s="194"/>
      <c r="Z905" s="194"/>
    </row>
    <row r="906">
      <c r="A906" s="194"/>
      <c r="B906" s="194"/>
      <c r="C906" s="328"/>
      <c r="D906" s="328"/>
      <c r="E906" s="328"/>
      <c r="F906" s="328"/>
      <c r="G906" s="328"/>
      <c r="H906" s="328"/>
      <c r="I906" s="328"/>
      <c r="J906" s="259"/>
      <c r="K906" s="328"/>
      <c r="L906" s="194"/>
      <c r="M906" s="194"/>
      <c r="N906" s="194"/>
      <c r="O906" s="194"/>
      <c r="P906" s="194"/>
      <c r="Q906" s="194"/>
      <c r="R906" s="194"/>
      <c r="S906" s="194"/>
      <c r="T906" s="194"/>
      <c r="U906" s="194"/>
      <c r="V906" s="194"/>
      <c r="W906" s="194"/>
      <c r="X906" s="194"/>
      <c r="Y906" s="194"/>
      <c r="Z906" s="194"/>
    </row>
    <row r="907">
      <c r="A907" s="194"/>
      <c r="B907" s="194"/>
      <c r="C907" s="328"/>
      <c r="D907" s="328"/>
      <c r="E907" s="328"/>
      <c r="F907" s="328"/>
      <c r="G907" s="328"/>
      <c r="H907" s="328"/>
      <c r="I907" s="328"/>
      <c r="J907" s="259"/>
      <c r="K907" s="328"/>
      <c r="L907" s="194"/>
      <c r="M907" s="194"/>
      <c r="N907" s="194"/>
      <c r="O907" s="194"/>
      <c r="P907" s="194"/>
      <c r="Q907" s="194"/>
      <c r="R907" s="194"/>
      <c r="S907" s="194"/>
      <c r="T907" s="194"/>
      <c r="U907" s="194"/>
      <c r="V907" s="194"/>
      <c r="W907" s="194"/>
      <c r="X907" s="194"/>
      <c r="Y907" s="194"/>
      <c r="Z907" s="194"/>
    </row>
    <row r="908">
      <c r="A908" s="194"/>
      <c r="B908" s="194"/>
      <c r="C908" s="328"/>
      <c r="D908" s="328"/>
      <c r="E908" s="328"/>
      <c r="F908" s="328"/>
      <c r="G908" s="328"/>
      <c r="H908" s="328"/>
      <c r="I908" s="328"/>
      <c r="J908" s="259"/>
      <c r="K908" s="328"/>
      <c r="L908" s="194"/>
      <c r="M908" s="194"/>
      <c r="N908" s="194"/>
      <c r="O908" s="194"/>
      <c r="P908" s="194"/>
      <c r="Q908" s="194"/>
      <c r="R908" s="194"/>
      <c r="S908" s="194"/>
      <c r="T908" s="194"/>
      <c r="U908" s="194"/>
      <c r="V908" s="194"/>
      <c r="W908" s="194"/>
      <c r="X908" s="194"/>
      <c r="Y908" s="194"/>
      <c r="Z908" s="194"/>
    </row>
    <row r="909">
      <c r="A909" s="194"/>
      <c r="B909" s="194"/>
      <c r="C909" s="328"/>
      <c r="D909" s="328"/>
      <c r="E909" s="328"/>
      <c r="F909" s="328"/>
      <c r="G909" s="328"/>
      <c r="H909" s="328"/>
      <c r="I909" s="328"/>
      <c r="J909" s="259"/>
      <c r="K909" s="328"/>
      <c r="L909" s="194"/>
      <c r="M909" s="194"/>
      <c r="N909" s="194"/>
      <c r="O909" s="194"/>
      <c r="P909" s="194"/>
      <c r="Q909" s="194"/>
      <c r="R909" s="194"/>
      <c r="S909" s="194"/>
      <c r="T909" s="194"/>
      <c r="U909" s="194"/>
      <c r="V909" s="194"/>
      <c r="W909" s="194"/>
      <c r="X909" s="194"/>
      <c r="Y909" s="194"/>
      <c r="Z909" s="194"/>
    </row>
    <row r="910">
      <c r="A910" s="194"/>
      <c r="B910" s="194"/>
      <c r="C910" s="328"/>
      <c r="D910" s="328"/>
      <c r="E910" s="328"/>
      <c r="F910" s="328"/>
      <c r="G910" s="328"/>
      <c r="H910" s="328"/>
      <c r="I910" s="328"/>
      <c r="J910" s="259"/>
      <c r="K910" s="328"/>
      <c r="L910" s="194"/>
      <c r="M910" s="194"/>
      <c r="N910" s="194"/>
      <c r="O910" s="194"/>
      <c r="P910" s="194"/>
      <c r="Q910" s="194"/>
      <c r="R910" s="194"/>
      <c r="S910" s="194"/>
      <c r="T910" s="194"/>
      <c r="U910" s="194"/>
      <c r="V910" s="194"/>
      <c r="W910" s="194"/>
      <c r="X910" s="194"/>
      <c r="Y910" s="194"/>
      <c r="Z910" s="194"/>
    </row>
    <row r="911">
      <c r="A911" s="194"/>
      <c r="B911" s="194"/>
      <c r="C911" s="328"/>
      <c r="D911" s="328"/>
      <c r="E911" s="328"/>
      <c r="F911" s="328"/>
      <c r="G911" s="328"/>
      <c r="H911" s="328"/>
      <c r="I911" s="328"/>
      <c r="J911" s="259"/>
      <c r="K911" s="328"/>
      <c r="L911" s="194"/>
      <c r="M911" s="194"/>
      <c r="N911" s="194"/>
      <c r="O911" s="194"/>
      <c r="P911" s="194"/>
      <c r="Q911" s="194"/>
      <c r="R911" s="194"/>
      <c r="S911" s="194"/>
      <c r="T911" s="194"/>
      <c r="U911" s="194"/>
      <c r="V911" s="194"/>
      <c r="W911" s="194"/>
      <c r="X911" s="194"/>
      <c r="Y911" s="194"/>
      <c r="Z911" s="194"/>
    </row>
    <row r="912">
      <c r="A912" s="194"/>
      <c r="B912" s="194"/>
      <c r="C912" s="328"/>
      <c r="D912" s="328"/>
      <c r="E912" s="328"/>
      <c r="F912" s="328"/>
      <c r="G912" s="328"/>
      <c r="H912" s="328"/>
      <c r="I912" s="328"/>
      <c r="J912" s="259"/>
      <c r="K912" s="328"/>
      <c r="L912" s="194"/>
      <c r="M912" s="194"/>
      <c r="N912" s="194"/>
      <c r="O912" s="194"/>
      <c r="P912" s="194"/>
      <c r="Q912" s="194"/>
      <c r="R912" s="194"/>
      <c r="S912" s="194"/>
      <c r="T912" s="194"/>
      <c r="U912" s="194"/>
      <c r="V912" s="194"/>
      <c r="W912" s="194"/>
      <c r="X912" s="194"/>
      <c r="Y912" s="194"/>
      <c r="Z912" s="194"/>
    </row>
    <row r="913">
      <c r="A913" s="194"/>
      <c r="B913" s="194"/>
      <c r="C913" s="328"/>
      <c r="D913" s="328"/>
      <c r="E913" s="328"/>
      <c r="F913" s="328"/>
      <c r="G913" s="328"/>
      <c r="H913" s="328"/>
      <c r="I913" s="328"/>
      <c r="J913" s="259"/>
      <c r="K913" s="328"/>
      <c r="L913" s="194"/>
      <c r="M913" s="194"/>
      <c r="N913" s="194"/>
      <c r="O913" s="194"/>
      <c r="P913" s="194"/>
      <c r="Q913" s="194"/>
      <c r="R913" s="194"/>
      <c r="S913" s="194"/>
      <c r="T913" s="194"/>
      <c r="U913" s="194"/>
      <c r="V913" s="194"/>
      <c r="W913" s="194"/>
      <c r="X913" s="194"/>
      <c r="Y913" s="194"/>
      <c r="Z913" s="194"/>
    </row>
    <row r="914">
      <c r="A914" s="194"/>
      <c r="B914" s="194"/>
      <c r="C914" s="328"/>
      <c r="D914" s="328"/>
      <c r="E914" s="328"/>
      <c r="F914" s="328"/>
      <c r="G914" s="328"/>
      <c r="H914" s="328"/>
      <c r="I914" s="328"/>
      <c r="J914" s="259"/>
      <c r="K914" s="328"/>
      <c r="L914" s="194"/>
      <c r="M914" s="194"/>
      <c r="N914" s="194"/>
      <c r="O914" s="194"/>
      <c r="P914" s="194"/>
      <c r="Q914" s="194"/>
      <c r="R914" s="194"/>
      <c r="S914" s="194"/>
      <c r="T914" s="194"/>
      <c r="U914" s="194"/>
      <c r="V914" s="194"/>
      <c r="W914" s="194"/>
      <c r="X914" s="194"/>
      <c r="Y914" s="194"/>
      <c r="Z914" s="194"/>
    </row>
    <row r="915">
      <c r="A915" s="194"/>
      <c r="B915" s="194"/>
      <c r="C915" s="328"/>
      <c r="D915" s="328"/>
      <c r="E915" s="328"/>
      <c r="F915" s="328"/>
      <c r="G915" s="328"/>
      <c r="H915" s="328"/>
      <c r="I915" s="328"/>
      <c r="J915" s="259"/>
      <c r="K915" s="328"/>
      <c r="L915" s="194"/>
      <c r="M915" s="194"/>
      <c r="N915" s="194"/>
      <c r="O915" s="194"/>
      <c r="P915" s="194"/>
      <c r="Q915" s="194"/>
      <c r="R915" s="194"/>
      <c r="S915" s="194"/>
      <c r="T915" s="194"/>
      <c r="U915" s="194"/>
      <c r="V915" s="194"/>
      <c r="W915" s="194"/>
      <c r="X915" s="194"/>
      <c r="Y915" s="194"/>
      <c r="Z915" s="194"/>
    </row>
    <row r="916">
      <c r="A916" s="194"/>
      <c r="B916" s="194"/>
      <c r="C916" s="328"/>
      <c r="D916" s="328"/>
      <c r="E916" s="328"/>
      <c r="F916" s="328"/>
      <c r="G916" s="328"/>
      <c r="H916" s="328"/>
      <c r="I916" s="328"/>
      <c r="J916" s="259"/>
      <c r="K916" s="328"/>
      <c r="L916" s="194"/>
      <c r="M916" s="194"/>
      <c r="N916" s="194"/>
      <c r="O916" s="194"/>
      <c r="P916" s="194"/>
      <c r="Q916" s="194"/>
      <c r="R916" s="194"/>
      <c r="S916" s="194"/>
      <c r="T916" s="194"/>
      <c r="U916" s="194"/>
      <c r="V916" s="194"/>
      <c r="W916" s="194"/>
      <c r="X916" s="194"/>
      <c r="Y916" s="194"/>
      <c r="Z916" s="194"/>
    </row>
    <row r="917">
      <c r="A917" s="194"/>
      <c r="B917" s="194"/>
      <c r="C917" s="328"/>
      <c r="D917" s="328"/>
      <c r="E917" s="328"/>
      <c r="F917" s="328"/>
      <c r="G917" s="328"/>
      <c r="H917" s="328"/>
      <c r="I917" s="328"/>
      <c r="J917" s="259"/>
      <c r="K917" s="328"/>
      <c r="L917" s="194"/>
      <c r="M917" s="194"/>
      <c r="N917" s="194"/>
      <c r="O917" s="194"/>
      <c r="P917" s="194"/>
      <c r="Q917" s="194"/>
      <c r="R917" s="194"/>
      <c r="S917" s="194"/>
      <c r="T917" s="194"/>
      <c r="U917" s="194"/>
      <c r="V917" s="194"/>
      <c r="W917" s="194"/>
      <c r="X917" s="194"/>
      <c r="Y917" s="194"/>
      <c r="Z917" s="194"/>
    </row>
    <row r="918">
      <c r="A918" s="194"/>
      <c r="B918" s="194"/>
      <c r="C918" s="328"/>
      <c r="D918" s="328"/>
      <c r="E918" s="328"/>
      <c r="F918" s="328"/>
      <c r="G918" s="328"/>
      <c r="H918" s="328"/>
      <c r="I918" s="328"/>
      <c r="J918" s="259"/>
      <c r="K918" s="328"/>
      <c r="L918" s="194"/>
      <c r="M918" s="194"/>
      <c r="N918" s="194"/>
      <c r="O918" s="194"/>
      <c r="P918" s="194"/>
      <c r="Q918" s="194"/>
      <c r="R918" s="194"/>
      <c r="S918" s="194"/>
      <c r="T918" s="194"/>
      <c r="U918" s="194"/>
      <c r="V918" s="194"/>
      <c r="W918" s="194"/>
      <c r="X918" s="194"/>
      <c r="Y918" s="194"/>
      <c r="Z918" s="194"/>
    </row>
    <row r="919">
      <c r="A919" s="194"/>
      <c r="B919" s="194"/>
      <c r="C919" s="328"/>
      <c r="D919" s="328"/>
      <c r="E919" s="328"/>
      <c r="F919" s="328"/>
      <c r="G919" s="328"/>
      <c r="H919" s="328"/>
      <c r="I919" s="328"/>
      <c r="J919" s="259"/>
      <c r="K919" s="328"/>
      <c r="L919" s="194"/>
      <c r="M919" s="194"/>
      <c r="N919" s="194"/>
      <c r="O919" s="194"/>
      <c r="P919" s="194"/>
      <c r="Q919" s="194"/>
      <c r="R919" s="194"/>
      <c r="S919" s="194"/>
      <c r="T919" s="194"/>
      <c r="U919" s="194"/>
      <c r="V919" s="194"/>
      <c r="W919" s="194"/>
      <c r="X919" s="194"/>
      <c r="Y919" s="194"/>
      <c r="Z919" s="194"/>
    </row>
    <row r="920">
      <c r="A920" s="194"/>
      <c r="B920" s="194"/>
      <c r="C920" s="328"/>
      <c r="D920" s="328"/>
      <c r="E920" s="328"/>
      <c r="F920" s="328"/>
      <c r="G920" s="328"/>
      <c r="H920" s="328"/>
      <c r="I920" s="328"/>
      <c r="J920" s="259"/>
      <c r="K920" s="328"/>
      <c r="L920" s="194"/>
      <c r="M920" s="194"/>
      <c r="N920" s="194"/>
      <c r="O920" s="194"/>
      <c r="P920" s="194"/>
      <c r="Q920" s="194"/>
      <c r="R920" s="194"/>
      <c r="S920" s="194"/>
      <c r="T920" s="194"/>
      <c r="U920" s="194"/>
      <c r="V920" s="194"/>
      <c r="W920" s="194"/>
      <c r="X920" s="194"/>
      <c r="Y920" s="194"/>
      <c r="Z920" s="194"/>
    </row>
    <row r="921">
      <c r="A921" s="194"/>
      <c r="B921" s="194"/>
      <c r="C921" s="328"/>
      <c r="D921" s="328"/>
      <c r="E921" s="328"/>
      <c r="F921" s="328"/>
      <c r="G921" s="328"/>
      <c r="H921" s="328"/>
      <c r="I921" s="328"/>
      <c r="J921" s="259"/>
      <c r="K921" s="328"/>
      <c r="L921" s="194"/>
      <c r="M921" s="194"/>
      <c r="N921" s="194"/>
      <c r="O921" s="194"/>
      <c r="P921" s="194"/>
      <c r="Q921" s="194"/>
      <c r="R921" s="194"/>
      <c r="S921" s="194"/>
      <c r="T921" s="194"/>
      <c r="U921" s="194"/>
      <c r="V921" s="194"/>
      <c r="W921" s="194"/>
      <c r="X921" s="194"/>
      <c r="Y921" s="194"/>
      <c r="Z921" s="194"/>
    </row>
    <row r="922">
      <c r="A922" s="194"/>
      <c r="B922" s="194"/>
      <c r="C922" s="328"/>
      <c r="D922" s="328"/>
      <c r="E922" s="328"/>
      <c r="F922" s="328"/>
      <c r="G922" s="328"/>
      <c r="H922" s="328"/>
      <c r="I922" s="328"/>
      <c r="J922" s="259"/>
      <c r="K922" s="328"/>
      <c r="L922" s="194"/>
      <c r="M922" s="194"/>
      <c r="N922" s="194"/>
      <c r="O922" s="194"/>
      <c r="P922" s="194"/>
      <c r="Q922" s="194"/>
      <c r="R922" s="194"/>
      <c r="S922" s="194"/>
      <c r="T922" s="194"/>
      <c r="U922" s="194"/>
      <c r="V922" s="194"/>
      <c r="W922" s="194"/>
      <c r="X922" s="194"/>
      <c r="Y922" s="194"/>
      <c r="Z922" s="194"/>
    </row>
    <row r="923">
      <c r="A923" s="194"/>
      <c r="B923" s="194"/>
      <c r="C923" s="328"/>
      <c r="D923" s="328"/>
      <c r="E923" s="328"/>
      <c r="F923" s="328"/>
      <c r="G923" s="328"/>
      <c r="H923" s="328"/>
      <c r="I923" s="328"/>
      <c r="J923" s="259"/>
      <c r="K923" s="328"/>
      <c r="L923" s="194"/>
      <c r="M923" s="194"/>
      <c r="N923" s="194"/>
      <c r="O923" s="194"/>
      <c r="P923" s="194"/>
      <c r="Q923" s="194"/>
      <c r="R923" s="194"/>
      <c r="S923" s="194"/>
      <c r="T923" s="194"/>
      <c r="U923" s="194"/>
      <c r="V923" s="194"/>
      <c r="W923" s="194"/>
      <c r="X923" s="194"/>
      <c r="Y923" s="194"/>
      <c r="Z923" s="194"/>
    </row>
    <row r="924">
      <c r="A924" s="194"/>
      <c r="B924" s="194"/>
      <c r="C924" s="328"/>
      <c r="D924" s="328"/>
      <c r="E924" s="328"/>
      <c r="F924" s="328"/>
      <c r="G924" s="328"/>
      <c r="H924" s="328"/>
      <c r="I924" s="328"/>
      <c r="J924" s="259"/>
      <c r="K924" s="328"/>
      <c r="L924" s="194"/>
      <c r="M924" s="194"/>
      <c r="N924" s="194"/>
      <c r="O924" s="194"/>
      <c r="P924" s="194"/>
      <c r="Q924" s="194"/>
      <c r="R924" s="194"/>
      <c r="S924" s="194"/>
      <c r="T924" s="194"/>
      <c r="U924" s="194"/>
      <c r="V924" s="194"/>
      <c r="W924" s="194"/>
      <c r="X924" s="194"/>
      <c r="Y924" s="194"/>
      <c r="Z924" s="194"/>
    </row>
    <row r="925">
      <c r="A925" s="194"/>
      <c r="B925" s="194"/>
      <c r="C925" s="328"/>
      <c r="D925" s="328"/>
      <c r="E925" s="328"/>
      <c r="F925" s="328"/>
      <c r="G925" s="328"/>
      <c r="H925" s="328"/>
      <c r="I925" s="328"/>
      <c r="J925" s="259"/>
      <c r="K925" s="328"/>
      <c r="L925" s="194"/>
      <c r="M925" s="194"/>
      <c r="N925" s="194"/>
      <c r="O925" s="194"/>
      <c r="P925" s="194"/>
      <c r="Q925" s="194"/>
      <c r="R925" s="194"/>
      <c r="S925" s="194"/>
      <c r="T925" s="194"/>
      <c r="U925" s="194"/>
      <c r="V925" s="194"/>
      <c r="W925" s="194"/>
      <c r="X925" s="194"/>
      <c r="Y925" s="194"/>
      <c r="Z925" s="194"/>
    </row>
    <row r="926">
      <c r="A926" s="194"/>
      <c r="B926" s="194"/>
      <c r="C926" s="328"/>
      <c r="D926" s="328"/>
      <c r="E926" s="328"/>
      <c r="F926" s="328"/>
      <c r="G926" s="328"/>
      <c r="H926" s="328"/>
      <c r="I926" s="328"/>
      <c r="J926" s="259"/>
      <c r="K926" s="328"/>
      <c r="L926" s="194"/>
      <c r="M926" s="194"/>
      <c r="N926" s="194"/>
      <c r="O926" s="194"/>
      <c r="P926" s="194"/>
      <c r="Q926" s="194"/>
      <c r="R926" s="194"/>
      <c r="S926" s="194"/>
      <c r="T926" s="194"/>
      <c r="U926" s="194"/>
      <c r="V926" s="194"/>
      <c r="W926" s="194"/>
      <c r="X926" s="194"/>
      <c r="Y926" s="194"/>
      <c r="Z926" s="194"/>
    </row>
    <row r="927">
      <c r="A927" s="194"/>
      <c r="B927" s="194"/>
      <c r="C927" s="328"/>
      <c r="D927" s="328"/>
      <c r="E927" s="328"/>
      <c r="F927" s="328"/>
      <c r="G927" s="328"/>
      <c r="H927" s="328"/>
      <c r="I927" s="328"/>
      <c r="J927" s="259"/>
      <c r="K927" s="328"/>
      <c r="L927" s="194"/>
      <c r="M927" s="194"/>
      <c r="N927" s="194"/>
      <c r="O927" s="194"/>
      <c r="P927" s="194"/>
      <c r="Q927" s="194"/>
      <c r="R927" s="194"/>
      <c r="S927" s="194"/>
      <c r="T927" s="194"/>
      <c r="U927" s="194"/>
      <c r="V927" s="194"/>
      <c r="W927" s="194"/>
      <c r="X927" s="194"/>
      <c r="Y927" s="194"/>
      <c r="Z927" s="194"/>
    </row>
    <row r="928">
      <c r="A928" s="194"/>
      <c r="B928" s="194"/>
      <c r="C928" s="328"/>
      <c r="D928" s="328"/>
      <c r="E928" s="328"/>
      <c r="F928" s="328"/>
      <c r="G928" s="328"/>
      <c r="H928" s="328"/>
      <c r="I928" s="328"/>
      <c r="J928" s="259"/>
      <c r="K928" s="328"/>
      <c r="L928" s="194"/>
      <c r="M928" s="194"/>
      <c r="N928" s="194"/>
      <c r="O928" s="194"/>
      <c r="P928" s="194"/>
      <c r="Q928" s="194"/>
      <c r="R928" s="194"/>
      <c r="S928" s="194"/>
      <c r="T928" s="194"/>
      <c r="U928" s="194"/>
      <c r="V928" s="194"/>
      <c r="W928" s="194"/>
      <c r="X928" s="194"/>
      <c r="Y928" s="194"/>
      <c r="Z928" s="194"/>
    </row>
    <row r="929">
      <c r="A929" s="194"/>
      <c r="B929" s="194"/>
      <c r="C929" s="328"/>
      <c r="D929" s="328"/>
      <c r="E929" s="328"/>
      <c r="F929" s="328"/>
      <c r="G929" s="328"/>
      <c r="H929" s="328"/>
      <c r="I929" s="328"/>
      <c r="J929" s="259"/>
      <c r="K929" s="328"/>
      <c r="L929" s="194"/>
      <c r="M929" s="194"/>
      <c r="N929" s="194"/>
      <c r="O929" s="194"/>
      <c r="P929" s="194"/>
      <c r="Q929" s="194"/>
      <c r="R929" s="194"/>
      <c r="S929" s="194"/>
      <c r="T929" s="194"/>
      <c r="U929" s="194"/>
      <c r="V929" s="194"/>
      <c r="W929" s="194"/>
      <c r="X929" s="194"/>
      <c r="Y929" s="194"/>
      <c r="Z929" s="194"/>
    </row>
    <row r="930">
      <c r="A930" s="194"/>
      <c r="B930" s="194"/>
      <c r="C930" s="328"/>
      <c r="D930" s="328"/>
      <c r="E930" s="328"/>
      <c r="F930" s="328"/>
      <c r="G930" s="328"/>
      <c r="H930" s="328"/>
      <c r="I930" s="328"/>
      <c r="J930" s="259"/>
      <c r="K930" s="328"/>
      <c r="L930" s="194"/>
      <c r="M930" s="194"/>
      <c r="N930" s="194"/>
      <c r="O930" s="194"/>
      <c r="P930" s="194"/>
      <c r="Q930" s="194"/>
      <c r="R930" s="194"/>
      <c r="S930" s="194"/>
      <c r="T930" s="194"/>
      <c r="U930" s="194"/>
      <c r="V930" s="194"/>
      <c r="W930" s="194"/>
      <c r="X930" s="194"/>
      <c r="Y930" s="194"/>
      <c r="Z930" s="194"/>
    </row>
    <row r="931">
      <c r="A931" s="194"/>
      <c r="B931" s="194"/>
      <c r="C931" s="328"/>
      <c r="D931" s="328"/>
      <c r="E931" s="328"/>
      <c r="F931" s="328"/>
      <c r="G931" s="328"/>
      <c r="H931" s="328"/>
      <c r="I931" s="328"/>
      <c r="J931" s="259"/>
      <c r="K931" s="328"/>
      <c r="L931" s="194"/>
      <c r="M931" s="194"/>
      <c r="N931" s="194"/>
      <c r="O931" s="194"/>
      <c r="P931" s="194"/>
      <c r="Q931" s="194"/>
      <c r="R931" s="194"/>
      <c r="S931" s="194"/>
      <c r="T931" s="194"/>
      <c r="U931" s="194"/>
      <c r="V931" s="194"/>
      <c r="W931" s="194"/>
      <c r="X931" s="194"/>
      <c r="Y931" s="194"/>
      <c r="Z931" s="194"/>
    </row>
    <row r="932">
      <c r="A932" s="194"/>
      <c r="B932" s="194"/>
      <c r="C932" s="328"/>
      <c r="D932" s="328"/>
      <c r="E932" s="328"/>
      <c r="F932" s="328"/>
      <c r="G932" s="328"/>
      <c r="H932" s="328"/>
      <c r="I932" s="328"/>
      <c r="J932" s="259"/>
      <c r="K932" s="328"/>
      <c r="L932" s="194"/>
      <c r="M932" s="194"/>
      <c r="N932" s="194"/>
      <c r="O932" s="194"/>
      <c r="P932" s="194"/>
      <c r="Q932" s="194"/>
      <c r="R932" s="194"/>
      <c r="S932" s="194"/>
      <c r="T932" s="194"/>
      <c r="U932" s="194"/>
      <c r="V932" s="194"/>
      <c r="W932" s="194"/>
      <c r="X932" s="194"/>
      <c r="Y932" s="194"/>
      <c r="Z932" s="194"/>
    </row>
    <row r="933">
      <c r="A933" s="194"/>
      <c r="B933" s="194"/>
      <c r="C933" s="328"/>
      <c r="D933" s="328"/>
      <c r="E933" s="328"/>
      <c r="F933" s="328"/>
      <c r="G933" s="328"/>
      <c r="H933" s="328"/>
      <c r="I933" s="328"/>
      <c r="J933" s="259"/>
      <c r="K933" s="328"/>
      <c r="L933" s="194"/>
      <c r="M933" s="194"/>
      <c r="N933" s="194"/>
      <c r="O933" s="194"/>
      <c r="P933" s="194"/>
      <c r="Q933" s="194"/>
      <c r="R933" s="194"/>
      <c r="S933" s="194"/>
      <c r="T933" s="194"/>
      <c r="U933" s="194"/>
      <c r="V933" s="194"/>
      <c r="W933" s="194"/>
      <c r="X933" s="194"/>
      <c r="Y933" s="194"/>
      <c r="Z933" s="194"/>
    </row>
    <row r="934">
      <c r="A934" s="194"/>
      <c r="B934" s="194"/>
      <c r="C934" s="328"/>
      <c r="D934" s="328"/>
      <c r="E934" s="328"/>
      <c r="F934" s="328"/>
      <c r="G934" s="328"/>
      <c r="H934" s="328"/>
      <c r="I934" s="328"/>
      <c r="J934" s="259"/>
      <c r="K934" s="328"/>
      <c r="L934" s="194"/>
      <c r="M934" s="194"/>
      <c r="N934" s="194"/>
      <c r="O934" s="194"/>
      <c r="P934" s="194"/>
      <c r="Q934" s="194"/>
      <c r="R934" s="194"/>
      <c r="S934" s="194"/>
      <c r="T934" s="194"/>
      <c r="U934" s="194"/>
      <c r="V934" s="194"/>
      <c r="W934" s="194"/>
      <c r="X934" s="194"/>
      <c r="Y934" s="194"/>
      <c r="Z934" s="194"/>
    </row>
    <row r="935">
      <c r="A935" s="194"/>
      <c r="B935" s="194"/>
      <c r="C935" s="328"/>
      <c r="D935" s="328"/>
      <c r="E935" s="328"/>
      <c r="F935" s="328"/>
      <c r="G935" s="328"/>
      <c r="H935" s="328"/>
      <c r="I935" s="328"/>
      <c r="J935" s="259"/>
      <c r="K935" s="328"/>
      <c r="L935" s="194"/>
      <c r="M935" s="194"/>
      <c r="N935" s="194"/>
      <c r="O935" s="194"/>
      <c r="P935" s="194"/>
      <c r="Q935" s="194"/>
      <c r="R935" s="194"/>
      <c r="S935" s="194"/>
      <c r="T935" s="194"/>
      <c r="U935" s="194"/>
      <c r="V935" s="194"/>
      <c r="W935" s="194"/>
      <c r="X935" s="194"/>
      <c r="Y935" s="194"/>
      <c r="Z935" s="194"/>
    </row>
  </sheetData>
  <autoFilter ref="$A$8:$K$343">
    <filterColumn colId="6">
      <filters>
        <filter val="도은병원"/>
      </filters>
    </filterColumn>
    <sortState ref="A8:K343">
      <sortCondition ref="I8:I343"/>
      <sortCondition ref="J8:J343"/>
      <sortCondition ref="A8:A343"/>
      <sortCondition ref="G8:G343"/>
      <sortCondition ref="F8:F343"/>
      <sortCondition ref="H8:H343"/>
      <sortCondition ref="D8:D343"/>
    </sortState>
  </autoFilter>
  <customSheetViews>
    <customSheetView guid="{C7F8DE75-FA64-4E5E-955F-EC7BC15BAF5E}" filter="1" showAutoFilter="1">
      <autoFilter ref="$A$8:$J$115"/>
    </customSheetView>
  </customSheetViews>
  <mergeCells count="4">
    <mergeCell ref="A2:J2"/>
    <mergeCell ref="A3:J3"/>
    <mergeCell ref="A4:J4"/>
    <mergeCell ref="A5:F5"/>
  </mergeCells>
  <conditionalFormatting sqref="J6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3.88"/>
    <col customWidth="1" min="3" max="4" width="14.75"/>
    <col customWidth="1" min="5" max="5" width="11.38"/>
    <col customWidth="1" min="6" max="6" width="6.75"/>
    <col customWidth="1" min="7" max="7" width="11.0"/>
    <col customWidth="1" min="8" max="8" width="8.25"/>
    <col customWidth="1" min="9" max="9" width="21.13"/>
    <col customWidth="1" min="10" max="10" width="4.75"/>
    <col customWidth="1" min="11" max="11" width="8.0"/>
    <col customWidth="1" min="12" max="12" width="17.25"/>
    <col customWidth="1" min="13" max="13" width="7.25"/>
    <col customWidth="1" min="14" max="14" width="8.38"/>
    <col customWidth="1" min="15" max="15" width="35.63"/>
    <col customWidth="1" min="16" max="18" width="11.88"/>
  </cols>
  <sheetData>
    <row r="1" ht="21.0" customHeight="1">
      <c r="A1" s="610" t="s">
        <v>2231</v>
      </c>
      <c r="P1" s="611" t="s">
        <v>2232</v>
      </c>
      <c r="Q1" s="11"/>
      <c r="R1" s="612"/>
    </row>
    <row r="2" ht="21.0" customHeight="1">
      <c r="P2" s="613" t="s">
        <v>1678</v>
      </c>
      <c r="Q2" s="614">
        <f>COUNTIF(E6:E37, "사례관리")</f>
        <v>13</v>
      </c>
      <c r="R2" s="612"/>
    </row>
    <row r="3" ht="21.0" customHeight="1">
      <c r="P3" s="615" t="s">
        <v>2233</v>
      </c>
      <c r="Q3" s="616">
        <f>COUNTIF(E6:E37, "월세지원중")</f>
        <v>13</v>
      </c>
      <c r="R3" s="612"/>
    </row>
    <row r="4" ht="21.0" customHeight="1">
      <c r="P4" s="617" t="s">
        <v>2234</v>
      </c>
      <c r="Q4" s="616">
        <f>COUNTIF(E6:E37, "월세종료예정")</f>
        <v>0</v>
      </c>
      <c r="R4" s="612"/>
    </row>
    <row r="5" ht="16.5" customHeight="1">
      <c r="A5" s="618" t="s">
        <v>37</v>
      </c>
      <c r="B5" s="618" t="s">
        <v>2235</v>
      </c>
      <c r="C5" s="619" t="s">
        <v>2236</v>
      </c>
      <c r="D5" s="619" t="s">
        <v>2237</v>
      </c>
      <c r="E5" s="619" t="s">
        <v>2238</v>
      </c>
      <c r="F5" s="618" t="s">
        <v>8</v>
      </c>
      <c r="G5" s="618" t="s">
        <v>188</v>
      </c>
      <c r="H5" s="618" t="s">
        <v>2239</v>
      </c>
      <c r="I5" s="618" t="s">
        <v>2240</v>
      </c>
      <c r="J5" s="618" t="s">
        <v>2241</v>
      </c>
      <c r="K5" s="618" t="s">
        <v>2242</v>
      </c>
      <c r="L5" s="618" t="s">
        <v>194</v>
      </c>
      <c r="M5" s="620" t="s">
        <v>1677</v>
      </c>
      <c r="N5" s="621" t="s">
        <v>2243</v>
      </c>
      <c r="O5" s="621" t="s">
        <v>2244</v>
      </c>
    </row>
    <row r="6" ht="16.5" customHeight="1">
      <c r="A6" s="622">
        <v>1.0</v>
      </c>
      <c r="B6" s="623">
        <v>45863.0</v>
      </c>
      <c r="C6" s="623">
        <v>45954.0</v>
      </c>
      <c r="D6" s="623">
        <f t="shared" ref="D6:D31" si="1">IF(ISTEXT(C6), C6, EDATE(C6, 3))</f>
        <v>46046</v>
      </c>
      <c r="E6" s="624" t="s">
        <v>1678</v>
      </c>
      <c r="F6" s="624" t="s">
        <v>2245</v>
      </c>
      <c r="G6" s="624" t="s">
        <v>2246</v>
      </c>
      <c r="H6" s="624" t="s">
        <v>30</v>
      </c>
      <c r="I6" s="624" t="s">
        <v>2247</v>
      </c>
      <c r="J6" s="625"/>
      <c r="K6" s="625"/>
      <c r="L6" s="625"/>
      <c r="M6" s="625"/>
      <c r="N6" s="626" t="s">
        <v>2248</v>
      </c>
      <c r="O6" s="625"/>
      <c r="P6" s="627"/>
      <c r="Q6" s="627"/>
      <c r="R6" s="628"/>
    </row>
    <row r="7" ht="16.5" customHeight="1">
      <c r="A7" s="622">
        <v>2.0</v>
      </c>
      <c r="B7" s="623">
        <v>45868.0</v>
      </c>
      <c r="C7" s="623">
        <v>45959.0</v>
      </c>
      <c r="D7" s="623">
        <f t="shared" si="1"/>
        <v>46051</v>
      </c>
      <c r="E7" s="624" t="s">
        <v>1678</v>
      </c>
      <c r="F7" s="624" t="s">
        <v>2249</v>
      </c>
      <c r="G7" s="624" t="s">
        <v>2250</v>
      </c>
      <c r="H7" s="624" t="s">
        <v>28</v>
      </c>
      <c r="I7" s="624" t="s">
        <v>2251</v>
      </c>
      <c r="J7" s="625"/>
      <c r="K7" s="625"/>
      <c r="L7" s="625"/>
      <c r="M7" s="625"/>
      <c r="N7" s="625"/>
      <c r="O7" s="625"/>
      <c r="P7" s="627"/>
      <c r="Q7" s="627"/>
      <c r="R7" s="628"/>
    </row>
    <row r="8" ht="16.5" customHeight="1">
      <c r="A8" s="622">
        <v>3.0</v>
      </c>
      <c r="B8" s="623">
        <v>45875.0</v>
      </c>
      <c r="C8" s="623">
        <v>45935.0</v>
      </c>
      <c r="D8" s="623">
        <f t="shared" si="1"/>
        <v>46027</v>
      </c>
      <c r="E8" s="624" t="s">
        <v>1678</v>
      </c>
      <c r="F8" s="624" t="s">
        <v>1431</v>
      </c>
      <c r="G8" s="624" t="s">
        <v>1432</v>
      </c>
      <c r="H8" s="624" t="s">
        <v>33</v>
      </c>
      <c r="I8" s="624" t="s">
        <v>2252</v>
      </c>
      <c r="J8" s="625"/>
      <c r="K8" s="625"/>
      <c r="L8" s="625"/>
      <c r="M8" s="625"/>
      <c r="N8" s="629" t="s">
        <v>2248</v>
      </c>
      <c r="O8" s="625"/>
      <c r="R8" s="628"/>
    </row>
    <row r="9" ht="16.5" customHeight="1">
      <c r="A9" s="622">
        <v>4.0</v>
      </c>
      <c r="B9" s="623">
        <v>45889.0</v>
      </c>
      <c r="C9" s="624" t="s">
        <v>2253</v>
      </c>
      <c r="D9" s="623" t="str">
        <f t="shared" si="1"/>
        <v>지원중</v>
      </c>
      <c r="E9" s="624" t="s">
        <v>2233</v>
      </c>
      <c r="F9" s="624" t="s">
        <v>508</v>
      </c>
      <c r="G9" s="624" t="s">
        <v>530</v>
      </c>
      <c r="H9" s="624" t="s">
        <v>30</v>
      </c>
      <c r="I9" s="624" t="s">
        <v>2254</v>
      </c>
      <c r="J9" s="625"/>
      <c r="K9" s="625"/>
      <c r="L9" s="625"/>
      <c r="M9" s="625"/>
      <c r="N9" s="630"/>
      <c r="O9" s="631" t="s">
        <v>2255</v>
      </c>
      <c r="P9" s="627"/>
      <c r="Q9" s="627"/>
      <c r="R9" s="628"/>
    </row>
    <row r="10" ht="16.5" customHeight="1">
      <c r="A10" s="622">
        <v>5.0</v>
      </c>
      <c r="B10" s="623">
        <v>45905.0</v>
      </c>
      <c r="C10" s="623">
        <v>45995.0</v>
      </c>
      <c r="D10" s="623">
        <f t="shared" si="1"/>
        <v>46085</v>
      </c>
      <c r="E10" s="624" t="s">
        <v>1678</v>
      </c>
      <c r="F10" s="624" t="s">
        <v>2256</v>
      </c>
      <c r="G10" s="624" t="s">
        <v>2257</v>
      </c>
      <c r="H10" s="624" t="s">
        <v>28</v>
      </c>
      <c r="I10" s="624" t="s">
        <v>2258</v>
      </c>
      <c r="J10" s="625"/>
      <c r="K10" s="625"/>
      <c r="L10" s="625"/>
      <c r="M10" s="625"/>
      <c r="N10" s="629" t="s">
        <v>2248</v>
      </c>
      <c r="O10" s="630"/>
      <c r="P10" s="627"/>
      <c r="Q10" s="627"/>
      <c r="R10" s="628"/>
    </row>
    <row r="11" ht="16.5" customHeight="1">
      <c r="A11" s="622">
        <v>6.0</v>
      </c>
      <c r="B11" s="623">
        <v>45910.0</v>
      </c>
      <c r="C11" s="623">
        <v>45939.0</v>
      </c>
      <c r="D11" s="623">
        <f t="shared" si="1"/>
        <v>46031</v>
      </c>
      <c r="E11" s="624" t="s">
        <v>1678</v>
      </c>
      <c r="F11" s="624" t="s">
        <v>1242</v>
      </c>
      <c r="G11" s="624" t="s">
        <v>1243</v>
      </c>
      <c r="H11" s="624" t="s">
        <v>33</v>
      </c>
      <c r="I11" s="624" t="s">
        <v>2259</v>
      </c>
      <c r="J11" s="625"/>
      <c r="K11" s="625"/>
      <c r="L11" s="625"/>
      <c r="M11" s="625"/>
      <c r="N11" s="625"/>
      <c r="O11" s="625"/>
      <c r="P11" s="627"/>
      <c r="Q11" s="627"/>
      <c r="R11" s="632" t="s">
        <v>2</v>
      </c>
    </row>
    <row r="12" ht="16.5" customHeight="1">
      <c r="A12" s="622">
        <v>7.0</v>
      </c>
      <c r="B12" s="623">
        <v>45863.0</v>
      </c>
      <c r="C12" s="623">
        <v>45955.0</v>
      </c>
      <c r="D12" s="623">
        <f t="shared" si="1"/>
        <v>46047</v>
      </c>
      <c r="E12" s="624" t="s">
        <v>1678</v>
      </c>
      <c r="F12" s="624" t="s">
        <v>2260</v>
      </c>
      <c r="G12" s="624" t="s">
        <v>2261</v>
      </c>
      <c r="H12" s="624" t="s">
        <v>28</v>
      </c>
      <c r="I12" s="624" t="s">
        <v>2262</v>
      </c>
      <c r="J12" s="625"/>
      <c r="K12" s="625"/>
      <c r="L12" s="625"/>
      <c r="M12" s="625"/>
      <c r="N12" s="629" t="s">
        <v>2248</v>
      </c>
      <c r="O12" s="625"/>
      <c r="P12" s="627"/>
      <c r="Q12" s="627"/>
      <c r="R12" s="628"/>
    </row>
    <row r="13" ht="16.5" customHeight="1">
      <c r="A13" s="622">
        <v>8.0</v>
      </c>
      <c r="B13" s="623">
        <v>45916.0</v>
      </c>
      <c r="C13" s="633" t="s">
        <v>2253</v>
      </c>
      <c r="D13" s="623" t="str">
        <f t="shared" si="1"/>
        <v>지원중</v>
      </c>
      <c r="E13" s="624" t="s">
        <v>2233</v>
      </c>
      <c r="F13" s="624" t="s">
        <v>2263</v>
      </c>
      <c r="G13" s="624" t="s">
        <v>2264</v>
      </c>
      <c r="H13" s="624" t="s">
        <v>31</v>
      </c>
      <c r="I13" s="624" t="s">
        <v>2265</v>
      </c>
      <c r="J13" s="625"/>
      <c r="K13" s="625"/>
      <c r="L13" s="625"/>
      <c r="M13" s="625"/>
      <c r="N13" s="625"/>
      <c r="O13" s="625"/>
      <c r="P13" s="627"/>
      <c r="Q13" s="627"/>
      <c r="R13" s="628"/>
    </row>
    <row r="14" ht="16.5" customHeight="1">
      <c r="A14" s="622">
        <v>9.0</v>
      </c>
      <c r="B14" s="623">
        <v>45912.0</v>
      </c>
      <c r="C14" s="623">
        <v>46002.0</v>
      </c>
      <c r="D14" s="623">
        <f t="shared" si="1"/>
        <v>46092</v>
      </c>
      <c r="E14" s="624" t="s">
        <v>1678</v>
      </c>
      <c r="F14" s="624" t="s">
        <v>2266</v>
      </c>
      <c r="G14" s="624" t="s">
        <v>2267</v>
      </c>
      <c r="H14" s="624" t="s">
        <v>28</v>
      </c>
      <c r="I14" s="624" t="s">
        <v>2268</v>
      </c>
      <c r="J14" s="625"/>
      <c r="K14" s="624" t="s">
        <v>343</v>
      </c>
      <c r="L14" s="625"/>
      <c r="M14" s="625"/>
      <c r="N14" s="625"/>
      <c r="O14" s="625"/>
      <c r="P14" s="627"/>
      <c r="Q14" s="627"/>
      <c r="R14" s="628"/>
    </row>
    <row r="15" ht="16.5" customHeight="1">
      <c r="A15" s="622">
        <v>10.0</v>
      </c>
      <c r="B15" s="623">
        <v>45917.0</v>
      </c>
      <c r="C15" s="624" t="s">
        <v>2253</v>
      </c>
      <c r="D15" s="623" t="str">
        <f t="shared" si="1"/>
        <v>지원중</v>
      </c>
      <c r="E15" s="624" t="s">
        <v>2233</v>
      </c>
      <c r="F15" s="624" t="s">
        <v>2194</v>
      </c>
      <c r="G15" s="624" t="s">
        <v>2269</v>
      </c>
      <c r="H15" s="624" t="s">
        <v>29</v>
      </c>
      <c r="I15" s="624" t="s">
        <v>2270</v>
      </c>
      <c r="J15" s="625"/>
      <c r="K15" s="630"/>
      <c r="L15" s="625"/>
      <c r="M15" s="625"/>
      <c r="N15" s="625"/>
      <c r="O15" s="625"/>
      <c r="P15" s="627"/>
      <c r="Q15" s="627"/>
      <c r="R15" s="628"/>
    </row>
    <row r="16" ht="16.5" customHeight="1">
      <c r="A16" s="622">
        <v>11.0</v>
      </c>
      <c r="B16" s="623">
        <v>45926.0</v>
      </c>
      <c r="C16" s="623">
        <v>45955.0</v>
      </c>
      <c r="D16" s="623">
        <f t="shared" si="1"/>
        <v>46047</v>
      </c>
      <c r="E16" s="624" t="s">
        <v>1678</v>
      </c>
      <c r="F16" s="624" t="s">
        <v>2271</v>
      </c>
      <c r="G16" s="634" t="s">
        <v>2272</v>
      </c>
      <c r="H16" s="624" t="s">
        <v>30</v>
      </c>
      <c r="I16" s="624" t="s">
        <v>2273</v>
      </c>
      <c r="J16" s="625"/>
      <c r="K16" s="625"/>
      <c r="L16" s="625"/>
      <c r="M16" s="625"/>
      <c r="N16" s="625"/>
      <c r="O16" s="630"/>
      <c r="P16" s="627"/>
      <c r="Q16" s="627"/>
      <c r="R16" s="628"/>
    </row>
    <row r="17" ht="16.5" customHeight="1">
      <c r="A17" s="622">
        <v>12.0</v>
      </c>
      <c r="B17" s="623">
        <v>45943.0</v>
      </c>
      <c r="C17" s="623">
        <v>46003.0</v>
      </c>
      <c r="D17" s="623">
        <f t="shared" si="1"/>
        <v>46093</v>
      </c>
      <c r="E17" s="624" t="s">
        <v>1678</v>
      </c>
      <c r="F17" s="624" t="s">
        <v>2274</v>
      </c>
      <c r="G17" s="635" t="s">
        <v>2275</v>
      </c>
      <c r="H17" s="624" t="s">
        <v>28</v>
      </c>
      <c r="I17" s="636" t="s">
        <v>2276</v>
      </c>
      <c r="J17" s="625"/>
      <c r="K17" s="625"/>
      <c r="L17" s="625"/>
      <c r="M17" s="625"/>
      <c r="N17" s="625"/>
      <c r="O17" s="625"/>
      <c r="P17" s="627"/>
      <c r="Q17" s="627"/>
      <c r="R17" s="628"/>
    </row>
    <row r="18" ht="16.5" customHeight="1">
      <c r="A18" s="622">
        <v>13.0</v>
      </c>
      <c r="B18" s="623">
        <v>45944.0</v>
      </c>
      <c r="C18" s="623">
        <v>46004.0</v>
      </c>
      <c r="D18" s="623">
        <f t="shared" si="1"/>
        <v>46094</v>
      </c>
      <c r="E18" s="624" t="s">
        <v>1678</v>
      </c>
      <c r="F18" s="624" t="s">
        <v>2277</v>
      </c>
      <c r="G18" s="637" t="s">
        <v>2278</v>
      </c>
      <c r="H18" s="624" t="s">
        <v>28</v>
      </c>
      <c r="I18" s="636" t="s">
        <v>2279</v>
      </c>
      <c r="J18" s="625"/>
      <c r="K18" s="625"/>
      <c r="L18" s="625"/>
      <c r="M18" s="625"/>
      <c r="N18" s="629" t="s">
        <v>2248</v>
      </c>
      <c r="O18" s="625"/>
      <c r="P18" s="627"/>
      <c r="Q18" s="627"/>
      <c r="R18" s="628"/>
    </row>
    <row r="19" ht="16.5" customHeight="1">
      <c r="A19" s="622">
        <v>14.0</v>
      </c>
      <c r="B19" s="623">
        <v>45950.0</v>
      </c>
      <c r="C19" s="623">
        <v>46010.0</v>
      </c>
      <c r="D19" s="623">
        <f t="shared" si="1"/>
        <v>46100</v>
      </c>
      <c r="E19" s="624" t="s">
        <v>1678</v>
      </c>
      <c r="F19" s="624" t="s">
        <v>2280</v>
      </c>
      <c r="G19" s="635" t="s">
        <v>2281</v>
      </c>
      <c r="H19" s="624" t="s">
        <v>28</v>
      </c>
      <c r="I19" s="636" t="s">
        <v>2282</v>
      </c>
      <c r="J19" s="625"/>
      <c r="K19" s="625"/>
      <c r="L19" s="625"/>
      <c r="M19" s="625"/>
      <c r="N19" s="629" t="s">
        <v>2248</v>
      </c>
      <c r="O19" s="625"/>
      <c r="P19" s="627"/>
      <c r="Q19" s="627"/>
      <c r="R19" s="628"/>
    </row>
    <row r="20" ht="16.5" customHeight="1">
      <c r="A20" s="622">
        <v>15.0</v>
      </c>
      <c r="B20" s="623">
        <v>45950.0</v>
      </c>
      <c r="C20" s="623">
        <v>46010.0</v>
      </c>
      <c r="D20" s="623">
        <f t="shared" si="1"/>
        <v>46100</v>
      </c>
      <c r="E20" s="624" t="s">
        <v>1678</v>
      </c>
      <c r="F20" s="624" t="s">
        <v>2283</v>
      </c>
      <c r="G20" s="635" t="s">
        <v>2284</v>
      </c>
      <c r="H20" s="624" t="s">
        <v>28</v>
      </c>
      <c r="I20" s="636" t="s">
        <v>2285</v>
      </c>
      <c r="J20" s="625"/>
      <c r="K20" s="625"/>
      <c r="L20" s="625"/>
      <c r="M20" s="625"/>
      <c r="N20" s="625"/>
      <c r="O20" s="625"/>
      <c r="P20" s="627"/>
      <c r="Q20" s="627"/>
      <c r="R20" s="628"/>
    </row>
    <row r="21" ht="16.5" customHeight="1">
      <c r="A21" s="638">
        <v>16.0</v>
      </c>
      <c r="B21" s="639">
        <v>45972.0</v>
      </c>
      <c r="C21" s="639">
        <v>46001.0</v>
      </c>
      <c r="D21" s="639">
        <f t="shared" si="1"/>
        <v>46091</v>
      </c>
      <c r="E21" s="640" t="s">
        <v>1678</v>
      </c>
      <c r="F21" s="640" t="s">
        <v>1425</v>
      </c>
      <c r="G21" s="640" t="s">
        <v>1426</v>
      </c>
      <c r="H21" s="640" t="s">
        <v>33</v>
      </c>
      <c r="I21" s="640"/>
      <c r="J21" s="641" t="s">
        <v>2286</v>
      </c>
      <c r="K21" s="642"/>
      <c r="L21" s="643" t="s">
        <v>209</v>
      </c>
      <c r="M21" s="642"/>
      <c r="N21" s="642"/>
      <c r="O21" s="644" t="s">
        <v>2287</v>
      </c>
      <c r="P21" s="627"/>
      <c r="Q21" s="627"/>
      <c r="R21" s="628"/>
    </row>
    <row r="22" ht="16.5" customHeight="1">
      <c r="A22" s="622">
        <v>17.0</v>
      </c>
      <c r="B22" s="623">
        <v>45974.0</v>
      </c>
      <c r="C22" s="624" t="s">
        <v>2253</v>
      </c>
      <c r="D22" s="623" t="str">
        <f t="shared" si="1"/>
        <v>지원중</v>
      </c>
      <c r="E22" s="624" t="s">
        <v>2233</v>
      </c>
      <c r="F22" s="624" t="s">
        <v>2288</v>
      </c>
      <c r="G22" s="624" t="s">
        <v>2289</v>
      </c>
      <c r="H22" s="624" t="s">
        <v>31</v>
      </c>
      <c r="I22" s="624" t="s">
        <v>2290</v>
      </c>
      <c r="J22" s="625"/>
      <c r="K22" s="625"/>
      <c r="L22" s="625"/>
      <c r="M22" s="625"/>
      <c r="N22" s="625"/>
      <c r="O22" s="625"/>
      <c r="P22" s="627"/>
      <c r="Q22" s="627"/>
      <c r="R22" s="628"/>
    </row>
    <row r="23" ht="16.5" customHeight="1">
      <c r="A23" s="622">
        <v>18.0</v>
      </c>
      <c r="B23" s="623">
        <v>45982.0</v>
      </c>
      <c r="C23" s="624" t="s">
        <v>2253</v>
      </c>
      <c r="D23" s="623" t="str">
        <f t="shared" si="1"/>
        <v>지원중</v>
      </c>
      <c r="E23" s="624" t="s">
        <v>2233</v>
      </c>
      <c r="F23" s="624" t="s">
        <v>2291</v>
      </c>
      <c r="G23" s="624" t="s">
        <v>2292</v>
      </c>
      <c r="H23" s="624" t="s">
        <v>28</v>
      </c>
      <c r="I23" s="624" t="s">
        <v>2293</v>
      </c>
      <c r="J23" s="645"/>
      <c r="K23" s="625"/>
      <c r="L23" s="630"/>
      <c r="M23" s="625"/>
      <c r="N23" s="629" t="s">
        <v>2248</v>
      </c>
      <c r="O23" s="625"/>
      <c r="P23" s="627"/>
      <c r="Q23" s="627"/>
      <c r="R23" s="628"/>
    </row>
    <row r="24" ht="16.5" customHeight="1">
      <c r="A24" s="622">
        <v>19.0</v>
      </c>
      <c r="B24" s="623">
        <v>45989.0</v>
      </c>
      <c r="C24" s="624" t="s">
        <v>2253</v>
      </c>
      <c r="D24" s="623" t="str">
        <f t="shared" si="1"/>
        <v>지원중</v>
      </c>
      <c r="E24" s="624" t="s">
        <v>2233</v>
      </c>
      <c r="F24" s="624" t="s">
        <v>2294</v>
      </c>
      <c r="G24" s="624" t="s">
        <v>2295</v>
      </c>
      <c r="H24" s="624" t="s">
        <v>30</v>
      </c>
      <c r="I24" s="624" t="s">
        <v>2296</v>
      </c>
      <c r="J24" s="625"/>
      <c r="K24" s="625"/>
      <c r="L24" s="625"/>
      <c r="M24" s="625"/>
      <c r="N24" s="629" t="s">
        <v>2248</v>
      </c>
      <c r="O24" s="625"/>
      <c r="P24" s="627"/>
      <c r="Q24" s="627"/>
      <c r="R24" s="628"/>
    </row>
    <row r="25" ht="16.5" customHeight="1">
      <c r="A25" s="622">
        <v>20.0</v>
      </c>
      <c r="B25" s="623">
        <v>45993.0</v>
      </c>
      <c r="C25" s="624" t="s">
        <v>2253</v>
      </c>
      <c r="D25" s="623" t="str">
        <f t="shared" si="1"/>
        <v>지원중</v>
      </c>
      <c r="E25" s="624" t="s">
        <v>2233</v>
      </c>
      <c r="F25" s="624" t="s">
        <v>395</v>
      </c>
      <c r="G25" s="624" t="s">
        <v>396</v>
      </c>
      <c r="H25" s="624" t="s">
        <v>31</v>
      </c>
      <c r="I25" s="624" t="s">
        <v>2297</v>
      </c>
      <c r="J25" s="625"/>
      <c r="K25" s="625"/>
      <c r="L25" s="625"/>
      <c r="M25" s="625"/>
      <c r="N25" s="629" t="s">
        <v>2248</v>
      </c>
      <c r="O25" s="625"/>
      <c r="P25" s="627"/>
      <c r="Q25" s="627"/>
      <c r="R25" s="628"/>
    </row>
    <row r="26" ht="16.5" customHeight="1">
      <c r="A26" s="622">
        <v>21.0</v>
      </c>
      <c r="B26" s="623">
        <v>45993.0</v>
      </c>
      <c r="C26" s="636" t="s">
        <v>2253</v>
      </c>
      <c r="D26" s="623" t="str">
        <f t="shared" si="1"/>
        <v>지원중</v>
      </c>
      <c r="E26" s="636" t="s">
        <v>2233</v>
      </c>
      <c r="F26" s="636" t="s">
        <v>259</v>
      </c>
      <c r="G26" s="636" t="s">
        <v>1766</v>
      </c>
      <c r="H26" s="636" t="s">
        <v>28</v>
      </c>
      <c r="I26" s="636" t="s">
        <v>2298</v>
      </c>
      <c r="J26" s="625"/>
      <c r="K26" s="625"/>
      <c r="L26" s="625"/>
      <c r="M26" s="625"/>
      <c r="N26" s="625"/>
      <c r="O26" s="625"/>
      <c r="P26" s="627"/>
      <c r="Q26" s="627"/>
      <c r="R26" s="628"/>
    </row>
    <row r="27" ht="16.5" customHeight="1">
      <c r="A27" s="622">
        <v>22.0</v>
      </c>
      <c r="B27" s="623">
        <v>46002.0</v>
      </c>
      <c r="C27" s="624" t="s">
        <v>2253</v>
      </c>
      <c r="D27" s="623" t="str">
        <f t="shared" si="1"/>
        <v>지원중</v>
      </c>
      <c r="E27" s="624" t="s">
        <v>2233</v>
      </c>
      <c r="F27" s="624" t="s">
        <v>1721</v>
      </c>
      <c r="G27" s="624" t="s">
        <v>861</v>
      </c>
      <c r="H27" s="624" t="s">
        <v>28</v>
      </c>
      <c r="I27" s="624" t="s">
        <v>2299</v>
      </c>
      <c r="J27" s="625"/>
      <c r="K27" s="625"/>
      <c r="L27" s="625"/>
      <c r="M27" s="625"/>
      <c r="N27" s="629" t="s">
        <v>2248</v>
      </c>
      <c r="O27" s="625"/>
      <c r="P27" s="627"/>
      <c r="Q27" s="627"/>
      <c r="R27" s="628"/>
    </row>
    <row r="28" ht="16.5" customHeight="1">
      <c r="A28" s="622">
        <v>23.0</v>
      </c>
      <c r="B28" s="623">
        <v>46006.0</v>
      </c>
      <c r="C28" s="646" t="s">
        <v>2253</v>
      </c>
      <c r="D28" s="623" t="str">
        <f t="shared" si="1"/>
        <v>지원중</v>
      </c>
      <c r="E28" s="646" t="s">
        <v>2233</v>
      </c>
      <c r="F28" s="646" t="s">
        <v>2300</v>
      </c>
      <c r="G28" s="646" t="s">
        <v>2301</v>
      </c>
      <c r="H28" s="646" t="s">
        <v>33</v>
      </c>
      <c r="I28" s="646" t="s">
        <v>2302</v>
      </c>
      <c r="J28" s="647"/>
      <c r="K28" s="647"/>
      <c r="L28" s="647"/>
      <c r="M28" s="647"/>
      <c r="N28" s="648" t="s">
        <v>2248</v>
      </c>
      <c r="O28" s="649" t="s">
        <v>2303</v>
      </c>
      <c r="P28" s="627"/>
      <c r="Q28" s="627"/>
      <c r="R28" s="628"/>
    </row>
    <row r="29" ht="16.5" customHeight="1">
      <c r="A29" s="622">
        <v>24.0</v>
      </c>
      <c r="B29" s="623">
        <v>46014.0</v>
      </c>
      <c r="C29" s="631" t="s">
        <v>2253</v>
      </c>
      <c r="D29" s="623" t="str">
        <f t="shared" si="1"/>
        <v>지원중</v>
      </c>
      <c r="E29" s="631" t="s">
        <v>2233</v>
      </c>
      <c r="F29" s="631" t="s">
        <v>2059</v>
      </c>
      <c r="G29" s="631" t="s">
        <v>2304</v>
      </c>
      <c r="H29" s="631" t="s">
        <v>33</v>
      </c>
      <c r="I29" s="631" t="s">
        <v>2305</v>
      </c>
      <c r="J29" s="625"/>
      <c r="K29" s="625"/>
      <c r="L29" s="625"/>
      <c r="M29" s="625"/>
      <c r="N29" s="629" t="s">
        <v>2248</v>
      </c>
      <c r="O29" s="625"/>
      <c r="P29" s="627"/>
      <c r="Q29" s="627"/>
      <c r="R29" s="628"/>
    </row>
    <row r="30" ht="16.5" customHeight="1">
      <c r="A30" s="622">
        <v>25.0</v>
      </c>
      <c r="B30" s="623">
        <v>46014.0</v>
      </c>
      <c r="C30" s="631" t="s">
        <v>2253</v>
      </c>
      <c r="D30" s="623" t="str">
        <f t="shared" si="1"/>
        <v>지원중</v>
      </c>
      <c r="E30" s="631" t="s">
        <v>2233</v>
      </c>
      <c r="F30" s="631" t="s">
        <v>2306</v>
      </c>
      <c r="G30" s="631" t="s">
        <v>2304</v>
      </c>
      <c r="H30" s="631" t="s">
        <v>33</v>
      </c>
      <c r="I30" s="631" t="s">
        <v>2307</v>
      </c>
      <c r="J30" s="625"/>
      <c r="K30" s="625"/>
      <c r="L30" s="625"/>
      <c r="M30" s="625"/>
      <c r="N30" s="629" t="s">
        <v>2248</v>
      </c>
      <c r="O30" s="631" t="s">
        <v>2308</v>
      </c>
      <c r="P30" s="627"/>
      <c r="Q30" s="627"/>
      <c r="R30" s="628"/>
    </row>
    <row r="31" ht="16.5" customHeight="1">
      <c r="A31" s="622">
        <v>26.0</v>
      </c>
      <c r="B31" s="623">
        <v>46009.0</v>
      </c>
      <c r="C31" s="631" t="s">
        <v>2253</v>
      </c>
      <c r="D31" s="623" t="str">
        <f t="shared" si="1"/>
        <v>지원중</v>
      </c>
      <c r="E31" s="631" t="s">
        <v>2233</v>
      </c>
      <c r="F31" s="631" t="s">
        <v>1761</v>
      </c>
      <c r="G31" s="631" t="s">
        <v>2309</v>
      </c>
      <c r="H31" s="631" t="s">
        <v>30</v>
      </c>
      <c r="I31" s="631" t="s">
        <v>2310</v>
      </c>
      <c r="J31" s="625"/>
      <c r="K31" s="625"/>
      <c r="L31" s="625"/>
      <c r="M31" s="625"/>
      <c r="N31" s="629" t="s">
        <v>2248</v>
      </c>
      <c r="O31" s="625"/>
      <c r="P31" s="627"/>
      <c r="Q31" s="627"/>
      <c r="R31" s="628"/>
    </row>
    <row r="32" ht="16.5" customHeight="1">
      <c r="A32" s="650"/>
      <c r="B32" s="650"/>
      <c r="C32" s="651"/>
      <c r="D32" s="623"/>
      <c r="E32" s="650"/>
      <c r="F32" s="650"/>
      <c r="G32" s="652"/>
      <c r="H32" s="650"/>
      <c r="I32" s="650"/>
      <c r="J32" s="651"/>
      <c r="K32" s="651"/>
      <c r="L32" s="653"/>
      <c r="M32" s="653"/>
      <c r="N32" s="653"/>
      <c r="O32" s="651"/>
      <c r="P32" s="627"/>
      <c r="Q32" s="627"/>
      <c r="R32" s="628"/>
    </row>
    <row r="33" ht="16.5" customHeight="1">
      <c r="A33" s="650"/>
      <c r="B33" s="650"/>
      <c r="C33" s="651"/>
      <c r="D33" s="651"/>
      <c r="E33" s="650"/>
      <c r="F33" s="650"/>
      <c r="G33" s="652"/>
      <c r="H33" s="650"/>
      <c r="I33" s="650"/>
      <c r="J33" s="651"/>
      <c r="K33" s="651"/>
      <c r="L33" s="653"/>
      <c r="M33" s="653"/>
      <c r="N33" s="653"/>
      <c r="O33" s="651"/>
      <c r="P33" s="627"/>
      <c r="Q33" s="627"/>
      <c r="R33" s="628"/>
    </row>
    <row r="34" ht="16.5" customHeight="1">
      <c r="A34" s="650"/>
      <c r="B34" s="650"/>
      <c r="C34" s="651"/>
      <c r="D34" s="651"/>
      <c r="E34" s="650"/>
      <c r="F34" s="650"/>
      <c r="G34" s="652"/>
      <c r="H34" s="650"/>
      <c r="I34" s="650"/>
      <c r="J34" s="651"/>
      <c r="K34" s="651"/>
      <c r="L34" s="653"/>
      <c r="M34" s="653"/>
      <c r="N34" s="653"/>
      <c r="O34" s="651"/>
      <c r="P34" s="627"/>
      <c r="Q34" s="627"/>
      <c r="R34" s="628"/>
    </row>
    <row r="35" ht="16.5" customHeight="1">
      <c r="A35" s="650"/>
      <c r="B35" s="650"/>
      <c r="C35" s="651"/>
      <c r="D35" s="651"/>
      <c r="E35" s="650"/>
      <c r="F35" s="650"/>
      <c r="G35" s="652"/>
      <c r="H35" s="650"/>
      <c r="I35" s="650"/>
      <c r="J35" s="651"/>
      <c r="K35" s="651"/>
      <c r="L35" s="653"/>
      <c r="M35" s="653"/>
      <c r="N35" s="653"/>
      <c r="O35" s="651"/>
      <c r="P35" s="627"/>
      <c r="Q35" s="627"/>
      <c r="R35" s="628"/>
    </row>
    <row r="36" ht="16.5" customHeight="1">
      <c r="A36" s="650"/>
      <c r="B36" s="650"/>
      <c r="C36" s="651"/>
      <c r="D36" s="651"/>
      <c r="E36" s="650"/>
      <c r="F36" s="650"/>
      <c r="G36" s="652"/>
      <c r="H36" s="650"/>
      <c r="I36" s="650"/>
      <c r="J36" s="651"/>
      <c r="K36" s="651"/>
      <c r="L36" s="653"/>
      <c r="M36" s="653"/>
      <c r="N36" s="653"/>
      <c r="O36" s="651"/>
      <c r="P36" s="627"/>
      <c r="Q36" s="627"/>
      <c r="R36" s="628"/>
    </row>
    <row r="37" ht="16.5" customHeight="1">
      <c r="A37" s="650"/>
      <c r="B37" s="650"/>
      <c r="C37" s="651"/>
      <c r="D37" s="651"/>
      <c r="E37" s="650"/>
      <c r="F37" s="650"/>
      <c r="G37" s="652"/>
      <c r="H37" s="650"/>
      <c r="I37" s="650"/>
      <c r="J37" s="651"/>
      <c r="K37" s="651"/>
      <c r="L37" s="653"/>
      <c r="M37" s="653"/>
      <c r="N37" s="653"/>
      <c r="O37" s="651"/>
      <c r="P37" s="627"/>
      <c r="Q37" s="627"/>
      <c r="R37" s="628"/>
    </row>
    <row r="38" ht="16.5" customHeight="1">
      <c r="A38" s="650"/>
      <c r="B38" s="650"/>
      <c r="C38" s="651"/>
      <c r="D38" s="651"/>
      <c r="E38" s="650"/>
      <c r="F38" s="650"/>
      <c r="G38" s="652"/>
      <c r="H38" s="650"/>
      <c r="I38" s="650"/>
      <c r="J38" s="651"/>
      <c r="K38" s="651"/>
      <c r="L38" s="653"/>
      <c r="M38" s="653"/>
      <c r="N38" s="653"/>
      <c r="O38" s="651"/>
      <c r="P38" s="627"/>
      <c r="Q38" s="627"/>
      <c r="R38" s="628"/>
    </row>
    <row r="39" ht="16.5" customHeight="1">
      <c r="A39" s="650"/>
      <c r="B39" s="650"/>
      <c r="C39" s="651"/>
      <c r="D39" s="651"/>
      <c r="E39" s="650"/>
      <c r="F39" s="650"/>
      <c r="G39" s="652"/>
      <c r="H39" s="650"/>
      <c r="I39" s="650"/>
      <c r="J39" s="651"/>
      <c r="K39" s="651"/>
      <c r="L39" s="653"/>
      <c r="M39" s="653"/>
      <c r="N39" s="653"/>
      <c r="O39" s="651"/>
      <c r="P39" s="627"/>
      <c r="Q39" s="627"/>
      <c r="R39" s="628"/>
    </row>
    <row r="40" ht="16.5" customHeight="1">
      <c r="A40" s="650"/>
      <c r="B40" s="650"/>
      <c r="C40" s="651"/>
      <c r="D40" s="651"/>
      <c r="E40" s="650"/>
      <c r="F40" s="650"/>
      <c r="G40" s="652"/>
      <c r="H40" s="650"/>
      <c r="I40" s="650"/>
      <c r="J40" s="651"/>
      <c r="K40" s="651"/>
      <c r="L40" s="653"/>
      <c r="M40" s="653"/>
      <c r="N40" s="653"/>
      <c r="O40" s="651"/>
      <c r="P40" s="627"/>
      <c r="Q40" s="627"/>
      <c r="R40" s="628"/>
    </row>
    <row r="41" ht="16.5" customHeight="1">
      <c r="A41" s="650"/>
      <c r="B41" s="650"/>
      <c r="C41" s="651"/>
      <c r="D41" s="651"/>
      <c r="E41" s="650"/>
      <c r="F41" s="650"/>
      <c r="G41" s="652"/>
      <c r="H41" s="650"/>
      <c r="I41" s="650"/>
      <c r="J41" s="651"/>
      <c r="K41" s="651"/>
      <c r="L41" s="653"/>
      <c r="M41" s="653"/>
      <c r="N41" s="653"/>
      <c r="O41" s="651"/>
      <c r="P41" s="627"/>
      <c r="Q41" s="627"/>
      <c r="R41" s="628"/>
    </row>
    <row r="42" ht="16.5" customHeight="1">
      <c r="A42" s="650"/>
      <c r="B42" s="650"/>
      <c r="C42" s="651"/>
      <c r="D42" s="651"/>
      <c r="E42" s="650"/>
      <c r="F42" s="650"/>
      <c r="G42" s="652"/>
      <c r="H42" s="650"/>
      <c r="I42" s="650"/>
      <c r="J42" s="651"/>
      <c r="K42" s="651"/>
      <c r="L42" s="653"/>
      <c r="M42" s="653"/>
      <c r="N42" s="653"/>
      <c r="O42" s="651"/>
      <c r="P42" s="627"/>
      <c r="Q42" s="627"/>
      <c r="R42" s="628"/>
    </row>
    <row r="43" ht="16.5" customHeight="1">
      <c r="A43" s="650"/>
      <c r="B43" s="650"/>
      <c r="C43" s="651"/>
      <c r="D43" s="651"/>
      <c r="E43" s="650"/>
      <c r="F43" s="650"/>
      <c r="G43" s="652"/>
      <c r="H43" s="650"/>
      <c r="I43" s="650"/>
      <c r="J43" s="651"/>
      <c r="K43" s="651"/>
      <c r="L43" s="653"/>
      <c r="M43" s="653"/>
      <c r="N43" s="653"/>
      <c r="O43" s="651"/>
      <c r="P43" s="627"/>
      <c r="Q43" s="627"/>
      <c r="R43" s="628"/>
    </row>
    <row r="44" ht="16.5" customHeight="1">
      <c r="A44" s="650"/>
      <c r="B44" s="650"/>
      <c r="C44" s="651"/>
      <c r="D44" s="651"/>
      <c r="E44" s="650"/>
      <c r="F44" s="650"/>
      <c r="G44" s="652"/>
      <c r="H44" s="650"/>
      <c r="I44" s="650"/>
      <c r="J44" s="651"/>
      <c r="K44" s="651"/>
      <c r="L44" s="653"/>
      <c r="M44" s="653"/>
      <c r="N44" s="653"/>
      <c r="O44" s="651"/>
      <c r="P44" s="627"/>
      <c r="Q44" s="627"/>
      <c r="R44" s="628"/>
    </row>
    <row r="45" ht="16.5" customHeight="1">
      <c r="A45" s="650"/>
      <c r="B45" s="650"/>
      <c r="C45" s="651"/>
      <c r="D45" s="651"/>
      <c r="E45" s="650"/>
      <c r="F45" s="650"/>
      <c r="G45" s="652"/>
      <c r="H45" s="650"/>
      <c r="I45" s="650"/>
      <c r="J45" s="651"/>
      <c r="K45" s="651"/>
      <c r="L45" s="653"/>
      <c r="M45" s="653"/>
      <c r="N45" s="653"/>
      <c r="O45" s="651"/>
      <c r="P45" s="627"/>
      <c r="Q45" s="627"/>
      <c r="R45" s="628"/>
    </row>
    <row r="46" ht="16.5" customHeight="1">
      <c r="A46" s="650"/>
      <c r="B46" s="650"/>
      <c r="C46" s="651"/>
      <c r="D46" s="651"/>
      <c r="E46" s="650"/>
      <c r="F46" s="650"/>
      <c r="G46" s="652"/>
      <c r="H46" s="650"/>
      <c r="I46" s="650"/>
      <c r="J46" s="651"/>
      <c r="K46" s="651"/>
      <c r="L46" s="653"/>
      <c r="M46" s="653"/>
      <c r="N46" s="653"/>
      <c r="O46" s="651"/>
      <c r="P46" s="627"/>
      <c r="Q46" s="627"/>
      <c r="R46" s="628"/>
    </row>
    <row r="47" ht="16.5" customHeight="1">
      <c r="A47" s="650"/>
      <c r="B47" s="650"/>
      <c r="C47" s="651"/>
      <c r="D47" s="651"/>
      <c r="E47" s="650"/>
      <c r="F47" s="650"/>
      <c r="G47" s="652"/>
      <c r="H47" s="650"/>
      <c r="I47" s="650"/>
      <c r="J47" s="651"/>
      <c r="K47" s="651"/>
      <c r="L47" s="653"/>
      <c r="M47" s="653"/>
      <c r="N47" s="653"/>
      <c r="O47" s="651"/>
      <c r="P47" s="627"/>
      <c r="Q47" s="627"/>
      <c r="R47" s="628"/>
    </row>
    <row r="48" ht="16.5" customHeight="1">
      <c r="A48" s="650"/>
      <c r="B48" s="650"/>
      <c r="C48" s="651"/>
      <c r="D48" s="651"/>
      <c r="E48" s="650"/>
      <c r="F48" s="650"/>
      <c r="G48" s="652"/>
      <c r="H48" s="650"/>
      <c r="I48" s="650"/>
      <c r="J48" s="651"/>
      <c r="K48" s="651"/>
      <c r="L48" s="653"/>
      <c r="M48" s="653"/>
      <c r="N48" s="653"/>
      <c r="O48" s="651"/>
      <c r="P48" s="627"/>
      <c r="Q48" s="627"/>
      <c r="R48" s="628"/>
    </row>
    <row r="49" ht="16.5" customHeight="1">
      <c r="A49" s="650"/>
      <c r="B49" s="650"/>
      <c r="C49" s="651"/>
      <c r="D49" s="651"/>
      <c r="E49" s="650"/>
      <c r="F49" s="650"/>
      <c r="G49" s="652"/>
      <c r="H49" s="650"/>
      <c r="I49" s="650"/>
      <c r="J49" s="651"/>
      <c r="K49" s="651"/>
      <c r="L49" s="653"/>
      <c r="M49" s="653"/>
      <c r="N49" s="653"/>
      <c r="O49" s="651"/>
      <c r="P49" s="627"/>
      <c r="Q49" s="627"/>
      <c r="R49" s="628"/>
    </row>
    <row r="50" ht="16.5" customHeight="1">
      <c r="A50" s="650"/>
      <c r="B50" s="650"/>
      <c r="C50" s="651"/>
      <c r="D50" s="651"/>
      <c r="E50" s="650"/>
      <c r="F50" s="650"/>
      <c r="G50" s="652"/>
      <c r="H50" s="650"/>
      <c r="I50" s="650"/>
      <c r="J50" s="651"/>
      <c r="K50" s="651"/>
      <c r="L50" s="653"/>
      <c r="M50" s="653"/>
      <c r="N50" s="653"/>
      <c r="O50" s="651"/>
      <c r="P50" s="627"/>
      <c r="Q50" s="627"/>
      <c r="R50" s="628"/>
    </row>
    <row r="51" ht="16.5" customHeight="1">
      <c r="A51" s="650"/>
      <c r="B51" s="650"/>
      <c r="C51" s="651"/>
      <c r="D51" s="651"/>
      <c r="E51" s="650"/>
      <c r="F51" s="650"/>
      <c r="G51" s="652"/>
      <c r="H51" s="650"/>
      <c r="I51" s="650"/>
      <c r="J51" s="651"/>
      <c r="K51" s="651"/>
      <c r="L51" s="653"/>
      <c r="M51" s="653"/>
      <c r="N51" s="653"/>
      <c r="O51" s="651"/>
      <c r="P51" s="627"/>
      <c r="Q51" s="627"/>
      <c r="R51" s="628"/>
    </row>
    <row r="52" ht="16.5" customHeight="1">
      <c r="A52" s="650"/>
      <c r="B52" s="650"/>
      <c r="C52" s="651"/>
      <c r="D52" s="651"/>
      <c r="E52" s="650"/>
      <c r="F52" s="650"/>
      <c r="G52" s="652"/>
      <c r="H52" s="650"/>
      <c r="I52" s="650"/>
      <c r="J52" s="651"/>
      <c r="K52" s="651"/>
      <c r="L52" s="653"/>
      <c r="M52" s="653"/>
      <c r="N52" s="653"/>
      <c r="O52" s="651"/>
      <c r="P52" s="627"/>
      <c r="Q52" s="627"/>
      <c r="R52" s="628"/>
    </row>
    <row r="53" ht="16.5" customHeight="1">
      <c r="A53" s="650"/>
      <c r="B53" s="650"/>
      <c r="C53" s="651"/>
      <c r="D53" s="651"/>
      <c r="E53" s="650"/>
      <c r="F53" s="650"/>
      <c r="G53" s="652"/>
      <c r="H53" s="650"/>
      <c r="I53" s="650"/>
      <c r="J53" s="651"/>
      <c r="K53" s="651"/>
      <c r="L53" s="653"/>
      <c r="M53" s="653"/>
      <c r="N53" s="653"/>
      <c r="O53" s="651"/>
      <c r="P53" s="627"/>
      <c r="Q53" s="627"/>
      <c r="R53" s="628"/>
    </row>
    <row r="54" ht="16.5" customHeight="1">
      <c r="A54" s="650"/>
      <c r="B54" s="650"/>
      <c r="C54" s="651"/>
      <c r="D54" s="651"/>
      <c r="E54" s="650"/>
      <c r="F54" s="650"/>
      <c r="G54" s="652"/>
      <c r="H54" s="650"/>
      <c r="I54" s="650"/>
      <c r="J54" s="651"/>
      <c r="K54" s="651"/>
      <c r="L54" s="653"/>
      <c r="M54" s="653"/>
      <c r="N54" s="653"/>
      <c r="O54" s="651"/>
      <c r="P54" s="627"/>
      <c r="Q54" s="627"/>
      <c r="R54" s="628"/>
    </row>
    <row r="55" ht="16.5" customHeight="1">
      <c r="A55" s="650"/>
      <c r="B55" s="650"/>
      <c r="C55" s="651"/>
      <c r="D55" s="651"/>
      <c r="E55" s="650"/>
      <c r="F55" s="650"/>
      <c r="G55" s="652"/>
      <c r="H55" s="650"/>
      <c r="I55" s="650"/>
      <c r="J55" s="651"/>
      <c r="K55" s="651"/>
      <c r="L55" s="653"/>
      <c r="M55" s="653"/>
      <c r="N55" s="653"/>
      <c r="O55" s="651"/>
      <c r="P55" s="627"/>
      <c r="Q55" s="627"/>
      <c r="R55" s="628"/>
    </row>
    <row r="56" ht="16.5" customHeight="1">
      <c r="A56" s="650"/>
      <c r="B56" s="650"/>
      <c r="C56" s="651"/>
      <c r="D56" s="651"/>
      <c r="E56" s="650"/>
      <c r="F56" s="650"/>
      <c r="G56" s="652"/>
      <c r="H56" s="650"/>
      <c r="I56" s="650"/>
      <c r="J56" s="651"/>
      <c r="K56" s="651"/>
      <c r="L56" s="653"/>
      <c r="M56" s="653"/>
      <c r="N56" s="653"/>
      <c r="O56" s="651"/>
      <c r="P56" s="627"/>
      <c r="Q56" s="627"/>
      <c r="R56" s="628"/>
    </row>
    <row r="57" ht="16.5" customHeight="1">
      <c r="A57" s="650"/>
      <c r="B57" s="650"/>
      <c r="C57" s="651"/>
      <c r="D57" s="651"/>
      <c r="E57" s="650"/>
      <c r="F57" s="650"/>
      <c r="G57" s="652"/>
      <c r="H57" s="650"/>
      <c r="I57" s="650"/>
      <c r="J57" s="651"/>
      <c r="K57" s="651"/>
      <c r="L57" s="653"/>
      <c r="M57" s="653"/>
      <c r="N57" s="653"/>
      <c r="O57" s="651"/>
      <c r="P57" s="627"/>
      <c r="Q57" s="627"/>
      <c r="R57" s="628"/>
    </row>
    <row r="58" ht="16.5" customHeight="1">
      <c r="A58" s="650"/>
      <c r="B58" s="650"/>
      <c r="C58" s="651"/>
      <c r="D58" s="651"/>
      <c r="E58" s="650"/>
      <c r="F58" s="650"/>
      <c r="G58" s="652"/>
      <c r="H58" s="650"/>
      <c r="I58" s="650"/>
      <c r="J58" s="651"/>
      <c r="K58" s="651"/>
      <c r="L58" s="653"/>
      <c r="M58" s="653"/>
      <c r="N58" s="653"/>
      <c r="O58" s="651"/>
      <c r="P58" s="627"/>
      <c r="Q58" s="627"/>
      <c r="R58" s="628"/>
    </row>
    <row r="59" ht="16.5" customHeight="1">
      <c r="A59" s="650"/>
      <c r="B59" s="650"/>
      <c r="C59" s="651"/>
      <c r="D59" s="651"/>
      <c r="E59" s="650"/>
      <c r="F59" s="650"/>
      <c r="G59" s="652"/>
      <c r="H59" s="650"/>
      <c r="I59" s="650"/>
      <c r="J59" s="651"/>
      <c r="K59" s="651"/>
      <c r="L59" s="653"/>
      <c r="M59" s="653"/>
      <c r="N59" s="653"/>
      <c r="O59" s="651"/>
      <c r="P59" s="627"/>
      <c r="Q59" s="627"/>
      <c r="R59" s="628"/>
    </row>
    <row r="60" ht="16.5" customHeight="1">
      <c r="A60" s="650"/>
      <c r="B60" s="650"/>
      <c r="C60" s="651"/>
      <c r="D60" s="651"/>
      <c r="E60" s="650"/>
      <c r="F60" s="650"/>
      <c r="G60" s="652"/>
      <c r="H60" s="650"/>
      <c r="I60" s="650"/>
      <c r="J60" s="651"/>
      <c r="K60" s="651"/>
      <c r="L60" s="653"/>
      <c r="M60" s="653"/>
      <c r="N60" s="653"/>
      <c r="O60" s="651"/>
      <c r="P60" s="627"/>
      <c r="Q60" s="627"/>
      <c r="R60" s="628"/>
    </row>
    <row r="61" ht="16.5" customHeight="1">
      <c r="A61" s="650"/>
      <c r="B61" s="650"/>
      <c r="C61" s="651"/>
      <c r="D61" s="651"/>
      <c r="E61" s="650"/>
      <c r="F61" s="650"/>
      <c r="G61" s="652"/>
      <c r="H61" s="650"/>
      <c r="I61" s="650"/>
      <c r="J61" s="651"/>
      <c r="K61" s="651"/>
      <c r="L61" s="653"/>
      <c r="M61" s="653"/>
      <c r="N61" s="653"/>
      <c r="O61" s="651"/>
      <c r="P61" s="627"/>
      <c r="Q61" s="627"/>
      <c r="R61" s="628"/>
    </row>
    <row r="62" ht="16.5" customHeight="1">
      <c r="A62" s="650"/>
      <c r="B62" s="650"/>
      <c r="C62" s="651"/>
      <c r="D62" s="651"/>
      <c r="E62" s="650"/>
      <c r="F62" s="650"/>
      <c r="G62" s="652"/>
      <c r="H62" s="650"/>
      <c r="I62" s="650"/>
      <c r="J62" s="651"/>
      <c r="K62" s="651"/>
      <c r="L62" s="653"/>
      <c r="M62" s="653"/>
      <c r="N62" s="653"/>
      <c r="O62" s="651"/>
      <c r="P62" s="627"/>
      <c r="Q62" s="627"/>
      <c r="R62" s="628"/>
    </row>
    <row r="63" ht="16.5" customHeight="1">
      <c r="A63" s="650"/>
      <c r="B63" s="650"/>
      <c r="C63" s="651"/>
      <c r="D63" s="651"/>
      <c r="E63" s="650"/>
      <c r="F63" s="650"/>
      <c r="G63" s="652"/>
      <c r="H63" s="650"/>
      <c r="I63" s="650"/>
      <c r="J63" s="651"/>
      <c r="K63" s="651"/>
      <c r="L63" s="653"/>
      <c r="M63" s="653"/>
      <c r="N63" s="653"/>
      <c r="O63" s="651"/>
      <c r="P63" s="627"/>
      <c r="Q63" s="627"/>
      <c r="R63" s="628"/>
    </row>
    <row r="64" ht="16.5" customHeight="1">
      <c r="A64" s="650"/>
      <c r="B64" s="650"/>
      <c r="C64" s="651"/>
      <c r="D64" s="651"/>
      <c r="E64" s="650"/>
      <c r="F64" s="650"/>
      <c r="G64" s="652"/>
      <c r="H64" s="650"/>
      <c r="I64" s="650"/>
      <c r="J64" s="651"/>
      <c r="K64" s="651"/>
      <c r="L64" s="653"/>
      <c r="M64" s="653"/>
      <c r="N64" s="653"/>
      <c r="O64" s="651"/>
      <c r="P64" s="627"/>
      <c r="Q64" s="627"/>
      <c r="R64" s="628"/>
    </row>
    <row r="65" ht="16.5" customHeight="1">
      <c r="A65" s="650"/>
      <c r="B65" s="650"/>
      <c r="C65" s="651"/>
      <c r="D65" s="651"/>
      <c r="E65" s="650"/>
      <c r="F65" s="650"/>
      <c r="G65" s="652"/>
      <c r="H65" s="650"/>
      <c r="I65" s="650"/>
      <c r="J65" s="651"/>
      <c r="K65" s="651"/>
      <c r="L65" s="653"/>
      <c r="M65" s="653"/>
      <c r="N65" s="653"/>
      <c r="O65" s="651"/>
      <c r="P65" s="627"/>
      <c r="Q65" s="627"/>
      <c r="R65" s="628"/>
    </row>
    <row r="66" ht="16.5" customHeight="1">
      <c r="A66" s="650"/>
      <c r="B66" s="650"/>
      <c r="C66" s="651"/>
      <c r="D66" s="651"/>
      <c r="E66" s="650"/>
      <c r="F66" s="650"/>
      <c r="G66" s="652"/>
      <c r="H66" s="650"/>
      <c r="I66" s="650"/>
      <c r="J66" s="651"/>
      <c r="K66" s="651"/>
      <c r="L66" s="653"/>
      <c r="M66" s="653"/>
      <c r="N66" s="653"/>
      <c r="O66" s="651"/>
      <c r="P66" s="627"/>
      <c r="Q66" s="627"/>
      <c r="R66" s="628"/>
    </row>
    <row r="67" ht="16.5" customHeight="1">
      <c r="A67" s="650"/>
      <c r="B67" s="650"/>
      <c r="C67" s="651"/>
      <c r="D67" s="651"/>
      <c r="E67" s="650"/>
      <c r="F67" s="650"/>
      <c r="G67" s="652"/>
      <c r="H67" s="650"/>
      <c r="I67" s="650"/>
      <c r="J67" s="651"/>
      <c r="K67" s="651"/>
      <c r="L67" s="653"/>
      <c r="M67" s="653"/>
      <c r="N67" s="653"/>
      <c r="O67" s="651"/>
      <c r="P67" s="627"/>
      <c r="Q67" s="627"/>
      <c r="R67" s="628"/>
    </row>
    <row r="68" ht="16.5" customHeight="1">
      <c r="A68" s="650"/>
      <c r="B68" s="650"/>
      <c r="C68" s="651"/>
      <c r="D68" s="651"/>
      <c r="E68" s="650"/>
      <c r="F68" s="650"/>
      <c r="G68" s="652"/>
      <c r="H68" s="650"/>
      <c r="I68" s="650"/>
      <c r="J68" s="651"/>
      <c r="K68" s="651"/>
      <c r="L68" s="653"/>
      <c r="M68" s="653"/>
      <c r="N68" s="653"/>
      <c r="O68" s="651"/>
      <c r="P68" s="627"/>
      <c r="Q68" s="627"/>
      <c r="R68" s="628"/>
    </row>
    <row r="69" ht="16.5" customHeight="1">
      <c r="A69" s="650"/>
      <c r="B69" s="650"/>
      <c r="C69" s="651"/>
      <c r="D69" s="651"/>
      <c r="E69" s="650"/>
      <c r="F69" s="650"/>
      <c r="G69" s="652"/>
      <c r="H69" s="650"/>
      <c r="I69" s="650"/>
      <c r="J69" s="651"/>
      <c r="K69" s="651"/>
      <c r="L69" s="653"/>
      <c r="M69" s="653"/>
      <c r="N69" s="653"/>
      <c r="O69" s="651"/>
      <c r="P69" s="627"/>
      <c r="Q69" s="627"/>
      <c r="R69" s="628"/>
    </row>
    <row r="70" ht="16.5" customHeight="1">
      <c r="A70" s="650"/>
      <c r="B70" s="650"/>
      <c r="C70" s="651"/>
      <c r="D70" s="651"/>
      <c r="E70" s="650"/>
      <c r="F70" s="650"/>
      <c r="G70" s="652"/>
      <c r="H70" s="650"/>
      <c r="I70" s="650"/>
      <c r="J70" s="651"/>
      <c r="K70" s="651"/>
      <c r="L70" s="653"/>
      <c r="M70" s="653"/>
      <c r="N70" s="653"/>
      <c r="O70" s="651"/>
      <c r="P70" s="627"/>
      <c r="Q70" s="627"/>
      <c r="R70" s="628"/>
    </row>
    <row r="71" ht="16.5" customHeight="1">
      <c r="A71" s="650"/>
      <c r="B71" s="650"/>
      <c r="C71" s="651"/>
      <c r="D71" s="651"/>
      <c r="E71" s="650"/>
      <c r="F71" s="650"/>
      <c r="G71" s="652"/>
      <c r="H71" s="650"/>
      <c r="I71" s="650"/>
      <c r="J71" s="651"/>
      <c r="K71" s="651"/>
      <c r="L71" s="653"/>
      <c r="M71" s="653"/>
      <c r="N71" s="653"/>
      <c r="O71" s="651"/>
      <c r="P71" s="627"/>
      <c r="Q71" s="627"/>
      <c r="R71" s="628"/>
    </row>
    <row r="72" ht="16.5" customHeight="1">
      <c r="A72" s="650"/>
      <c r="B72" s="650"/>
      <c r="C72" s="651"/>
      <c r="D72" s="651"/>
      <c r="E72" s="650"/>
      <c r="F72" s="650"/>
      <c r="G72" s="652"/>
      <c r="H72" s="650"/>
      <c r="I72" s="650"/>
      <c r="J72" s="651"/>
      <c r="K72" s="651"/>
      <c r="L72" s="653"/>
      <c r="M72" s="653"/>
      <c r="N72" s="653"/>
      <c r="O72" s="651"/>
      <c r="P72" s="627"/>
      <c r="Q72" s="627"/>
      <c r="R72" s="628"/>
    </row>
    <row r="73" ht="16.5" customHeight="1">
      <c r="A73" s="650"/>
      <c r="B73" s="650"/>
      <c r="C73" s="651"/>
      <c r="D73" s="651"/>
      <c r="E73" s="650"/>
      <c r="F73" s="650"/>
      <c r="G73" s="652"/>
      <c r="H73" s="650"/>
      <c r="I73" s="650"/>
      <c r="J73" s="651"/>
      <c r="K73" s="651"/>
      <c r="L73" s="653"/>
      <c r="M73" s="653"/>
      <c r="N73" s="653"/>
      <c r="O73" s="651"/>
      <c r="P73" s="627"/>
      <c r="Q73" s="627"/>
      <c r="R73" s="628"/>
    </row>
    <row r="74" ht="16.5" customHeight="1">
      <c r="A74" s="650"/>
      <c r="B74" s="650"/>
      <c r="C74" s="651"/>
      <c r="D74" s="651"/>
      <c r="E74" s="650"/>
      <c r="F74" s="650"/>
      <c r="G74" s="652"/>
      <c r="H74" s="650"/>
      <c r="I74" s="650"/>
      <c r="J74" s="651"/>
      <c r="K74" s="651"/>
      <c r="L74" s="653"/>
      <c r="M74" s="653"/>
      <c r="N74" s="653"/>
      <c r="O74" s="651"/>
      <c r="P74" s="627"/>
      <c r="Q74" s="627"/>
      <c r="R74" s="628"/>
    </row>
    <row r="75" ht="16.5" customHeight="1">
      <c r="A75" s="650"/>
      <c r="B75" s="650"/>
      <c r="C75" s="651"/>
      <c r="D75" s="651"/>
      <c r="E75" s="650"/>
      <c r="F75" s="650"/>
      <c r="G75" s="652"/>
      <c r="H75" s="650"/>
      <c r="I75" s="650"/>
      <c r="J75" s="651"/>
      <c r="K75" s="651"/>
      <c r="L75" s="653"/>
      <c r="M75" s="653"/>
      <c r="N75" s="653"/>
      <c r="O75" s="651"/>
      <c r="P75" s="627"/>
      <c r="Q75" s="627"/>
      <c r="R75" s="628"/>
    </row>
    <row r="76" ht="16.5" customHeight="1">
      <c r="A76" s="650"/>
      <c r="B76" s="650"/>
      <c r="C76" s="651"/>
      <c r="D76" s="651"/>
      <c r="E76" s="650"/>
      <c r="F76" s="650"/>
      <c r="G76" s="652"/>
      <c r="H76" s="650"/>
      <c r="I76" s="650"/>
      <c r="J76" s="651"/>
      <c r="K76" s="651"/>
      <c r="L76" s="653"/>
      <c r="M76" s="653"/>
      <c r="N76" s="653"/>
      <c r="O76" s="651"/>
      <c r="P76" s="627"/>
      <c r="Q76" s="627"/>
      <c r="R76" s="628"/>
    </row>
    <row r="77" ht="16.5" customHeight="1">
      <c r="A77" s="650"/>
      <c r="B77" s="650"/>
      <c r="C77" s="651"/>
      <c r="D77" s="651"/>
      <c r="E77" s="650"/>
      <c r="F77" s="650"/>
      <c r="G77" s="652"/>
      <c r="H77" s="650"/>
      <c r="I77" s="650"/>
      <c r="J77" s="651"/>
      <c r="K77" s="651"/>
      <c r="L77" s="653"/>
      <c r="M77" s="653"/>
      <c r="N77" s="653"/>
      <c r="O77" s="651"/>
      <c r="P77" s="627"/>
      <c r="Q77" s="627"/>
      <c r="R77" s="628"/>
    </row>
    <row r="78" ht="16.5" customHeight="1">
      <c r="A78" s="650"/>
      <c r="B78" s="650"/>
      <c r="C78" s="651"/>
      <c r="D78" s="651"/>
      <c r="E78" s="650"/>
      <c r="F78" s="650"/>
      <c r="G78" s="652"/>
      <c r="H78" s="650"/>
      <c r="I78" s="650"/>
      <c r="J78" s="651"/>
      <c r="K78" s="651"/>
      <c r="L78" s="653"/>
      <c r="M78" s="653"/>
      <c r="N78" s="653"/>
      <c r="O78" s="651"/>
      <c r="P78" s="627"/>
      <c r="Q78" s="627"/>
      <c r="R78" s="628"/>
    </row>
    <row r="79" ht="16.5" customHeight="1">
      <c r="A79" s="650"/>
      <c r="B79" s="650"/>
      <c r="C79" s="651"/>
      <c r="D79" s="651"/>
      <c r="E79" s="650"/>
      <c r="F79" s="650"/>
      <c r="G79" s="652"/>
      <c r="H79" s="650"/>
      <c r="I79" s="650"/>
      <c r="J79" s="651"/>
      <c r="K79" s="651"/>
      <c r="L79" s="653"/>
      <c r="M79" s="653"/>
      <c r="N79" s="653"/>
      <c r="O79" s="651"/>
      <c r="P79" s="627"/>
      <c r="Q79" s="627"/>
      <c r="R79" s="628"/>
    </row>
    <row r="80" ht="16.5" customHeight="1">
      <c r="A80" s="650"/>
      <c r="B80" s="650"/>
      <c r="C80" s="651"/>
      <c r="D80" s="651"/>
      <c r="E80" s="650"/>
      <c r="F80" s="650"/>
      <c r="G80" s="652"/>
      <c r="H80" s="650"/>
      <c r="I80" s="650"/>
      <c r="J80" s="651"/>
      <c r="K80" s="651"/>
      <c r="L80" s="653"/>
      <c r="M80" s="653"/>
      <c r="N80" s="653"/>
      <c r="O80" s="651"/>
      <c r="P80" s="627"/>
      <c r="Q80" s="627"/>
      <c r="R80" s="628"/>
    </row>
    <row r="81" ht="16.5" customHeight="1">
      <c r="A81" s="650"/>
      <c r="B81" s="650"/>
      <c r="C81" s="651"/>
      <c r="D81" s="651"/>
      <c r="E81" s="650"/>
      <c r="F81" s="650"/>
      <c r="G81" s="652"/>
      <c r="H81" s="650"/>
      <c r="I81" s="650"/>
      <c r="J81" s="651"/>
      <c r="K81" s="651"/>
      <c r="L81" s="653"/>
      <c r="M81" s="653"/>
      <c r="N81" s="653"/>
      <c r="O81" s="651"/>
      <c r="P81" s="627"/>
      <c r="Q81" s="627"/>
      <c r="R81" s="628"/>
    </row>
    <row r="82" ht="16.5" customHeight="1">
      <c r="A82" s="650"/>
      <c r="B82" s="650"/>
      <c r="C82" s="651"/>
      <c r="D82" s="651"/>
      <c r="E82" s="650"/>
      <c r="F82" s="650"/>
      <c r="G82" s="652"/>
      <c r="H82" s="650"/>
      <c r="I82" s="650"/>
      <c r="J82" s="651"/>
      <c r="K82" s="651"/>
      <c r="L82" s="653"/>
      <c r="M82" s="653"/>
      <c r="N82" s="653"/>
      <c r="O82" s="651"/>
      <c r="P82" s="627"/>
      <c r="Q82" s="627"/>
      <c r="R82" s="628"/>
    </row>
    <row r="83" ht="16.5" customHeight="1">
      <c r="A83" s="650"/>
      <c r="B83" s="650"/>
      <c r="C83" s="651"/>
      <c r="D83" s="651"/>
      <c r="E83" s="650"/>
      <c r="F83" s="650"/>
      <c r="G83" s="652"/>
      <c r="H83" s="650"/>
      <c r="I83" s="650"/>
      <c r="J83" s="651"/>
      <c r="K83" s="651"/>
      <c r="L83" s="653"/>
      <c r="M83" s="653"/>
      <c r="N83" s="653"/>
      <c r="O83" s="651"/>
      <c r="P83" s="627"/>
      <c r="Q83" s="627"/>
      <c r="R83" s="628"/>
    </row>
    <row r="84" ht="16.5" customHeight="1">
      <c r="A84" s="650"/>
      <c r="B84" s="650"/>
      <c r="C84" s="651"/>
      <c r="D84" s="651"/>
      <c r="E84" s="650"/>
      <c r="F84" s="650"/>
      <c r="G84" s="652"/>
      <c r="H84" s="650"/>
      <c r="I84" s="650"/>
      <c r="J84" s="651"/>
      <c r="K84" s="651"/>
      <c r="L84" s="653"/>
      <c r="M84" s="653"/>
      <c r="N84" s="653"/>
      <c r="O84" s="651"/>
      <c r="P84" s="627"/>
      <c r="Q84" s="627"/>
      <c r="R84" s="628"/>
    </row>
    <row r="85" ht="16.5" customHeight="1">
      <c r="A85" s="650"/>
      <c r="B85" s="650"/>
      <c r="C85" s="651"/>
      <c r="D85" s="651"/>
      <c r="E85" s="650"/>
      <c r="F85" s="650"/>
      <c r="G85" s="652"/>
      <c r="H85" s="650"/>
      <c r="I85" s="650"/>
      <c r="J85" s="651"/>
      <c r="K85" s="651"/>
      <c r="L85" s="653"/>
      <c r="M85" s="653"/>
      <c r="N85" s="653"/>
      <c r="O85" s="651"/>
      <c r="P85" s="627"/>
      <c r="Q85" s="627"/>
      <c r="R85" s="628"/>
    </row>
    <row r="86" ht="16.5" customHeight="1">
      <c r="A86" s="650"/>
      <c r="B86" s="650"/>
      <c r="C86" s="651"/>
      <c r="D86" s="651"/>
      <c r="E86" s="650"/>
      <c r="F86" s="650"/>
      <c r="G86" s="652"/>
      <c r="H86" s="650"/>
      <c r="I86" s="650"/>
      <c r="J86" s="651"/>
      <c r="K86" s="651"/>
      <c r="L86" s="653"/>
      <c r="M86" s="653"/>
      <c r="N86" s="653"/>
      <c r="O86" s="651"/>
      <c r="P86" s="627"/>
      <c r="Q86" s="627"/>
      <c r="R86" s="628"/>
    </row>
    <row r="87" ht="16.5" customHeight="1">
      <c r="A87" s="650"/>
      <c r="B87" s="650"/>
      <c r="C87" s="651"/>
      <c r="D87" s="651"/>
      <c r="E87" s="650"/>
      <c r="F87" s="650"/>
      <c r="G87" s="652"/>
      <c r="H87" s="650"/>
      <c r="I87" s="650"/>
      <c r="J87" s="651"/>
      <c r="K87" s="651"/>
      <c r="L87" s="653"/>
      <c r="M87" s="653"/>
      <c r="N87" s="653"/>
      <c r="O87" s="651"/>
      <c r="P87" s="627"/>
      <c r="Q87" s="627"/>
      <c r="R87" s="628"/>
    </row>
    <row r="88" ht="16.5" customHeight="1">
      <c r="A88" s="650"/>
      <c r="B88" s="650"/>
      <c r="C88" s="651"/>
      <c r="D88" s="651"/>
      <c r="E88" s="650"/>
      <c r="F88" s="650"/>
      <c r="G88" s="652"/>
      <c r="H88" s="650"/>
      <c r="I88" s="650"/>
      <c r="J88" s="651"/>
      <c r="K88" s="651"/>
      <c r="L88" s="653"/>
      <c r="M88" s="653"/>
      <c r="N88" s="653"/>
      <c r="O88" s="651"/>
      <c r="P88" s="627"/>
      <c r="Q88" s="627"/>
      <c r="R88" s="628"/>
    </row>
    <row r="89" ht="16.5" customHeight="1">
      <c r="A89" s="650"/>
      <c r="B89" s="650"/>
      <c r="C89" s="651"/>
      <c r="D89" s="651"/>
      <c r="E89" s="650"/>
      <c r="F89" s="650"/>
      <c r="G89" s="652"/>
      <c r="H89" s="650"/>
      <c r="I89" s="650"/>
      <c r="J89" s="651"/>
      <c r="K89" s="651"/>
      <c r="L89" s="653"/>
      <c r="M89" s="653"/>
      <c r="N89" s="653"/>
      <c r="O89" s="651"/>
      <c r="P89" s="627"/>
      <c r="Q89" s="627"/>
      <c r="R89" s="628"/>
    </row>
    <row r="90" ht="16.5" customHeight="1">
      <c r="A90" s="650"/>
      <c r="B90" s="650"/>
      <c r="C90" s="651"/>
      <c r="D90" s="651"/>
      <c r="E90" s="650"/>
      <c r="F90" s="650"/>
      <c r="G90" s="652"/>
      <c r="H90" s="650"/>
      <c r="I90" s="650"/>
      <c r="J90" s="651"/>
      <c r="K90" s="651"/>
      <c r="L90" s="653"/>
      <c r="M90" s="653"/>
      <c r="N90" s="653"/>
      <c r="O90" s="651"/>
      <c r="P90" s="627"/>
      <c r="Q90" s="627"/>
      <c r="R90" s="628"/>
    </row>
    <row r="91" ht="16.5" customHeight="1">
      <c r="A91" s="650"/>
      <c r="B91" s="650"/>
      <c r="C91" s="651"/>
      <c r="D91" s="651"/>
      <c r="E91" s="650"/>
      <c r="F91" s="650"/>
      <c r="G91" s="652"/>
      <c r="H91" s="650"/>
      <c r="I91" s="650"/>
      <c r="J91" s="651"/>
      <c r="K91" s="651"/>
      <c r="L91" s="653"/>
      <c r="M91" s="653"/>
      <c r="N91" s="653"/>
      <c r="O91" s="651"/>
      <c r="P91" s="627"/>
      <c r="Q91" s="627"/>
      <c r="R91" s="628"/>
    </row>
    <row r="92" ht="16.5" customHeight="1">
      <c r="A92" s="650"/>
      <c r="B92" s="650"/>
      <c r="C92" s="651"/>
      <c r="D92" s="651"/>
      <c r="E92" s="650"/>
      <c r="F92" s="650"/>
      <c r="G92" s="652"/>
      <c r="H92" s="650"/>
      <c r="I92" s="650"/>
      <c r="J92" s="651"/>
      <c r="K92" s="651"/>
      <c r="L92" s="653"/>
      <c r="M92" s="653"/>
      <c r="N92" s="653"/>
      <c r="O92" s="651"/>
      <c r="P92" s="627"/>
      <c r="Q92" s="627"/>
      <c r="R92" s="628"/>
    </row>
    <row r="93" ht="16.5" customHeight="1">
      <c r="A93" s="650"/>
      <c r="B93" s="650"/>
      <c r="C93" s="651"/>
      <c r="D93" s="651"/>
      <c r="E93" s="650"/>
      <c r="F93" s="650"/>
      <c r="G93" s="652"/>
      <c r="H93" s="650"/>
      <c r="I93" s="650"/>
      <c r="J93" s="651"/>
      <c r="K93" s="651"/>
      <c r="L93" s="653"/>
      <c r="M93" s="653"/>
      <c r="N93" s="653"/>
      <c r="O93" s="651"/>
      <c r="P93" s="627"/>
      <c r="Q93" s="627"/>
      <c r="R93" s="628"/>
    </row>
    <row r="94" ht="16.5" customHeight="1">
      <c r="A94" s="650"/>
      <c r="B94" s="650"/>
      <c r="C94" s="651"/>
      <c r="D94" s="651"/>
      <c r="E94" s="650"/>
      <c r="F94" s="650"/>
      <c r="G94" s="652"/>
      <c r="H94" s="650"/>
      <c r="I94" s="650"/>
      <c r="J94" s="651"/>
      <c r="K94" s="651"/>
      <c r="L94" s="653"/>
      <c r="M94" s="653"/>
      <c r="N94" s="653"/>
      <c r="O94" s="651"/>
      <c r="P94" s="627"/>
      <c r="Q94" s="627"/>
      <c r="R94" s="628"/>
    </row>
    <row r="95" ht="16.5" customHeight="1">
      <c r="A95" s="650"/>
      <c r="B95" s="650"/>
      <c r="C95" s="651"/>
      <c r="D95" s="651"/>
      <c r="E95" s="650"/>
      <c r="F95" s="650"/>
      <c r="G95" s="652"/>
      <c r="H95" s="650"/>
      <c r="I95" s="650"/>
      <c r="J95" s="651"/>
      <c r="K95" s="651"/>
      <c r="L95" s="653"/>
      <c r="M95" s="653"/>
      <c r="N95" s="653"/>
      <c r="O95" s="651"/>
      <c r="P95" s="627"/>
      <c r="Q95" s="627"/>
      <c r="R95" s="628"/>
    </row>
    <row r="96" ht="16.5" customHeight="1">
      <c r="A96" s="650"/>
      <c r="B96" s="650"/>
      <c r="C96" s="651"/>
      <c r="D96" s="651"/>
      <c r="E96" s="650"/>
      <c r="F96" s="650"/>
      <c r="G96" s="652"/>
      <c r="H96" s="650"/>
      <c r="I96" s="650"/>
      <c r="J96" s="651"/>
      <c r="K96" s="651"/>
      <c r="L96" s="653"/>
      <c r="M96" s="653"/>
      <c r="N96" s="653"/>
      <c r="O96" s="651"/>
      <c r="P96" s="627"/>
      <c r="Q96" s="627"/>
      <c r="R96" s="628"/>
    </row>
    <row r="97" ht="16.5" customHeight="1">
      <c r="A97" s="650"/>
      <c r="B97" s="650"/>
      <c r="C97" s="651"/>
      <c r="D97" s="651"/>
      <c r="E97" s="650"/>
      <c r="F97" s="650"/>
      <c r="G97" s="652"/>
      <c r="H97" s="650"/>
      <c r="I97" s="650"/>
      <c r="J97" s="651"/>
      <c r="K97" s="651"/>
      <c r="L97" s="653"/>
      <c r="M97" s="653"/>
      <c r="N97" s="653"/>
      <c r="O97" s="651"/>
      <c r="P97" s="627"/>
      <c r="Q97" s="627"/>
      <c r="R97" s="628"/>
    </row>
    <row r="98" ht="16.5" customHeight="1">
      <c r="A98" s="650"/>
      <c r="B98" s="650"/>
      <c r="C98" s="651"/>
      <c r="D98" s="651"/>
      <c r="E98" s="650"/>
      <c r="F98" s="650"/>
      <c r="G98" s="652"/>
      <c r="H98" s="650"/>
      <c r="I98" s="650"/>
      <c r="J98" s="651"/>
      <c r="K98" s="651"/>
      <c r="L98" s="653"/>
      <c r="M98" s="653"/>
      <c r="N98" s="653"/>
      <c r="O98" s="651"/>
      <c r="P98" s="627"/>
      <c r="Q98" s="627"/>
      <c r="R98" s="628"/>
    </row>
    <row r="99" ht="16.5" customHeight="1">
      <c r="A99" s="650"/>
      <c r="B99" s="650"/>
      <c r="C99" s="651"/>
      <c r="D99" s="651"/>
      <c r="E99" s="650"/>
      <c r="F99" s="650"/>
      <c r="G99" s="652"/>
      <c r="H99" s="650"/>
      <c r="I99" s="650"/>
      <c r="J99" s="651"/>
      <c r="K99" s="651"/>
      <c r="L99" s="653"/>
      <c r="M99" s="653"/>
      <c r="N99" s="653"/>
      <c r="O99" s="651"/>
      <c r="P99" s="627"/>
      <c r="Q99" s="627"/>
      <c r="R99" s="628"/>
    </row>
    <row r="100" ht="16.5" customHeight="1">
      <c r="A100" s="650"/>
      <c r="B100" s="650"/>
      <c r="C100" s="651"/>
      <c r="D100" s="651"/>
      <c r="E100" s="650"/>
      <c r="F100" s="650"/>
      <c r="G100" s="652"/>
      <c r="H100" s="650"/>
      <c r="I100" s="650"/>
      <c r="J100" s="651"/>
      <c r="K100" s="651"/>
      <c r="L100" s="653"/>
      <c r="M100" s="653"/>
      <c r="N100" s="653"/>
      <c r="O100" s="651"/>
      <c r="P100" s="627"/>
      <c r="Q100" s="627"/>
      <c r="R100" s="628"/>
    </row>
    <row r="101" ht="16.5" customHeight="1">
      <c r="A101" s="650"/>
      <c r="B101" s="650"/>
      <c r="C101" s="651"/>
      <c r="D101" s="651"/>
      <c r="E101" s="650"/>
      <c r="F101" s="650"/>
      <c r="G101" s="652"/>
      <c r="H101" s="650"/>
      <c r="I101" s="650"/>
      <c r="J101" s="651"/>
      <c r="K101" s="651"/>
      <c r="L101" s="653"/>
      <c r="M101" s="653"/>
      <c r="N101" s="653"/>
      <c r="O101" s="651"/>
      <c r="P101" s="627"/>
      <c r="Q101" s="627"/>
      <c r="R101" s="628"/>
    </row>
    <row r="102" ht="16.5" customHeight="1">
      <c r="A102" s="650"/>
      <c r="B102" s="650"/>
      <c r="C102" s="651"/>
      <c r="D102" s="651"/>
      <c r="E102" s="650"/>
      <c r="F102" s="650"/>
      <c r="G102" s="652"/>
      <c r="H102" s="650"/>
      <c r="I102" s="650"/>
      <c r="J102" s="651"/>
      <c r="K102" s="651"/>
      <c r="L102" s="653"/>
      <c r="M102" s="653"/>
      <c r="N102" s="653"/>
      <c r="O102" s="651"/>
      <c r="P102" s="627"/>
      <c r="Q102" s="627"/>
      <c r="R102" s="628"/>
    </row>
    <row r="103" ht="16.5" customHeight="1">
      <c r="A103" s="650"/>
      <c r="B103" s="650"/>
      <c r="C103" s="651"/>
      <c r="D103" s="651"/>
      <c r="E103" s="650"/>
      <c r="F103" s="650"/>
      <c r="G103" s="652"/>
      <c r="H103" s="650"/>
      <c r="I103" s="650"/>
      <c r="J103" s="651"/>
      <c r="K103" s="651"/>
      <c r="L103" s="653"/>
      <c r="M103" s="653"/>
      <c r="N103" s="653"/>
      <c r="O103" s="651"/>
      <c r="P103" s="627"/>
      <c r="Q103" s="627"/>
      <c r="R103" s="628"/>
    </row>
    <row r="104" ht="16.5" customHeight="1">
      <c r="A104" s="650"/>
      <c r="B104" s="650"/>
      <c r="C104" s="651"/>
      <c r="D104" s="651"/>
      <c r="E104" s="650"/>
      <c r="F104" s="650"/>
      <c r="G104" s="652"/>
      <c r="H104" s="650"/>
      <c r="I104" s="650"/>
      <c r="J104" s="651"/>
      <c r="K104" s="651"/>
      <c r="L104" s="653"/>
      <c r="M104" s="653"/>
      <c r="N104" s="653"/>
      <c r="O104" s="651"/>
      <c r="P104" s="627"/>
      <c r="Q104" s="627"/>
      <c r="R104" s="628"/>
    </row>
    <row r="105" ht="16.5" customHeight="1">
      <c r="A105" s="650"/>
      <c r="B105" s="650"/>
      <c r="C105" s="651"/>
      <c r="D105" s="651"/>
      <c r="E105" s="650"/>
      <c r="F105" s="650"/>
      <c r="G105" s="652"/>
      <c r="H105" s="650"/>
      <c r="I105" s="650"/>
      <c r="J105" s="651"/>
      <c r="K105" s="651"/>
      <c r="L105" s="653"/>
      <c r="M105" s="653"/>
      <c r="N105" s="653"/>
      <c r="O105" s="651"/>
      <c r="P105" s="627"/>
      <c r="Q105" s="627"/>
      <c r="R105" s="628"/>
    </row>
    <row r="106" ht="16.5" customHeight="1">
      <c r="A106" s="650"/>
      <c r="B106" s="650"/>
      <c r="C106" s="651"/>
      <c r="D106" s="651"/>
      <c r="E106" s="650"/>
      <c r="F106" s="650"/>
      <c r="G106" s="652"/>
      <c r="H106" s="650"/>
      <c r="I106" s="650"/>
      <c r="J106" s="651"/>
      <c r="K106" s="651"/>
      <c r="L106" s="653"/>
      <c r="M106" s="653"/>
      <c r="N106" s="653"/>
      <c r="O106" s="651"/>
      <c r="P106" s="627"/>
      <c r="Q106" s="627"/>
      <c r="R106" s="628"/>
    </row>
    <row r="107" ht="16.5" customHeight="1">
      <c r="A107" s="650"/>
      <c r="B107" s="650"/>
      <c r="C107" s="651"/>
      <c r="D107" s="651"/>
      <c r="E107" s="650"/>
      <c r="F107" s="650"/>
      <c r="G107" s="652"/>
      <c r="H107" s="650"/>
      <c r="I107" s="650"/>
      <c r="J107" s="651"/>
      <c r="K107" s="651"/>
      <c r="L107" s="653"/>
      <c r="M107" s="653"/>
      <c r="N107" s="653"/>
      <c r="O107" s="651"/>
      <c r="P107" s="627"/>
      <c r="Q107" s="627"/>
      <c r="R107" s="628"/>
    </row>
    <row r="108" ht="16.5" customHeight="1">
      <c r="A108" s="650"/>
      <c r="B108" s="650"/>
      <c r="C108" s="651"/>
      <c r="D108" s="651"/>
      <c r="E108" s="650"/>
      <c r="F108" s="650"/>
      <c r="G108" s="652"/>
      <c r="H108" s="650"/>
      <c r="I108" s="650"/>
      <c r="J108" s="651"/>
      <c r="K108" s="651"/>
      <c r="L108" s="653"/>
      <c r="M108" s="653"/>
      <c r="N108" s="653"/>
      <c r="O108" s="651"/>
      <c r="P108" s="627"/>
      <c r="Q108" s="627"/>
      <c r="R108" s="628"/>
    </row>
    <row r="109" ht="16.5" customHeight="1">
      <c r="A109" s="650"/>
      <c r="B109" s="650"/>
      <c r="C109" s="651"/>
      <c r="D109" s="651"/>
      <c r="E109" s="650"/>
      <c r="F109" s="650"/>
      <c r="G109" s="652"/>
      <c r="H109" s="650"/>
      <c r="I109" s="650"/>
      <c r="J109" s="651"/>
      <c r="K109" s="651"/>
      <c r="L109" s="653"/>
      <c r="M109" s="653"/>
      <c r="N109" s="653"/>
      <c r="O109" s="651"/>
      <c r="P109" s="627"/>
      <c r="Q109" s="627"/>
      <c r="R109" s="628"/>
    </row>
    <row r="110" ht="16.5" customHeight="1">
      <c r="A110" s="650"/>
      <c r="B110" s="650"/>
      <c r="C110" s="651"/>
      <c r="D110" s="651"/>
      <c r="E110" s="650"/>
      <c r="F110" s="650"/>
      <c r="G110" s="652"/>
      <c r="H110" s="650"/>
      <c r="I110" s="650"/>
      <c r="J110" s="651"/>
      <c r="K110" s="651"/>
      <c r="L110" s="653"/>
      <c r="M110" s="653"/>
      <c r="N110" s="653"/>
      <c r="O110" s="651"/>
      <c r="P110" s="627"/>
      <c r="Q110" s="627"/>
      <c r="R110" s="628"/>
    </row>
    <row r="111" ht="16.5" customHeight="1">
      <c r="A111" s="650"/>
      <c r="B111" s="650"/>
      <c r="C111" s="651"/>
      <c r="D111" s="651"/>
      <c r="E111" s="650"/>
      <c r="F111" s="650"/>
      <c r="G111" s="652"/>
      <c r="H111" s="650"/>
      <c r="I111" s="650"/>
      <c r="J111" s="651"/>
      <c r="K111" s="651"/>
      <c r="L111" s="653"/>
      <c r="M111" s="653"/>
      <c r="N111" s="653"/>
      <c r="O111" s="651"/>
      <c r="P111" s="627"/>
      <c r="Q111" s="627"/>
      <c r="R111" s="628"/>
    </row>
    <row r="112" ht="16.5" customHeight="1">
      <c r="A112" s="650"/>
      <c r="B112" s="650"/>
      <c r="C112" s="651"/>
      <c r="D112" s="651"/>
      <c r="E112" s="650"/>
      <c r="F112" s="650"/>
      <c r="G112" s="652"/>
      <c r="H112" s="650"/>
      <c r="I112" s="650"/>
      <c r="J112" s="651"/>
      <c r="K112" s="651"/>
      <c r="L112" s="653"/>
      <c r="M112" s="653"/>
      <c r="N112" s="653"/>
      <c r="O112" s="651"/>
      <c r="P112" s="627"/>
      <c r="Q112" s="627"/>
      <c r="R112" s="628"/>
    </row>
    <row r="113" ht="16.5" customHeight="1">
      <c r="A113" s="650"/>
      <c r="B113" s="650"/>
      <c r="C113" s="651"/>
      <c r="D113" s="651"/>
      <c r="E113" s="650"/>
      <c r="F113" s="650"/>
      <c r="G113" s="652"/>
      <c r="H113" s="650"/>
      <c r="I113" s="650"/>
      <c r="J113" s="651"/>
      <c r="K113" s="651"/>
      <c r="L113" s="653"/>
      <c r="M113" s="653"/>
      <c r="N113" s="653"/>
      <c r="O113" s="651"/>
      <c r="P113" s="627"/>
      <c r="Q113" s="627"/>
      <c r="R113" s="628"/>
    </row>
    <row r="114" ht="16.5" customHeight="1">
      <c r="A114" s="650"/>
      <c r="B114" s="650"/>
      <c r="C114" s="651"/>
      <c r="D114" s="651"/>
      <c r="E114" s="650"/>
      <c r="F114" s="650"/>
      <c r="G114" s="652"/>
      <c r="H114" s="650"/>
      <c r="I114" s="650"/>
      <c r="J114" s="651"/>
      <c r="K114" s="651"/>
      <c r="L114" s="653"/>
      <c r="M114" s="653"/>
      <c r="N114" s="653"/>
      <c r="O114" s="651"/>
      <c r="P114" s="627"/>
      <c r="Q114" s="627"/>
      <c r="R114" s="628"/>
    </row>
    <row r="115" ht="16.5" customHeight="1">
      <c r="A115" s="650"/>
      <c r="B115" s="650"/>
      <c r="C115" s="651"/>
      <c r="D115" s="651"/>
      <c r="E115" s="650"/>
      <c r="F115" s="650"/>
      <c r="G115" s="652"/>
      <c r="H115" s="650"/>
      <c r="I115" s="650"/>
      <c r="J115" s="651"/>
      <c r="K115" s="651"/>
      <c r="L115" s="653"/>
      <c r="M115" s="653"/>
      <c r="N115" s="653"/>
      <c r="O115" s="651"/>
      <c r="P115" s="627"/>
      <c r="Q115" s="627"/>
      <c r="R115" s="628"/>
    </row>
    <row r="116" ht="16.5" customHeight="1">
      <c r="A116" s="650"/>
      <c r="B116" s="650"/>
      <c r="C116" s="651"/>
      <c r="D116" s="651"/>
      <c r="E116" s="650"/>
      <c r="F116" s="650"/>
      <c r="G116" s="652"/>
      <c r="H116" s="650"/>
      <c r="I116" s="650"/>
      <c r="J116" s="651"/>
      <c r="K116" s="651"/>
      <c r="L116" s="653"/>
      <c r="M116" s="653"/>
      <c r="N116" s="653"/>
      <c r="O116" s="651"/>
      <c r="P116" s="627"/>
      <c r="Q116" s="627"/>
      <c r="R116" s="628"/>
    </row>
    <row r="117" ht="16.5" customHeight="1">
      <c r="A117" s="650"/>
      <c r="B117" s="650"/>
      <c r="C117" s="651"/>
      <c r="D117" s="651"/>
      <c r="E117" s="650"/>
      <c r="F117" s="650"/>
      <c r="G117" s="652"/>
      <c r="H117" s="650"/>
      <c r="I117" s="650"/>
      <c r="J117" s="651"/>
      <c r="K117" s="651"/>
      <c r="L117" s="653"/>
      <c r="M117" s="653"/>
      <c r="N117" s="653"/>
      <c r="O117" s="651"/>
      <c r="P117" s="627"/>
      <c r="Q117" s="627"/>
      <c r="R117" s="628"/>
    </row>
    <row r="118" ht="16.5" customHeight="1">
      <c r="A118" s="650"/>
      <c r="B118" s="650"/>
      <c r="C118" s="651"/>
      <c r="D118" s="651"/>
      <c r="E118" s="650"/>
      <c r="F118" s="650"/>
      <c r="G118" s="652"/>
      <c r="H118" s="650"/>
      <c r="I118" s="650"/>
      <c r="J118" s="651"/>
      <c r="K118" s="651"/>
      <c r="L118" s="653"/>
      <c r="M118" s="653"/>
      <c r="N118" s="653"/>
      <c r="O118" s="651"/>
      <c r="P118" s="627"/>
      <c r="Q118" s="627"/>
      <c r="R118" s="628"/>
    </row>
    <row r="119" ht="16.5" customHeight="1">
      <c r="A119" s="650"/>
      <c r="B119" s="650"/>
      <c r="C119" s="651"/>
      <c r="D119" s="651"/>
      <c r="E119" s="650"/>
      <c r="F119" s="650"/>
      <c r="G119" s="652"/>
      <c r="H119" s="650"/>
      <c r="I119" s="650"/>
      <c r="J119" s="651"/>
      <c r="K119" s="651"/>
      <c r="L119" s="653"/>
      <c r="M119" s="653"/>
      <c r="N119" s="653"/>
      <c r="O119" s="651"/>
      <c r="P119" s="627"/>
      <c r="Q119" s="627"/>
      <c r="R119" s="628"/>
    </row>
    <row r="120" ht="16.5" customHeight="1">
      <c r="A120" s="650"/>
      <c r="B120" s="650"/>
      <c r="C120" s="651"/>
      <c r="D120" s="651"/>
      <c r="E120" s="650"/>
      <c r="F120" s="650"/>
      <c r="G120" s="652"/>
      <c r="H120" s="650"/>
      <c r="I120" s="650"/>
      <c r="J120" s="651"/>
      <c r="K120" s="651"/>
      <c r="L120" s="653"/>
      <c r="M120" s="653"/>
      <c r="N120" s="653"/>
      <c r="O120" s="651"/>
      <c r="P120" s="627"/>
      <c r="Q120" s="627"/>
      <c r="R120" s="628"/>
    </row>
    <row r="121" ht="16.5" customHeight="1">
      <c r="A121" s="650"/>
      <c r="B121" s="650"/>
      <c r="C121" s="651"/>
      <c r="D121" s="651"/>
      <c r="E121" s="650"/>
      <c r="F121" s="650"/>
      <c r="G121" s="652"/>
      <c r="H121" s="650"/>
      <c r="I121" s="650"/>
      <c r="J121" s="651"/>
      <c r="K121" s="651"/>
      <c r="L121" s="653"/>
      <c r="M121" s="653"/>
      <c r="N121" s="653"/>
      <c r="O121" s="651"/>
      <c r="P121" s="627"/>
      <c r="Q121" s="627"/>
      <c r="R121" s="628"/>
    </row>
    <row r="122" ht="16.5" customHeight="1">
      <c r="A122" s="650"/>
      <c r="B122" s="650"/>
      <c r="C122" s="651"/>
      <c r="D122" s="651"/>
      <c r="E122" s="650"/>
      <c r="F122" s="650"/>
      <c r="G122" s="652"/>
      <c r="H122" s="650"/>
      <c r="I122" s="650"/>
      <c r="J122" s="651"/>
      <c r="K122" s="651"/>
      <c r="L122" s="653"/>
      <c r="M122" s="653"/>
      <c r="N122" s="653"/>
      <c r="O122" s="651"/>
      <c r="P122" s="627"/>
      <c r="Q122" s="627"/>
      <c r="R122" s="628"/>
    </row>
    <row r="123" ht="16.5" customHeight="1">
      <c r="A123" s="650"/>
      <c r="B123" s="650"/>
      <c r="C123" s="651"/>
      <c r="D123" s="651"/>
      <c r="E123" s="650"/>
      <c r="F123" s="650"/>
      <c r="G123" s="652"/>
      <c r="H123" s="650"/>
      <c r="I123" s="650"/>
      <c r="J123" s="651"/>
      <c r="K123" s="651"/>
      <c r="L123" s="653"/>
      <c r="M123" s="653"/>
      <c r="N123" s="653"/>
      <c r="O123" s="651"/>
      <c r="P123" s="627"/>
      <c r="Q123" s="627"/>
      <c r="R123" s="628"/>
    </row>
    <row r="124" ht="16.5" customHeight="1">
      <c r="A124" s="650"/>
      <c r="B124" s="650"/>
      <c r="C124" s="651"/>
      <c r="D124" s="651"/>
      <c r="E124" s="650"/>
      <c r="F124" s="650"/>
      <c r="G124" s="652"/>
      <c r="H124" s="650"/>
      <c r="I124" s="650"/>
      <c r="J124" s="651"/>
      <c r="K124" s="651"/>
      <c r="L124" s="653"/>
      <c r="M124" s="653"/>
      <c r="N124" s="653"/>
      <c r="O124" s="651"/>
      <c r="P124" s="627"/>
      <c r="Q124" s="627"/>
      <c r="R124" s="628"/>
    </row>
    <row r="125" ht="16.5" customHeight="1">
      <c r="A125" s="650"/>
      <c r="B125" s="650"/>
      <c r="C125" s="651"/>
      <c r="D125" s="651"/>
      <c r="E125" s="650"/>
      <c r="F125" s="650"/>
      <c r="G125" s="652"/>
      <c r="H125" s="650"/>
      <c r="I125" s="650"/>
      <c r="J125" s="651"/>
      <c r="K125" s="651"/>
      <c r="L125" s="653"/>
      <c r="M125" s="653"/>
      <c r="N125" s="653"/>
      <c r="O125" s="651"/>
      <c r="P125" s="627"/>
      <c r="Q125" s="627"/>
      <c r="R125" s="628"/>
    </row>
    <row r="126" ht="16.5" customHeight="1">
      <c r="A126" s="650"/>
      <c r="B126" s="650"/>
      <c r="C126" s="651"/>
      <c r="D126" s="651"/>
      <c r="E126" s="650"/>
      <c r="F126" s="650"/>
      <c r="G126" s="652"/>
      <c r="H126" s="650"/>
      <c r="I126" s="650"/>
      <c r="J126" s="651"/>
      <c r="K126" s="651"/>
      <c r="L126" s="653"/>
      <c r="M126" s="653"/>
      <c r="N126" s="653"/>
      <c r="O126" s="651"/>
      <c r="P126" s="627"/>
      <c r="Q126" s="627"/>
      <c r="R126" s="628"/>
    </row>
    <row r="127" ht="16.5" customHeight="1">
      <c r="A127" s="650"/>
      <c r="B127" s="650"/>
      <c r="C127" s="651"/>
      <c r="D127" s="651"/>
      <c r="E127" s="650"/>
      <c r="F127" s="650"/>
      <c r="G127" s="652"/>
      <c r="H127" s="650"/>
      <c r="I127" s="650"/>
      <c r="J127" s="651"/>
      <c r="K127" s="651"/>
      <c r="L127" s="653"/>
      <c r="M127" s="653"/>
      <c r="N127" s="653"/>
      <c r="O127" s="651"/>
      <c r="P127" s="627"/>
      <c r="Q127" s="627"/>
      <c r="R127" s="628"/>
    </row>
    <row r="128" ht="16.5" customHeight="1">
      <c r="A128" s="650"/>
      <c r="B128" s="650"/>
      <c r="C128" s="651"/>
      <c r="D128" s="651"/>
      <c r="E128" s="650"/>
      <c r="F128" s="650"/>
      <c r="G128" s="652"/>
      <c r="H128" s="650"/>
      <c r="I128" s="650"/>
      <c r="J128" s="651"/>
      <c r="K128" s="651"/>
      <c r="L128" s="653"/>
      <c r="M128" s="653"/>
      <c r="N128" s="653"/>
      <c r="O128" s="651"/>
      <c r="P128" s="627"/>
      <c r="Q128" s="627"/>
      <c r="R128" s="628"/>
    </row>
    <row r="129" ht="16.5" customHeight="1">
      <c r="A129" s="650"/>
      <c r="B129" s="650"/>
      <c r="C129" s="651"/>
      <c r="D129" s="651"/>
      <c r="E129" s="650"/>
      <c r="F129" s="650"/>
      <c r="G129" s="652"/>
      <c r="H129" s="650"/>
      <c r="I129" s="650"/>
      <c r="J129" s="651"/>
      <c r="K129" s="651"/>
      <c r="L129" s="653"/>
      <c r="M129" s="653"/>
      <c r="N129" s="653"/>
      <c r="O129" s="651"/>
      <c r="P129" s="627"/>
      <c r="Q129" s="627"/>
      <c r="R129" s="628"/>
    </row>
    <row r="130" ht="16.5" customHeight="1">
      <c r="A130" s="650"/>
      <c r="B130" s="650"/>
      <c r="C130" s="651"/>
      <c r="D130" s="651"/>
      <c r="E130" s="650"/>
      <c r="F130" s="650"/>
      <c r="G130" s="652"/>
      <c r="H130" s="650"/>
      <c r="I130" s="650"/>
      <c r="J130" s="651"/>
      <c r="K130" s="651"/>
      <c r="L130" s="653"/>
      <c r="M130" s="653"/>
      <c r="N130" s="653"/>
      <c r="O130" s="651"/>
      <c r="P130" s="627"/>
      <c r="Q130" s="627"/>
      <c r="R130" s="628"/>
    </row>
    <row r="131" ht="16.5" customHeight="1">
      <c r="A131" s="650"/>
      <c r="B131" s="650"/>
      <c r="C131" s="651"/>
      <c r="D131" s="651"/>
      <c r="E131" s="650"/>
      <c r="F131" s="650"/>
      <c r="G131" s="652"/>
      <c r="H131" s="650"/>
      <c r="I131" s="650"/>
      <c r="J131" s="651"/>
      <c r="K131" s="651"/>
      <c r="L131" s="653"/>
      <c r="M131" s="653"/>
      <c r="N131" s="653"/>
      <c r="O131" s="651"/>
      <c r="P131" s="627"/>
      <c r="Q131" s="627"/>
      <c r="R131" s="628"/>
    </row>
    <row r="132" ht="16.5" customHeight="1">
      <c r="A132" s="650"/>
      <c r="B132" s="650"/>
      <c r="C132" s="651"/>
      <c r="D132" s="651"/>
      <c r="E132" s="650"/>
      <c r="F132" s="650"/>
      <c r="G132" s="652"/>
      <c r="H132" s="650"/>
      <c r="I132" s="650"/>
      <c r="J132" s="651"/>
      <c r="K132" s="651"/>
      <c r="L132" s="653"/>
      <c r="M132" s="653"/>
      <c r="N132" s="653"/>
      <c r="O132" s="651"/>
      <c r="P132" s="627"/>
      <c r="Q132" s="627"/>
      <c r="R132" s="628"/>
    </row>
    <row r="133" ht="16.5" customHeight="1">
      <c r="A133" s="650"/>
      <c r="B133" s="650"/>
      <c r="C133" s="651"/>
      <c r="D133" s="651"/>
      <c r="E133" s="650"/>
      <c r="F133" s="650"/>
      <c r="G133" s="652"/>
      <c r="H133" s="650"/>
      <c r="I133" s="650"/>
      <c r="J133" s="651"/>
      <c r="K133" s="651"/>
      <c r="L133" s="653"/>
      <c r="M133" s="653"/>
      <c r="N133" s="653"/>
      <c r="O133" s="651"/>
      <c r="P133" s="627"/>
      <c r="Q133" s="627"/>
      <c r="R133" s="628"/>
    </row>
    <row r="134" ht="16.5" customHeight="1">
      <c r="A134" s="650"/>
      <c r="B134" s="650"/>
      <c r="C134" s="651"/>
      <c r="D134" s="651"/>
      <c r="E134" s="650"/>
      <c r="F134" s="650"/>
      <c r="G134" s="652"/>
      <c r="H134" s="650"/>
      <c r="I134" s="650"/>
      <c r="J134" s="651"/>
      <c r="K134" s="651"/>
      <c r="L134" s="653"/>
      <c r="M134" s="653"/>
      <c r="N134" s="653"/>
      <c r="O134" s="651"/>
      <c r="P134" s="627"/>
      <c r="Q134" s="627"/>
      <c r="R134" s="628"/>
    </row>
    <row r="135" ht="16.5" customHeight="1">
      <c r="A135" s="650"/>
      <c r="B135" s="650"/>
      <c r="C135" s="651"/>
      <c r="D135" s="651"/>
      <c r="E135" s="650"/>
      <c r="F135" s="650"/>
      <c r="G135" s="652"/>
      <c r="H135" s="650"/>
      <c r="I135" s="650"/>
      <c r="J135" s="651"/>
      <c r="K135" s="651"/>
      <c r="L135" s="653"/>
      <c r="M135" s="653"/>
      <c r="N135" s="653"/>
      <c r="O135" s="651"/>
      <c r="P135" s="627"/>
      <c r="Q135" s="627"/>
      <c r="R135" s="628"/>
    </row>
    <row r="136" ht="16.5" customHeight="1">
      <c r="A136" s="650"/>
      <c r="B136" s="650"/>
      <c r="C136" s="651"/>
      <c r="D136" s="651"/>
      <c r="E136" s="650"/>
      <c r="F136" s="650"/>
      <c r="G136" s="652"/>
      <c r="H136" s="650"/>
      <c r="I136" s="650"/>
      <c r="J136" s="651"/>
      <c r="K136" s="651"/>
      <c r="L136" s="653"/>
      <c r="M136" s="653"/>
      <c r="N136" s="653"/>
      <c r="O136" s="651"/>
      <c r="P136" s="627"/>
      <c r="Q136" s="627"/>
      <c r="R136" s="628"/>
    </row>
    <row r="137" ht="16.5" customHeight="1">
      <c r="A137" s="650"/>
      <c r="B137" s="650"/>
      <c r="C137" s="651"/>
      <c r="D137" s="651"/>
      <c r="E137" s="650"/>
      <c r="F137" s="650"/>
      <c r="G137" s="652"/>
      <c r="H137" s="650"/>
      <c r="I137" s="650"/>
      <c r="J137" s="651"/>
      <c r="K137" s="651"/>
      <c r="L137" s="653"/>
      <c r="M137" s="653"/>
      <c r="N137" s="653"/>
      <c r="O137" s="651"/>
      <c r="P137" s="627"/>
      <c r="Q137" s="627"/>
      <c r="R137" s="628"/>
    </row>
    <row r="138" ht="16.5" customHeight="1">
      <c r="A138" s="650"/>
      <c r="B138" s="650"/>
      <c r="C138" s="651"/>
      <c r="D138" s="651"/>
      <c r="E138" s="650"/>
      <c r="F138" s="650"/>
      <c r="G138" s="652"/>
      <c r="H138" s="650"/>
      <c r="I138" s="650"/>
      <c r="J138" s="651"/>
      <c r="K138" s="651"/>
      <c r="L138" s="653"/>
      <c r="M138" s="653"/>
      <c r="N138" s="653"/>
      <c r="O138" s="651"/>
      <c r="P138" s="627"/>
      <c r="Q138" s="627"/>
      <c r="R138" s="628"/>
    </row>
    <row r="139" ht="16.5" customHeight="1">
      <c r="A139" s="650"/>
      <c r="B139" s="650"/>
      <c r="C139" s="651"/>
      <c r="D139" s="651"/>
      <c r="E139" s="650"/>
      <c r="F139" s="650"/>
      <c r="G139" s="652"/>
      <c r="H139" s="650"/>
      <c r="I139" s="650"/>
      <c r="J139" s="651"/>
      <c r="K139" s="651"/>
      <c r="L139" s="653"/>
      <c r="M139" s="653"/>
      <c r="N139" s="653"/>
      <c r="O139" s="651"/>
      <c r="P139" s="627"/>
      <c r="Q139" s="627"/>
      <c r="R139" s="628"/>
    </row>
    <row r="140" ht="16.5" customHeight="1">
      <c r="A140" s="650"/>
      <c r="B140" s="650"/>
      <c r="C140" s="651"/>
      <c r="D140" s="651"/>
      <c r="E140" s="650"/>
      <c r="F140" s="650"/>
      <c r="G140" s="652"/>
      <c r="H140" s="650"/>
      <c r="I140" s="650"/>
      <c r="J140" s="651"/>
      <c r="K140" s="651"/>
      <c r="L140" s="653"/>
      <c r="M140" s="653"/>
      <c r="N140" s="653"/>
      <c r="O140" s="651"/>
      <c r="P140" s="627"/>
      <c r="Q140" s="627"/>
      <c r="R140" s="628"/>
    </row>
    <row r="141" ht="16.5" customHeight="1">
      <c r="A141" s="650"/>
      <c r="B141" s="650"/>
      <c r="C141" s="651"/>
      <c r="D141" s="651"/>
      <c r="E141" s="650"/>
      <c r="F141" s="650"/>
      <c r="G141" s="652"/>
      <c r="H141" s="650"/>
      <c r="I141" s="650"/>
      <c r="J141" s="651"/>
      <c r="K141" s="651"/>
      <c r="L141" s="653"/>
      <c r="M141" s="653"/>
      <c r="N141" s="653"/>
      <c r="O141" s="651"/>
      <c r="P141" s="627"/>
      <c r="Q141" s="627"/>
      <c r="R141" s="628"/>
    </row>
    <row r="142" ht="16.5" customHeight="1">
      <c r="A142" s="650"/>
      <c r="B142" s="650"/>
      <c r="C142" s="651"/>
      <c r="D142" s="651"/>
      <c r="E142" s="650"/>
      <c r="F142" s="650"/>
      <c r="G142" s="652"/>
      <c r="H142" s="650"/>
      <c r="I142" s="650"/>
      <c r="J142" s="651"/>
      <c r="K142" s="651"/>
      <c r="L142" s="653"/>
      <c r="M142" s="653"/>
      <c r="N142" s="653"/>
      <c r="O142" s="651"/>
      <c r="P142" s="627"/>
      <c r="Q142" s="627"/>
      <c r="R142" s="628"/>
    </row>
    <row r="143" ht="16.5" customHeight="1">
      <c r="A143" s="650"/>
      <c r="B143" s="650"/>
      <c r="C143" s="651"/>
      <c r="D143" s="651"/>
      <c r="E143" s="650"/>
      <c r="F143" s="650"/>
      <c r="G143" s="652"/>
      <c r="H143" s="650"/>
      <c r="I143" s="650"/>
      <c r="J143" s="651"/>
      <c r="K143" s="651"/>
      <c r="L143" s="653"/>
      <c r="M143" s="653"/>
      <c r="N143" s="653"/>
      <c r="O143" s="651"/>
      <c r="P143" s="627"/>
      <c r="Q143" s="627"/>
      <c r="R143" s="628"/>
    </row>
    <row r="144" ht="16.5" customHeight="1">
      <c r="A144" s="650"/>
      <c r="B144" s="650"/>
      <c r="C144" s="651"/>
      <c r="D144" s="651"/>
      <c r="E144" s="650"/>
      <c r="F144" s="650"/>
      <c r="G144" s="652"/>
      <c r="H144" s="650"/>
      <c r="I144" s="650"/>
      <c r="J144" s="651"/>
      <c r="K144" s="651"/>
      <c r="L144" s="653"/>
      <c r="M144" s="653"/>
      <c r="N144" s="653"/>
      <c r="O144" s="651"/>
      <c r="P144" s="627"/>
      <c r="Q144" s="627"/>
      <c r="R144" s="628"/>
    </row>
    <row r="145" ht="16.5" customHeight="1">
      <c r="A145" s="650"/>
      <c r="B145" s="650"/>
      <c r="C145" s="651"/>
      <c r="D145" s="651"/>
      <c r="E145" s="650"/>
      <c r="F145" s="650"/>
      <c r="G145" s="652"/>
      <c r="H145" s="650"/>
      <c r="I145" s="650"/>
      <c r="J145" s="651"/>
      <c r="K145" s="651"/>
      <c r="L145" s="653"/>
      <c r="M145" s="653"/>
      <c r="N145" s="653"/>
      <c r="O145" s="651"/>
      <c r="P145" s="627"/>
      <c r="Q145" s="627"/>
      <c r="R145" s="628"/>
    </row>
    <row r="146" ht="16.5" customHeight="1">
      <c r="A146" s="650"/>
      <c r="B146" s="650"/>
      <c r="C146" s="651"/>
      <c r="D146" s="651"/>
      <c r="E146" s="650"/>
      <c r="F146" s="650"/>
      <c r="G146" s="652"/>
      <c r="H146" s="650"/>
      <c r="I146" s="650"/>
      <c r="J146" s="651"/>
      <c r="K146" s="651"/>
      <c r="L146" s="653"/>
      <c r="M146" s="653"/>
      <c r="N146" s="653"/>
      <c r="O146" s="651"/>
      <c r="P146" s="627"/>
      <c r="Q146" s="627"/>
      <c r="R146" s="628"/>
    </row>
    <row r="147" ht="16.5" customHeight="1">
      <c r="A147" s="650"/>
      <c r="B147" s="650"/>
      <c r="C147" s="651"/>
      <c r="D147" s="651"/>
      <c r="E147" s="650"/>
      <c r="F147" s="650"/>
      <c r="G147" s="652"/>
      <c r="H147" s="650"/>
      <c r="I147" s="650"/>
      <c r="J147" s="651"/>
      <c r="K147" s="651"/>
      <c r="L147" s="653"/>
      <c r="M147" s="653"/>
      <c r="N147" s="653"/>
      <c r="O147" s="651"/>
      <c r="P147" s="627"/>
      <c r="Q147" s="627"/>
      <c r="R147" s="628"/>
    </row>
    <row r="148" ht="16.5" customHeight="1">
      <c r="A148" s="650"/>
      <c r="B148" s="650"/>
      <c r="C148" s="651"/>
      <c r="D148" s="651"/>
      <c r="E148" s="650"/>
      <c r="F148" s="650"/>
      <c r="G148" s="652"/>
      <c r="H148" s="650"/>
      <c r="I148" s="650"/>
      <c r="J148" s="651"/>
      <c r="K148" s="651"/>
      <c r="L148" s="653"/>
      <c r="M148" s="653"/>
      <c r="N148" s="653"/>
      <c r="O148" s="651"/>
      <c r="P148" s="627"/>
      <c r="Q148" s="627"/>
      <c r="R148" s="628"/>
    </row>
    <row r="149" ht="16.5" customHeight="1">
      <c r="A149" s="650"/>
      <c r="B149" s="650"/>
      <c r="C149" s="651"/>
      <c r="D149" s="651"/>
      <c r="E149" s="650"/>
      <c r="F149" s="650"/>
      <c r="G149" s="652"/>
      <c r="H149" s="650"/>
      <c r="I149" s="650"/>
      <c r="J149" s="651"/>
      <c r="K149" s="651"/>
      <c r="L149" s="653"/>
      <c r="M149" s="653"/>
      <c r="N149" s="653"/>
      <c r="O149" s="651"/>
      <c r="P149" s="627"/>
      <c r="Q149" s="627"/>
      <c r="R149" s="628"/>
    </row>
    <row r="150" ht="16.5" customHeight="1">
      <c r="A150" s="650"/>
      <c r="B150" s="650"/>
      <c r="C150" s="651"/>
      <c r="D150" s="651"/>
      <c r="E150" s="650"/>
      <c r="F150" s="650"/>
      <c r="G150" s="652"/>
      <c r="H150" s="650"/>
      <c r="I150" s="650"/>
      <c r="J150" s="651"/>
      <c r="K150" s="651"/>
      <c r="L150" s="653"/>
      <c r="M150" s="653"/>
      <c r="N150" s="653"/>
      <c r="O150" s="651"/>
      <c r="P150" s="627"/>
      <c r="Q150" s="627"/>
      <c r="R150" s="628"/>
    </row>
    <row r="151" ht="16.5" customHeight="1">
      <c r="A151" s="650"/>
      <c r="B151" s="650"/>
      <c r="C151" s="651"/>
      <c r="D151" s="651"/>
      <c r="E151" s="650"/>
      <c r="F151" s="650"/>
      <c r="G151" s="652"/>
      <c r="H151" s="650"/>
      <c r="I151" s="650"/>
      <c r="J151" s="651"/>
      <c r="K151" s="651"/>
      <c r="L151" s="653"/>
      <c r="M151" s="653"/>
      <c r="N151" s="653"/>
      <c r="O151" s="651"/>
      <c r="P151" s="627"/>
      <c r="Q151" s="627"/>
      <c r="R151" s="628"/>
    </row>
    <row r="152" ht="16.5" customHeight="1">
      <c r="A152" s="650"/>
      <c r="B152" s="650"/>
      <c r="C152" s="651"/>
      <c r="D152" s="651"/>
      <c r="E152" s="650"/>
      <c r="F152" s="650"/>
      <c r="G152" s="652"/>
      <c r="H152" s="650"/>
      <c r="I152" s="650"/>
      <c r="J152" s="651"/>
      <c r="K152" s="651"/>
      <c r="L152" s="653"/>
      <c r="M152" s="653"/>
      <c r="N152" s="653"/>
      <c r="O152" s="651"/>
      <c r="P152" s="627"/>
      <c r="Q152" s="627"/>
      <c r="R152" s="628"/>
    </row>
    <row r="153" ht="16.5" customHeight="1">
      <c r="A153" s="650"/>
      <c r="B153" s="650"/>
      <c r="C153" s="651"/>
      <c r="D153" s="651"/>
      <c r="E153" s="650"/>
      <c r="F153" s="650"/>
      <c r="G153" s="652"/>
      <c r="H153" s="650"/>
      <c r="I153" s="650"/>
      <c r="J153" s="651"/>
      <c r="K153" s="651"/>
      <c r="L153" s="653"/>
      <c r="M153" s="653"/>
      <c r="N153" s="653"/>
      <c r="O153" s="651"/>
      <c r="P153" s="627"/>
      <c r="Q153" s="627"/>
      <c r="R153" s="628"/>
    </row>
    <row r="154" ht="16.5" customHeight="1">
      <c r="A154" s="650"/>
      <c r="B154" s="650"/>
      <c r="C154" s="651"/>
      <c r="D154" s="651"/>
      <c r="E154" s="650"/>
      <c r="F154" s="650"/>
      <c r="G154" s="652"/>
      <c r="H154" s="650"/>
      <c r="I154" s="650"/>
      <c r="J154" s="651"/>
      <c r="K154" s="651"/>
      <c r="L154" s="653"/>
      <c r="M154" s="653"/>
      <c r="N154" s="653"/>
      <c r="O154" s="651"/>
      <c r="P154" s="627"/>
      <c r="Q154" s="627"/>
      <c r="R154" s="628"/>
    </row>
    <row r="155" ht="16.5" customHeight="1">
      <c r="A155" s="650"/>
      <c r="B155" s="650"/>
      <c r="C155" s="651"/>
      <c r="D155" s="651"/>
      <c r="E155" s="650"/>
      <c r="F155" s="650"/>
      <c r="G155" s="652"/>
      <c r="H155" s="650"/>
      <c r="I155" s="650"/>
      <c r="J155" s="651"/>
      <c r="K155" s="651"/>
      <c r="L155" s="653"/>
      <c r="M155" s="653"/>
      <c r="N155" s="653"/>
      <c r="O155" s="651"/>
      <c r="P155" s="627"/>
      <c r="Q155" s="627"/>
      <c r="R155" s="628"/>
    </row>
    <row r="156" ht="16.5" customHeight="1">
      <c r="A156" s="650"/>
      <c r="B156" s="650"/>
      <c r="C156" s="651"/>
      <c r="D156" s="651"/>
      <c r="E156" s="650"/>
      <c r="F156" s="650"/>
      <c r="G156" s="652"/>
      <c r="H156" s="650"/>
      <c r="I156" s="650"/>
      <c r="J156" s="651"/>
      <c r="K156" s="651"/>
      <c r="L156" s="653"/>
      <c r="M156" s="653"/>
      <c r="N156" s="653"/>
      <c r="O156" s="651"/>
      <c r="P156" s="627"/>
      <c r="Q156" s="627"/>
      <c r="R156" s="628"/>
    </row>
    <row r="157" ht="16.5" customHeight="1">
      <c r="A157" s="650"/>
      <c r="B157" s="650"/>
      <c r="C157" s="651"/>
      <c r="D157" s="651"/>
      <c r="E157" s="650"/>
      <c r="F157" s="650"/>
      <c r="G157" s="652"/>
      <c r="H157" s="650"/>
      <c r="I157" s="650"/>
      <c r="J157" s="651"/>
      <c r="K157" s="651"/>
      <c r="L157" s="653"/>
      <c r="M157" s="653"/>
      <c r="N157" s="653"/>
      <c r="O157" s="651"/>
      <c r="P157" s="627"/>
      <c r="Q157" s="627"/>
      <c r="R157" s="628"/>
    </row>
    <row r="158" ht="16.5" customHeight="1">
      <c r="A158" s="650"/>
      <c r="B158" s="650"/>
      <c r="C158" s="651"/>
      <c r="D158" s="651"/>
      <c r="E158" s="650"/>
      <c r="F158" s="650"/>
      <c r="G158" s="652"/>
      <c r="H158" s="650"/>
      <c r="I158" s="650"/>
      <c r="J158" s="651"/>
      <c r="K158" s="651"/>
      <c r="L158" s="653"/>
      <c r="M158" s="653"/>
      <c r="N158" s="653"/>
      <c r="O158" s="651"/>
      <c r="P158" s="627"/>
      <c r="Q158" s="627"/>
      <c r="R158" s="628"/>
    </row>
    <row r="159" ht="16.5" customHeight="1">
      <c r="A159" s="650"/>
      <c r="B159" s="650"/>
      <c r="C159" s="651"/>
      <c r="D159" s="651"/>
      <c r="E159" s="650"/>
      <c r="F159" s="650"/>
      <c r="G159" s="652"/>
      <c r="H159" s="650"/>
      <c r="I159" s="650"/>
      <c r="J159" s="651"/>
      <c r="K159" s="651"/>
      <c r="L159" s="653"/>
      <c r="M159" s="653"/>
      <c r="N159" s="653"/>
      <c r="O159" s="651"/>
      <c r="P159" s="627"/>
      <c r="Q159" s="627"/>
      <c r="R159" s="628"/>
    </row>
    <row r="160" ht="16.5" customHeight="1">
      <c r="A160" s="650"/>
      <c r="B160" s="650"/>
      <c r="C160" s="651"/>
      <c r="D160" s="651"/>
      <c r="E160" s="650"/>
      <c r="F160" s="650"/>
      <c r="G160" s="652"/>
      <c r="H160" s="650"/>
      <c r="I160" s="650"/>
      <c r="J160" s="651"/>
      <c r="K160" s="651"/>
      <c r="L160" s="653"/>
      <c r="M160" s="653"/>
      <c r="N160" s="653"/>
      <c r="O160" s="651"/>
      <c r="P160" s="627"/>
      <c r="Q160" s="627"/>
      <c r="R160" s="628"/>
    </row>
    <row r="161" ht="16.5" customHeight="1">
      <c r="A161" s="650"/>
      <c r="B161" s="650"/>
      <c r="C161" s="651"/>
      <c r="D161" s="651"/>
      <c r="E161" s="650"/>
      <c r="F161" s="650"/>
      <c r="G161" s="652"/>
      <c r="H161" s="650"/>
      <c r="I161" s="650"/>
      <c r="J161" s="651"/>
      <c r="K161" s="651"/>
      <c r="L161" s="653"/>
      <c r="M161" s="653"/>
      <c r="N161" s="653"/>
      <c r="O161" s="651"/>
      <c r="P161" s="627"/>
      <c r="Q161" s="627"/>
      <c r="R161" s="628"/>
    </row>
    <row r="162" ht="16.5" customHeight="1">
      <c r="A162" s="650"/>
      <c r="B162" s="650"/>
      <c r="C162" s="651"/>
      <c r="D162" s="651"/>
      <c r="E162" s="650"/>
      <c r="F162" s="650"/>
      <c r="G162" s="652"/>
      <c r="H162" s="650"/>
      <c r="I162" s="650"/>
      <c r="J162" s="651"/>
      <c r="K162" s="651"/>
      <c r="L162" s="653"/>
      <c r="M162" s="653"/>
      <c r="N162" s="653"/>
      <c r="O162" s="651"/>
      <c r="P162" s="627"/>
      <c r="Q162" s="627"/>
      <c r="R162" s="628"/>
    </row>
    <row r="163" ht="16.5" customHeight="1">
      <c r="A163" s="650"/>
      <c r="B163" s="650"/>
      <c r="C163" s="651"/>
      <c r="D163" s="651"/>
      <c r="E163" s="650"/>
      <c r="F163" s="650"/>
      <c r="G163" s="652"/>
      <c r="H163" s="650"/>
      <c r="I163" s="650"/>
      <c r="J163" s="651"/>
      <c r="K163" s="651"/>
      <c r="L163" s="653"/>
      <c r="M163" s="653"/>
      <c r="N163" s="653"/>
      <c r="O163" s="651"/>
      <c r="P163" s="627"/>
      <c r="Q163" s="627"/>
      <c r="R163" s="628"/>
    </row>
    <row r="164" ht="16.5" customHeight="1">
      <c r="A164" s="650"/>
      <c r="B164" s="650"/>
      <c r="C164" s="651"/>
      <c r="D164" s="651"/>
      <c r="E164" s="650"/>
      <c r="F164" s="650"/>
      <c r="G164" s="652"/>
      <c r="H164" s="650"/>
      <c r="I164" s="650"/>
      <c r="J164" s="651"/>
      <c r="K164" s="651"/>
      <c r="L164" s="653"/>
      <c r="M164" s="653"/>
      <c r="N164" s="653"/>
      <c r="O164" s="651"/>
      <c r="P164" s="627"/>
      <c r="Q164" s="627"/>
      <c r="R164" s="628"/>
    </row>
    <row r="165" ht="16.5" customHeight="1">
      <c r="A165" s="650"/>
      <c r="B165" s="650"/>
      <c r="C165" s="651"/>
      <c r="D165" s="651"/>
      <c r="E165" s="650"/>
      <c r="F165" s="650"/>
      <c r="G165" s="652"/>
      <c r="H165" s="650"/>
      <c r="I165" s="650"/>
      <c r="J165" s="651"/>
      <c r="K165" s="651"/>
      <c r="L165" s="653"/>
      <c r="M165" s="653"/>
      <c r="N165" s="653"/>
      <c r="O165" s="651"/>
      <c r="P165" s="627"/>
      <c r="Q165" s="627"/>
      <c r="R165" s="628"/>
    </row>
    <row r="166" ht="16.5" customHeight="1">
      <c r="A166" s="650"/>
      <c r="B166" s="650"/>
      <c r="C166" s="651"/>
      <c r="D166" s="651"/>
      <c r="E166" s="650"/>
      <c r="F166" s="650"/>
      <c r="G166" s="652"/>
      <c r="H166" s="650"/>
      <c r="I166" s="650"/>
      <c r="J166" s="651"/>
      <c r="K166" s="651"/>
      <c r="L166" s="653"/>
      <c r="M166" s="653"/>
      <c r="N166" s="653"/>
      <c r="O166" s="651"/>
      <c r="P166" s="627"/>
      <c r="Q166" s="627"/>
      <c r="R166" s="628"/>
    </row>
    <row r="167" ht="16.5" customHeight="1">
      <c r="A167" s="650"/>
      <c r="B167" s="650"/>
      <c r="C167" s="651"/>
      <c r="D167" s="651"/>
      <c r="E167" s="650"/>
      <c r="F167" s="650"/>
      <c r="G167" s="652"/>
      <c r="H167" s="650"/>
      <c r="I167" s="650"/>
      <c r="J167" s="651"/>
      <c r="K167" s="651"/>
      <c r="L167" s="653"/>
      <c r="M167" s="653"/>
      <c r="N167" s="653"/>
      <c r="O167" s="651"/>
      <c r="P167" s="627"/>
      <c r="Q167" s="627"/>
      <c r="R167" s="628"/>
    </row>
    <row r="168" ht="16.5" customHeight="1">
      <c r="A168" s="650"/>
      <c r="B168" s="650"/>
      <c r="C168" s="651"/>
      <c r="D168" s="651"/>
      <c r="E168" s="650"/>
      <c r="F168" s="650"/>
      <c r="G168" s="652"/>
      <c r="H168" s="650"/>
      <c r="I168" s="650"/>
      <c r="J168" s="651"/>
      <c r="K168" s="651"/>
      <c r="L168" s="653"/>
      <c r="M168" s="653"/>
      <c r="N168" s="653"/>
      <c r="O168" s="651"/>
      <c r="P168" s="627"/>
      <c r="Q168" s="627"/>
      <c r="R168" s="628"/>
    </row>
    <row r="169" ht="16.5" customHeight="1">
      <c r="A169" s="650"/>
      <c r="B169" s="650"/>
      <c r="C169" s="651"/>
      <c r="D169" s="651"/>
      <c r="E169" s="650"/>
      <c r="F169" s="650"/>
      <c r="G169" s="652"/>
      <c r="H169" s="650"/>
      <c r="I169" s="650"/>
      <c r="J169" s="651"/>
      <c r="K169" s="651"/>
      <c r="L169" s="653"/>
      <c r="M169" s="653"/>
      <c r="N169" s="653"/>
      <c r="O169" s="651"/>
      <c r="P169" s="627"/>
      <c r="Q169" s="627"/>
      <c r="R169" s="628"/>
    </row>
    <row r="170" ht="16.5" customHeight="1">
      <c r="A170" s="650"/>
      <c r="B170" s="650"/>
      <c r="C170" s="651"/>
      <c r="D170" s="651"/>
      <c r="E170" s="650"/>
      <c r="F170" s="650"/>
      <c r="G170" s="652"/>
      <c r="H170" s="650"/>
      <c r="I170" s="650"/>
      <c r="J170" s="651"/>
      <c r="K170" s="651"/>
      <c r="L170" s="653"/>
      <c r="M170" s="653"/>
      <c r="N170" s="653"/>
      <c r="O170" s="651"/>
      <c r="P170" s="627"/>
      <c r="Q170" s="627"/>
      <c r="R170" s="628"/>
    </row>
    <row r="171" ht="16.5" customHeight="1">
      <c r="A171" s="650"/>
      <c r="B171" s="650"/>
      <c r="C171" s="651"/>
      <c r="D171" s="651"/>
      <c r="E171" s="650"/>
      <c r="F171" s="650"/>
      <c r="G171" s="652"/>
      <c r="H171" s="650"/>
      <c r="I171" s="650"/>
      <c r="J171" s="651"/>
      <c r="K171" s="651"/>
      <c r="L171" s="653"/>
      <c r="M171" s="653"/>
      <c r="N171" s="653"/>
      <c r="O171" s="651"/>
      <c r="P171" s="627"/>
      <c r="Q171" s="627"/>
      <c r="R171" s="628"/>
    </row>
    <row r="172" ht="16.5" customHeight="1">
      <c r="A172" s="650"/>
      <c r="B172" s="650"/>
      <c r="C172" s="651"/>
      <c r="D172" s="651"/>
      <c r="E172" s="650"/>
      <c r="F172" s="650"/>
      <c r="G172" s="652"/>
      <c r="H172" s="650"/>
      <c r="I172" s="650"/>
      <c r="J172" s="651"/>
      <c r="K172" s="651"/>
      <c r="L172" s="653"/>
      <c r="M172" s="653"/>
      <c r="N172" s="653"/>
      <c r="O172" s="651"/>
      <c r="P172" s="627"/>
      <c r="Q172" s="627"/>
      <c r="R172" s="628"/>
    </row>
    <row r="173" ht="16.5" customHeight="1">
      <c r="A173" s="650"/>
      <c r="B173" s="650"/>
      <c r="C173" s="651"/>
      <c r="D173" s="651"/>
      <c r="E173" s="650"/>
      <c r="F173" s="650"/>
      <c r="G173" s="652"/>
      <c r="H173" s="650"/>
      <c r="I173" s="650"/>
      <c r="J173" s="651"/>
      <c r="K173" s="651"/>
      <c r="L173" s="653"/>
      <c r="M173" s="653"/>
      <c r="N173" s="653"/>
      <c r="O173" s="651"/>
      <c r="P173" s="627"/>
      <c r="Q173" s="627"/>
      <c r="R173" s="628"/>
    </row>
    <row r="174" ht="16.5" customHeight="1">
      <c r="A174" s="650"/>
      <c r="B174" s="650"/>
      <c r="C174" s="651"/>
      <c r="D174" s="651"/>
      <c r="E174" s="650"/>
      <c r="F174" s="650"/>
      <c r="G174" s="652"/>
      <c r="H174" s="650"/>
      <c r="I174" s="650"/>
      <c r="J174" s="651"/>
      <c r="K174" s="651"/>
      <c r="L174" s="653"/>
      <c r="M174" s="653"/>
      <c r="N174" s="653"/>
      <c r="O174" s="651"/>
      <c r="P174" s="627"/>
      <c r="Q174" s="627"/>
      <c r="R174" s="628"/>
    </row>
    <row r="175" ht="16.5" customHeight="1">
      <c r="A175" s="650"/>
      <c r="B175" s="650"/>
      <c r="C175" s="651"/>
      <c r="D175" s="651"/>
      <c r="E175" s="650"/>
      <c r="F175" s="650"/>
      <c r="G175" s="652"/>
      <c r="H175" s="650"/>
      <c r="I175" s="650"/>
      <c r="J175" s="651"/>
      <c r="K175" s="651"/>
      <c r="L175" s="653"/>
      <c r="M175" s="653"/>
      <c r="N175" s="653"/>
      <c r="O175" s="651"/>
      <c r="P175" s="627"/>
      <c r="Q175" s="627"/>
      <c r="R175" s="628"/>
    </row>
    <row r="176" ht="16.5" customHeight="1">
      <c r="A176" s="650"/>
      <c r="B176" s="650"/>
      <c r="C176" s="651"/>
      <c r="D176" s="651"/>
      <c r="E176" s="650"/>
      <c r="F176" s="650"/>
      <c r="G176" s="652"/>
      <c r="H176" s="650"/>
      <c r="I176" s="650"/>
      <c r="J176" s="651"/>
      <c r="K176" s="651"/>
      <c r="L176" s="653"/>
      <c r="M176" s="653"/>
      <c r="N176" s="653"/>
      <c r="O176" s="651"/>
      <c r="P176" s="627"/>
      <c r="Q176" s="627"/>
      <c r="R176" s="628"/>
    </row>
    <row r="177" ht="16.5" customHeight="1">
      <c r="A177" s="650"/>
      <c r="B177" s="650"/>
      <c r="C177" s="651"/>
      <c r="D177" s="651"/>
      <c r="E177" s="650"/>
      <c r="F177" s="650"/>
      <c r="G177" s="652"/>
      <c r="H177" s="650"/>
      <c r="I177" s="650"/>
      <c r="J177" s="651"/>
      <c r="K177" s="651"/>
      <c r="L177" s="653"/>
      <c r="M177" s="653"/>
      <c r="N177" s="653"/>
      <c r="O177" s="651"/>
      <c r="P177" s="627"/>
      <c r="Q177" s="627"/>
      <c r="R177" s="628"/>
    </row>
    <row r="178" ht="16.5" customHeight="1">
      <c r="A178" s="650"/>
      <c r="B178" s="650"/>
      <c r="C178" s="651"/>
      <c r="D178" s="651"/>
      <c r="E178" s="650"/>
      <c r="F178" s="650"/>
      <c r="G178" s="652"/>
      <c r="H178" s="650"/>
      <c r="I178" s="650"/>
      <c r="J178" s="651"/>
      <c r="K178" s="651"/>
      <c r="L178" s="653"/>
      <c r="M178" s="653"/>
      <c r="N178" s="653"/>
      <c r="O178" s="651"/>
      <c r="P178" s="627"/>
      <c r="Q178" s="627"/>
      <c r="R178" s="628"/>
    </row>
    <row r="179" ht="16.5" customHeight="1">
      <c r="A179" s="650"/>
      <c r="B179" s="650"/>
      <c r="C179" s="651"/>
      <c r="D179" s="651"/>
      <c r="E179" s="650"/>
      <c r="F179" s="650"/>
      <c r="G179" s="652"/>
      <c r="H179" s="650"/>
      <c r="I179" s="650"/>
      <c r="J179" s="651"/>
      <c r="K179" s="651"/>
      <c r="L179" s="653"/>
      <c r="M179" s="653"/>
      <c r="N179" s="653"/>
      <c r="O179" s="651"/>
      <c r="P179" s="627"/>
      <c r="Q179" s="627"/>
      <c r="R179" s="628"/>
    </row>
    <row r="180" ht="16.5" customHeight="1">
      <c r="A180" s="650"/>
      <c r="B180" s="650"/>
      <c r="C180" s="651"/>
      <c r="D180" s="651"/>
      <c r="E180" s="650"/>
      <c r="F180" s="650"/>
      <c r="G180" s="652"/>
      <c r="H180" s="650"/>
      <c r="I180" s="650"/>
      <c r="J180" s="651"/>
      <c r="K180" s="651"/>
      <c r="L180" s="653"/>
      <c r="M180" s="653"/>
      <c r="N180" s="653"/>
      <c r="O180" s="651"/>
      <c r="P180" s="627"/>
      <c r="Q180" s="627"/>
      <c r="R180" s="628"/>
    </row>
    <row r="181" ht="16.5" customHeight="1">
      <c r="A181" s="650"/>
      <c r="B181" s="650"/>
      <c r="C181" s="651"/>
      <c r="D181" s="651"/>
      <c r="E181" s="650"/>
      <c r="F181" s="650"/>
      <c r="G181" s="652"/>
      <c r="H181" s="650"/>
      <c r="I181" s="650"/>
      <c r="J181" s="651"/>
      <c r="K181" s="651"/>
      <c r="L181" s="653"/>
      <c r="M181" s="653"/>
      <c r="N181" s="653"/>
      <c r="O181" s="651"/>
      <c r="P181" s="627"/>
      <c r="Q181" s="627"/>
      <c r="R181" s="628"/>
    </row>
    <row r="182" ht="16.5" customHeight="1">
      <c r="A182" s="650"/>
      <c r="B182" s="650"/>
      <c r="C182" s="651"/>
      <c r="D182" s="651"/>
      <c r="E182" s="650"/>
      <c r="F182" s="650"/>
      <c r="G182" s="652"/>
      <c r="H182" s="650"/>
      <c r="I182" s="650"/>
      <c r="J182" s="651"/>
      <c r="K182" s="651"/>
      <c r="L182" s="653"/>
      <c r="M182" s="653"/>
      <c r="N182" s="653"/>
      <c r="O182" s="651"/>
      <c r="P182" s="627"/>
      <c r="Q182" s="627"/>
      <c r="R182" s="628"/>
    </row>
    <row r="183" ht="16.5" customHeight="1">
      <c r="A183" s="650"/>
      <c r="B183" s="650"/>
      <c r="C183" s="651"/>
      <c r="D183" s="651"/>
      <c r="E183" s="650"/>
      <c r="F183" s="650"/>
      <c r="G183" s="652"/>
      <c r="H183" s="650"/>
      <c r="I183" s="650"/>
      <c r="J183" s="651"/>
      <c r="K183" s="651"/>
      <c r="L183" s="653"/>
      <c r="M183" s="653"/>
      <c r="N183" s="653"/>
      <c r="O183" s="651"/>
      <c r="P183" s="627"/>
      <c r="Q183" s="627"/>
      <c r="R183" s="628"/>
    </row>
    <row r="184" ht="16.5" customHeight="1">
      <c r="A184" s="650"/>
      <c r="B184" s="650"/>
      <c r="C184" s="651"/>
      <c r="D184" s="651"/>
      <c r="E184" s="650"/>
      <c r="F184" s="650"/>
      <c r="G184" s="652"/>
      <c r="H184" s="650"/>
      <c r="I184" s="650"/>
      <c r="J184" s="651"/>
      <c r="K184" s="651"/>
      <c r="L184" s="653"/>
      <c r="M184" s="653"/>
      <c r="N184" s="653"/>
      <c r="O184" s="651"/>
      <c r="P184" s="627"/>
      <c r="Q184" s="627"/>
      <c r="R184" s="628"/>
    </row>
    <row r="185" ht="16.5" customHeight="1">
      <c r="A185" s="650"/>
      <c r="B185" s="650"/>
      <c r="C185" s="651"/>
      <c r="D185" s="651"/>
      <c r="E185" s="650"/>
      <c r="F185" s="650"/>
      <c r="G185" s="652"/>
      <c r="H185" s="650"/>
      <c r="I185" s="650"/>
      <c r="J185" s="651"/>
      <c r="K185" s="651"/>
      <c r="L185" s="653"/>
      <c r="M185" s="653"/>
      <c r="N185" s="653"/>
      <c r="O185" s="651"/>
      <c r="P185" s="627"/>
      <c r="Q185" s="627"/>
      <c r="R185" s="628"/>
    </row>
    <row r="186" ht="16.5" customHeight="1">
      <c r="A186" s="650"/>
      <c r="B186" s="650"/>
      <c r="C186" s="651"/>
      <c r="D186" s="651"/>
      <c r="E186" s="650"/>
      <c r="F186" s="650"/>
      <c r="G186" s="652"/>
      <c r="H186" s="650"/>
      <c r="I186" s="650"/>
      <c r="J186" s="651"/>
      <c r="K186" s="651"/>
      <c r="L186" s="653"/>
      <c r="M186" s="653"/>
      <c r="N186" s="653"/>
      <c r="O186" s="651"/>
      <c r="P186" s="627"/>
      <c r="Q186" s="627"/>
      <c r="R186" s="628"/>
    </row>
    <row r="187" ht="16.5" customHeight="1">
      <c r="A187" s="650"/>
      <c r="B187" s="650"/>
      <c r="C187" s="651"/>
      <c r="D187" s="651"/>
      <c r="E187" s="650"/>
      <c r="F187" s="650"/>
      <c r="G187" s="652"/>
      <c r="H187" s="650"/>
      <c r="I187" s="650"/>
      <c r="J187" s="651"/>
      <c r="K187" s="651"/>
      <c r="L187" s="653"/>
      <c r="M187" s="653"/>
      <c r="N187" s="653"/>
      <c r="O187" s="651"/>
      <c r="P187" s="627"/>
      <c r="Q187" s="627"/>
      <c r="R187" s="628"/>
    </row>
    <row r="188" ht="16.5" customHeight="1">
      <c r="A188" s="650"/>
      <c r="B188" s="650"/>
      <c r="C188" s="651"/>
      <c r="D188" s="651"/>
      <c r="E188" s="650"/>
      <c r="F188" s="650"/>
      <c r="G188" s="652"/>
      <c r="H188" s="650"/>
      <c r="I188" s="650"/>
      <c r="J188" s="651"/>
      <c r="K188" s="651"/>
      <c r="L188" s="653"/>
      <c r="M188" s="653"/>
      <c r="N188" s="653"/>
      <c r="O188" s="651"/>
      <c r="P188" s="627"/>
      <c r="Q188" s="627"/>
      <c r="R188" s="628"/>
    </row>
    <row r="189" ht="16.5" customHeight="1">
      <c r="A189" s="650"/>
      <c r="B189" s="650"/>
      <c r="C189" s="651"/>
      <c r="D189" s="651"/>
      <c r="E189" s="650"/>
      <c r="F189" s="650"/>
      <c r="G189" s="652"/>
      <c r="H189" s="650"/>
      <c r="I189" s="650"/>
      <c r="J189" s="651"/>
      <c r="K189" s="651"/>
      <c r="L189" s="653"/>
      <c r="M189" s="653"/>
      <c r="N189" s="653"/>
      <c r="O189" s="651"/>
      <c r="P189" s="627"/>
      <c r="Q189" s="627"/>
      <c r="R189" s="628"/>
    </row>
    <row r="190" ht="16.5" customHeight="1">
      <c r="A190" s="650"/>
      <c r="B190" s="650"/>
      <c r="C190" s="651"/>
      <c r="D190" s="651"/>
      <c r="E190" s="650"/>
      <c r="F190" s="650"/>
      <c r="G190" s="652"/>
      <c r="H190" s="650"/>
      <c r="I190" s="650"/>
      <c r="J190" s="651"/>
      <c r="K190" s="651"/>
      <c r="L190" s="653"/>
      <c r="M190" s="653"/>
      <c r="N190" s="653"/>
      <c r="O190" s="651"/>
      <c r="P190" s="627"/>
      <c r="Q190" s="627"/>
      <c r="R190" s="628"/>
    </row>
    <row r="191" ht="16.5" customHeight="1">
      <c r="A191" s="650"/>
      <c r="B191" s="650"/>
      <c r="C191" s="651"/>
      <c r="D191" s="651"/>
      <c r="E191" s="650"/>
      <c r="F191" s="650"/>
      <c r="G191" s="652"/>
      <c r="H191" s="650"/>
      <c r="I191" s="650"/>
      <c r="J191" s="651"/>
      <c r="K191" s="651"/>
      <c r="L191" s="653"/>
      <c r="M191" s="653"/>
      <c r="N191" s="653"/>
      <c r="O191" s="651"/>
      <c r="P191" s="627"/>
      <c r="Q191" s="627"/>
      <c r="R191" s="628"/>
    </row>
    <row r="192" ht="16.5" customHeight="1">
      <c r="A192" s="650"/>
      <c r="B192" s="650"/>
      <c r="C192" s="651"/>
      <c r="D192" s="651"/>
      <c r="E192" s="650"/>
      <c r="F192" s="650"/>
      <c r="G192" s="652"/>
      <c r="H192" s="650"/>
      <c r="I192" s="650"/>
      <c r="J192" s="651"/>
      <c r="K192" s="651"/>
      <c r="L192" s="653"/>
      <c r="M192" s="653"/>
      <c r="N192" s="653"/>
      <c r="O192" s="651"/>
      <c r="P192" s="627"/>
      <c r="Q192" s="627"/>
      <c r="R192" s="628"/>
    </row>
    <row r="193" ht="16.5" customHeight="1">
      <c r="A193" s="650"/>
      <c r="B193" s="650"/>
      <c r="C193" s="651"/>
      <c r="D193" s="651"/>
      <c r="E193" s="650"/>
      <c r="F193" s="650"/>
      <c r="G193" s="652"/>
      <c r="H193" s="650"/>
      <c r="I193" s="650"/>
      <c r="J193" s="651"/>
      <c r="K193" s="651"/>
      <c r="L193" s="653"/>
      <c r="M193" s="653"/>
      <c r="N193" s="653"/>
      <c r="O193" s="651"/>
      <c r="P193" s="627"/>
      <c r="Q193" s="627"/>
      <c r="R193" s="628"/>
    </row>
    <row r="194" ht="16.5" customHeight="1">
      <c r="A194" s="650"/>
      <c r="B194" s="650"/>
      <c r="C194" s="651"/>
      <c r="D194" s="651"/>
      <c r="E194" s="650"/>
      <c r="F194" s="650"/>
      <c r="G194" s="652"/>
      <c r="H194" s="650"/>
      <c r="I194" s="650"/>
      <c r="J194" s="651"/>
      <c r="K194" s="651"/>
      <c r="L194" s="653"/>
      <c r="M194" s="653"/>
      <c r="N194" s="653"/>
      <c r="O194" s="651"/>
      <c r="P194" s="627"/>
      <c r="Q194" s="627"/>
      <c r="R194" s="628"/>
    </row>
    <row r="195" ht="16.5" customHeight="1">
      <c r="A195" s="650"/>
      <c r="B195" s="650"/>
      <c r="C195" s="651"/>
      <c r="D195" s="651"/>
      <c r="E195" s="650"/>
      <c r="F195" s="650"/>
      <c r="G195" s="652"/>
      <c r="H195" s="650"/>
      <c r="I195" s="650"/>
      <c r="J195" s="651"/>
      <c r="K195" s="651"/>
      <c r="L195" s="653"/>
      <c r="M195" s="653"/>
      <c r="N195" s="653"/>
      <c r="O195" s="651"/>
      <c r="P195" s="627"/>
      <c r="Q195" s="627"/>
      <c r="R195" s="628"/>
    </row>
    <row r="196" ht="16.5" customHeight="1">
      <c r="A196" s="650"/>
      <c r="B196" s="650"/>
      <c r="C196" s="651"/>
      <c r="D196" s="651"/>
      <c r="E196" s="650"/>
      <c r="F196" s="650"/>
      <c r="G196" s="652"/>
      <c r="H196" s="650"/>
      <c r="I196" s="650"/>
      <c r="J196" s="651"/>
      <c r="K196" s="651"/>
      <c r="L196" s="653"/>
      <c r="M196" s="653"/>
      <c r="N196" s="653"/>
      <c r="O196" s="651"/>
      <c r="P196" s="627"/>
      <c r="Q196" s="627"/>
      <c r="R196" s="628"/>
    </row>
    <row r="197" ht="16.5" customHeight="1">
      <c r="A197" s="650"/>
      <c r="B197" s="650"/>
      <c r="C197" s="651"/>
      <c r="D197" s="651"/>
      <c r="E197" s="650"/>
      <c r="F197" s="650"/>
      <c r="G197" s="652"/>
      <c r="H197" s="650"/>
      <c r="I197" s="650"/>
      <c r="J197" s="651"/>
      <c r="K197" s="651"/>
      <c r="L197" s="653"/>
      <c r="M197" s="653"/>
      <c r="N197" s="653"/>
      <c r="O197" s="651"/>
      <c r="P197" s="627"/>
      <c r="Q197" s="627"/>
      <c r="R197" s="628"/>
    </row>
    <row r="198" ht="16.5" customHeight="1">
      <c r="A198" s="650"/>
      <c r="B198" s="650"/>
      <c r="C198" s="651"/>
      <c r="D198" s="651"/>
      <c r="E198" s="650"/>
      <c r="F198" s="650"/>
      <c r="G198" s="652"/>
      <c r="H198" s="650"/>
      <c r="I198" s="650"/>
      <c r="J198" s="651"/>
      <c r="K198" s="651"/>
      <c r="L198" s="653"/>
      <c r="M198" s="653"/>
      <c r="N198" s="653"/>
      <c r="O198" s="651"/>
      <c r="P198" s="627"/>
      <c r="Q198" s="627"/>
      <c r="R198" s="628"/>
    </row>
    <row r="199" ht="16.5" customHeight="1">
      <c r="A199" s="650"/>
      <c r="B199" s="650"/>
      <c r="C199" s="651"/>
      <c r="D199" s="651"/>
      <c r="E199" s="650"/>
      <c r="F199" s="650"/>
      <c r="G199" s="652"/>
      <c r="H199" s="650"/>
      <c r="I199" s="650"/>
      <c r="J199" s="651"/>
      <c r="K199" s="651"/>
      <c r="L199" s="653"/>
      <c r="M199" s="653"/>
      <c r="N199" s="653"/>
      <c r="O199" s="651"/>
      <c r="P199" s="627"/>
      <c r="Q199" s="627"/>
      <c r="R199" s="628"/>
    </row>
    <row r="200" ht="16.5" customHeight="1">
      <c r="A200" s="650"/>
      <c r="B200" s="650"/>
      <c r="C200" s="651"/>
      <c r="D200" s="651"/>
      <c r="E200" s="650"/>
      <c r="F200" s="650"/>
      <c r="G200" s="652"/>
      <c r="H200" s="650"/>
      <c r="I200" s="650"/>
      <c r="J200" s="651"/>
      <c r="K200" s="651"/>
      <c r="L200" s="653"/>
      <c r="M200" s="653"/>
      <c r="N200" s="653"/>
      <c r="O200" s="651"/>
      <c r="P200" s="627"/>
      <c r="Q200" s="627"/>
      <c r="R200" s="628"/>
    </row>
    <row r="201" ht="16.5" customHeight="1">
      <c r="A201" s="650"/>
      <c r="B201" s="650"/>
      <c r="C201" s="651"/>
      <c r="D201" s="651"/>
      <c r="E201" s="650"/>
      <c r="F201" s="650"/>
      <c r="G201" s="652"/>
      <c r="H201" s="650"/>
      <c r="I201" s="650"/>
      <c r="J201" s="651"/>
      <c r="K201" s="651"/>
      <c r="L201" s="653"/>
      <c r="M201" s="653"/>
      <c r="N201" s="653"/>
      <c r="O201" s="651"/>
      <c r="P201" s="627"/>
      <c r="Q201" s="627"/>
      <c r="R201" s="628"/>
    </row>
    <row r="202" ht="16.5" customHeight="1">
      <c r="A202" s="650"/>
      <c r="B202" s="650"/>
      <c r="C202" s="651"/>
      <c r="D202" s="651"/>
      <c r="E202" s="650"/>
      <c r="F202" s="650"/>
      <c r="G202" s="652"/>
      <c r="H202" s="650"/>
      <c r="I202" s="650"/>
      <c r="J202" s="651"/>
      <c r="K202" s="651"/>
      <c r="L202" s="653"/>
      <c r="M202" s="653"/>
      <c r="N202" s="653"/>
      <c r="O202" s="651"/>
      <c r="P202" s="627"/>
      <c r="Q202" s="627"/>
      <c r="R202" s="628"/>
    </row>
    <row r="203" ht="16.5" customHeight="1">
      <c r="A203" s="650"/>
      <c r="B203" s="650"/>
      <c r="C203" s="651"/>
      <c r="D203" s="651"/>
      <c r="E203" s="650"/>
      <c r="F203" s="650"/>
      <c r="G203" s="652"/>
      <c r="H203" s="650"/>
      <c r="I203" s="650"/>
      <c r="J203" s="651"/>
      <c r="K203" s="651"/>
      <c r="L203" s="653"/>
      <c r="M203" s="653"/>
      <c r="N203" s="653"/>
      <c r="O203" s="651"/>
      <c r="P203" s="627"/>
      <c r="Q203" s="627"/>
      <c r="R203" s="628"/>
    </row>
    <row r="204" ht="16.5" customHeight="1">
      <c r="A204" s="650"/>
      <c r="B204" s="650"/>
      <c r="C204" s="651"/>
      <c r="D204" s="651"/>
      <c r="E204" s="650"/>
      <c r="F204" s="650"/>
      <c r="G204" s="652"/>
      <c r="H204" s="650"/>
      <c r="I204" s="650"/>
      <c r="J204" s="651"/>
      <c r="K204" s="651"/>
      <c r="L204" s="653"/>
      <c r="M204" s="653"/>
      <c r="N204" s="653"/>
      <c r="O204" s="651"/>
      <c r="P204" s="627"/>
      <c r="Q204" s="627"/>
      <c r="R204" s="628"/>
    </row>
    <row r="205" ht="16.5" customHeight="1">
      <c r="A205" s="650"/>
      <c r="B205" s="650"/>
      <c r="C205" s="651"/>
      <c r="D205" s="651"/>
      <c r="E205" s="650"/>
      <c r="F205" s="650"/>
      <c r="G205" s="652"/>
      <c r="H205" s="650"/>
      <c r="I205" s="650"/>
      <c r="J205" s="651"/>
      <c r="K205" s="651"/>
      <c r="L205" s="653"/>
      <c r="M205" s="653"/>
      <c r="N205" s="653"/>
      <c r="O205" s="651"/>
      <c r="P205" s="627"/>
      <c r="Q205" s="627"/>
      <c r="R205" s="628"/>
    </row>
    <row r="206" ht="16.5" customHeight="1">
      <c r="A206" s="650"/>
      <c r="B206" s="650"/>
      <c r="C206" s="651"/>
      <c r="D206" s="651"/>
      <c r="E206" s="650"/>
      <c r="F206" s="650"/>
      <c r="G206" s="652"/>
      <c r="H206" s="650"/>
      <c r="I206" s="650"/>
      <c r="J206" s="651"/>
      <c r="K206" s="651"/>
      <c r="L206" s="653"/>
      <c r="M206" s="653"/>
      <c r="N206" s="653"/>
      <c r="O206" s="651"/>
      <c r="P206" s="627"/>
      <c r="Q206" s="627"/>
      <c r="R206" s="628"/>
    </row>
    <row r="207" ht="16.5" customHeight="1">
      <c r="A207" s="650"/>
      <c r="B207" s="650"/>
      <c r="C207" s="651"/>
      <c r="D207" s="651"/>
      <c r="E207" s="650"/>
      <c r="F207" s="650"/>
      <c r="G207" s="652"/>
      <c r="H207" s="650"/>
      <c r="I207" s="650"/>
      <c r="J207" s="651"/>
      <c r="K207" s="651"/>
      <c r="L207" s="653"/>
      <c r="M207" s="653"/>
      <c r="N207" s="653"/>
      <c r="O207" s="651"/>
      <c r="P207" s="627"/>
      <c r="Q207" s="627"/>
      <c r="R207" s="628"/>
    </row>
    <row r="208" ht="16.5" customHeight="1">
      <c r="A208" s="650"/>
      <c r="B208" s="650"/>
      <c r="C208" s="651"/>
      <c r="D208" s="651"/>
      <c r="E208" s="650"/>
      <c r="F208" s="650"/>
      <c r="G208" s="652"/>
      <c r="H208" s="650"/>
      <c r="I208" s="650"/>
      <c r="J208" s="651"/>
      <c r="K208" s="651"/>
      <c r="L208" s="653"/>
      <c r="M208" s="653"/>
      <c r="N208" s="653"/>
      <c r="O208" s="651"/>
      <c r="P208" s="627"/>
      <c r="Q208" s="627"/>
      <c r="R208" s="628"/>
    </row>
    <row r="209" ht="16.5" customHeight="1">
      <c r="A209" s="650"/>
      <c r="B209" s="650"/>
      <c r="C209" s="651"/>
      <c r="D209" s="651"/>
      <c r="E209" s="650"/>
      <c r="F209" s="650"/>
      <c r="G209" s="652"/>
      <c r="H209" s="650"/>
      <c r="I209" s="650"/>
      <c r="J209" s="651"/>
      <c r="K209" s="651"/>
      <c r="L209" s="653"/>
      <c r="M209" s="653"/>
      <c r="N209" s="653"/>
      <c r="O209" s="651"/>
      <c r="P209" s="627"/>
      <c r="Q209" s="627"/>
      <c r="R209" s="628"/>
    </row>
    <row r="210" ht="16.5" customHeight="1">
      <c r="A210" s="650"/>
      <c r="B210" s="650"/>
      <c r="C210" s="651"/>
      <c r="D210" s="651"/>
      <c r="E210" s="650"/>
      <c r="F210" s="650"/>
      <c r="G210" s="652"/>
      <c r="H210" s="650"/>
      <c r="I210" s="650"/>
      <c r="J210" s="651"/>
      <c r="K210" s="651"/>
      <c r="L210" s="653"/>
      <c r="M210" s="653"/>
      <c r="N210" s="653"/>
      <c r="O210" s="651"/>
      <c r="P210" s="627"/>
      <c r="Q210" s="627"/>
      <c r="R210" s="628"/>
    </row>
    <row r="211" ht="16.5" customHeight="1">
      <c r="A211" s="650"/>
      <c r="B211" s="650"/>
      <c r="C211" s="651"/>
      <c r="D211" s="651"/>
      <c r="E211" s="650"/>
      <c r="F211" s="650"/>
      <c r="G211" s="652"/>
      <c r="H211" s="650"/>
      <c r="I211" s="650"/>
      <c r="J211" s="651"/>
      <c r="K211" s="651"/>
      <c r="L211" s="653"/>
      <c r="M211" s="653"/>
      <c r="N211" s="653"/>
      <c r="O211" s="651"/>
      <c r="P211" s="627"/>
      <c r="Q211" s="627"/>
      <c r="R211" s="628"/>
    </row>
    <row r="212" ht="16.5" customHeight="1">
      <c r="A212" s="650"/>
      <c r="B212" s="650"/>
      <c r="C212" s="651"/>
      <c r="D212" s="651"/>
      <c r="E212" s="650"/>
      <c r="F212" s="650"/>
      <c r="G212" s="652"/>
      <c r="H212" s="650"/>
      <c r="I212" s="650"/>
      <c r="J212" s="651"/>
      <c r="K212" s="651"/>
      <c r="L212" s="653"/>
      <c r="M212" s="653"/>
      <c r="N212" s="653"/>
      <c r="O212" s="651"/>
      <c r="P212" s="627"/>
      <c r="Q212" s="627"/>
      <c r="R212" s="628"/>
    </row>
    <row r="213" ht="16.5" customHeight="1">
      <c r="A213" s="650"/>
      <c r="B213" s="650"/>
      <c r="C213" s="651"/>
      <c r="D213" s="651"/>
      <c r="E213" s="650"/>
      <c r="F213" s="650"/>
      <c r="G213" s="652"/>
      <c r="H213" s="650"/>
      <c r="I213" s="650"/>
      <c r="J213" s="651"/>
      <c r="K213" s="651"/>
      <c r="L213" s="653"/>
      <c r="M213" s="653"/>
      <c r="N213" s="653"/>
      <c r="O213" s="651"/>
      <c r="P213" s="627"/>
      <c r="Q213" s="627"/>
      <c r="R213" s="628"/>
    </row>
    <row r="214" ht="16.5" customHeight="1">
      <c r="A214" s="650"/>
      <c r="B214" s="650"/>
      <c r="C214" s="651"/>
      <c r="D214" s="651"/>
      <c r="E214" s="650"/>
      <c r="F214" s="650"/>
      <c r="G214" s="652"/>
      <c r="H214" s="650"/>
      <c r="I214" s="650"/>
      <c r="J214" s="651"/>
      <c r="K214" s="651"/>
      <c r="L214" s="653"/>
      <c r="M214" s="653"/>
      <c r="N214" s="653"/>
      <c r="O214" s="651"/>
      <c r="P214" s="627"/>
      <c r="Q214" s="627"/>
      <c r="R214" s="628"/>
    </row>
    <row r="215" ht="16.5" customHeight="1">
      <c r="A215" s="650"/>
      <c r="B215" s="650"/>
      <c r="C215" s="651"/>
      <c r="D215" s="651"/>
      <c r="E215" s="650"/>
      <c r="F215" s="650"/>
      <c r="G215" s="652"/>
      <c r="H215" s="650"/>
      <c r="I215" s="650"/>
      <c r="J215" s="651"/>
      <c r="K215" s="651"/>
      <c r="L215" s="653"/>
      <c r="M215" s="653"/>
      <c r="N215" s="653"/>
      <c r="O215" s="651"/>
      <c r="P215" s="627"/>
      <c r="Q215" s="627"/>
      <c r="R215" s="628"/>
    </row>
    <row r="216" ht="16.5" customHeight="1">
      <c r="A216" s="650"/>
      <c r="B216" s="650"/>
      <c r="C216" s="651"/>
      <c r="D216" s="651"/>
      <c r="E216" s="650"/>
      <c r="F216" s="650"/>
      <c r="G216" s="652"/>
      <c r="H216" s="650"/>
      <c r="I216" s="650"/>
      <c r="J216" s="651"/>
      <c r="K216" s="651"/>
      <c r="L216" s="653"/>
      <c r="M216" s="653"/>
      <c r="N216" s="653"/>
      <c r="O216" s="651"/>
      <c r="P216" s="627"/>
      <c r="Q216" s="627"/>
      <c r="R216" s="628"/>
    </row>
    <row r="217" ht="16.5" customHeight="1">
      <c r="A217" s="650"/>
      <c r="B217" s="650"/>
      <c r="C217" s="651"/>
      <c r="D217" s="651"/>
      <c r="E217" s="650"/>
      <c r="F217" s="650"/>
      <c r="G217" s="652"/>
      <c r="H217" s="650"/>
      <c r="I217" s="650"/>
      <c r="J217" s="651"/>
      <c r="K217" s="651"/>
      <c r="L217" s="653"/>
      <c r="M217" s="653"/>
      <c r="N217" s="653"/>
      <c r="O217" s="651"/>
      <c r="P217" s="627"/>
      <c r="Q217" s="627"/>
      <c r="R217" s="628"/>
    </row>
    <row r="218" ht="16.5" customHeight="1">
      <c r="A218" s="650"/>
      <c r="B218" s="650"/>
      <c r="C218" s="651"/>
      <c r="D218" s="651"/>
      <c r="E218" s="650"/>
      <c r="F218" s="650"/>
      <c r="G218" s="652"/>
      <c r="H218" s="650"/>
      <c r="I218" s="650"/>
      <c r="J218" s="651"/>
      <c r="K218" s="651"/>
      <c r="L218" s="653"/>
      <c r="M218" s="653"/>
      <c r="N218" s="653"/>
      <c r="O218" s="651"/>
      <c r="P218" s="627"/>
      <c r="Q218" s="627"/>
      <c r="R218" s="628"/>
    </row>
    <row r="219" ht="16.5" customHeight="1">
      <c r="A219" s="650"/>
      <c r="B219" s="650"/>
      <c r="C219" s="651"/>
      <c r="D219" s="651"/>
      <c r="E219" s="650"/>
      <c r="F219" s="650"/>
      <c r="G219" s="652"/>
      <c r="H219" s="650"/>
      <c r="I219" s="650"/>
      <c r="J219" s="651"/>
      <c r="K219" s="651"/>
      <c r="L219" s="653"/>
      <c r="M219" s="653"/>
      <c r="N219" s="653"/>
      <c r="O219" s="651"/>
      <c r="P219" s="627"/>
      <c r="Q219" s="627"/>
      <c r="R219" s="628"/>
    </row>
    <row r="220" ht="16.5" customHeight="1">
      <c r="A220" s="650"/>
      <c r="B220" s="650"/>
      <c r="C220" s="651"/>
      <c r="D220" s="651"/>
      <c r="E220" s="650"/>
      <c r="F220" s="650"/>
      <c r="G220" s="652"/>
      <c r="H220" s="650"/>
      <c r="I220" s="650"/>
      <c r="J220" s="651"/>
      <c r="K220" s="651"/>
      <c r="L220" s="653"/>
      <c r="M220" s="653"/>
      <c r="N220" s="653"/>
      <c r="O220" s="651"/>
      <c r="P220" s="627"/>
      <c r="Q220" s="627"/>
      <c r="R220" s="628"/>
    </row>
    <row r="221" ht="16.5" customHeight="1">
      <c r="A221" s="650"/>
      <c r="B221" s="650"/>
      <c r="C221" s="651"/>
      <c r="D221" s="651"/>
      <c r="E221" s="650"/>
      <c r="F221" s="650"/>
      <c r="G221" s="652"/>
      <c r="H221" s="650"/>
      <c r="I221" s="650"/>
      <c r="J221" s="651"/>
      <c r="K221" s="651"/>
      <c r="L221" s="653"/>
      <c r="M221" s="653"/>
      <c r="N221" s="653"/>
      <c r="O221" s="651"/>
      <c r="P221" s="627"/>
      <c r="Q221" s="627"/>
      <c r="R221" s="628"/>
    </row>
    <row r="222" ht="16.5" customHeight="1">
      <c r="A222" s="650"/>
      <c r="B222" s="650"/>
      <c r="C222" s="651"/>
      <c r="D222" s="651"/>
      <c r="E222" s="650"/>
      <c r="F222" s="650"/>
      <c r="G222" s="652"/>
      <c r="H222" s="650"/>
      <c r="I222" s="650"/>
      <c r="J222" s="651"/>
      <c r="K222" s="651"/>
      <c r="L222" s="653"/>
      <c r="M222" s="653"/>
      <c r="N222" s="653"/>
      <c r="O222" s="651"/>
      <c r="P222" s="627"/>
      <c r="Q222" s="627"/>
      <c r="R222" s="628"/>
    </row>
    <row r="223" ht="16.5" customHeight="1">
      <c r="A223" s="650"/>
      <c r="B223" s="650"/>
      <c r="C223" s="651"/>
      <c r="D223" s="651"/>
      <c r="E223" s="650"/>
      <c r="F223" s="650"/>
      <c r="G223" s="652"/>
      <c r="H223" s="650"/>
      <c r="I223" s="650"/>
      <c r="J223" s="651"/>
      <c r="K223" s="651"/>
      <c r="L223" s="653"/>
      <c r="M223" s="653"/>
      <c r="N223" s="653"/>
      <c r="O223" s="651"/>
      <c r="P223" s="627"/>
      <c r="Q223" s="627"/>
      <c r="R223" s="628"/>
    </row>
    <row r="224" ht="16.5" customHeight="1">
      <c r="A224" s="650"/>
      <c r="B224" s="650"/>
      <c r="C224" s="651"/>
      <c r="D224" s="651"/>
      <c r="E224" s="650"/>
      <c r="F224" s="650"/>
      <c r="G224" s="652"/>
      <c r="H224" s="650"/>
      <c r="I224" s="650"/>
      <c r="J224" s="651"/>
      <c r="K224" s="651"/>
      <c r="L224" s="653"/>
      <c r="M224" s="653"/>
      <c r="N224" s="653"/>
      <c r="O224" s="651"/>
      <c r="P224" s="627"/>
      <c r="Q224" s="627"/>
      <c r="R224" s="628"/>
    </row>
    <row r="225" ht="16.5" customHeight="1">
      <c r="A225" s="650"/>
      <c r="B225" s="650"/>
      <c r="C225" s="651"/>
      <c r="D225" s="651"/>
      <c r="E225" s="650"/>
      <c r="F225" s="650"/>
      <c r="G225" s="652"/>
      <c r="H225" s="650"/>
      <c r="I225" s="650"/>
      <c r="J225" s="651"/>
      <c r="K225" s="651"/>
      <c r="L225" s="653"/>
      <c r="M225" s="653"/>
      <c r="N225" s="653"/>
      <c r="O225" s="651"/>
      <c r="P225" s="627"/>
      <c r="Q225" s="627"/>
      <c r="R225" s="628"/>
    </row>
    <row r="226" ht="16.5" customHeight="1">
      <c r="A226" s="650"/>
      <c r="B226" s="650"/>
      <c r="C226" s="651"/>
      <c r="D226" s="651"/>
      <c r="E226" s="650"/>
      <c r="F226" s="650"/>
      <c r="G226" s="652"/>
      <c r="H226" s="650"/>
      <c r="I226" s="650"/>
      <c r="J226" s="651"/>
      <c r="K226" s="651"/>
      <c r="L226" s="653"/>
      <c r="M226" s="653"/>
      <c r="N226" s="653"/>
      <c r="O226" s="651"/>
      <c r="P226" s="627"/>
      <c r="Q226" s="627"/>
      <c r="R226" s="628"/>
    </row>
    <row r="227" ht="16.5" customHeight="1">
      <c r="A227" s="650"/>
      <c r="B227" s="650"/>
      <c r="C227" s="651"/>
      <c r="D227" s="651"/>
      <c r="E227" s="650"/>
      <c r="F227" s="650"/>
      <c r="G227" s="652"/>
      <c r="H227" s="650"/>
      <c r="I227" s="650"/>
      <c r="J227" s="651"/>
      <c r="K227" s="651"/>
      <c r="L227" s="653"/>
      <c r="M227" s="653"/>
      <c r="N227" s="653"/>
      <c r="O227" s="651"/>
      <c r="P227" s="627"/>
      <c r="Q227" s="627"/>
      <c r="R227" s="628"/>
    </row>
    <row r="228" ht="16.5" customHeight="1">
      <c r="A228" s="650"/>
      <c r="B228" s="650"/>
      <c r="C228" s="651"/>
      <c r="D228" s="651"/>
      <c r="E228" s="650"/>
      <c r="F228" s="650"/>
      <c r="G228" s="652"/>
      <c r="H228" s="650"/>
      <c r="I228" s="650"/>
      <c r="J228" s="651"/>
      <c r="K228" s="651"/>
      <c r="L228" s="653"/>
      <c r="M228" s="653"/>
      <c r="N228" s="653"/>
      <c r="O228" s="651"/>
      <c r="P228" s="627"/>
      <c r="Q228" s="627"/>
      <c r="R228" s="628"/>
    </row>
    <row r="229" ht="16.5" customHeight="1">
      <c r="A229" s="650"/>
      <c r="B229" s="650"/>
      <c r="C229" s="651"/>
      <c r="D229" s="651"/>
      <c r="E229" s="650"/>
      <c r="F229" s="650"/>
      <c r="G229" s="652"/>
      <c r="H229" s="650"/>
      <c r="I229" s="650"/>
      <c r="J229" s="651"/>
      <c r="K229" s="651"/>
      <c r="L229" s="653"/>
      <c r="M229" s="653"/>
      <c r="N229" s="653"/>
      <c r="O229" s="651"/>
      <c r="P229" s="627"/>
      <c r="Q229" s="627"/>
      <c r="R229" s="628"/>
    </row>
    <row r="230" ht="16.5" customHeight="1">
      <c r="A230" s="650"/>
      <c r="B230" s="650"/>
      <c r="C230" s="651"/>
      <c r="D230" s="651"/>
      <c r="E230" s="650"/>
      <c r="F230" s="650"/>
      <c r="G230" s="652"/>
      <c r="H230" s="650"/>
      <c r="I230" s="650"/>
      <c r="J230" s="651"/>
      <c r="K230" s="651"/>
      <c r="L230" s="653"/>
      <c r="M230" s="653"/>
      <c r="N230" s="653"/>
      <c r="O230" s="651"/>
      <c r="P230" s="627"/>
      <c r="Q230" s="627"/>
      <c r="R230" s="628"/>
    </row>
    <row r="231" ht="16.5" customHeight="1">
      <c r="A231" s="650"/>
      <c r="B231" s="650"/>
      <c r="C231" s="651"/>
      <c r="D231" s="651"/>
      <c r="E231" s="650"/>
      <c r="F231" s="650"/>
      <c r="G231" s="652"/>
      <c r="H231" s="650"/>
      <c r="I231" s="650"/>
      <c r="J231" s="651"/>
      <c r="K231" s="651"/>
      <c r="L231" s="653"/>
      <c r="M231" s="653"/>
      <c r="N231" s="653"/>
      <c r="O231" s="651"/>
      <c r="P231" s="627"/>
      <c r="Q231" s="627"/>
      <c r="R231" s="628"/>
    </row>
    <row r="232" ht="16.5" customHeight="1">
      <c r="A232" s="650"/>
      <c r="B232" s="650"/>
      <c r="C232" s="651"/>
      <c r="D232" s="651"/>
      <c r="E232" s="650"/>
      <c r="F232" s="650"/>
      <c r="G232" s="652"/>
      <c r="H232" s="650"/>
      <c r="I232" s="650"/>
      <c r="J232" s="651"/>
      <c r="K232" s="651"/>
      <c r="L232" s="653"/>
      <c r="M232" s="653"/>
      <c r="N232" s="653"/>
      <c r="O232" s="651"/>
      <c r="P232" s="627"/>
      <c r="Q232" s="627"/>
      <c r="R232" s="628"/>
    </row>
    <row r="233" ht="16.5" customHeight="1">
      <c r="A233" s="650"/>
      <c r="B233" s="650"/>
      <c r="C233" s="651"/>
      <c r="D233" s="651"/>
      <c r="E233" s="650"/>
      <c r="F233" s="650"/>
      <c r="G233" s="652"/>
      <c r="H233" s="650"/>
      <c r="I233" s="650"/>
      <c r="J233" s="651"/>
      <c r="K233" s="651"/>
      <c r="L233" s="653"/>
      <c r="M233" s="653"/>
      <c r="N233" s="653"/>
      <c r="O233" s="651"/>
      <c r="P233" s="627"/>
      <c r="Q233" s="627"/>
      <c r="R233" s="628"/>
    </row>
    <row r="234" ht="16.5" customHeight="1">
      <c r="A234" s="650"/>
      <c r="B234" s="650"/>
      <c r="C234" s="651"/>
      <c r="D234" s="651"/>
      <c r="E234" s="650"/>
      <c r="F234" s="650"/>
      <c r="G234" s="652"/>
      <c r="H234" s="650"/>
      <c r="I234" s="650"/>
      <c r="J234" s="651"/>
      <c r="K234" s="651"/>
      <c r="L234" s="653"/>
      <c r="M234" s="653"/>
      <c r="N234" s="653"/>
      <c r="O234" s="651"/>
      <c r="P234" s="627"/>
      <c r="Q234" s="627"/>
      <c r="R234" s="628"/>
    </row>
    <row r="235" ht="16.5" customHeight="1">
      <c r="A235" s="650"/>
      <c r="B235" s="650"/>
      <c r="C235" s="651"/>
      <c r="D235" s="651"/>
      <c r="E235" s="650"/>
      <c r="F235" s="650"/>
      <c r="G235" s="652"/>
      <c r="H235" s="650"/>
      <c r="I235" s="650"/>
      <c r="J235" s="651"/>
      <c r="K235" s="651"/>
      <c r="L235" s="653"/>
      <c r="M235" s="653"/>
      <c r="N235" s="653"/>
      <c r="O235" s="651"/>
      <c r="P235" s="627"/>
      <c r="Q235" s="627"/>
      <c r="R235" s="628"/>
    </row>
    <row r="236" ht="16.5" customHeight="1">
      <c r="A236" s="650"/>
      <c r="B236" s="650"/>
      <c r="C236" s="651"/>
      <c r="D236" s="651"/>
      <c r="E236" s="650"/>
      <c r="F236" s="650"/>
      <c r="G236" s="652"/>
      <c r="H236" s="650"/>
      <c r="I236" s="650"/>
      <c r="J236" s="651"/>
      <c r="K236" s="651"/>
      <c r="L236" s="653"/>
      <c r="M236" s="653"/>
      <c r="N236" s="653"/>
      <c r="O236" s="651"/>
      <c r="P236" s="627"/>
      <c r="Q236" s="627"/>
      <c r="R236" s="628"/>
    </row>
    <row r="237" ht="16.5" customHeight="1">
      <c r="A237" s="650"/>
      <c r="B237" s="650"/>
      <c r="C237" s="651"/>
      <c r="D237" s="651"/>
      <c r="E237" s="650"/>
      <c r="F237" s="650"/>
      <c r="G237" s="652"/>
      <c r="H237" s="650"/>
      <c r="I237" s="650"/>
      <c r="J237" s="651"/>
      <c r="K237" s="651"/>
      <c r="L237" s="653"/>
      <c r="M237" s="653"/>
      <c r="N237" s="653"/>
      <c r="O237" s="651"/>
      <c r="P237" s="627"/>
      <c r="Q237" s="627"/>
      <c r="R237" s="628"/>
    </row>
    <row r="238" ht="16.5" customHeight="1">
      <c r="A238" s="650"/>
      <c r="B238" s="650"/>
      <c r="C238" s="651"/>
      <c r="D238" s="651"/>
      <c r="E238" s="650"/>
      <c r="F238" s="650"/>
      <c r="G238" s="652"/>
      <c r="H238" s="650"/>
      <c r="I238" s="650"/>
      <c r="J238" s="651"/>
      <c r="K238" s="651"/>
      <c r="L238" s="653"/>
      <c r="M238" s="653"/>
      <c r="N238" s="653"/>
      <c r="O238" s="651"/>
      <c r="P238" s="627"/>
      <c r="Q238" s="627"/>
      <c r="R238" s="628"/>
    </row>
    <row r="239" ht="16.5" customHeight="1">
      <c r="A239" s="650"/>
      <c r="B239" s="650"/>
      <c r="C239" s="651"/>
      <c r="D239" s="651"/>
      <c r="E239" s="650"/>
      <c r="F239" s="650"/>
      <c r="G239" s="652"/>
      <c r="H239" s="650"/>
      <c r="I239" s="650"/>
      <c r="J239" s="651"/>
      <c r="K239" s="651"/>
      <c r="L239" s="653"/>
      <c r="M239" s="653"/>
      <c r="N239" s="653"/>
      <c r="O239" s="651"/>
      <c r="P239" s="627"/>
      <c r="Q239" s="627"/>
      <c r="R239" s="628"/>
    </row>
    <row r="240" ht="16.5" customHeight="1">
      <c r="A240" s="650"/>
      <c r="B240" s="650"/>
      <c r="C240" s="651"/>
      <c r="D240" s="651"/>
      <c r="E240" s="650"/>
      <c r="F240" s="650"/>
      <c r="G240" s="652"/>
      <c r="H240" s="650"/>
      <c r="I240" s="650"/>
      <c r="J240" s="651"/>
      <c r="K240" s="651"/>
      <c r="L240" s="653"/>
      <c r="M240" s="653"/>
      <c r="N240" s="653"/>
      <c r="O240" s="651"/>
      <c r="P240" s="627"/>
      <c r="Q240" s="627"/>
      <c r="R240" s="628"/>
    </row>
    <row r="241" ht="16.5" customHeight="1">
      <c r="A241" s="650"/>
      <c r="B241" s="650"/>
      <c r="C241" s="651"/>
      <c r="D241" s="651"/>
      <c r="E241" s="650"/>
      <c r="F241" s="650"/>
      <c r="G241" s="652"/>
      <c r="H241" s="650"/>
      <c r="I241" s="650"/>
      <c r="J241" s="651"/>
      <c r="K241" s="651"/>
      <c r="L241" s="653"/>
      <c r="M241" s="653"/>
      <c r="N241" s="653"/>
      <c r="O241" s="651"/>
      <c r="P241" s="627"/>
      <c r="Q241" s="627"/>
      <c r="R241" s="628"/>
    </row>
    <row r="242" ht="16.5" customHeight="1">
      <c r="A242" s="650"/>
      <c r="B242" s="650"/>
      <c r="C242" s="651"/>
      <c r="D242" s="651"/>
      <c r="E242" s="650"/>
      <c r="F242" s="650"/>
      <c r="G242" s="652"/>
      <c r="H242" s="650"/>
      <c r="I242" s="650"/>
      <c r="J242" s="651"/>
      <c r="K242" s="651"/>
      <c r="L242" s="653"/>
      <c r="M242" s="653"/>
      <c r="N242" s="653"/>
      <c r="O242" s="651"/>
      <c r="P242" s="627"/>
      <c r="Q242" s="627"/>
      <c r="R242" s="628"/>
    </row>
    <row r="243" ht="16.5" customHeight="1">
      <c r="A243" s="650"/>
      <c r="B243" s="650"/>
      <c r="C243" s="651"/>
      <c r="D243" s="651"/>
      <c r="E243" s="650"/>
      <c r="F243" s="650"/>
      <c r="G243" s="652"/>
      <c r="H243" s="650"/>
      <c r="I243" s="650"/>
      <c r="J243" s="651"/>
      <c r="K243" s="651"/>
      <c r="L243" s="653"/>
      <c r="M243" s="653"/>
      <c r="N243" s="653"/>
      <c r="O243" s="651"/>
      <c r="P243" s="627"/>
      <c r="Q243" s="627"/>
      <c r="R243" s="628"/>
    </row>
    <row r="244" ht="16.5" customHeight="1">
      <c r="A244" s="650"/>
      <c r="B244" s="650"/>
      <c r="C244" s="651"/>
      <c r="D244" s="651"/>
      <c r="E244" s="650"/>
      <c r="F244" s="650"/>
      <c r="G244" s="652"/>
      <c r="H244" s="650"/>
      <c r="I244" s="650"/>
      <c r="J244" s="651"/>
      <c r="K244" s="651"/>
      <c r="L244" s="653"/>
      <c r="M244" s="653"/>
      <c r="N244" s="653"/>
      <c r="O244" s="651"/>
      <c r="P244" s="627"/>
      <c r="Q244" s="627"/>
      <c r="R244" s="628"/>
    </row>
    <row r="245" ht="16.5" customHeight="1">
      <c r="A245" s="650"/>
      <c r="B245" s="650"/>
      <c r="C245" s="651"/>
      <c r="D245" s="651"/>
      <c r="E245" s="650"/>
      <c r="F245" s="650"/>
      <c r="G245" s="652"/>
      <c r="H245" s="650"/>
      <c r="I245" s="650"/>
      <c r="J245" s="651"/>
      <c r="K245" s="651"/>
      <c r="L245" s="653"/>
      <c r="M245" s="653"/>
      <c r="N245" s="653"/>
      <c r="O245" s="651"/>
      <c r="P245" s="627"/>
      <c r="Q245" s="627"/>
      <c r="R245" s="628"/>
    </row>
    <row r="246" ht="16.5" customHeight="1">
      <c r="A246" s="650"/>
      <c r="B246" s="650"/>
      <c r="C246" s="651"/>
      <c r="D246" s="651"/>
      <c r="E246" s="650"/>
      <c r="F246" s="650"/>
      <c r="G246" s="652"/>
      <c r="H246" s="650"/>
      <c r="I246" s="650"/>
      <c r="J246" s="651"/>
      <c r="K246" s="651"/>
      <c r="L246" s="653"/>
      <c r="M246" s="653"/>
      <c r="N246" s="653"/>
      <c r="O246" s="651"/>
      <c r="P246" s="627"/>
      <c r="Q246" s="627"/>
      <c r="R246" s="628"/>
    </row>
    <row r="247" ht="16.5" customHeight="1">
      <c r="A247" s="650"/>
      <c r="B247" s="650"/>
      <c r="C247" s="651"/>
      <c r="D247" s="651"/>
      <c r="E247" s="650"/>
      <c r="F247" s="650"/>
      <c r="G247" s="652"/>
      <c r="H247" s="650"/>
      <c r="I247" s="650"/>
      <c r="J247" s="651"/>
      <c r="K247" s="651"/>
      <c r="L247" s="653"/>
      <c r="M247" s="653"/>
      <c r="N247" s="653"/>
      <c r="O247" s="651"/>
      <c r="P247" s="627"/>
      <c r="Q247" s="627"/>
      <c r="R247" s="628"/>
    </row>
    <row r="248" ht="16.5" customHeight="1">
      <c r="A248" s="650"/>
      <c r="B248" s="650"/>
      <c r="C248" s="651"/>
      <c r="D248" s="651"/>
      <c r="E248" s="650"/>
      <c r="F248" s="650"/>
      <c r="G248" s="652"/>
      <c r="H248" s="650"/>
      <c r="I248" s="650"/>
      <c r="J248" s="651"/>
      <c r="K248" s="651"/>
      <c r="L248" s="653"/>
      <c r="M248" s="653"/>
      <c r="N248" s="653"/>
      <c r="O248" s="651"/>
      <c r="P248" s="627"/>
      <c r="Q248" s="627"/>
      <c r="R248" s="628"/>
    </row>
    <row r="249" ht="16.5" customHeight="1">
      <c r="A249" s="650"/>
      <c r="B249" s="650"/>
      <c r="C249" s="651"/>
      <c r="D249" s="651"/>
      <c r="E249" s="650"/>
      <c r="F249" s="650"/>
      <c r="G249" s="652"/>
      <c r="H249" s="650"/>
      <c r="I249" s="650"/>
      <c r="J249" s="651"/>
      <c r="K249" s="651"/>
      <c r="L249" s="653"/>
      <c r="M249" s="653"/>
      <c r="N249" s="653"/>
      <c r="O249" s="651"/>
      <c r="P249" s="627"/>
      <c r="Q249" s="627"/>
      <c r="R249" s="628"/>
    </row>
    <row r="250" ht="16.5" customHeight="1">
      <c r="A250" s="650"/>
      <c r="B250" s="650"/>
      <c r="C250" s="651"/>
      <c r="D250" s="651"/>
      <c r="E250" s="650"/>
      <c r="F250" s="650"/>
      <c r="G250" s="652"/>
      <c r="H250" s="650"/>
      <c r="I250" s="650"/>
      <c r="J250" s="651"/>
      <c r="K250" s="651"/>
      <c r="L250" s="653"/>
      <c r="M250" s="653"/>
      <c r="N250" s="653"/>
      <c r="O250" s="651"/>
      <c r="P250" s="627"/>
      <c r="Q250" s="627"/>
      <c r="R250" s="628"/>
    </row>
    <row r="251" ht="16.5" customHeight="1">
      <c r="A251" s="650"/>
      <c r="B251" s="650"/>
      <c r="C251" s="651"/>
      <c r="D251" s="651"/>
      <c r="E251" s="650"/>
      <c r="F251" s="650"/>
      <c r="G251" s="652"/>
      <c r="H251" s="650"/>
      <c r="I251" s="650"/>
      <c r="J251" s="651"/>
      <c r="K251" s="651"/>
      <c r="L251" s="653"/>
      <c r="M251" s="653"/>
      <c r="N251" s="653"/>
      <c r="O251" s="651"/>
      <c r="P251" s="627"/>
      <c r="Q251" s="627"/>
      <c r="R251" s="628"/>
    </row>
    <row r="252" ht="16.5" customHeight="1">
      <c r="A252" s="650"/>
      <c r="B252" s="650"/>
      <c r="C252" s="651"/>
      <c r="D252" s="651"/>
      <c r="E252" s="650"/>
      <c r="F252" s="650"/>
      <c r="G252" s="652"/>
      <c r="H252" s="650"/>
      <c r="I252" s="650"/>
      <c r="J252" s="651"/>
      <c r="K252" s="651"/>
      <c r="L252" s="653"/>
      <c r="M252" s="653"/>
      <c r="N252" s="653"/>
      <c r="O252" s="651"/>
      <c r="P252" s="627"/>
      <c r="Q252" s="627"/>
      <c r="R252" s="628"/>
    </row>
    <row r="253" ht="16.5" customHeight="1">
      <c r="A253" s="650"/>
      <c r="B253" s="650"/>
      <c r="C253" s="651"/>
      <c r="D253" s="651"/>
      <c r="E253" s="650"/>
      <c r="F253" s="650"/>
      <c r="G253" s="652"/>
      <c r="H253" s="650"/>
      <c r="I253" s="650"/>
      <c r="J253" s="651"/>
      <c r="K253" s="651"/>
      <c r="L253" s="653"/>
      <c r="M253" s="653"/>
      <c r="N253" s="653"/>
      <c r="O253" s="651"/>
      <c r="P253" s="627"/>
      <c r="Q253" s="627"/>
      <c r="R253" s="628"/>
    </row>
    <row r="254" ht="16.5" customHeight="1">
      <c r="A254" s="650"/>
      <c r="B254" s="650"/>
      <c r="C254" s="651"/>
      <c r="D254" s="651"/>
      <c r="E254" s="650"/>
      <c r="F254" s="650"/>
      <c r="G254" s="652"/>
      <c r="H254" s="650"/>
      <c r="I254" s="650"/>
      <c r="J254" s="651"/>
      <c r="K254" s="651"/>
      <c r="L254" s="653"/>
      <c r="M254" s="653"/>
      <c r="N254" s="653"/>
      <c r="O254" s="651"/>
      <c r="P254" s="627"/>
      <c r="Q254" s="627"/>
      <c r="R254" s="628"/>
    </row>
    <row r="255" ht="16.5" customHeight="1">
      <c r="A255" s="650"/>
      <c r="B255" s="650"/>
      <c r="C255" s="651"/>
      <c r="D255" s="651"/>
      <c r="E255" s="650"/>
      <c r="F255" s="650"/>
      <c r="G255" s="652"/>
      <c r="H255" s="650"/>
      <c r="I255" s="650"/>
      <c r="J255" s="651"/>
      <c r="K255" s="651"/>
      <c r="L255" s="653"/>
      <c r="M255" s="653"/>
      <c r="N255" s="653"/>
      <c r="O255" s="651"/>
      <c r="P255" s="627"/>
      <c r="Q255" s="627"/>
      <c r="R255" s="628"/>
    </row>
    <row r="256" ht="16.5" customHeight="1">
      <c r="A256" s="650"/>
      <c r="B256" s="650"/>
      <c r="C256" s="651"/>
      <c r="D256" s="651"/>
      <c r="E256" s="650"/>
      <c r="F256" s="650"/>
      <c r="G256" s="652"/>
      <c r="H256" s="650"/>
      <c r="I256" s="650"/>
      <c r="J256" s="651"/>
      <c r="K256" s="651"/>
      <c r="L256" s="653"/>
      <c r="M256" s="653"/>
      <c r="N256" s="653"/>
      <c r="O256" s="651"/>
      <c r="P256" s="627"/>
      <c r="Q256" s="627"/>
      <c r="R256" s="628"/>
    </row>
    <row r="257" ht="16.5" customHeight="1">
      <c r="A257" s="650"/>
      <c r="B257" s="650"/>
      <c r="C257" s="651"/>
      <c r="D257" s="651"/>
      <c r="E257" s="650"/>
      <c r="F257" s="650"/>
      <c r="G257" s="652"/>
      <c r="H257" s="650"/>
      <c r="I257" s="650"/>
      <c r="J257" s="651"/>
      <c r="K257" s="651"/>
      <c r="L257" s="653"/>
      <c r="M257" s="653"/>
      <c r="N257" s="653"/>
      <c r="O257" s="651"/>
      <c r="P257" s="627"/>
      <c r="Q257" s="627"/>
      <c r="R257" s="628"/>
    </row>
    <row r="258" ht="16.5" customHeight="1">
      <c r="A258" s="650"/>
      <c r="B258" s="650"/>
      <c r="C258" s="651"/>
      <c r="D258" s="651"/>
      <c r="E258" s="650"/>
      <c r="F258" s="650"/>
      <c r="G258" s="652"/>
      <c r="H258" s="650"/>
      <c r="I258" s="650"/>
      <c r="J258" s="651"/>
      <c r="K258" s="651"/>
      <c r="L258" s="653"/>
      <c r="M258" s="653"/>
      <c r="N258" s="653"/>
      <c r="O258" s="651"/>
      <c r="P258" s="627"/>
      <c r="Q258" s="627"/>
      <c r="R258" s="628"/>
    </row>
    <row r="259" ht="16.5" customHeight="1">
      <c r="A259" s="650"/>
      <c r="B259" s="650"/>
      <c r="C259" s="651"/>
      <c r="D259" s="651"/>
      <c r="E259" s="650"/>
      <c r="F259" s="650"/>
      <c r="G259" s="652"/>
      <c r="H259" s="650"/>
      <c r="I259" s="650"/>
      <c r="J259" s="651"/>
      <c r="K259" s="651"/>
      <c r="L259" s="653"/>
      <c r="M259" s="653"/>
      <c r="N259" s="653"/>
      <c r="O259" s="651"/>
      <c r="P259" s="627"/>
      <c r="Q259" s="627"/>
      <c r="R259" s="628"/>
    </row>
    <row r="260" ht="16.5" customHeight="1">
      <c r="A260" s="650"/>
      <c r="B260" s="650"/>
      <c r="C260" s="651"/>
      <c r="D260" s="651"/>
      <c r="E260" s="650"/>
      <c r="F260" s="650"/>
      <c r="G260" s="652"/>
      <c r="H260" s="650"/>
      <c r="I260" s="650"/>
      <c r="J260" s="651"/>
      <c r="K260" s="651"/>
      <c r="L260" s="653"/>
      <c r="M260" s="653"/>
      <c r="N260" s="653"/>
      <c r="O260" s="651"/>
      <c r="P260" s="627"/>
      <c r="Q260" s="627"/>
      <c r="R260" s="628"/>
    </row>
    <row r="261" ht="16.5" customHeight="1">
      <c r="A261" s="650"/>
      <c r="B261" s="650"/>
      <c r="C261" s="651"/>
      <c r="D261" s="651"/>
      <c r="E261" s="650"/>
      <c r="F261" s="650"/>
      <c r="G261" s="652"/>
      <c r="H261" s="650"/>
      <c r="I261" s="650"/>
      <c r="J261" s="651"/>
      <c r="K261" s="651"/>
      <c r="L261" s="653"/>
      <c r="M261" s="653"/>
      <c r="N261" s="653"/>
      <c r="O261" s="651"/>
      <c r="P261" s="627"/>
      <c r="Q261" s="627"/>
      <c r="R261" s="628"/>
    </row>
    <row r="262" ht="16.5" customHeight="1">
      <c r="A262" s="650"/>
      <c r="B262" s="650"/>
      <c r="C262" s="651"/>
      <c r="D262" s="651"/>
      <c r="E262" s="650"/>
      <c r="F262" s="650"/>
      <c r="G262" s="652"/>
      <c r="H262" s="650"/>
      <c r="I262" s="650"/>
      <c r="J262" s="651"/>
      <c r="K262" s="651"/>
      <c r="L262" s="653"/>
      <c r="M262" s="653"/>
      <c r="N262" s="653"/>
      <c r="O262" s="651"/>
      <c r="P262" s="627"/>
      <c r="Q262" s="627"/>
      <c r="R262" s="628"/>
    </row>
    <row r="263" ht="16.5" customHeight="1">
      <c r="A263" s="650"/>
      <c r="B263" s="650"/>
      <c r="C263" s="651"/>
      <c r="D263" s="651"/>
      <c r="E263" s="650"/>
      <c r="F263" s="650"/>
      <c r="G263" s="652"/>
      <c r="H263" s="650"/>
      <c r="I263" s="650"/>
      <c r="J263" s="651"/>
      <c r="K263" s="651"/>
      <c r="L263" s="653"/>
      <c r="M263" s="653"/>
      <c r="N263" s="653"/>
      <c r="O263" s="651"/>
      <c r="P263" s="627"/>
      <c r="Q263" s="627"/>
      <c r="R263" s="628"/>
    </row>
    <row r="264" ht="16.5" customHeight="1">
      <c r="A264" s="650"/>
      <c r="B264" s="650"/>
      <c r="C264" s="651"/>
      <c r="D264" s="651"/>
      <c r="E264" s="650"/>
      <c r="F264" s="650"/>
      <c r="G264" s="652"/>
      <c r="H264" s="650"/>
      <c r="I264" s="650"/>
      <c r="J264" s="651"/>
      <c r="K264" s="651"/>
      <c r="L264" s="653"/>
      <c r="M264" s="653"/>
      <c r="N264" s="653"/>
      <c r="O264" s="651"/>
      <c r="P264" s="627"/>
      <c r="Q264" s="627"/>
      <c r="R264" s="628"/>
    </row>
    <row r="265" ht="16.5" customHeight="1">
      <c r="A265" s="650"/>
      <c r="B265" s="650"/>
      <c r="C265" s="651"/>
      <c r="D265" s="651"/>
      <c r="E265" s="650"/>
      <c r="F265" s="650"/>
      <c r="G265" s="652"/>
      <c r="H265" s="650"/>
      <c r="I265" s="650"/>
      <c r="J265" s="651"/>
      <c r="K265" s="651"/>
      <c r="L265" s="653"/>
      <c r="M265" s="653"/>
      <c r="N265" s="653"/>
      <c r="O265" s="651"/>
      <c r="P265" s="627"/>
      <c r="Q265" s="627"/>
      <c r="R265" s="628"/>
    </row>
    <row r="266" ht="16.5" customHeight="1">
      <c r="A266" s="650"/>
      <c r="B266" s="650"/>
      <c r="C266" s="651"/>
      <c r="D266" s="651"/>
      <c r="E266" s="650"/>
      <c r="F266" s="650"/>
      <c r="G266" s="652"/>
      <c r="H266" s="650"/>
      <c r="I266" s="650"/>
      <c r="J266" s="651"/>
      <c r="K266" s="651"/>
      <c r="L266" s="653"/>
      <c r="M266" s="653"/>
      <c r="N266" s="653"/>
      <c r="O266" s="651"/>
      <c r="P266" s="627"/>
      <c r="Q266" s="627"/>
      <c r="R266" s="628"/>
    </row>
    <row r="267" ht="16.5" customHeight="1">
      <c r="A267" s="650"/>
      <c r="B267" s="650"/>
      <c r="C267" s="651"/>
      <c r="D267" s="651"/>
      <c r="E267" s="650"/>
      <c r="F267" s="650"/>
      <c r="G267" s="652"/>
      <c r="H267" s="650"/>
      <c r="I267" s="650"/>
      <c r="J267" s="651"/>
      <c r="K267" s="651"/>
      <c r="L267" s="653"/>
      <c r="M267" s="653"/>
      <c r="N267" s="653"/>
      <c r="O267" s="651"/>
      <c r="P267" s="627"/>
      <c r="Q267" s="627"/>
      <c r="R267" s="628"/>
    </row>
    <row r="268" ht="16.5" customHeight="1">
      <c r="A268" s="650"/>
      <c r="B268" s="650"/>
      <c r="C268" s="651"/>
      <c r="D268" s="651"/>
      <c r="E268" s="650"/>
      <c r="F268" s="650"/>
      <c r="G268" s="652"/>
      <c r="H268" s="650"/>
      <c r="I268" s="650"/>
      <c r="J268" s="651"/>
      <c r="K268" s="651"/>
      <c r="L268" s="653"/>
      <c r="M268" s="653"/>
      <c r="N268" s="653"/>
      <c r="O268" s="651"/>
      <c r="P268" s="627"/>
      <c r="Q268" s="627"/>
      <c r="R268" s="628"/>
    </row>
    <row r="269" ht="16.5" customHeight="1">
      <c r="A269" s="650"/>
      <c r="B269" s="650"/>
      <c r="C269" s="651"/>
      <c r="D269" s="651"/>
      <c r="E269" s="650"/>
      <c r="F269" s="650"/>
      <c r="G269" s="652"/>
      <c r="H269" s="650"/>
      <c r="I269" s="650"/>
      <c r="J269" s="651"/>
      <c r="K269" s="651"/>
      <c r="L269" s="653"/>
      <c r="M269" s="653"/>
      <c r="N269" s="653"/>
      <c r="O269" s="651"/>
      <c r="P269" s="627"/>
      <c r="Q269" s="627"/>
      <c r="R269" s="628"/>
    </row>
    <row r="270" ht="16.5" customHeight="1">
      <c r="A270" s="650"/>
      <c r="B270" s="650"/>
      <c r="C270" s="651"/>
      <c r="D270" s="651"/>
      <c r="E270" s="650"/>
      <c r="F270" s="650"/>
      <c r="G270" s="652"/>
      <c r="H270" s="650"/>
      <c r="I270" s="650"/>
      <c r="J270" s="651"/>
      <c r="K270" s="651"/>
      <c r="L270" s="653"/>
      <c r="M270" s="653"/>
      <c r="N270" s="653"/>
      <c r="O270" s="651"/>
      <c r="P270" s="627"/>
      <c r="Q270" s="627"/>
      <c r="R270" s="628"/>
    </row>
    <row r="271" ht="16.5" customHeight="1">
      <c r="A271" s="650"/>
      <c r="B271" s="650"/>
      <c r="C271" s="651"/>
      <c r="D271" s="651"/>
      <c r="E271" s="650"/>
      <c r="F271" s="650"/>
      <c r="G271" s="652"/>
      <c r="H271" s="650"/>
      <c r="I271" s="650"/>
      <c r="J271" s="651"/>
      <c r="K271" s="651"/>
      <c r="L271" s="653"/>
      <c r="M271" s="653"/>
      <c r="N271" s="653"/>
      <c r="O271" s="651"/>
      <c r="P271" s="627"/>
      <c r="Q271" s="627"/>
      <c r="R271" s="628"/>
    </row>
    <row r="272" ht="16.5" customHeight="1">
      <c r="A272" s="650"/>
      <c r="B272" s="650"/>
      <c r="C272" s="651"/>
      <c r="D272" s="651"/>
      <c r="E272" s="650"/>
      <c r="F272" s="650"/>
      <c r="G272" s="652"/>
      <c r="H272" s="650"/>
      <c r="I272" s="650"/>
      <c r="J272" s="651"/>
      <c r="K272" s="651"/>
      <c r="L272" s="653"/>
      <c r="M272" s="653"/>
      <c r="N272" s="653"/>
      <c r="O272" s="651"/>
      <c r="P272" s="627"/>
      <c r="Q272" s="627"/>
      <c r="R272" s="628"/>
    </row>
    <row r="273" ht="16.5" customHeight="1">
      <c r="A273" s="650"/>
      <c r="B273" s="650"/>
      <c r="C273" s="651"/>
      <c r="D273" s="651"/>
      <c r="E273" s="650"/>
      <c r="F273" s="650"/>
      <c r="G273" s="652"/>
      <c r="H273" s="650"/>
      <c r="I273" s="650"/>
      <c r="J273" s="651"/>
      <c r="K273" s="651"/>
      <c r="L273" s="653"/>
      <c r="M273" s="653"/>
      <c r="N273" s="653"/>
      <c r="O273" s="651"/>
      <c r="P273" s="627"/>
      <c r="Q273" s="627"/>
      <c r="R273" s="628"/>
    </row>
    <row r="274" ht="16.5" customHeight="1">
      <c r="A274" s="650"/>
      <c r="B274" s="650"/>
      <c r="C274" s="651"/>
      <c r="D274" s="651"/>
      <c r="E274" s="650"/>
      <c r="F274" s="650"/>
      <c r="G274" s="652"/>
      <c r="H274" s="650"/>
      <c r="I274" s="650"/>
      <c r="J274" s="651"/>
      <c r="K274" s="651"/>
      <c r="L274" s="653"/>
      <c r="M274" s="653"/>
      <c r="N274" s="653"/>
      <c r="O274" s="651"/>
      <c r="P274" s="627"/>
      <c r="Q274" s="627"/>
      <c r="R274" s="628"/>
    </row>
    <row r="275" ht="16.5" customHeight="1">
      <c r="A275" s="650"/>
      <c r="B275" s="650"/>
      <c r="C275" s="651"/>
      <c r="D275" s="651"/>
      <c r="E275" s="650"/>
      <c r="F275" s="650"/>
      <c r="G275" s="652"/>
      <c r="H275" s="650"/>
      <c r="I275" s="650"/>
      <c r="J275" s="651"/>
      <c r="K275" s="651"/>
      <c r="L275" s="653"/>
      <c r="M275" s="653"/>
      <c r="N275" s="653"/>
      <c r="O275" s="651"/>
      <c r="P275" s="627"/>
      <c r="Q275" s="627"/>
      <c r="R275" s="628"/>
    </row>
    <row r="276" ht="16.5" customHeight="1">
      <c r="A276" s="650"/>
      <c r="B276" s="650"/>
      <c r="C276" s="651"/>
      <c r="D276" s="651"/>
      <c r="E276" s="650"/>
      <c r="F276" s="650"/>
      <c r="G276" s="652"/>
      <c r="H276" s="650"/>
      <c r="I276" s="650"/>
      <c r="J276" s="651"/>
      <c r="K276" s="651"/>
      <c r="L276" s="653"/>
      <c r="M276" s="653"/>
      <c r="N276" s="653"/>
      <c r="O276" s="651"/>
      <c r="P276" s="627"/>
      <c r="Q276" s="627"/>
      <c r="R276" s="628"/>
    </row>
    <row r="277" ht="16.5" customHeight="1">
      <c r="A277" s="650"/>
      <c r="B277" s="650"/>
      <c r="C277" s="651"/>
      <c r="D277" s="651"/>
      <c r="E277" s="650"/>
      <c r="F277" s="650"/>
      <c r="G277" s="652"/>
      <c r="H277" s="650"/>
      <c r="I277" s="650"/>
      <c r="J277" s="651"/>
      <c r="K277" s="651"/>
      <c r="L277" s="653"/>
      <c r="M277" s="653"/>
      <c r="N277" s="653"/>
      <c r="O277" s="651"/>
      <c r="P277" s="627"/>
      <c r="Q277" s="627"/>
      <c r="R277" s="628"/>
    </row>
    <row r="278" ht="16.5" customHeight="1">
      <c r="A278" s="650"/>
      <c r="B278" s="650"/>
      <c r="C278" s="651"/>
      <c r="D278" s="651"/>
      <c r="E278" s="650"/>
      <c r="F278" s="650"/>
      <c r="G278" s="652"/>
      <c r="H278" s="650"/>
      <c r="I278" s="650"/>
      <c r="J278" s="651"/>
      <c r="K278" s="651"/>
      <c r="L278" s="653"/>
      <c r="M278" s="653"/>
      <c r="N278" s="653"/>
      <c r="O278" s="651"/>
      <c r="P278" s="627"/>
      <c r="Q278" s="627"/>
      <c r="R278" s="628"/>
    </row>
    <row r="279" ht="16.5" customHeight="1">
      <c r="A279" s="650"/>
      <c r="B279" s="650"/>
      <c r="C279" s="651"/>
      <c r="D279" s="651"/>
      <c r="E279" s="650"/>
      <c r="F279" s="650"/>
      <c r="G279" s="652"/>
      <c r="H279" s="650"/>
      <c r="I279" s="650"/>
      <c r="J279" s="651"/>
      <c r="K279" s="651"/>
      <c r="L279" s="653"/>
      <c r="M279" s="653"/>
      <c r="N279" s="653"/>
      <c r="O279" s="651"/>
      <c r="P279" s="627"/>
      <c r="Q279" s="627"/>
      <c r="R279" s="628"/>
    </row>
    <row r="280" ht="16.5" customHeight="1">
      <c r="A280" s="650"/>
      <c r="B280" s="650"/>
      <c r="C280" s="651"/>
      <c r="D280" s="651"/>
      <c r="E280" s="650"/>
      <c r="F280" s="650"/>
      <c r="G280" s="652"/>
      <c r="H280" s="650"/>
      <c r="I280" s="650"/>
      <c r="J280" s="651"/>
      <c r="K280" s="651"/>
      <c r="L280" s="653"/>
      <c r="M280" s="653"/>
      <c r="N280" s="653"/>
      <c r="O280" s="651"/>
      <c r="P280" s="627"/>
      <c r="Q280" s="627"/>
      <c r="R280" s="628"/>
    </row>
    <row r="281" ht="16.5" customHeight="1">
      <c r="A281" s="650"/>
      <c r="B281" s="650"/>
      <c r="C281" s="651"/>
      <c r="D281" s="651"/>
      <c r="E281" s="650"/>
      <c r="F281" s="650"/>
      <c r="G281" s="652"/>
      <c r="H281" s="650"/>
      <c r="I281" s="650"/>
      <c r="J281" s="651"/>
      <c r="K281" s="651"/>
      <c r="L281" s="653"/>
      <c r="M281" s="653"/>
      <c r="N281" s="653"/>
      <c r="O281" s="651"/>
      <c r="P281" s="627"/>
      <c r="Q281" s="627"/>
      <c r="R281" s="628"/>
    </row>
    <row r="282" ht="16.5" customHeight="1">
      <c r="A282" s="650"/>
      <c r="B282" s="650"/>
      <c r="C282" s="651"/>
      <c r="D282" s="651"/>
      <c r="E282" s="650"/>
      <c r="F282" s="650"/>
      <c r="G282" s="652"/>
      <c r="H282" s="650"/>
      <c r="I282" s="650"/>
      <c r="J282" s="651"/>
      <c r="K282" s="651"/>
      <c r="L282" s="653"/>
      <c r="M282" s="653"/>
      <c r="N282" s="653"/>
      <c r="O282" s="651"/>
      <c r="P282" s="627"/>
      <c r="Q282" s="627"/>
      <c r="R282" s="628"/>
    </row>
    <row r="283" ht="16.5" customHeight="1">
      <c r="A283" s="650"/>
      <c r="B283" s="650"/>
      <c r="C283" s="651"/>
      <c r="D283" s="651"/>
      <c r="E283" s="650"/>
      <c r="F283" s="650"/>
      <c r="G283" s="652"/>
      <c r="H283" s="650"/>
      <c r="I283" s="650"/>
      <c r="J283" s="651"/>
      <c r="K283" s="651"/>
      <c r="L283" s="653"/>
      <c r="M283" s="653"/>
      <c r="N283" s="653"/>
      <c r="O283" s="651"/>
      <c r="P283" s="627"/>
      <c r="Q283" s="627"/>
      <c r="R283" s="628"/>
    </row>
    <row r="284" ht="16.5" customHeight="1">
      <c r="A284" s="650"/>
      <c r="B284" s="650"/>
      <c r="C284" s="651"/>
      <c r="D284" s="651"/>
      <c r="E284" s="650"/>
      <c r="F284" s="650"/>
      <c r="G284" s="652"/>
      <c r="H284" s="650"/>
      <c r="I284" s="650"/>
      <c r="J284" s="651"/>
      <c r="K284" s="651"/>
      <c r="L284" s="653"/>
      <c r="M284" s="653"/>
      <c r="N284" s="653"/>
      <c r="O284" s="651"/>
      <c r="P284" s="627"/>
      <c r="Q284" s="627"/>
      <c r="R284" s="628"/>
    </row>
    <row r="285" ht="16.5" customHeight="1">
      <c r="A285" s="650"/>
      <c r="B285" s="650"/>
      <c r="C285" s="651"/>
      <c r="D285" s="651"/>
      <c r="E285" s="650"/>
      <c r="F285" s="650"/>
      <c r="G285" s="652"/>
      <c r="H285" s="650"/>
      <c r="I285" s="650"/>
      <c r="J285" s="651"/>
      <c r="K285" s="651"/>
      <c r="L285" s="653"/>
      <c r="M285" s="653"/>
      <c r="N285" s="653"/>
      <c r="O285" s="651"/>
      <c r="P285" s="627"/>
      <c r="Q285" s="627"/>
      <c r="R285" s="628"/>
    </row>
    <row r="286" ht="16.5" customHeight="1">
      <c r="A286" s="650"/>
      <c r="B286" s="650"/>
      <c r="C286" s="651"/>
      <c r="D286" s="651"/>
      <c r="E286" s="650"/>
      <c r="F286" s="650"/>
      <c r="G286" s="652"/>
      <c r="H286" s="650"/>
      <c r="I286" s="650"/>
      <c r="J286" s="651"/>
      <c r="K286" s="651"/>
      <c r="L286" s="653"/>
      <c r="M286" s="653"/>
      <c r="N286" s="653"/>
      <c r="O286" s="651"/>
      <c r="P286" s="627"/>
      <c r="Q286" s="627"/>
      <c r="R286" s="628"/>
    </row>
    <row r="287" ht="16.5" customHeight="1">
      <c r="A287" s="650"/>
      <c r="B287" s="650"/>
      <c r="C287" s="651"/>
      <c r="D287" s="651"/>
      <c r="E287" s="650"/>
      <c r="F287" s="650"/>
      <c r="G287" s="652"/>
      <c r="H287" s="650"/>
      <c r="I287" s="650"/>
      <c r="J287" s="651"/>
      <c r="K287" s="651"/>
      <c r="L287" s="653"/>
      <c r="M287" s="653"/>
      <c r="N287" s="653"/>
      <c r="O287" s="651"/>
      <c r="P287" s="627"/>
      <c r="Q287" s="627"/>
      <c r="R287" s="628"/>
    </row>
    <row r="288" ht="16.5" customHeight="1">
      <c r="A288" s="650"/>
      <c r="B288" s="650"/>
      <c r="C288" s="651"/>
      <c r="D288" s="651"/>
      <c r="E288" s="650"/>
      <c r="F288" s="650"/>
      <c r="G288" s="652"/>
      <c r="H288" s="650"/>
      <c r="I288" s="650"/>
      <c r="J288" s="651"/>
      <c r="K288" s="651"/>
      <c r="L288" s="653"/>
      <c r="M288" s="653"/>
      <c r="N288" s="653"/>
      <c r="O288" s="651"/>
      <c r="P288" s="627"/>
      <c r="Q288" s="627"/>
      <c r="R288" s="628"/>
    </row>
    <row r="289" ht="16.5" customHeight="1">
      <c r="A289" s="650"/>
      <c r="B289" s="650"/>
      <c r="C289" s="651"/>
      <c r="D289" s="651"/>
      <c r="E289" s="650"/>
      <c r="F289" s="650"/>
      <c r="G289" s="652"/>
      <c r="H289" s="650"/>
      <c r="I289" s="650"/>
      <c r="J289" s="651"/>
      <c r="K289" s="651"/>
      <c r="L289" s="653"/>
      <c r="M289" s="653"/>
      <c r="N289" s="653"/>
      <c r="O289" s="651"/>
      <c r="P289" s="627"/>
      <c r="Q289" s="627"/>
      <c r="R289" s="628"/>
    </row>
    <row r="290" ht="16.5" customHeight="1">
      <c r="A290" s="650"/>
      <c r="B290" s="650"/>
      <c r="C290" s="651"/>
      <c r="D290" s="651"/>
      <c r="E290" s="650"/>
      <c r="F290" s="650"/>
      <c r="G290" s="652"/>
      <c r="H290" s="650"/>
      <c r="I290" s="650"/>
      <c r="J290" s="651"/>
      <c r="K290" s="651"/>
      <c r="L290" s="653"/>
      <c r="M290" s="653"/>
      <c r="N290" s="653"/>
      <c r="O290" s="651"/>
      <c r="P290" s="627"/>
      <c r="Q290" s="627"/>
      <c r="R290" s="628"/>
    </row>
    <row r="291" ht="16.5" customHeight="1">
      <c r="A291" s="650"/>
      <c r="B291" s="650"/>
      <c r="C291" s="651"/>
      <c r="D291" s="651"/>
      <c r="E291" s="650"/>
      <c r="F291" s="650"/>
      <c r="G291" s="652"/>
      <c r="H291" s="650"/>
      <c r="I291" s="650"/>
      <c r="J291" s="651"/>
      <c r="K291" s="651"/>
      <c r="L291" s="653"/>
      <c r="M291" s="653"/>
      <c r="N291" s="653"/>
      <c r="O291" s="651"/>
      <c r="P291" s="627"/>
      <c r="Q291" s="627"/>
      <c r="R291" s="628"/>
    </row>
    <row r="292" ht="16.5" customHeight="1">
      <c r="A292" s="650"/>
      <c r="B292" s="650"/>
      <c r="C292" s="651"/>
      <c r="D292" s="651"/>
      <c r="E292" s="650"/>
      <c r="F292" s="650"/>
      <c r="G292" s="652"/>
      <c r="H292" s="650"/>
      <c r="I292" s="650"/>
      <c r="J292" s="651"/>
      <c r="K292" s="651"/>
      <c r="L292" s="653"/>
      <c r="M292" s="653"/>
      <c r="N292" s="653"/>
      <c r="O292" s="651"/>
      <c r="P292" s="627"/>
      <c r="Q292" s="627"/>
      <c r="R292" s="628"/>
    </row>
    <row r="293" ht="16.5" customHeight="1">
      <c r="A293" s="650"/>
      <c r="B293" s="650"/>
      <c r="C293" s="651"/>
      <c r="D293" s="651"/>
      <c r="E293" s="650"/>
      <c r="F293" s="650"/>
      <c r="G293" s="652"/>
      <c r="H293" s="650"/>
      <c r="I293" s="650"/>
      <c r="J293" s="651"/>
      <c r="K293" s="651"/>
      <c r="L293" s="653"/>
      <c r="M293" s="653"/>
      <c r="N293" s="653"/>
      <c r="O293" s="651"/>
      <c r="P293" s="627"/>
      <c r="Q293" s="627"/>
      <c r="R293" s="628"/>
    </row>
    <row r="294" ht="16.5" customHeight="1">
      <c r="A294" s="650"/>
      <c r="B294" s="650"/>
      <c r="C294" s="651"/>
      <c r="D294" s="651"/>
      <c r="E294" s="650"/>
      <c r="F294" s="650"/>
      <c r="G294" s="652"/>
      <c r="H294" s="650"/>
      <c r="I294" s="650"/>
      <c r="J294" s="651"/>
      <c r="K294" s="651"/>
      <c r="L294" s="653"/>
      <c r="M294" s="653"/>
      <c r="N294" s="653"/>
      <c r="O294" s="651"/>
      <c r="P294" s="627"/>
      <c r="Q294" s="627"/>
      <c r="R294" s="628"/>
    </row>
    <row r="295" ht="16.5" customHeight="1">
      <c r="A295" s="650"/>
      <c r="B295" s="650"/>
      <c r="C295" s="651"/>
      <c r="D295" s="651"/>
      <c r="E295" s="650"/>
      <c r="F295" s="650"/>
      <c r="G295" s="652"/>
      <c r="H295" s="650"/>
      <c r="I295" s="650"/>
      <c r="J295" s="651"/>
      <c r="K295" s="651"/>
      <c r="L295" s="653"/>
      <c r="M295" s="653"/>
      <c r="N295" s="653"/>
      <c r="O295" s="651"/>
      <c r="P295" s="627"/>
      <c r="Q295" s="627"/>
      <c r="R295" s="628"/>
    </row>
    <row r="296" ht="16.5" customHeight="1">
      <c r="A296" s="650"/>
      <c r="B296" s="650"/>
      <c r="C296" s="651"/>
      <c r="D296" s="651"/>
      <c r="E296" s="650"/>
      <c r="F296" s="650"/>
      <c r="G296" s="652"/>
      <c r="H296" s="650"/>
      <c r="I296" s="650"/>
      <c r="J296" s="651"/>
      <c r="K296" s="651"/>
      <c r="L296" s="653"/>
      <c r="M296" s="653"/>
      <c r="N296" s="653"/>
      <c r="O296" s="651"/>
      <c r="P296" s="627"/>
      <c r="Q296" s="627"/>
      <c r="R296" s="628"/>
    </row>
    <row r="297" ht="16.5" customHeight="1">
      <c r="A297" s="650"/>
      <c r="B297" s="650"/>
      <c r="C297" s="651"/>
      <c r="D297" s="651"/>
      <c r="E297" s="650"/>
      <c r="F297" s="650"/>
      <c r="G297" s="652"/>
      <c r="H297" s="650"/>
      <c r="I297" s="650"/>
      <c r="J297" s="651"/>
      <c r="K297" s="651"/>
      <c r="L297" s="653"/>
      <c r="M297" s="653"/>
      <c r="N297" s="653"/>
      <c r="O297" s="651"/>
      <c r="P297" s="627"/>
      <c r="Q297" s="627"/>
      <c r="R297" s="628"/>
    </row>
    <row r="298" ht="16.5" customHeight="1">
      <c r="A298" s="650"/>
      <c r="B298" s="650"/>
      <c r="C298" s="651"/>
      <c r="D298" s="651"/>
      <c r="E298" s="650"/>
      <c r="F298" s="650"/>
      <c r="G298" s="652"/>
      <c r="H298" s="650"/>
      <c r="I298" s="650"/>
      <c r="J298" s="651"/>
      <c r="K298" s="651"/>
      <c r="L298" s="653"/>
      <c r="M298" s="653"/>
      <c r="N298" s="653"/>
      <c r="O298" s="651"/>
      <c r="P298" s="627"/>
      <c r="Q298" s="627"/>
      <c r="R298" s="628"/>
    </row>
    <row r="299" ht="16.5" customHeight="1">
      <c r="A299" s="650"/>
      <c r="B299" s="650"/>
      <c r="C299" s="651"/>
      <c r="D299" s="651"/>
      <c r="E299" s="650"/>
      <c r="F299" s="650"/>
      <c r="G299" s="652"/>
      <c r="H299" s="650"/>
      <c r="I299" s="650"/>
      <c r="J299" s="651"/>
      <c r="K299" s="651"/>
      <c r="L299" s="653"/>
      <c r="M299" s="653"/>
      <c r="N299" s="653"/>
      <c r="O299" s="651"/>
      <c r="P299" s="627"/>
      <c r="Q299" s="627"/>
      <c r="R299" s="628"/>
    </row>
    <row r="300" ht="16.5" customHeight="1">
      <c r="A300" s="650"/>
      <c r="B300" s="650"/>
      <c r="C300" s="651"/>
      <c r="D300" s="651"/>
      <c r="E300" s="650"/>
      <c r="F300" s="650"/>
      <c r="G300" s="652"/>
      <c r="H300" s="650"/>
      <c r="I300" s="650"/>
      <c r="J300" s="651"/>
      <c r="K300" s="651"/>
      <c r="L300" s="653"/>
      <c r="M300" s="653"/>
      <c r="N300" s="653"/>
      <c r="O300" s="651"/>
      <c r="P300" s="627"/>
      <c r="Q300" s="627"/>
      <c r="R300" s="628"/>
    </row>
    <row r="301" ht="16.5" customHeight="1">
      <c r="A301" s="650"/>
      <c r="B301" s="650"/>
      <c r="C301" s="651"/>
      <c r="D301" s="651"/>
      <c r="E301" s="650"/>
      <c r="F301" s="650"/>
      <c r="G301" s="652"/>
      <c r="H301" s="650"/>
      <c r="I301" s="650"/>
      <c r="J301" s="651"/>
      <c r="K301" s="651"/>
      <c r="L301" s="653"/>
      <c r="M301" s="653"/>
      <c r="N301" s="653"/>
      <c r="O301" s="651"/>
      <c r="P301" s="627"/>
      <c r="Q301" s="627"/>
      <c r="R301" s="628"/>
    </row>
    <row r="302" ht="16.5" customHeight="1">
      <c r="A302" s="650"/>
      <c r="B302" s="650"/>
      <c r="C302" s="651"/>
      <c r="D302" s="651"/>
      <c r="E302" s="650"/>
      <c r="F302" s="650"/>
      <c r="G302" s="652"/>
      <c r="H302" s="650"/>
      <c r="I302" s="650"/>
      <c r="J302" s="651"/>
      <c r="K302" s="651"/>
      <c r="L302" s="653"/>
      <c r="M302" s="653"/>
      <c r="N302" s="653"/>
      <c r="O302" s="651"/>
      <c r="P302" s="627"/>
      <c r="Q302" s="627"/>
      <c r="R302" s="628"/>
    </row>
    <row r="303" ht="16.5" customHeight="1">
      <c r="A303" s="650"/>
      <c r="B303" s="650"/>
      <c r="C303" s="651"/>
      <c r="D303" s="651"/>
      <c r="E303" s="650"/>
      <c r="F303" s="650"/>
      <c r="G303" s="652"/>
      <c r="H303" s="650"/>
      <c r="I303" s="650"/>
      <c r="J303" s="651"/>
      <c r="K303" s="651"/>
      <c r="L303" s="653"/>
      <c r="M303" s="653"/>
      <c r="N303" s="653"/>
      <c r="O303" s="651"/>
      <c r="P303" s="627"/>
      <c r="Q303" s="627"/>
      <c r="R303" s="628"/>
    </row>
    <row r="304" ht="16.5" customHeight="1">
      <c r="A304" s="650"/>
      <c r="B304" s="650"/>
      <c r="C304" s="651"/>
      <c r="D304" s="651"/>
      <c r="E304" s="650"/>
      <c r="F304" s="650"/>
      <c r="G304" s="652"/>
      <c r="H304" s="650"/>
      <c r="I304" s="650"/>
      <c r="J304" s="651"/>
      <c r="K304" s="651"/>
      <c r="L304" s="653"/>
      <c r="M304" s="653"/>
      <c r="N304" s="653"/>
      <c r="O304" s="651"/>
      <c r="P304" s="627"/>
      <c r="Q304" s="627"/>
      <c r="R304" s="628"/>
    </row>
    <row r="305" ht="16.5" customHeight="1">
      <c r="A305" s="650"/>
      <c r="B305" s="650"/>
      <c r="C305" s="651"/>
      <c r="D305" s="651"/>
      <c r="E305" s="650"/>
      <c r="F305" s="650"/>
      <c r="G305" s="652"/>
      <c r="H305" s="650"/>
      <c r="I305" s="650"/>
      <c r="J305" s="651"/>
      <c r="K305" s="651"/>
      <c r="L305" s="653"/>
      <c r="M305" s="653"/>
      <c r="N305" s="653"/>
      <c r="O305" s="651"/>
      <c r="P305" s="627"/>
      <c r="Q305" s="627"/>
      <c r="R305" s="628"/>
    </row>
    <row r="306" ht="16.5" customHeight="1">
      <c r="A306" s="650"/>
      <c r="B306" s="650"/>
      <c r="C306" s="651"/>
      <c r="D306" s="651"/>
      <c r="E306" s="650"/>
      <c r="F306" s="650"/>
      <c r="G306" s="652"/>
      <c r="H306" s="650"/>
      <c r="I306" s="650"/>
      <c r="J306" s="651"/>
      <c r="K306" s="651"/>
      <c r="L306" s="653"/>
      <c r="M306" s="653"/>
      <c r="N306" s="653"/>
      <c r="O306" s="651"/>
      <c r="P306" s="627"/>
      <c r="Q306" s="627"/>
      <c r="R306" s="628"/>
    </row>
    <row r="307" ht="16.5" customHeight="1">
      <c r="A307" s="650"/>
      <c r="B307" s="650"/>
      <c r="C307" s="651"/>
      <c r="D307" s="651"/>
      <c r="E307" s="650"/>
      <c r="F307" s="650"/>
      <c r="G307" s="652"/>
      <c r="H307" s="650"/>
      <c r="I307" s="650"/>
      <c r="J307" s="651"/>
      <c r="K307" s="651"/>
      <c r="L307" s="653"/>
      <c r="M307" s="653"/>
      <c r="N307" s="653"/>
      <c r="O307" s="651"/>
      <c r="P307" s="627"/>
      <c r="Q307" s="627"/>
      <c r="R307" s="628"/>
    </row>
    <row r="308" ht="16.5" customHeight="1">
      <c r="A308" s="650"/>
      <c r="B308" s="650"/>
      <c r="C308" s="651"/>
      <c r="D308" s="651"/>
      <c r="E308" s="650"/>
      <c r="F308" s="650"/>
      <c r="G308" s="652"/>
      <c r="H308" s="650"/>
      <c r="I308" s="650"/>
      <c r="J308" s="651"/>
      <c r="K308" s="651"/>
      <c r="L308" s="653"/>
      <c r="M308" s="653"/>
      <c r="N308" s="653"/>
      <c r="O308" s="651"/>
      <c r="P308" s="627"/>
      <c r="Q308" s="627"/>
      <c r="R308" s="628"/>
    </row>
    <row r="309" ht="16.5" customHeight="1">
      <c r="A309" s="650"/>
      <c r="B309" s="650"/>
      <c r="C309" s="651"/>
      <c r="D309" s="651"/>
      <c r="E309" s="650"/>
      <c r="F309" s="650"/>
      <c r="G309" s="652"/>
      <c r="H309" s="650"/>
      <c r="I309" s="650"/>
      <c r="J309" s="651"/>
      <c r="K309" s="651"/>
      <c r="L309" s="653"/>
      <c r="M309" s="653"/>
      <c r="N309" s="653"/>
      <c r="O309" s="651"/>
      <c r="P309" s="627"/>
      <c r="Q309" s="627"/>
      <c r="R309" s="628"/>
    </row>
    <row r="310" ht="16.5" customHeight="1">
      <c r="A310" s="650"/>
      <c r="B310" s="650"/>
      <c r="C310" s="651"/>
      <c r="D310" s="651"/>
      <c r="E310" s="650"/>
      <c r="F310" s="650"/>
      <c r="G310" s="652"/>
      <c r="H310" s="650"/>
      <c r="I310" s="650"/>
      <c r="J310" s="651"/>
      <c r="K310" s="651"/>
      <c r="L310" s="653"/>
      <c r="M310" s="653"/>
      <c r="N310" s="653"/>
      <c r="O310" s="651"/>
      <c r="P310" s="627"/>
      <c r="Q310" s="627"/>
      <c r="R310" s="628"/>
    </row>
    <row r="311" ht="16.5" customHeight="1">
      <c r="A311" s="650"/>
      <c r="B311" s="650"/>
      <c r="C311" s="651"/>
      <c r="D311" s="651"/>
      <c r="E311" s="650"/>
      <c r="F311" s="650"/>
      <c r="G311" s="652"/>
      <c r="H311" s="650"/>
      <c r="I311" s="650"/>
      <c r="J311" s="651"/>
      <c r="K311" s="651"/>
      <c r="L311" s="653"/>
      <c r="M311" s="653"/>
      <c r="N311" s="653"/>
      <c r="O311" s="651"/>
      <c r="P311" s="627"/>
      <c r="Q311" s="627"/>
      <c r="R311" s="628"/>
    </row>
    <row r="312" ht="16.5" customHeight="1">
      <c r="A312" s="650"/>
      <c r="B312" s="650"/>
      <c r="C312" s="651"/>
      <c r="D312" s="651"/>
      <c r="E312" s="650"/>
      <c r="F312" s="650"/>
      <c r="G312" s="652"/>
      <c r="H312" s="650"/>
      <c r="I312" s="650"/>
      <c r="J312" s="651"/>
      <c r="K312" s="651"/>
      <c r="L312" s="653"/>
      <c r="M312" s="653"/>
      <c r="N312" s="653"/>
      <c r="O312" s="651"/>
      <c r="P312" s="627"/>
      <c r="Q312" s="627"/>
      <c r="R312" s="628"/>
    </row>
    <row r="313" ht="16.5" customHeight="1">
      <c r="A313" s="650"/>
      <c r="B313" s="650"/>
      <c r="C313" s="651"/>
      <c r="D313" s="651"/>
      <c r="E313" s="650"/>
      <c r="F313" s="650"/>
      <c r="G313" s="652"/>
      <c r="H313" s="650"/>
      <c r="I313" s="650"/>
      <c r="J313" s="651"/>
      <c r="K313" s="651"/>
      <c r="L313" s="653"/>
      <c r="M313" s="653"/>
      <c r="N313" s="653"/>
      <c r="O313" s="651"/>
      <c r="P313" s="627"/>
      <c r="Q313" s="627"/>
      <c r="R313" s="628"/>
    </row>
    <row r="314" ht="16.5" customHeight="1">
      <c r="A314" s="650"/>
      <c r="B314" s="650"/>
      <c r="C314" s="651"/>
      <c r="D314" s="651"/>
      <c r="E314" s="650"/>
      <c r="F314" s="650"/>
      <c r="G314" s="652"/>
      <c r="H314" s="650"/>
      <c r="I314" s="650"/>
      <c r="J314" s="651"/>
      <c r="K314" s="651"/>
      <c r="L314" s="653"/>
      <c r="M314" s="653"/>
      <c r="N314" s="653"/>
      <c r="O314" s="651"/>
      <c r="P314" s="627"/>
      <c r="Q314" s="627"/>
      <c r="R314" s="628"/>
    </row>
    <row r="315" ht="16.5" customHeight="1">
      <c r="A315" s="650"/>
      <c r="B315" s="650"/>
      <c r="C315" s="651"/>
      <c r="D315" s="651"/>
      <c r="E315" s="650"/>
      <c r="F315" s="650"/>
      <c r="G315" s="652"/>
      <c r="H315" s="650"/>
      <c r="I315" s="650"/>
      <c r="J315" s="651"/>
      <c r="K315" s="651"/>
      <c r="L315" s="653"/>
      <c r="M315" s="653"/>
      <c r="N315" s="653"/>
      <c r="O315" s="651"/>
      <c r="P315" s="627"/>
      <c r="Q315" s="627"/>
      <c r="R315" s="628"/>
    </row>
    <row r="316" ht="16.5" customHeight="1">
      <c r="A316" s="650"/>
      <c r="B316" s="650"/>
      <c r="C316" s="651"/>
      <c r="D316" s="651"/>
      <c r="E316" s="650"/>
      <c r="F316" s="650"/>
      <c r="G316" s="652"/>
      <c r="H316" s="650"/>
      <c r="I316" s="650"/>
      <c r="J316" s="651"/>
      <c r="K316" s="651"/>
      <c r="L316" s="653"/>
      <c r="M316" s="653"/>
      <c r="N316" s="653"/>
      <c r="O316" s="651"/>
      <c r="P316" s="627"/>
      <c r="Q316" s="627"/>
      <c r="R316" s="628"/>
    </row>
    <row r="317" ht="16.5" customHeight="1">
      <c r="A317" s="650"/>
      <c r="B317" s="650"/>
      <c r="C317" s="651"/>
      <c r="D317" s="651"/>
      <c r="E317" s="650"/>
      <c r="F317" s="650"/>
      <c r="G317" s="652"/>
      <c r="H317" s="650"/>
      <c r="I317" s="650"/>
      <c r="J317" s="651"/>
      <c r="K317" s="651"/>
      <c r="L317" s="653"/>
      <c r="M317" s="653"/>
      <c r="N317" s="653"/>
      <c r="O317" s="651"/>
      <c r="P317" s="627"/>
      <c r="Q317" s="627"/>
      <c r="R317" s="628"/>
    </row>
    <row r="318" ht="16.5" customHeight="1">
      <c r="A318" s="650"/>
      <c r="B318" s="650"/>
      <c r="C318" s="651"/>
      <c r="D318" s="651"/>
      <c r="E318" s="650"/>
      <c r="F318" s="650"/>
      <c r="G318" s="652"/>
      <c r="H318" s="650"/>
      <c r="I318" s="650"/>
      <c r="J318" s="651"/>
      <c r="K318" s="651"/>
      <c r="L318" s="653"/>
      <c r="M318" s="653"/>
      <c r="N318" s="653"/>
      <c r="O318" s="651"/>
      <c r="P318" s="627"/>
      <c r="Q318" s="627"/>
      <c r="R318" s="628"/>
    </row>
    <row r="319" ht="16.5" customHeight="1">
      <c r="A319" s="650"/>
      <c r="B319" s="650"/>
      <c r="C319" s="651"/>
      <c r="D319" s="651"/>
      <c r="E319" s="650"/>
      <c r="F319" s="650"/>
      <c r="G319" s="652"/>
      <c r="H319" s="650"/>
      <c r="I319" s="650"/>
      <c r="J319" s="651"/>
      <c r="K319" s="651"/>
      <c r="L319" s="653"/>
      <c r="M319" s="653"/>
      <c r="N319" s="653"/>
      <c r="O319" s="651"/>
      <c r="P319" s="627"/>
      <c r="Q319" s="627"/>
      <c r="R319" s="628"/>
    </row>
    <row r="320" ht="16.5" customHeight="1">
      <c r="A320" s="650"/>
      <c r="B320" s="650"/>
      <c r="C320" s="651"/>
      <c r="D320" s="651"/>
      <c r="E320" s="650"/>
      <c r="F320" s="650"/>
      <c r="G320" s="652"/>
      <c r="H320" s="650"/>
      <c r="I320" s="650"/>
      <c r="J320" s="651"/>
      <c r="K320" s="651"/>
      <c r="L320" s="653"/>
      <c r="M320" s="653"/>
      <c r="N320" s="653"/>
      <c r="O320" s="651"/>
      <c r="P320" s="627"/>
      <c r="Q320" s="627"/>
      <c r="R320" s="628"/>
    </row>
    <row r="321" ht="16.5" customHeight="1">
      <c r="A321" s="650"/>
      <c r="B321" s="650"/>
      <c r="C321" s="651"/>
      <c r="D321" s="651"/>
      <c r="E321" s="650"/>
      <c r="F321" s="650"/>
      <c r="G321" s="652"/>
      <c r="H321" s="650"/>
      <c r="I321" s="650"/>
      <c r="J321" s="651"/>
      <c r="K321" s="651"/>
      <c r="L321" s="653"/>
      <c r="M321" s="653"/>
      <c r="N321" s="653"/>
      <c r="O321" s="651"/>
      <c r="P321" s="627"/>
      <c r="Q321" s="627"/>
      <c r="R321" s="628"/>
    </row>
    <row r="322" ht="16.5" customHeight="1">
      <c r="A322" s="650"/>
      <c r="B322" s="650"/>
      <c r="C322" s="651"/>
      <c r="D322" s="651"/>
      <c r="E322" s="650"/>
      <c r="F322" s="650"/>
      <c r="G322" s="652"/>
      <c r="H322" s="650"/>
      <c r="I322" s="650"/>
      <c r="J322" s="651"/>
      <c r="K322" s="651"/>
      <c r="L322" s="653"/>
      <c r="M322" s="653"/>
      <c r="N322" s="653"/>
      <c r="O322" s="651"/>
      <c r="P322" s="627"/>
      <c r="Q322" s="627"/>
      <c r="R322" s="628"/>
    </row>
    <row r="323" ht="16.5" customHeight="1">
      <c r="A323" s="650"/>
      <c r="B323" s="650"/>
      <c r="C323" s="651"/>
      <c r="D323" s="651"/>
      <c r="E323" s="650"/>
      <c r="F323" s="650"/>
      <c r="G323" s="652"/>
      <c r="H323" s="650"/>
      <c r="I323" s="650"/>
      <c r="J323" s="651"/>
      <c r="K323" s="651"/>
      <c r="L323" s="653"/>
      <c r="M323" s="653"/>
      <c r="N323" s="653"/>
      <c r="O323" s="651"/>
      <c r="P323" s="627"/>
      <c r="Q323" s="627"/>
      <c r="R323" s="628"/>
    </row>
    <row r="324" ht="16.5" customHeight="1">
      <c r="A324" s="650"/>
      <c r="B324" s="650"/>
      <c r="C324" s="651"/>
      <c r="D324" s="651"/>
      <c r="E324" s="650"/>
      <c r="F324" s="650"/>
      <c r="G324" s="652"/>
      <c r="H324" s="650"/>
      <c r="I324" s="650"/>
      <c r="J324" s="651"/>
      <c r="K324" s="651"/>
      <c r="L324" s="653"/>
      <c r="M324" s="653"/>
      <c r="N324" s="653"/>
      <c r="O324" s="651"/>
      <c r="P324" s="627"/>
      <c r="Q324" s="627"/>
      <c r="R324" s="628"/>
    </row>
    <row r="325" ht="16.5" customHeight="1">
      <c r="A325" s="650"/>
      <c r="B325" s="650"/>
      <c r="C325" s="651"/>
      <c r="D325" s="651"/>
      <c r="E325" s="650"/>
      <c r="F325" s="650"/>
      <c r="G325" s="652"/>
      <c r="H325" s="650"/>
      <c r="I325" s="650"/>
      <c r="J325" s="651"/>
      <c r="K325" s="651"/>
      <c r="L325" s="653"/>
      <c r="M325" s="653"/>
      <c r="N325" s="653"/>
      <c r="O325" s="651"/>
      <c r="P325" s="627"/>
      <c r="Q325" s="627"/>
      <c r="R325" s="628"/>
    </row>
    <row r="326" ht="16.5" customHeight="1">
      <c r="A326" s="650"/>
      <c r="B326" s="650"/>
      <c r="C326" s="651"/>
      <c r="D326" s="651"/>
      <c r="E326" s="650"/>
      <c r="F326" s="650"/>
      <c r="G326" s="652"/>
      <c r="H326" s="650"/>
      <c r="I326" s="650"/>
      <c r="J326" s="651"/>
      <c r="K326" s="651"/>
      <c r="L326" s="653"/>
      <c r="M326" s="653"/>
      <c r="N326" s="653"/>
      <c r="O326" s="651"/>
      <c r="P326" s="627"/>
      <c r="Q326" s="627"/>
      <c r="R326" s="628"/>
    </row>
    <row r="327" ht="16.5" customHeight="1">
      <c r="A327" s="650"/>
      <c r="B327" s="650"/>
      <c r="C327" s="651"/>
      <c r="D327" s="651"/>
      <c r="E327" s="650"/>
      <c r="F327" s="650"/>
      <c r="G327" s="652"/>
      <c r="H327" s="650"/>
      <c r="I327" s="650"/>
      <c r="J327" s="651"/>
      <c r="K327" s="651"/>
      <c r="L327" s="653"/>
      <c r="M327" s="653"/>
      <c r="N327" s="653"/>
      <c r="O327" s="651"/>
      <c r="P327" s="627"/>
      <c r="Q327" s="627"/>
      <c r="R327" s="628"/>
    </row>
    <row r="328" ht="16.5" customHeight="1">
      <c r="A328" s="650"/>
      <c r="B328" s="650"/>
      <c r="C328" s="651"/>
      <c r="D328" s="651"/>
      <c r="E328" s="650"/>
      <c r="F328" s="650"/>
      <c r="G328" s="652"/>
      <c r="H328" s="650"/>
      <c r="I328" s="650"/>
      <c r="J328" s="651"/>
      <c r="K328" s="651"/>
      <c r="L328" s="653"/>
      <c r="M328" s="653"/>
      <c r="N328" s="653"/>
      <c r="O328" s="651"/>
      <c r="P328" s="627"/>
      <c r="Q328" s="627"/>
      <c r="R328" s="628"/>
    </row>
    <row r="329" ht="16.5" customHeight="1">
      <c r="A329" s="650"/>
      <c r="B329" s="650"/>
      <c r="C329" s="651"/>
      <c r="D329" s="651"/>
      <c r="E329" s="650"/>
      <c r="F329" s="650"/>
      <c r="G329" s="652"/>
      <c r="H329" s="650"/>
      <c r="I329" s="650"/>
      <c r="J329" s="651"/>
      <c r="K329" s="651"/>
      <c r="L329" s="653"/>
      <c r="M329" s="653"/>
      <c r="N329" s="653"/>
      <c r="O329" s="651"/>
      <c r="P329" s="627"/>
      <c r="Q329" s="627"/>
      <c r="R329" s="628"/>
    </row>
    <row r="330" ht="16.5" customHeight="1">
      <c r="A330" s="650"/>
      <c r="B330" s="650"/>
      <c r="C330" s="651"/>
      <c r="D330" s="651"/>
      <c r="E330" s="650"/>
      <c r="F330" s="650"/>
      <c r="G330" s="652"/>
      <c r="H330" s="650"/>
      <c r="I330" s="650"/>
      <c r="J330" s="651"/>
      <c r="K330" s="651"/>
      <c r="L330" s="653"/>
      <c r="M330" s="653"/>
      <c r="N330" s="653"/>
      <c r="O330" s="651"/>
      <c r="P330" s="627"/>
      <c r="Q330" s="627"/>
      <c r="R330" s="628"/>
    </row>
    <row r="331" ht="16.5" customHeight="1">
      <c r="A331" s="650"/>
      <c r="B331" s="650"/>
      <c r="C331" s="651"/>
      <c r="D331" s="651"/>
      <c r="E331" s="650"/>
      <c r="F331" s="650"/>
      <c r="G331" s="652"/>
      <c r="H331" s="650"/>
      <c r="I331" s="650"/>
      <c r="J331" s="651"/>
      <c r="K331" s="651"/>
      <c r="L331" s="653"/>
      <c r="M331" s="653"/>
      <c r="N331" s="653"/>
      <c r="O331" s="651"/>
      <c r="P331" s="627"/>
      <c r="Q331" s="627"/>
      <c r="R331" s="628"/>
    </row>
    <row r="332" ht="16.5" customHeight="1">
      <c r="A332" s="650"/>
      <c r="B332" s="650"/>
      <c r="C332" s="651"/>
      <c r="D332" s="651"/>
      <c r="E332" s="650"/>
      <c r="F332" s="650"/>
      <c r="G332" s="652"/>
      <c r="H332" s="650"/>
      <c r="I332" s="650"/>
      <c r="J332" s="651"/>
      <c r="K332" s="651"/>
      <c r="L332" s="653"/>
      <c r="M332" s="653"/>
      <c r="N332" s="653"/>
      <c r="O332" s="651"/>
      <c r="P332" s="627"/>
      <c r="Q332" s="627"/>
      <c r="R332" s="628"/>
    </row>
    <row r="333" ht="16.5" customHeight="1">
      <c r="A333" s="650"/>
      <c r="B333" s="650"/>
      <c r="C333" s="651"/>
      <c r="D333" s="651"/>
      <c r="E333" s="650"/>
      <c r="F333" s="650"/>
      <c r="G333" s="652"/>
      <c r="H333" s="650"/>
      <c r="I333" s="650"/>
      <c r="J333" s="651"/>
      <c r="K333" s="651"/>
      <c r="L333" s="653"/>
      <c r="M333" s="653"/>
      <c r="N333" s="653"/>
      <c r="O333" s="651"/>
      <c r="P333" s="627"/>
      <c r="Q333" s="627"/>
      <c r="R333" s="628"/>
    </row>
    <row r="334" ht="16.5" customHeight="1">
      <c r="A334" s="650"/>
      <c r="B334" s="650"/>
      <c r="C334" s="651"/>
      <c r="D334" s="651"/>
      <c r="E334" s="650"/>
      <c r="F334" s="650"/>
      <c r="G334" s="652"/>
      <c r="H334" s="650"/>
      <c r="I334" s="650"/>
      <c r="J334" s="651"/>
      <c r="K334" s="651"/>
      <c r="L334" s="653"/>
      <c r="M334" s="653"/>
      <c r="N334" s="653"/>
      <c r="O334" s="651"/>
      <c r="P334" s="627"/>
      <c r="Q334" s="627"/>
      <c r="R334" s="628"/>
    </row>
    <row r="335" ht="16.5" customHeight="1">
      <c r="A335" s="650"/>
      <c r="B335" s="650"/>
      <c r="C335" s="651"/>
      <c r="D335" s="651"/>
      <c r="E335" s="650"/>
      <c r="F335" s="650"/>
      <c r="G335" s="652"/>
      <c r="H335" s="650"/>
      <c r="I335" s="650"/>
      <c r="J335" s="651"/>
      <c r="K335" s="651"/>
      <c r="L335" s="653"/>
      <c r="M335" s="653"/>
      <c r="N335" s="653"/>
      <c r="O335" s="651"/>
      <c r="P335" s="627"/>
      <c r="Q335" s="627"/>
      <c r="R335" s="628"/>
    </row>
    <row r="336" ht="16.5" customHeight="1">
      <c r="A336" s="650"/>
      <c r="B336" s="650"/>
      <c r="C336" s="651"/>
      <c r="D336" s="651"/>
      <c r="E336" s="650"/>
      <c r="F336" s="650"/>
      <c r="G336" s="652"/>
      <c r="H336" s="650"/>
      <c r="I336" s="650"/>
      <c r="J336" s="651"/>
      <c r="K336" s="651"/>
      <c r="L336" s="653"/>
      <c r="M336" s="653"/>
      <c r="N336" s="653"/>
      <c r="O336" s="651"/>
      <c r="P336" s="627"/>
      <c r="Q336" s="627"/>
      <c r="R336" s="628"/>
    </row>
    <row r="337" ht="16.5" customHeight="1">
      <c r="A337" s="650"/>
      <c r="B337" s="650"/>
      <c r="C337" s="651"/>
      <c r="D337" s="651"/>
      <c r="E337" s="650"/>
      <c r="F337" s="650"/>
      <c r="G337" s="652"/>
      <c r="H337" s="650"/>
      <c r="I337" s="650"/>
      <c r="J337" s="651"/>
      <c r="K337" s="651"/>
      <c r="L337" s="653"/>
      <c r="M337" s="653"/>
      <c r="N337" s="653"/>
      <c r="O337" s="651"/>
      <c r="P337" s="627"/>
      <c r="Q337" s="627"/>
      <c r="R337" s="628"/>
    </row>
    <row r="338" ht="16.5" customHeight="1">
      <c r="A338" s="650"/>
      <c r="B338" s="650"/>
      <c r="C338" s="651"/>
      <c r="D338" s="651"/>
      <c r="E338" s="650"/>
      <c r="F338" s="650"/>
      <c r="G338" s="652"/>
      <c r="H338" s="650"/>
      <c r="I338" s="650"/>
      <c r="J338" s="651"/>
      <c r="K338" s="651"/>
      <c r="L338" s="653"/>
      <c r="M338" s="653"/>
      <c r="N338" s="653"/>
      <c r="O338" s="651"/>
      <c r="P338" s="627"/>
      <c r="Q338" s="627"/>
      <c r="R338" s="628"/>
    </row>
    <row r="339" ht="16.5" customHeight="1">
      <c r="A339" s="650"/>
      <c r="B339" s="650"/>
      <c r="C339" s="651"/>
      <c r="D339" s="651"/>
      <c r="E339" s="650"/>
      <c r="F339" s="650"/>
      <c r="G339" s="652"/>
      <c r="H339" s="650"/>
      <c r="I339" s="650"/>
      <c r="J339" s="651"/>
      <c r="K339" s="651"/>
      <c r="L339" s="653"/>
      <c r="M339" s="653"/>
      <c r="N339" s="653"/>
      <c r="O339" s="651"/>
      <c r="P339" s="627"/>
      <c r="Q339" s="627"/>
      <c r="R339" s="628"/>
    </row>
    <row r="340" ht="16.5" customHeight="1">
      <c r="A340" s="650"/>
      <c r="B340" s="650"/>
      <c r="C340" s="651"/>
      <c r="D340" s="651"/>
      <c r="E340" s="650"/>
      <c r="F340" s="650"/>
      <c r="G340" s="652"/>
      <c r="H340" s="650"/>
      <c r="I340" s="650"/>
      <c r="J340" s="651"/>
      <c r="K340" s="651"/>
      <c r="L340" s="653"/>
      <c r="M340" s="653"/>
      <c r="N340" s="653"/>
      <c r="O340" s="651"/>
      <c r="P340" s="627"/>
      <c r="Q340" s="627"/>
      <c r="R340" s="628"/>
    </row>
    <row r="341" ht="16.5" customHeight="1">
      <c r="A341" s="650"/>
      <c r="B341" s="650"/>
      <c r="C341" s="651"/>
      <c r="D341" s="651"/>
      <c r="E341" s="650"/>
      <c r="F341" s="650"/>
      <c r="G341" s="652"/>
      <c r="H341" s="650"/>
      <c r="I341" s="650"/>
      <c r="J341" s="651"/>
      <c r="K341" s="651"/>
      <c r="L341" s="653"/>
      <c r="M341" s="653"/>
      <c r="N341" s="653"/>
      <c r="O341" s="651"/>
      <c r="P341" s="627"/>
      <c r="Q341" s="627"/>
      <c r="R341" s="628"/>
    </row>
    <row r="342" ht="16.5" customHeight="1">
      <c r="A342" s="650"/>
      <c r="B342" s="650"/>
      <c r="C342" s="651"/>
      <c r="D342" s="651"/>
      <c r="E342" s="650"/>
      <c r="F342" s="650"/>
      <c r="G342" s="652"/>
      <c r="H342" s="650"/>
      <c r="I342" s="650"/>
      <c r="J342" s="651"/>
      <c r="K342" s="651"/>
      <c r="L342" s="653"/>
      <c r="M342" s="653"/>
      <c r="N342" s="653"/>
      <c r="O342" s="651"/>
      <c r="P342" s="627"/>
      <c r="Q342" s="627"/>
      <c r="R342" s="628"/>
    </row>
    <row r="343" ht="16.5" customHeight="1">
      <c r="A343" s="650"/>
      <c r="B343" s="650"/>
      <c r="C343" s="651"/>
      <c r="D343" s="651"/>
      <c r="E343" s="650"/>
      <c r="F343" s="650"/>
      <c r="G343" s="652"/>
      <c r="H343" s="650"/>
      <c r="I343" s="650"/>
      <c r="J343" s="651"/>
      <c r="K343" s="651"/>
      <c r="L343" s="653"/>
      <c r="M343" s="653"/>
      <c r="N343" s="653"/>
      <c r="O343" s="651"/>
      <c r="P343" s="627"/>
      <c r="Q343" s="627"/>
      <c r="R343" s="628"/>
    </row>
    <row r="344" ht="16.5" customHeight="1">
      <c r="A344" s="650"/>
      <c r="B344" s="650"/>
      <c r="C344" s="651"/>
      <c r="D344" s="651"/>
      <c r="E344" s="650"/>
      <c r="F344" s="650"/>
      <c r="G344" s="652"/>
      <c r="H344" s="650"/>
      <c r="I344" s="650"/>
      <c r="J344" s="651"/>
      <c r="K344" s="651"/>
      <c r="L344" s="653"/>
      <c r="M344" s="653"/>
      <c r="N344" s="653"/>
      <c r="O344" s="651"/>
      <c r="P344" s="627"/>
      <c r="Q344" s="627"/>
      <c r="R344" s="628"/>
    </row>
    <row r="345" ht="16.5" customHeight="1">
      <c r="A345" s="650"/>
      <c r="B345" s="650"/>
      <c r="C345" s="651"/>
      <c r="D345" s="651"/>
      <c r="E345" s="650"/>
      <c r="F345" s="650"/>
      <c r="G345" s="652"/>
      <c r="H345" s="650"/>
      <c r="I345" s="650"/>
      <c r="J345" s="651"/>
      <c r="K345" s="651"/>
      <c r="L345" s="653"/>
      <c r="M345" s="653"/>
      <c r="N345" s="653"/>
      <c r="O345" s="651"/>
      <c r="P345" s="627"/>
      <c r="Q345" s="627"/>
      <c r="R345" s="628"/>
    </row>
    <row r="346" ht="16.5" customHeight="1">
      <c r="A346" s="650"/>
      <c r="B346" s="650"/>
      <c r="C346" s="651"/>
      <c r="D346" s="651"/>
      <c r="E346" s="650"/>
      <c r="F346" s="650"/>
      <c r="G346" s="652"/>
      <c r="H346" s="650"/>
      <c r="I346" s="650"/>
      <c r="J346" s="651"/>
      <c r="K346" s="651"/>
      <c r="L346" s="653"/>
      <c r="M346" s="653"/>
      <c r="N346" s="653"/>
      <c r="O346" s="651"/>
      <c r="P346" s="627"/>
      <c r="Q346" s="627"/>
      <c r="R346" s="628"/>
    </row>
    <row r="347" ht="16.5" customHeight="1">
      <c r="A347" s="650"/>
      <c r="B347" s="650"/>
      <c r="C347" s="651"/>
      <c r="D347" s="651"/>
      <c r="E347" s="650"/>
      <c r="F347" s="650"/>
      <c r="G347" s="652"/>
      <c r="H347" s="650"/>
      <c r="I347" s="650"/>
      <c r="J347" s="651"/>
      <c r="K347" s="651"/>
      <c r="L347" s="653"/>
      <c r="M347" s="653"/>
      <c r="N347" s="653"/>
      <c r="O347" s="651"/>
      <c r="P347" s="627"/>
      <c r="Q347" s="627"/>
      <c r="R347" s="628"/>
    </row>
    <row r="348" ht="16.5" customHeight="1">
      <c r="A348" s="650"/>
      <c r="B348" s="650"/>
      <c r="C348" s="651"/>
      <c r="D348" s="651"/>
      <c r="E348" s="650"/>
      <c r="F348" s="650"/>
      <c r="G348" s="652"/>
      <c r="H348" s="650"/>
      <c r="I348" s="650"/>
      <c r="J348" s="651"/>
      <c r="K348" s="651"/>
      <c r="L348" s="653"/>
      <c r="M348" s="653"/>
      <c r="N348" s="653"/>
      <c r="O348" s="651"/>
      <c r="P348" s="627"/>
      <c r="Q348" s="627"/>
      <c r="R348" s="628"/>
    </row>
    <row r="349" ht="16.5" customHeight="1">
      <c r="A349" s="650"/>
      <c r="B349" s="650"/>
      <c r="C349" s="651"/>
      <c r="D349" s="651"/>
      <c r="E349" s="650"/>
      <c r="F349" s="650"/>
      <c r="G349" s="652"/>
      <c r="H349" s="650"/>
      <c r="I349" s="650"/>
      <c r="J349" s="651"/>
      <c r="K349" s="651"/>
      <c r="L349" s="653"/>
      <c r="M349" s="653"/>
      <c r="N349" s="653"/>
      <c r="O349" s="651"/>
      <c r="P349" s="627"/>
      <c r="Q349" s="627"/>
      <c r="R349" s="628"/>
    </row>
    <row r="350" ht="16.5" customHeight="1">
      <c r="A350" s="650"/>
      <c r="B350" s="650"/>
      <c r="C350" s="651"/>
      <c r="D350" s="651"/>
      <c r="E350" s="650"/>
      <c r="F350" s="650"/>
      <c r="G350" s="652"/>
      <c r="H350" s="650"/>
      <c r="I350" s="650"/>
      <c r="J350" s="651"/>
      <c r="K350" s="651"/>
      <c r="L350" s="653"/>
      <c r="M350" s="653"/>
      <c r="N350" s="653"/>
      <c r="O350" s="651"/>
      <c r="P350" s="627"/>
      <c r="Q350" s="627"/>
      <c r="R350" s="628"/>
    </row>
    <row r="351" ht="16.5" customHeight="1">
      <c r="A351" s="650"/>
      <c r="B351" s="650"/>
      <c r="C351" s="651"/>
      <c r="D351" s="651"/>
      <c r="E351" s="650"/>
      <c r="F351" s="650"/>
      <c r="G351" s="652"/>
      <c r="H351" s="650"/>
      <c r="I351" s="650"/>
      <c r="J351" s="651"/>
      <c r="K351" s="651"/>
      <c r="L351" s="653"/>
      <c r="M351" s="653"/>
      <c r="N351" s="653"/>
      <c r="O351" s="651"/>
      <c r="P351" s="627"/>
      <c r="Q351" s="627"/>
      <c r="R351" s="628"/>
    </row>
    <row r="352" ht="16.5" customHeight="1">
      <c r="A352" s="650"/>
      <c r="B352" s="650"/>
      <c r="C352" s="651"/>
      <c r="D352" s="651"/>
      <c r="E352" s="650"/>
      <c r="F352" s="650"/>
      <c r="G352" s="652"/>
      <c r="H352" s="650"/>
      <c r="I352" s="650"/>
      <c r="J352" s="651"/>
      <c r="K352" s="651"/>
      <c r="L352" s="653"/>
      <c r="M352" s="653"/>
      <c r="N352" s="653"/>
      <c r="O352" s="651"/>
      <c r="P352" s="627"/>
      <c r="Q352" s="627"/>
      <c r="R352" s="628"/>
    </row>
    <row r="353" ht="16.5" customHeight="1">
      <c r="A353" s="650"/>
      <c r="B353" s="650"/>
      <c r="C353" s="651"/>
      <c r="D353" s="651"/>
      <c r="E353" s="650"/>
      <c r="F353" s="650"/>
      <c r="G353" s="652"/>
      <c r="H353" s="650"/>
      <c r="I353" s="650"/>
      <c r="J353" s="651"/>
      <c r="K353" s="651"/>
      <c r="L353" s="653"/>
      <c r="M353" s="653"/>
      <c r="N353" s="653"/>
      <c r="O353" s="651"/>
      <c r="P353" s="627"/>
      <c r="Q353" s="627"/>
      <c r="R353" s="628"/>
    </row>
    <row r="354" ht="16.5" customHeight="1">
      <c r="A354" s="650"/>
      <c r="B354" s="650"/>
      <c r="C354" s="651"/>
      <c r="D354" s="651"/>
      <c r="E354" s="650"/>
      <c r="F354" s="650"/>
      <c r="G354" s="652"/>
      <c r="H354" s="650"/>
      <c r="I354" s="650"/>
      <c r="J354" s="651"/>
      <c r="K354" s="651"/>
      <c r="L354" s="653"/>
      <c r="M354" s="653"/>
      <c r="N354" s="653"/>
      <c r="O354" s="651"/>
      <c r="P354" s="627"/>
      <c r="Q354" s="627"/>
      <c r="R354" s="628"/>
    </row>
    <row r="355" ht="16.5" customHeight="1">
      <c r="A355" s="650"/>
      <c r="B355" s="650"/>
      <c r="C355" s="651"/>
      <c r="D355" s="651"/>
      <c r="E355" s="650"/>
      <c r="F355" s="650"/>
      <c r="G355" s="652"/>
      <c r="H355" s="650"/>
      <c r="I355" s="650"/>
      <c r="J355" s="651"/>
      <c r="K355" s="651"/>
      <c r="L355" s="653"/>
      <c r="M355" s="653"/>
      <c r="N355" s="653"/>
      <c r="O355" s="651"/>
      <c r="P355" s="627"/>
      <c r="Q355" s="627"/>
      <c r="R355" s="628"/>
    </row>
    <row r="356" ht="16.5" customHeight="1">
      <c r="A356" s="650"/>
      <c r="B356" s="650"/>
      <c r="C356" s="651"/>
      <c r="D356" s="651"/>
      <c r="E356" s="650"/>
      <c r="F356" s="650"/>
      <c r="G356" s="652"/>
      <c r="H356" s="650"/>
      <c r="I356" s="650"/>
      <c r="J356" s="651"/>
      <c r="K356" s="651"/>
      <c r="L356" s="653"/>
      <c r="M356" s="653"/>
      <c r="N356" s="653"/>
      <c r="O356" s="651"/>
      <c r="P356" s="627"/>
      <c r="Q356" s="627"/>
      <c r="R356" s="628"/>
    </row>
    <row r="357" ht="16.5" customHeight="1">
      <c r="A357" s="650"/>
      <c r="B357" s="650"/>
      <c r="C357" s="651"/>
      <c r="D357" s="651"/>
      <c r="E357" s="650"/>
      <c r="F357" s="650"/>
      <c r="G357" s="652"/>
      <c r="H357" s="650"/>
      <c r="I357" s="650"/>
      <c r="J357" s="651"/>
      <c r="K357" s="651"/>
      <c r="L357" s="653"/>
      <c r="M357" s="653"/>
      <c r="N357" s="653"/>
      <c r="O357" s="651"/>
      <c r="P357" s="627"/>
      <c r="Q357" s="627"/>
      <c r="R357" s="628"/>
    </row>
    <row r="358" ht="16.5" customHeight="1">
      <c r="A358" s="650"/>
      <c r="B358" s="650"/>
      <c r="C358" s="651"/>
      <c r="D358" s="651"/>
      <c r="E358" s="650"/>
      <c r="F358" s="650"/>
      <c r="G358" s="652"/>
      <c r="H358" s="650"/>
      <c r="I358" s="650"/>
      <c r="J358" s="651"/>
      <c r="K358" s="651"/>
      <c r="L358" s="653"/>
      <c r="M358" s="653"/>
      <c r="N358" s="653"/>
      <c r="O358" s="651"/>
      <c r="P358" s="627"/>
      <c r="Q358" s="627"/>
      <c r="R358" s="628"/>
    </row>
    <row r="359" ht="16.5" customHeight="1">
      <c r="A359" s="650"/>
      <c r="B359" s="650"/>
      <c r="C359" s="651"/>
      <c r="D359" s="651"/>
      <c r="E359" s="650"/>
      <c r="F359" s="650"/>
      <c r="G359" s="652"/>
      <c r="H359" s="650"/>
      <c r="I359" s="650"/>
      <c r="J359" s="651"/>
      <c r="K359" s="651"/>
      <c r="L359" s="653"/>
      <c r="M359" s="653"/>
      <c r="N359" s="653"/>
      <c r="O359" s="651"/>
      <c r="P359" s="627"/>
      <c r="Q359" s="627"/>
      <c r="R359" s="628"/>
    </row>
    <row r="360" ht="16.5" customHeight="1">
      <c r="A360" s="650"/>
      <c r="B360" s="650"/>
      <c r="C360" s="651"/>
      <c r="D360" s="651"/>
      <c r="E360" s="650"/>
      <c r="F360" s="650"/>
      <c r="G360" s="652"/>
      <c r="H360" s="650"/>
      <c r="I360" s="650"/>
      <c r="J360" s="651"/>
      <c r="K360" s="651"/>
      <c r="L360" s="653"/>
      <c r="M360" s="653"/>
      <c r="N360" s="653"/>
      <c r="O360" s="651"/>
      <c r="P360" s="627"/>
      <c r="Q360" s="627"/>
      <c r="R360" s="628"/>
    </row>
    <row r="361" ht="16.5" customHeight="1">
      <c r="A361" s="650"/>
      <c r="B361" s="650"/>
      <c r="C361" s="651"/>
      <c r="D361" s="651"/>
      <c r="E361" s="650"/>
      <c r="F361" s="650"/>
      <c r="G361" s="652"/>
      <c r="H361" s="650"/>
      <c r="I361" s="650"/>
      <c r="J361" s="651"/>
      <c r="K361" s="651"/>
      <c r="L361" s="653"/>
      <c r="M361" s="653"/>
      <c r="N361" s="653"/>
      <c r="O361" s="651"/>
      <c r="P361" s="627"/>
      <c r="Q361" s="627"/>
      <c r="R361" s="628"/>
    </row>
    <row r="362" ht="16.5" customHeight="1">
      <c r="A362" s="650"/>
      <c r="B362" s="650"/>
      <c r="C362" s="651"/>
      <c r="D362" s="651"/>
      <c r="E362" s="650"/>
      <c r="F362" s="650"/>
      <c r="G362" s="652"/>
      <c r="H362" s="650"/>
      <c r="I362" s="650"/>
      <c r="J362" s="651"/>
      <c r="K362" s="651"/>
      <c r="L362" s="653"/>
      <c r="M362" s="653"/>
      <c r="N362" s="653"/>
      <c r="O362" s="651"/>
      <c r="P362" s="627"/>
      <c r="Q362" s="627"/>
      <c r="R362" s="628"/>
    </row>
    <row r="363" ht="16.5" customHeight="1">
      <c r="A363" s="650"/>
      <c r="B363" s="650"/>
      <c r="C363" s="651"/>
      <c r="D363" s="651"/>
      <c r="E363" s="650"/>
      <c r="F363" s="650"/>
      <c r="G363" s="652"/>
      <c r="H363" s="650"/>
      <c r="I363" s="650"/>
      <c r="J363" s="651"/>
      <c r="K363" s="651"/>
      <c r="L363" s="653"/>
      <c r="M363" s="653"/>
      <c r="N363" s="653"/>
      <c r="O363" s="651"/>
      <c r="P363" s="627"/>
      <c r="Q363" s="627"/>
      <c r="R363" s="628"/>
    </row>
    <row r="364" ht="16.5" customHeight="1">
      <c r="A364" s="650"/>
      <c r="B364" s="650"/>
      <c r="C364" s="651"/>
      <c r="D364" s="651"/>
      <c r="E364" s="650"/>
      <c r="F364" s="650"/>
      <c r="G364" s="652"/>
      <c r="H364" s="650"/>
      <c r="I364" s="650"/>
      <c r="J364" s="651"/>
      <c r="K364" s="651"/>
      <c r="L364" s="653"/>
      <c r="M364" s="653"/>
      <c r="N364" s="653"/>
      <c r="O364" s="651"/>
      <c r="P364" s="627"/>
      <c r="Q364" s="627"/>
      <c r="R364" s="628"/>
    </row>
    <row r="365" ht="16.5" customHeight="1">
      <c r="A365" s="650"/>
      <c r="B365" s="650"/>
      <c r="C365" s="651"/>
      <c r="D365" s="651"/>
      <c r="E365" s="650"/>
      <c r="F365" s="650"/>
      <c r="G365" s="652"/>
      <c r="H365" s="650"/>
      <c r="I365" s="650"/>
      <c r="J365" s="651"/>
      <c r="K365" s="651"/>
      <c r="L365" s="653"/>
      <c r="M365" s="653"/>
      <c r="N365" s="653"/>
      <c r="O365" s="651"/>
      <c r="P365" s="627"/>
      <c r="Q365" s="627"/>
      <c r="R365" s="628"/>
    </row>
    <row r="366" ht="16.5" customHeight="1">
      <c r="A366" s="650"/>
      <c r="B366" s="650"/>
      <c r="C366" s="651"/>
      <c r="D366" s="651"/>
      <c r="E366" s="650"/>
      <c r="F366" s="650"/>
      <c r="G366" s="652"/>
      <c r="H366" s="650"/>
      <c r="I366" s="650"/>
      <c r="J366" s="651"/>
      <c r="K366" s="651"/>
      <c r="L366" s="653"/>
      <c r="M366" s="653"/>
      <c r="N366" s="653"/>
      <c r="O366" s="651"/>
      <c r="P366" s="627"/>
      <c r="Q366" s="627"/>
      <c r="R366" s="628"/>
    </row>
    <row r="367" ht="16.5" customHeight="1">
      <c r="A367" s="650"/>
      <c r="B367" s="650"/>
      <c r="C367" s="651"/>
      <c r="D367" s="651"/>
      <c r="E367" s="650"/>
      <c r="F367" s="650"/>
      <c r="G367" s="652"/>
      <c r="H367" s="650"/>
      <c r="I367" s="650"/>
      <c r="J367" s="651"/>
      <c r="K367" s="651"/>
      <c r="L367" s="653"/>
      <c r="M367" s="653"/>
      <c r="N367" s="653"/>
      <c r="O367" s="651"/>
      <c r="P367" s="627"/>
      <c r="Q367" s="627"/>
      <c r="R367" s="628"/>
    </row>
    <row r="368" ht="16.5" customHeight="1">
      <c r="A368" s="650"/>
      <c r="B368" s="650"/>
      <c r="C368" s="651"/>
      <c r="D368" s="651"/>
      <c r="E368" s="650"/>
      <c r="F368" s="650"/>
      <c r="G368" s="652"/>
      <c r="H368" s="650"/>
      <c r="I368" s="650"/>
      <c r="J368" s="651"/>
      <c r="K368" s="651"/>
      <c r="L368" s="653"/>
      <c r="M368" s="653"/>
      <c r="N368" s="653"/>
      <c r="O368" s="651"/>
      <c r="P368" s="627"/>
      <c r="Q368" s="627"/>
      <c r="R368" s="628"/>
    </row>
    <row r="369" ht="16.5" customHeight="1">
      <c r="A369" s="650"/>
      <c r="B369" s="650"/>
      <c r="C369" s="651"/>
      <c r="D369" s="651"/>
      <c r="E369" s="650"/>
      <c r="F369" s="650"/>
      <c r="G369" s="652"/>
      <c r="H369" s="650"/>
      <c r="I369" s="650"/>
      <c r="J369" s="651"/>
      <c r="K369" s="651"/>
      <c r="L369" s="653"/>
      <c r="M369" s="653"/>
      <c r="N369" s="653"/>
      <c r="O369" s="651"/>
      <c r="P369" s="627"/>
      <c r="Q369" s="627"/>
      <c r="R369" s="628"/>
    </row>
    <row r="370" ht="16.5" customHeight="1">
      <c r="A370" s="650"/>
      <c r="B370" s="650"/>
      <c r="C370" s="651"/>
      <c r="D370" s="651"/>
      <c r="E370" s="650"/>
      <c r="F370" s="650"/>
      <c r="G370" s="652"/>
      <c r="H370" s="650"/>
      <c r="I370" s="650"/>
      <c r="J370" s="651"/>
      <c r="K370" s="651"/>
      <c r="L370" s="653"/>
      <c r="M370" s="653"/>
      <c r="N370" s="653"/>
      <c r="O370" s="651"/>
      <c r="P370" s="627"/>
      <c r="Q370" s="627"/>
      <c r="R370" s="628"/>
    </row>
    <row r="371" ht="16.5" customHeight="1">
      <c r="A371" s="650"/>
      <c r="B371" s="650"/>
      <c r="C371" s="651"/>
      <c r="D371" s="651"/>
      <c r="E371" s="650"/>
      <c r="F371" s="650"/>
      <c r="G371" s="652"/>
      <c r="H371" s="650"/>
      <c r="I371" s="650"/>
      <c r="J371" s="651"/>
      <c r="K371" s="651"/>
      <c r="L371" s="653"/>
      <c r="M371" s="653"/>
      <c r="N371" s="653"/>
      <c r="O371" s="651"/>
      <c r="P371" s="627"/>
      <c r="Q371" s="627"/>
      <c r="R371" s="628"/>
    </row>
    <row r="372" ht="16.5" customHeight="1">
      <c r="A372" s="650"/>
      <c r="B372" s="650"/>
      <c r="C372" s="651"/>
      <c r="D372" s="651"/>
      <c r="E372" s="650"/>
      <c r="F372" s="650"/>
      <c r="G372" s="652"/>
      <c r="H372" s="650"/>
      <c r="I372" s="650"/>
      <c r="J372" s="651"/>
      <c r="K372" s="651"/>
      <c r="L372" s="653"/>
      <c r="M372" s="653"/>
      <c r="N372" s="653"/>
      <c r="O372" s="651"/>
      <c r="P372" s="627"/>
      <c r="Q372" s="627"/>
      <c r="R372" s="628"/>
    </row>
    <row r="373" ht="16.5" customHeight="1">
      <c r="A373" s="650"/>
      <c r="B373" s="650"/>
      <c r="C373" s="651"/>
      <c r="D373" s="651"/>
      <c r="E373" s="650"/>
      <c r="F373" s="650"/>
      <c r="G373" s="652"/>
      <c r="H373" s="650"/>
      <c r="I373" s="650"/>
      <c r="J373" s="651"/>
      <c r="K373" s="651"/>
      <c r="L373" s="653"/>
      <c r="M373" s="653"/>
      <c r="N373" s="653"/>
      <c r="O373" s="651"/>
      <c r="P373" s="627"/>
      <c r="Q373" s="627"/>
      <c r="R373" s="628"/>
    </row>
    <row r="374" ht="16.5" customHeight="1">
      <c r="A374" s="650"/>
      <c r="B374" s="650"/>
      <c r="C374" s="651"/>
      <c r="D374" s="651"/>
      <c r="E374" s="650"/>
      <c r="F374" s="650"/>
      <c r="G374" s="652"/>
      <c r="H374" s="650"/>
      <c r="I374" s="650"/>
      <c r="J374" s="651"/>
      <c r="K374" s="651"/>
      <c r="L374" s="653"/>
      <c r="M374" s="653"/>
      <c r="N374" s="653"/>
      <c r="O374" s="651"/>
      <c r="P374" s="627"/>
      <c r="Q374" s="627"/>
      <c r="R374" s="628"/>
    </row>
    <row r="375" ht="16.5" customHeight="1">
      <c r="A375" s="650"/>
      <c r="B375" s="650"/>
      <c r="C375" s="651"/>
      <c r="D375" s="651"/>
      <c r="E375" s="650"/>
      <c r="F375" s="650"/>
      <c r="G375" s="652"/>
      <c r="H375" s="650"/>
      <c r="I375" s="650"/>
      <c r="J375" s="651"/>
      <c r="K375" s="651"/>
      <c r="L375" s="653"/>
      <c r="M375" s="653"/>
      <c r="N375" s="653"/>
      <c r="O375" s="651"/>
      <c r="P375" s="627"/>
      <c r="Q375" s="627"/>
      <c r="R375" s="628"/>
    </row>
    <row r="376" ht="16.5" customHeight="1">
      <c r="A376" s="650"/>
      <c r="B376" s="650"/>
      <c r="C376" s="651"/>
      <c r="D376" s="651"/>
      <c r="E376" s="650"/>
      <c r="F376" s="650"/>
      <c r="G376" s="652"/>
      <c r="H376" s="650"/>
      <c r="I376" s="650"/>
      <c r="J376" s="651"/>
      <c r="K376" s="651"/>
      <c r="L376" s="653"/>
      <c r="M376" s="653"/>
      <c r="N376" s="653"/>
      <c r="O376" s="651"/>
      <c r="P376" s="627"/>
      <c r="Q376" s="627"/>
      <c r="R376" s="628"/>
    </row>
    <row r="377" ht="16.5" customHeight="1">
      <c r="A377" s="650"/>
      <c r="B377" s="650"/>
      <c r="C377" s="651"/>
      <c r="D377" s="651"/>
      <c r="E377" s="650"/>
      <c r="F377" s="650"/>
      <c r="G377" s="652"/>
      <c r="H377" s="650"/>
      <c r="I377" s="650"/>
      <c r="J377" s="651"/>
      <c r="K377" s="651"/>
      <c r="L377" s="653"/>
      <c r="M377" s="653"/>
      <c r="N377" s="653"/>
      <c r="O377" s="651"/>
      <c r="P377" s="627"/>
      <c r="Q377" s="627"/>
      <c r="R377" s="628"/>
    </row>
    <row r="378" ht="16.5" customHeight="1">
      <c r="A378" s="650"/>
      <c r="B378" s="650"/>
      <c r="C378" s="651"/>
      <c r="D378" s="651"/>
      <c r="E378" s="650"/>
      <c r="F378" s="650"/>
      <c r="G378" s="652"/>
      <c r="H378" s="650"/>
      <c r="I378" s="650"/>
      <c r="J378" s="651"/>
      <c r="K378" s="651"/>
      <c r="L378" s="653"/>
      <c r="M378" s="653"/>
      <c r="N378" s="653"/>
      <c r="O378" s="651"/>
      <c r="P378" s="627"/>
      <c r="Q378" s="627"/>
      <c r="R378" s="628"/>
    </row>
    <row r="379" ht="16.5" customHeight="1">
      <c r="A379" s="650"/>
      <c r="B379" s="650"/>
      <c r="C379" s="651"/>
      <c r="D379" s="651"/>
      <c r="E379" s="650"/>
      <c r="F379" s="650"/>
      <c r="G379" s="652"/>
      <c r="H379" s="650"/>
      <c r="I379" s="650"/>
      <c r="J379" s="651"/>
      <c r="K379" s="651"/>
      <c r="L379" s="653"/>
      <c r="M379" s="653"/>
      <c r="N379" s="653"/>
      <c r="O379" s="651"/>
      <c r="P379" s="627"/>
      <c r="Q379" s="627"/>
      <c r="R379" s="628"/>
    </row>
    <row r="380" ht="16.5" customHeight="1">
      <c r="A380" s="650"/>
      <c r="B380" s="650"/>
      <c r="C380" s="651"/>
      <c r="D380" s="651"/>
      <c r="E380" s="650"/>
      <c r="F380" s="650"/>
      <c r="G380" s="652"/>
      <c r="H380" s="650"/>
      <c r="I380" s="650"/>
      <c r="J380" s="651"/>
      <c r="K380" s="651"/>
      <c r="L380" s="653"/>
      <c r="M380" s="653"/>
      <c r="N380" s="653"/>
      <c r="O380" s="651"/>
      <c r="P380" s="627"/>
      <c r="Q380" s="627"/>
      <c r="R380" s="628"/>
    </row>
    <row r="381" ht="16.5" customHeight="1">
      <c r="A381" s="650"/>
      <c r="B381" s="650"/>
      <c r="C381" s="651"/>
      <c r="D381" s="651"/>
      <c r="E381" s="650"/>
      <c r="F381" s="650"/>
      <c r="G381" s="652"/>
      <c r="H381" s="650"/>
      <c r="I381" s="650"/>
      <c r="J381" s="651"/>
      <c r="K381" s="651"/>
      <c r="L381" s="653"/>
      <c r="M381" s="653"/>
      <c r="N381" s="653"/>
      <c r="O381" s="651"/>
      <c r="P381" s="627"/>
      <c r="Q381" s="627"/>
      <c r="R381" s="628"/>
    </row>
    <row r="382" ht="16.5" customHeight="1">
      <c r="A382" s="650"/>
      <c r="B382" s="650"/>
      <c r="C382" s="651"/>
      <c r="D382" s="651"/>
      <c r="E382" s="650"/>
      <c r="F382" s="650"/>
      <c r="G382" s="652"/>
      <c r="H382" s="650"/>
      <c r="I382" s="650"/>
      <c r="J382" s="651"/>
      <c r="K382" s="651"/>
      <c r="L382" s="653"/>
      <c r="M382" s="653"/>
      <c r="N382" s="653"/>
      <c r="O382" s="651"/>
      <c r="P382" s="627"/>
      <c r="Q382" s="627"/>
      <c r="R382" s="628"/>
    </row>
    <row r="383" ht="16.5" customHeight="1">
      <c r="A383" s="650"/>
      <c r="B383" s="650"/>
      <c r="C383" s="651"/>
      <c r="D383" s="651"/>
      <c r="E383" s="650"/>
      <c r="F383" s="650"/>
      <c r="G383" s="652"/>
      <c r="H383" s="650"/>
      <c r="I383" s="650"/>
      <c r="J383" s="651"/>
      <c r="K383" s="651"/>
      <c r="L383" s="653"/>
      <c r="M383" s="653"/>
      <c r="N383" s="653"/>
      <c r="O383" s="651"/>
      <c r="P383" s="627"/>
      <c r="Q383" s="627"/>
      <c r="R383" s="628"/>
    </row>
    <row r="384" ht="16.5" customHeight="1">
      <c r="A384" s="650"/>
      <c r="B384" s="650"/>
      <c r="C384" s="651"/>
      <c r="D384" s="651"/>
      <c r="E384" s="650"/>
      <c r="F384" s="650"/>
      <c r="G384" s="652"/>
      <c r="H384" s="650"/>
      <c r="I384" s="650"/>
      <c r="J384" s="651"/>
      <c r="K384" s="651"/>
      <c r="L384" s="653"/>
      <c r="M384" s="653"/>
      <c r="N384" s="653"/>
      <c r="O384" s="651"/>
      <c r="P384" s="627"/>
      <c r="Q384" s="627"/>
      <c r="R384" s="628"/>
    </row>
    <row r="385" ht="16.5" customHeight="1">
      <c r="A385" s="650"/>
      <c r="B385" s="650"/>
      <c r="C385" s="651"/>
      <c r="D385" s="651"/>
      <c r="E385" s="650"/>
      <c r="F385" s="650"/>
      <c r="G385" s="652"/>
      <c r="H385" s="650"/>
      <c r="I385" s="650"/>
      <c r="J385" s="651"/>
      <c r="K385" s="651"/>
      <c r="L385" s="653"/>
      <c r="M385" s="653"/>
      <c r="N385" s="653"/>
      <c r="O385" s="651"/>
      <c r="P385" s="627"/>
      <c r="Q385" s="627"/>
      <c r="R385" s="628"/>
    </row>
    <row r="386" ht="16.5" customHeight="1">
      <c r="A386" s="650"/>
      <c r="B386" s="650"/>
      <c r="C386" s="651"/>
      <c r="D386" s="651"/>
      <c r="E386" s="650"/>
      <c r="F386" s="650"/>
      <c r="G386" s="652"/>
      <c r="H386" s="650"/>
      <c r="I386" s="650"/>
      <c r="J386" s="651"/>
      <c r="K386" s="651"/>
      <c r="L386" s="653"/>
      <c r="M386" s="653"/>
      <c r="N386" s="653"/>
      <c r="O386" s="651"/>
      <c r="P386" s="627"/>
      <c r="Q386" s="627"/>
      <c r="R386" s="628"/>
    </row>
    <row r="387" ht="16.5" customHeight="1">
      <c r="A387" s="650"/>
      <c r="B387" s="650"/>
      <c r="C387" s="651"/>
      <c r="D387" s="651"/>
      <c r="E387" s="650"/>
      <c r="F387" s="650"/>
      <c r="G387" s="652"/>
      <c r="H387" s="650"/>
      <c r="I387" s="650"/>
      <c r="J387" s="651"/>
      <c r="K387" s="651"/>
      <c r="L387" s="653"/>
      <c r="M387" s="653"/>
      <c r="N387" s="653"/>
      <c r="O387" s="651"/>
      <c r="P387" s="627"/>
      <c r="Q387" s="627"/>
      <c r="R387" s="628"/>
    </row>
    <row r="388" ht="16.5" customHeight="1">
      <c r="A388" s="650"/>
      <c r="B388" s="650"/>
      <c r="C388" s="651"/>
      <c r="D388" s="651"/>
      <c r="E388" s="650"/>
      <c r="F388" s="650"/>
      <c r="G388" s="652"/>
      <c r="H388" s="650"/>
      <c r="I388" s="650"/>
      <c r="J388" s="651"/>
      <c r="K388" s="651"/>
      <c r="L388" s="653"/>
      <c r="M388" s="653"/>
      <c r="N388" s="653"/>
      <c r="O388" s="651"/>
      <c r="P388" s="627"/>
      <c r="Q388" s="627"/>
      <c r="R388" s="628"/>
    </row>
    <row r="389" ht="16.5" customHeight="1">
      <c r="A389" s="650"/>
      <c r="B389" s="650"/>
      <c r="C389" s="651"/>
      <c r="D389" s="651"/>
      <c r="E389" s="650"/>
      <c r="F389" s="650"/>
      <c r="G389" s="652"/>
      <c r="H389" s="650"/>
      <c r="I389" s="650"/>
      <c r="J389" s="651"/>
      <c r="K389" s="651"/>
      <c r="L389" s="653"/>
      <c r="M389" s="653"/>
      <c r="N389" s="653"/>
      <c r="O389" s="651"/>
      <c r="P389" s="627"/>
      <c r="Q389" s="627"/>
      <c r="R389" s="628"/>
    </row>
    <row r="390" ht="16.5" customHeight="1">
      <c r="A390" s="650"/>
      <c r="B390" s="650"/>
      <c r="C390" s="651"/>
      <c r="D390" s="651"/>
      <c r="E390" s="650"/>
      <c r="F390" s="650"/>
      <c r="G390" s="652"/>
      <c r="H390" s="650"/>
      <c r="I390" s="650"/>
      <c r="J390" s="651"/>
      <c r="K390" s="651"/>
      <c r="L390" s="653"/>
      <c r="M390" s="653"/>
      <c r="N390" s="653"/>
      <c r="O390" s="651"/>
      <c r="P390" s="627"/>
      <c r="Q390" s="627"/>
      <c r="R390" s="628"/>
    </row>
    <row r="391" ht="16.5" customHeight="1">
      <c r="A391" s="650"/>
      <c r="B391" s="650"/>
      <c r="C391" s="651"/>
      <c r="D391" s="651"/>
      <c r="E391" s="650"/>
      <c r="F391" s="650"/>
      <c r="G391" s="652"/>
      <c r="H391" s="650"/>
      <c r="I391" s="650"/>
      <c r="J391" s="651"/>
      <c r="K391" s="651"/>
      <c r="L391" s="653"/>
      <c r="M391" s="653"/>
      <c r="N391" s="653"/>
      <c r="O391" s="651"/>
      <c r="P391" s="627"/>
      <c r="Q391" s="627"/>
      <c r="R391" s="628"/>
    </row>
    <row r="392" ht="16.5" customHeight="1">
      <c r="A392" s="650"/>
      <c r="B392" s="650"/>
      <c r="C392" s="651"/>
      <c r="D392" s="651"/>
      <c r="E392" s="650"/>
      <c r="F392" s="650"/>
      <c r="G392" s="652"/>
      <c r="H392" s="650"/>
      <c r="I392" s="650"/>
      <c r="J392" s="651"/>
      <c r="K392" s="651"/>
      <c r="L392" s="653"/>
      <c r="M392" s="653"/>
      <c r="N392" s="653"/>
      <c r="O392" s="651"/>
      <c r="P392" s="627"/>
      <c r="Q392" s="627"/>
      <c r="R392" s="628"/>
    </row>
    <row r="393" ht="16.5" customHeight="1">
      <c r="A393" s="650"/>
      <c r="B393" s="650"/>
      <c r="C393" s="651"/>
      <c r="D393" s="651"/>
      <c r="E393" s="650"/>
      <c r="F393" s="650"/>
      <c r="G393" s="652"/>
      <c r="H393" s="650"/>
      <c r="I393" s="650"/>
      <c r="J393" s="651"/>
      <c r="K393" s="651"/>
      <c r="L393" s="653"/>
      <c r="M393" s="653"/>
      <c r="N393" s="653"/>
      <c r="O393" s="651"/>
      <c r="P393" s="627"/>
      <c r="Q393" s="627"/>
      <c r="R393" s="628"/>
    </row>
    <row r="394" ht="16.5" customHeight="1">
      <c r="A394" s="650"/>
      <c r="B394" s="650"/>
      <c r="C394" s="651"/>
      <c r="D394" s="651"/>
      <c r="E394" s="650"/>
      <c r="F394" s="650"/>
      <c r="G394" s="652"/>
      <c r="H394" s="650"/>
      <c r="I394" s="650"/>
      <c r="J394" s="651"/>
      <c r="K394" s="651"/>
      <c r="L394" s="653"/>
      <c r="M394" s="653"/>
      <c r="N394" s="653"/>
      <c r="O394" s="651"/>
      <c r="P394" s="627"/>
      <c r="Q394" s="627"/>
      <c r="R394" s="628"/>
    </row>
    <row r="395" ht="16.5" customHeight="1">
      <c r="A395" s="650"/>
      <c r="B395" s="650"/>
      <c r="C395" s="651"/>
      <c r="D395" s="651"/>
      <c r="E395" s="650"/>
      <c r="F395" s="650"/>
      <c r="G395" s="652"/>
      <c r="H395" s="650"/>
      <c r="I395" s="650"/>
      <c r="J395" s="651"/>
      <c r="K395" s="651"/>
      <c r="L395" s="653"/>
      <c r="M395" s="653"/>
      <c r="N395" s="653"/>
      <c r="O395" s="651"/>
      <c r="P395" s="627"/>
      <c r="Q395" s="627"/>
      <c r="R395" s="628"/>
    </row>
    <row r="396" ht="16.5" customHeight="1">
      <c r="A396" s="650"/>
      <c r="B396" s="650"/>
      <c r="C396" s="651"/>
      <c r="D396" s="651"/>
      <c r="E396" s="650"/>
      <c r="F396" s="650"/>
      <c r="G396" s="652"/>
      <c r="H396" s="650"/>
      <c r="I396" s="650"/>
      <c r="J396" s="651"/>
      <c r="K396" s="651"/>
      <c r="L396" s="653"/>
      <c r="M396" s="653"/>
      <c r="N396" s="653"/>
      <c r="O396" s="651"/>
      <c r="P396" s="627"/>
      <c r="Q396" s="627"/>
      <c r="R396" s="628"/>
    </row>
    <row r="397" ht="16.5" customHeight="1">
      <c r="A397" s="650"/>
      <c r="B397" s="650"/>
      <c r="C397" s="651"/>
      <c r="D397" s="651"/>
      <c r="E397" s="650"/>
      <c r="F397" s="650"/>
      <c r="G397" s="652"/>
      <c r="H397" s="650"/>
      <c r="I397" s="650"/>
      <c r="J397" s="651"/>
      <c r="K397" s="651"/>
      <c r="L397" s="653"/>
      <c r="M397" s="653"/>
      <c r="N397" s="653"/>
      <c r="O397" s="651"/>
      <c r="P397" s="627"/>
      <c r="Q397" s="627"/>
      <c r="R397" s="628"/>
    </row>
    <row r="398" ht="16.5" customHeight="1">
      <c r="A398" s="650"/>
      <c r="B398" s="650"/>
      <c r="C398" s="651"/>
      <c r="D398" s="651"/>
      <c r="E398" s="650"/>
      <c r="F398" s="650"/>
      <c r="G398" s="652"/>
      <c r="H398" s="650"/>
      <c r="I398" s="650"/>
      <c r="J398" s="651"/>
      <c r="K398" s="651"/>
      <c r="L398" s="653"/>
      <c r="M398" s="653"/>
      <c r="N398" s="653"/>
      <c r="O398" s="651"/>
      <c r="P398" s="627"/>
      <c r="Q398" s="627"/>
      <c r="R398" s="628"/>
    </row>
    <row r="399" ht="16.5" customHeight="1">
      <c r="A399" s="650"/>
      <c r="B399" s="650"/>
      <c r="C399" s="651"/>
      <c r="D399" s="651"/>
      <c r="E399" s="650"/>
      <c r="F399" s="650"/>
      <c r="G399" s="652"/>
      <c r="H399" s="650"/>
      <c r="I399" s="650"/>
      <c r="J399" s="651"/>
      <c r="K399" s="651"/>
      <c r="L399" s="653"/>
      <c r="M399" s="653"/>
      <c r="N399" s="653"/>
      <c r="O399" s="651"/>
      <c r="P399" s="627"/>
      <c r="Q399" s="627"/>
      <c r="R399" s="628"/>
    </row>
    <row r="400" ht="16.5" customHeight="1">
      <c r="A400" s="650"/>
      <c r="B400" s="650"/>
      <c r="C400" s="651"/>
      <c r="D400" s="651"/>
      <c r="E400" s="650"/>
      <c r="F400" s="650"/>
      <c r="G400" s="652"/>
      <c r="H400" s="650"/>
      <c r="I400" s="650"/>
      <c r="J400" s="651"/>
      <c r="K400" s="651"/>
      <c r="L400" s="653"/>
      <c r="M400" s="653"/>
      <c r="N400" s="653"/>
      <c r="O400" s="651"/>
      <c r="P400" s="627"/>
      <c r="Q400" s="627"/>
      <c r="R400" s="628"/>
    </row>
    <row r="401" ht="16.5" customHeight="1">
      <c r="A401" s="650"/>
      <c r="B401" s="650"/>
      <c r="C401" s="651"/>
      <c r="D401" s="651"/>
      <c r="E401" s="650"/>
      <c r="F401" s="650"/>
      <c r="G401" s="652"/>
      <c r="H401" s="650"/>
      <c r="I401" s="650"/>
      <c r="J401" s="651"/>
      <c r="K401" s="651"/>
      <c r="L401" s="653"/>
      <c r="M401" s="653"/>
      <c r="N401" s="653"/>
      <c r="O401" s="651"/>
      <c r="P401" s="627"/>
      <c r="Q401" s="627"/>
      <c r="R401" s="628"/>
    </row>
    <row r="402" ht="16.5" customHeight="1">
      <c r="A402" s="650"/>
      <c r="B402" s="650"/>
      <c r="C402" s="651"/>
      <c r="D402" s="651"/>
      <c r="E402" s="650"/>
      <c r="F402" s="650"/>
      <c r="G402" s="652"/>
      <c r="H402" s="650"/>
      <c r="I402" s="650"/>
      <c r="J402" s="651"/>
      <c r="K402" s="651"/>
      <c r="L402" s="653"/>
      <c r="M402" s="653"/>
      <c r="N402" s="653"/>
      <c r="O402" s="651"/>
      <c r="P402" s="627"/>
      <c r="Q402" s="627"/>
      <c r="R402" s="628"/>
    </row>
    <row r="403" ht="16.5" customHeight="1">
      <c r="A403" s="650"/>
      <c r="B403" s="650"/>
      <c r="C403" s="651"/>
      <c r="D403" s="651"/>
      <c r="E403" s="650"/>
      <c r="F403" s="650"/>
      <c r="G403" s="652"/>
      <c r="H403" s="650"/>
      <c r="I403" s="650"/>
      <c r="J403" s="651"/>
      <c r="K403" s="651"/>
      <c r="L403" s="653"/>
      <c r="M403" s="653"/>
      <c r="N403" s="653"/>
      <c r="O403" s="651"/>
      <c r="P403" s="627"/>
      <c r="Q403" s="627"/>
      <c r="R403" s="628"/>
    </row>
    <row r="404" ht="16.5" customHeight="1">
      <c r="A404" s="650"/>
      <c r="B404" s="650"/>
      <c r="C404" s="651"/>
      <c r="D404" s="651"/>
      <c r="E404" s="650"/>
      <c r="F404" s="650"/>
      <c r="G404" s="652"/>
      <c r="H404" s="650"/>
      <c r="I404" s="650"/>
      <c r="J404" s="651"/>
      <c r="K404" s="651"/>
      <c r="L404" s="653"/>
      <c r="M404" s="653"/>
      <c r="N404" s="653"/>
      <c r="O404" s="651"/>
      <c r="P404" s="627"/>
      <c r="Q404" s="627"/>
      <c r="R404" s="628"/>
    </row>
    <row r="405" ht="16.5" customHeight="1">
      <c r="A405" s="650"/>
      <c r="B405" s="650"/>
      <c r="C405" s="651"/>
      <c r="D405" s="651"/>
      <c r="E405" s="650"/>
      <c r="F405" s="650"/>
      <c r="G405" s="652"/>
      <c r="H405" s="650"/>
      <c r="I405" s="650"/>
      <c r="J405" s="651"/>
      <c r="K405" s="651"/>
      <c r="L405" s="653"/>
      <c r="M405" s="653"/>
      <c r="N405" s="653"/>
      <c r="O405" s="651"/>
      <c r="P405" s="627"/>
      <c r="Q405" s="627"/>
      <c r="R405" s="628"/>
    </row>
    <row r="406" ht="16.5" customHeight="1">
      <c r="A406" s="650"/>
      <c r="B406" s="650"/>
      <c r="C406" s="651"/>
      <c r="D406" s="651"/>
      <c r="E406" s="650"/>
      <c r="F406" s="650"/>
      <c r="G406" s="652"/>
      <c r="H406" s="650"/>
      <c r="I406" s="650"/>
      <c r="J406" s="651"/>
      <c r="K406" s="651"/>
      <c r="L406" s="653"/>
      <c r="M406" s="653"/>
      <c r="N406" s="653"/>
      <c r="O406" s="651"/>
      <c r="P406" s="627"/>
      <c r="Q406" s="627"/>
      <c r="R406" s="628"/>
    </row>
    <row r="407" ht="16.5" customHeight="1">
      <c r="A407" s="650"/>
      <c r="B407" s="650"/>
      <c r="C407" s="651"/>
      <c r="D407" s="651"/>
      <c r="E407" s="650"/>
      <c r="F407" s="650"/>
      <c r="G407" s="652"/>
      <c r="H407" s="650"/>
      <c r="I407" s="650"/>
      <c r="J407" s="651"/>
      <c r="K407" s="651"/>
      <c r="L407" s="653"/>
      <c r="M407" s="653"/>
      <c r="N407" s="653"/>
      <c r="O407" s="651"/>
      <c r="P407" s="627"/>
      <c r="Q407" s="627"/>
      <c r="R407" s="628"/>
    </row>
    <row r="408" ht="16.5" customHeight="1">
      <c r="A408" s="650"/>
      <c r="B408" s="650"/>
      <c r="C408" s="651"/>
      <c r="D408" s="651"/>
      <c r="E408" s="650"/>
      <c r="F408" s="650"/>
      <c r="G408" s="652"/>
      <c r="H408" s="650"/>
      <c r="I408" s="650"/>
      <c r="J408" s="651"/>
      <c r="K408" s="651"/>
      <c r="L408" s="653"/>
      <c r="M408" s="653"/>
      <c r="N408" s="653"/>
      <c r="O408" s="651"/>
      <c r="P408" s="627"/>
      <c r="Q408" s="627"/>
      <c r="R408" s="628"/>
    </row>
    <row r="409" ht="16.5" customHeight="1">
      <c r="A409" s="650"/>
      <c r="B409" s="650"/>
      <c r="C409" s="651"/>
      <c r="D409" s="651"/>
      <c r="E409" s="650"/>
      <c r="F409" s="650"/>
      <c r="G409" s="652"/>
      <c r="H409" s="650"/>
      <c r="I409" s="650"/>
      <c r="J409" s="651"/>
      <c r="K409" s="651"/>
      <c r="L409" s="653"/>
      <c r="M409" s="653"/>
      <c r="N409" s="653"/>
      <c r="O409" s="651"/>
      <c r="P409" s="627"/>
      <c r="Q409" s="627"/>
      <c r="R409" s="628"/>
    </row>
    <row r="410" ht="16.5" customHeight="1">
      <c r="A410" s="650"/>
      <c r="B410" s="650"/>
      <c r="C410" s="651"/>
      <c r="D410" s="651"/>
      <c r="E410" s="650"/>
      <c r="F410" s="650"/>
      <c r="G410" s="652"/>
      <c r="H410" s="650"/>
      <c r="I410" s="650"/>
      <c r="J410" s="651"/>
      <c r="K410" s="651"/>
      <c r="L410" s="653"/>
      <c r="M410" s="653"/>
      <c r="N410" s="653"/>
      <c r="O410" s="651"/>
      <c r="P410" s="627"/>
      <c r="Q410" s="627"/>
      <c r="R410" s="628"/>
    </row>
    <row r="411" ht="16.5" customHeight="1">
      <c r="A411" s="650"/>
      <c r="B411" s="650"/>
      <c r="C411" s="651"/>
      <c r="D411" s="651"/>
      <c r="E411" s="650"/>
      <c r="F411" s="650"/>
      <c r="G411" s="652"/>
      <c r="H411" s="650"/>
      <c r="I411" s="650"/>
      <c r="J411" s="651"/>
      <c r="K411" s="651"/>
      <c r="L411" s="653"/>
      <c r="M411" s="653"/>
      <c r="N411" s="653"/>
      <c r="O411" s="651"/>
      <c r="P411" s="627"/>
      <c r="Q411" s="627"/>
      <c r="R411" s="628"/>
    </row>
    <row r="412" ht="16.5" customHeight="1">
      <c r="A412" s="650"/>
      <c r="B412" s="650"/>
      <c r="C412" s="651"/>
      <c r="D412" s="651"/>
      <c r="E412" s="650"/>
      <c r="F412" s="650"/>
      <c r="G412" s="652"/>
      <c r="H412" s="650"/>
      <c r="I412" s="650"/>
      <c r="J412" s="651"/>
      <c r="K412" s="651"/>
      <c r="L412" s="653"/>
      <c r="M412" s="653"/>
      <c r="N412" s="653"/>
      <c r="O412" s="651"/>
      <c r="P412" s="627"/>
      <c r="Q412" s="627"/>
      <c r="R412" s="628"/>
    </row>
    <row r="413" ht="16.5" customHeight="1">
      <c r="A413" s="650"/>
      <c r="B413" s="650"/>
      <c r="C413" s="651"/>
      <c r="D413" s="651"/>
      <c r="E413" s="650"/>
      <c r="F413" s="650"/>
      <c r="G413" s="652"/>
      <c r="H413" s="650"/>
      <c r="I413" s="650"/>
      <c r="J413" s="651"/>
      <c r="K413" s="651"/>
      <c r="L413" s="653"/>
      <c r="M413" s="653"/>
      <c r="N413" s="653"/>
      <c r="O413" s="651"/>
      <c r="P413" s="627"/>
      <c r="Q413" s="627"/>
      <c r="R413" s="628"/>
    </row>
    <row r="414" ht="16.5" customHeight="1">
      <c r="A414" s="650"/>
      <c r="B414" s="650"/>
      <c r="C414" s="651"/>
      <c r="D414" s="651"/>
      <c r="E414" s="650"/>
      <c r="F414" s="650"/>
      <c r="G414" s="652"/>
      <c r="H414" s="650"/>
      <c r="I414" s="650"/>
      <c r="J414" s="651"/>
      <c r="K414" s="651"/>
      <c r="L414" s="653"/>
      <c r="M414" s="653"/>
      <c r="N414" s="653"/>
      <c r="O414" s="651"/>
      <c r="P414" s="627"/>
      <c r="Q414" s="627"/>
      <c r="R414" s="628"/>
    </row>
    <row r="415" ht="16.5" customHeight="1">
      <c r="A415" s="650"/>
      <c r="B415" s="650"/>
      <c r="C415" s="651"/>
      <c r="D415" s="651"/>
      <c r="E415" s="650"/>
      <c r="F415" s="650"/>
      <c r="G415" s="652"/>
      <c r="H415" s="650"/>
      <c r="I415" s="650"/>
      <c r="J415" s="651"/>
      <c r="K415" s="651"/>
      <c r="L415" s="653"/>
      <c r="M415" s="653"/>
      <c r="N415" s="653"/>
      <c r="O415" s="651"/>
      <c r="P415" s="627"/>
      <c r="Q415" s="627"/>
      <c r="R415" s="628"/>
    </row>
    <row r="416" ht="16.5" customHeight="1">
      <c r="A416" s="650"/>
      <c r="B416" s="650"/>
      <c r="C416" s="651"/>
      <c r="D416" s="651"/>
      <c r="E416" s="650"/>
      <c r="F416" s="650"/>
      <c r="G416" s="652"/>
      <c r="H416" s="650"/>
      <c r="I416" s="650"/>
      <c r="J416" s="651"/>
      <c r="K416" s="651"/>
      <c r="L416" s="653"/>
      <c r="M416" s="653"/>
      <c r="N416" s="653"/>
      <c r="O416" s="651"/>
      <c r="P416" s="627"/>
      <c r="Q416" s="627"/>
      <c r="R416" s="628"/>
    </row>
    <row r="417" ht="16.5" customHeight="1">
      <c r="A417" s="650"/>
      <c r="B417" s="650"/>
      <c r="C417" s="651"/>
      <c r="D417" s="651"/>
      <c r="E417" s="650"/>
      <c r="F417" s="650"/>
      <c r="G417" s="652"/>
      <c r="H417" s="650"/>
      <c r="I417" s="650"/>
      <c r="J417" s="651"/>
      <c r="K417" s="651"/>
      <c r="L417" s="653"/>
      <c r="M417" s="653"/>
      <c r="N417" s="653"/>
      <c r="O417" s="651"/>
      <c r="P417" s="627"/>
      <c r="Q417" s="627"/>
      <c r="R417" s="628"/>
    </row>
    <row r="418" ht="16.5" customHeight="1">
      <c r="A418" s="650"/>
      <c r="B418" s="650"/>
      <c r="C418" s="651"/>
      <c r="D418" s="651"/>
      <c r="E418" s="650"/>
      <c r="F418" s="650"/>
      <c r="G418" s="652"/>
      <c r="H418" s="650"/>
      <c r="I418" s="650"/>
      <c r="J418" s="651"/>
      <c r="K418" s="651"/>
      <c r="L418" s="653"/>
      <c r="M418" s="653"/>
      <c r="N418" s="653"/>
      <c r="O418" s="651"/>
      <c r="P418" s="627"/>
      <c r="Q418" s="627"/>
      <c r="R418" s="628"/>
    </row>
    <row r="419" ht="16.5" customHeight="1">
      <c r="A419" s="650"/>
      <c r="B419" s="650"/>
      <c r="C419" s="651"/>
      <c r="D419" s="651"/>
      <c r="E419" s="650"/>
      <c r="F419" s="650"/>
      <c r="G419" s="652"/>
      <c r="H419" s="650"/>
      <c r="I419" s="650"/>
      <c r="J419" s="651"/>
      <c r="K419" s="651"/>
      <c r="L419" s="653"/>
      <c r="M419" s="653"/>
      <c r="N419" s="653"/>
      <c r="O419" s="651"/>
      <c r="P419" s="627"/>
      <c r="Q419" s="627"/>
      <c r="R419" s="628"/>
    </row>
    <row r="420" ht="16.5" customHeight="1">
      <c r="A420" s="650"/>
      <c r="B420" s="650"/>
      <c r="C420" s="651"/>
      <c r="D420" s="651"/>
      <c r="E420" s="650"/>
      <c r="F420" s="650"/>
      <c r="G420" s="652"/>
      <c r="H420" s="650"/>
      <c r="I420" s="650"/>
      <c r="J420" s="651"/>
      <c r="K420" s="651"/>
      <c r="L420" s="653"/>
      <c r="M420" s="653"/>
      <c r="N420" s="653"/>
      <c r="O420" s="651"/>
      <c r="P420" s="627"/>
      <c r="Q420" s="627"/>
      <c r="R420" s="628"/>
    </row>
    <row r="421" ht="16.5" customHeight="1">
      <c r="A421" s="650"/>
      <c r="B421" s="650"/>
      <c r="C421" s="651"/>
      <c r="D421" s="651"/>
      <c r="E421" s="650"/>
      <c r="F421" s="650"/>
      <c r="G421" s="652"/>
      <c r="H421" s="650"/>
      <c r="I421" s="650"/>
      <c r="J421" s="651"/>
      <c r="K421" s="651"/>
      <c r="L421" s="653"/>
      <c r="M421" s="653"/>
      <c r="N421" s="653"/>
      <c r="O421" s="651"/>
      <c r="P421" s="627"/>
      <c r="Q421" s="627"/>
      <c r="R421" s="628"/>
    </row>
    <row r="422" ht="16.5" customHeight="1">
      <c r="A422" s="650"/>
      <c r="B422" s="650"/>
      <c r="C422" s="651"/>
      <c r="D422" s="651"/>
      <c r="E422" s="650"/>
      <c r="F422" s="650"/>
      <c r="G422" s="652"/>
      <c r="H422" s="650"/>
      <c r="I422" s="650"/>
      <c r="J422" s="651"/>
      <c r="K422" s="651"/>
      <c r="L422" s="653"/>
      <c r="M422" s="653"/>
      <c r="N422" s="653"/>
      <c r="O422" s="651"/>
      <c r="P422" s="627"/>
      <c r="Q422" s="627"/>
      <c r="R422" s="628"/>
    </row>
    <row r="423" ht="16.5" customHeight="1">
      <c r="A423" s="650"/>
      <c r="B423" s="650"/>
      <c r="C423" s="651"/>
      <c r="D423" s="651"/>
      <c r="E423" s="650"/>
      <c r="F423" s="650"/>
      <c r="G423" s="652"/>
      <c r="H423" s="650"/>
      <c r="I423" s="650"/>
      <c r="J423" s="651"/>
      <c r="K423" s="651"/>
      <c r="L423" s="653"/>
      <c r="M423" s="653"/>
      <c r="N423" s="653"/>
      <c r="O423" s="651"/>
      <c r="P423" s="627"/>
      <c r="Q423" s="627"/>
      <c r="R423" s="628"/>
    </row>
    <row r="424" ht="16.5" customHeight="1">
      <c r="A424" s="650"/>
      <c r="B424" s="650"/>
      <c r="C424" s="651"/>
      <c r="D424" s="651"/>
      <c r="E424" s="650"/>
      <c r="F424" s="650"/>
      <c r="G424" s="652"/>
      <c r="H424" s="650"/>
      <c r="I424" s="650"/>
      <c r="J424" s="651"/>
      <c r="K424" s="651"/>
      <c r="L424" s="653"/>
      <c r="M424" s="653"/>
      <c r="N424" s="653"/>
      <c r="O424" s="651"/>
      <c r="P424" s="627"/>
      <c r="Q424" s="627"/>
      <c r="R424" s="628"/>
    </row>
    <row r="425" ht="16.5" customHeight="1">
      <c r="A425" s="650"/>
      <c r="B425" s="650"/>
      <c r="C425" s="651"/>
      <c r="D425" s="651"/>
      <c r="E425" s="650"/>
      <c r="F425" s="650"/>
      <c r="G425" s="652"/>
      <c r="H425" s="650"/>
      <c r="I425" s="650"/>
      <c r="J425" s="651"/>
      <c r="K425" s="651"/>
      <c r="L425" s="653"/>
      <c r="M425" s="653"/>
      <c r="N425" s="653"/>
      <c r="O425" s="651"/>
      <c r="P425" s="627"/>
      <c r="Q425" s="627"/>
      <c r="R425" s="628"/>
    </row>
    <row r="426" ht="16.5" customHeight="1">
      <c r="A426" s="650"/>
      <c r="B426" s="650"/>
      <c r="C426" s="651"/>
      <c r="D426" s="651"/>
      <c r="E426" s="650"/>
      <c r="F426" s="650"/>
      <c r="G426" s="652"/>
      <c r="H426" s="650"/>
      <c r="I426" s="650"/>
      <c r="J426" s="651"/>
      <c r="K426" s="651"/>
      <c r="L426" s="653"/>
      <c r="M426" s="653"/>
      <c r="N426" s="653"/>
      <c r="O426" s="651"/>
      <c r="P426" s="627"/>
      <c r="Q426" s="627"/>
      <c r="R426" s="628"/>
    </row>
    <row r="427" ht="16.5" customHeight="1">
      <c r="A427" s="650"/>
      <c r="B427" s="650"/>
      <c r="C427" s="651"/>
      <c r="D427" s="651"/>
      <c r="E427" s="650"/>
      <c r="F427" s="650"/>
      <c r="G427" s="652"/>
      <c r="H427" s="650"/>
      <c r="I427" s="650"/>
      <c r="J427" s="651"/>
      <c r="K427" s="651"/>
      <c r="L427" s="653"/>
      <c r="M427" s="653"/>
      <c r="N427" s="653"/>
      <c r="O427" s="651"/>
      <c r="P427" s="627"/>
      <c r="Q427" s="627"/>
      <c r="R427" s="628"/>
    </row>
    <row r="428" ht="16.5" customHeight="1">
      <c r="A428" s="650"/>
      <c r="B428" s="650"/>
      <c r="C428" s="651"/>
      <c r="D428" s="651"/>
      <c r="E428" s="650"/>
      <c r="F428" s="650"/>
      <c r="G428" s="652"/>
      <c r="H428" s="650"/>
      <c r="I428" s="650"/>
      <c r="J428" s="651"/>
      <c r="K428" s="651"/>
      <c r="L428" s="653"/>
      <c r="M428" s="653"/>
      <c r="N428" s="653"/>
      <c r="O428" s="651"/>
      <c r="P428" s="627"/>
      <c r="Q428" s="627"/>
      <c r="R428" s="628"/>
    </row>
    <row r="429" ht="16.5" customHeight="1">
      <c r="A429" s="650"/>
      <c r="B429" s="650"/>
      <c r="C429" s="651"/>
      <c r="D429" s="651"/>
      <c r="E429" s="650"/>
      <c r="F429" s="650"/>
      <c r="G429" s="652"/>
      <c r="H429" s="650"/>
      <c r="I429" s="650"/>
      <c r="J429" s="651"/>
      <c r="K429" s="651"/>
      <c r="L429" s="653"/>
      <c r="M429" s="653"/>
      <c r="N429" s="653"/>
      <c r="O429" s="651"/>
      <c r="P429" s="627"/>
      <c r="Q429" s="627"/>
      <c r="R429" s="628"/>
    </row>
    <row r="430" ht="16.5" customHeight="1">
      <c r="A430" s="650"/>
      <c r="B430" s="650"/>
      <c r="C430" s="651"/>
      <c r="D430" s="651"/>
      <c r="E430" s="650"/>
      <c r="F430" s="650"/>
      <c r="G430" s="652"/>
      <c r="H430" s="650"/>
      <c r="I430" s="650"/>
      <c r="J430" s="651"/>
      <c r="K430" s="651"/>
      <c r="L430" s="653"/>
      <c r="M430" s="653"/>
      <c r="N430" s="653"/>
      <c r="O430" s="651"/>
      <c r="P430" s="627"/>
      <c r="Q430" s="627"/>
      <c r="R430" s="628"/>
    </row>
    <row r="431" ht="16.5" customHeight="1">
      <c r="A431" s="650"/>
      <c r="B431" s="650"/>
      <c r="C431" s="651"/>
      <c r="D431" s="651"/>
      <c r="E431" s="650"/>
      <c r="F431" s="650"/>
      <c r="G431" s="652"/>
      <c r="H431" s="650"/>
      <c r="I431" s="650"/>
      <c r="J431" s="651"/>
      <c r="K431" s="651"/>
      <c r="L431" s="653"/>
      <c r="M431" s="653"/>
      <c r="N431" s="653"/>
      <c r="O431" s="651"/>
      <c r="P431" s="627"/>
      <c r="Q431" s="627"/>
      <c r="R431" s="628"/>
    </row>
    <row r="432" ht="16.5" customHeight="1">
      <c r="A432" s="650"/>
      <c r="B432" s="650"/>
      <c r="C432" s="651"/>
      <c r="D432" s="651"/>
      <c r="E432" s="650"/>
      <c r="F432" s="650"/>
      <c r="G432" s="652"/>
      <c r="H432" s="650"/>
      <c r="I432" s="650"/>
      <c r="J432" s="651"/>
      <c r="K432" s="651"/>
      <c r="L432" s="653"/>
      <c r="M432" s="653"/>
      <c r="N432" s="653"/>
      <c r="O432" s="651"/>
      <c r="P432" s="627"/>
      <c r="Q432" s="627"/>
      <c r="R432" s="628"/>
    </row>
    <row r="433" ht="16.5" customHeight="1">
      <c r="A433" s="650"/>
      <c r="B433" s="650"/>
      <c r="C433" s="651"/>
      <c r="D433" s="651"/>
      <c r="E433" s="650"/>
      <c r="F433" s="650"/>
      <c r="G433" s="652"/>
      <c r="H433" s="650"/>
      <c r="I433" s="650"/>
      <c r="J433" s="651"/>
      <c r="K433" s="651"/>
      <c r="L433" s="653"/>
      <c r="M433" s="653"/>
      <c r="N433" s="653"/>
      <c r="O433" s="651"/>
      <c r="P433" s="627"/>
      <c r="Q433" s="627"/>
      <c r="R433" s="628"/>
    </row>
    <row r="434" ht="16.5" customHeight="1">
      <c r="A434" s="650"/>
      <c r="B434" s="650"/>
      <c r="C434" s="651"/>
      <c r="D434" s="651"/>
      <c r="E434" s="650"/>
      <c r="F434" s="650"/>
      <c r="G434" s="652"/>
      <c r="H434" s="650"/>
      <c r="I434" s="650"/>
      <c r="J434" s="651"/>
      <c r="K434" s="651"/>
      <c r="L434" s="653"/>
      <c r="M434" s="653"/>
      <c r="N434" s="653"/>
      <c r="O434" s="651"/>
      <c r="P434" s="627"/>
      <c r="Q434" s="627"/>
      <c r="R434" s="628"/>
    </row>
    <row r="435" ht="16.5" customHeight="1">
      <c r="A435" s="650"/>
      <c r="B435" s="650"/>
      <c r="C435" s="651"/>
      <c r="D435" s="651"/>
      <c r="E435" s="650"/>
      <c r="F435" s="650"/>
      <c r="G435" s="652"/>
      <c r="H435" s="650"/>
      <c r="I435" s="650"/>
      <c r="J435" s="651"/>
      <c r="K435" s="651"/>
      <c r="L435" s="653"/>
      <c r="M435" s="653"/>
      <c r="N435" s="653"/>
      <c r="O435" s="651"/>
      <c r="P435" s="627"/>
      <c r="Q435" s="627"/>
      <c r="R435" s="628"/>
    </row>
    <row r="436" ht="16.5" customHeight="1">
      <c r="A436" s="650"/>
      <c r="B436" s="650"/>
      <c r="C436" s="651"/>
      <c r="D436" s="651"/>
      <c r="E436" s="650"/>
      <c r="F436" s="650"/>
      <c r="G436" s="652"/>
      <c r="H436" s="650"/>
      <c r="I436" s="650"/>
      <c r="J436" s="651"/>
      <c r="K436" s="651"/>
      <c r="L436" s="653"/>
      <c r="M436" s="653"/>
      <c r="N436" s="653"/>
      <c r="O436" s="651"/>
      <c r="P436" s="627"/>
      <c r="Q436" s="627"/>
      <c r="R436" s="628"/>
    </row>
    <row r="437" ht="16.5" customHeight="1">
      <c r="A437" s="650"/>
      <c r="B437" s="650"/>
      <c r="C437" s="651"/>
      <c r="D437" s="651"/>
      <c r="E437" s="650"/>
      <c r="F437" s="650"/>
      <c r="G437" s="652"/>
      <c r="H437" s="650"/>
      <c r="I437" s="650"/>
      <c r="J437" s="651"/>
      <c r="K437" s="651"/>
      <c r="L437" s="653"/>
      <c r="M437" s="653"/>
      <c r="N437" s="653"/>
      <c r="O437" s="651"/>
      <c r="P437" s="627"/>
      <c r="Q437" s="627"/>
      <c r="R437" s="628"/>
    </row>
    <row r="438" ht="16.5" customHeight="1">
      <c r="A438" s="650"/>
      <c r="B438" s="650"/>
      <c r="C438" s="651"/>
      <c r="D438" s="651"/>
      <c r="E438" s="650"/>
      <c r="F438" s="650"/>
      <c r="G438" s="652"/>
      <c r="H438" s="650"/>
      <c r="I438" s="650"/>
      <c r="J438" s="651"/>
      <c r="K438" s="651"/>
      <c r="L438" s="653"/>
      <c r="M438" s="653"/>
      <c r="N438" s="653"/>
      <c r="O438" s="651"/>
      <c r="P438" s="627"/>
      <c r="Q438" s="627"/>
      <c r="R438" s="628"/>
    </row>
    <row r="439" ht="16.5" customHeight="1">
      <c r="A439" s="650"/>
      <c r="B439" s="650"/>
      <c r="C439" s="651"/>
      <c r="D439" s="651"/>
      <c r="E439" s="650"/>
      <c r="F439" s="650"/>
      <c r="G439" s="652"/>
      <c r="H439" s="650"/>
      <c r="I439" s="650"/>
      <c r="J439" s="651"/>
      <c r="K439" s="651"/>
      <c r="L439" s="653"/>
      <c r="M439" s="653"/>
      <c r="N439" s="653"/>
      <c r="O439" s="651"/>
      <c r="P439" s="627"/>
      <c r="Q439" s="627"/>
      <c r="R439" s="628"/>
    </row>
    <row r="440" ht="16.5" customHeight="1">
      <c r="A440" s="650"/>
      <c r="B440" s="650"/>
      <c r="C440" s="651"/>
      <c r="D440" s="651"/>
      <c r="E440" s="650"/>
      <c r="F440" s="650"/>
      <c r="G440" s="652"/>
      <c r="H440" s="650"/>
      <c r="I440" s="650"/>
      <c r="J440" s="651"/>
      <c r="K440" s="651"/>
      <c r="L440" s="653"/>
      <c r="M440" s="653"/>
      <c r="N440" s="653"/>
      <c r="O440" s="651"/>
      <c r="P440" s="627"/>
      <c r="Q440" s="627"/>
      <c r="R440" s="628"/>
    </row>
    <row r="441" ht="16.5" customHeight="1">
      <c r="A441" s="650"/>
      <c r="B441" s="650"/>
      <c r="C441" s="651"/>
      <c r="D441" s="651"/>
      <c r="E441" s="650"/>
      <c r="F441" s="650"/>
      <c r="G441" s="652"/>
      <c r="H441" s="650"/>
      <c r="I441" s="650"/>
      <c r="J441" s="651"/>
      <c r="K441" s="651"/>
      <c r="L441" s="653"/>
      <c r="M441" s="653"/>
      <c r="N441" s="653"/>
      <c r="O441" s="651"/>
      <c r="P441" s="627"/>
      <c r="Q441" s="627"/>
      <c r="R441" s="628"/>
    </row>
    <row r="442" ht="16.5" customHeight="1">
      <c r="A442" s="650"/>
      <c r="B442" s="650"/>
      <c r="C442" s="651"/>
      <c r="D442" s="651"/>
      <c r="E442" s="650"/>
      <c r="F442" s="650"/>
      <c r="G442" s="652"/>
      <c r="H442" s="650"/>
      <c r="I442" s="650"/>
      <c r="J442" s="651"/>
      <c r="K442" s="651"/>
      <c r="L442" s="653"/>
      <c r="M442" s="653"/>
      <c r="N442" s="653"/>
      <c r="O442" s="651"/>
      <c r="P442" s="627"/>
      <c r="Q442" s="627"/>
      <c r="R442" s="628"/>
    </row>
    <row r="443" ht="16.5" customHeight="1">
      <c r="A443" s="650"/>
      <c r="B443" s="650"/>
      <c r="C443" s="651"/>
      <c r="D443" s="651"/>
      <c r="E443" s="650"/>
      <c r="F443" s="650"/>
      <c r="G443" s="652"/>
      <c r="H443" s="650"/>
      <c r="I443" s="650"/>
      <c r="J443" s="651"/>
      <c r="K443" s="651"/>
      <c r="L443" s="653"/>
      <c r="M443" s="653"/>
      <c r="N443" s="653"/>
      <c r="O443" s="651"/>
      <c r="P443" s="627"/>
      <c r="Q443" s="627"/>
      <c r="R443" s="628"/>
    </row>
    <row r="444" ht="16.5" customHeight="1">
      <c r="A444" s="650"/>
      <c r="B444" s="650"/>
      <c r="C444" s="651"/>
      <c r="D444" s="651"/>
      <c r="E444" s="650"/>
      <c r="F444" s="650"/>
      <c r="G444" s="652"/>
      <c r="H444" s="650"/>
      <c r="I444" s="650"/>
      <c r="J444" s="651"/>
      <c r="K444" s="651"/>
      <c r="L444" s="653"/>
      <c r="M444" s="653"/>
      <c r="N444" s="653"/>
      <c r="O444" s="651"/>
      <c r="P444" s="627"/>
      <c r="Q444" s="627"/>
      <c r="R444" s="628"/>
    </row>
    <row r="445" ht="16.5" customHeight="1">
      <c r="A445" s="650"/>
      <c r="B445" s="650"/>
      <c r="C445" s="651"/>
      <c r="D445" s="651"/>
      <c r="E445" s="650"/>
      <c r="F445" s="650"/>
      <c r="G445" s="652"/>
      <c r="H445" s="650"/>
      <c r="I445" s="650"/>
      <c r="J445" s="651"/>
      <c r="K445" s="651"/>
      <c r="L445" s="653"/>
      <c r="M445" s="653"/>
      <c r="N445" s="653"/>
      <c r="O445" s="651"/>
      <c r="P445" s="627"/>
      <c r="Q445" s="627"/>
      <c r="R445" s="628"/>
    </row>
    <row r="446" ht="16.5" customHeight="1">
      <c r="A446" s="650"/>
      <c r="B446" s="650"/>
      <c r="C446" s="651"/>
      <c r="D446" s="651"/>
      <c r="E446" s="650"/>
      <c r="F446" s="650"/>
      <c r="G446" s="652"/>
      <c r="H446" s="650"/>
      <c r="I446" s="650"/>
      <c r="J446" s="651"/>
      <c r="K446" s="651"/>
      <c r="L446" s="653"/>
      <c r="M446" s="653"/>
      <c r="N446" s="653"/>
      <c r="O446" s="651"/>
      <c r="P446" s="627"/>
      <c r="Q446" s="627"/>
      <c r="R446" s="628"/>
    </row>
    <row r="447" ht="16.5" customHeight="1">
      <c r="A447" s="650"/>
      <c r="B447" s="650"/>
      <c r="C447" s="651"/>
      <c r="D447" s="651"/>
      <c r="E447" s="650"/>
      <c r="F447" s="650"/>
      <c r="G447" s="652"/>
      <c r="H447" s="650"/>
      <c r="I447" s="650"/>
      <c r="J447" s="651"/>
      <c r="K447" s="651"/>
      <c r="L447" s="653"/>
      <c r="M447" s="653"/>
      <c r="N447" s="653"/>
      <c r="O447" s="651"/>
      <c r="P447" s="627"/>
      <c r="Q447" s="627"/>
      <c r="R447" s="628"/>
    </row>
    <row r="448" ht="16.5" customHeight="1">
      <c r="A448" s="650"/>
      <c r="B448" s="650"/>
      <c r="C448" s="651"/>
      <c r="D448" s="651"/>
      <c r="E448" s="650"/>
      <c r="F448" s="650"/>
      <c r="G448" s="652"/>
      <c r="H448" s="650"/>
      <c r="I448" s="650"/>
      <c r="J448" s="651"/>
      <c r="K448" s="651"/>
      <c r="L448" s="653"/>
      <c r="M448" s="653"/>
      <c r="N448" s="653"/>
      <c r="O448" s="651"/>
      <c r="P448" s="627"/>
      <c r="Q448" s="627"/>
      <c r="R448" s="628"/>
    </row>
    <row r="449" ht="16.5" customHeight="1">
      <c r="A449" s="650"/>
      <c r="B449" s="650"/>
      <c r="C449" s="651"/>
      <c r="D449" s="651"/>
      <c r="E449" s="650"/>
      <c r="F449" s="650"/>
      <c r="G449" s="652"/>
      <c r="H449" s="650"/>
      <c r="I449" s="650"/>
      <c r="J449" s="651"/>
      <c r="K449" s="651"/>
      <c r="L449" s="653"/>
      <c r="M449" s="653"/>
      <c r="N449" s="653"/>
      <c r="O449" s="651"/>
      <c r="P449" s="627"/>
      <c r="Q449" s="627"/>
      <c r="R449" s="628"/>
    </row>
    <row r="450" ht="16.5" customHeight="1">
      <c r="A450" s="650"/>
      <c r="B450" s="650"/>
      <c r="C450" s="651"/>
      <c r="D450" s="651"/>
      <c r="E450" s="650"/>
      <c r="F450" s="650"/>
      <c r="G450" s="652"/>
      <c r="H450" s="650"/>
      <c r="I450" s="650"/>
      <c r="J450" s="651"/>
      <c r="K450" s="651"/>
      <c r="L450" s="653"/>
      <c r="M450" s="653"/>
      <c r="N450" s="653"/>
      <c r="O450" s="651"/>
      <c r="P450" s="627"/>
      <c r="Q450" s="627"/>
      <c r="R450" s="628"/>
    </row>
    <row r="451" ht="16.5" customHeight="1">
      <c r="A451" s="650"/>
      <c r="B451" s="650"/>
      <c r="C451" s="651"/>
      <c r="D451" s="651"/>
      <c r="E451" s="650"/>
      <c r="F451" s="650"/>
      <c r="G451" s="652"/>
      <c r="H451" s="650"/>
      <c r="I451" s="650"/>
      <c r="J451" s="651"/>
      <c r="K451" s="651"/>
      <c r="L451" s="653"/>
      <c r="M451" s="653"/>
      <c r="N451" s="653"/>
      <c r="O451" s="651"/>
      <c r="P451" s="627"/>
      <c r="Q451" s="627"/>
      <c r="R451" s="628"/>
    </row>
    <row r="452" ht="16.5" customHeight="1">
      <c r="A452" s="650"/>
      <c r="B452" s="650"/>
      <c r="C452" s="651"/>
      <c r="D452" s="651"/>
      <c r="E452" s="650"/>
      <c r="F452" s="650"/>
      <c r="G452" s="652"/>
      <c r="H452" s="650"/>
      <c r="I452" s="650"/>
      <c r="J452" s="651"/>
      <c r="K452" s="651"/>
      <c r="L452" s="653"/>
      <c r="M452" s="653"/>
      <c r="N452" s="653"/>
      <c r="O452" s="651"/>
      <c r="P452" s="627"/>
      <c r="Q452" s="627"/>
      <c r="R452" s="628"/>
    </row>
    <row r="453" ht="16.5" customHeight="1">
      <c r="A453" s="650"/>
      <c r="B453" s="650"/>
      <c r="C453" s="651"/>
      <c r="D453" s="651"/>
      <c r="E453" s="650"/>
      <c r="F453" s="650"/>
      <c r="G453" s="652"/>
      <c r="H453" s="650"/>
      <c r="I453" s="650"/>
      <c r="J453" s="651"/>
      <c r="K453" s="651"/>
      <c r="L453" s="653"/>
      <c r="M453" s="653"/>
      <c r="N453" s="653"/>
      <c r="O453" s="651"/>
      <c r="P453" s="627"/>
      <c r="Q453" s="627"/>
      <c r="R453" s="628"/>
    </row>
    <row r="454" ht="16.5" customHeight="1">
      <c r="A454" s="650"/>
      <c r="B454" s="650"/>
      <c r="C454" s="651"/>
      <c r="D454" s="651"/>
      <c r="E454" s="650"/>
      <c r="F454" s="650"/>
      <c r="G454" s="652"/>
      <c r="H454" s="650"/>
      <c r="I454" s="650"/>
      <c r="J454" s="651"/>
      <c r="K454" s="651"/>
      <c r="L454" s="653"/>
      <c r="M454" s="653"/>
      <c r="N454" s="653"/>
      <c r="O454" s="651"/>
      <c r="P454" s="627"/>
      <c r="Q454" s="627"/>
      <c r="R454" s="628"/>
    </row>
    <row r="455" ht="16.5" customHeight="1">
      <c r="A455" s="650"/>
      <c r="B455" s="650"/>
      <c r="C455" s="651"/>
      <c r="D455" s="651"/>
      <c r="E455" s="650"/>
      <c r="F455" s="650"/>
      <c r="G455" s="652"/>
      <c r="H455" s="650"/>
      <c r="I455" s="650"/>
      <c r="J455" s="651"/>
      <c r="K455" s="651"/>
      <c r="L455" s="653"/>
      <c r="M455" s="653"/>
      <c r="N455" s="653"/>
      <c r="O455" s="651"/>
      <c r="P455" s="627"/>
      <c r="Q455" s="627"/>
      <c r="R455" s="628"/>
    </row>
    <row r="456" ht="16.5" customHeight="1">
      <c r="A456" s="650"/>
      <c r="B456" s="650"/>
      <c r="C456" s="651"/>
      <c r="D456" s="651"/>
      <c r="E456" s="650"/>
      <c r="F456" s="650"/>
      <c r="G456" s="652"/>
      <c r="H456" s="650"/>
      <c r="I456" s="650"/>
      <c r="J456" s="651"/>
      <c r="K456" s="651"/>
      <c r="L456" s="653"/>
      <c r="M456" s="653"/>
      <c r="N456" s="653"/>
      <c r="O456" s="651"/>
      <c r="P456" s="627"/>
      <c r="Q456" s="627"/>
      <c r="R456" s="628"/>
    </row>
    <row r="457" ht="16.5" customHeight="1">
      <c r="A457" s="650"/>
      <c r="B457" s="650"/>
      <c r="C457" s="651"/>
      <c r="D457" s="651"/>
      <c r="E457" s="650"/>
      <c r="F457" s="650"/>
      <c r="G457" s="652"/>
      <c r="H457" s="650"/>
      <c r="I457" s="650"/>
      <c r="J457" s="651"/>
      <c r="K457" s="651"/>
      <c r="L457" s="653"/>
      <c r="M457" s="653"/>
      <c r="N457" s="653"/>
      <c r="O457" s="651"/>
      <c r="P457" s="627"/>
      <c r="Q457" s="627"/>
      <c r="R457" s="628"/>
    </row>
    <row r="458" ht="16.5" customHeight="1">
      <c r="A458" s="650"/>
      <c r="B458" s="650"/>
      <c r="C458" s="651"/>
      <c r="D458" s="651"/>
      <c r="E458" s="650"/>
      <c r="F458" s="650"/>
      <c r="G458" s="652"/>
      <c r="H458" s="650"/>
      <c r="I458" s="650"/>
      <c r="J458" s="651"/>
      <c r="K458" s="651"/>
      <c r="L458" s="653"/>
      <c r="M458" s="653"/>
      <c r="N458" s="653"/>
      <c r="O458" s="651"/>
      <c r="P458" s="627"/>
      <c r="Q458" s="627"/>
      <c r="R458" s="628"/>
    </row>
    <row r="459" ht="16.5" customHeight="1">
      <c r="A459" s="650"/>
      <c r="B459" s="650"/>
      <c r="C459" s="651"/>
      <c r="D459" s="651"/>
      <c r="E459" s="650"/>
      <c r="F459" s="650"/>
      <c r="G459" s="652"/>
      <c r="H459" s="650"/>
      <c r="I459" s="650"/>
      <c r="J459" s="651"/>
      <c r="K459" s="651"/>
      <c r="L459" s="653"/>
      <c r="M459" s="653"/>
      <c r="N459" s="653"/>
      <c r="O459" s="651"/>
      <c r="P459" s="627"/>
      <c r="Q459" s="627"/>
      <c r="R459" s="628"/>
    </row>
    <row r="460" ht="16.5" customHeight="1">
      <c r="A460" s="650"/>
      <c r="B460" s="650"/>
      <c r="C460" s="651"/>
      <c r="D460" s="651"/>
      <c r="E460" s="650"/>
      <c r="F460" s="650"/>
      <c r="G460" s="652"/>
      <c r="H460" s="650"/>
      <c r="I460" s="650"/>
      <c r="J460" s="651"/>
      <c r="K460" s="651"/>
      <c r="L460" s="653"/>
      <c r="M460" s="653"/>
      <c r="N460" s="653"/>
      <c r="O460" s="651"/>
      <c r="P460" s="627"/>
      <c r="Q460" s="627"/>
      <c r="R460" s="628"/>
    </row>
    <row r="461" ht="16.5" customHeight="1">
      <c r="A461" s="650"/>
      <c r="B461" s="650"/>
      <c r="C461" s="651"/>
      <c r="D461" s="651"/>
      <c r="E461" s="650"/>
      <c r="F461" s="650"/>
      <c r="G461" s="652"/>
      <c r="H461" s="650"/>
      <c r="I461" s="650"/>
      <c r="J461" s="651"/>
      <c r="K461" s="651"/>
      <c r="L461" s="653"/>
      <c r="M461" s="653"/>
      <c r="N461" s="653"/>
      <c r="O461" s="651"/>
      <c r="P461" s="627"/>
      <c r="Q461" s="627"/>
      <c r="R461" s="628"/>
    </row>
    <row r="462" ht="16.5" customHeight="1">
      <c r="A462" s="650"/>
      <c r="B462" s="650"/>
      <c r="C462" s="651"/>
      <c r="D462" s="651"/>
      <c r="E462" s="650"/>
      <c r="F462" s="650"/>
      <c r="G462" s="652"/>
      <c r="H462" s="650"/>
      <c r="I462" s="650"/>
      <c r="J462" s="651"/>
      <c r="K462" s="651"/>
      <c r="L462" s="653"/>
      <c r="M462" s="653"/>
      <c r="N462" s="653"/>
      <c r="O462" s="651"/>
      <c r="P462" s="627"/>
      <c r="Q462" s="627"/>
      <c r="R462" s="628"/>
    </row>
    <row r="463" ht="16.5" customHeight="1">
      <c r="A463" s="650"/>
      <c r="B463" s="650"/>
      <c r="C463" s="651"/>
      <c r="D463" s="651"/>
      <c r="E463" s="650"/>
      <c r="F463" s="650"/>
      <c r="G463" s="652"/>
      <c r="H463" s="650"/>
      <c r="I463" s="650"/>
      <c r="J463" s="651"/>
      <c r="K463" s="651"/>
      <c r="L463" s="653"/>
      <c r="M463" s="653"/>
      <c r="N463" s="653"/>
      <c r="O463" s="651"/>
      <c r="P463" s="627"/>
      <c r="Q463" s="627"/>
      <c r="R463" s="628"/>
    </row>
    <row r="464" ht="16.5" customHeight="1">
      <c r="A464" s="650"/>
      <c r="B464" s="650"/>
      <c r="C464" s="651"/>
      <c r="D464" s="651"/>
      <c r="E464" s="650"/>
      <c r="F464" s="650"/>
      <c r="G464" s="652"/>
      <c r="H464" s="650"/>
      <c r="I464" s="650"/>
      <c r="J464" s="651"/>
      <c r="K464" s="651"/>
      <c r="L464" s="653"/>
      <c r="M464" s="653"/>
      <c r="N464" s="653"/>
      <c r="O464" s="651"/>
      <c r="P464" s="627"/>
      <c r="Q464" s="627"/>
      <c r="R464" s="628"/>
    </row>
    <row r="465" ht="16.5" customHeight="1">
      <c r="A465" s="650"/>
      <c r="B465" s="650"/>
      <c r="C465" s="651"/>
      <c r="D465" s="651"/>
      <c r="E465" s="650"/>
      <c r="F465" s="650"/>
      <c r="G465" s="652"/>
      <c r="H465" s="650"/>
      <c r="I465" s="650"/>
      <c r="J465" s="651"/>
      <c r="K465" s="651"/>
      <c r="L465" s="653"/>
      <c r="M465" s="653"/>
      <c r="N465" s="653"/>
      <c r="O465" s="651"/>
      <c r="P465" s="627"/>
      <c r="Q465" s="627"/>
      <c r="R465" s="628"/>
    </row>
    <row r="466" ht="16.5" customHeight="1">
      <c r="A466" s="650"/>
      <c r="B466" s="650"/>
      <c r="C466" s="651"/>
      <c r="D466" s="651"/>
      <c r="E466" s="650"/>
      <c r="F466" s="650"/>
      <c r="G466" s="652"/>
      <c r="H466" s="650"/>
      <c r="I466" s="650"/>
      <c r="J466" s="651"/>
      <c r="K466" s="651"/>
      <c r="L466" s="653"/>
      <c r="M466" s="653"/>
      <c r="N466" s="653"/>
      <c r="O466" s="651"/>
      <c r="P466" s="627"/>
      <c r="Q466" s="627"/>
      <c r="R466" s="628"/>
    </row>
    <row r="467" ht="16.5" customHeight="1">
      <c r="A467" s="650"/>
      <c r="B467" s="650"/>
      <c r="C467" s="651"/>
      <c r="D467" s="651"/>
      <c r="E467" s="650"/>
      <c r="F467" s="650"/>
      <c r="G467" s="652"/>
      <c r="H467" s="650"/>
      <c r="I467" s="650"/>
      <c r="J467" s="651"/>
      <c r="K467" s="651"/>
      <c r="L467" s="653"/>
      <c r="M467" s="653"/>
      <c r="N467" s="653"/>
      <c r="O467" s="651"/>
      <c r="P467" s="627"/>
      <c r="Q467" s="627"/>
      <c r="R467" s="628"/>
    </row>
    <row r="468" ht="16.5" customHeight="1">
      <c r="A468" s="650"/>
      <c r="B468" s="650"/>
      <c r="C468" s="651"/>
      <c r="D468" s="651"/>
      <c r="E468" s="650"/>
      <c r="F468" s="650"/>
      <c r="G468" s="652"/>
      <c r="H468" s="650"/>
      <c r="I468" s="650"/>
      <c r="J468" s="651"/>
      <c r="K468" s="651"/>
      <c r="L468" s="653"/>
      <c r="M468" s="653"/>
      <c r="N468" s="653"/>
      <c r="O468" s="651"/>
      <c r="P468" s="627"/>
      <c r="Q468" s="627"/>
      <c r="R468" s="628"/>
    </row>
    <row r="469" ht="16.5" customHeight="1">
      <c r="A469" s="650"/>
      <c r="B469" s="650"/>
      <c r="C469" s="651"/>
      <c r="D469" s="651"/>
      <c r="E469" s="650"/>
      <c r="F469" s="650"/>
      <c r="G469" s="652"/>
      <c r="H469" s="650"/>
      <c r="I469" s="650"/>
      <c r="J469" s="651"/>
      <c r="K469" s="651"/>
      <c r="L469" s="653"/>
      <c r="M469" s="653"/>
      <c r="N469" s="653"/>
      <c r="O469" s="651"/>
      <c r="P469" s="627"/>
      <c r="Q469" s="627"/>
      <c r="R469" s="628"/>
    </row>
    <row r="470" ht="16.5" customHeight="1">
      <c r="A470" s="650"/>
      <c r="B470" s="650"/>
      <c r="C470" s="651"/>
      <c r="D470" s="651"/>
      <c r="E470" s="650"/>
      <c r="F470" s="650"/>
      <c r="G470" s="652"/>
      <c r="H470" s="650"/>
      <c r="I470" s="650"/>
      <c r="J470" s="651"/>
      <c r="K470" s="651"/>
      <c r="L470" s="653"/>
      <c r="M470" s="653"/>
      <c r="N470" s="653"/>
      <c r="O470" s="651"/>
      <c r="P470" s="627"/>
      <c r="Q470" s="627"/>
      <c r="R470" s="628"/>
    </row>
    <row r="471" ht="16.5" customHeight="1">
      <c r="A471" s="650"/>
      <c r="B471" s="650"/>
      <c r="C471" s="651"/>
      <c r="D471" s="651"/>
      <c r="E471" s="650"/>
      <c r="F471" s="650"/>
      <c r="G471" s="652"/>
      <c r="H471" s="650"/>
      <c r="I471" s="650"/>
      <c r="J471" s="651"/>
      <c r="K471" s="651"/>
      <c r="L471" s="653"/>
      <c r="M471" s="653"/>
      <c r="N471" s="653"/>
      <c r="O471" s="651"/>
      <c r="P471" s="627"/>
      <c r="Q471" s="627"/>
      <c r="R471" s="628"/>
    </row>
    <row r="472" ht="16.5" customHeight="1">
      <c r="A472" s="650"/>
      <c r="B472" s="650"/>
      <c r="C472" s="651"/>
      <c r="D472" s="651"/>
      <c r="E472" s="650"/>
      <c r="F472" s="650"/>
      <c r="G472" s="652"/>
      <c r="H472" s="650"/>
      <c r="I472" s="650"/>
      <c r="J472" s="651"/>
      <c r="K472" s="651"/>
      <c r="L472" s="653"/>
      <c r="M472" s="653"/>
      <c r="N472" s="653"/>
      <c r="O472" s="651"/>
      <c r="P472" s="627"/>
      <c r="Q472" s="627"/>
      <c r="R472" s="628"/>
    </row>
    <row r="473" ht="16.5" customHeight="1">
      <c r="A473" s="650"/>
      <c r="B473" s="650"/>
      <c r="C473" s="651"/>
      <c r="D473" s="651"/>
      <c r="E473" s="650"/>
      <c r="F473" s="650"/>
      <c r="G473" s="652"/>
      <c r="H473" s="650"/>
      <c r="I473" s="650"/>
      <c r="J473" s="651"/>
      <c r="K473" s="651"/>
      <c r="L473" s="653"/>
      <c r="M473" s="653"/>
      <c r="N473" s="653"/>
      <c r="O473" s="651"/>
      <c r="P473" s="627"/>
      <c r="Q473" s="627"/>
      <c r="R473" s="628"/>
    </row>
    <row r="474" ht="16.5" customHeight="1">
      <c r="A474" s="650"/>
      <c r="B474" s="650"/>
      <c r="C474" s="651"/>
      <c r="D474" s="651"/>
      <c r="E474" s="650"/>
      <c r="F474" s="650"/>
      <c r="G474" s="652"/>
      <c r="H474" s="650"/>
      <c r="I474" s="650"/>
      <c r="J474" s="651"/>
      <c r="K474" s="651"/>
      <c r="L474" s="653"/>
      <c r="M474" s="653"/>
      <c r="N474" s="653"/>
      <c r="O474" s="651"/>
      <c r="P474" s="627"/>
      <c r="Q474" s="627"/>
      <c r="R474" s="628"/>
    </row>
    <row r="475" ht="16.5" customHeight="1">
      <c r="A475" s="650"/>
      <c r="B475" s="650"/>
      <c r="C475" s="651"/>
      <c r="D475" s="651"/>
      <c r="E475" s="650"/>
      <c r="F475" s="650"/>
      <c r="G475" s="652"/>
      <c r="H475" s="650"/>
      <c r="I475" s="650"/>
      <c r="J475" s="651"/>
      <c r="K475" s="651"/>
      <c r="L475" s="653"/>
      <c r="M475" s="653"/>
      <c r="N475" s="653"/>
      <c r="O475" s="651"/>
      <c r="P475" s="627"/>
      <c r="Q475" s="627"/>
      <c r="R475" s="628"/>
    </row>
    <row r="476" ht="16.5" customHeight="1">
      <c r="A476" s="650"/>
      <c r="B476" s="650"/>
      <c r="C476" s="651"/>
      <c r="D476" s="651"/>
      <c r="E476" s="650"/>
      <c r="F476" s="650"/>
      <c r="G476" s="652"/>
      <c r="H476" s="650"/>
      <c r="I476" s="650"/>
      <c r="J476" s="651"/>
      <c r="K476" s="651"/>
      <c r="L476" s="653"/>
      <c r="M476" s="653"/>
      <c r="N476" s="653"/>
      <c r="O476" s="651"/>
      <c r="P476" s="627"/>
      <c r="Q476" s="627"/>
      <c r="R476" s="628"/>
    </row>
    <row r="477" ht="16.5" customHeight="1">
      <c r="A477" s="650"/>
      <c r="B477" s="650"/>
      <c r="C477" s="651"/>
      <c r="D477" s="651"/>
      <c r="E477" s="650"/>
      <c r="F477" s="650"/>
      <c r="G477" s="652"/>
      <c r="H477" s="650"/>
      <c r="I477" s="650"/>
      <c r="J477" s="651"/>
      <c r="K477" s="651"/>
      <c r="L477" s="653"/>
      <c r="M477" s="653"/>
      <c r="N477" s="653"/>
      <c r="O477" s="651"/>
      <c r="P477" s="627"/>
      <c r="Q477" s="627"/>
      <c r="R477" s="628"/>
    </row>
    <row r="478" ht="16.5" customHeight="1">
      <c r="A478" s="650"/>
      <c r="B478" s="650"/>
      <c r="C478" s="651"/>
      <c r="D478" s="651"/>
      <c r="E478" s="650"/>
      <c r="F478" s="650"/>
      <c r="G478" s="652"/>
      <c r="H478" s="650"/>
      <c r="I478" s="650"/>
      <c r="J478" s="651"/>
      <c r="K478" s="651"/>
      <c r="L478" s="653"/>
      <c r="M478" s="653"/>
      <c r="N478" s="653"/>
      <c r="O478" s="651"/>
      <c r="P478" s="627"/>
      <c r="Q478" s="627"/>
      <c r="R478" s="628"/>
    </row>
    <row r="479" ht="16.5" customHeight="1">
      <c r="A479" s="650"/>
      <c r="B479" s="650"/>
      <c r="C479" s="651"/>
      <c r="D479" s="651"/>
      <c r="E479" s="650"/>
      <c r="F479" s="650"/>
      <c r="G479" s="652"/>
      <c r="H479" s="650"/>
      <c r="I479" s="650"/>
      <c r="J479" s="651"/>
      <c r="K479" s="651"/>
      <c r="L479" s="653"/>
      <c r="M479" s="653"/>
      <c r="N479" s="653"/>
      <c r="O479" s="651"/>
      <c r="P479" s="627"/>
      <c r="Q479" s="627"/>
      <c r="R479" s="628"/>
    </row>
    <row r="480" ht="16.5" customHeight="1">
      <c r="A480" s="650"/>
      <c r="B480" s="650"/>
      <c r="C480" s="651"/>
      <c r="D480" s="651"/>
      <c r="E480" s="650"/>
      <c r="F480" s="650"/>
      <c r="G480" s="652"/>
      <c r="H480" s="650"/>
      <c r="I480" s="650"/>
      <c r="J480" s="651"/>
      <c r="K480" s="651"/>
      <c r="L480" s="653"/>
      <c r="M480" s="653"/>
      <c r="N480" s="653"/>
      <c r="O480" s="651"/>
      <c r="P480" s="627"/>
      <c r="Q480" s="627"/>
      <c r="R480" s="628"/>
    </row>
    <row r="481" ht="16.5" customHeight="1">
      <c r="A481" s="650"/>
      <c r="B481" s="650"/>
      <c r="C481" s="651"/>
      <c r="D481" s="651"/>
      <c r="E481" s="650"/>
      <c r="F481" s="650"/>
      <c r="G481" s="652"/>
      <c r="H481" s="650"/>
      <c r="I481" s="650"/>
      <c r="J481" s="651"/>
      <c r="K481" s="651"/>
      <c r="L481" s="653"/>
      <c r="M481" s="653"/>
      <c r="N481" s="653"/>
      <c r="O481" s="651"/>
      <c r="P481" s="627"/>
      <c r="Q481" s="627"/>
      <c r="R481" s="628"/>
    </row>
    <row r="482" ht="16.5" customHeight="1">
      <c r="A482" s="650"/>
      <c r="B482" s="650"/>
      <c r="C482" s="651"/>
      <c r="D482" s="651"/>
      <c r="E482" s="650"/>
      <c r="F482" s="650"/>
      <c r="G482" s="652"/>
      <c r="H482" s="650"/>
      <c r="I482" s="650"/>
      <c r="J482" s="651"/>
      <c r="K482" s="651"/>
      <c r="L482" s="653"/>
      <c r="M482" s="653"/>
      <c r="N482" s="653"/>
      <c r="O482" s="651"/>
      <c r="P482" s="627"/>
      <c r="Q482" s="627"/>
      <c r="R482" s="628"/>
    </row>
    <row r="483" ht="16.5" customHeight="1">
      <c r="A483" s="650"/>
      <c r="B483" s="650"/>
      <c r="C483" s="651"/>
      <c r="D483" s="651"/>
      <c r="E483" s="650"/>
      <c r="F483" s="650"/>
      <c r="G483" s="652"/>
      <c r="H483" s="650"/>
      <c r="I483" s="650"/>
      <c r="J483" s="651"/>
      <c r="K483" s="651"/>
      <c r="L483" s="653"/>
      <c r="M483" s="653"/>
      <c r="N483" s="653"/>
      <c r="O483" s="651"/>
      <c r="P483" s="627"/>
      <c r="Q483" s="627"/>
      <c r="R483" s="628"/>
    </row>
    <row r="484" ht="16.5" customHeight="1">
      <c r="A484" s="650"/>
      <c r="B484" s="650"/>
      <c r="C484" s="651"/>
      <c r="D484" s="651"/>
      <c r="E484" s="650"/>
      <c r="F484" s="650"/>
      <c r="G484" s="652"/>
      <c r="H484" s="650"/>
      <c r="I484" s="650"/>
      <c r="J484" s="651"/>
      <c r="K484" s="651"/>
      <c r="L484" s="653"/>
      <c r="M484" s="653"/>
      <c r="N484" s="653"/>
      <c r="O484" s="651"/>
      <c r="P484" s="627"/>
      <c r="Q484" s="627"/>
      <c r="R484" s="628"/>
    </row>
    <row r="485" ht="16.5" customHeight="1">
      <c r="A485" s="650"/>
      <c r="B485" s="650"/>
      <c r="C485" s="651"/>
      <c r="D485" s="651"/>
      <c r="E485" s="650"/>
      <c r="F485" s="650"/>
      <c r="G485" s="652"/>
      <c r="H485" s="650"/>
      <c r="I485" s="650"/>
      <c r="J485" s="651"/>
      <c r="K485" s="651"/>
      <c r="L485" s="653"/>
      <c r="M485" s="653"/>
      <c r="N485" s="653"/>
      <c r="O485" s="651"/>
      <c r="P485" s="627"/>
      <c r="Q485" s="627"/>
      <c r="R485" s="628"/>
    </row>
    <row r="486" ht="16.5" customHeight="1">
      <c r="A486" s="650"/>
      <c r="B486" s="650"/>
      <c r="C486" s="651"/>
      <c r="D486" s="651"/>
      <c r="E486" s="650"/>
      <c r="F486" s="650"/>
      <c r="G486" s="652"/>
      <c r="H486" s="650"/>
      <c r="I486" s="650"/>
      <c r="J486" s="651"/>
      <c r="K486" s="651"/>
      <c r="L486" s="653"/>
      <c r="M486" s="653"/>
      <c r="N486" s="653"/>
      <c r="O486" s="651"/>
      <c r="P486" s="627"/>
      <c r="Q486" s="627"/>
      <c r="R486" s="628"/>
    </row>
    <row r="487" ht="16.5" customHeight="1">
      <c r="A487" s="650"/>
      <c r="B487" s="650"/>
      <c r="C487" s="651"/>
      <c r="D487" s="651"/>
      <c r="E487" s="650"/>
      <c r="F487" s="650"/>
      <c r="G487" s="652"/>
      <c r="H487" s="650"/>
      <c r="I487" s="650"/>
      <c r="J487" s="651"/>
      <c r="K487" s="651"/>
      <c r="L487" s="653"/>
      <c r="M487" s="653"/>
      <c r="N487" s="653"/>
      <c r="O487" s="651"/>
      <c r="P487" s="627"/>
      <c r="Q487" s="627"/>
      <c r="R487" s="628"/>
    </row>
    <row r="488" ht="16.5" customHeight="1">
      <c r="A488" s="650"/>
      <c r="B488" s="650"/>
      <c r="C488" s="651"/>
      <c r="D488" s="651"/>
      <c r="E488" s="650"/>
      <c r="F488" s="650"/>
      <c r="G488" s="652"/>
      <c r="H488" s="650"/>
      <c r="I488" s="650"/>
      <c r="J488" s="651"/>
      <c r="K488" s="651"/>
      <c r="L488" s="653"/>
      <c r="M488" s="653"/>
      <c r="N488" s="653"/>
      <c r="O488" s="651"/>
      <c r="P488" s="627"/>
      <c r="Q488" s="627"/>
      <c r="R488" s="628"/>
    </row>
    <row r="489" ht="16.5" customHeight="1">
      <c r="A489" s="650"/>
      <c r="B489" s="650"/>
      <c r="C489" s="651"/>
      <c r="D489" s="651"/>
      <c r="E489" s="650"/>
      <c r="F489" s="650"/>
      <c r="G489" s="652"/>
      <c r="H489" s="650"/>
      <c r="I489" s="650"/>
      <c r="J489" s="651"/>
      <c r="K489" s="651"/>
      <c r="L489" s="653"/>
      <c r="M489" s="653"/>
      <c r="N489" s="653"/>
      <c r="O489" s="651"/>
      <c r="P489" s="627"/>
      <c r="Q489" s="627"/>
      <c r="R489" s="628"/>
    </row>
    <row r="490" ht="16.5" customHeight="1">
      <c r="A490" s="650"/>
      <c r="B490" s="650"/>
      <c r="C490" s="651"/>
      <c r="D490" s="651"/>
      <c r="E490" s="650"/>
      <c r="F490" s="650"/>
      <c r="G490" s="652"/>
      <c r="H490" s="650"/>
      <c r="I490" s="650"/>
      <c r="J490" s="651"/>
      <c r="K490" s="651"/>
      <c r="L490" s="653"/>
      <c r="M490" s="653"/>
      <c r="N490" s="653"/>
      <c r="O490" s="651"/>
      <c r="P490" s="627"/>
      <c r="Q490" s="627"/>
      <c r="R490" s="628"/>
    </row>
    <row r="491" ht="16.5" customHeight="1">
      <c r="A491" s="650"/>
      <c r="B491" s="650"/>
      <c r="C491" s="651"/>
      <c r="D491" s="651"/>
      <c r="E491" s="650"/>
      <c r="F491" s="650"/>
      <c r="G491" s="652"/>
      <c r="H491" s="650"/>
      <c r="I491" s="650"/>
      <c r="J491" s="651"/>
      <c r="K491" s="651"/>
      <c r="L491" s="653"/>
      <c r="M491" s="653"/>
      <c r="N491" s="653"/>
      <c r="O491" s="651"/>
      <c r="P491" s="627"/>
      <c r="Q491" s="627"/>
      <c r="R491" s="628"/>
    </row>
    <row r="492" ht="16.5" customHeight="1">
      <c r="A492" s="650"/>
      <c r="B492" s="650"/>
      <c r="C492" s="651"/>
      <c r="D492" s="651"/>
      <c r="E492" s="650"/>
      <c r="F492" s="650"/>
      <c r="G492" s="652"/>
      <c r="H492" s="650"/>
      <c r="I492" s="650"/>
      <c r="J492" s="651"/>
      <c r="K492" s="651"/>
      <c r="L492" s="653"/>
      <c r="M492" s="653"/>
      <c r="N492" s="653"/>
      <c r="O492" s="651"/>
      <c r="P492" s="627"/>
      <c r="Q492" s="627"/>
      <c r="R492" s="628"/>
    </row>
    <row r="493" ht="16.5" customHeight="1">
      <c r="A493" s="650"/>
      <c r="B493" s="650"/>
      <c r="C493" s="651"/>
      <c r="D493" s="651"/>
      <c r="E493" s="650"/>
      <c r="F493" s="650"/>
      <c r="G493" s="652"/>
      <c r="H493" s="650"/>
      <c r="I493" s="650"/>
      <c r="J493" s="651"/>
      <c r="K493" s="651"/>
      <c r="L493" s="653"/>
      <c r="M493" s="653"/>
      <c r="N493" s="653"/>
      <c r="O493" s="651"/>
      <c r="P493" s="627"/>
      <c r="Q493" s="627"/>
      <c r="R493" s="628"/>
    </row>
    <row r="494" ht="16.5" customHeight="1">
      <c r="A494" s="650"/>
      <c r="B494" s="650"/>
      <c r="C494" s="651"/>
      <c r="D494" s="651"/>
      <c r="E494" s="650"/>
      <c r="F494" s="650"/>
      <c r="G494" s="652"/>
      <c r="H494" s="650"/>
      <c r="I494" s="650"/>
      <c r="J494" s="651"/>
      <c r="K494" s="651"/>
      <c r="L494" s="653"/>
      <c r="M494" s="653"/>
      <c r="N494" s="653"/>
      <c r="O494" s="651"/>
      <c r="P494" s="627"/>
      <c r="Q494" s="627"/>
      <c r="R494" s="628"/>
    </row>
    <row r="495" ht="16.5" customHeight="1">
      <c r="A495" s="650"/>
      <c r="B495" s="650"/>
      <c r="C495" s="651"/>
      <c r="D495" s="651"/>
      <c r="E495" s="650"/>
      <c r="F495" s="650"/>
      <c r="G495" s="652"/>
      <c r="H495" s="650"/>
      <c r="I495" s="650"/>
      <c r="J495" s="651"/>
      <c r="K495" s="651"/>
      <c r="L495" s="653"/>
      <c r="M495" s="653"/>
      <c r="N495" s="653"/>
      <c r="O495" s="651"/>
      <c r="P495" s="627"/>
      <c r="Q495" s="627"/>
      <c r="R495" s="628"/>
    </row>
    <row r="496" ht="16.5" customHeight="1">
      <c r="A496" s="650"/>
      <c r="B496" s="650"/>
      <c r="C496" s="651"/>
      <c r="D496" s="651"/>
      <c r="E496" s="650"/>
      <c r="F496" s="650"/>
      <c r="G496" s="652"/>
      <c r="H496" s="650"/>
      <c r="I496" s="650"/>
      <c r="J496" s="651"/>
      <c r="K496" s="651"/>
      <c r="L496" s="653"/>
      <c r="M496" s="653"/>
      <c r="N496" s="653"/>
      <c r="O496" s="651"/>
      <c r="P496" s="627"/>
      <c r="Q496" s="627"/>
      <c r="R496" s="628"/>
    </row>
    <row r="497" ht="16.5" customHeight="1">
      <c r="A497" s="650"/>
      <c r="B497" s="650"/>
      <c r="C497" s="651"/>
      <c r="D497" s="651"/>
      <c r="E497" s="650"/>
      <c r="F497" s="650"/>
      <c r="G497" s="652"/>
      <c r="H497" s="650"/>
      <c r="I497" s="650"/>
      <c r="J497" s="651"/>
      <c r="K497" s="651"/>
      <c r="L497" s="653"/>
      <c r="M497" s="653"/>
      <c r="N497" s="653"/>
      <c r="O497" s="651"/>
      <c r="P497" s="627"/>
      <c r="Q497" s="627"/>
      <c r="R497" s="628"/>
    </row>
    <row r="498" ht="16.5" customHeight="1">
      <c r="A498" s="650"/>
      <c r="B498" s="650"/>
      <c r="C498" s="651"/>
      <c r="D498" s="651"/>
      <c r="E498" s="650"/>
      <c r="F498" s="650"/>
      <c r="G498" s="652"/>
      <c r="H498" s="650"/>
      <c r="I498" s="650"/>
      <c r="J498" s="651"/>
      <c r="K498" s="651"/>
      <c r="L498" s="653"/>
      <c r="M498" s="653"/>
      <c r="N498" s="653"/>
      <c r="O498" s="651"/>
      <c r="P498" s="627"/>
      <c r="Q498" s="627"/>
      <c r="R498" s="628"/>
    </row>
    <row r="499" ht="16.5" customHeight="1">
      <c r="A499" s="650"/>
      <c r="B499" s="650"/>
      <c r="C499" s="651"/>
      <c r="D499" s="651"/>
      <c r="E499" s="650"/>
      <c r="F499" s="650"/>
      <c r="G499" s="652"/>
      <c r="H499" s="650"/>
      <c r="I499" s="650"/>
      <c r="J499" s="651"/>
      <c r="K499" s="651"/>
      <c r="L499" s="653"/>
      <c r="M499" s="653"/>
      <c r="N499" s="653"/>
      <c r="O499" s="651"/>
      <c r="P499" s="627"/>
      <c r="Q499" s="627"/>
      <c r="R499" s="628"/>
    </row>
    <row r="500" ht="16.5" customHeight="1">
      <c r="A500" s="650"/>
      <c r="B500" s="650"/>
      <c r="C500" s="651"/>
      <c r="D500" s="651"/>
      <c r="E500" s="650"/>
      <c r="F500" s="650"/>
      <c r="G500" s="652"/>
      <c r="H500" s="650"/>
      <c r="I500" s="650"/>
      <c r="J500" s="651"/>
      <c r="K500" s="651"/>
      <c r="L500" s="653"/>
      <c r="M500" s="653"/>
      <c r="N500" s="653"/>
      <c r="O500" s="651"/>
      <c r="P500" s="627"/>
      <c r="Q500" s="627"/>
      <c r="R500" s="628"/>
    </row>
    <row r="501" ht="16.5" customHeight="1">
      <c r="A501" s="650"/>
      <c r="B501" s="650"/>
      <c r="C501" s="651"/>
      <c r="D501" s="651"/>
      <c r="E501" s="650"/>
      <c r="F501" s="650"/>
      <c r="G501" s="652"/>
      <c r="H501" s="650"/>
      <c r="I501" s="650"/>
      <c r="J501" s="651"/>
      <c r="K501" s="651"/>
      <c r="L501" s="653"/>
      <c r="M501" s="653"/>
      <c r="N501" s="653"/>
      <c r="O501" s="651"/>
      <c r="P501" s="627"/>
      <c r="Q501" s="627"/>
      <c r="R501" s="628"/>
    </row>
    <row r="502" ht="16.5" customHeight="1">
      <c r="A502" s="650"/>
      <c r="B502" s="650"/>
      <c r="C502" s="651"/>
      <c r="D502" s="651"/>
      <c r="E502" s="650"/>
      <c r="F502" s="650"/>
      <c r="G502" s="652"/>
      <c r="H502" s="650"/>
      <c r="I502" s="650"/>
      <c r="J502" s="651"/>
      <c r="K502" s="651"/>
      <c r="L502" s="653"/>
      <c r="M502" s="653"/>
      <c r="N502" s="653"/>
      <c r="O502" s="651"/>
      <c r="P502" s="627"/>
      <c r="Q502" s="627"/>
      <c r="R502" s="628"/>
    </row>
    <row r="503" ht="16.5" customHeight="1">
      <c r="A503" s="650"/>
      <c r="B503" s="650"/>
      <c r="C503" s="651"/>
      <c r="D503" s="651"/>
      <c r="E503" s="650"/>
      <c r="F503" s="650"/>
      <c r="G503" s="652"/>
      <c r="H503" s="650"/>
      <c r="I503" s="650"/>
      <c r="J503" s="651"/>
      <c r="K503" s="651"/>
      <c r="L503" s="653"/>
      <c r="M503" s="653"/>
      <c r="N503" s="653"/>
      <c r="O503" s="651"/>
      <c r="P503" s="627"/>
      <c r="Q503" s="627"/>
      <c r="R503" s="628"/>
    </row>
    <row r="504" ht="16.5" customHeight="1">
      <c r="A504" s="650"/>
      <c r="B504" s="650"/>
      <c r="C504" s="651"/>
      <c r="D504" s="651"/>
      <c r="E504" s="650"/>
      <c r="F504" s="650"/>
      <c r="G504" s="652"/>
      <c r="H504" s="650"/>
      <c r="I504" s="650"/>
      <c r="J504" s="651"/>
      <c r="K504" s="651"/>
      <c r="L504" s="653"/>
      <c r="M504" s="653"/>
      <c r="N504" s="653"/>
      <c r="O504" s="651"/>
      <c r="P504" s="627"/>
      <c r="Q504" s="627"/>
      <c r="R504" s="628"/>
    </row>
    <row r="505" ht="16.5" customHeight="1">
      <c r="A505" s="650"/>
      <c r="B505" s="650"/>
      <c r="C505" s="651"/>
      <c r="D505" s="651"/>
      <c r="E505" s="650"/>
      <c r="F505" s="650"/>
      <c r="G505" s="652"/>
      <c r="H505" s="650"/>
      <c r="I505" s="650"/>
      <c r="J505" s="651"/>
      <c r="K505" s="651"/>
      <c r="L505" s="653"/>
      <c r="M505" s="653"/>
      <c r="N505" s="653"/>
      <c r="O505" s="651"/>
      <c r="P505" s="627"/>
      <c r="Q505" s="627"/>
      <c r="R505" s="628"/>
    </row>
    <row r="506" ht="16.5" customHeight="1">
      <c r="A506" s="650"/>
      <c r="B506" s="650"/>
      <c r="C506" s="651"/>
      <c r="D506" s="651"/>
      <c r="E506" s="650"/>
      <c r="F506" s="650"/>
      <c r="G506" s="652"/>
      <c r="H506" s="650"/>
      <c r="I506" s="650"/>
      <c r="J506" s="651"/>
      <c r="K506" s="651"/>
      <c r="L506" s="653"/>
      <c r="M506" s="653"/>
      <c r="N506" s="653"/>
      <c r="O506" s="651"/>
      <c r="P506" s="627"/>
      <c r="Q506" s="627"/>
      <c r="R506" s="628"/>
    </row>
    <row r="507" ht="16.5" customHeight="1">
      <c r="A507" s="650"/>
      <c r="B507" s="650"/>
      <c r="C507" s="651"/>
      <c r="D507" s="651"/>
      <c r="E507" s="650"/>
      <c r="F507" s="650"/>
      <c r="G507" s="652"/>
      <c r="H507" s="650"/>
      <c r="I507" s="650"/>
      <c r="J507" s="651"/>
      <c r="K507" s="651"/>
      <c r="L507" s="653"/>
      <c r="M507" s="653"/>
      <c r="N507" s="653"/>
      <c r="O507" s="651"/>
      <c r="P507" s="627"/>
      <c r="Q507" s="627"/>
      <c r="R507" s="628"/>
    </row>
    <row r="508" ht="16.5" customHeight="1">
      <c r="A508" s="650"/>
      <c r="B508" s="650"/>
      <c r="C508" s="651"/>
      <c r="D508" s="651"/>
      <c r="E508" s="650"/>
      <c r="F508" s="650"/>
      <c r="G508" s="652"/>
      <c r="H508" s="650"/>
      <c r="I508" s="650"/>
      <c r="J508" s="651"/>
      <c r="K508" s="651"/>
      <c r="L508" s="653"/>
      <c r="M508" s="653"/>
      <c r="N508" s="653"/>
      <c r="O508" s="651"/>
      <c r="P508" s="627"/>
      <c r="Q508" s="627"/>
      <c r="R508" s="628"/>
    </row>
    <row r="509" ht="16.5" customHeight="1">
      <c r="A509" s="650"/>
      <c r="B509" s="650"/>
      <c r="C509" s="651"/>
      <c r="D509" s="651"/>
      <c r="E509" s="650"/>
      <c r="F509" s="650"/>
      <c r="G509" s="652"/>
      <c r="H509" s="650"/>
      <c r="I509" s="650"/>
      <c r="J509" s="651"/>
      <c r="K509" s="651"/>
      <c r="L509" s="653"/>
      <c r="M509" s="653"/>
      <c r="N509" s="653"/>
      <c r="O509" s="651"/>
      <c r="P509" s="627"/>
      <c r="Q509" s="627"/>
      <c r="R509" s="628"/>
    </row>
    <row r="510" ht="16.5" customHeight="1">
      <c r="A510" s="650"/>
      <c r="B510" s="650"/>
      <c r="C510" s="651"/>
      <c r="D510" s="651"/>
      <c r="E510" s="650"/>
      <c r="F510" s="650"/>
      <c r="G510" s="652"/>
      <c r="H510" s="650"/>
      <c r="I510" s="650"/>
      <c r="J510" s="651"/>
      <c r="K510" s="651"/>
      <c r="L510" s="653"/>
      <c r="M510" s="653"/>
      <c r="N510" s="653"/>
      <c r="O510" s="651"/>
      <c r="P510" s="627"/>
      <c r="Q510" s="627"/>
      <c r="R510" s="628"/>
    </row>
    <row r="511" ht="16.5" customHeight="1">
      <c r="A511" s="650"/>
      <c r="B511" s="650"/>
      <c r="C511" s="651"/>
      <c r="D511" s="651"/>
      <c r="E511" s="650"/>
      <c r="F511" s="650"/>
      <c r="G511" s="652"/>
      <c r="H511" s="650"/>
      <c r="I511" s="650"/>
      <c r="J511" s="651"/>
      <c r="K511" s="651"/>
      <c r="L511" s="653"/>
      <c r="M511" s="653"/>
      <c r="N511" s="653"/>
      <c r="O511" s="651"/>
      <c r="P511" s="627"/>
      <c r="Q511" s="627"/>
      <c r="R511" s="628"/>
    </row>
    <row r="512" ht="16.5" customHeight="1">
      <c r="A512" s="650"/>
      <c r="B512" s="650"/>
      <c r="C512" s="651"/>
      <c r="D512" s="651"/>
      <c r="E512" s="650"/>
      <c r="F512" s="650"/>
      <c r="G512" s="652"/>
      <c r="H512" s="650"/>
      <c r="I512" s="650"/>
      <c r="J512" s="651"/>
      <c r="K512" s="651"/>
      <c r="L512" s="653"/>
      <c r="M512" s="653"/>
      <c r="N512" s="653"/>
      <c r="O512" s="651"/>
      <c r="P512" s="627"/>
      <c r="Q512" s="627"/>
      <c r="R512" s="628"/>
    </row>
    <row r="513" ht="16.5" customHeight="1">
      <c r="A513" s="650"/>
      <c r="B513" s="650"/>
      <c r="C513" s="651"/>
      <c r="D513" s="651"/>
      <c r="E513" s="650"/>
      <c r="F513" s="650"/>
      <c r="G513" s="652"/>
      <c r="H513" s="650"/>
      <c r="I513" s="650"/>
      <c r="J513" s="651"/>
      <c r="K513" s="651"/>
      <c r="L513" s="653"/>
      <c r="M513" s="653"/>
      <c r="N513" s="653"/>
      <c r="O513" s="651"/>
      <c r="P513" s="627"/>
      <c r="Q513" s="627"/>
      <c r="R513" s="628"/>
    </row>
    <row r="514" ht="16.5" customHeight="1">
      <c r="A514" s="650"/>
      <c r="B514" s="650"/>
      <c r="C514" s="651"/>
      <c r="D514" s="651"/>
      <c r="E514" s="650"/>
      <c r="F514" s="650"/>
      <c r="G514" s="652"/>
      <c r="H514" s="650"/>
      <c r="I514" s="650"/>
      <c r="J514" s="651"/>
      <c r="K514" s="651"/>
      <c r="L514" s="653"/>
      <c r="M514" s="653"/>
      <c r="N514" s="653"/>
      <c r="O514" s="651"/>
      <c r="P514" s="627"/>
      <c r="Q514" s="627"/>
      <c r="R514" s="628"/>
    </row>
    <row r="515" ht="16.5" customHeight="1">
      <c r="A515" s="650"/>
      <c r="B515" s="650"/>
      <c r="C515" s="651"/>
      <c r="D515" s="651"/>
      <c r="E515" s="650"/>
      <c r="F515" s="650"/>
      <c r="G515" s="652"/>
      <c r="H515" s="650"/>
      <c r="I515" s="650"/>
      <c r="J515" s="651"/>
      <c r="K515" s="651"/>
      <c r="L515" s="653"/>
      <c r="M515" s="653"/>
      <c r="N515" s="653"/>
      <c r="O515" s="651"/>
      <c r="P515" s="627"/>
      <c r="Q515" s="627"/>
      <c r="R515" s="628"/>
    </row>
    <row r="516" ht="16.5" customHeight="1">
      <c r="A516" s="650"/>
      <c r="B516" s="650"/>
      <c r="C516" s="651"/>
      <c r="D516" s="651"/>
      <c r="E516" s="650"/>
      <c r="F516" s="650"/>
      <c r="G516" s="652"/>
      <c r="H516" s="650"/>
      <c r="I516" s="650"/>
      <c r="J516" s="651"/>
      <c r="K516" s="651"/>
      <c r="L516" s="653"/>
      <c r="M516" s="653"/>
      <c r="N516" s="653"/>
      <c r="O516" s="651"/>
      <c r="P516" s="627"/>
      <c r="Q516" s="627"/>
      <c r="R516" s="628"/>
    </row>
    <row r="517" ht="16.5" customHeight="1">
      <c r="A517" s="650"/>
      <c r="B517" s="650"/>
      <c r="C517" s="651"/>
      <c r="D517" s="651"/>
      <c r="E517" s="650"/>
      <c r="F517" s="650"/>
      <c r="G517" s="652"/>
      <c r="H517" s="650"/>
      <c r="I517" s="650"/>
      <c r="J517" s="651"/>
      <c r="K517" s="651"/>
      <c r="L517" s="653"/>
      <c r="M517" s="653"/>
      <c r="N517" s="653"/>
      <c r="O517" s="651"/>
      <c r="P517" s="627"/>
      <c r="Q517" s="627"/>
      <c r="R517" s="628"/>
    </row>
    <row r="518" ht="16.5" customHeight="1">
      <c r="A518" s="650"/>
      <c r="B518" s="650"/>
      <c r="C518" s="651"/>
      <c r="D518" s="651"/>
      <c r="E518" s="650"/>
      <c r="F518" s="650"/>
      <c r="G518" s="652"/>
      <c r="H518" s="650"/>
      <c r="I518" s="650"/>
      <c r="J518" s="651"/>
      <c r="K518" s="651"/>
      <c r="L518" s="653"/>
      <c r="M518" s="653"/>
      <c r="N518" s="653"/>
      <c r="O518" s="651"/>
      <c r="P518" s="627"/>
      <c r="Q518" s="627"/>
      <c r="R518" s="628"/>
    </row>
    <row r="519" ht="16.5" customHeight="1">
      <c r="A519" s="650"/>
      <c r="B519" s="650"/>
      <c r="C519" s="651"/>
      <c r="D519" s="651"/>
      <c r="E519" s="650"/>
      <c r="F519" s="650"/>
      <c r="G519" s="652"/>
      <c r="H519" s="650"/>
      <c r="I519" s="650"/>
      <c r="J519" s="651"/>
      <c r="K519" s="651"/>
      <c r="L519" s="653"/>
      <c r="M519" s="653"/>
      <c r="N519" s="653"/>
      <c r="O519" s="651"/>
      <c r="P519" s="627"/>
      <c r="Q519" s="627"/>
      <c r="R519" s="628"/>
    </row>
    <row r="520" ht="16.5" customHeight="1">
      <c r="A520" s="650"/>
      <c r="B520" s="650"/>
      <c r="C520" s="651"/>
      <c r="D520" s="651"/>
      <c r="E520" s="650"/>
      <c r="F520" s="650"/>
      <c r="G520" s="652"/>
      <c r="H520" s="650"/>
      <c r="I520" s="650"/>
      <c r="J520" s="651"/>
      <c r="K520" s="651"/>
      <c r="L520" s="653"/>
      <c r="M520" s="653"/>
      <c r="N520" s="653"/>
      <c r="O520" s="651"/>
      <c r="P520" s="627"/>
      <c r="Q520" s="627"/>
      <c r="R520" s="628"/>
    </row>
    <row r="521" ht="16.5" customHeight="1">
      <c r="A521" s="650"/>
      <c r="B521" s="650"/>
      <c r="C521" s="651"/>
      <c r="D521" s="651"/>
      <c r="E521" s="650"/>
      <c r="F521" s="650"/>
      <c r="G521" s="652"/>
      <c r="H521" s="650"/>
      <c r="I521" s="650"/>
      <c r="J521" s="651"/>
      <c r="K521" s="651"/>
      <c r="L521" s="653"/>
      <c r="M521" s="653"/>
      <c r="N521" s="653"/>
      <c r="O521" s="651"/>
      <c r="P521" s="627"/>
      <c r="Q521" s="627"/>
      <c r="R521" s="628"/>
    </row>
    <row r="522" ht="16.5" customHeight="1">
      <c r="A522" s="650"/>
      <c r="B522" s="650"/>
      <c r="C522" s="651"/>
      <c r="D522" s="651"/>
      <c r="E522" s="650"/>
      <c r="F522" s="650"/>
      <c r="G522" s="652"/>
      <c r="H522" s="650"/>
      <c r="I522" s="650"/>
      <c r="J522" s="651"/>
      <c r="K522" s="651"/>
      <c r="L522" s="653"/>
      <c r="M522" s="653"/>
      <c r="N522" s="653"/>
      <c r="O522" s="651"/>
      <c r="P522" s="627"/>
      <c r="Q522" s="627"/>
      <c r="R522" s="628"/>
    </row>
    <row r="523" ht="16.5" customHeight="1">
      <c r="A523" s="650"/>
      <c r="B523" s="650"/>
      <c r="C523" s="651"/>
      <c r="D523" s="651"/>
      <c r="E523" s="650"/>
      <c r="F523" s="650"/>
      <c r="G523" s="652"/>
      <c r="H523" s="650"/>
      <c r="I523" s="650"/>
      <c r="J523" s="651"/>
      <c r="K523" s="651"/>
      <c r="L523" s="653"/>
      <c r="M523" s="653"/>
      <c r="N523" s="653"/>
      <c r="O523" s="651"/>
      <c r="P523" s="627"/>
      <c r="Q523" s="627"/>
      <c r="R523" s="628"/>
    </row>
    <row r="524" ht="16.5" customHeight="1">
      <c r="A524" s="650"/>
      <c r="B524" s="650"/>
      <c r="C524" s="651"/>
      <c r="D524" s="651"/>
      <c r="E524" s="650"/>
      <c r="F524" s="650"/>
      <c r="G524" s="652"/>
      <c r="H524" s="650"/>
      <c r="I524" s="650"/>
      <c r="J524" s="651"/>
      <c r="K524" s="651"/>
      <c r="L524" s="653"/>
      <c r="M524" s="653"/>
      <c r="N524" s="653"/>
      <c r="O524" s="651"/>
      <c r="P524" s="627"/>
      <c r="Q524" s="627"/>
      <c r="R524" s="628"/>
    </row>
    <row r="525" ht="16.5" customHeight="1">
      <c r="A525" s="650"/>
      <c r="B525" s="650"/>
      <c r="C525" s="651"/>
      <c r="D525" s="651"/>
      <c r="E525" s="650"/>
      <c r="F525" s="650"/>
      <c r="G525" s="652"/>
      <c r="H525" s="650"/>
      <c r="I525" s="650"/>
      <c r="J525" s="651"/>
      <c r="K525" s="651"/>
      <c r="L525" s="653"/>
      <c r="M525" s="653"/>
      <c r="N525" s="653"/>
      <c r="O525" s="651"/>
      <c r="P525" s="627"/>
      <c r="Q525" s="627"/>
      <c r="R525" s="628"/>
    </row>
    <row r="526" ht="16.5" customHeight="1">
      <c r="A526" s="650"/>
      <c r="B526" s="650"/>
      <c r="C526" s="651"/>
      <c r="D526" s="651"/>
      <c r="E526" s="650"/>
      <c r="F526" s="650"/>
      <c r="G526" s="652"/>
      <c r="H526" s="650"/>
      <c r="I526" s="650"/>
      <c r="J526" s="651"/>
      <c r="K526" s="651"/>
      <c r="L526" s="653"/>
      <c r="M526" s="653"/>
      <c r="N526" s="653"/>
      <c r="O526" s="651"/>
      <c r="P526" s="627"/>
      <c r="Q526" s="627"/>
      <c r="R526" s="628"/>
    </row>
    <row r="527" ht="16.5" customHeight="1">
      <c r="A527" s="650"/>
      <c r="B527" s="650"/>
      <c r="C527" s="651"/>
      <c r="D527" s="651"/>
      <c r="E527" s="650"/>
      <c r="F527" s="650"/>
      <c r="G527" s="652"/>
      <c r="H527" s="650"/>
      <c r="I527" s="650"/>
      <c r="J527" s="651"/>
      <c r="K527" s="651"/>
      <c r="L527" s="653"/>
      <c r="M527" s="653"/>
      <c r="N527" s="653"/>
      <c r="O527" s="651"/>
      <c r="P527" s="627"/>
      <c r="Q527" s="627"/>
      <c r="R527" s="628"/>
    </row>
    <row r="528" ht="16.5" customHeight="1">
      <c r="A528" s="650"/>
      <c r="B528" s="650"/>
      <c r="C528" s="651"/>
      <c r="D528" s="651"/>
      <c r="E528" s="650"/>
      <c r="F528" s="650"/>
      <c r="G528" s="652"/>
      <c r="H528" s="650"/>
      <c r="I528" s="650"/>
      <c r="J528" s="651"/>
      <c r="K528" s="651"/>
      <c r="L528" s="653"/>
      <c r="M528" s="653"/>
      <c r="N528" s="653"/>
      <c r="O528" s="651"/>
      <c r="P528" s="627"/>
      <c r="Q528" s="627"/>
      <c r="R528" s="628"/>
    </row>
    <row r="529" ht="16.5" customHeight="1">
      <c r="A529" s="650"/>
      <c r="B529" s="650"/>
      <c r="C529" s="651"/>
      <c r="D529" s="651"/>
      <c r="E529" s="650"/>
      <c r="F529" s="650"/>
      <c r="G529" s="652"/>
      <c r="H529" s="650"/>
      <c r="I529" s="650"/>
      <c r="J529" s="651"/>
      <c r="K529" s="651"/>
      <c r="L529" s="653"/>
      <c r="M529" s="653"/>
      <c r="N529" s="653"/>
      <c r="O529" s="651"/>
      <c r="P529" s="627"/>
      <c r="Q529" s="627"/>
      <c r="R529" s="628"/>
    </row>
    <row r="530" ht="16.5" customHeight="1">
      <c r="A530" s="650"/>
      <c r="B530" s="650"/>
      <c r="C530" s="651"/>
      <c r="D530" s="651"/>
      <c r="E530" s="650"/>
      <c r="F530" s="650"/>
      <c r="G530" s="652"/>
      <c r="H530" s="650"/>
      <c r="I530" s="650"/>
      <c r="J530" s="651"/>
      <c r="K530" s="651"/>
      <c r="L530" s="653"/>
      <c r="M530" s="653"/>
      <c r="N530" s="653"/>
      <c r="O530" s="651"/>
      <c r="P530" s="627"/>
      <c r="Q530" s="627"/>
      <c r="R530" s="628"/>
    </row>
    <row r="531" ht="16.5" customHeight="1">
      <c r="A531" s="650"/>
      <c r="B531" s="650"/>
      <c r="C531" s="651"/>
      <c r="D531" s="651"/>
      <c r="E531" s="650"/>
      <c r="F531" s="650"/>
      <c r="G531" s="652"/>
      <c r="H531" s="650"/>
      <c r="I531" s="650"/>
      <c r="J531" s="651"/>
      <c r="K531" s="651"/>
      <c r="L531" s="653"/>
      <c r="M531" s="653"/>
      <c r="N531" s="653"/>
      <c r="O531" s="651"/>
      <c r="P531" s="627"/>
      <c r="Q531" s="627"/>
      <c r="R531" s="628"/>
    </row>
    <row r="532" ht="16.5" customHeight="1">
      <c r="A532" s="650"/>
      <c r="B532" s="650"/>
      <c r="C532" s="651"/>
      <c r="D532" s="651"/>
      <c r="E532" s="650"/>
      <c r="F532" s="650"/>
      <c r="G532" s="652"/>
      <c r="H532" s="650"/>
      <c r="I532" s="650"/>
      <c r="J532" s="651"/>
      <c r="K532" s="651"/>
      <c r="L532" s="653"/>
      <c r="M532" s="653"/>
      <c r="N532" s="653"/>
      <c r="O532" s="651"/>
      <c r="P532" s="627"/>
      <c r="Q532" s="627"/>
      <c r="R532" s="628"/>
    </row>
    <row r="533" ht="16.5" customHeight="1">
      <c r="A533" s="650"/>
      <c r="B533" s="650"/>
      <c r="C533" s="651"/>
      <c r="D533" s="651"/>
      <c r="E533" s="650"/>
      <c r="F533" s="650"/>
      <c r="G533" s="652"/>
      <c r="H533" s="650"/>
      <c r="I533" s="650"/>
      <c r="J533" s="651"/>
      <c r="K533" s="651"/>
      <c r="L533" s="653"/>
      <c r="M533" s="653"/>
      <c r="N533" s="653"/>
      <c r="O533" s="651"/>
      <c r="P533" s="627"/>
      <c r="Q533" s="627"/>
      <c r="R533" s="628"/>
    </row>
    <row r="534" ht="16.5" customHeight="1">
      <c r="A534" s="650"/>
      <c r="B534" s="650"/>
      <c r="C534" s="651"/>
      <c r="D534" s="651"/>
      <c r="E534" s="650"/>
      <c r="F534" s="650"/>
      <c r="G534" s="652"/>
      <c r="H534" s="650"/>
      <c r="I534" s="650"/>
      <c r="J534" s="651"/>
      <c r="K534" s="651"/>
      <c r="L534" s="653"/>
      <c r="M534" s="653"/>
      <c r="N534" s="653"/>
      <c r="O534" s="651"/>
      <c r="P534" s="627"/>
      <c r="Q534" s="627"/>
      <c r="R534" s="628"/>
    </row>
    <row r="535" ht="16.5" customHeight="1">
      <c r="A535" s="650"/>
      <c r="B535" s="650"/>
      <c r="C535" s="651"/>
      <c r="D535" s="651"/>
      <c r="E535" s="650"/>
      <c r="F535" s="650"/>
      <c r="G535" s="652"/>
      <c r="H535" s="650"/>
      <c r="I535" s="650"/>
      <c r="J535" s="651"/>
      <c r="K535" s="651"/>
      <c r="L535" s="653"/>
      <c r="M535" s="653"/>
      <c r="N535" s="653"/>
      <c r="O535" s="651"/>
      <c r="P535" s="627"/>
      <c r="Q535" s="627"/>
      <c r="R535" s="628"/>
    </row>
    <row r="536" ht="16.5" customHeight="1">
      <c r="A536" s="650"/>
      <c r="B536" s="650"/>
      <c r="C536" s="651"/>
      <c r="D536" s="651"/>
      <c r="E536" s="650"/>
      <c r="F536" s="650"/>
      <c r="G536" s="652"/>
      <c r="H536" s="650"/>
      <c r="I536" s="650"/>
      <c r="J536" s="651"/>
      <c r="K536" s="651"/>
      <c r="L536" s="653"/>
      <c r="M536" s="653"/>
      <c r="N536" s="653"/>
      <c r="O536" s="651"/>
      <c r="P536" s="627"/>
      <c r="Q536" s="627"/>
      <c r="R536" s="628"/>
    </row>
    <row r="537" ht="16.5" customHeight="1">
      <c r="A537" s="650"/>
      <c r="B537" s="650"/>
      <c r="C537" s="651"/>
      <c r="D537" s="651"/>
      <c r="E537" s="650"/>
      <c r="F537" s="650"/>
      <c r="G537" s="652"/>
      <c r="H537" s="650"/>
      <c r="I537" s="650"/>
      <c r="J537" s="651"/>
      <c r="K537" s="651"/>
      <c r="L537" s="653"/>
      <c r="M537" s="653"/>
      <c r="N537" s="653"/>
      <c r="O537" s="651"/>
      <c r="P537" s="627"/>
      <c r="Q537" s="627"/>
      <c r="R537" s="628"/>
    </row>
    <row r="538" ht="16.5" customHeight="1">
      <c r="A538" s="650"/>
      <c r="B538" s="650"/>
      <c r="C538" s="651"/>
      <c r="D538" s="651"/>
      <c r="E538" s="650"/>
      <c r="F538" s="650"/>
      <c r="G538" s="652"/>
      <c r="H538" s="650"/>
      <c r="I538" s="650"/>
      <c r="J538" s="651"/>
      <c r="K538" s="651"/>
      <c r="L538" s="653"/>
      <c r="M538" s="653"/>
      <c r="N538" s="653"/>
      <c r="O538" s="651"/>
      <c r="P538" s="627"/>
      <c r="Q538" s="627"/>
      <c r="R538" s="628"/>
    </row>
    <row r="539" ht="16.5" customHeight="1">
      <c r="A539" s="650"/>
      <c r="B539" s="650"/>
      <c r="C539" s="651"/>
      <c r="D539" s="651"/>
      <c r="E539" s="650"/>
      <c r="F539" s="650"/>
      <c r="G539" s="652"/>
      <c r="H539" s="650"/>
      <c r="I539" s="650"/>
      <c r="J539" s="651"/>
      <c r="K539" s="651"/>
      <c r="L539" s="653"/>
      <c r="M539" s="653"/>
      <c r="N539" s="653"/>
      <c r="O539" s="651"/>
      <c r="P539" s="627"/>
      <c r="Q539" s="627"/>
      <c r="R539" s="628"/>
    </row>
    <row r="540" ht="16.5" customHeight="1">
      <c r="A540" s="650"/>
      <c r="B540" s="650"/>
      <c r="C540" s="651"/>
      <c r="D540" s="651"/>
      <c r="E540" s="650"/>
      <c r="F540" s="650"/>
      <c r="G540" s="652"/>
      <c r="H540" s="650"/>
      <c r="I540" s="650"/>
      <c r="J540" s="651"/>
      <c r="K540" s="651"/>
      <c r="L540" s="653"/>
      <c r="M540" s="653"/>
      <c r="N540" s="653"/>
      <c r="O540" s="651"/>
      <c r="P540" s="627"/>
      <c r="Q540" s="627"/>
      <c r="R540" s="628"/>
    </row>
    <row r="541" ht="16.5" customHeight="1">
      <c r="A541" s="650"/>
      <c r="B541" s="650"/>
      <c r="C541" s="651"/>
      <c r="D541" s="651"/>
      <c r="E541" s="650"/>
      <c r="F541" s="650"/>
      <c r="G541" s="652"/>
      <c r="H541" s="650"/>
      <c r="I541" s="650"/>
      <c r="J541" s="651"/>
      <c r="K541" s="651"/>
      <c r="L541" s="653"/>
      <c r="M541" s="653"/>
      <c r="N541" s="653"/>
      <c r="O541" s="651"/>
      <c r="P541" s="627"/>
      <c r="Q541" s="627"/>
      <c r="R541" s="628"/>
    </row>
    <row r="542" ht="16.5" customHeight="1">
      <c r="A542" s="650"/>
      <c r="B542" s="650"/>
      <c r="C542" s="651"/>
      <c r="D542" s="651"/>
      <c r="E542" s="650"/>
      <c r="F542" s="650"/>
      <c r="G542" s="652"/>
      <c r="H542" s="650"/>
      <c r="I542" s="650"/>
      <c r="J542" s="651"/>
      <c r="K542" s="651"/>
      <c r="L542" s="653"/>
      <c r="M542" s="653"/>
      <c r="N542" s="653"/>
      <c r="O542" s="651"/>
      <c r="P542" s="627"/>
      <c r="Q542" s="627"/>
      <c r="R542" s="628"/>
    </row>
    <row r="543" ht="16.5" customHeight="1">
      <c r="A543" s="650"/>
      <c r="B543" s="650"/>
      <c r="C543" s="651"/>
      <c r="D543" s="651"/>
      <c r="E543" s="650"/>
      <c r="F543" s="650"/>
      <c r="G543" s="652"/>
      <c r="H543" s="650"/>
      <c r="I543" s="650"/>
      <c r="J543" s="651"/>
      <c r="K543" s="651"/>
      <c r="L543" s="653"/>
      <c r="M543" s="653"/>
      <c r="N543" s="653"/>
      <c r="O543" s="651"/>
      <c r="P543" s="627"/>
      <c r="Q543" s="627"/>
      <c r="R543" s="628"/>
    </row>
    <row r="544" ht="16.5" customHeight="1">
      <c r="A544" s="650"/>
      <c r="B544" s="650"/>
      <c r="C544" s="651"/>
      <c r="D544" s="651"/>
      <c r="E544" s="650"/>
      <c r="F544" s="650"/>
      <c r="G544" s="652"/>
      <c r="H544" s="650"/>
      <c r="I544" s="650"/>
      <c r="J544" s="651"/>
      <c r="K544" s="651"/>
      <c r="L544" s="653"/>
      <c r="M544" s="653"/>
      <c r="N544" s="653"/>
      <c r="O544" s="651"/>
      <c r="P544" s="627"/>
      <c r="Q544" s="627"/>
      <c r="R544" s="628"/>
    </row>
    <row r="545" ht="16.5" customHeight="1">
      <c r="A545" s="650"/>
      <c r="B545" s="650"/>
      <c r="C545" s="651"/>
      <c r="D545" s="651"/>
      <c r="E545" s="650"/>
      <c r="F545" s="650"/>
      <c r="G545" s="652"/>
      <c r="H545" s="650"/>
      <c r="I545" s="650"/>
      <c r="J545" s="651"/>
      <c r="K545" s="651"/>
      <c r="L545" s="653"/>
      <c r="M545" s="653"/>
      <c r="N545" s="653"/>
      <c r="O545" s="651"/>
      <c r="P545" s="627"/>
      <c r="Q545" s="627"/>
      <c r="R545" s="628"/>
    </row>
    <row r="546" ht="16.5" customHeight="1">
      <c r="A546" s="650"/>
      <c r="B546" s="650"/>
      <c r="C546" s="651"/>
      <c r="D546" s="651"/>
      <c r="E546" s="650"/>
      <c r="F546" s="650"/>
      <c r="G546" s="652"/>
      <c r="H546" s="650"/>
      <c r="I546" s="650"/>
      <c r="J546" s="651"/>
      <c r="K546" s="651"/>
      <c r="L546" s="653"/>
      <c r="M546" s="653"/>
      <c r="N546" s="653"/>
      <c r="O546" s="651"/>
      <c r="P546" s="627"/>
      <c r="Q546" s="627"/>
      <c r="R546" s="628"/>
    </row>
    <row r="547" ht="16.5" customHeight="1">
      <c r="A547" s="650"/>
      <c r="B547" s="650"/>
      <c r="C547" s="651"/>
      <c r="D547" s="651"/>
      <c r="E547" s="650"/>
      <c r="F547" s="650"/>
      <c r="G547" s="652"/>
      <c r="H547" s="650"/>
      <c r="I547" s="650"/>
      <c r="J547" s="651"/>
      <c r="K547" s="651"/>
      <c r="L547" s="653"/>
      <c r="M547" s="653"/>
      <c r="N547" s="653"/>
      <c r="O547" s="651"/>
      <c r="P547" s="627"/>
      <c r="Q547" s="627"/>
      <c r="R547" s="628"/>
    </row>
    <row r="548" ht="16.5" customHeight="1">
      <c r="A548" s="650"/>
      <c r="B548" s="650"/>
      <c r="C548" s="651"/>
      <c r="D548" s="651"/>
      <c r="E548" s="650"/>
      <c r="F548" s="650"/>
      <c r="G548" s="652"/>
      <c r="H548" s="650"/>
      <c r="I548" s="650"/>
      <c r="J548" s="651"/>
      <c r="K548" s="651"/>
      <c r="L548" s="653"/>
      <c r="M548" s="653"/>
      <c r="N548" s="653"/>
      <c r="O548" s="651"/>
      <c r="P548" s="627"/>
      <c r="Q548" s="627"/>
      <c r="R548" s="628"/>
    </row>
    <row r="549" ht="16.5" customHeight="1">
      <c r="A549" s="650"/>
      <c r="B549" s="650"/>
      <c r="C549" s="651"/>
      <c r="D549" s="651"/>
      <c r="E549" s="650"/>
      <c r="F549" s="650"/>
      <c r="G549" s="652"/>
      <c r="H549" s="650"/>
      <c r="I549" s="650"/>
      <c r="J549" s="651"/>
      <c r="K549" s="651"/>
      <c r="L549" s="653"/>
      <c r="M549" s="653"/>
      <c r="N549" s="653"/>
      <c r="O549" s="651"/>
      <c r="P549" s="627"/>
      <c r="Q549" s="627"/>
      <c r="R549" s="628"/>
    </row>
    <row r="550" ht="16.5" customHeight="1">
      <c r="A550" s="650"/>
      <c r="B550" s="650"/>
      <c r="C550" s="651"/>
      <c r="D550" s="651"/>
      <c r="E550" s="650"/>
      <c r="F550" s="650"/>
      <c r="G550" s="652"/>
      <c r="H550" s="650"/>
      <c r="I550" s="650"/>
      <c r="J550" s="651"/>
      <c r="K550" s="651"/>
      <c r="L550" s="653"/>
      <c r="M550" s="653"/>
      <c r="N550" s="653"/>
      <c r="O550" s="651"/>
      <c r="P550" s="627"/>
      <c r="Q550" s="627"/>
      <c r="R550" s="628"/>
    </row>
    <row r="551" ht="16.5" customHeight="1">
      <c r="A551" s="650"/>
      <c r="B551" s="650"/>
      <c r="C551" s="651"/>
      <c r="D551" s="651"/>
      <c r="E551" s="650"/>
      <c r="F551" s="650"/>
      <c r="G551" s="652"/>
      <c r="H551" s="650"/>
      <c r="I551" s="650"/>
      <c r="J551" s="651"/>
      <c r="K551" s="651"/>
      <c r="L551" s="653"/>
      <c r="M551" s="653"/>
      <c r="N551" s="653"/>
      <c r="O551" s="651"/>
      <c r="P551" s="627"/>
      <c r="Q551" s="627"/>
      <c r="R551" s="628"/>
    </row>
    <row r="552" ht="16.5" customHeight="1">
      <c r="A552" s="650"/>
      <c r="B552" s="650"/>
      <c r="C552" s="651"/>
      <c r="D552" s="651"/>
      <c r="E552" s="650"/>
      <c r="F552" s="650"/>
      <c r="G552" s="652"/>
      <c r="H552" s="650"/>
      <c r="I552" s="650"/>
      <c r="J552" s="651"/>
      <c r="K552" s="651"/>
      <c r="L552" s="653"/>
      <c r="M552" s="653"/>
      <c r="N552" s="653"/>
      <c r="O552" s="651"/>
      <c r="P552" s="627"/>
      <c r="Q552" s="627"/>
      <c r="R552" s="628"/>
    </row>
    <row r="553" ht="16.5" customHeight="1">
      <c r="A553" s="650"/>
      <c r="B553" s="650"/>
      <c r="C553" s="651"/>
      <c r="D553" s="651"/>
      <c r="E553" s="650"/>
      <c r="F553" s="650"/>
      <c r="G553" s="652"/>
      <c r="H553" s="650"/>
      <c r="I553" s="650"/>
      <c r="J553" s="651"/>
      <c r="K553" s="651"/>
      <c r="L553" s="653"/>
      <c r="M553" s="653"/>
      <c r="N553" s="653"/>
      <c r="O553" s="651"/>
      <c r="P553" s="627"/>
      <c r="Q553" s="627"/>
      <c r="R553" s="628"/>
    </row>
    <row r="554" ht="16.5" customHeight="1">
      <c r="A554" s="650"/>
      <c r="B554" s="650"/>
      <c r="C554" s="651"/>
      <c r="D554" s="651"/>
      <c r="E554" s="650"/>
      <c r="F554" s="650"/>
      <c r="G554" s="652"/>
      <c r="H554" s="650"/>
      <c r="I554" s="650"/>
      <c r="J554" s="651"/>
      <c r="K554" s="651"/>
      <c r="L554" s="653"/>
      <c r="M554" s="653"/>
      <c r="N554" s="653"/>
      <c r="O554" s="651"/>
      <c r="P554" s="627"/>
      <c r="Q554" s="627"/>
      <c r="R554" s="628"/>
    </row>
    <row r="555" ht="16.5" customHeight="1">
      <c r="A555" s="650"/>
      <c r="B555" s="650"/>
      <c r="C555" s="651"/>
      <c r="D555" s="651"/>
      <c r="E555" s="650"/>
      <c r="F555" s="650"/>
      <c r="G555" s="652"/>
      <c r="H555" s="650"/>
      <c r="I555" s="650"/>
      <c r="J555" s="651"/>
      <c r="K555" s="651"/>
      <c r="L555" s="653"/>
      <c r="M555" s="653"/>
      <c r="N555" s="653"/>
      <c r="O555" s="651"/>
      <c r="P555" s="627"/>
      <c r="Q555" s="627"/>
      <c r="R555" s="628"/>
    </row>
    <row r="556" ht="16.5" customHeight="1">
      <c r="A556" s="650"/>
      <c r="B556" s="650"/>
      <c r="C556" s="651"/>
      <c r="D556" s="651"/>
      <c r="E556" s="650"/>
      <c r="F556" s="650"/>
      <c r="G556" s="652"/>
      <c r="H556" s="650"/>
      <c r="I556" s="650"/>
      <c r="J556" s="651"/>
      <c r="K556" s="651"/>
      <c r="L556" s="653"/>
      <c r="M556" s="653"/>
      <c r="N556" s="653"/>
      <c r="O556" s="651"/>
      <c r="P556" s="627"/>
      <c r="Q556" s="627"/>
      <c r="R556" s="628"/>
    </row>
    <row r="557" ht="16.5" customHeight="1">
      <c r="A557" s="650"/>
      <c r="B557" s="650"/>
      <c r="C557" s="651"/>
      <c r="D557" s="651"/>
      <c r="E557" s="650"/>
      <c r="F557" s="650"/>
      <c r="G557" s="652"/>
      <c r="H557" s="650"/>
      <c r="I557" s="650"/>
      <c r="J557" s="651"/>
      <c r="K557" s="651"/>
      <c r="L557" s="653"/>
      <c r="M557" s="653"/>
      <c r="N557" s="653"/>
      <c r="O557" s="651"/>
      <c r="P557" s="627"/>
      <c r="Q557" s="627"/>
      <c r="R557" s="628"/>
    </row>
    <row r="558" ht="16.5" customHeight="1">
      <c r="A558" s="650"/>
      <c r="B558" s="650"/>
      <c r="C558" s="651"/>
      <c r="D558" s="651"/>
      <c r="E558" s="650"/>
      <c r="F558" s="650"/>
      <c r="G558" s="652"/>
      <c r="H558" s="650"/>
      <c r="I558" s="650"/>
      <c r="J558" s="651"/>
      <c r="K558" s="651"/>
      <c r="L558" s="653"/>
      <c r="M558" s="653"/>
      <c r="N558" s="653"/>
      <c r="O558" s="651"/>
      <c r="P558" s="627"/>
      <c r="Q558" s="627"/>
      <c r="R558" s="628"/>
    </row>
    <row r="559" ht="16.5" customHeight="1">
      <c r="A559" s="650"/>
      <c r="B559" s="650"/>
      <c r="C559" s="651"/>
      <c r="D559" s="651"/>
      <c r="E559" s="650"/>
      <c r="F559" s="650"/>
      <c r="G559" s="652"/>
      <c r="H559" s="650"/>
      <c r="I559" s="650"/>
      <c r="J559" s="651"/>
      <c r="K559" s="651"/>
      <c r="L559" s="653"/>
      <c r="M559" s="653"/>
      <c r="N559" s="653"/>
      <c r="O559" s="651"/>
      <c r="P559" s="627"/>
      <c r="Q559" s="627"/>
      <c r="R559" s="628"/>
    </row>
    <row r="560" ht="16.5" customHeight="1">
      <c r="A560" s="650"/>
      <c r="B560" s="650"/>
      <c r="C560" s="651"/>
      <c r="D560" s="651"/>
      <c r="E560" s="650"/>
      <c r="F560" s="650"/>
      <c r="G560" s="652"/>
      <c r="H560" s="650"/>
      <c r="I560" s="650"/>
      <c r="J560" s="651"/>
      <c r="K560" s="651"/>
      <c r="L560" s="653"/>
      <c r="M560" s="653"/>
      <c r="N560" s="653"/>
      <c r="O560" s="651"/>
      <c r="P560" s="627"/>
      <c r="Q560" s="627"/>
      <c r="R560" s="628"/>
    </row>
    <row r="561" ht="16.5" customHeight="1">
      <c r="A561" s="650"/>
      <c r="B561" s="650"/>
      <c r="C561" s="651"/>
      <c r="D561" s="651"/>
      <c r="E561" s="650"/>
      <c r="F561" s="650"/>
      <c r="G561" s="652"/>
      <c r="H561" s="650"/>
      <c r="I561" s="650"/>
      <c r="J561" s="651"/>
      <c r="K561" s="651"/>
      <c r="L561" s="653"/>
      <c r="M561" s="653"/>
      <c r="N561" s="653"/>
      <c r="O561" s="651"/>
      <c r="P561" s="627"/>
      <c r="Q561" s="627"/>
      <c r="R561" s="628"/>
    </row>
    <row r="562" ht="16.5" customHeight="1">
      <c r="A562" s="650"/>
      <c r="B562" s="650"/>
      <c r="C562" s="651"/>
      <c r="D562" s="651"/>
      <c r="E562" s="650"/>
      <c r="F562" s="650"/>
      <c r="G562" s="652"/>
      <c r="H562" s="650"/>
      <c r="I562" s="650"/>
      <c r="J562" s="651"/>
      <c r="K562" s="651"/>
      <c r="L562" s="653"/>
      <c r="M562" s="653"/>
      <c r="N562" s="653"/>
      <c r="O562" s="651"/>
      <c r="P562" s="627"/>
      <c r="Q562" s="627"/>
      <c r="R562" s="628"/>
    </row>
    <row r="563" ht="16.5" customHeight="1">
      <c r="A563" s="650"/>
      <c r="B563" s="650"/>
      <c r="C563" s="651"/>
      <c r="D563" s="651"/>
      <c r="E563" s="650"/>
      <c r="F563" s="650"/>
      <c r="G563" s="652"/>
      <c r="H563" s="650"/>
      <c r="I563" s="650"/>
      <c r="J563" s="651"/>
      <c r="K563" s="651"/>
      <c r="L563" s="653"/>
      <c r="M563" s="653"/>
      <c r="N563" s="653"/>
      <c r="O563" s="651"/>
      <c r="P563" s="627"/>
      <c r="Q563" s="627"/>
      <c r="R563" s="628"/>
    </row>
    <row r="564" ht="16.5" customHeight="1">
      <c r="A564" s="650"/>
      <c r="B564" s="650"/>
      <c r="C564" s="651"/>
      <c r="D564" s="651"/>
      <c r="E564" s="650"/>
      <c r="F564" s="650"/>
      <c r="G564" s="652"/>
      <c r="H564" s="650"/>
      <c r="I564" s="650"/>
      <c r="J564" s="651"/>
      <c r="K564" s="651"/>
      <c r="L564" s="653"/>
      <c r="M564" s="653"/>
      <c r="N564" s="653"/>
      <c r="O564" s="651"/>
      <c r="P564" s="627"/>
      <c r="Q564" s="627"/>
      <c r="R564" s="628"/>
    </row>
    <row r="565" ht="16.5" customHeight="1">
      <c r="A565" s="650"/>
      <c r="B565" s="650"/>
      <c r="C565" s="651"/>
      <c r="D565" s="651"/>
      <c r="E565" s="650"/>
      <c r="F565" s="650"/>
      <c r="G565" s="652"/>
      <c r="H565" s="650"/>
      <c r="I565" s="650"/>
      <c r="J565" s="651"/>
      <c r="K565" s="651"/>
      <c r="L565" s="653"/>
      <c r="M565" s="653"/>
      <c r="N565" s="653"/>
      <c r="O565" s="651"/>
      <c r="P565" s="627"/>
      <c r="Q565" s="627"/>
      <c r="R565" s="628"/>
    </row>
    <row r="566" ht="16.5" customHeight="1">
      <c r="A566" s="650"/>
      <c r="B566" s="650"/>
      <c r="C566" s="651"/>
      <c r="D566" s="651"/>
      <c r="E566" s="650"/>
      <c r="F566" s="650"/>
      <c r="G566" s="652"/>
      <c r="H566" s="650"/>
      <c r="I566" s="650"/>
      <c r="J566" s="651"/>
      <c r="K566" s="651"/>
      <c r="L566" s="653"/>
      <c r="M566" s="653"/>
      <c r="N566" s="653"/>
      <c r="O566" s="651"/>
      <c r="P566" s="627"/>
      <c r="Q566" s="627"/>
      <c r="R566" s="628"/>
    </row>
    <row r="567" ht="16.5" customHeight="1">
      <c r="A567" s="650"/>
      <c r="B567" s="650"/>
      <c r="C567" s="651"/>
      <c r="D567" s="651"/>
      <c r="E567" s="650"/>
      <c r="F567" s="650"/>
      <c r="G567" s="652"/>
      <c r="H567" s="650"/>
      <c r="I567" s="650"/>
      <c r="J567" s="651"/>
      <c r="K567" s="651"/>
      <c r="L567" s="653"/>
      <c r="M567" s="653"/>
      <c r="N567" s="653"/>
      <c r="O567" s="651"/>
      <c r="P567" s="627"/>
      <c r="Q567" s="627"/>
      <c r="R567" s="628"/>
    </row>
    <row r="568" ht="16.5" customHeight="1">
      <c r="A568" s="650"/>
      <c r="B568" s="650"/>
      <c r="C568" s="651"/>
      <c r="D568" s="651"/>
      <c r="E568" s="650"/>
      <c r="F568" s="650"/>
      <c r="G568" s="652"/>
      <c r="H568" s="650"/>
      <c r="I568" s="650"/>
      <c r="J568" s="651"/>
      <c r="K568" s="651"/>
      <c r="L568" s="653"/>
      <c r="M568" s="653"/>
      <c r="N568" s="653"/>
      <c r="O568" s="651"/>
      <c r="P568" s="627"/>
      <c r="Q568" s="627"/>
      <c r="R568" s="628"/>
    </row>
    <row r="569" ht="16.5" customHeight="1">
      <c r="A569" s="650"/>
      <c r="B569" s="650"/>
      <c r="C569" s="651"/>
      <c r="D569" s="651"/>
      <c r="E569" s="650"/>
      <c r="F569" s="650"/>
      <c r="G569" s="652"/>
      <c r="H569" s="650"/>
      <c r="I569" s="650"/>
      <c r="J569" s="651"/>
      <c r="K569" s="651"/>
      <c r="L569" s="653"/>
      <c r="M569" s="653"/>
      <c r="N569" s="653"/>
      <c r="O569" s="651"/>
      <c r="P569" s="627"/>
      <c r="Q569" s="627"/>
      <c r="R569" s="628"/>
    </row>
    <row r="570" ht="16.5" customHeight="1">
      <c r="A570" s="650"/>
      <c r="B570" s="650"/>
      <c r="C570" s="651"/>
      <c r="D570" s="651"/>
      <c r="E570" s="650"/>
      <c r="F570" s="650"/>
      <c r="G570" s="652"/>
      <c r="H570" s="650"/>
      <c r="I570" s="650"/>
      <c r="J570" s="651"/>
      <c r="K570" s="651"/>
      <c r="L570" s="653"/>
      <c r="M570" s="653"/>
      <c r="N570" s="653"/>
      <c r="O570" s="651"/>
      <c r="P570" s="627"/>
      <c r="Q570" s="627"/>
      <c r="R570" s="628"/>
    </row>
    <row r="571" ht="16.5" customHeight="1">
      <c r="A571" s="650"/>
      <c r="B571" s="650"/>
      <c r="C571" s="651"/>
      <c r="D571" s="651"/>
      <c r="E571" s="650"/>
      <c r="F571" s="650"/>
      <c r="G571" s="652"/>
      <c r="H571" s="650"/>
      <c r="I571" s="650"/>
      <c r="J571" s="651"/>
      <c r="K571" s="651"/>
      <c r="L571" s="653"/>
      <c r="M571" s="653"/>
      <c r="N571" s="653"/>
      <c r="O571" s="651"/>
      <c r="P571" s="627"/>
      <c r="Q571" s="627"/>
      <c r="R571" s="628"/>
    </row>
    <row r="572" ht="16.5" customHeight="1">
      <c r="A572" s="650"/>
      <c r="B572" s="650"/>
      <c r="C572" s="651"/>
      <c r="D572" s="651"/>
      <c r="E572" s="650"/>
      <c r="F572" s="650"/>
      <c r="G572" s="652"/>
      <c r="H572" s="650"/>
      <c r="I572" s="650"/>
      <c r="J572" s="651"/>
      <c r="K572" s="651"/>
      <c r="L572" s="653"/>
      <c r="M572" s="653"/>
      <c r="N572" s="653"/>
      <c r="O572" s="651"/>
      <c r="P572" s="627"/>
      <c r="Q572" s="627"/>
      <c r="R572" s="628"/>
    </row>
    <row r="573" ht="16.5" customHeight="1">
      <c r="A573" s="650"/>
      <c r="B573" s="650"/>
      <c r="C573" s="651"/>
      <c r="D573" s="651"/>
      <c r="E573" s="650"/>
      <c r="F573" s="650"/>
      <c r="G573" s="652"/>
      <c r="H573" s="650"/>
      <c r="I573" s="650"/>
      <c r="J573" s="651"/>
      <c r="K573" s="651"/>
      <c r="L573" s="653"/>
      <c r="M573" s="653"/>
      <c r="N573" s="653"/>
      <c r="O573" s="651"/>
      <c r="P573" s="627"/>
      <c r="Q573" s="627"/>
      <c r="R573" s="628"/>
    </row>
    <row r="574" ht="16.5" customHeight="1">
      <c r="A574" s="650"/>
      <c r="B574" s="650"/>
      <c r="C574" s="651"/>
      <c r="D574" s="651"/>
      <c r="E574" s="650"/>
      <c r="F574" s="650"/>
      <c r="G574" s="652"/>
      <c r="H574" s="650"/>
      <c r="I574" s="650"/>
      <c r="J574" s="651"/>
      <c r="K574" s="651"/>
      <c r="L574" s="653"/>
      <c r="M574" s="653"/>
      <c r="N574" s="653"/>
      <c r="O574" s="651"/>
      <c r="P574" s="627"/>
      <c r="Q574" s="627"/>
      <c r="R574" s="628"/>
    </row>
    <row r="575" ht="16.5" customHeight="1">
      <c r="A575" s="650"/>
      <c r="B575" s="650"/>
      <c r="C575" s="651"/>
      <c r="D575" s="651"/>
      <c r="E575" s="650"/>
      <c r="F575" s="650"/>
      <c r="G575" s="652"/>
      <c r="H575" s="650"/>
      <c r="I575" s="650"/>
      <c r="J575" s="651"/>
      <c r="K575" s="651"/>
      <c r="L575" s="653"/>
      <c r="M575" s="653"/>
      <c r="N575" s="653"/>
      <c r="O575" s="651"/>
      <c r="P575" s="627"/>
      <c r="Q575" s="627"/>
      <c r="R575" s="628"/>
    </row>
    <row r="576" ht="16.5" customHeight="1">
      <c r="A576" s="650"/>
      <c r="B576" s="650"/>
      <c r="C576" s="651"/>
      <c r="D576" s="651"/>
      <c r="E576" s="650"/>
      <c r="F576" s="650"/>
      <c r="G576" s="652"/>
      <c r="H576" s="650"/>
      <c r="I576" s="650"/>
      <c r="J576" s="651"/>
      <c r="K576" s="651"/>
      <c r="L576" s="653"/>
      <c r="M576" s="653"/>
      <c r="N576" s="653"/>
      <c r="O576" s="651"/>
      <c r="P576" s="627"/>
      <c r="Q576" s="627"/>
      <c r="R576" s="628"/>
    </row>
    <row r="577" ht="16.5" customHeight="1">
      <c r="A577" s="650"/>
      <c r="B577" s="650"/>
      <c r="C577" s="651"/>
      <c r="D577" s="651"/>
      <c r="E577" s="650"/>
      <c r="F577" s="650"/>
      <c r="G577" s="652"/>
      <c r="H577" s="650"/>
      <c r="I577" s="650"/>
      <c r="J577" s="651"/>
      <c r="K577" s="651"/>
      <c r="L577" s="653"/>
      <c r="M577" s="653"/>
      <c r="N577" s="653"/>
      <c r="O577" s="651"/>
      <c r="P577" s="627"/>
      <c r="Q577" s="627"/>
      <c r="R577" s="628"/>
    </row>
    <row r="578" ht="16.5" customHeight="1">
      <c r="A578" s="650"/>
      <c r="B578" s="650"/>
      <c r="C578" s="651"/>
      <c r="D578" s="651"/>
      <c r="E578" s="650"/>
      <c r="F578" s="650"/>
      <c r="G578" s="652"/>
      <c r="H578" s="650"/>
      <c r="I578" s="650"/>
      <c r="J578" s="651"/>
      <c r="K578" s="651"/>
      <c r="L578" s="653"/>
      <c r="M578" s="653"/>
      <c r="N578" s="653"/>
      <c r="O578" s="651"/>
      <c r="P578" s="627"/>
      <c r="Q578" s="627"/>
      <c r="R578" s="628"/>
    </row>
    <row r="579" ht="16.5" customHeight="1">
      <c r="A579" s="650"/>
      <c r="B579" s="650"/>
      <c r="C579" s="651"/>
      <c r="D579" s="651"/>
      <c r="E579" s="650"/>
      <c r="F579" s="650"/>
      <c r="G579" s="652"/>
      <c r="H579" s="650"/>
      <c r="I579" s="650"/>
      <c r="J579" s="651"/>
      <c r="K579" s="651"/>
      <c r="L579" s="653"/>
      <c r="M579" s="653"/>
      <c r="N579" s="653"/>
      <c r="O579" s="651"/>
      <c r="P579" s="627"/>
      <c r="Q579" s="627"/>
      <c r="R579" s="628"/>
    </row>
    <row r="580" ht="16.5" customHeight="1">
      <c r="A580" s="650"/>
      <c r="B580" s="650"/>
      <c r="C580" s="651"/>
      <c r="D580" s="651"/>
      <c r="E580" s="650"/>
      <c r="F580" s="650"/>
      <c r="G580" s="652"/>
      <c r="H580" s="650"/>
      <c r="I580" s="650"/>
      <c r="J580" s="651"/>
      <c r="K580" s="651"/>
      <c r="L580" s="653"/>
      <c r="M580" s="653"/>
      <c r="N580" s="653"/>
      <c r="O580" s="651"/>
      <c r="P580" s="627"/>
      <c r="Q580" s="627"/>
      <c r="R580" s="628"/>
    </row>
    <row r="581" ht="16.5" customHeight="1">
      <c r="A581" s="650"/>
      <c r="B581" s="650"/>
      <c r="C581" s="651"/>
      <c r="D581" s="651"/>
      <c r="E581" s="650"/>
      <c r="F581" s="650"/>
      <c r="G581" s="652"/>
      <c r="H581" s="650"/>
      <c r="I581" s="650"/>
      <c r="J581" s="651"/>
      <c r="K581" s="651"/>
      <c r="L581" s="653"/>
      <c r="M581" s="653"/>
      <c r="N581" s="653"/>
      <c r="O581" s="651"/>
      <c r="P581" s="627"/>
      <c r="Q581" s="627"/>
      <c r="R581" s="628"/>
    </row>
    <row r="582" ht="16.5" customHeight="1">
      <c r="A582" s="650"/>
      <c r="B582" s="650"/>
      <c r="C582" s="651"/>
      <c r="D582" s="651"/>
      <c r="E582" s="650"/>
      <c r="F582" s="650"/>
      <c r="G582" s="652"/>
      <c r="H582" s="650"/>
      <c r="I582" s="650"/>
      <c r="J582" s="651"/>
      <c r="K582" s="651"/>
      <c r="L582" s="653"/>
      <c r="M582" s="653"/>
      <c r="N582" s="653"/>
      <c r="O582" s="651"/>
      <c r="P582" s="627"/>
      <c r="Q582" s="627"/>
      <c r="R582" s="628"/>
    </row>
    <row r="583" ht="16.5" customHeight="1">
      <c r="A583" s="650"/>
      <c r="B583" s="650"/>
      <c r="C583" s="651"/>
      <c r="D583" s="651"/>
      <c r="E583" s="650"/>
      <c r="F583" s="650"/>
      <c r="G583" s="652"/>
      <c r="H583" s="650"/>
      <c r="I583" s="650"/>
      <c r="J583" s="651"/>
      <c r="K583" s="651"/>
      <c r="L583" s="653"/>
      <c r="M583" s="653"/>
      <c r="N583" s="653"/>
      <c r="O583" s="651"/>
      <c r="P583" s="627"/>
      <c r="Q583" s="627"/>
      <c r="R583" s="628"/>
    </row>
    <row r="584" ht="16.5" customHeight="1">
      <c r="A584" s="650"/>
      <c r="B584" s="650"/>
      <c r="C584" s="651"/>
      <c r="D584" s="651"/>
      <c r="E584" s="650"/>
      <c r="F584" s="650"/>
      <c r="G584" s="652"/>
      <c r="H584" s="650"/>
      <c r="I584" s="650"/>
      <c r="J584" s="651"/>
      <c r="K584" s="651"/>
      <c r="L584" s="653"/>
      <c r="M584" s="653"/>
      <c r="N584" s="653"/>
      <c r="O584" s="651"/>
      <c r="P584" s="627"/>
      <c r="Q584" s="627"/>
      <c r="R584" s="628"/>
    </row>
    <row r="585" ht="16.5" customHeight="1">
      <c r="A585" s="650"/>
      <c r="B585" s="650"/>
      <c r="C585" s="651"/>
      <c r="D585" s="651"/>
      <c r="E585" s="650"/>
      <c r="F585" s="650"/>
      <c r="G585" s="652"/>
      <c r="H585" s="650"/>
      <c r="I585" s="650"/>
      <c r="J585" s="651"/>
      <c r="K585" s="651"/>
      <c r="L585" s="653"/>
      <c r="M585" s="653"/>
      <c r="N585" s="653"/>
      <c r="O585" s="651"/>
      <c r="P585" s="627"/>
      <c r="Q585" s="627"/>
      <c r="R585" s="628"/>
    </row>
    <row r="586" ht="16.5" customHeight="1">
      <c r="A586" s="650"/>
      <c r="B586" s="650"/>
      <c r="C586" s="651"/>
      <c r="D586" s="651"/>
      <c r="E586" s="650"/>
      <c r="F586" s="650"/>
      <c r="G586" s="652"/>
      <c r="H586" s="650"/>
      <c r="I586" s="650"/>
      <c r="J586" s="651"/>
      <c r="K586" s="651"/>
      <c r="L586" s="653"/>
      <c r="M586" s="653"/>
      <c r="N586" s="653"/>
      <c r="O586" s="651"/>
      <c r="P586" s="627"/>
      <c r="Q586" s="627"/>
      <c r="R586" s="628"/>
    </row>
    <row r="587" ht="16.5" customHeight="1">
      <c r="A587" s="650"/>
      <c r="B587" s="650"/>
      <c r="C587" s="651"/>
      <c r="D587" s="651"/>
      <c r="E587" s="650"/>
      <c r="F587" s="650"/>
      <c r="G587" s="652"/>
      <c r="H587" s="650"/>
      <c r="I587" s="650"/>
      <c r="J587" s="651"/>
      <c r="K587" s="651"/>
      <c r="L587" s="653"/>
      <c r="M587" s="653"/>
      <c r="N587" s="653"/>
      <c r="O587" s="651"/>
      <c r="P587" s="627"/>
      <c r="Q587" s="627"/>
      <c r="R587" s="628"/>
    </row>
    <row r="588" ht="16.5" customHeight="1">
      <c r="A588" s="650"/>
      <c r="B588" s="650"/>
      <c r="C588" s="651"/>
      <c r="D588" s="651"/>
      <c r="E588" s="650"/>
      <c r="F588" s="650"/>
      <c r="G588" s="652"/>
      <c r="H588" s="650"/>
      <c r="I588" s="650"/>
      <c r="J588" s="651"/>
      <c r="K588" s="651"/>
      <c r="L588" s="653"/>
      <c r="M588" s="653"/>
      <c r="N588" s="653"/>
      <c r="O588" s="651"/>
      <c r="P588" s="627"/>
      <c r="Q588" s="627"/>
      <c r="R588" s="628"/>
    </row>
    <row r="589" ht="16.5" customHeight="1">
      <c r="A589" s="650"/>
      <c r="B589" s="650"/>
      <c r="C589" s="651"/>
      <c r="D589" s="651"/>
      <c r="E589" s="650"/>
      <c r="F589" s="650"/>
      <c r="G589" s="652"/>
      <c r="H589" s="650"/>
      <c r="I589" s="650"/>
      <c r="J589" s="651"/>
      <c r="K589" s="651"/>
      <c r="L589" s="653"/>
      <c r="M589" s="653"/>
      <c r="N589" s="653"/>
      <c r="O589" s="651"/>
      <c r="P589" s="627"/>
      <c r="Q589" s="627"/>
      <c r="R589" s="628"/>
    </row>
    <row r="590" ht="16.5" customHeight="1">
      <c r="A590" s="650"/>
      <c r="B590" s="650"/>
      <c r="C590" s="651"/>
      <c r="D590" s="651"/>
      <c r="E590" s="650"/>
      <c r="F590" s="650"/>
      <c r="G590" s="652"/>
      <c r="H590" s="650"/>
      <c r="I590" s="650"/>
      <c r="J590" s="651"/>
      <c r="K590" s="651"/>
      <c r="L590" s="653"/>
      <c r="M590" s="653"/>
      <c r="N590" s="653"/>
      <c r="O590" s="651"/>
      <c r="P590" s="627"/>
      <c r="Q590" s="627"/>
      <c r="R590" s="628"/>
    </row>
    <row r="591" ht="16.5" customHeight="1">
      <c r="A591" s="650"/>
      <c r="B591" s="650"/>
      <c r="C591" s="651"/>
      <c r="D591" s="651"/>
      <c r="E591" s="650"/>
      <c r="F591" s="650"/>
      <c r="G591" s="652"/>
      <c r="H591" s="650"/>
      <c r="I591" s="650"/>
      <c r="J591" s="651"/>
      <c r="K591" s="651"/>
      <c r="L591" s="653"/>
      <c r="M591" s="653"/>
      <c r="N591" s="653"/>
      <c r="O591" s="651"/>
      <c r="P591" s="627"/>
      <c r="Q591" s="627"/>
      <c r="R591" s="628"/>
    </row>
    <row r="592" ht="16.5" customHeight="1">
      <c r="A592" s="650"/>
      <c r="B592" s="650"/>
      <c r="C592" s="651"/>
      <c r="D592" s="651"/>
      <c r="E592" s="650"/>
      <c r="F592" s="650"/>
      <c r="G592" s="652"/>
      <c r="H592" s="650"/>
      <c r="I592" s="650"/>
      <c r="J592" s="651"/>
      <c r="K592" s="651"/>
      <c r="L592" s="653"/>
      <c r="M592" s="653"/>
      <c r="N592" s="653"/>
      <c r="O592" s="651"/>
      <c r="P592" s="627"/>
      <c r="Q592" s="627"/>
      <c r="R592" s="628"/>
    </row>
    <row r="593" ht="16.5" customHeight="1">
      <c r="A593" s="650"/>
      <c r="B593" s="650"/>
      <c r="C593" s="651"/>
      <c r="D593" s="651"/>
      <c r="E593" s="650"/>
      <c r="F593" s="650"/>
      <c r="G593" s="652"/>
      <c r="H593" s="650"/>
      <c r="I593" s="650"/>
      <c r="J593" s="651"/>
      <c r="K593" s="651"/>
      <c r="L593" s="653"/>
      <c r="M593" s="653"/>
      <c r="N593" s="653"/>
      <c r="O593" s="651"/>
      <c r="P593" s="627"/>
      <c r="Q593" s="627"/>
      <c r="R593" s="628"/>
    </row>
    <row r="594" ht="16.5" customHeight="1">
      <c r="A594" s="650"/>
      <c r="B594" s="650"/>
      <c r="C594" s="651"/>
      <c r="D594" s="651"/>
      <c r="E594" s="650"/>
      <c r="F594" s="650"/>
      <c r="G594" s="652"/>
      <c r="H594" s="650"/>
      <c r="I594" s="650"/>
      <c r="J594" s="651"/>
      <c r="K594" s="651"/>
      <c r="L594" s="653"/>
      <c r="M594" s="653"/>
      <c r="N594" s="653"/>
      <c r="O594" s="651"/>
      <c r="P594" s="627"/>
      <c r="Q594" s="627"/>
      <c r="R594" s="628"/>
    </row>
    <row r="595" ht="16.5" customHeight="1">
      <c r="A595" s="650"/>
      <c r="B595" s="650"/>
      <c r="C595" s="651"/>
      <c r="D595" s="651"/>
      <c r="E595" s="650"/>
      <c r="F595" s="650"/>
      <c r="G595" s="652"/>
      <c r="H595" s="650"/>
      <c r="I595" s="650"/>
      <c r="J595" s="651"/>
      <c r="K595" s="651"/>
      <c r="L595" s="653"/>
      <c r="M595" s="653"/>
      <c r="N595" s="653"/>
      <c r="O595" s="651"/>
      <c r="P595" s="627"/>
      <c r="Q595" s="627"/>
      <c r="R595" s="628"/>
    </row>
    <row r="596" ht="16.5" customHeight="1">
      <c r="A596" s="650"/>
      <c r="B596" s="650"/>
      <c r="C596" s="651"/>
      <c r="D596" s="651"/>
      <c r="E596" s="650"/>
      <c r="F596" s="650"/>
      <c r="G596" s="652"/>
      <c r="H596" s="650"/>
      <c r="I596" s="650"/>
      <c r="J596" s="651"/>
      <c r="K596" s="651"/>
      <c r="L596" s="653"/>
      <c r="M596" s="653"/>
      <c r="N596" s="653"/>
      <c r="O596" s="651"/>
      <c r="P596" s="627"/>
      <c r="Q596" s="627"/>
      <c r="R596" s="628"/>
    </row>
    <row r="597" ht="16.5" customHeight="1">
      <c r="A597" s="650"/>
      <c r="B597" s="650"/>
      <c r="C597" s="651"/>
      <c r="D597" s="651"/>
      <c r="E597" s="650"/>
      <c r="F597" s="650"/>
      <c r="G597" s="652"/>
      <c r="H597" s="650"/>
      <c r="I597" s="650"/>
      <c r="J597" s="651"/>
      <c r="K597" s="651"/>
      <c r="L597" s="653"/>
      <c r="M597" s="653"/>
      <c r="N597" s="653"/>
      <c r="O597" s="651"/>
      <c r="P597" s="627"/>
      <c r="Q597" s="627"/>
      <c r="R597" s="628"/>
    </row>
    <row r="598" ht="16.5" customHeight="1">
      <c r="A598" s="650"/>
      <c r="B598" s="650"/>
      <c r="C598" s="651"/>
      <c r="D598" s="651"/>
      <c r="E598" s="650"/>
      <c r="F598" s="650"/>
      <c r="G598" s="652"/>
      <c r="H598" s="650"/>
      <c r="I598" s="650"/>
      <c r="J598" s="651"/>
      <c r="K598" s="651"/>
      <c r="L598" s="653"/>
      <c r="M598" s="653"/>
      <c r="N598" s="653"/>
      <c r="O598" s="651"/>
      <c r="P598" s="627"/>
      <c r="Q598" s="627"/>
      <c r="R598" s="628"/>
    </row>
    <row r="599" ht="16.5" customHeight="1">
      <c r="A599" s="650"/>
      <c r="B599" s="650"/>
      <c r="C599" s="651"/>
      <c r="D599" s="651"/>
      <c r="E599" s="650"/>
      <c r="F599" s="650"/>
      <c r="G599" s="652"/>
      <c r="H599" s="650"/>
      <c r="I599" s="650"/>
      <c r="J599" s="651"/>
      <c r="K599" s="651"/>
      <c r="L599" s="653"/>
      <c r="M599" s="653"/>
      <c r="N599" s="653"/>
      <c r="O599" s="651"/>
      <c r="P599" s="627"/>
      <c r="Q599" s="627"/>
      <c r="R599" s="628"/>
    </row>
    <row r="600" ht="16.5" customHeight="1">
      <c r="A600" s="650"/>
      <c r="B600" s="650"/>
      <c r="C600" s="651"/>
      <c r="D600" s="651"/>
      <c r="E600" s="650"/>
      <c r="F600" s="650"/>
      <c r="G600" s="652"/>
      <c r="H600" s="650"/>
      <c r="I600" s="650"/>
      <c r="J600" s="651"/>
      <c r="K600" s="651"/>
      <c r="L600" s="653"/>
      <c r="M600" s="653"/>
      <c r="N600" s="653"/>
      <c r="O600" s="651"/>
      <c r="P600" s="627"/>
      <c r="Q600" s="627"/>
      <c r="R600" s="628"/>
    </row>
    <row r="601" ht="16.5" customHeight="1">
      <c r="A601" s="650"/>
      <c r="B601" s="650"/>
      <c r="C601" s="651"/>
      <c r="D601" s="651"/>
      <c r="E601" s="650"/>
      <c r="F601" s="650"/>
      <c r="G601" s="652"/>
      <c r="H601" s="650"/>
      <c r="I601" s="650"/>
      <c r="J601" s="651"/>
      <c r="K601" s="651"/>
      <c r="L601" s="653"/>
      <c r="M601" s="653"/>
      <c r="N601" s="653"/>
      <c r="O601" s="651"/>
      <c r="P601" s="627"/>
      <c r="Q601" s="627"/>
      <c r="R601" s="628"/>
    </row>
    <row r="602" ht="16.5" customHeight="1">
      <c r="A602" s="650"/>
      <c r="B602" s="650"/>
      <c r="C602" s="651"/>
      <c r="D602" s="651"/>
      <c r="E602" s="650"/>
      <c r="F602" s="650"/>
      <c r="G602" s="652"/>
      <c r="H602" s="650"/>
      <c r="I602" s="650"/>
      <c r="J602" s="651"/>
      <c r="K602" s="651"/>
      <c r="L602" s="653"/>
      <c r="M602" s="653"/>
      <c r="N602" s="653"/>
      <c r="O602" s="651"/>
      <c r="P602" s="627"/>
      <c r="Q602" s="627"/>
      <c r="R602" s="628"/>
    </row>
    <row r="603" ht="16.5" customHeight="1">
      <c r="A603" s="650"/>
      <c r="B603" s="650"/>
      <c r="C603" s="651"/>
      <c r="D603" s="651"/>
      <c r="E603" s="650"/>
      <c r="F603" s="650"/>
      <c r="G603" s="652"/>
      <c r="H603" s="650"/>
      <c r="I603" s="650"/>
      <c r="J603" s="651"/>
      <c r="K603" s="651"/>
      <c r="L603" s="653"/>
      <c r="M603" s="653"/>
      <c r="N603" s="653"/>
      <c r="O603" s="651"/>
      <c r="P603" s="627"/>
      <c r="Q603" s="627"/>
      <c r="R603" s="628"/>
    </row>
    <row r="604" ht="16.5" customHeight="1">
      <c r="A604" s="650"/>
      <c r="B604" s="650"/>
      <c r="C604" s="651"/>
      <c r="D604" s="651"/>
      <c r="E604" s="650"/>
      <c r="F604" s="650"/>
      <c r="G604" s="652"/>
      <c r="H604" s="650"/>
      <c r="I604" s="650"/>
      <c r="J604" s="651"/>
      <c r="K604" s="651"/>
      <c r="L604" s="653"/>
      <c r="M604" s="653"/>
      <c r="N604" s="653"/>
      <c r="O604" s="651"/>
      <c r="P604" s="627"/>
      <c r="Q604" s="627"/>
      <c r="R604" s="628"/>
    </row>
    <row r="605" ht="16.5" customHeight="1">
      <c r="A605" s="650"/>
      <c r="B605" s="650"/>
      <c r="C605" s="651"/>
      <c r="D605" s="651"/>
      <c r="E605" s="650"/>
      <c r="F605" s="650"/>
      <c r="G605" s="652"/>
      <c r="H605" s="650"/>
      <c r="I605" s="650"/>
      <c r="J605" s="651"/>
      <c r="K605" s="651"/>
      <c r="L605" s="653"/>
      <c r="M605" s="653"/>
      <c r="N605" s="653"/>
      <c r="O605" s="651"/>
      <c r="P605" s="627"/>
      <c r="Q605" s="627"/>
      <c r="R605" s="628"/>
    </row>
    <row r="606" ht="16.5" customHeight="1">
      <c r="A606" s="650"/>
      <c r="B606" s="650"/>
      <c r="C606" s="651"/>
      <c r="D606" s="651"/>
      <c r="E606" s="650"/>
      <c r="F606" s="650"/>
      <c r="G606" s="652"/>
      <c r="H606" s="650"/>
      <c r="I606" s="650"/>
      <c r="J606" s="651"/>
      <c r="K606" s="651"/>
      <c r="L606" s="653"/>
      <c r="M606" s="653"/>
      <c r="N606" s="653"/>
      <c r="O606" s="651"/>
      <c r="P606" s="627"/>
      <c r="Q606" s="627"/>
      <c r="R606" s="628"/>
    </row>
    <row r="607" ht="16.5" customHeight="1">
      <c r="A607" s="650"/>
      <c r="B607" s="650"/>
      <c r="C607" s="651"/>
      <c r="D607" s="651"/>
      <c r="E607" s="650"/>
      <c r="F607" s="650"/>
      <c r="G607" s="652"/>
      <c r="H607" s="650"/>
      <c r="I607" s="650"/>
      <c r="J607" s="651"/>
      <c r="K607" s="651"/>
      <c r="L607" s="653"/>
      <c r="M607" s="653"/>
      <c r="N607" s="653"/>
      <c r="O607" s="651"/>
      <c r="P607" s="627"/>
      <c r="Q607" s="627"/>
      <c r="R607" s="628"/>
    </row>
    <row r="608" ht="16.5" customHeight="1">
      <c r="A608" s="650"/>
      <c r="B608" s="650"/>
      <c r="C608" s="651"/>
      <c r="D608" s="651"/>
      <c r="E608" s="650"/>
      <c r="F608" s="650"/>
      <c r="G608" s="652"/>
      <c r="H608" s="650"/>
      <c r="I608" s="650"/>
      <c r="J608" s="651"/>
      <c r="K608" s="651"/>
      <c r="L608" s="653"/>
      <c r="M608" s="653"/>
      <c r="N608" s="653"/>
      <c r="O608" s="651"/>
      <c r="P608" s="627"/>
      <c r="Q608" s="627"/>
      <c r="R608" s="628"/>
    </row>
    <row r="609" ht="16.5" customHeight="1">
      <c r="A609" s="650"/>
      <c r="B609" s="650"/>
      <c r="C609" s="651"/>
      <c r="D609" s="651"/>
      <c r="E609" s="650"/>
      <c r="F609" s="650"/>
      <c r="G609" s="652"/>
      <c r="H609" s="650"/>
      <c r="I609" s="650"/>
      <c r="J609" s="651"/>
      <c r="K609" s="651"/>
      <c r="L609" s="653"/>
      <c r="M609" s="653"/>
      <c r="N609" s="653"/>
      <c r="O609" s="651"/>
      <c r="P609" s="627"/>
      <c r="Q609" s="627"/>
      <c r="R609" s="628"/>
    </row>
    <row r="610" ht="16.5" customHeight="1">
      <c r="A610" s="650"/>
      <c r="B610" s="650"/>
      <c r="C610" s="651"/>
      <c r="D610" s="651"/>
      <c r="E610" s="650"/>
      <c r="F610" s="650"/>
      <c r="G610" s="652"/>
      <c r="H610" s="650"/>
      <c r="I610" s="650"/>
      <c r="J610" s="651"/>
      <c r="K610" s="651"/>
      <c r="L610" s="653"/>
      <c r="M610" s="653"/>
      <c r="N610" s="653"/>
      <c r="O610" s="651"/>
      <c r="P610" s="627"/>
      <c r="Q610" s="627"/>
      <c r="R610" s="628"/>
    </row>
    <row r="611" ht="16.5" customHeight="1">
      <c r="A611" s="650"/>
      <c r="B611" s="650"/>
      <c r="C611" s="651"/>
      <c r="D611" s="651"/>
      <c r="E611" s="650"/>
      <c r="F611" s="650"/>
      <c r="G611" s="652"/>
      <c r="H611" s="650"/>
      <c r="I611" s="650"/>
      <c r="J611" s="651"/>
      <c r="K611" s="651"/>
      <c r="L611" s="653"/>
      <c r="M611" s="653"/>
      <c r="N611" s="653"/>
      <c r="O611" s="651"/>
      <c r="P611" s="627"/>
      <c r="Q611" s="627"/>
      <c r="R611" s="628"/>
    </row>
    <row r="612" ht="16.5" customHeight="1">
      <c r="A612" s="650"/>
      <c r="B612" s="650"/>
      <c r="C612" s="651"/>
      <c r="D612" s="651"/>
      <c r="E612" s="650"/>
      <c r="F612" s="650"/>
      <c r="G612" s="652"/>
      <c r="H612" s="650"/>
      <c r="I612" s="650"/>
      <c r="J612" s="651"/>
      <c r="K612" s="651"/>
      <c r="L612" s="653"/>
      <c r="M612" s="653"/>
      <c r="N612" s="653"/>
      <c r="O612" s="651"/>
      <c r="P612" s="627"/>
      <c r="Q612" s="627"/>
      <c r="R612" s="628"/>
    </row>
    <row r="613" ht="16.5" customHeight="1">
      <c r="A613" s="650"/>
      <c r="B613" s="650"/>
      <c r="C613" s="651"/>
      <c r="D613" s="651"/>
      <c r="E613" s="650"/>
      <c r="F613" s="650"/>
      <c r="G613" s="652"/>
      <c r="H613" s="650"/>
      <c r="I613" s="650"/>
      <c r="J613" s="651"/>
      <c r="K613" s="651"/>
      <c r="L613" s="653"/>
      <c r="M613" s="653"/>
      <c r="N613" s="653"/>
      <c r="O613" s="651"/>
      <c r="P613" s="627"/>
      <c r="Q613" s="627"/>
      <c r="R613" s="628"/>
    </row>
    <row r="614" ht="16.5" customHeight="1">
      <c r="A614" s="650"/>
      <c r="B614" s="650"/>
      <c r="C614" s="651"/>
      <c r="D614" s="651"/>
      <c r="E614" s="650"/>
      <c r="F614" s="650"/>
      <c r="G614" s="652"/>
      <c r="H614" s="650"/>
      <c r="I614" s="650"/>
      <c r="J614" s="651"/>
      <c r="K614" s="651"/>
      <c r="L614" s="653"/>
      <c r="M614" s="653"/>
      <c r="N614" s="653"/>
      <c r="O614" s="651"/>
      <c r="P614" s="627"/>
      <c r="Q614" s="627"/>
      <c r="R614" s="628"/>
    </row>
    <row r="615" ht="16.5" customHeight="1">
      <c r="A615" s="650"/>
      <c r="B615" s="650"/>
      <c r="C615" s="651"/>
      <c r="D615" s="651"/>
      <c r="E615" s="650"/>
      <c r="F615" s="650"/>
      <c r="G615" s="652"/>
      <c r="H615" s="650"/>
      <c r="I615" s="650"/>
      <c r="J615" s="651"/>
      <c r="K615" s="651"/>
      <c r="L615" s="653"/>
      <c r="M615" s="653"/>
      <c r="N615" s="653"/>
      <c r="O615" s="651"/>
      <c r="P615" s="627"/>
      <c r="Q615" s="627"/>
      <c r="R615" s="628"/>
    </row>
    <row r="616" ht="16.5" customHeight="1">
      <c r="A616" s="650"/>
      <c r="B616" s="650"/>
      <c r="C616" s="651"/>
      <c r="D616" s="651"/>
      <c r="E616" s="650"/>
      <c r="F616" s="650"/>
      <c r="G616" s="652"/>
      <c r="H616" s="650"/>
      <c r="I616" s="650"/>
      <c r="J616" s="651"/>
      <c r="K616" s="651"/>
      <c r="L616" s="653"/>
      <c r="M616" s="653"/>
      <c r="N616" s="653"/>
      <c r="O616" s="651"/>
      <c r="P616" s="627"/>
      <c r="Q616" s="627"/>
      <c r="R616" s="628"/>
    </row>
    <row r="617" ht="16.5" customHeight="1">
      <c r="A617" s="650"/>
      <c r="B617" s="650"/>
      <c r="C617" s="651"/>
      <c r="D617" s="651"/>
      <c r="E617" s="650"/>
      <c r="F617" s="650"/>
      <c r="G617" s="652"/>
      <c r="H617" s="650"/>
      <c r="I617" s="650"/>
      <c r="J617" s="651"/>
      <c r="K617" s="651"/>
      <c r="L617" s="653"/>
      <c r="M617" s="653"/>
      <c r="N617" s="653"/>
      <c r="O617" s="651"/>
      <c r="P617" s="627"/>
      <c r="Q617" s="627"/>
      <c r="R617" s="628"/>
    </row>
    <row r="618" ht="16.5" customHeight="1">
      <c r="A618" s="650"/>
      <c r="B618" s="650"/>
      <c r="C618" s="651"/>
      <c r="D618" s="651"/>
      <c r="E618" s="650"/>
      <c r="F618" s="650"/>
      <c r="G618" s="652"/>
      <c r="H618" s="650"/>
      <c r="I618" s="650"/>
      <c r="J618" s="651"/>
      <c r="K618" s="651"/>
      <c r="L618" s="653"/>
      <c r="M618" s="653"/>
      <c r="N618" s="653"/>
      <c r="O618" s="651"/>
      <c r="P618" s="627"/>
      <c r="Q618" s="627"/>
      <c r="R618" s="628"/>
    </row>
    <row r="619" ht="16.5" customHeight="1">
      <c r="A619" s="650"/>
      <c r="B619" s="650"/>
      <c r="C619" s="651"/>
      <c r="D619" s="651"/>
      <c r="E619" s="650"/>
      <c r="F619" s="650"/>
      <c r="G619" s="652"/>
      <c r="H619" s="650"/>
      <c r="I619" s="650"/>
      <c r="J619" s="651"/>
      <c r="K619" s="651"/>
      <c r="L619" s="653"/>
      <c r="M619" s="653"/>
      <c r="N619" s="653"/>
      <c r="O619" s="651"/>
      <c r="P619" s="627"/>
      <c r="Q619" s="627"/>
      <c r="R619" s="628"/>
    </row>
    <row r="620" ht="16.5" customHeight="1">
      <c r="A620" s="650"/>
      <c r="B620" s="650"/>
      <c r="C620" s="651"/>
      <c r="D620" s="651"/>
      <c r="E620" s="650"/>
      <c r="F620" s="650"/>
      <c r="G620" s="652"/>
      <c r="H620" s="650"/>
      <c r="I620" s="650"/>
      <c r="J620" s="651"/>
      <c r="K620" s="651"/>
      <c r="L620" s="653"/>
      <c r="M620" s="653"/>
      <c r="N620" s="653"/>
      <c r="O620" s="651"/>
      <c r="P620" s="627"/>
      <c r="Q620" s="627"/>
      <c r="R620" s="628"/>
    </row>
    <row r="621" ht="16.5" customHeight="1">
      <c r="A621" s="650"/>
      <c r="B621" s="650"/>
      <c r="C621" s="651"/>
      <c r="D621" s="651"/>
      <c r="E621" s="650"/>
      <c r="F621" s="650"/>
      <c r="G621" s="652"/>
      <c r="H621" s="650"/>
      <c r="I621" s="650"/>
      <c r="J621" s="651"/>
      <c r="K621" s="651"/>
      <c r="L621" s="653"/>
      <c r="M621" s="653"/>
      <c r="N621" s="653"/>
      <c r="O621" s="651"/>
      <c r="P621" s="627"/>
      <c r="Q621" s="627"/>
      <c r="R621" s="628"/>
    </row>
    <row r="622" ht="16.5" customHeight="1">
      <c r="A622" s="650"/>
      <c r="B622" s="650"/>
      <c r="C622" s="651"/>
      <c r="D622" s="651"/>
      <c r="E622" s="650"/>
      <c r="F622" s="650"/>
      <c r="G622" s="652"/>
      <c r="H622" s="650"/>
      <c r="I622" s="650"/>
      <c r="J622" s="651"/>
      <c r="K622" s="651"/>
      <c r="L622" s="653"/>
      <c r="M622" s="653"/>
      <c r="N622" s="653"/>
      <c r="O622" s="651"/>
      <c r="P622" s="627"/>
      <c r="Q622" s="627"/>
      <c r="R622" s="628"/>
    </row>
    <row r="623" ht="16.5" customHeight="1">
      <c r="A623" s="650"/>
      <c r="B623" s="650"/>
      <c r="C623" s="651"/>
      <c r="D623" s="651"/>
      <c r="E623" s="650"/>
      <c r="F623" s="650"/>
      <c r="G623" s="652"/>
      <c r="H623" s="650"/>
      <c r="I623" s="650"/>
      <c r="J623" s="651"/>
      <c r="K623" s="651"/>
      <c r="L623" s="653"/>
      <c r="M623" s="653"/>
      <c r="N623" s="653"/>
      <c r="O623" s="651"/>
      <c r="P623" s="627"/>
      <c r="Q623" s="627"/>
      <c r="R623" s="628"/>
    </row>
    <row r="624" ht="16.5" customHeight="1">
      <c r="A624" s="650"/>
      <c r="B624" s="650"/>
      <c r="C624" s="651"/>
      <c r="D624" s="651"/>
      <c r="E624" s="650"/>
      <c r="F624" s="650"/>
      <c r="G624" s="652"/>
      <c r="H624" s="650"/>
      <c r="I624" s="650"/>
      <c r="J624" s="651"/>
      <c r="K624" s="651"/>
      <c r="L624" s="653"/>
      <c r="M624" s="653"/>
      <c r="N624" s="653"/>
      <c r="O624" s="651"/>
      <c r="P624" s="627"/>
      <c r="Q624" s="627"/>
      <c r="R624" s="628"/>
    </row>
    <row r="625" ht="16.5" customHeight="1">
      <c r="A625" s="650"/>
      <c r="B625" s="650"/>
      <c r="C625" s="651"/>
      <c r="D625" s="651"/>
      <c r="E625" s="650"/>
      <c r="F625" s="650"/>
      <c r="G625" s="652"/>
      <c r="H625" s="650"/>
      <c r="I625" s="650"/>
      <c r="J625" s="651"/>
      <c r="K625" s="651"/>
      <c r="L625" s="653"/>
      <c r="M625" s="653"/>
      <c r="N625" s="653"/>
      <c r="O625" s="651"/>
      <c r="P625" s="627"/>
      <c r="Q625" s="627"/>
      <c r="R625" s="628"/>
    </row>
    <row r="626" ht="16.5" customHeight="1">
      <c r="A626" s="650"/>
      <c r="B626" s="650"/>
      <c r="C626" s="651"/>
      <c r="D626" s="651"/>
      <c r="E626" s="650"/>
      <c r="F626" s="650"/>
      <c r="G626" s="652"/>
      <c r="H626" s="650"/>
      <c r="I626" s="650"/>
      <c r="J626" s="651"/>
      <c r="K626" s="651"/>
      <c r="L626" s="653"/>
      <c r="M626" s="653"/>
      <c r="N626" s="653"/>
      <c r="O626" s="651"/>
      <c r="P626" s="627"/>
      <c r="Q626" s="627"/>
      <c r="R626" s="628"/>
    </row>
    <row r="627" ht="16.5" customHeight="1">
      <c r="A627" s="650"/>
      <c r="B627" s="650"/>
      <c r="C627" s="651"/>
      <c r="D627" s="651"/>
      <c r="E627" s="650"/>
      <c r="F627" s="650"/>
      <c r="G627" s="652"/>
      <c r="H627" s="650"/>
      <c r="I627" s="650"/>
      <c r="J627" s="651"/>
      <c r="K627" s="651"/>
      <c r="L627" s="653"/>
      <c r="M627" s="653"/>
      <c r="N627" s="653"/>
      <c r="O627" s="651"/>
      <c r="P627" s="627"/>
      <c r="Q627" s="627"/>
      <c r="R627" s="628"/>
    </row>
    <row r="628" ht="16.5" customHeight="1">
      <c r="A628" s="650"/>
      <c r="B628" s="650"/>
      <c r="C628" s="651"/>
      <c r="D628" s="651"/>
      <c r="E628" s="650"/>
      <c r="F628" s="650"/>
      <c r="G628" s="652"/>
      <c r="H628" s="650"/>
      <c r="I628" s="650"/>
      <c r="J628" s="651"/>
      <c r="K628" s="651"/>
      <c r="L628" s="653"/>
      <c r="M628" s="653"/>
      <c r="N628" s="653"/>
      <c r="O628" s="651"/>
      <c r="P628" s="627"/>
      <c r="Q628" s="627"/>
      <c r="R628" s="628"/>
    </row>
    <row r="629" ht="16.5" customHeight="1">
      <c r="A629" s="650"/>
      <c r="B629" s="650"/>
      <c r="C629" s="651"/>
      <c r="D629" s="651"/>
      <c r="E629" s="650"/>
      <c r="F629" s="650"/>
      <c r="G629" s="652"/>
      <c r="H629" s="650"/>
      <c r="I629" s="650"/>
      <c r="J629" s="651"/>
      <c r="K629" s="651"/>
      <c r="L629" s="653"/>
      <c r="M629" s="653"/>
      <c r="N629" s="653"/>
      <c r="O629" s="651"/>
      <c r="P629" s="627"/>
      <c r="Q629" s="627"/>
      <c r="R629" s="628"/>
    </row>
    <row r="630" ht="16.5" customHeight="1">
      <c r="A630" s="650"/>
      <c r="B630" s="650"/>
      <c r="C630" s="651"/>
      <c r="D630" s="651"/>
      <c r="E630" s="650"/>
      <c r="F630" s="650"/>
      <c r="G630" s="652"/>
      <c r="H630" s="650"/>
      <c r="I630" s="650"/>
      <c r="J630" s="651"/>
      <c r="K630" s="651"/>
      <c r="L630" s="653"/>
      <c r="M630" s="653"/>
      <c r="N630" s="653"/>
      <c r="O630" s="651"/>
      <c r="P630" s="627"/>
      <c r="Q630" s="627"/>
      <c r="R630" s="628"/>
    </row>
    <row r="631" ht="16.5" customHeight="1">
      <c r="A631" s="650"/>
      <c r="B631" s="650"/>
      <c r="C631" s="651"/>
      <c r="D631" s="651"/>
      <c r="E631" s="650"/>
      <c r="F631" s="650"/>
      <c r="G631" s="652"/>
      <c r="H631" s="650"/>
      <c r="I631" s="650"/>
      <c r="J631" s="651"/>
      <c r="K631" s="651"/>
      <c r="L631" s="653"/>
      <c r="M631" s="653"/>
      <c r="N631" s="653"/>
      <c r="O631" s="651"/>
      <c r="P631" s="627"/>
      <c r="Q631" s="627"/>
      <c r="R631" s="628"/>
    </row>
    <row r="632" ht="16.5" customHeight="1">
      <c r="A632" s="650"/>
      <c r="B632" s="650"/>
      <c r="C632" s="651"/>
      <c r="D632" s="651"/>
      <c r="E632" s="650"/>
      <c r="F632" s="650"/>
      <c r="G632" s="652"/>
      <c r="H632" s="650"/>
      <c r="I632" s="650"/>
      <c r="J632" s="651"/>
      <c r="K632" s="651"/>
      <c r="L632" s="653"/>
      <c r="M632" s="653"/>
      <c r="N632" s="653"/>
      <c r="O632" s="651"/>
      <c r="P632" s="627"/>
      <c r="Q632" s="627"/>
      <c r="R632" s="628"/>
    </row>
    <row r="633" ht="16.5" customHeight="1">
      <c r="A633" s="650"/>
      <c r="B633" s="650"/>
      <c r="C633" s="651"/>
      <c r="D633" s="651"/>
      <c r="E633" s="650"/>
      <c r="F633" s="650"/>
      <c r="G633" s="652"/>
      <c r="H633" s="650"/>
      <c r="I633" s="650"/>
      <c r="J633" s="651"/>
      <c r="K633" s="651"/>
      <c r="L633" s="653"/>
      <c r="M633" s="653"/>
      <c r="N633" s="653"/>
      <c r="O633" s="651"/>
      <c r="P633" s="627"/>
      <c r="Q633" s="627"/>
      <c r="R633" s="628"/>
    </row>
    <row r="634" ht="16.5" customHeight="1">
      <c r="A634" s="650"/>
      <c r="B634" s="650"/>
      <c r="C634" s="651"/>
      <c r="D634" s="651"/>
      <c r="E634" s="650"/>
      <c r="F634" s="650"/>
      <c r="G634" s="652"/>
      <c r="H634" s="650"/>
      <c r="I634" s="650"/>
      <c r="J634" s="651"/>
      <c r="K634" s="651"/>
      <c r="L634" s="653"/>
      <c r="M634" s="653"/>
      <c r="N634" s="653"/>
      <c r="O634" s="651"/>
      <c r="P634" s="627"/>
      <c r="Q634" s="627"/>
      <c r="R634" s="628"/>
    </row>
    <row r="635" ht="16.5" customHeight="1">
      <c r="A635" s="650"/>
      <c r="B635" s="650"/>
      <c r="C635" s="651"/>
      <c r="D635" s="651"/>
      <c r="E635" s="650"/>
      <c r="F635" s="650"/>
      <c r="G635" s="652"/>
      <c r="H635" s="650"/>
      <c r="I635" s="650"/>
      <c r="J635" s="651"/>
      <c r="K635" s="651"/>
      <c r="L635" s="653"/>
      <c r="M635" s="653"/>
      <c r="N635" s="653"/>
      <c r="O635" s="651"/>
      <c r="P635" s="627"/>
      <c r="Q635" s="627"/>
      <c r="R635" s="628"/>
    </row>
    <row r="636" ht="16.5" customHeight="1">
      <c r="A636" s="650"/>
      <c r="B636" s="650"/>
      <c r="C636" s="651"/>
      <c r="D636" s="651"/>
      <c r="E636" s="650"/>
      <c r="F636" s="650"/>
      <c r="G636" s="652"/>
      <c r="H636" s="650"/>
      <c r="I636" s="650"/>
      <c r="J636" s="651"/>
      <c r="K636" s="651"/>
      <c r="L636" s="653"/>
      <c r="M636" s="653"/>
      <c r="N636" s="653"/>
      <c r="O636" s="651"/>
      <c r="P636" s="627"/>
      <c r="Q636" s="627"/>
      <c r="R636" s="628"/>
    </row>
    <row r="637" ht="16.5" customHeight="1">
      <c r="A637" s="650"/>
      <c r="B637" s="650"/>
      <c r="C637" s="651"/>
      <c r="D637" s="651"/>
      <c r="E637" s="650"/>
      <c r="F637" s="650"/>
      <c r="G637" s="652"/>
      <c r="H637" s="650"/>
      <c r="I637" s="650"/>
      <c r="J637" s="651"/>
      <c r="K637" s="651"/>
      <c r="L637" s="653"/>
      <c r="M637" s="653"/>
      <c r="N637" s="653"/>
      <c r="O637" s="651"/>
      <c r="P637" s="627"/>
      <c r="Q637" s="627"/>
      <c r="R637" s="628"/>
    </row>
    <row r="638" ht="16.5" customHeight="1">
      <c r="A638" s="650"/>
      <c r="B638" s="650"/>
      <c r="C638" s="651"/>
      <c r="D638" s="651"/>
      <c r="E638" s="650"/>
      <c r="F638" s="650"/>
      <c r="G638" s="652"/>
      <c r="H638" s="650"/>
      <c r="I638" s="650"/>
      <c r="J638" s="651"/>
      <c r="K638" s="651"/>
      <c r="L638" s="653"/>
      <c r="M638" s="653"/>
      <c r="N638" s="653"/>
      <c r="O638" s="651"/>
      <c r="P638" s="627"/>
      <c r="Q638" s="627"/>
      <c r="R638" s="628"/>
    </row>
    <row r="639" ht="16.5" customHeight="1">
      <c r="A639" s="650"/>
      <c r="B639" s="650"/>
      <c r="C639" s="651"/>
      <c r="D639" s="651"/>
      <c r="E639" s="650"/>
      <c r="F639" s="650"/>
      <c r="G639" s="652"/>
      <c r="H639" s="650"/>
      <c r="I639" s="650"/>
      <c r="J639" s="651"/>
      <c r="K639" s="651"/>
      <c r="L639" s="653"/>
      <c r="M639" s="653"/>
      <c r="N639" s="653"/>
      <c r="O639" s="651"/>
      <c r="P639" s="627"/>
      <c r="Q639" s="627"/>
      <c r="R639" s="628"/>
    </row>
    <row r="640" ht="16.5" customHeight="1">
      <c r="A640" s="650"/>
      <c r="B640" s="650"/>
      <c r="C640" s="651"/>
      <c r="D640" s="651"/>
      <c r="E640" s="650"/>
      <c r="F640" s="650"/>
      <c r="G640" s="652"/>
      <c r="H640" s="650"/>
      <c r="I640" s="650"/>
      <c r="J640" s="651"/>
      <c r="K640" s="651"/>
      <c r="L640" s="653"/>
      <c r="M640" s="653"/>
      <c r="N640" s="653"/>
      <c r="O640" s="651"/>
      <c r="P640" s="627"/>
      <c r="Q640" s="627"/>
      <c r="R640" s="628"/>
    </row>
    <row r="641" ht="16.5" customHeight="1">
      <c r="A641" s="650"/>
      <c r="B641" s="650"/>
      <c r="C641" s="651"/>
      <c r="D641" s="651"/>
      <c r="E641" s="650"/>
      <c r="F641" s="650"/>
      <c r="G641" s="652"/>
      <c r="H641" s="650"/>
      <c r="I641" s="650"/>
      <c r="J641" s="651"/>
      <c r="K641" s="651"/>
      <c r="L641" s="653"/>
      <c r="M641" s="653"/>
      <c r="N641" s="653"/>
      <c r="O641" s="651"/>
      <c r="P641" s="627"/>
      <c r="Q641" s="627"/>
      <c r="R641" s="628"/>
    </row>
    <row r="642" ht="16.5" customHeight="1">
      <c r="A642" s="650"/>
      <c r="B642" s="650"/>
      <c r="C642" s="651"/>
      <c r="D642" s="651"/>
      <c r="E642" s="650"/>
      <c r="F642" s="650"/>
      <c r="G642" s="652"/>
      <c r="H642" s="650"/>
      <c r="I642" s="650"/>
      <c r="J642" s="651"/>
      <c r="K642" s="651"/>
      <c r="L642" s="653"/>
      <c r="M642" s="653"/>
      <c r="N642" s="653"/>
      <c r="O642" s="651"/>
      <c r="P642" s="627"/>
      <c r="Q642" s="627"/>
      <c r="R642" s="628"/>
    </row>
    <row r="643" ht="16.5" customHeight="1">
      <c r="A643" s="650"/>
      <c r="B643" s="650"/>
      <c r="C643" s="651"/>
      <c r="D643" s="651"/>
      <c r="E643" s="650"/>
      <c r="F643" s="650"/>
      <c r="G643" s="652"/>
      <c r="H643" s="650"/>
      <c r="I643" s="650"/>
      <c r="J643" s="651"/>
      <c r="K643" s="651"/>
      <c r="L643" s="653"/>
      <c r="M643" s="653"/>
      <c r="N643" s="653"/>
      <c r="O643" s="651"/>
      <c r="P643" s="627"/>
      <c r="Q643" s="627"/>
      <c r="R643" s="628"/>
    </row>
    <row r="644" ht="16.5" customHeight="1">
      <c r="A644" s="650"/>
      <c r="B644" s="650"/>
      <c r="C644" s="651"/>
      <c r="D644" s="651"/>
      <c r="E644" s="650"/>
      <c r="F644" s="650"/>
      <c r="G644" s="652"/>
      <c r="H644" s="650"/>
      <c r="I644" s="650"/>
      <c r="J644" s="651"/>
      <c r="K644" s="651"/>
      <c r="L644" s="653"/>
      <c r="M644" s="653"/>
      <c r="N644" s="653"/>
      <c r="O644" s="651"/>
      <c r="P644" s="627"/>
      <c r="Q644" s="627"/>
      <c r="R644" s="628"/>
    </row>
    <row r="645" ht="16.5" customHeight="1">
      <c r="A645" s="650"/>
      <c r="B645" s="650"/>
      <c r="C645" s="651"/>
      <c r="D645" s="651"/>
      <c r="E645" s="650"/>
      <c r="F645" s="650"/>
      <c r="G645" s="652"/>
      <c r="H645" s="650"/>
      <c r="I645" s="650"/>
      <c r="J645" s="651"/>
      <c r="K645" s="651"/>
      <c r="L645" s="653"/>
      <c r="M645" s="653"/>
      <c r="N645" s="653"/>
      <c r="O645" s="651"/>
      <c r="P645" s="627"/>
      <c r="Q645" s="627"/>
      <c r="R645" s="628"/>
    </row>
    <row r="646" ht="16.5" customHeight="1">
      <c r="A646" s="650"/>
      <c r="B646" s="650"/>
      <c r="C646" s="651"/>
      <c r="D646" s="651"/>
      <c r="E646" s="650"/>
      <c r="F646" s="650"/>
      <c r="G646" s="652"/>
      <c r="H646" s="650"/>
      <c r="I646" s="650"/>
      <c r="J646" s="651"/>
      <c r="K646" s="651"/>
      <c r="L646" s="653"/>
      <c r="M646" s="653"/>
      <c r="N646" s="653"/>
      <c r="O646" s="651"/>
      <c r="P646" s="627"/>
      <c r="Q646" s="627"/>
      <c r="R646" s="628"/>
    </row>
    <row r="647" ht="16.5" customHeight="1">
      <c r="A647" s="650"/>
      <c r="B647" s="650"/>
      <c r="C647" s="651"/>
      <c r="D647" s="651"/>
      <c r="E647" s="650"/>
      <c r="F647" s="650"/>
      <c r="G647" s="652"/>
      <c r="H647" s="650"/>
      <c r="I647" s="650"/>
      <c r="J647" s="651"/>
      <c r="K647" s="651"/>
      <c r="L647" s="653"/>
      <c r="M647" s="653"/>
      <c r="N647" s="653"/>
      <c r="O647" s="651"/>
      <c r="P647" s="627"/>
      <c r="Q647" s="627"/>
      <c r="R647" s="628"/>
    </row>
    <row r="648" ht="16.5" customHeight="1">
      <c r="A648" s="650"/>
      <c r="B648" s="650"/>
      <c r="C648" s="651"/>
      <c r="D648" s="651"/>
      <c r="E648" s="650"/>
      <c r="F648" s="650"/>
      <c r="G648" s="652"/>
      <c r="H648" s="650"/>
      <c r="I648" s="650"/>
      <c r="J648" s="651"/>
      <c r="K648" s="651"/>
      <c r="L648" s="653"/>
      <c r="M648" s="653"/>
      <c r="N648" s="653"/>
      <c r="O648" s="651"/>
      <c r="P648" s="627"/>
      <c r="Q648" s="627"/>
      <c r="R648" s="628"/>
    </row>
    <row r="649" ht="16.5" customHeight="1">
      <c r="A649" s="650"/>
      <c r="B649" s="650"/>
      <c r="C649" s="651"/>
      <c r="D649" s="651"/>
      <c r="E649" s="650"/>
      <c r="F649" s="650"/>
      <c r="G649" s="652"/>
      <c r="H649" s="650"/>
      <c r="I649" s="650"/>
      <c r="J649" s="651"/>
      <c r="K649" s="651"/>
      <c r="L649" s="653"/>
      <c r="M649" s="653"/>
      <c r="N649" s="653"/>
      <c r="O649" s="651"/>
      <c r="P649" s="627"/>
      <c r="Q649" s="627"/>
      <c r="R649" s="628"/>
    </row>
    <row r="650" ht="16.5" customHeight="1">
      <c r="A650" s="650"/>
      <c r="B650" s="650"/>
      <c r="C650" s="651"/>
      <c r="D650" s="651"/>
      <c r="E650" s="650"/>
      <c r="F650" s="650"/>
      <c r="G650" s="652"/>
      <c r="H650" s="650"/>
      <c r="I650" s="650"/>
      <c r="J650" s="651"/>
      <c r="K650" s="651"/>
      <c r="L650" s="653"/>
      <c r="M650" s="653"/>
      <c r="N650" s="653"/>
      <c r="O650" s="651"/>
      <c r="P650" s="627"/>
      <c r="Q650" s="627"/>
      <c r="R650" s="628"/>
    </row>
    <row r="651" ht="16.5" customHeight="1">
      <c r="A651" s="650"/>
      <c r="B651" s="650"/>
      <c r="C651" s="651"/>
      <c r="D651" s="651"/>
      <c r="E651" s="650"/>
      <c r="F651" s="650"/>
      <c r="G651" s="652"/>
      <c r="H651" s="650"/>
      <c r="I651" s="650"/>
      <c r="J651" s="651"/>
      <c r="K651" s="651"/>
      <c r="L651" s="653"/>
      <c r="M651" s="653"/>
      <c r="N651" s="653"/>
      <c r="O651" s="651"/>
      <c r="P651" s="627"/>
      <c r="Q651" s="627"/>
      <c r="R651" s="628"/>
    </row>
    <row r="652" ht="16.5" customHeight="1">
      <c r="A652" s="650"/>
      <c r="B652" s="650"/>
      <c r="C652" s="651"/>
      <c r="D652" s="651"/>
      <c r="E652" s="650"/>
      <c r="F652" s="650"/>
      <c r="G652" s="652"/>
      <c r="H652" s="650"/>
      <c r="I652" s="650"/>
      <c r="J652" s="651"/>
      <c r="K652" s="651"/>
      <c r="L652" s="653"/>
      <c r="M652" s="653"/>
      <c r="N652" s="653"/>
      <c r="O652" s="651"/>
      <c r="P652" s="627"/>
      <c r="Q652" s="627"/>
      <c r="R652" s="628"/>
    </row>
    <row r="653" ht="16.5" customHeight="1">
      <c r="A653" s="650"/>
      <c r="B653" s="650"/>
      <c r="C653" s="651"/>
      <c r="D653" s="651"/>
      <c r="E653" s="650"/>
      <c r="F653" s="650"/>
      <c r="G653" s="652"/>
      <c r="H653" s="650"/>
      <c r="I653" s="650"/>
      <c r="J653" s="651"/>
      <c r="K653" s="651"/>
      <c r="L653" s="653"/>
      <c r="M653" s="653"/>
      <c r="N653" s="653"/>
      <c r="O653" s="651"/>
      <c r="P653" s="627"/>
      <c r="Q653" s="627"/>
      <c r="R653" s="628"/>
    </row>
    <row r="654" ht="16.5" customHeight="1">
      <c r="A654" s="650"/>
      <c r="B654" s="650"/>
      <c r="C654" s="651"/>
      <c r="D654" s="651"/>
      <c r="E654" s="650"/>
      <c r="F654" s="650"/>
      <c r="G654" s="652"/>
      <c r="H654" s="650"/>
      <c r="I654" s="650"/>
      <c r="J654" s="651"/>
      <c r="K654" s="651"/>
      <c r="L654" s="653"/>
      <c r="M654" s="653"/>
      <c r="N654" s="653"/>
      <c r="O654" s="651"/>
      <c r="P654" s="627"/>
      <c r="Q654" s="627"/>
      <c r="R654" s="628"/>
    </row>
    <row r="655" ht="16.5" customHeight="1">
      <c r="A655" s="650"/>
      <c r="B655" s="650"/>
      <c r="C655" s="651"/>
      <c r="D655" s="651"/>
      <c r="E655" s="650"/>
      <c r="F655" s="650"/>
      <c r="G655" s="652"/>
      <c r="H655" s="650"/>
      <c r="I655" s="650"/>
      <c r="J655" s="651"/>
      <c r="K655" s="651"/>
      <c r="L655" s="653"/>
      <c r="M655" s="653"/>
      <c r="N655" s="653"/>
      <c r="O655" s="651"/>
      <c r="P655" s="627"/>
      <c r="Q655" s="627"/>
      <c r="R655" s="628"/>
    </row>
    <row r="656" ht="16.5" customHeight="1">
      <c r="A656" s="650"/>
      <c r="B656" s="650"/>
      <c r="C656" s="651"/>
      <c r="D656" s="651"/>
      <c r="E656" s="650"/>
      <c r="F656" s="650"/>
      <c r="G656" s="652"/>
      <c r="H656" s="650"/>
      <c r="I656" s="650"/>
      <c r="J656" s="651"/>
      <c r="K656" s="651"/>
      <c r="L656" s="653"/>
      <c r="M656" s="653"/>
      <c r="N656" s="653"/>
      <c r="O656" s="651"/>
      <c r="P656" s="627"/>
      <c r="Q656" s="627"/>
      <c r="R656" s="628"/>
    </row>
    <row r="657" ht="16.5" customHeight="1">
      <c r="A657" s="650"/>
      <c r="B657" s="650"/>
      <c r="C657" s="651"/>
      <c r="D657" s="651"/>
      <c r="E657" s="650"/>
      <c r="F657" s="650"/>
      <c r="G657" s="652"/>
      <c r="H657" s="650"/>
      <c r="I657" s="650"/>
      <c r="J657" s="651"/>
      <c r="K657" s="651"/>
      <c r="L657" s="653"/>
      <c r="M657" s="653"/>
      <c r="N657" s="653"/>
      <c r="O657" s="651"/>
      <c r="P657" s="627"/>
      <c r="Q657" s="627"/>
      <c r="R657" s="628"/>
    </row>
    <row r="658" ht="16.5" customHeight="1">
      <c r="A658" s="650"/>
      <c r="B658" s="650"/>
      <c r="C658" s="651"/>
      <c r="D658" s="651"/>
      <c r="E658" s="650"/>
      <c r="F658" s="650"/>
      <c r="G658" s="652"/>
      <c r="H658" s="650"/>
      <c r="I658" s="650"/>
      <c r="J658" s="651"/>
      <c r="K658" s="651"/>
      <c r="L658" s="653"/>
      <c r="M658" s="653"/>
      <c r="N658" s="653"/>
      <c r="O658" s="651"/>
      <c r="P658" s="627"/>
      <c r="Q658" s="627"/>
      <c r="R658" s="628"/>
    </row>
    <row r="659" ht="16.5" customHeight="1">
      <c r="A659" s="650"/>
      <c r="B659" s="650"/>
      <c r="C659" s="651"/>
      <c r="D659" s="651"/>
      <c r="E659" s="650"/>
      <c r="F659" s="650"/>
      <c r="G659" s="652"/>
      <c r="H659" s="650"/>
      <c r="I659" s="650"/>
      <c r="J659" s="651"/>
      <c r="K659" s="651"/>
      <c r="L659" s="653"/>
      <c r="M659" s="653"/>
      <c r="N659" s="653"/>
      <c r="O659" s="651"/>
      <c r="P659" s="627"/>
      <c r="Q659" s="627"/>
      <c r="R659" s="628"/>
    </row>
    <row r="660" ht="16.5" customHeight="1">
      <c r="A660" s="650"/>
      <c r="B660" s="650"/>
      <c r="C660" s="651"/>
      <c r="D660" s="651"/>
      <c r="E660" s="650"/>
      <c r="F660" s="650"/>
      <c r="G660" s="652"/>
      <c r="H660" s="650"/>
      <c r="I660" s="650"/>
      <c r="J660" s="651"/>
      <c r="K660" s="651"/>
      <c r="L660" s="653"/>
      <c r="M660" s="653"/>
      <c r="N660" s="653"/>
      <c r="O660" s="651"/>
      <c r="P660" s="627"/>
      <c r="Q660" s="627"/>
      <c r="R660" s="628"/>
    </row>
    <row r="661" ht="16.5" customHeight="1">
      <c r="A661" s="650"/>
      <c r="B661" s="650"/>
      <c r="C661" s="651"/>
      <c r="D661" s="651"/>
      <c r="E661" s="650"/>
      <c r="F661" s="650"/>
      <c r="G661" s="652"/>
      <c r="H661" s="650"/>
      <c r="I661" s="650"/>
      <c r="J661" s="651"/>
      <c r="K661" s="651"/>
      <c r="L661" s="653"/>
      <c r="M661" s="653"/>
      <c r="N661" s="653"/>
      <c r="O661" s="651"/>
      <c r="P661" s="627"/>
      <c r="Q661" s="627"/>
      <c r="R661" s="628"/>
    </row>
    <row r="662" ht="16.5" customHeight="1">
      <c r="A662" s="650"/>
      <c r="B662" s="650"/>
      <c r="C662" s="651"/>
      <c r="D662" s="651"/>
      <c r="E662" s="650"/>
      <c r="F662" s="650"/>
      <c r="G662" s="652"/>
      <c r="H662" s="650"/>
      <c r="I662" s="650"/>
      <c r="J662" s="651"/>
      <c r="K662" s="651"/>
      <c r="L662" s="653"/>
      <c r="M662" s="653"/>
      <c r="N662" s="653"/>
      <c r="O662" s="651"/>
      <c r="P662" s="627"/>
      <c r="Q662" s="627"/>
      <c r="R662" s="628"/>
    </row>
    <row r="663" ht="16.5" customHeight="1">
      <c r="A663" s="650"/>
      <c r="B663" s="650"/>
      <c r="C663" s="651"/>
      <c r="D663" s="651"/>
      <c r="E663" s="650"/>
      <c r="F663" s="650"/>
      <c r="G663" s="652"/>
      <c r="H663" s="650"/>
      <c r="I663" s="650"/>
      <c r="J663" s="651"/>
      <c r="K663" s="651"/>
      <c r="L663" s="653"/>
      <c r="M663" s="653"/>
      <c r="N663" s="653"/>
      <c r="O663" s="651"/>
      <c r="P663" s="627"/>
      <c r="Q663" s="627"/>
      <c r="R663" s="628"/>
    </row>
    <row r="664" ht="16.5" customHeight="1">
      <c r="A664" s="650"/>
      <c r="B664" s="650"/>
      <c r="C664" s="651"/>
      <c r="D664" s="651"/>
      <c r="E664" s="650"/>
      <c r="F664" s="650"/>
      <c r="G664" s="652"/>
      <c r="H664" s="650"/>
      <c r="I664" s="650"/>
      <c r="J664" s="651"/>
      <c r="K664" s="651"/>
      <c r="L664" s="653"/>
      <c r="M664" s="653"/>
      <c r="N664" s="653"/>
      <c r="O664" s="651"/>
      <c r="P664" s="627"/>
      <c r="Q664" s="627"/>
      <c r="R664" s="628"/>
    </row>
    <row r="665" ht="16.5" customHeight="1">
      <c r="A665" s="650"/>
      <c r="B665" s="650"/>
      <c r="C665" s="651"/>
      <c r="D665" s="651"/>
      <c r="E665" s="650"/>
      <c r="F665" s="650"/>
      <c r="G665" s="652"/>
      <c r="H665" s="650"/>
      <c r="I665" s="650"/>
      <c r="J665" s="651"/>
      <c r="K665" s="651"/>
      <c r="L665" s="653"/>
      <c r="M665" s="653"/>
      <c r="N665" s="653"/>
      <c r="O665" s="651"/>
      <c r="P665" s="627"/>
      <c r="Q665" s="627"/>
      <c r="R665" s="628"/>
    </row>
    <row r="666" ht="16.5" customHeight="1">
      <c r="A666" s="650"/>
      <c r="B666" s="650"/>
      <c r="C666" s="651"/>
      <c r="D666" s="651"/>
      <c r="E666" s="650"/>
      <c r="F666" s="650"/>
      <c r="G666" s="652"/>
      <c r="H666" s="650"/>
      <c r="I666" s="650"/>
      <c r="J666" s="651"/>
      <c r="K666" s="651"/>
      <c r="L666" s="653"/>
      <c r="M666" s="653"/>
      <c r="N666" s="653"/>
      <c r="O666" s="651"/>
      <c r="P666" s="627"/>
      <c r="Q666" s="627"/>
      <c r="R666" s="628"/>
    </row>
    <row r="667" ht="16.5" customHeight="1">
      <c r="A667" s="650"/>
      <c r="B667" s="650"/>
      <c r="C667" s="651"/>
      <c r="D667" s="651"/>
      <c r="E667" s="650"/>
      <c r="F667" s="650"/>
      <c r="G667" s="652"/>
      <c r="H667" s="650"/>
      <c r="I667" s="650"/>
      <c r="J667" s="651"/>
      <c r="K667" s="651"/>
      <c r="L667" s="653"/>
      <c r="M667" s="653"/>
      <c r="N667" s="653"/>
      <c r="O667" s="651"/>
      <c r="P667" s="627"/>
      <c r="Q667" s="627"/>
      <c r="R667" s="628"/>
    </row>
    <row r="668" ht="16.5" customHeight="1">
      <c r="A668" s="650"/>
      <c r="B668" s="650"/>
      <c r="C668" s="651"/>
      <c r="D668" s="651"/>
      <c r="E668" s="650"/>
      <c r="F668" s="650"/>
      <c r="G668" s="652"/>
      <c r="H668" s="650"/>
      <c r="I668" s="650"/>
      <c r="J668" s="651"/>
      <c r="K668" s="651"/>
      <c r="L668" s="653"/>
      <c r="M668" s="653"/>
      <c r="N668" s="653"/>
      <c r="O668" s="651"/>
      <c r="P668" s="627"/>
      <c r="Q668" s="627"/>
      <c r="R668" s="628"/>
    </row>
    <row r="669" ht="16.5" customHeight="1">
      <c r="A669" s="650"/>
      <c r="B669" s="650"/>
      <c r="C669" s="651"/>
      <c r="D669" s="651"/>
      <c r="E669" s="650"/>
      <c r="F669" s="650"/>
      <c r="G669" s="652"/>
      <c r="H669" s="650"/>
      <c r="I669" s="650"/>
      <c r="J669" s="651"/>
      <c r="K669" s="651"/>
      <c r="L669" s="653"/>
      <c r="M669" s="653"/>
      <c r="N669" s="653"/>
      <c r="O669" s="651"/>
      <c r="P669" s="627"/>
      <c r="Q669" s="627"/>
      <c r="R669" s="628"/>
    </row>
    <row r="670" ht="16.5" customHeight="1">
      <c r="A670" s="650"/>
      <c r="B670" s="650"/>
      <c r="C670" s="651"/>
      <c r="D670" s="651"/>
      <c r="E670" s="650"/>
      <c r="F670" s="650"/>
      <c r="G670" s="652"/>
      <c r="H670" s="650"/>
      <c r="I670" s="650"/>
      <c r="J670" s="651"/>
      <c r="K670" s="651"/>
      <c r="L670" s="653"/>
      <c r="M670" s="653"/>
      <c r="N670" s="653"/>
      <c r="O670" s="651"/>
      <c r="P670" s="627"/>
      <c r="Q670" s="627"/>
      <c r="R670" s="628"/>
    </row>
    <row r="671" ht="16.5" customHeight="1">
      <c r="A671" s="650"/>
      <c r="B671" s="650"/>
      <c r="C671" s="651"/>
      <c r="D671" s="651"/>
      <c r="E671" s="650"/>
      <c r="F671" s="650"/>
      <c r="G671" s="652"/>
      <c r="H671" s="650"/>
      <c r="I671" s="650"/>
      <c r="J671" s="651"/>
      <c r="K671" s="651"/>
      <c r="L671" s="653"/>
      <c r="M671" s="653"/>
      <c r="N671" s="653"/>
      <c r="O671" s="651"/>
      <c r="P671" s="627"/>
      <c r="Q671" s="627"/>
      <c r="R671" s="628"/>
    </row>
    <row r="672" ht="16.5" customHeight="1">
      <c r="A672" s="650"/>
      <c r="B672" s="650"/>
      <c r="C672" s="651"/>
      <c r="D672" s="651"/>
      <c r="E672" s="650"/>
      <c r="F672" s="650"/>
      <c r="G672" s="652"/>
      <c r="H672" s="650"/>
      <c r="I672" s="650"/>
      <c r="J672" s="651"/>
      <c r="K672" s="651"/>
      <c r="L672" s="653"/>
      <c r="M672" s="653"/>
      <c r="N672" s="653"/>
      <c r="O672" s="651"/>
      <c r="P672" s="627"/>
      <c r="Q672" s="627"/>
      <c r="R672" s="628"/>
    </row>
    <row r="673" ht="16.5" customHeight="1">
      <c r="A673" s="650"/>
      <c r="B673" s="650"/>
      <c r="C673" s="651"/>
      <c r="D673" s="651"/>
      <c r="E673" s="650"/>
      <c r="F673" s="650"/>
      <c r="G673" s="652"/>
      <c r="H673" s="650"/>
      <c r="I673" s="650"/>
      <c r="J673" s="651"/>
      <c r="K673" s="651"/>
      <c r="L673" s="653"/>
      <c r="M673" s="653"/>
      <c r="N673" s="653"/>
      <c r="O673" s="651"/>
      <c r="P673" s="627"/>
      <c r="Q673" s="627"/>
      <c r="R673" s="628"/>
    </row>
    <row r="674" ht="16.5" customHeight="1">
      <c r="A674" s="650"/>
      <c r="B674" s="650"/>
      <c r="C674" s="651"/>
      <c r="D674" s="651"/>
      <c r="E674" s="650"/>
      <c r="F674" s="650"/>
      <c r="G674" s="652"/>
      <c r="H674" s="650"/>
      <c r="I674" s="650"/>
      <c r="J674" s="651"/>
      <c r="K674" s="651"/>
      <c r="L674" s="653"/>
      <c r="M674" s="653"/>
      <c r="N674" s="653"/>
      <c r="O674" s="651"/>
      <c r="P674" s="627"/>
      <c r="Q674" s="627"/>
      <c r="R674" s="628"/>
    </row>
    <row r="675" ht="16.5" customHeight="1">
      <c r="A675" s="650"/>
      <c r="B675" s="650"/>
      <c r="C675" s="651"/>
      <c r="D675" s="651"/>
      <c r="E675" s="650"/>
      <c r="F675" s="650"/>
      <c r="G675" s="652"/>
      <c r="H675" s="650"/>
      <c r="I675" s="650"/>
      <c r="J675" s="651"/>
      <c r="K675" s="651"/>
      <c r="L675" s="653"/>
      <c r="M675" s="653"/>
      <c r="N675" s="653"/>
      <c r="O675" s="651"/>
      <c r="P675" s="627"/>
      <c r="Q675" s="627"/>
      <c r="R675" s="628"/>
    </row>
    <row r="676" ht="16.5" customHeight="1">
      <c r="A676" s="650"/>
      <c r="B676" s="650"/>
      <c r="C676" s="651"/>
      <c r="D676" s="651"/>
      <c r="E676" s="650"/>
      <c r="F676" s="650"/>
      <c r="G676" s="652"/>
      <c r="H676" s="650"/>
      <c r="I676" s="650"/>
      <c r="J676" s="651"/>
      <c r="K676" s="651"/>
      <c r="L676" s="653"/>
      <c r="M676" s="653"/>
      <c r="N676" s="653"/>
      <c r="O676" s="651"/>
      <c r="P676" s="627"/>
      <c r="Q676" s="627"/>
      <c r="R676" s="628"/>
    </row>
    <row r="677" ht="16.5" customHeight="1">
      <c r="A677" s="650"/>
      <c r="B677" s="650"/>
      <c r="C677" s="651"/>
      <c r="D677" s="651"/>
      <c r="E677" s="650"/>
      <c r="F677" s="650"/>
      <c r="G677" s="652"/>
      <c r="H677" s="650"/>
      <c r="I677" s="650"/>
      <c r="J677" s="651"/>
      <c r="K677" s="651"/>
      <c r="L677" s="653"/>
      <c r="M677" s="653"/>
      <c r="N677" s="653"/>
      <c r="O677" s="651"/>
      <c r="P677" s="627"/>
      <c r="Q677" s="627"/>
      <c r="R677" s="628"/>
    </row>
    <row r="678" ht="16.5" customHeight="1">
      <c r="A678" s="650"/>
      <c r="B678" s="650"/>
      <c r="C678" s="651"/>
      <c r="D678" s="651"/>
      <c r="E678" s="650"/>
      <c r="F678" s="650"/>
      <c r="G678" s="652"/>
      <c r="H678" s="650"/>
      <c r="I678" s="650"/>
      <c r="J678" s="651"/>
      <c r="K678" s="651"/>
      <c r="L678" s="653"/>
      <c r="M678" s="653"/>
      <c r="N678" s="653"/>
      <c r="O678" s="651"/>
      <c r="P678" s="627"/>
      <c r="Q678" s="627"/>
      <c r="R678" s="628"/>
    </row>
    <row r="679" ht="16.5" customHeight="1">
      <c r="A679" s="650"/>
      <c r="B679" s="650"/>
      <c r="C679" s="651"/>
      <c r="D679" s="651"/>
      <c r="E679" s="650"/>
      <c r="F679" s="650"/>
      <c r="G679" s="652"/>
      <c r="H679" s="650"/>
      <c r="I679" s="650"/>
      <c r="J679" s="651"/>
      <c r="K679" s="651"/>
      <c r="L679" s="653"/>
      <c r="M679" s="653"/>
      <c r="N679" s="653"/>
      <c r="O679" s="651"/>
      <c r="P679" s="627"/>
      <c r="Q679" s="627"/>
      <c r="R679" s="628"/>
    </row>
    <row r="680" ht="16.5" customHeight="1">
      <c r="A680" s="650"/>
      <c r="B680" s="650"/>
      <c r="C680" s="651"/>
      <c r="D680" s="651"/>
      <c r="E680" s="650"/>
      <c r="F680" s="650"/>
      <c r="G680" s="652"/>
      <c r="H680" s="650"/>
      <c r="I680" s="650"/>
      <c r="J680" s="651"/>
      <c r="K680" s="651"/>
      <c r="L680" s="653"/>
      <c r="M680" s="653"/>
      <c r="N680" s="653"/>
      <c r="O680" s="651"/>
      <c r="P680" s="627"/>
      <c r="Q680" s="627"/>
      <c r="R680" s="628"/>
    </row>
    <row r="681" ht="16.5" customHeight="1">
      <c r="A681" s="650"/>
      <c r="B681" s="650"/>
      <c r="C681" s="651"/>
      <c r="D681" s="651"/>
      <c r="E681" s="650"/>
      <c r="F681" s="650"/>
      <c r="G681" s="652"/>
      <c r="H681" s="650"/>
      <c r="I681" s="650"/>
      <c r="J681" s="651"/>
      <c r="K681" s="651"/>
      <c r="L681" s="653"/>
      <c r="M681" s="653"/>
      <c r="N681" s="653"/>
      <c r="O681" s="651"/>
      <c r="P681" s="627"/>
      <c r="Q681" s="627"/>
      <c r="R681" s="628"/>
    </row>
    <row r="682" ht="16.5" customHeight="1">
      <c r="A682" s="650"/>
      <c r="B682" s="650"/>
      <c r="C682" s="651"/>
      <c r="D682" s="651"/>
      <c r="E682" s="650"/>
      <c r="F682" s="650"/>
      <c r="G682" s="652"/>
      <c r="H682" s="650"/>
      <c r="I682" s="650"/>
      <c r="J682" s="651"/>
      <c r="K682" s="651"/>
      <c r="L682" s="653"/>
      <c r="M682" s="653"/>
      <c r="N682" s="653"/>
      <c r="O682" s="651"/>
      <c r="P682" s="627"/>
      <c r="Q682" s="627"/>
      <c r="R682" s="628"/>
    </row>
    <row r="683" ht="16.5" customHeight="1">
      <c r="A683" s="650"/>
      <c r="B683" s="650"/>
      <c r="C683" s="651"/>
      <c r="D683" s="651"/>
      <c r="E683" s="650"/>
      <c r="F683" s="650"/>
      <c r="G683" s="652"/>
      <c r="H683" s="650"/>
      <c r="I683" s="650"/>
      <c r="J683" s="651"/>
      <c r="K683" s="651"/>
      <c r="L683" s="653"/>
      <c r="M683" s="653"/>
      <c r="N683" s="653"/>
      <c r="O683" s="651"/>
      <c r="P683" s="627"/>
      <c r="Q683" s="627"/>
      <c r="R683" s="628"/>
    </row>
    <row r="684" ht="16.5" customHeight="1">
      <c r="A684" s="650"/>
      <c r="B684" s="650"/>
      <c r="C684" s="651"/>
      <c r="D684" s="651"/>
      <c r="E684" s="650"/>
      <c r="F684" s="650"/>
      <c r="G684" s="652"/>
      <c r="H684" s="650"/>
      <c r="I684" s="650"/>
      <c r="J684" s="651"/>
      <c r="K684" s="651"/>
      <c r="L684" s="653"/>
      <c r="M684" s="653"/>
      <c r="N684" s="653"/>
      <c r="O684" s="651"/>
      <c r="P684" s="627"/>
      <c r="Q684" s="627"/>
      <c r="R684" s="628"/>
    </row>
    <row r="685" ht="16.5" customHeight="1">
      <c r="A685" s="650"/>
      <c r="B685" s="650"/>
      <c r="C685" s="651"/>
      <c r="D685" s="651"/>
      <c r="E685" s="650"/>
      <c r="F685" s="650"/>
      <c r="G685" s="652"/>
      <c r="H685" s="650"/>
      <c r="I685" s="650"/>
      <c r="J685" s="651"/>
      <c r="K685" s="651"/>
      <c r="L685" s="653"/>
      <c r="M685" s="653"/>
      <c r="N685" s="653"/>
      <c r="O685" s="651"/>
      <c r="P685" s="627"/>
      <c r="Q685" s="627"/>
      <c r="R685" s="628"/>
    </row>
    <row r="686" ht="16.5" customHeight="1">
      <c r="A686" s="650"/>
      <c r="B686" s="650"/>
      <c r="C686" s="651"/>
      <c r="D686" s="651"/>
      <c r="E686" s="650"/>
      <c r="F686" s="650"/>
      <c r="G686" s="652"/>
      <c r="H686" s="650"/>
      <c r="I686" s="650"/>
      <c r="J686" s="651"/>
      <c r="K686" s="651"/>
      <c r="L686" s="653"/>
      <c r="M686" s="653"/>
      <c r="N686" s="653"/>
      <c r="O686" s="651"/>
      <c r="P686" s="627"/>
      <c r="Q686" s="627"/>
      <c r="R686" s="628"/>
    </row>
    <row r="687" ht="16.5" customHeight="1">
      <c r="A687" s="650"/>
      <c r="B687" s="650"/>
      <c r="C687" s="651"/>
      <c r="D687" s="651"/>
      <c r="E687" s="650"/>
      <c r="F687" s="650"/>
      <c r="G687" s="652"/>
      <c r="H687" s="650"/>
      <c r="I687" s="650"/>
      <c r="J687" s="651"/>
      <c r="K687" s="651"/>
      <c r="L687" s="653"/>
      <c r="M687" s="653"/>
      <c r="N687" s="653"/>
      <c r="O687" s="651"/>
      <c r="P687" s="627"/>
      <c r="Q687" s="627"/>
      <c r="R687" s="628"/>
    </row>
    <row r="688" ht="16.5" customHeight="1">
      <c r="A688" s="650"/>
      <c r="B688" s="650"/>
      <c r="C688" s="651"/>
      <c r="D688" s="651"/>
      <c r="E688" s="650"/>
      <c r="F688" s="650"/>
      <c r="G688" s="652"/>
      <c r="H688" s="650"/>
      <c r="I688" s="650"/>
      <c r="J688" s="651"/>
      <c r="K688" s="651"/>
      <c r="L688" s="653"/>
      <c r="M688" s="653"/>
      <c r="N688" s="653"/>
      <c r="O688" s="651"/>
      <c r="P688" s="627"/>
      <c r="Q688" s="627"/>
      <c r="R688" s="628"/>
    </row>
    <row r="689" ht="16.5" customHeight="1">
      <c r="A689" s="650"/>
      <c r="B689" s="650"/>
      <c r="C689" s="651"/>
      <c r="D689" s="651"/>
      <c r="E689" s="650"/>
      <c r="F689" s="650"/>
      <c r="G689" s="652"/>
      <c r="H689" s="650"/>
      <c r="I689" s="650"/>
      <c r="J689" s="651"/>
      <c r="K689" s="651"/>
      <c r="L689" s="653"/>
      <c r="M689" s="653"/>
      <c r="N689" s="653"/>
      <c r="O689" s="651"/>
      <c r="P689" s="627"/>
      <c r="Q689" s="627"/>
      <c r="R689" s="628"/>
    </row>
    <row r="690" ht="16.5" customHeight="1">
      <c r="A690" s="650"/>
      <c r="B690" s="650"/>
      <c r="C690" s="651"/>
      <c r="D690" s="651"/>
      <c r="E690" s="650"/>
      <c r="F690" s="650"/>
      <c r="G690" s="652"/>
      <c r="H690" s="650"/>
      <c r="I690" s="650"/>
      <c r="J690" s="651"/>
      <c r="K690" s="651"/>
      <c r="L690" s="653"/>
      <c r="M690" s="653"/>
      <c r="N690" s="653"/>
      <c r="O690" s="651"/>
      <c r="P690" s="627"/>
      <c r="Q690" s="627"/>
      <c r="R690" s="628"/>
    </row>
    <row r="691" ht="16.5" customHeight="1">
      <c r="A691" s="650"/>
      <c r="B691" s="650"/>
      <c r="C691" s="651"/>
      <c r="D691" s="651"/>
      <c r="E691" s="650"/>
      <c r="F691" s="650"/>
      <c r="G691" s="652"/>
      <c r="H691" s="650"/>
      <c r="I691" s="650"/>
      <c r="J691" s="651"/>
      <c r="K691" s="651"/>
      <c r="L691" s="653"/>
      <c r="M691" s="653"/>
      <c r="N691" s="653"/>
      <c r="O691" s="651"/>
      <c r="P691" s="627"/>
      <c r="Q691" s="627"/>
      <c r="R691" s="628"/>
    </row>
    <row r="692" ht="16.5" customHeight="1">
      <c r="A692" s="650"/>
      <c r="B692" s="650"/>
      <c r="C692" s="651"/>
      <c r="D692" s="651"/>
      <c r="E692" s="650"/>
      <c r="F692" s="650"/>
      <c r="G692" s="652"/>
      <c r="H692" s="650"/>
      <c r="I692" s="650"/>
      <c r="J692" s="651"/>
      <c r="K692" s="651"/>
      <c r="L692" s="653"/>
      <c r="M692" s="653"/>
      <c r="N692" s="653"/>
      <c r="O692" s="651"/>
      <c r="P692" s="627"/>
      <c r="Q692" s="627"/>
      <c r="R692" s="628"/>
    </row>
    <row r="693" ht="16.5" customHeight="1">
      <c r="A693" s="650"/>
      <c r="B693" s="650"/>
      <c r="C693" s="651"/>
      <c r="D693" s="651"/>
      <c r="E693" s="650"/>
      <c r="F693" s="650"/>
      <c r="G693" s="652"/>
      <c r="H693" s="650"/>
      <c r="I693" s="650"/>
      <c r="J693" s="651"/>
      <c r="K693" s="651"/>
      <c r="L693" s="653"/>
      <c r="M693" s="653"/>
      <c r="N693" s="653"/>
      <c r="O693" s="651"/>
      <c r="P693" s="627"/>
      <c r="Q693" s="627"/>
      <c r="R693" s="628"/>
    </row>
    <row r="694" ht="16.5" customHeight="1">
      <c r="A694" s="650"/>
      <c r="B694" s="650"/>
      <c r="C694" s="651"/>
      <c r="D694" s="651"/>
      <c r="E694" s="650"/>
      <c r="F694" s="650"/>
      <c r="G694" s="652"/>
      <c r="H694" s="650"/>
      <c r="I694" s="650"/>
      <c r="J694" s="651"/>
      <c r="K694" s="651"/>
      <c r="L694" s="653"/>
      <c r="M694" s="653"/>
      <c r="N694" s="653"/>
      <c r="O694" s="651"/>
      <c r="P694" s="627"/>
      <c r="Q694" s="627"/>
      <c r="R694" s="628"/>
    </row>
    <row r="695" ht="16.5" customHeight="1">
      <c r="A695" s="650"/>
      <c r="B695" s="650"/>
      <c r="C695" s="651"/>
      <c r="D695" s="651"/>
      <c r="E695" s="650"/>
      <c r="F695" s="650"/>
      <c r="G695" s="652"/>
      <c r="H695" s="650"/>
      <c r="I695" s="650"/>
      <c r="J695" s="651"/>
      <c r="K695" s="651"/>
      <c r="L695" s="653"/>
      <c r="M695" s="653"/>
      <c r="N695" s="653"/>
      <c r="O695" s="651"/>
      <c r="P695" s="627"/>
      <c r="Q695" s="627"/>
      <c r="R695" s="628"/>
    </row>
    <row r="696" ht="16.5" customHeight="1">
      <c r="A696" s="650"/>
      <c r="B696" s="650"/>
      <c r="C696" s="651"/>
      <c r="D696" s="651"/>
      <c r="E696" s="650"/>
      <c r="F696" s="650"/>
      <c r="G696" s="652"/>
      <c r="H696" s="650"/>
      <c r="I696" s="650"/>
      <c r="J696" s="651"/>
      <c r="K696" s="651"/>
      <c r="L696" s="653"/>
      <c r="M696" s="653"/>
      <c r="N696" s="653"/>
      <c r="O696" s="651"/>
      <c r="P696" s="627"/>
      <c r="Q696" s="627"/>
      <c r="R696" s="628"/>
    </row>
    <row r="697" ht="16.5" customHeight="1">
      <c r="A697" s="650"/>
      <c r="B697" s="650"/>
      <c r="C697" s="651"/>
      <c r="D697" s="651"/>
      <c r="E697" s="650"/>
      <c r="F697" s="650"/>
      <c r="G697" s="652"/>
      <c r="H697" s="650"/>
      <c r="I697" s="650"/>
      <c r="J697" s="651"/>
      <c r="K697" s="651"/>
      <c r="L697" s="653"/>
      <c r="M697" s="653"/>
      <c r="N697" s="653"/>
      <c r="O697" s="651"/>
      <c r="P697" s="627"/>
      <c r="Q697" s="627"/>
      <c r="R697" s="628"/>
    </row>
    <row r="698" ht="16.5" customHeight="1">
      <c r="A698" s="650"/>
      <c r="B698" s="650"/>
      <c r="C698" s="651"/>
      <c r="D698" s="651"/>
      <c r="E698" s="650"/>
      <c r="F698" s="650"/>
      <c r="G698" s="652"/>
      <c r="H698" s="650"/>
      <c r="I698" s="650"/>
      <c r="J698" s="651"/>
      <c r="K698" s="651"/>
      <c r="L698" s="653"/>
      <c r="M698" s="653"/>
      <c r="N698" s="653"/>
      <c r="O698" s="651"/>
      <c r="P698" s="627"/>
      <c r="Q698" s="627"/>
      <c r="R698" s="628"/>
    </row>
    <row r="699" ht="16.5" customHeight="1">
      <c r="A699" s="650"/>
      <c r="B699" s="650"/>
      <c r="C699" s="651"/>
      <c r="D699" s="651"/>
      <c r="E699" s="650"/>
      <c r="F699" s="650"/>
      <c r="G699" s="652"/>
      <c r="H699" s="650"/>
      <c r="I699" s="650"/>
      <c r="J699" s="651"/>
      <c r="K699" s="651"/>
      <c r="L699" s="653"/>
      <c r="M699" s="653"/>
      <c r="N699" s="653"/>
      <c r="O699" s="651"/>
      <c r="P699" s="627"/>
      <c r="Q699" s="627"/>
      <c r="R699" s="628"/>
    </row>
    <row r="700" ht="16.5" customHeight="1">
      <c r="A700" s="650"/>
      <c r="B700" s="650"/>
      <c r="C700" s="651"/>
      <c r="D700" s="651"/>
      <c r="E700" s="650"/>
      <c r="F700" s="650"/>
      <c r="G700" s="652"/>
      <c r="H700" s="650"/>
      <c r="I700" s="650"/>
      <c r="J700" s="651"/>
      <c r="K700" s="651"/>
      <c r="L700" s="653"/>
      <c r="M700" s="653"/>
      <c r="N700" s="653"/>
      <c r="O700" s="651"/>
      <c r="P700" s="627"/>
      <c r="Q700" s="627"/>
      <c r="R700" s="628"/>
    </row>
    <row r="701" ht="16.5" customHeight="1">
      <c r="A701" s="650"/>
      <c r="B701" s="650"/>
      <c r="C701" s="651"/>
      <c r="D701" s="651"/>
      <c r="E701" s="650"/>
      <c r="F701" s="650"/>
      <c r="G701" s="652"/>
      <c r="H701" s="650"/>
      <c r="I701" s="650"/>
      <c r="J701" s="651"/>
      <c r="K701" s="651"/>
      <c r="L701" s="653"/>
      <c r="M701" s="653"/>
      <c r="N701" s="653"/>
      <c r="O701" s="651"/>
      <c r="P701" s="627"/>
      <c r="Q701" s="627"/>
      <c r="R701" s="628"/>
    </row>
    <row r="702" ht="16.5" customHeight="1">
      <c r="A702" s="650"/>
      <c r="B702" s="650"/>
      <c r="C702" s="651"/>
      <c r="D702" s="651"/>
      <c r="E702" s="650"/>
      <c r="F702" s="650"/>
      <c r="G702" s="652"/>
      <c r="H702" s="650"/>
      <c r="I702" s="650"/>
      <c r="J702" s="651"/>
      <c r="K702" s="651"/>
      <c r="L702" s="653"/>
      <c r="M702" s="653"/>
      <c r="N702" s="653"/>
      <c r="O702" s="651"/>
      <c r="P702" s="627"/>
      <c r="Q702" s="627"/>
      <c r="R702" s="628"/>
    </row>
    <row r="703" ht="16.5" customHeight="1">
      <c r="A703" s="650"/>
      <c r="B703" s="650"/>
      <c r="C703" s="651"/>
      <c r="D703" s="651"/>
      <c r="E703" s="650"/>
      <c r="F703" s="650"/>
      <c r="G703" s="652"/>
      <c r="H703" s="650"/>
      <c r="I703" s="650"/>
      <c r="J703" s="651"/>
      <c r="K703" s="651"/>
      <c r="L703" s="653"/>
      <c r="M703" s="653"/>
      <c r="N703" s="653"/>
      <c r="O703" s="651"/>
      <c r="P703" s="627"/>
      <c r="Q703" s="627"/>
      <c r="R703" s="628"/>
    </row>
    <row r="704" ht="16.5" customHeight="1">
      <c r="A704" s="650"/>
      <c r="B704" s="650"/>
      <c r="C704" s="651"/>
      <c r="D704" s="651"/>
      <c r="E704" s="650"/>
      <c r="F704" s="650"/>
      <c r="G704" s="652"/>
      <c r="H704" s="650"/>
      <c r="I704" s="650"/>
      <c r="J704" s="651"/>
      <c r="K704" s="651"/>
      <c r="L704" s="653"/>
      <c r="M704" s="653"/>
      <c r="N704" s="653"/>
      <c r="O704" s="651"/>
      <c r="P704" s="627"/>
      <c r="Q704" s="627"/>
      <c r="R704" s="628"/>
    </row>
    <row r="705" ht="16.5" customHeight="1">
      <c r="A705" s="650"/>
      <c r="B705" s="650"/>
      <c r="C705" s="651"/>
      <c r="D705" s="651"/>
      <c r="E705" s="650"/>
      <c r="F705" s="650"/>
      <c r="G705" s="652"/>
      <c r="H705" s="650"/>
      <c r="I705" s="650"/>
      <c r="J705" s="651"/>
      <c r="K705" s="651"/>
      <c r="L705" s="653"/>
      <c r="M705" s="653"/>
      <c r="N705" s="653"/>
      <c r="O705" s="651"/>
      <c r="P705" s="627"/>
      <c r="Q705" s="627"/>
      <c r="R705" s="628"/>
    </row>
    <row r="706" ht="16.5" customHeight="1">
      <c r="A706" s="650"/>
      <c r="B706" s="650"/>
      <c r="C706" s="651"/>
      <c r="D706" s="651"/>
      <c r="E706" s="650"/>
      <c r="F706" s="650"/>
      <c r="G706" s="652"/>
      <c r="H706" s="650"/>
      <c r="I706" s="650"/>
      <c r="J706" s="651"/>
      <c r="K706" s="651"/>
      <c r="L706" s="653"/>
      <c r="M706" s="653"/>
      <c r="N706" s="653"/>
      <c r="O706" s="651"/>
      <c r="P706" s="627"/>
      <c r="Q706" s="627"/>
      <c r="R706" s="628"/>
    </row>
    <row r="707" ht="16.5" customHeight="1">
      <c r="A707" s="650"/>
      <c r="B707" s="650"/>
      <c r="C707" s="651"/>
      <c r="D707" s="651"/>
      <c r="E707" s="650"/>
      <c r="F707" s="650"/>
      <c r="G707" s="652"/>
      <c r="H707" s="650"/>
      <c r="I707" s="650"/>
      <c r="J707" s="651"/>
      <c r="K707" s="651"/>
      <c r="L707" s="653"/>
      <c r="M707" s="653"/>
      <c r="N707" s="653"/>
      <c r="O707" s="651"/>
      <c r="P707" s="627"/>
      <c r="Q707" s="627"/>
      <c r="R707" s="628"/>
    </row>
    <row r="708" ht="16.5" customHeight="1">
      <c r="A708" s="650"/>
      <c r="B708" s="650"/>
      <c r="C708" s="651"/>
      <c r="D708" s="651"/>
      <c r="E708" s="650"/>
      <c r="F708" s="650"/>
      <c r="G708" s="652"/>
      <c r="H708" s="650"/>
      <c r="I708" s="650"/>
      <c r="J708" s="651"/>
      <c r="K708" s="651"/>
      <c r="L708" s="653"/>
      <c r="M708" s="653"/>
      <c r="N708" s="653"/>
      <c r="O708" s="651"/>
      <c r="P708" s="627"/>
      <c r="Q708" s="627"/>
      <c r="R708" s="628"/>
    </row>
    <row r="709" ht="16.5" customHeight="1">
      <c r="A709" s="650"/>
      <c r="B709" s="650"/>
      <c r="C709" s="651"/>
      <c r="D709" s="651"/>
      <c r="E709" s="650"/>
      <c r="F709" s="650"/>
      <c r="G709" s="652"/>
      <c r="H709" s="650"/>
      <c r="I709" s="650"/>
      <c r="J709" s="651"/>
      <c r="K709" s="651"/>
      <c r="L709" s="653"/>
      <c r="M709" s="653"/>
      <c r="N709" s="653"/>
      <c r="O709" s="651"/>
      <c r="P709" s="627"/>
      <c r="Q709" s="627"/>
      <c r="R709" s="628"/>
    </row>
    <row r="710" ht="16.5" customHeight="1">
      <c r="A710" s="650"/>
      <c r="B710" s="650"/>
      <c r="C710" s="651"/>
      <c r="D710" s="651"/>
      <c r="E710" s="650"/>
      <c r="F710" s="650"/>
      <c r="G710" s="652"/>
      <c r="H710" s="650"/>
      <c r="I710" s="650"/>
      <c r="J710" s="651"/>
      <c r="K710" s="651"/>
      <c r="L710" s="653"/>
      <c r="M710" s="653"/>
      <c r="N710" s="653"/>
      <c r="O710" s="651"/>
      <c r="P710" s="627"/>
      <c r="Q710" s="627"/>
      <c r="R710" s="628"/>
    </row>
    <row r="711" ht="16.5" customHeight="1">
      <c r="A711" s="650"/>
      <c r="B711" s="650"/>
      <c r="C711" s="651"/>
      <c r="D711" s="651"/>
      <c r="E711" s="650"/>
      <c r="F711" s="650"/>
      <c r="G711" s="652"/>
      <c r="H711" s="650"/>
      <c r="I711" s="650"/>
      <c r="J711" s="651"/>
      <c r="K711" s="651"/>
      <c r="L711" s="653"/>
      <c r="M711" s="653"/>
      <c r="N711" s="653"/>
      <c r="O711" s="651"/>
      <c r="P711" s="627"/>
      <c r="Q711" s="627"/>
      <c r="R711" s="628"/>
    </row>
    <row r="712" ht="16.5" customHeight="1">
      <c r="A712" s="650"/>
      <c r="B712" s="650"/>
      <c r="C712" s="651"/>
      <c r="D712" s="651"/>
      <c r="E712" s="650"/>
      <c r="F712" s="650"/>
      <c r="G712" s="652"/>
      <c r="H712" s="650"/>
      <c r="I712" s="650"/>
      <c r="J712" s="651"/>
      <c r="K712" s="651"/>
      <c r="L712" s="653"/>
      <c r="M712" s="653"/>
      <c r="N712" s="653"/>
      <c r="O712" s="651"/>
      <c r="P712" s="627"/>
      <c r="Q712" s="627"/>
      <c r="R712" s="628"/>
    </row>
    <row r="713" ht="16.5" customHeight="1">
      <c r="A713" s="650"/>
      <c r="B713" s="650"/>
      <c r="C713" s="651"/>
      <c r="D713" s="651"/>
      <c r="E713" s="650"/>
      <c r="F713" s="650"/>
      <c r="G713" s="652"/>
      <c r="H713" s="650"/>
      <c r="I713" s="650"/>
      <c r="J713" s="651"/>
      <c r="K713" s="651"/>
      <c r="L713" s="653"/>
      <c r="M713" s="653"/>
      <c r="N713" s="653"/>
      <c r="O713" s="651"/>
      <c r="P713" s="627"/>
      <c r="Q713" s="627"/>
      <c r="R713" s="628"/>
    </row>
    <row r="714" ht="16.5" customHeight="1">
      <c r="A714" s="650"/>
      <c r="B714" s="650"/>
      <c r="C714" s="651"/>
      <c r="D714" s="651"/>
      <c r="E714" s="650"/>
      <c r="F714" s="650"/>
      <c r="G714" s="652"/>
      <c r="H714" s="650"/>
      <c r="I714" s="650"/>
      <c r="J714" s="651"/>
      <c r="K714" s="651"/>
      <c r="L714" s="653"/>
      <c r="M714" s="653"/>
      <c r="N714" s="653"/>
      <c r="O714" s="651"/>
      <c r="P714" s="627"/>
      <c r="Q714" s="627"/>
      <c r="R714" s="628"/>
    </row>
    <row r="715" ht="16.5" customHeight="1">
      <c r="A715" s="650"/>
      <c r="B715" s="650"/>
      <c r="C715" s="651"/>
      <c r="D715" s="651"/>
      <c r="E715" s="650"/>
      <c r="F715" s="650"/>
      <c r="G715" s="652"/>
      <c r="H715" s="650"/>
      <c r="I715" s="650"/>
      <c r="J715" s="651"/>
      <c r="K715" s="651"/>
      <c r="L715" s="653"/>
      <c r="M715" s="653"/>
      <c r="N715" s="653"/>
      <c r="O715" s="651"/>
      <c r="P715" s="627"/>
      <c r="Q715" s="627"/>
      <c r="R715" s="628"/>
    </row>
    <row r="716" ht="16.5" customHeight="1">
      <c r="A716" s="650"/>
      <c r="B716" s="650"/>
      <c r="C716" s="651"/>
      <c r="D716" s="651"/>
      <c r="E716" s="650"/>
      <c r="F716" s="650"/>
      <c r="G716" s="652"/>
      <c r="H716" s="650"/>
      <c r="I716" s="650"/>
      <c r="J716" s="651"/>
      <c r="K716" s="651"/>
      <c r="L716" s="653"/>
      <c r="M716" s="653"/>
      <c r="N716" s="653"/>
      <c r="O716" s="651"/>
      <c r="P716" s="627"/>
      <c r="Q716" s="627"/>
      <c r="R716" s="628"/>
    </row>
    <row r="717" ht="16.5" customHeight="1">
      <c r="A717" s="650"/>
      <c r="B717" s="650"/>
      <c r="C717" s="651"/>
      <c r="D717" s="651"/>
      <c r="E717" s="650"/>
      <c r="F717" s="650"/>
      <c r="G717" s="652"/>
      <c r="H717" s="650"/>
      <c r="I717" s="650"/>
      <c r="J717" s="651"/>
      <c r="K717" s="651"/>
      <c r="L717" s="653"/>
      <c r="M717" s="653"/>
      <c r="N717" s="653"/>
      <c r="O717" s="651"/>
      <c r="P717" s="627"/>
      <c r="Q717" s="627"/>
      <c r="R717" s="628"/>
    </row>
    <row r="718" ht="16.5" customHeight="1">
      <c r="A718" s="650"/>
      <c r="B718" s="650"/>
      <c r="C718" s="651"/>
      <c r="D718" s="651"/>
      <c r="E718" s="650"/>
      <c r="F718" s="650"/>
      <c r="G718" s="652"/>
      <c r="H718" s="650"/>
      <c r="I718" s="650"/>
      <c r="J718" s="651"/>
      <c r="K718" s="651"/>
      <c r="L718" s="653"/>
      <c r="M718" s="653"/>
      <c r="N718" s="653"/>
      <c r="O718" s="651"/>
      <c r="P718" s="627"/>
      <c r="Q718" s="627"/>
      <c r="R718" s="628"/>
    </row>
    <row r="719" ht="16.5" customHeight="1">
      <c r="A719" s="650"/>
      <c r="B719" s="650"/>
      <c r="C719" s="651"/>
      <c r="D719" s="651"/>
      <c r="E719" s="650"/>
      <c r="F719" s="650"/>
      <c r="G719" s="652"/>
      <c r="H719" s="650"/>
      <c r="I719" s="650"/>
      <c r="J719" s="651"/>
      <c r="K719" s="651"/>
      <c r="L719" s="653"/>
      <c r="M719" s="653"/>
      <c r="N719" s="653"/>
      <c r="O719" s="651"/>
      <c r="P719" s="627"/>
      <c r="Q719" s="627"/>
      <c r="R719" s="628"/>
    </row>
    <row r="720" ht="16.5" customHeight="1">
      <c r="A720" s="650"/>
      <c r="B720" s="650"/>
      <c r="C720" s="651"/>
      <c r="D720" s="651"/>
      <c r="E720" s="650"/>
      <c r="F720" s="650"/>
      <c r="G720" s="652"/>
      <c r="H720" s="650"/>
      <c r="I720" s="650"/>
      <c r="J720" s="651"/>
      <c r="K720" s="651"/>
      <c r="L720" s="653"/>
      <c r="M720" s="653"/>
      <c r="N720" s="653"/>
      <c r="O720" s="651"/>
      <c r="P720" s="627"/>
      <c r="Q720" s="627"/>
      <c r="R720" s="628"/>
    </row>
    <row r="721" ht="16.5" customHeight="1">
      <c r="A721" s="650"/>
      <c r="B721" s="650"/>
      <c r="C721" s="651"/>
      <c r="D721" s="651"/>
      <c r="E721" s="650"/>
      <c r="F721" s="650"/>
      <c r="G721" s="652"/>
      <c r="H721" s="650"/>
      <c r="I721" s="650"/>
      <c r="J721" s="651"/>
      <c r="K721" s="651"/>
      <c r="L721" s="653"/>
      <c r="M721" s="653"/>
      <c r="N721" s="653"/>
      <c r="O721" s="651"/>
      <c r="P721" s="627"/>
      <c r="Q721" s="627"/>
      <c r="R721" s="628"/>
    </row>
    <row r="722" ht="16.5" customHeight="1">
      <c r="A722" s="650"/>
      <c r="B722" s="650"/>
      <c r="C722" s="651"/>
      <c r="D722" s="651"/>
      <c r="E722" s="650"/>
      <c r="F722" s="650"/>
      <c r="G722" s="652"/>
      <c r="H722" s="650"/>
      <c r="I722" s="650"/>
      <c r="J722" s="651"/>
      <c r="K722" s="651"/>
      <c r="L722" s="653"/>
      <c r="M722" s="653"/>
      <c r="N722" s="653"/>
      <c r="O722" s="651"/>
      <c r="P722" s="627"/>
      <c r="Q722" s="627"/>
      <c r="R722" s="628"/>
    </row>
    <row r="723" ht="16.5" customHeight="1">
      <c r="A723" s="650"/>
      <c r="B723" s="650"/>
      <c r="C723" s="651"/>
      <c r="D723" s="651"/>
      <c r="E723" s="650"/>
      <c r="F723" s="650"/>
      <c r="G723" s="652"/>
      <c r="H723" s="650"/>
      <c r="I723" s="650"/>
      <c r="J723" s="651"/>
      <c r="K723" s="651"/>
      <c r="L723" s="653"/>
      <c r="M723" s="653"/>
      <c r="N723" s="653"/>
      <c r="O723" s="651"/>
      <c r="P723" s="627"/>
      <c r="Q723" s="627"/>
      <c r="R723" s="628"/>
    </row>
    <row r="724" ht="16.5" customHeight="1">
      <c r="A724" s="650"/>
      <c r="B724" s="650"/>
      <c r="C724" s="651"/>
      <c r="D724" s="651"/>
      <c r="E724" s="650"/>
      <c r="F724" s="650"/>
      <c r="G724" s="652"/>
      <c r="H724" s="650"/>
      <c r="I724" s="650"/>
      <c r="J724" s="651"/>
      <c r="K724" s="651"/>
      <c r="L724" s="653"/>
      <c r="M724" s="653"/>
      <c r="N724" s="653"/>
      <c r="O724" s="651"/>
      <c r="P724" s="627"/>
      <c r="Q724" s="627"/>
      <c r="R724" s="628"/>
    </row>
    <row r="725" ht="16.5" customHeight="1">
      <c r="A725" s="650"/>
      <c r="B725" s="650"/>
      <c r="C725" s="651"/>
      <c r="D725" s="651"/>
      <c r="E725" s="650"/>
      <c r="F725" s="650"/>
      <c r="G725" s="652"/>
      <c r="H725" s="650"/>
      <c r="I725" s="650"/>
      <c r="J725" s="651"/>
      <c r="K725" s="651"/>
      <c r="L725" s="653"/>
      <c r="M725" s="653"/>
      <c r="N725" s="653"/>
      <c r="O725" s="651"/>
      <c r="P725" s="627"/>
      <c r="Q725" s="627"/>
      <c r="R725" s="628"/>
    </row>
    <row r="726" ht="16.5" customHeight="1">
      <c r="A726" s="650"/>
      <c r="B726" s="650"/>
      <c r="C726" s="651"/>
      <c r="D726" s="651"/>
      <c r="E726" s="650"/>
      <c r="F726" s="650"/>
      <c r="G726" s="652"/>
      <c r="H726" s="650"/>
      <c r="I726" s="650"/>
      <c r="J726" s="651"/>
      <c r="K726" s="651"/>
      <c r="L726" s="653"/>
      <c r="M726" s="653"/>
      <c r="N726" s="653"/>
      <c r="O726" s="651"/>
      <c r="P726" s="627"/>
      <c r="Q726" s="627"/>
      <c r="R726" s="628"/>
    </row>
    <row r="727" ht="16.5" customHeight="1">
      <c r="A727" s="650"/>
      <c r="B727" s="650"/>
      <c r="C727" s="651"/>
      <c r="D727" s="651"/>
      <c r="E727" s="650"/>
      <c r="F727" s="650"/>
      <c r="G727" s="652"/>
      <c r="H727" s="650"/>
      <c r="I727" s="650"/>
      <c r="J727" s="651"/>
      <c r="K727" s="651"/>
      <c r="L727" s="653"/>
      <c r="M727" s="653"/>
      <c r="N727" s="653"/>
      <c r="O727" s="651"/>
      <c r="P727" s="627"/>
      <c r="Q727" s="627"/>
      <c r="R727" s="628"/>
    </row>
    <row r="728" ht="16.5" customHeight="1">
      <c r="A728" s="650"/>
      <c r="B728" s="650"/>
      <c r="C728" s="651"/>
      <c r="D728" s="651"/>
      <c r="E728" s="650"/>
      <c r="F728" s="650"/>
      <c r="G728" s="652"/>
      <c r="H728" s="650"/>
      <c r="I728" s="650"/>
      <c r="J728" s="651"/>
      <c r="K728" s="651"/>
      <c r="L728" s="653"/>
      <c r="M728" s="653"/>
      <c r="N728" s="653"/>
      <c r="O728" s="651"/>
      <c r="P728" s="627"/>
      <c r="Q728" s="627"/>
      <c r="R728" s="628"/>
    </row>
    <row r="729" ht="16.5" customHeight="1">
      <c r="A729" s="650"/>
      <c r="B729" s="650"/>
      <c r="C729" s="651"/>
      <c r="D729" s="651"/>
      <c r="E729" s="650"/>
      <c r="F729" s="650"/>
      <c r="G729" s="652"/>
      <c r="H729" s="650"/>
      <c r="I729" s="650"/>
      <c r="J729" s="651"/>
      <c r="K729" s="651"/>
      <c r="L729" s="653"/>
      <c r="M729" s="653"/>
      <c r="N729" s="653"/>
      <c r="O729" s="651"/>
      <c r="P729" s="627"/>
      <c r="Q729" s="627"/>
      <c r="R729" s="628"/>
    </row>
    <row r="730" ht="16.5" customHeight="1">
      <c r="A730" s="650"/>
      <c r="B730" s="650"/>
      <c r="C730" s="651"/>
      <c r="D730" s="651"/>
      <c r="E730" s="650"/>
      <c r="F730" s="650"/>
      <c r="G730" s="652"/>
      <c r="H730" s="650"/>
      <c r="I730" s="650"/>
      <c r="J730" s="651"/>
      <c r="K730" s="651"/>
      <c r="L730" s="653"/>
      <c r="M730" s="653"/>
      <c r="N730" s="653"/>
      <c r="O730" s="651"/>
      <c r="P730" s="627"/>
      <c r="Q730" s="627"/>
      <c r="R730" s="628"/>
    </row>
    <row r="731" ht="16.5" customHeight="1">
      <c r="A731" s="650"/>
      <c r="B731" s="650"/>
      <c r="C731" s="651"/>
      <c r="D731" s="651"/>
      <c r="E731" s="650"/>
      <c r="F731" s="650"/>
      <c r="G731" s="652"/>
      <c r="H731" s="650"/>
      <c r="I731" s="650"/>
      <c r="J731" s="651"/>
      <c r="K731" s="651"/>
      <c r="L731" s="653"/>
      <c r="M731" s="653"/>
      <c r="N731" s="653"/>
      <c r="O731" s="651"/>
      <c r="P731" s="627"/>
      <c r="Q731" s="627"/>
      <c r="R731" s="628"/>
    </row>
    <row r="732" ht="16.5" customHeight="1">
      <c r="A732" s="650"/>
      <c r="B732" s="650"/>
      <c r="C732" s="651"/>
      <c r="D732" s="651"/>
      <c r="E732" s="650"/>
      <c r="F732" s="650"/>
      <c r="G732" s="652"/>
      <c r="H732" s="650"/>
      <c r="I732" s="650"/>
      <c r="J732" s="651"/>
      <c r="K732" s="651"/>
      <c r="L732" s="653"/>
      <c r="M732" s="653"/>
      <c r="N732" s="653"/>
      <c r="O732" s="651"/>
      <c r="P732" s="627"/>
      <c r="Q732" s="627"/>
      <c r="R732" s="628"/>
    </row>
    <row r="733" ht="16.5" customHeight="1">
      <c r="A733" s="650"/>
      <c r="B733" s="650"/>
      <c r="C733" s="651"/>
      <c r="D733" s="651"/>
      <c r="E733" s="650"/>
      <c r="F733" s="650"/>
      <c r="G733" s="652"/>
      <c r="H733" s="650"/>
      <c r="I733" s="650"/>
      <c r="J733" s="651"/>
      <c r="K733" s="651"/>
      <c r="L733" s="653"/>
      <c r="M733" s="653"/>
      <c r="N733" s="653"/>
      <c r="O733" s="651"/>
      <c r="P733" s="627"/>
      <c r="Q733" s="627"/>
      <c r="R733" s="628"/>
    </row>
    <row r="734" ht="16.5" customHeight="1">
      <c r="A734" s="650"/>
      <c r="B734" s="650"/>
      <c r="C734" s="651"/>
      <c r="D734" s="651"/>
      <c r="E734" s="650"/>
      <c r="F734" s="650"/>
      <c r="G734" s="652"/>
      <c r="H734" s="650"/>
      <c r="I734" s="650"/>
      <c r="J734" s="651"/>
      <c r="K734" s="651"/>
      <c r="L734" s="653"/>
      <c r="M734" s="653"/>
      <c r="N734" s="653"/>
      <c r="O734" s="651"/>
      <c r="P734" s="627"/>
      <c r="Q734" s="627"/>
      <c r="R734" s="628"/>
    </row>
    <row r="735" ht="16.5" customHeight="1">
      <c r="A735" s="650"/>
      <c r="B735" s="650"/>
      <c r="C735" s="651"/>
      <c r="D735" s="651"/>
      <c r="E735" s="650"/>
      <c r="F735" s="650"/>
      <c r="G735" s="652"/>
      <c r="H735" s="650"/>
      <c r="I735" s="650"/>
      <c r="J735" s="651"/>
      <c r="K735" s="651"/>
      <c r="L735" s="653"/>
      <c r="M735" s="653"/>
      <c r="N735" s="653"/>
      <c r="O735" s="651"/>
      <c r="P735" s="627"/>
      <c r="Q735" s="627"/>
      <c r="R735" s="628"/>
    </row>
    <row r="736" ht="16.5" customHeight="1">
      <c r="A736" s="650"/>
      <c r="B736" s="650"/>
      <c r="C736" s="651"/>
      <c r="D736" s="651"/>
      <c r="E736" s="650"/>
      <c r="F736" s="650"/>
      <c r="G736" s="652"/>
      <c r="H736" s="650"/>
      <c r="I736" s="650"/>
      <c r="J736" s="651"/>
      <c r="K736" s="651"/>
      <c r="L736" s="653"/>
      <c r="M736" s="653"/>
      <c r="N736" s="653"/>
      <c r="O736" s="651"/>
      <c r="P736" s="627"/>
      <c r="Q736" s="627"/>
      <c r="R736" s="628"/>
    </row>
    <row r="737" ht="16.5" customHeight="1">
      <c r="A737" s="650"/>
      <c r="B737" s="650"/>
      <c r="C737" s="651"/>
      <c r="D737" s="651"/>
      <c r="E737" s="650"/>
      <c r="F737" s="650"/>
      <c r="G737" s="652"/>
      <c r="H737" s="650"/>
      <c r="I737" s="650"/>
      <c r="J737" s="651"/>
      <c r="K737" s="651"/>
      <c r="L737" s="653"/>
      <c r="M737" s="653"/>
      <c r="N737" s="653"/>
      <c r="O737" s="651"/>
      <c r="P737" s="627"/>
      <c r="Q737" s="627"/>
      <c r="R737" s="628"/>
    </row>
    <row r="738" ht="16.5" customHeight="1">
      <c r="A738" s="650"/>
      <c r="B738" s="650"/>
      <c r="C738" s="651"/>
      <c r="D738" s="651"/>
      <c r="E738" s="650"/>
      <c r="F738" s="650"/>
      <c r="G738" s="652"/>
      <c r="H738" s="650"/>
      <c r="I738" s="650"/>
      <c r="J738" s="651"/>
      <c r="K738" s="651"/>
      <c r="L738" s="653"/>
      <c r="M738" s="653"/>
      <c r="N738" s="653"/>
      <c r="O738" s="651"/>
      <c r="P738" s="627"/>
      <c r="Q738" s="627"/>
      <c r="R738" s="628"/>
    </row>
    <row r="739" ht="16.5" customHeight="1">
      <c r="A739" s="650"/>
      <c r="B739" s="650"/>
      <c r="C739" s="651"/>
      <c r="D739" s="651"/>
      <c r="E739" s="650"/>
      <c r="F739" s="650"/>
      <c r="G739" s="652"/>
      <c r="H739" s="650"/>
      <c r="I739" s="650"/>
      <c r="J739" s="651"/>
      <c r="K739" s="651"/>
      <c r="L739" s="653"/>
      <c r="M739" s="653"/>
      <c r="N739" s="653"/>
      <c r="O739" s="651"/>
      <c r="P739" s="627"/>
      <c r="Q739" s="627"/>
      <c r="R739" s="628"/>
    </row>
    <row r="740" ht="16.5" customHeight="1">
      <c r="A740" s="650"/>
      <c r="B740" s="650"/>
      <c r="C740" s="651"/>
      <c r="D740" s="651"/>
      <c r="E740" s="650"/>
      <c r="F740" s="650"/>
      <c r="G740" s="652"/>
      <c r="H740" s="650"/>
      <c r="I740" s="650"/>
      <c r="J740" s="651"/>
      <c r="K740" s="651"/>
      <c r="L740" s="653"/>
      <c r="M740" s="653"/>
      <c r="N740" s="653"/>
      <c r="O740" s="651"/>
      <c r="P740" s="627"/>
      <c r="Q740" s="627"/>
      <c r="R740" s="628"/>
    </row>
    <row r="741" ht="16.5" customHeight="1">
      <c r="A741" s="650"/>
      <c r="B741" s="650"/>
      <c r="C741" s="651"/>
      <c r="D741" s="651"/>
      <c r="E741" s="650"/>
      <c r="F741" s="650"/>
      <c r="G741" s="652"/>
      <c r="H741" s="650"/>
      <c r="I741" s="650"/>
      <c r="J741" s="651"/>
      <c r="K741" s="651"/>
      <c r="L741" s="653"/>
      <c r="M741" s="653"/>
      <c r="N741" s="653"/>
      <c r="O741" s="651"/>
      <c r="P741" s="627"/>
      <c r="Q741" s="627"/>
      <c r="R741" s="628"/>
    </row>
    <row r="742" ht="16.5" customHeight="1">
      <c r="A742" s="650"/>
      <c r="B742" s="650"/>
      <c r="C742" s="651"/>
      <c r="D742" s="651"/>
      <c r="E742" s="650"/>
      <c r="F742" s="650"/>
      <c r="G742" s="652"/>
      <c r="H742" s="650"/>
      <c r="I742" s="650"/>
      <c r="J742" s="651"/>
      <c r="K742" s="651"/>
      <c r="L742" s="653"/>
      <c r="M742" s="653"/>
      <c r="N742" s="653"/>
      <c r="O742" s="651"/>
      <c r="P742" s="627"/>
      <c r="Q742" s="627"/>
      <c r="R742" s="628"/>
    </row>
    <row r="743" ht="16.5" customHeight="1">
      <c r="A743" s="650"/>
      <c r="B743" s="650"/>
      <c r="C743" s="651"/>
      <c r="D743" s="651"/>
      <c r="E743" s="650"/>
      <c r="F743" s="650"/>
      <c r="G743" s="652"/>
      <c r="H743" s="650"/>
      <c r="I743" s="650"/>
      <c r="J743" s="651"/>
      <c r="K743" s="651"/>
      <c r="L743" s="653"/>
      <c r="M743" s="653"/>
      <c r="N743" s="653"/>
      <c r="O743" s="651"/>
      <c r="P743" s="627"/>
      <c r="Q743" s="627"/>
      <c r="R743" s="628"/>
    </row>
    <row r="744" ht="16.5" customHeight="1">
      <c r="A744" s="650"/>
      <c r="B744" s="650"/>
      <c r="C744" s="651"/>
      <c r="D744" s="651"/>
      <c r="E744" s="650"/>
      <c r="F744" s="650"/>
      <c r="G744" s="652"/>
      <c r="H744" s="650"/>
      <c r="I744" s="650"/>
      <c r="J744" s="651"/>
      <c r="K744" s="651"/>
      <c r="L744" s="653"/>
      <c r="M744" s="653"/>
      <c r="N744" s="653"/>
      <c r="O744" s="651"/>
      <c r="P744" s="627"/>
      <c r="Q744" s="627"/>
      <c r="R744" s="628"/>
    </row>
    <row r="745" ht="16.5" customHeight="1">
      <c r="A745" s="650"/>
      <c r="B745" s="650"/>
      <c r="C745" s="651"/>
      <c r="D745" s="651"/>
      <c r="E745" s="650"/>
      <c r="F745" s="650"/>
      <c r="G745" s="652"/>
      <c r="H745" s="650"/>
      <c r="I745" s="650"/>
      <c r="J745" s="651"/>
      <c r="K745" s="651"/>
      <c r="L745" s="653"/>
      <c r="M745" s="653"/>
      <c r="N745" s="653"/>
      <c r="O745" s="651"/>
      <c r="P745" s="627"/>
      <c r="Q745" s="627"/>
      <c r="R745" s="628"/>
    </row>
    <row r="746" ht="16.5" customHeight="1">
      <c r="A746" s="650"/>
      <c r="B746" s="650"/>
      <c r="C746" s="651"/>
      <c r="D746" s="651"/>
      <c r="E746" s="650"/>
      <c r="F746" s="650"/>
      <c r="G746" s="652"/>
      <c r="H746" s="650"/>
      <c r="I746" s="650"/>
      <c r="J746" s="651"/>
      <c r="K746" s="651"/>
      <c r="L746" s="653"/>
      <c r="M746" s="653"/>
      <c r="N746" s="653"/>
      <c r="O746" s="651"/>
      <c r="P746" s="627"/>
      <c r="Q746" s="627"/>
      <c r="R746" s="628"/>
    </row>
    <row r="747" ht="16.5" customHeight="1">
      <c r="A747" s="650"/>
      <c r="B747" s="650"/>
      <c r="C747" s="651"/>
      <c r="D747" s="651"/>
      <c r="E747" s="650"/>
      <c r="F747" s="650"/>
      <c r="G747" s="652"/>
      <c r="H747" s="650"/>
      <c r="I747" s="650"/>
      <c r="J747" s="651"/>
      <c r="K747" s="651"/>
      <c r="L747" s="653"/>
      <c r="M747" s="653"/>
      <c r="N747" s="653"/>
      <c r="O747" s="651"/>
      <c r="P747" s="627"/>
      <c r="Q747" s="627"/>
      <c r="R747" s="628"/>
    </row>
    <row r="748" ht="16.5" customHeight="1">
      <c r="A748" s="650"/>
      <c r="B748" s="650"/>
      <c r="C748" s="651"/>
      <c r="D748" s="651"/>
      <c r="E748" s="650"/>
      <c r="F748" s="650"/>
      <c r="G748" s="652"/>
      <c r="H748" s="650"/>
      <c r="I748" s="650"/>
      <c r="J748" s="651"/>
      <c r="K748" s="651"/>
      <c r="L748" s="653"/>
      <c r="M748" s="653"/>
      <c r="N748" s="653"/>
      <c r="O748" s="651"/>
      <c r="P748" s="627"/>
      <c r="Q748" s="627"/>
      <c r="R748" s="628"/>
    </row>
    <row r="749" ht="16.5" customHeight="1">
      <c r="A749" s="650"/>
      <c r="B749" s="650"/>
      <c r="C749" s="651"/>
      <c r="D749" s="651"/>
      <c r="E749" s="650"/>
      <c r="F749" s="650"/>
      <c r="G749" s="652"/>
      <c r="H749" s="650"/>
      <c r="I749" s="650"/>
      <c r="J749" s="651"/>
      <c r="K749" s="651"/>
      <c r="L749" s="653"/>
      <c r="M749" s="653"/>
      <c r="N749" s="653"/>
      <c r="O749" s="651"/>
      <c r="P749" s="627"/>
      <c r="Q749" s="627"/>
      <c r="R749" s="628"/>
    </row>
    <row r="750" ht="16.5" customHeight="1">
      <c r="A750" s="650"/>
      <c r="B750" s="650"/>
      <c r="C750" s="651"/>
      <c r="D750" s="651"/>
      <c r="E750" s="650"/>
      <c r="F750" s="650"/>
      <c r="G750" s="652"/>
      <c r="H750" s="650"/>
      <c r="I750" s="650"/>
      <c r="J750" s="651"/>
      <c r="K750" s="651"/>
      <c r="L750" s="653"/>
      <c r="M750" s="653"/>
      <c r="N750" s="653"/>
      <c r="O750" s="651"/>
      <c r="P750" s="627"/>
      <c r="Q750" s="627"/>
      <c r="R750" s="628"/>
    </row>
    <row r="751" ht="16.5" customHeight="1">
      <c r="A751" s="650"/>
      <c r="B751" s="650"/>
      <c r="C751" s="651"/>
      <c r="D751" s="651"/>
      <c r="E751" s="650"/>
      <c r="F751" s="650"/>
      <c r="G751" s="652"/>
      <c r="H751" s="650"/>
      <c r="I751" s="650"/>
      <c r="J751" s="651"/>
      <c r="K751" s="651"/>
      <c r="L751" s="653"/>
      <c r="M751" s="653"/>
      <c r="N751" s="653"/>
      <c r="O751" s="651"/>
      <c r="P751" s="627"/>
      <c r="Q751" s="627"/>
      <c r="R751" s="628"/>
    </row>
    <row r="752" ht="16.5" customHeight="1">
      <c r="A752" s="650"/>
      <c r="B752" s="650"/>
      <c r="C752" s="651"/>
      <c r="D752" s="651"/>
      <c r="E752" s="650"/>
      <c r="F752" s="650"/>
      <c r="G752" s="652"/>
      <c r="H752" s="650"/>
      <c r="I752" s="650"/>
      <c r="J752" s="651"/>
      <c r="K752" s="651"/>
      <c r="L752" s="653"/>
      <c r="M752" s="653"/>
      <c r="N752" s="653"/>
      <c r="O752" s="651"/>
      <c r="P752" s="627"/>
      <c r="Q752" s="627"/>
      <c r="R752" s="628"/>
    </row>
    <row r="753" ht="16.5" customHeight="1">
      <c r="A753" s="650"/>
      <c r="B753" s="650"/>
      <c r="C753" s="651"/>
      <c r="D753" s="651"/>
      <c r="E753" s="650"/>
      <c r="F753" s="650"/>
      <c r="G753" s="652"/>
      <c r="H753" s="650"/>
      <c r="I753" s="650"/>
      <c r="J753" s="651"/>
      <c r="K753" s="651"/>
      <c r="L753" s="653"/>
      <c r="M753" s="653"/>
      <c r="N753" s="653"/>
      <c r="O753" s="651"/>
      <c r="P753" s="627"/>
      <c r="Q753" s="627"/>
      <c r="R753" s="628"/>
    </row>
    <row r="754" ht="16.5" customHeight="1">
      <c r="A754" s="650"/>
      <c r="B754" s="650"/>
      <c r="C754" s="651"/>
      <c r="D754" s="651"/>
      <c r="E754" s="650"/>
      <c r="F754" s="650"/>
      <c r="G754" s="652"/>
      <c r="H754" s="650"/>
      <c r="I754" s="650"/>
      <c r="J754" s="651"/>
      <c r="K754" s="651"/>
      <c r="L754" s="653"/>
      <c r="M754" s="653"/>
      <c r="N754" s="653"/>
      <c r="O754" s="651"/>
      <c r="P754" s="627"/>
      <c r="Q754" s="627"/>
      <c r="R754" s="628"/>
    </row>
    <row r="755" ht="16.5" customHeight="1">
      <c r="A755" s="650"/>
      <c r="B755" s="650"/>
      <c r="C755" s="651"/>
      <c r="D755" s="651"/>
      <c r="E755" s="650"/>
      <c r="F755" s="650"/>
      <c r="G755" s="652"/>
      <c r="H755" s="650"/>
      <c r="I755" s="650"/>
      <c r="J755" s="651"/>
      <c r="K755" s="651"/>
      <c r="L755" s="653"/>
      <c r="M755" s="653"/>
      <c r="N755" s="653"/>
      <c r="O755" s="651"/>
      <c r="P755" s="627"/>
      <c r="Q755" s="627"/>
      <c r="R755" s="628"/>
    </row>
    <row r="756" ht="16.5" customHeight="1">
      <c r="A756" s="650"/>
      <c r="B756" s="650"/>
      <c r="C756" s="651"/>
      <c r="D756" s="651"/>
      <c r="E756" s="650"/>
      <c r="F756" s="650"/>
      <c r="G756" s="652"/>
      <c r="H756" s="650"/>
      <c r="I756" s="650"/>
      <c r="J756" s="651"/>
      <c r="K756" s="651"/>
      <c r="L756" s="653"/>
      <c r="M756" s="653"/>
      <c r="N756" s="653"/>
      <c r="O756" s="651"/>
      <c r="P756" s="627"/>
      <c r="Q756" s="627"/>
      <c r="R756" s="628"/>
    </row>
    <row r="757" ht="16.5" customHeight="1">
      <c r="A757" s="650"/>
      <c r="B757" s="650"/>
      <c r="C757" s="651"/>
      <c r="D757" s="651"/>
      <c r="E757" s="650"/>
      <c r="F757" s="650"/>
      <c r="G757" s="652"/>
      <c r="H757" s="650"/>
      <c r="I757" s="650"/>
      <c r="J757" s="651"/>
      <c r="K757" s="651"/>
      <c r="L757" s="653"/>
      <c r="M757" s="653"/>
      <c r="N757" s="653"/>
      <c r="O757" s="651"/>
      <c r="P757" s="627"/>
      <c r="Q757" s="627"/>
      <c r="R757" s="628"/>
    </row>
    <row r="758" ht="16.5" customHeight="1">
      <c r="A758" s="650"/>
      <c r="B758" s="650"/>
      <c r="C758" s="651"/>
      <c r="D758" s="651"/>
      <c r="E758" s="650"/>
      <c r="F758" s="650"/>
      <c r="G758" s="652"/>
      <c r="H758" s="650"/>
      <c r="I758" s="650"/>
      <c r="J758" s="651"/>
      <c r="K758" s="651"/>
      <c r="L758" s="653"/>
      <c r="M758" s="653"/>
      <c r="N758" s="653"/>
      <c r="O758" s="651"/>
      <c r="P758" s="627"/>
      <c r="Q758" s="627"/>
      <c r="R758" s="628"/>
    </row>
    <row r="759" ht="16.5" customHeight="1">
      <c r="A759" s="650"/>
      <c r="B759" s="650"/>
      <c r="C759" s="651"/>
      <c r="D759" s="651"/>
      <c r="E759" s="650"/>
      <c r="F759" s="650"/>
      <c r="G759" s="652"/>
      <c r="H759" s="650"/>
      <c r="I759" s="650"/>
      <c r="J759" s="651"/>
      <c r="K759" s="651"/>
      <c r="L759" s="653"/>
      <c r="M759" s="653"/>
      <c r="N759" s="653"/>
      <c r="O759" s="651"/>
      <c r="P759" s="627"/>
      <c r="Q759" s="627"/>
      <c r="R759" s="628"/>
    </row>
    <row r="760" ht="16.5" customHeight="1">
      <c r="A760" s="650"/>
      <c r="B760" s="650"/>
      <c r="C760" s="651"/>
      <c r="D760" s="651"/>
      <c r="E760" s="650"/>
      <c r="F760" s="650"/>
      <c r="G760" s="652"/>
      <c r="H760" s="650"/>
      <c r="I760" s="650"/>
      <c r="J760" s="651"/>
      <c r="K760" s="651"/>
      <c r="L760" s="653"/>
      <c r="M760" s="653"/>
      <c r="N760" s="653"/>
      <c r="O760" s="651"/>
      <c r="P760" s="627"/>
      <c r="Q760" s="627"/>
      <c r="R760" s="628"/>
    </row>
    <row r="761" ht="16.5" customHeight="1">
      <c r="A761" s="650"/>
      <c r="B761" s="650"/>
      <c r="C761" s="651"/>
      <c r="D761" s="651"/>
      <c r="E761" s="650"/>
      <c r="F761" s="650"/>
      <c r="G761" s="652"/>
      <c r="H761" s="650"/>
      <c r="I761" s="650"/>
      <c r="J761" s="651"/>
      <c r="K761" s="651"/>
      <c r="L761" s="653"/>
      <c r="M761" s="653"/>
      <c r="N761" s="653"/>
      <c r="O761" s="651"/>
      <c r="P761" s="627"/>
      <c r="Q761" s="627"/>
      <c r="R761" s="628"/>
    </row>
    <row r="762" ht="16.5" customHeight="1">
      <c r="A762" s="650"/>
      <c r="B762" s="650"/>
      <c r="C762" s="651"/>
      <c r="D762" s="651"/>
      <c r="E762" s="650"/>
      <c r="F762" s="650"/>
      <c r="G762" s="652"/>
      <c r="H762" s="650"/>
      <c r="I762" s="650"/>
      <c r="J762" s="651"/>
      <c r="K762" s="651"/>
      <c r="L762" s="653"/>
      <c r="M762" s="653"/>
      <c r="N762" s="653"/>
      <c r="O762" s="651"/>
      <c r="P762" s="627"/>
      <c r="Q762" s="627"/>
      <c r="R762" s="628"/>
    </row>
    <row r="763" ht="16.5" customHeight="1">
      <c r="A763" s="650"/>
      <c r="B763" s="650"/>
      <c r="C763" s="651"/>
      <c r="D763" s="651"/>
      <c r="E763" s="650"/>
      <c r="F763" s="650"/>
      <c r="G763" s="652"/>
      <c r="H763" s="650"/>
      <c r="I763" s="650"/>
      <c r="J763" s="651"/>
      <c r="K763" s="651"/>
      <c r="L763" s="653"/>
      <c r="M763" s="653"/>
      <c r="N763" s="653"/>
      <c r="O763" s="651"/>
      <c r="P763" s="627"/>
      <c r="Q763" s="627"/>
      <c r="R763" s="628"/>
    </row>
    <row r="764" ht="16.5" customHeight="1">
      <c r="A764" s="650"/>
      <c r="B764" s="650"/>
      <c r="C764" s="651"/>
      <c r="D764" s="651"/>
      <c r="E764" s="650"/>
      <c r="F764" s="650"/>
      <c r="G764" s="652"/>
      <c r="H764" s="650"/>
      <c r="I764" s="650"/>
      <c r="J764" s="651"/>
      <c r="K764" s="651"/>
      <c r="L764" s="653"/>
      <c r="M764" s="653"/>
      <c r="N764" s="653"/>
      <c r="O764" s="651"/>
      <c r="P764" s="627"/>
      <c r="Q764" s="627"/>
      <c r="R764" s="628"/>
    </row>
    <row r="765" ht="16.5" customHeight="1">
      <c r="A765" s="650"/>
      <c r="B765" s="650"/>
      <c r="C765" s="651"/>
      <c r="D765" s="651"/>
      <c r="E765" s="650"/>
      <c r="F765" s="650"/>
      <c r="G765" s="652"/>
      <c r="H765" s="650"/>
      <c r="I765" s="650"/>
      <c r="J765" s="651"/>
      <c r="K765" s="651"/>
      <c r="L765" s="653"/>
      <c r="M765" s="653"/>
      <c r="N765" s="653"/>
      <c r="O765" s="651"/>
      <c r="P765" s="627"/>
      <c r="Q765" s="627"/>
      <c r="R765" s="628"/>
    </row>
    <row r="766" ht="16.5" customHeight="1">
      <c r="A766" s="650"/>
      <c r="B766" s="650"/>
      <c r="C766" s="651"/>
      <c r="D766" s="651"/>
      <c r="E766" s="650"/>
      <c r="F766" s="650"/>
      <c r="G766" s="652"/>
      <c r="H766" s="650"/>
      <c r="I766" s="650"/>
      <c r="J766" s="651"/>
      <c r="K766" s="651"/>
      <c r="L766" s="653"/>
      <c r="M766" s="653"/>
      <c r="N766" s="653"/>
      <c r="O766" s="651"/>
      <c r="P766" s="627"/>
      <c r="Q766" s="627"/>
      <c r="R766" s="628"/>
    </row>
    <row r="767" ht="16.5" customHeight="1">
      <c r="A767" s="650"/>
      <c r="B767" s="650"/>
      <c r="C767" s="651"/>
      <c r="D767" s="651"/>
      <c r="E767" s="650"/>
      <c r="F767" s="650"/>
      <c r="G767" s="652"/>
      <c r="H767" s="650"/>
      <c r="I767" s="650"/>
      <c r="J767" s="651"/>
      <c r="K767" s="651"/>
      <c r="L767" s="653"/>
      <c r="M767" s="653"/>
      <c r="N767" s="653"/>
      <c r="O767" s="651"/>
      <c r="P767" s="627"/>
      <c r="Q767" s="627"/>
      <c r="R767" s="628"/>
    </row>
    <row r="768" ht="16.5" customHeight="1">
      <c r="A768" s="650"/>
      <c r="B768" s="650"/>
      <c r="C768" s="651"/>
      <c r="D768" s="651"/>
      <c r="E768" s="650"/>
      <c r="F768" s="650"/>
      <c r="G768" s="652"/>
      <c r="H768" s="650"/>
      <c r="I768" s="650"/>
      <c r="J768" s="651"/>
      <c r="K768" s="651"/>
      <c r="L768" s="653"/>
      <c r="M768" s="653"/>
      <c r="N768" s="653"/>
      <c r="O768" s="651"/>
      <c r="P768" s="627"/>
      <c r="Q768" s="627"/>
      <c r="R768" s="628"/>
    </row>
    <row r="769" ht="16.5" customHeight="1">
      <c r="A769" s="650"/>
      <c r="B769" s="650"/>
      <c r="C769" s="651"/>
      <c r="D769" s="651"/>
      <c r="E769" s="650"/>
      <c r="F769" s="650"/>
      <c r="G769" s="652"/>
      <c r="H769" s="650"/>
      <c r="I769" s="650"/>
      <c r="J769" s="651"/>
      <c r="K769" s="651"/>
      <c r="L769" s="653"/>
      <c r="M769" s="653"/>
      <c r="N769" s="653"/>
      <c r="O769" s="651"/>
      <c r="P769" s="627"/>
      <c r="Q769" s="627"/>
      <c r="R769" s="628"/>
    </row>
    <row r="770" ht="16.5" customHeight="1">
      <c r="A770" s="650"/>
      <c r="B770" s="650"/>
      <c r="C770" s="651"/>
      <c r="D770" s="651"/>
      <c r="E770" s="650"/>
      <c r="F770" s="650"/>
      <c r="G770" s="652"/>
      <c r="H770" s="650"/>
      <c r="I770" s="650"/>
      <c r="J770" s="651"/>
      <c r="K770" s="651"/>
      <c r="L770" s="653"/>
      <c r="M770" s="653"/>
      <c r="N770" s="653"/>
      <c r="O770" s="651"/>
      <c r="P770" s="627"/>
      <c r="Q770" s="627"/>
      <c r="R770" s="628"/>
    </row>
    <row r="771" ht="16.5" customHeight="1">
      <c r="A771" s="650"/>
      <c r="B771" s="650"/>
      <c r="C771" s="651"/>
      <c r="D771" s="651"/>
      <c r="E771" s="650"/>
      <c r="F771" s="650"/>
      <c r="G771" s="652"/>
      <c r="H771" s="650"/>
      <c r="I771" s="650"/>
      <c r="J771" s="651"/>
      <c r="K771" s="651"/>
      <c r="L771" s="653"/>
      <c r="M771" s="653"/>
      <c r="N771" s="653"/>
      <c r="O771" s="651"/>
      <c r="P771" s="627"/>
      <c r="Q771" s="627"/>
      <c r="R771" s="628"/>
    </row>
    <row r="772" ht="16.5" customHeight="1">
      <c r="A772" s="650"/>
      <c r="B772" s="650"/>
      <c r="C772" s="651"/>
      <c r="D772" s="651"/>
      <c r="E772" s="650"/>
      <c r="F772" s="650"/>
      <c r="G772" s="652"/>
      <c r="H772" s="650"/>
      <c r="I772" s="650"/>
      <c r="J772" s="651"/>
      <c r="K772" s="651"/>
      <c r="L772" s="653"/>
      <c r="M772" s="653"/>
      <c r="N772" s="653"/>
      <c r="O772" s="651"/>
      <c r="P772" s="627"/>
      <c r="Q772" s="627"/>
      <c r="R772" s="628"/>
    </row>
    <row r="773" ht="16.5" customHeight="1">
      <c r="A773" s="650"/>
      <c r="B773" s="650"/>
      <c r="C773" s="651"/>
      <c r="D773" s="651"/>
      <c r="E773" s="650"/>
      <c r="F773" s="650"/>
      <c r="G773" s="652"/>
      <c r="H773" s="650"/>
      <c r="I773" s="650"/>
      <c r="J773" s="651"/>
      <c r="K773" s="651"/>
      <c r="L773" s="653"/>
      <c r="M773" s="653"/>
      <c r="N773" s="653"/>
      <c r="O773" s="651"/>
      <c r="P773" s="627"/>
      <c r="Q773" s="627"/>
      <c r="R773" s="628"/>
    </row>
    <row r="774" ht="16.5" customHeight="1">
      <c r="A774" s="650"/>
      <c r="B774" s="650"/>
      <c r="C774" s="651"/>
      <c r="D774" s="651"/>
      <c r="E774" s="650"/>
      <c r="F774" s="650"/>
      <c r="G774" s="652"/>
      <c r="H774" s="650"/>
      <c r="I774" s="650"/>
      <c r="J774" s="651"/>
      <c r="K774" s="651"/>
      <c r="L774" s="653"/>
      <c r="M774" s="653"/>
      <c r="N774" s="653"/>
      <c r="O774" s="651"/>
      <c r="P774" s="627"/>
      <c r="Q774" s="627"/>
      <c r="R774" s="628"/>
    </row>
    <row r="775" ht="16.5" customHeight="1">
      <c r="A775" s="650"/>
      <c r="B775" s="650"/>
      <c r="C775" s="651"/>
      <c r="D775" s="651"/>
      <c r="E775" s="650"/>
      <c r="F775" s="650"/>
      <c r="G775" s="652"/>
      <c r="H775" s="650"/>
      <c r="I775" s="650"/>
      <c r="J775" s="651"/>
      <c r="K775" s="651"/>
      <c r="L775" s="653"/>
      <c r="M775" s="653"/>
      <c r="N775" s="653"/>
      <c r="O775" s="651"/>
      <c r="P775" s="627"/>
      <c r="Q775" s="627"/>
      <c r="R775" s="628"/>
    </row>
    <row r="776" ht="16.5" customHeight="1">
      <c r="A776" s="650"/>
      <c r="B776" s="650"/>
      <c r="C776" s="651"/>
      <c r="D776" s="651"/>
      <c r="E776" s="650"/>
      <c r="F776" s="650"/>
      <c r="G776" s="652"/>
      <c r="H776" s="650"/>
      <c r="I776" s="650"/>
      <c r="J776" s="651"/>
      <c r="K776" s="651"/>
      <c r="L776" s="653"/>
      <c r="M776" s="653"/>
      <c r="N776" s="653"/>
      <c r="O776" s="651"/>
      <c r="P776" s="627"/>
      <c r="Q776" s="627"/>
      <c r="R776" s="628"/>
    </row>
    <row r="777" ht="16.5" customHeight="1">
      <c r="A777" s="650"/>
      <c r="B777" s="650"/>
      <c r="C777" s="651"/>
      <c r="D777" s="651"/>
      <c r="E777" s="650"/>
      <c r="F777" s="650"/>
      <c r="G777" s="652"/>
      <c r="H777" s="650"/>
      <c r="I777" s="650"/>
      <c r="J777" s="651"/>
      <c r="K777" s="651"/>
      <c r="L777" s="653"/>
      <c r="M777" s="653"/>
      <c r="N777" s="653"/>
      <c r="O777" s="651"/>
      <c r="P777" s="627"/>
      <c r="Q777" s="627"/>
      <c r="R777" s="628"/>
    </row>
    <row r="778" ht="16.5" customHeight="1">
      <c r="A778" s="650"/>
      <c r="B778" s="650"/>
      <c r="C778" s="651"/>
      <c r="D778" s="651"/>
      <c r="E778" s="650"/>
      <c r="F778" s="650"/>
      <c r="G778" s="652"/>
      <c r="H778" s="650"/>
      <c r="I778" s="650"/>
      <c r="J778" s="651"/>
      <c r="K778" s="651"/>
      <c r="L778" s="653"/>
      <c r="M778" s="653"/>
      <c r="N778" s="653"/>
      <c r="O778" s="651"/>
      <c r="P778" s="627"/>
      <c r="Q778" s="627"/>
      <c r="R778" s="628"/>
    </row>
    <row r="779" ht="16.5" customHeight="1">
      <c r="A779" s="650"/>
      <c r="B779" s="650"/>
      <c r="C779" s="651"/>
      <c r="D779" s="651"/>
      <c r="E779" s="650"/>
      <c r="F779" s="650"/>
      <c r="G779" s="652"/>
      <c r="H779" s="650"/>
      <c r="I779" s="650"/>
      <c r="J779" s="651"/>
      <c r="K779" s="651"/>
      <c r="L779" s="653"/>
      <c r="M779" s="653"/>
      <c r="N779" s="653"/>
      <c r="O779" s="651"/>
      <c r="P779" s="627"/>
      <c r="Q779" s="627"/>
      <c r="R779" s="628"/>
    </row>
    <row r="780" ht="16.5" customHeight="1">
      <c r="A780" s="650"/>
      <c r="B780" s="650"/>
      <c r="C780" s="651"/>
      <c r="D780" s="651"/>
      <c r="E780" s="650"/>
      <c r="F780" s="650"/>
      <c r="G780" s="652"/>
      <c r="H780" s="650"/>
      <c r="I780" s="650"/>
      <c r="J780" s="651"/>
      <c r="K780" s="651"/>
      <c r="L780" s="653"/>
      <c r="M780" s="653"/>
      <c r="N780" s="653"/>
      <c r="O780" s="651"/>
      <c r="P780" s="627"/>
      <c r="Q780" s="627"/>
      <c r="R780" s="628"/>
    </row>
    <row r="781" ht="16.5" customHeight="1">
      <c r="A781" s="650"/>
      <c r="B781" s="650"/>
      <c r="C781" s="651"/>
      <c r="D781" s="651"/>
      <c r="E781" s="650"/>
      <c r="F781" s="650"/>
      <c r="G781" s="652"/>
      <c r="H781" s="650"/>
      <c r="I781" s="650"/>
      <c r="J781" s="651"/>
      <c r="K781" s="651"/>
      <c r="L781" s="653"/>
      <c r="M781" s="653"/>
      <c r="N781" s="653"/>
      <c r="O781" s="651"/>
      <c r="P781" s="627"/>
      <c r="Q781" s="627"/>
      <c r="R781" s="628"/>
    </row>
    <row r="782" ht="16.5" customHeight="1">
      <c r="A782" s="650"/>
      <c r="B782" s="650"/>
      <c r="C782" s="651"/>
      <c r="D782" s="651"/>
      <c r="E782" s="650"/>
      <c r="F782" s="650"/>
      <c r="G782" s="652"/>
      <c r="H782" s="650"/>
      <c r="I782" s="650"/>
      <c r="J782" s="651"/>
      <c r="K782" s="651"/>
      <c r="L782" s="653"/>
      <c r="M782" s="653"/>
      <c r="N782" s="653"/>
      <c r="O782" s="651"/>
      <c r="P782" s="627"/>
      <c r="Q782" s="627"/>
      <c r="R782" s="628"/>
    </row>
    <row r="783" ht="16.5" customHeight="1">
      <c r="A783" s="650"/>
      <c r="B783" s="650"/>
      <c r="C783" s="651"/>
      <c r="D783" s="651"/>
      <c r="E783" s="650"/>
      <c r="F783" s="650"/>
      <c r="G783" s="652"/>
      <c r="H783" s="650"/>
      <c r="I783" s="650"/>
      <c r="J783" s="651"/>
      <c r="K783" s="651"/>
      <c r="L783" s="653"/>
      <c r="M783" s="653"/>
      <c r="N783" s="653"/>
      <c r="O783" s="651"/>
      <c r="P783" s="627"/>
      <c r="Q783" s="627"/>
      <c r="R783" s="628"/>
    </row>
    <row r="784" ht="16.5" customHeight="1">
      <c r="A784" s="650"/>
      <c r="B784" s="650"/>
      <c r="C784" s="651"/>
      <c r="D784" s="651"/>
      <c r="E784" s="650"/>
      <c r="F784" s="650"/>
      <c r="G784" s="652"/>
      <c r="H784" s="650"/>
      <c r="I784" s="650"/>
      <c r="J784" s="651"/>
      <c r="K784" s="651"/>
      <c r="L784" s="653"/>
      <c r="M784" s="653"/>
      <c r="N784" s="653"/>
      <c r="O784" s="651"/>
      <c r="P784" s="627"/>
      <c r="Q784" s="627"/>
      <c r="R784" s="628"/>
    </row>
    <row r="785" ht="16.5" customHeight="1">
      <c r="A785" s="650"/>
      <c r="B785" s="650"/>
      <c r="C785" s="651"/>
      <c r="D785" s="651"/>
      <c r="E785" s="650"/>
      <c r="F785" s="650"/>
      <c r="G785" s="652"/>
      <c r="H785" s="650"/>
      <c r="I785" s="650"/>
      <c r="J785" s="651"/>
      <c r="K785" s="651"/>
      <c r="L785" s="653"/>
      <c r="M785" s="653"/>
      <c r="N785" s="653"/>
      <c r="O785" s="651"/>
      <c r="P785" s="627"/>
      <c r="Q785" s="627"/>
      <c r="R785" s="628"/>
    </row>
    <row r="786" ht="16.5" customHeight="1">
      <c r="A786" s="650"/>
      <c r="B786" s="650"/>
      <c r="C786" s="651"/>
      <c r="D786" s="651"/>
      <c r="E786" s="650"/>
      <c r="F786" s="650"/>
      <c r="G786" s="652"/>
      <c r="H786" s="650"/>
      <c r="I786" s="650"/>
      <c r="J786" s="651"/>
      <c r="K786" s="651"/>
      <c r="L786" s="653"/>
      <c r="M786" s="653"/>
      <c r="N786" s="653"/>
      <c r="O786" s="651"/>
      <c r="P786" s="627"/>
      <c r="Q786" s="627"/>
      <c r="R786" s="628"/>
    </row>
    <row r="787" ht="16.5" customHeight="1">
      <c r="A787" s="650"/>
      <c r="B787" s="650"/>
      <c r="C787" s="651"/>
      <c r="D787" s="651"/>
      <c r="E787" s="650"/>
      <c r="F787" s="650"/>
      <c r="G787" s="652"/>
      <c r="H787" s="650"/>
      <c r="I787" s="650"/>
      <c r="J787" s="651"/>
      <c r="K787" s="651"/>
      <c r="L787" s="653"/>
      <c r="M787" s="653"/>
      <c r="N787" s="653"/>
      <c r="O787" s="651"/>
      <c r="P787" s="627"/>
      <c r="Q787" s="627"/>
      <c r="R787" s="628"/>
    </row>
    <row r="788" ht="16.5" customHeight="1">
      <c r="A788" s="650"/>
      <c r="B788" s="650"/>
      <c r="C788" s="651"/>
      <c r="D788" s="651"/>
      <c r="E788" s="650"/>
      <c r="F788" s="650"/>
      <c r="G788" s="652"/>
      <c r="H788" s="650"/>
      <c r="I788" s="650"/>
      <c r="J788" s="651"/>
      <c r="K788" s="651"/>
      <c r="L788" s="653"/>
      <c r="M788" s="653"/>
      <c r="N788" s="653"/>
      <c r="O788" s="651"/>
      <c r="P788" s="627"/>
      <c r="Q788" s="627"/>
      <c r="R788" s="628"/>
    </row>
    <row r="789" ht="16.5" customHeight="1">
      <c r="A789" s="650"/>
      <c r="B789" s="650"/>
      <c r="C789" s="651"/>
      <c r="D789" s="651"/>
      <c r="E789" s="650"/>
      <c r="F789" s="650"/>
      <c r="G789" s="652"/>
      <c r="H789" s="650"/>
      <c r="I789" s="650"/>
      <c r="J789" s="651"/>
      <c r="K789" s="651"/>
      <c r="L789" s="653"/>
      <c r="M789" s="653"/>
      <c r="N789" s="653"/>
      <c r="O789" s="651"/>
      <c r="P789" s="627"/>
      <c r="Q789" s="627"/>
      <c r="R789" s="628"/>
    </row>
    <row r="790" ht="16.5" customHeight="1">
      <c r="A790" s="650"/>
      <c r="B790" s="650"/>
      <c r="C790" s="651"/>
      <c r="D790" s="651"/>
      <c r="E790" s="650"/>
      <c r="F790" s="650"/>
      <c r="G790" s="652"/>
      <c r="H790" s="650"/>
      <c r="I790" s="650"/>
      <c r="J790" s="651"/>
      <c r="K790" s="651"/>
      <c r="L790" s="653"/>
      <c r="M790" s="653"/>
      <c r="N790" s="653"/>
      <c r="O790" s="651"/>
      <c r="P790" s="627"/>
      <c r="Q790" s="627"/>
      <c r="R790" s="628"/>
    </row>
    <row r="791" ht="16.5" customHeight="1">
      <c r="A791" s="650"/>
      <c r="B791" s="650"/>
      <c r="C791" s="651"/>
      <c r="D791" s="651"/>
      <c r="E791" s="650"/>
      <c r="F791" s="650"/>
      <c r="G791" s="652"/>
      <c r="H791" s="650"/>
      <c r="I791" s="650"/>
      <c r="J791" s="651"/>
      <c r="K791" s="651"/>
      <c r="L791" s="653"/>
      <c r="M791" s="653"/>
      <c r="N791" s="653"/>
      <c r="O791" s="651"/>
      <c r="P791" s="627"/>
      <c r="Q791" s="627"/>
      <c r="R791" s="628"/>
    </row>
    <row r="792" ht="16.5" customHeight="1">
      <c r="A792" s="650"/>
      <c r="B792" s="650"/>
      <c r="C792" s="651"/>
      <c r="D792" s="651"/>
      <c r="E792" s="650"/>
      <c r="F792" s="650"/>
      <c r="G792" s="652"/>
      <c r="H792" s="650"/>
      <c r="I792" s="650"/>
      <c r="J792" s="651"/>
      <c r="K792" s="651"/>
      <c r="L792" s="653"/>
      <c r="M792" s="653"/>
      <c r="N792" s="653"/>
      <c r="O792" s="651"/>
      <c r="P792" s="627"/>
      <c r="Q792" s="627"/>
      <c r="R792" s="628"/>
    </row>
    <row r="793" ht="16.5" customHeight="1">
      <c r="A793" s="650"/>
      <c r="B793" s="650"/>
      <c r="C793" s="651"/>
      <c r="D793" s="651"/>
      <c r="E793" s="650"/>
      <c r="F793" s="650"/>
      <c r="G793" s="652"/>
      <c r="H793" s="650"/>
      <c r="I793" s="650"/>
      <c r="J793" s="651"/>
      <c r="K793" s="651"/>
      <c r="L793" s="653"/>
      <c r="M793" s="653"/>
      <c r="N793" s="653"/>
      <c r="O793" s="651"/>
      <c r="P793" s="627"/>
      <c r="Q793" s="627"/>
      <c r="R793" s="628"/>
    </row>
    <row r="794" ht="16.5" customHeight="1">
      <c r="A794" s="650"/>
      <c r="B794" s="650"/>
      <c r="C794" s="651"/>
      <c r="D794" s="651"/>
      <c r="E794" s="650"/>
      <c r="F794" s="650"/>
      <c r="G794" s="652"/>
      <c r="H794" s="650"/>
      <c r="I794" s="650"/>
      <c r="J794" s="651"/>
      <c r="K794" s="651"/>
      <c r="L794" s="653"/>
      <c r="M794" s="653"/>
      <c r="N794" s="653"/>
      <c r="O794" s="651"/>
      <c r="P794" s="627"/>
      <c r="Q794" s="627"/>
      <c r="R794" s="628"/>
    </row>
    <row r="795" ht="16.5" customHeight="1">
      <c r="A795" s="650"/>
      <c r="B795" s="650"/>
      <c r="C795" s="651"/>
      <c r="D795" s="651"/>
      <c r="E795" s="650"/>
      <c r="F795" s="650"/>
      <c r="G795" s="652"/>
      <c r="H795" s="650"/>
      <c r="I795" s="650"/>
      <c r="J795" s="651"/>
      <c r="K795" s="651"/>
      <c r="L795" s="653"/>
      <c r="M795" s="653"/>
      <c r="N795" s="653"/>
      <c r="O795" s="651"/>
      <c r="P795" s="627"/>
      <c r="Q795" s="627"/>
      <c r="R795" s="628"/>
    </row>
    <row r="796" ht="16.5" customHeight="1">
      <c r="A796" s="650"/>
      <c r="B796" s="650"/>
      <c r="C796" s="651"/>
      <c r="D796" s="651"/>
      <c r="E796" s="650"/>
      <c r="F796" s="650"/>
      <c r="G796" s="652"/>
      <c r="H796" s="650"/>
      <c r="I796" s="650"/>
      <c r="J796" s="651"/>
      <c r="K796" s="651"/>
      <c r="L796" s="653"/>
      <c r="M796" s="653"/>
      <c r="N796" s="653"/>
      <c r="O796" s="651"/>
      <c r="P796" s="627"/>
      <c r="Q796" s="627"/>
      <c r="R796" s="628"/>
    </row>
    <row r="797" ht="16.5" customHeight="1">
      <c r="A797" s="650"/>
      <c r="B797" s="650"/>
      <c r="C797" s="651"/>
      <c r="D797" s="651"/>
      <c r="E797" s="650"/>
      <c r="F797" s="650"/>
      <c r="G797" s="652"/>
      <c r="H797" s="650"/>
      <c r="I797" s="650"/>
      <c r="J797" s="651"/>
      <c r="K797" s="651"/>
      <c r="L797" s="653"/>
      <c r="M797" s="653"/>
      <c r="N797" s="653"/>
      <c r="O797" s="651"/>
      <c r="P797" s="627"/>
      <c r="Q797" s="627"/>
      <c r="R797" s="628"/>
    </row>
    <row r="798" ht="16.5" customHeight="1">
      <c r="A798" s="650"/>
      <c r="B798" s="650"/>
      <c r="C798" s="651"/>
      <c r="D798" s="651"/>
      <c r="E798" s="650"/>
      <c r="F798" s="650"/>
      <c r="G798" s="652"/>
      <c r="H798" s="650"/>
      <c r="I798" s="650"/>
      <c r="J798" s="651"/>
      <c r="K798" s="651"/>
      <c r="L798" s="653"/>
      <c r="M798" s="653"/>
      <c r="N798" s="653"/>
      <c r="O798" s="651"/>
      <c r="P798" s="627"/>
      <c r="Q798" s="627"/>
      <c r="R798" s="628"/>
    </row>
    <row r="799" ht="16.5" customHeight="1">
      <c r="A799" s="650"/>
      <c r="B799" s="650"/>
      <c r="C799" s="651"/>
      <c r="D799" s="651"/>
      <c r="E799" s="650"/>
      <c r="F799" s="650"/>
      <c r="G799" s="652"/>
      <c r="H799" s="650"/>
      <c r="I799" s="650"/>
      <c r="J799" s="651"/>
      <c r="K799" s="651"/>
      <c r="L799" s="653"/>
      <c r="M799" s="653"/>
      <c r="N799" s="653"/>
      <c r="O799" s="651"/>
      <c r="P799" s="627"/>
      <c r="Q799" s="627"/>
      <c r="R799" s="628"/>
    </row>
    <row r="800" ht="16.5" customHeight="1">
      <c r="A800" s="650"/>
      <c r="B800" s="650"/>
      <c r="C800" s="651"/>
      <c r="D800" s="651"/>
      <c r="E800" s="650"/>
      <c r="F800" s="650"/>
      <c r="G800" s="652"/>
      <c r="H800" s="650"/>
      <c r="I800" s="650"/>
      <c r="J800" s="651"/>
      <c r="K800" s="651"/>
      <c r="L800" s="653"/>
      <c r="M800" s="653"/>
      <c r="N800" s="653"/>
      <c r="O800" s="651"/>
      <c r="P800" s="627"/>
      <c r="Q800" s="627"/>
      <c r="R800" s="628"/>
    </row>
    <row r="801" ht="16.5" customHeight="1">
      <c r="A801" s="650"/>
      <c r="B801" s="650"/>
      <c r="C801" s="651"/>
      <c r="D801" s="651"/>
      <c r="E801" s="650"/>
      <c r="F801" s="650"/>
      <c r="G801" s="652"/>
      <c r="H801" s="650"/>
      <c r="I801" s="650"/>
      <c r="J801" s="651"/>
      <c r="K801" s="651"/>
      <c r="L801" s="653"/>
      <c r="M801" s="653"/>
      <c r="N801" s="653"/>
      <c r="O801" s="651"/>
      <c r="P801" s="627"/>
      <c r="Q801" s="627"/>
      <c r="R801" s="628"/>
    </row>
    <row r="802" ht="16.5" customHeight="1">
      <c r="A802" s="650"/>
      <c r="B802" s="650"/>
      <c r="C802" s="651"/>
      <c r="D802" s="651"/>
      <c r="E802" s="650"/>
      <c r="F802" s="650"/>
      <c r="G802" s="652"/>
      <c r="H802" s="650"/>
      <c r="I802" s="650"/>
      <c r="J802" s="651"/>
      <c r="K802" s="651"/>
      <c r="L802" s="653"/>
      <c r="M802" s="653"/>
      <c r="N802" s="653"/>
      <c r="O802" s="651"/>
      <c r="P802" s="627"/>
      <c r="Q802" s="627"/>
      <c r="R802" s="628"/>
    </row>
    <row r="803" ht="16.5" customHeight="1">
      <c r="A803" s="650"/>
      <c r="B803" s="650"/>
      <c r="C803" s="651"/>
      <c r="D803" s="651"/>
      <c r="E803" s="650"/>
      <c r="F803" s="650"/>
      <c r="G803" s="652"/>
      <c r="H803" s="650"/>
      <c r="I803" s="650"/>
      <c r="J803" s="651"/>
      <c r="K803" s="651"/>
      <c r="L803" s="653"/>
      <c r="M803" s="653"/>
      <c r="N803" s="653"/>
      <c r="O803" s="651"/>
      <c r="P803" s="627"/>
      <c r="Q803" s="627"/>
      <c r="R803" s="628"/>
    </row>
    <row r="804" ht="16.5" customHeight="1">
      <c r="A804" s="650"/>
      <c r="B804" s="650"/>
      <c r="C804" s="651"/>
      <c r="D804" s="651"/>
      <c r="E804" s="650"/>
      <c r="F804" s="650"/>
      <c r="G804" s="652"/>
      <c r="H804" s="650"/>
      <c r="I804" s="650"/>
      <c r="J804" s="651"/>
      <c r="K804" s="651"/>
      <c r="L804" s="653"/>
      <c r="M804" s="653"/>
      <c r="N804" s="653"/>
      <c r="O804" s="651"/>
      <c r="P804" s="627"/>
      <c r="Q804" s="627"/>
      <c r="R804" s="628"/>
    </row>
    <row r="805" ht="16.5" customHeight="1">
      <c r="A805" s="650"/>
      <c r="B805" s="650"/>
      <c r="C805" s="651"/>
      <c r="D805" s="651"/>
      <c r="E805" s="650"/>
      <c r="F805" s="650"/>
      <c r="G805" s="652"/>
      <c r="H805" s="650"/>
      <c r="I805" s="650"/>
      <c r="J805" s="651"/>
      <c r="K805" s="651"/>
      <c r="L805" s="653"/>
      <c r="M805" s="653"/>
      <c r="N805" s="653"/>
      <c r="O805" s="651"/>
      <c r="P805" s="627"/>
      <c r="Q805" s="627"/>
      <c r="R805" s="628"/>
    </row>
    <row r="806" ht="16.5" customHeight="1">
      <c r="A806" s="650"/>
      <c r="B806" s="650"/>
      <c r="C806" s="651"/>
      <c r="D806" s="651"/>
      <c r="E806" s="650"/>
      <c r="F806" s="650"/>
      <c r="G806" s="652"/>
      <c r="H806" s="650"/>
      <c r="I806" s="650"/>
      <c r="J806" s="651"/>
      <c r="K806" s="651"/>
      <c r="L806" s="653"/>
      <c r="M806" s="653"/>
      <c r="N806" s="653"/>
      <c r="O806" s="651"/>
      <c r="P806" s="627"/>
      <c r="Q806" s="627"/>
      <c r="R806" s="628"/>
    </row>
    <row r="807" ht="16.5" customHeight="1">
      <c r="A807" s="650"/>
      <c r="B807" s="650"/>
      <c r="C807" s="651"/>
      <c r="D807" s="651"/>
      <c r="E807" s="650"/>
      <c r="F807" s="650"/>
      <c r="G807" s="652"/>
      <c r="H807" s="650"/>
      <c r="I807" s="650"/>
      <c r="J807" s="651"/>
      <c r="K807" s="651"/>
      <c r="L807" s="653"/>
      <c r="M807" s="653"/>
      <c r="N807" s="653"/>
      <c r="O807" s="651"/>
      <c r="P807" s="627"/>
      <c r="Q807" s="627"/>
      <c r="R807" s="628"/>
    </row>
    <row r="808" ht="16.5" customHeight="1">
      <c r="A808" s="650"/>
      <c r="B808" s="650"/>
      <c r="C808" s="651"/>
      <c r="D808" s="651"/>
      <c r="E808" s="650"/>
      <c r="F808" s="650"/>
      <c r="G808" s="652"/>
      <c r="H808" s="650"/>
      <c r="I808" s="650"/>
      <c r="J808" s="651"/>
      <c r="K808" s="651"/>
      <c r="L808" s="653"/>
      <c r="M808" s="653"/>
      <c r="N808" s="653"/>
      <c r="O808" s="651"/>
      <c r="P808" s="627"/>
      <c r="Q808" s="627"/>
      <c r="R808" s="628"/>
    </row>
    <row r="809" ht="16.5" customHeight="1">
      <c r="A809" s="650"/>
      <c r="B809" s="650"/>
      <c r="C809" s="651"/>
      <c r="D809" s="651"/>
      <c r="E809" s="650"/>
      <c r="F809" s="650"/>
      <c r="G809" s="652"/>
      <c r="H809" s="650"/>
      <c r="I809" s="650"/>
      <c r="J809" s="651"/>
      <c r="K809" s="651"/>
      <c r="L809" s="653"/>
      <c r="M809" s="653"/>
      <c r="N809" s="653"/>
      <c r="O809" s="651"/>
      <c r="P809" s="627"/>
      <c r="Q809" s="627"/>
      <c r="R809" s="628"/>
    </row>
    <row r="810" ht="16.5" customHeight="1">
      <c r="A810" s="650"/>
      <c r="B810" s="650"/>
      <c r="C810" s="651"/>
      <c r="D810" s="651"/>
      <c r="E810" s="650"/>
      <c r="F810" s="650"/>
      <c r="G810" s="652"/>
      <c r="H810" s="650"/>
      <c r="I810" s="650"/>
      <c r="J810" s="651"/>
      <c r="K810" s="651"/>
      <c r="L810" s="653"/>
      <c r="M810" s="653"/>
      <c r="N810" s="653"/>
      <c r="O810" s="651"/>
      <c r="P810" s="627"/>
      <c r="Q810" s="627"/>
      <c r="R810" s="628"/>
    </row>
    <row r="811" ht="16.5" customHeight="1">
      <c r="A811" s="650"/>
      <c r="B811" s="650"/>
      <c r="C811" s="651"/>
      <c r="D811" s="651"/>
      <c r="E811" s="650"/>
      <c r="F811" s="650"/>
      <c r="G811" s="652"/>
      <c r="H811" s="650"/>
      <c r="I811" s="650"/>
      <c r="J811" s="651"/>
      <c r="K811" s="651"/>
      <c r="L811" s="653"/>
      <c r="M811" s="653"/>
      <c r="N811" s="653"/>
      <c r="O811" s="651"/>
      <c r="P811" s="627"/>
      <c r="Q811" s="627"/>
      <c r="R811" s="628"/>
    </row>
    <row r="812" ht="16.5" customHeight="1">
      <c r="A812" s="650"/>
      <c r="B812" s="650"/>
      <c r="C812" s="651"/>
      <c r="D812" s="651"/>
      <c r="E812" s="650"/>
      <c r="F812" s="650"/>
      <c r="G812" s="652"/>
      <c r="H812" s="650"/>
      <c r="I812" s="650"/>
      <c r="J812" s="651"/>
      <c r="K812" s="651"/>
      <c r="L812" s="653"/>
      <c r="M812" s="653"/>
      <c r="N812" s="653"/>
      <c r="O812" s="651"/>
      <c r="P812" s="627"/>
      <c r="Q812" s="627"/>
      <c r="R812" s="628"/>
    </row>
    <row r="813" ht="16.5" customHeight="1">
      <c r="A813" s="650"/>
      <c r="B813" s="650"/>
      <c r="C813" s="651"/>
      <c r="D813" s="651"/>
      <c r="E813" s="650"/>
      <c r="F813" s="650"/>
      <c r="G813" s="652"/>
      <c r="H813" s="650"/>
      <c r="I813" s="650"/>
      <c r="J813" s="651"/>
      <c r="K813" s="651"/>
      <c r="L813" s="653"/>
      <c r="M813" s="653"/>
      <c r="N813" s="653"/>
      <c r="O813" s="651"/>
      <c r="P813" s="627"/>
      <c r="Q813" s="627"/>
      <c r="R813" s="628"/>
    </row>
    <row r="814" ht="16.5" customHeight="1">
      <c r="A814" s="650"/>
      <c r="B814" s="650"/>
      <c r="C814" s="651"/>
      <c r="D814" s="651"/>
      <c r="E814" s="650"/>
      <c r="F814" s="650"/>
      <c r="G814" s="652"/>
      <c r="H814" s="650"/>
      <c r="I814" s="650"/>
      <c r="J814" s="651"/>
      <c r="K814" s="651"/>
      <c r="L814" s="653"/>
      <c r="M814" s="653"/>
      <c r="N814" s="653"/>
      <c r="O814" s="651"/>
      <c r="P814" s="627"/>
      <c r="Q814" s="627"/>
      <c r="R814" s="628"/>
    </row>
    <row r="815" ht="16.5" customHeight="1">
      <c r="A815" s="650"/>
      <c r="B815" s="650"/>
      <c r="C815" s="651"/>
      <c r="D815" s="651"/>
      <c r="E815" s="650"/>
      <c r="F815" s="650"/>
      <c r="G815" s="652"/>
      <c r="H815" s="650"/>
      <c r="I815" s="650"/>
      <c r="J815" s="651"/>
      <c r="K815" s="651"/>
      <c r="L815" s="653"/>
      <c r="M815" s="653"/>
      <c r="N815" s="653"/>
      <c r="O815" s="651"/>
      <c r="P815" s="627"/>
      <c r="Q815" s="627"/>
      <c r="R815" s="628"/>
    </row>
    <row r="816" ht="16.5" customHeight="1">
      <c r="A816" s="650"/>
      <c r="B816" s="650"/>
      <c r="C816" s="651"/>
      <c r="D816" s="651"/>
      <c r="E816" s="650"/>
      <c r="F816" s="650"/>
      <c r="G816" s="652"/>
      <c r="H816" s="650"/>
      <c r="I816" s="650"/>
      <c r="J816" s="651"/>
      <c r="K816" s="651"/>
      <c r="L816" s="653"/>
      <c r="M816" s="653"/>
      <c r="N816" s="653"/>
      <c r="O816" s="651"/>
      <c r="P816" s="627"/>
      <c r="Q816" s="627"/>
      <c r="R816" s="628"/>
    </row>
    <row r="817" ht="16.5" customHeight="1">
      <c r="A817" s="650"/>
      <c r="B817" s="650"/>
      <c r="C817" s="651"/>
      <c r="D817" s="651"/>
      <c r="E817" s="650"/>
      <c r="F817" s="650"/>
      <c r="G817" s="652"/>
      <c r="H817" s="650"/>
      <c r="I817" s="650"/>
      <c r="J817" s="651"/>
      <c r="K817" s="651"/>
      <c r="L817" s="653"/>
      <c r="M817" s="653"/>
      <c r="N817" s="653"/>
      <c r="O817" s="651"/>
      <c r="P817" s="627"/>
      <c r="Q817" s="627"/>
      <c r="R817" s="628"/>
    </row>
    <row r="818" ht="16.5" customHeight="1">
      <c r="A818" s="650"/>
      <c r="B818" s="650"/>
      <c r="C818" s="651"/>
      <c r="D818" s="651"/>
      <c r="E818" s="650"/>
      <c r="F818" s="650"/>
      <c r="G818" s="652"/>
      <c r="H818" s="650"/>
      <c r="I818" s="650"/>
      <c r="J818" s="651"/>
      <c r="K818" s="651"/>
      <c r="L818" s="653"/>
      <c r="M818" s="653"/>
      <c r="N818" s="653"/>
      <c r="O818" s="651"/>
      <c r="P818" s="627"/>
      <c r="Q818" s="627"/>
      <c r="R818" s="628"/>
    </row>
    <row r="819" ht="16.5" customHeight="1">
      <c r="A819" s="650"/>
      <c r="B819" s="650"/>
      <c r="C819" s="651"/>
      <c r="D819" s="651"/>
      <c r="E819" s="650"/>
      <c r="F819" s="650"/>
      <c r="G819" s="652"/>
      <c r="H819" s="650"/>
      <c r="I819" s="650"/>
      <c r="J819" s="651"/>
      <c r="K819" s="651"/>
      <c r="L819" s="653"/>
      <c r="M819" s="653"/>
      <c r="N819" s="653"/>
      <c r="O819" s="651"/>
      <c r="P819" s="627"/>
      <c r="Q819" s="627"/>
      <c r="R819" s="628"/>
    </row>
    <row r="820" ht="16.5" customHeight="1">
      <c r="A820" s="650"/>
      <c r="B820" s="650"/>
      <c r="C820" s="651"/>
      <c r="D820" s="651"/>
      <c r="E820" s="650"/>
      <c r="F820" s="650"/>
      <c r="G820" s="652"/>
      <c r="H820" s="650"/>
      <c r="I820" s="650"/>
      <c r="J820" s="651"/>
      <c r="K820" s="651"/>
      <c r="L820" s="653"/>
      <c r="M820" s="653"/>
      <c r="N820" s="653"/>
      <c r="O820" s="651"/>
      <c r="P820" s="627"/>
      <c r="Q820" s="627"/>
      <c r="R820" s="628"/>
    </row>
    <row r="821" ht="16.5" customHeight="1">
      <c r="A821" s="650"/>
      <c r="B821" s="650"/>
      <c r="C821" s="651"/>
      <c r="D821" s="651"/>
      <c r="E821" s="650"/>
      <c r="F821" s="650"/>
      <c r="G821" s="652"/>
      <c r="H821" s="650"/>
      <c r="I821" s="650"/>
      <c r="J821" s="651"/>
      <c r="K821" s="651"/>
      <c r="L821" s="653"/>
      <c r="M821" s="653"/>
      <c r="N821" s="653"/>
      <c r="O821" s="651"/>
      <c r="P821" s="627"/>
      <c r="Q821" s="627"/>
      <c r="R821" s="628"/>
    </row>
    <row r="822" ht="16.5" customHeight="1">
      <c r="A822" s="650"/>
      <c r="B822" s="650"/>
      <c r="C822" s="651"/>
      <c r="D822" s="651"/>
      <c r="E822" s="650"/>
      <c r="F822" s="650"/>
      <c r="G822" s="652"/>
      <c r="H822" s="650"/>
      <c r="I822" s="650"/>
      <c r="J822" s="651"/>
      <c r="K822" s="651"/>
      <c r="L822" s="653"/>
      <c r="M822" s="653"/>
      <c r="N822" s="653"/>
      <c r="O822" s="651"/>
      <c r="P822" s="627"/>
      <c r="Q822" s="627"/>
      <c r="R822" s="628"/>
    </row>
    <row r="823" ht="16.5" customHeight="1">
      <c r="A823" s="650"/>
      <c r="B823" s="650"/>
      <c r="C823" s="651"/>
      <c r="D823" s="651"/>
      <c r="E823" s="650"/>
      <c r="F823" s="650"/>
      <c r="G823" s="652"/>
      <c r="H823" s="650"/>
      <c r="I823" s="650"/>
      <c r="J823" s="651"/>
      <c r="K823" s="651"/>
      <c r="L823" s="653"/>
      <c r="M823" s="653"/>
      <c r="N823" s="653"/>
      <c r="O823" s="651"/>
      <c r="P823" s="627"/>
      <c r="Q823" s="627"/>
      <c r="R823" s="628"/>
    </row>
    <row r="824" ht="16.5" customHeight="1">
      <c r="A824" s="650"/>
      <c r="B824" s="650"/>
      <c r="C824" s="651"/>
      <c r="D824" s="651"/>
      <c r="E824" s="650"/>
      <c r="F824" s="650"/>
      <c r="G824" s="652"/>
      <c r="H824" s="650"/>
      <c r="I824" s="650"/>
      <c r="J824" s="651"/>
      <c r="K824" s="651"/>
      <c r="L824" s="653"/>
      <c r="M824" s="653"/>
      <c r="N824" s="653"/>
      <c r="O824" s="651"/>
      <c r="P824" s="627"/>
      <c r="Q824" s="627"/>
      <c r="R824" s="628"/>
    </row>
    <row r="825" ht="16.5" customHeight="1">
      <c r="A825" s="650"/>
      <c r="B825" s="650"/>
      <c r="C825" s="651"/>
      <c r="D825" s="651"/>
      <c r="E825" s="650"/>
      <c r="F825" s="650"/>
      <c r="G825" s="652"/>
      <c r="H825" s="650"/>
      <c r="I825" s="650"/>
      <c r="J825" s="651"/>
      <c r="K825" s="651"/>
      <c r="L825" s="653"/>
      <c r="M825" s="653"/>
      <c r="N825" s="653"/>
      <c r="O825" s="651"/>
      <c r="P825" s="627"/>
      <c r="Q825" s="627"/>
      <c r="R825" s="628"/>
    </row>
    <row r="826" ht="16.5" customHeight="1">
      <c r="A826" s="650"/>
      <c r="B826" s="650"/>
      <c r="C826" s="651"/>
      <c r="D826" s="651"/>
      <c r="E826" s="650"/>
      <c r="F826" s="650"/>
      <c r="G826" s="652"/>
      <c r="H826" s="650"/>
      <c r="I826" s="650"/>
      <c r="J826" s="651"/>
      <c r="K826" s="651"/>
      <c r="L826" s="653"/>
      <c r="M826" s="653"/>
      <c r="N826" s="653"/>
      <c r="O826" s="651"/>
      <c r="P826" s="627"/>
      <c r="Q826" s="627"/>
      <c r="R826" s="628"/>
    </row>
    <row r="827" ht="16.5" customHeight="1">
      <c r="A827" s="650"/>
      <c r="B827" s="650"/>
      <c r="C827" s="651"/>
      <c r="D827" s="651"/>
      <c r="E827" s="650"/>
      <c r="F827" s="650"/>
      <c r="G827" s="652"/>
      <c r="H827" s="650"/>
      <c r="I827" s="650"/>
      <c r="J827" s="651"/>
      <c r="K827" s="651"/>
      <c r="L827" s="653"/>
      <c r="M827" s="653"/>
      <c r="N827" s="653"/>
      <c r="O827" s="651"/>
      <c r="P827" s="627"/>
      <c r="Q827" s="627"/>
      <c r="R827" s="628"/>
    </row>
    <row r="828" ht="16.5" customHeight="1">
      <c r="A828" s="650"/>
      <c r="B828" s="650"/>
      <c r="C828" s="651"/>
      <c r="D828" s="651"/>
      <c r="E828" s="650"/>
      <c r="F828" s="650"/>
      <c r="G828" s="652"/>
      <c r="H828" s="650"/>
      <c r="I828" s="650"/>
      <c r="J828" s="651"/>
      <c r="K828" s="651"/>
      <c r="L828" s="653"/>
      <c r="M828" s="653"/>
      <c r="N828" s="653"/>
      <c r="O828" s="651"/>
      <c r="P828" s="627"/>
      <c r="Q828" s="627"/>
      <c r="R828" s="628"/>
    </row>
    <row r="829" ht="16.5" customHeight="1">
      <c r="A829" s="650"/>
      <c r="B829" s="650"/>
      <c r="C829" s="651"/>
      <c r="D829" s="651"/>
      <c r="E829" s="650"/>
      <c r="F829" s="650"/>
      <c r="G829" s="652"/>
      <c r="H829" s="650"/>
      <c r="I829" s="650"/>
      <c r="J829" s="651"/>
      <c r="K829" s="651"/>
      <c r="L829" s="653"/>
      <c r="M829" s="653"/>
      <c r="N829" s="653"/>
      <c r="O829" s="651"/>
      <c r="P829" s="627"/>
      <c r="Q829" s="627"/>
      <c r="R829" s="628"/>
    </row>
    <row r="830" ht="16.5" customHeight="1">
      <c r="A830" s="650"/>
      <c r="B830" s="650"/>
      <c r="C830" s="651"/>
      <c r="D830" s="651"/>
      <c r="E830" s="650"/>
      <c r="F830" s="650"/>
      <c r="G830" s="652"/>
      <c r="H830" s="650"/>
      <c r="I830" s="650"/>
      <c r="J830" s="651"/>
      <c r="K830" s="651"/>
      <c r="L830" s="653"/>
      <c r="M830" s="653"/>
      <c r="N830" s="653"/>
      <c r="O830" s="651"/>
      <c r="P830" s="627"/>
      <c r="Q830" s="627"/>
      <c r="R830" s="628"/>
    </row>
    <row r="831" ht="16.5" customHeight="1">
      <c r="A831" s="650"/>
      <c r="B831" s="650"/>
      <c r="C831" s="651"/>
      <c r="D831" s="651"/>
      <c r="E831" s="650"/>
      <c r="F831" s="650"/>
      <c r="G831" s="652"/>
      <c r="H831" s="650"/>
      <c r="I831" s="650"/>
      <c r="J831" s="651"/>
      <c r="K831" s="651"/>
      <c r="L831" s="653"/>
      <c r="M831" s="653"/>
      <c r="N831" s="653"/>
      <c r="O831" s="651"/>
      <c r="P831" s="627"/>
      <c r="Q831" s="627"/>
      <c r="R831" s="628"/>
    </row>
    <row r="832" ht="16.5" customHeight="1">
      <c r="A832" s="650"/>
      <c r="B832" s="650"/>
      <c r="C832" s="651"/>
      <c r="D832" s="651"/>
      <c r="E832" s="650"/>
      <c r="F832" s="650"/>
      <c r="G832" s="652"/>
      <c r="H832" s="650"/>
      <c r="I832" s="650"/>
      <c r="J832" s="651"/>
      <c r="K832" s="651"/>
      <c r="L832" s="653"/>
      <c r="M832" s="653"/>
      <c r="N832" s="653"/>
      <c r="O832" s="651"/>
      <c r="P832" s="627"/>
      <c r="Q832" s="627"/>
      <c r="R832" s="628"/>
    </row>
    <row r="833" ht="16.5" customHeight="1">
      <c r="A833" s="650"/>
      <c r="B833" s="650"/>
      <c r="C833" s="651"/>
      <c r="D833" s="651"/>
      <c r="E833" s="650"/>
      <c r="F833" s="650"/>
      <c r="G833" s="652"/>
      <c r="H833" s="650"/>
      <c r="I833" s="650"/>
      <c r="J833" s="651"/>
      <c r="K833" s="651"/>
      <c r="L833" s="653"/>
      <c r="M833" s="653"/>
      <c r="N833" s="653"/>
      <c r="O833" s="651"/>
      <c r="P833" s="627"/>
      <c r="Q833" s="627"/>
      <c r="R833" s="628"/>
    </row>
    <row r="834" ht="16.5" customHeight="1">
      <c r="A834" s="650"/>
      <c r="B834" s="650"/>
      <c r="C834" s="651"/>
      <c r="D834" s="651"/>
      <c r="E834" s="650"/>
      <c r="F834" s="650"/>
      <c r="G834" s="652"/>
      <c r="H834" s="650"/>
      <c r="I834" s="650"/>
      <c r="J834" s="651"/>
      <c r="K834" s="651"/>
      <c r="L834" s="653"/>
      <c r="M834" s="653"/>
      <c r="N834" s="653"/>
      <c r="O834" s="651"/>
      <c r="P834" s="627"/>
      <c r="Q834" s="627"/>
      <c r="R834" s="628"/>
    </row>
    <row r="835" ht="16.5" customHeight="1">
      <c r="A835" s="650"/>
      <c r="B835" s="650"/>
      <c r="C835" s="651"/>
      <c r="D835" s="651"/>
      <c r="E835" s="650"/>
      <c r="F835" s="650"/>
      <c r="G835" s="652"/>
      <c r="H835" s="650"/>
      <c r="I835" s="650"/>
      <c r="J835" s="651"/>
      <c r="K835" s="651"/>
      <c r="L835" s="653"/>
      <c r="M835" s="653"/>
      <c r="N835" s="653"/>
      <c r="O835" s="651"/>
      <c r="P835" s="627"/>
      <c r="Q835" s="627"/>
      <c r="R835" s="628"/>
    </row>
    <row r="836" ht="16.5" customHeight="1">
      <c r="A836" s="650"/>
      <c r="B836" s="650"/>
      <c r="C836" s="651"/>
      <c r="D836" s="651"/>
      <c r="E836" s="650"/>
      <c r="F836" s="650"/>
      <c r="G836" s="652"/>
      <c r="H836" s="650"/>
      <c r="I836" s="650"/>
      <c r="J836" s="651"/>
      <c r="K836" s="651"/>
      <c r="L836" s="653"/>
      <c r="M836" s="653"/>
      <c r="N836" s="653"/>
      <c r="O836" s="651"/>
      <c r="P836" s="627"/>
      <c r="Q836" s="627"/>
      <c r="R836" s="628"/>
    </row>
    <row r="837" ht="16.5" customHeight="1">
      <c r="A837" s="650"/>
      <c r="B837" s="650"/>
      <c r="C837" s="651"/>
      <c r="D837" s="651"/>
      <c r="E837" s="650"/>
      <c r="F837" s="650"/>
      <c r="G837" s="652"/>
      <c r="H837" s="650"/>
      <c r="I837" s="650"/>
      <c r="J837" s="651"/>
      <c r="K837" s="651"/>
      <c r="L837" s="653"/>
      <c r="M837" s="653"/>
      <c r="N837" s="653"/>
      <c r="O837" s="651"/>
      <c r="P837" s="627"/>
      <c r="Q837" s="627"/>
      <c r="R837" s="628"/>
    </row>
    <row r="838" ht="16.5" customHeight="1">
      <c r="A838" s="650"/>
      <c r="B838" s="650"/>
      <c r="C838" s="651"/>
      <c r="D838" s="651"/>
      <c r="E838" s="650"/>
      <c r="F838" s="650"/>
      <c r="G838" s="652"/>
      <c r="H838" s="650"/>
      <c r="I838" s="650"/>
      <c r="J838" s="651"/>
      <c r="K838" s="651"/>
      <c r="L838" s="653"/>
      <c r="M838" s="653"/>
      <c r="N838" s="653"/>
      <c r="O838" s="651"/>
      <c r="P838" s="627"/>
      <c r="Q838" s="627"/>
      <c r="R838" s="628"/>
    </row>
    <row r="839" ht="16.5" customHeight="1">
      <c r="A839" s="650"/>
      <c r="B839" s="650"/>
      <c r="C839" s="651"/>
      <c r="D839" s="651"/>
      <c r="E839" s="650"/>
      <c r="F839" s="650"/>
      <c r="G839" s="652"/>
      <c r="H839" s="650"/>
      <c r="I839" s="650"/>
      <c r="J839" s="651"/>
      <c r="K839" s="651"/>
      <c r="L839" s="653"/>
      <c r="M839" s="653"/>
      <c r="N839" s="653"/>
      <c r="O839" s="651"/>
      <c r="P839" s="627"/>
      <c r="Q839" s="627"/>
      <c r="R839" s="628"/>
    </row>
    <row r="840" ht="16.5" customHeight="1">
      <c r="A840" s="650"/>
      <c r="B840" s="650"/>
      <c r="C840" s="651"/>
      <c r="D840" s="651"/>
      <c r="E840" s="650"/>
      <c r="F840" s="650"/>
      <c r="G840" s="652"/>
      <c r="H840" s="650"/>
      <c r="I840" s="650"/>
      <c r="J840" s="651"/>
      <c r="K840" s="651"/>
      <c r="L840" s="653"/>
      <c r="M840" s="653"/>
      <c r="N840" s="653"/>
      <c r="O840" s="651"/>
      <c r="P840" s="627"/>
      <c r="Q840" s="627"/>
      <c r="R840" s="628"/>
    </row>
    <row r="841" ht="16.5" customHeight="1">
      <c r="A841" s="650"/>
      <c r="B841" s="650"/>
      <c r="C841" s="651"/>
      <c r="D841" s="651"/>
      <c r="E841" s="650"/>
      <c r="F841" s="650"/>
      <c r="G841" s="652"/>
      <c r="H841" s="650"/>
      <c r="I841" s="650"/>
      <c r="J841" s="651"/>
      <c r="K841" s="651"/>
      <c r="L841" s="653"/>
      <c r="M841" s="653"/>
      <c r="N841" s="653"/>
      <c r="O841" s="651"/>
      <c r="P841" s="627"/>
      <c r="Q841" s="627"/>
      <c r="R841" s="628"/>
    </row>
    <row r="842" ht="16.5" customHeight="1">
      <c r="A842" s="650"/>
      <c r="B842" s="650"/>
      <c r="C842" s="651"/>
      <c r="D842" s="651"/>
      <c r="E842" s="650"/>
      <c r="F842" s="650"/>
      <c r="G842" s="652"/>
      <c r="H842" s="650"/>
      <c r="I842" s="650"/>
      <c r="J842" s="651"/>
      <c r="K842" s="651"/>
      <c r="L842" s="653"/>
      <c r="M842" s="653"/>
      <c r="N842" s="653"/>
      <c r="O842" s="651"/>
      <c r="P842" s="627"/>
      <c r="Q842" s="627"/>
      <c r="R842" s="628"/>
    </row>
    <row r="843" ht="16.5" customHeight="1">
      <c r="A843" s="650"/>
      <c r="B843" s="650"/>
      <c r="C843" s="651"/>
      <c r="D843" s="651"/>
      <c r="E843" s="650"/>
      <c r="F843" s="650"/>
      <c r="G843" s="652"/>
      <c r="H843" s="650"/>
      <c r="I843" s="650"/>
      <c r="J843" s="651"/>
      <c r="K843" s="651"/>
      <c r="L843" s="653"/>
      <c r="M843" s="653"/>
      <c r="N843" s="653"/>
      <c r="O843" s="651"/>
      <c r="P843" s="627"/>
      <c r="Q843" s="627"/>
      <c r="R843" s="628"/>
    </row>
    <row r="844" ht="16.5" customHeight="1">
      <c r="A844" s="650"/>
      <c r="B844" s="650"/>
      <c r="C844" s="651"/>
      <c r="D844" s="651"/>
      <c r="E844" s="650"/>
      <c r="F844" s="650"/>
      <c r="G844" s="652"/>
      <c r="H844" s="650"/>
      <c r="I844" s="650"/>
      <c r="J844" s="651"/>
      <c r="K844" s="651"/>
      <c r="L844" s="653"/>
      <c r="M844" s="653"/>
      <c r="N844" s="653"/>
      <c r="O844" s="651"/>
      <c r="P844" s="627"/>
      <c r="Q844" s="627"/>
      <c r="R844" s="628"/>
    </row>
    <row r="845" ht="16.5" customHeight="1">
      <c r="A845" s="650"/>
      <c r="B845" s="650"/>
      <c r="C845" s="651"/>
      <c r="D845" s="651"/>
      <c r="E845" s="650"/>
      <c r="F845" s="650"/>
      <c r="G845" s="652"/>
      <c r="H845" s="650"/>
      <c r="I845" s="650"/>
      <c r="J845" s="651"/>
      <c r="K845" s="651"/>
      <c r="L845" s="653"/>
      <c r="M845" s="653"/>
      <c r="N845" s="653"/>
      <c r="O845" s="651"/>
      <c r="P845" s="627"/>
      <c r="Q845" s="627"/>
      <c r="R845" s="628"/>
    </row>
    <row r="846" ht="16.5" customHeight="1">
      <c r="A846" s="650"/>
      <c r="B846" s="650"/>
      <c r="C846" s="651"/>
      <c r="D846" s="651"/>
      <c r="E846" s="650"/>
      <c r="F846" s="650"/>
      <c r="G846" s="652"/>
      <c r="H846" s="650"/>
      <c r="I846" s="650"/>
      <c r="J846" s="651"/>
      <c r="K846" s="651"/>
      <c r="L846" s="653"/>
      <c r="M846" s="653"/>
      <c r="N846" s="653"/>
      <c r="O846" s="651"/>
      <c r="P846" s="627"/>
      <c r="Q846" s="627"/>
      <c r="R846" s="628"/>
    </row>
    <row r="847" ht="16.5" customHeight="1">
      <c r="A847" s="650"/>
      <c r="B847" s="650"/>
      <c r="C847" s="651"/>
      <c r="D847" s="651"/>
      <c r="E847" s="650"/>
      <c r="F847" s="650"/>
      <c r="G847" s="652"/>
      <c r="H847" s="650"/>
      <c r="I847" s="650"/>
      <c r="J847" s="651"/>
      <c r="K847" s="651"/>
      <c r="L847" s="653"/>
      <c r="M847" s="653"/>
      <c r="N847" s="653"/>
      <c r="O847" s="651"/>
      <c r="P847" s="627"/>
      <c r="Q847" s="627"/>
      <c r="R847" s="628"/>
    </row>
    <row r="848" ht="16.5" customHeight="1">
      <c r="A848" s="650"/>
      <c r="B848" s="650"/>
      <c r="C848" s="651"/>
      <c r="D848" s="651"/>
      <c r="E848" s="650"/>
      <c r="F848" s="650"/>
      <c r="G848" s="652"/>
      <c r="H848" s="650"/>
      <c r="I848" s="650"/>
      <c r="J848" s="651"/>
      <c r="K848" s="651"/>
      <c r="L848" s="653"/>
      <c r="M848" s="653"/>
      <c r="N848" s="653"/>
      <c r="O848" s="651"/>
      <c r="P848" s="627"/>
      <c r="Q848" s="627"/>
      <c r="R848" s="628"/>
    </row>
    <row r="849" ht="16.5" customHeight="1">
      <c r="A849" s="650"/>
      <c r="B849" s="650"/>
      <c r="C849" s="651"/>
      <c r="D849" s="651"/>
      <c r="E849" s="650"/>
      <c r="F849" s="650"/>
      <c r="G849" s="652"/>
      <c r="H849" s="650"/>
      <c r="I849" s="650"/>
      <c r="J849" s="651"/>
      <c r="K849" s="651"/>
      <c r="L849" s="653"/>
      <c r="M849" s="653"/>
      <c r="N849" s="653"/>
      <c r="O849" s="651"/>
      <c r="P849" s="627"/>
      <c r="Q849" s="627"/>
      <c r="R849" s="628"/>
    </row>
    <row r="850" ht="16.5" customHeight="1">
      <c r="A850" s="650"/>
      <c r="B850" s="650"/>
      <c r="C850" s="651"/>
      <c r="D850" s="651"/>
      <c r="E850" s="650"/>
      <c r="F850" s="650"/>
      <c r="G850" s="652"/>
      <c r="H850" s="650"/>
      <c r="I850" s="650"/>
      <c r="J850" s="651"/>
      <c r="K850" s="651"/>
      <c r="L850" s="653"/>
      <c r="M850" s="653"/>
      <c r="N850" s="653"/>
      <c r="O850" s="651"/>
      <c r="P850" s="627"/>
      <c r="Q850" s="627"/>
      <c r="R850" s="628"/>
    </row>
    <row r="851" ht="16.5" customHeight="1">
      <c r="A851" s="650"/>
      <c r="B851" s="650"/>
      <c r="C851" s="651"/>
      <c r="D851" s="651"/>
      <c r="E851" s="650"/>
      <c r="F851" s="650"/>
      <c r="G851" s="652"/>
      <c r="H851" s="650"/>
      <c r="I851" s="650"/>
      <c r="J851" s="651"/>
      <c r="K851" s="651"/>
      <c r="L851" s="653"/>
      <c r="M851" s="653"/>
      <c r="N851" s="653"/>
      <c r="O851" s="651"/>
      <c r="P851" s="627"/>
      <c r="Q851" s="627"/>
      <c r="R851" s="628"/>
    </row>
    <row r="852" ht="16.5" customHeight="1">
      <c r="A852" s="650"/>
      <c r="B852" s="650"/>
      <c r="C852" s="651"/>
      <c r="D852" s="651"/>
      <c r="E852" s="650"/>
      <c r="F852" s="650"/>
      <c r="G852" s="652"/>
      <c r="H852" s="650"/>
      <c r="I852" s="650"/>
      <c r="J852" s="651"/>
      <c r="K852" s="651"/>
      <c r="L852" s="653"/>
      <c r="M852" s="653"/>
      <c r="N852" s="653"/>
      <c r="O852" s="651"/>
      <c r="P852" s="627"/>
      <c r="Q852" s="627"/>
      <c r="R852" s="628"/>
    </row>
    <row r="853" ht="16.5" customHeight="1">
      <c r="A853" s="650"/>
      <c r="B853" s="650"/>
      <c r="C853" s="651"/>
      <c r="D853" s="651"/>
      <c r="E853" s="650"/>
      <c r="F853" s="650"/>
      <c r="G853" s="652"/>
      <c r="H853" s="650"/>
      <c r="I853" s="650"/>
      <c r="J853" s="651"/>
      <c r="K853" s="651"/>
      <c r="L853" s="653"/>
      <c r="M853" s="653"/>
      <c r="N853" s="653"/>
      <c r="O853" s="651"/>
      <c r="P853" s="627"/>
      <c r="Q853" s="627"/>
      <c r="R853" s="628"/>
    </row>
    <row r="854" ht="16.5" customHeight="1">
      <c r="A854" s="650"/>
      <c r="B854" s="650"/>
      <c r="C854" s="651"/>
      <c r="D854" s="651"/>
      <c r="E854" s="650"/>
      <c r="F854" s="650"/>
      <c r="G854" s="652"/>
      <c r="H854" s="650"/>
      <c r="I854" s="650"/>
      <c r="J854" s="651"/>
      <c r="K854" s="651"/>
      <c r="L854" s="653"/>
      <c r="M854" s="653"/>
      <c r="N854" s="653"/>
      <c r="O854" s="651"/>
      <c r="P854" s="627"/>
      <c r="Q854" s="627"/>
      <c r="R854" s="628"/>
    </row>
    <row r="855" ht="16.5" customHeight="1">
      <c r="A855" s="650"/>
      <c r="B855" s="650"/>
      <c r="C855" s="651"/>
      <c r="D855" s="651"/>
      <c r="E855" s="650"/>
      <c r="F855" s="650"/>
      <c r="G855" s="652"/>
      <c r="H855" s="650"/>
      <c r="I855" s="650"/>
      <c r="J855" s="651"/>
      <c r="K855" s="651"/>
      <c r="L855" s="653"/>
      <c r="M855" s="653"/>
      <c r="N855" s="653"/>
      <c r="O855" s="651"/>
      <c r="P855" s="627"/>
      <c r="Q855" s="627"/>
      <c r="R855" s="628"/>
    </row>
    <row r="856" ht="16.5" customHeight="1">
      <c r="A856" s="650"/>
      <c r="B856" s="650"/>
      <c r="C856" s="651"/>
      <c r="D856" s="651"/>
      <c r="E856" s="650"/>
      <c r="F856" s="650"/>
      <c r="G856" s="652"/>
      <c r="H856" s="650"/>
      <c r="I856" s="650"/>
      <c r="J856" s="651"/>
      <c r="K856" s="651"/>
      <c r="L856" s="653"/>
      <c r="M856" s="653"/>
      <c r="N856" s="653"/>
      <c r="O856" s="651"/>
      <c r="P856" s="627"/>
      <c r="Q856" s="627"/>
      <c r="R856" s="628"/>
    </row>
    <row r="857" ht="16.5" customHeight="1">
      <c r="A857" s="650"/>
      <c r="B857" s="650"/>
      <c r="C857" s="651"/>
      <c r="D857" s="651"/>
      <c r="E857" s="650"/>
      <c r="F857" s="650"/>
      <c r="G857" s="652"/>
      <c r="H857" s="650"/>
      <c r="I857" s="650"/>
      <c r="J857" s="651"/>
      <c r="K857" s="651"/>
      <c r="L857" s="653"/>
      <c r="M857" s="653"/>
      <c r="N857" s="653"/>
      <c r="O857" s="651"/>
      <c r="P857" s="627"/>
      <c r="Q857" s="627"/>
      <c r="R857" s="628"/>
    </row>
    <row r="858" ht="16.5" customHeight="1">
      <c r="A858" s="650"/>
      <c r="B858" s="650"/>
      <c r="C858" s="651"/>
      <c r="D858" s="651"/>
      <c r="E858" s="650"/>
      <c r="F858" s="650"/>
      <c r="G858" s="652"/>
      <c r="H858" s="650"/>
      <c r="I858" s="650"/>
      <c r="J858" s="651"/>
      <c r="K858" s="651"/>
      <c r="L858" s="653"/>
      <c r="M858" s="653"/>
      <c r="N858" s="653"/>
      <c r="O858" s="651"/>
      <c r="P858" s="627"/>
      <c r="Q858" s="627"/>
      <c r="R858" s="628"/>
    </row>
    <row r="859" ht="16.5" customHeight="1">
      <c r="A859" s="650"/>
      <c r="B859" s="650"/>
      <c r="C859" s="651"/>
      <c r="D859" s="651"/>
      <c r="E859" s="650"/>
      <c r="F859" s="650"/>
      <c r="G859" s="652"/>
      <c r="H859" s="650"/>
      <c r="I859" s="650"/>
      <c r="J859" s="651"/>
      <c r="K859" s="651"/>
      <c r="L859" s="653"/>
      <c r="M859" s="653"/>
      <c r="N859" s="653"/>
      <c r="O859" s="651"/>
      <c r="P859" s="627"/>
      <c r="Q859" s="627"/>
      <c r="R859" s="628"/>
    </row>
    <row r="860" ht="16.5" customHeight="1">
      <c r="A860" s="650"/>
      <c r="B860" s="650"/>
      <c r="C860" s="651"/>
      <c r="D860" s="651"/>
      <c r="E860" s="650"/>
      <c r="F860" s="650"/>
      <c r="G860" s="652"/>
      <c r="H860" s="650"/>
      <c r="I860" s="650"/>
      <c r="J860" s="651"/>
      <c r="K860" s="651"/>
      <c r="L860" s="653"/>
      <c r="M860" s="653"/>
      <c r="N860" s="653"/>
      <c r="O860" s="651"/>
      <c r="P860" s="627"/>
      <c r="Q860" s="627"/>
      <c r="R860" s="628"/>
    </row>
    <row r="861" ht="16.5" customHeight="1">
      <c r="A861" s="650"/>
      <c r="B861" s="650"/>
      <c r="C861" s="651"/>
      <c r="D861" s="651"/>
      <c r="E861" s="650"/>
      <c r="F861" s="650"/>
      <c r="G861" s="652"/>
      <c r="H861" s="650"/>
      <c r="I861" s="650"/>
      <c r="J861" s="651"/>
      <c r="K861" s="651"/>
      <c r="L861" s="653"/>
      <c r="M861" s="653"/>
      <c r="N861" s="653"/>
      <c r="O861" s="651"/>
      <c r="P861" s="627"/>
      <c r="Q861" s="627"/>
      <c r="R861" s="628"/>
    </row>
    <row r="862" ht="16.5" customHeight="1">
      <c r="A862" s="650"/>
      <c r="B862" s="650"/>
      <c r="C862" s="651"/>
      <c r="D862" s="651"/>
      <c r="E862" s="650"/>
      <c r="F862" s="650"/>
      <c r="G862" s="652"/>
      <c r="H862" s="650"/>
      <c r="I862" s="650"/>
      <c r="J862" s="651"/>
      <c r="K862" s="651"/>
      <c r="L862" s="653"/>
      <c r="M862" s="653"/>
      <c r="N862" s="653"/>
      <c r="O862" s="651"/>
      <c r="P862" s="627"/>
      <c r="Q862" s="627"/>
      <c r="R862" s="628"/>
    </row>
    <row r="863" ht="16.5" customHeight="1">
      <c r="A863" s="650"/>
      <c r="B863" s="650"/>
      <c r="C863" s="651"/>
      <c r="D863" s="651"/>
      <c r="E863" s="650"/>
      <c r="F863" s="650"/>
      <c r="G863" s="652"/>
      <c r="H863" s="650"/>
      <c r="I863" s="650"/>
      <c r="J863" s="651"/>
      <c r="K863" s="651"/>
      <c r="L863" s="653"/>
      <c r="M863" s="653"/>
      <c r="N863" s="653"/>
      <c r="O863" s="651"/>
      <c r="P863" s="627"/>
      <c r="Q863" s="627"/>
      <c r="R863" s="628"/>
    </row>
    <row r="864" ht="16.5" customHeight="1">
      <c r="A864" s="650"/>
      <c r="B864" s="650"/>
      <c r="C864" s="651"/>
      <c r="D864" s="651"/>
      <c r="E864" s="650"/>
      <c r="F864" s="650"/>
      <c r="G864" s="652"/>
      <c r="H864" s="650"/>
      <c r="I864" s="650"/>
      <c r="J864" s="651"/>
      <c r="K864" s="651"/>
      <c r="L864" s="653"/>
      <c r="M864" s="653"/>
      <c r="N864" s="653"/>
      <c r="O864" s="651"/>
      <c r="P864" s="627"/>
      <c r="Q864" s="627"/>
      <c r="R864" s="628"/>
    </row>
    <row r="865" ht="16.5" customHeight="1">
      <c r="A865" s="650"/>
      <c r="B865" s="650"/>
      <c r="C865" s="651"/>
      <c r="D865" s="651"/>
      <c r="E865" s="650"/>
      <c r="F865" s="650"/>
      <c r="G865" s="652"/>
      <c r="H865" s="650"/>
      <c r="I865" s="650"/>
      <c r="J865" s="651"/>
      <c r="K865" s="651"/>
      <c r="L865" s="653"/>
      <c r="M865" s="653"/>
      <c r="N865" s="653"/>
      <c r="O865" s="651"/>
      <c r="P865" s="627"/>
      <c r="Q865" s="627"/>
      <c r="R865" s="628"/>
    </row>
    <row r="866" ht="16.5" customHeight="1">
      <c r="A866" s="650"/>
      <c r="B866" s="650"/>
      <c r="C866" s="651"/>
      <c r="D866" s="651"/>
      <c r="E866" s="650"/>
      <c r="F866" s="650"/>
      <c r="G866" s="652"/>
      <c r="H866" s="650"/>
      <c r="I866" s="650"/>
      <c r="J866" s="651"/>
      <c r="K866" s="651"/>
      <c r="L866" s="653"/>
      <c r="M866" s="653"/>
      <c r="N866" s="653"/>
      <c r="O866" s="651"/>
      <c r="P866" s="627"/>
      <c r="Q866" s="627"/>
      <c r="R866" s="628"/>
    </row>
    <row r="867" ht="16.5" customHeight="1">
      <c r="A867" s="650"/>
      <c r="B867" s="650"/>
      <c r="C867" s="651"/>
      <c r="D867" s="651"/>
      <c r="E867" s="650"/>
      <c r="F867" s="650"/>
      <c r="G867" s="652"/>
      <c r="H867" s="650"/>
      <c r="I867" s="650"/>
      <c r="J867" s="651"/>
      <c r="K867" s="651"/>
      <c r="L867" s="653"/>
      <c r="M867" s="653"/>
      <c r="N867" s="653"/>
      <c r="O867" s="651"/>
      <c r="P867" s="627"/>
      <c r="Q867" s="627"/>
      <c r="R867" s="628"/>
    </row>
    <row r="868" ht="16.5" customHeight="1">
      <c r="A868" s="650"/>
      <c r="B868" s="650"/>
      <c r="C868" s="651"/>
      <c r="D868" s="651"/>
      <c r="E868" s="650"/>
      <c r="F868" s="650"/>
      <c r="G868" s="652"/>
      <c r="H868" s="650"/>
      <c r="I868" s="650"/>
      <c r="J868" s="651"/>
      <c r="K868" s="651"/>
      <c r="L868" s="653"/>
      <c r="M868" s="653"/>
      <c r="N868" s="653"/>
      <c r="O868" s="651"/>
      <c r="P868" s="627"/>
      <c r="Q868" s="627"/>
      <c r="R868" s="628"/>
    </row>
    <row r="869" ht="16.5" customHeight="1">
      <c r="A869" s="650"/>
      <c r="B869" s="650"/>
      <c r="C869" s="651"/>
      <c r="D869" s="651"/>
      <c r="E869" s="650"/>
      <c r="F869" s="650"/>
      <c r="G869" s="652"/>
      <c r="H869" s="650"/>
      <c r="I869" s="650"/>
      <c r="J869" s="651"/>
      <c r="K869" s="651"/>
      <c r="L869" s="653"/>
      <c r="M869" s="653"/>
      <c r="N869" s="653"/>
      <c r="O869" s="651"/>
      <c r="P869" s="627"/>
      <c r="Q869" s="627"/>
      <c r="R869" s="628"/>
    </row>
    <row r="870" ht="16.5" customHeight="1">
      <c r="A870" s="650"/>
      <c r="B870" s="650"/>
      <c r="C870" s="651"/>
      <c r="D870" s="651"/>
      <c r="E870" s="650"/>
      <c r="F870" s="650"/>
      <c r="G870" s="652"/>
      <c r="H870" s="650"/>
      <c r="I870" s="650"/>
      <c r="J870" s="651"/>
      <c r="K870" s="651"/>
      <c r="L870" s="653"/>
      <c r="M870" s="653"/>
      <c r="N870" s="653"/>
      <c r="O870" s="651"/>
      <c r="P870" s="627"/>
      <c r="Q870" s="627"/>
      <c r="R870" s="628"/>
    </row>
    <row r="871" ht="16.5" customHeight="1">
      <c r="A871" s="650"/>
      <c r="B871" s="650"/>
      <c r="C871" s="651"/>
      <c r="D871" s="651"/>
      <c r="E871" s="650"/>
      <c r="F871" s="650"/>
      <c r="G871" s="652"/>
      <c r="H871" s="650"/>
      <c r="I871" s="650"/>
      <c r="J871" s="651"/>
      <c r="K871" s="651"/>
      <c r="L871" s="653"/>
      <c r="M871" s="653"/>
      <c r="N871" s="653"/>
      <c r="O871" s="651"/>
      <c r="P871" s="627"/>
      <c r="Q871" s="627"/>
      <c r="R871" s="628"/>
    </row>
    <row r="872" ht="16.5" customHeight="1">
      <c r="A872" s="650"/>
      <c r="B872" s="650"/>
      <c r="C872" s="651"/>
      <c r="D872" s="651"/>
      <c r="E872" s="650"/>
      <c r="F872" s="650"/>
      <c r="G872" s="652"/>
      <c r="H872" s="650"/>
      <c r="I872" s="650"/>
      <c r="J872" s="651"/>
      <c r="K872" s="651"/>
      <c r="L872" s="653"/>
      <c r="M872" s="653"/>
      <c r="N872" s="653"/>
      <c r="O872" s="651"/>
      <c r="P872" s="627"/>
      <c r="Q872" s="627"/>
      <c r="R872" s="628"/>
    </row>
    <row r="873" ht="16.5" customHeight="1">
      <c r="A873" s="650"/>
      <c r="B873" s="650"/>
      <c r="C873" s="651"/>
      <c r="D873" s="651"/>
      <c r="E873" s="650"/>
      <c r="F873" s="650"/>
      <c r="G873" s="652"/>
      <c r="H873" s="650"/>
      <c r="I873" s="650"/>
      <c r="J873" s="651"/>
      <c r="K873" s="651"/>
      <c r="L873" s="653"/>
      <c r="M873" s="653"/>
      <c r="N873" s="653"/>
      <c r="O873" s="651"/>
      <c r="P873" s="627"/>
      <c r="Q873" s="627"/>
      <c r="R873" s="628"/>
    </row>
    <row r="874" ht="16.5" customHeight="1">
      <c r="A874" s="650"/>
      <c r="B874" s="650"/>
      <c r="C874" s="651"/>
      <c r="D874" s="651"/>
      <c r="E874" s="650"/>
      <c r="F874" s="650"/>
      <c r="G874" s="652"/>
      <c r="H874" s="650"/>
      <c r="I874" s="650"/>
      <c r="J874" s="651"/>
      <c r="K874" s="651"/>
      <c r="L874" s="653"/>
      <c r="M874" s="653"/>
      <c r="N874" s="653"/>
      <c r="O874" s="651"/>
      <c r="P874" s="627"/>
      <c r="Q874" s="627"/>
      <c r="R874" s="628"/>
    </row>
    <row r="875" ht="16.5" customHeight="1">
      <c r="A875" s="650"/>
      <c r="B875" s="650"/>
      <c r="C875" s="651"/>
      <c r="D875" s="651"/>
      <c r="E875" s="650"/>
      <c r="F875" s="650"/>
      <c r="G875" s="652"/>
      <c r="H875" s="650"/>
      <c r="I875" s="650"/>
      <c r="J875" s="651"/>
      <c r="K875" s="651"/>
      <c r="L875" s="653"/>
      <c r="M875" s="653"/>
      <c r="N875" s="653"/>
      <c r="O875" s="651"/>
      <c r="P875" s="627"/>
      <c r="Q875" s="627"/>
      <c r="R875" s="628"/>
    </row>
    <row r="876" ht="16.5" customHeight="1">
      <c r="A876" s="650"/>
      <c r="B876" s="650"/>
      <c r="C876" s="651"/>
      <c r="D876" s="651"/>
      <c r="E876" s="650"/>
      <c r="F876" s="650"/>
      <c r="G876" s="652"/>
      <c r="H876" s="650"/>
      <c r="I876" s="650"/>
      <c r="J876" s="651"/>
      <c r="K876" s="651"/>
      <c r="L876" s="653"/>
      <c r="M876" s="653"/>
      <c r="N876" s="653"/>
      <c r="O876" s="651"/>
      <c r="P876" s="627"/>
      <c r="Q876" s="627"/>
      <c r="R876" s="628"/>
    </row>
    <row r="877" ht="16.5" customHeight="1">
      <c r="A877" s="650"/>
      <c r="B877" s="650"/>
      <c r="C877" s="651"/>
      <c r="D877" s="651"/>
      <c r="E877" s="650"/>
      <c r="F877" s="650"/>
      <c r="G877" s="652"/>
      <c r="H877" s="650"/>
      <c r="I877" s="650"/>
      <c r="J877" s="651"/>
      <c r="K877" s="651"/>
      <c r="L877" s="653"/>
      <c r="M877" s="653"/>
      <c r="N877" s="653"/>
      <c r="O877" s="651"/>
      <c r="P877" s="627"/>
      <c r="Q877" s="627"/>
      <c r="R877" s="628"/>
    </row>
    <row r="878" ht="16.5" customHeight="1">
      <c r="A878" s="60"/>
      <c r="E878" s="60"/>
      <c r="F878" s="60"/>
      <c r="G878" s="60"/>
      <c r="H878" s="328"/>
      <c r="I878" s="60"/>
      <c r="R878" s="60"/>
    </row>
  </sheetData>
  <autoFilter ref="$A$5:$O$31"/>
  <mergeCells count="2">
    <mergeCell ref="A1:O4"/>
    <mergeCell ref="P1:Q1"/>
  </mergeCells>
  <conditionalFormatting sqref="A1:A878 B1:C27 D1:D878 E1:O27 P1:R878 B29:C878 E29:O878">
    <cfRule type="cellIs" dxfId="1" priority="1" operator="equal">
      <formula>"수급"</formula>
    </cfRule>
  </conditionalFormatting>
  <conditionalFormatting sqref="I5:I27 I29:I878">
    <cfRule type="expression" dxfId="2" priority="2">
      <formula>COUNTIF(I:I,I:I)&gt;1</formula>
    </cfRule>
  </conditionalFormatting>
  <conditionalFormatting sqref="D6:D75">
    <cfRule type="expression" dxfId="3" priority="3">
      <formula>AND(ISNUMBER(D6),TRUNC(D6)&lt;TODAY())</formula>
    </cfRule>
  </conditionalFormatting>
  <printOptions gridLines="1"/>
  <pageMargins bottom="0.75" footer="0.0" header="0.0" left="0.7" right="0.7" top="0.75"/>
  <pageSetup paperSize="9" orientation="landscape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3.88"/>
    <col customWidth="1" min="3" max="4" width="14.75"/>
    <col customWidth="1" min="5" max="5" width="11.0"/>
    <col customWidth="1" min="6" max="6" width="6.75"/>
    <col customWidth="1" min="7" max="7" width="11.0"/>
    <col customWidth="1" min="8" max="8" width="6.75"/>
    <col customWidth="1" min="9" max="9" width="21.13"/>
    <col customWidth="1" min="10" max="10" width="4.75"/>
    <col customWidth="1" min="11" max="11" width="8.0"/>
    <col customWidth="1" min="12" max="12" width="17.25"/>
    <col customWidth="1" min="13" max="13" width="7.25"/>
    <col customWidth="1" min="14" max="14" width="10.13"/>
    <col customWidth="1" min="15" max="15" width="35.63"/>
    <col customWidth="1" min="16" max="18" width="11.88"/>
  </cols>
  <sheetData>
    <row r="1" ht="21.75" customHeight="1">
      <c r="A1" s="654" t="s">
        <v>2311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655"/>
      <c r="Q1" s="655"/>
      <c r="R1" s="655"/>
    </row>
    <row r="2" ht="43.5" customHeight="1">
      <c r="A2" s="656" t="s">
        <v>37</v>
      </c>
      <c r="B2" s="656" t="s">
        <v>2235</v>
      </c>
      <c r="C2" s="657" t="s">
        <v>2312</v>
      </c>
      <c r="D2" s="657" t="s">
        <v>2237</v>
      </c>
      <c r="E2" s="657" t="s">
        <v>2238</v>
      </c>
      <c r="F2" s="656" t="s">
        <v>8</v>
      </c>
      <c r="G2" s="656" t="s">
        <v>188</v>
      </c>
      <c r="H2" s="656" t="s">
        <v>2239</v>
      </c>
      <c r="I2" s="656" t="s">
        <v>2240</v>
      </c>
      <c r="J2" s="656" t="s">
        <v>2241</v>
      </c>
      <c r="K2" s="656" t="s">
        <v>2242</v>
      </c>
      <c r="L2" s="656" t="s">
        <v>194</v>
      </c>
      <c r="M2" s="658" t="s">
        <v>1677</v>
      </c>
      <c r="N2" s="659" t="s">
        <v>2313</v>
      </c>
      <c r="O2" s="659" t="s">
        <v>2244</v>
      </c>
      <c r="P2" s="660" t="s">
        <v>2314</v>
      </c>
      <c r="Q2" s="661">
        <f>COUNTA(F3:F90)</f>
        <v>17</v>
      </c>
      <c r="R2" s="662"/>
    </row>
    <row r="3" ht="18.0" customHeight="1">
      <c r="A3" s="663">
        <f t="shared" ref="A3:A19" si="1">ROW()-2</f>
        <v>1</v>
      </c>
      <c r="B3" s="664">
        <v>45621.0</v>
      </c>
      <c r="C3" s="665" t="s">
        <v>2315</v>
      </c>
      <c r="D3" s="666" t="str">
        <f t="shared" ref="D3:D8" si="2">IF(ISTEXT(C3), C3, EDATE(C3, 3))</f>
        <v>해당사항없음</v>
      </c>
      <c r="E3" s="665" t="s">
        <v>2316</v>
      </c>
      <c r="F3" s="663" t="s">
        <v>2046</v>
      </c>
      <c r="G3" s="667" t="s">
        <v>2317</v>
      </c>
      <c r="H3" s="663" t="s">
        <v>31</v>
      </c>
      <c r="I3" s="668" t="s">
        <v>2318</v>
      </c>
      <c r="J3" s="669" t="s">
        <v>2319</v>
      </c>
      <c r="K3" s="669" t="s">
        <v>2320</v>
      </c>
      <c r="L3" s="670" t="s">
        <v>1835</v>
      </c>
      <c r="M3" s="671" t="s">
        <v>1677</v>
      </c>
      <c r="N3" s="670"/>
      <c r="O3" s="670"/>
      <c r="P3" s="672"/>
      <c r="Q3" s="672"/>
      <c r="R3" s="672"/>
    </row>
    <row r="4" ht="18.0" customHeight="1">
      <c r="A4" s="663">
        <f t="shared" si="1"/>
        <v>2</v>
      </c>
      <c r="B4" s="664">
        <v>45621.0</v>
      </c>
      <c r="C4" s="665" t="s">
        <v>2315</v>
      </c>
      <c r="D4" s="666" t="str">
        <f t="shared" si="2"/>
        <v>해당사항없음</v>
      </c>
      <c r="E4" s="665" t="s">
        <v>2316</v>
      </c>
      <c r="F4" s="663" t="s">
        <v>2321</v>
      </c>
      <c r="G4" s="663" t="s">
        <v>2322</v>
      </c>
      <c r="H4" s="665" t="s">
        <v>33</v>
      </c>
      <c r="I4" s="669" t="s">
        <v>2323</v>
      </c>
      <c r="J4" s="669" t="s">
        <v>2319</v>
      </c>
      <c r="K4" s="669" t="s">
        <v>2320</v>
      </c>
      <c r="L4" s="670" t="s">
        <v>1835</v>
      </c>
      <c r="M4" s="673" t="s">
        <v>1677</v>
      </c>
      <c r="N4" s="668" t="s">
        <v>2248</v>
      </c>
      <c r="O4" s="668"/>
      <c r="R4" s="672"/>
    </row>
    <row r="5" ht="18.0" customHeight="1">
      <c r="A5" s="663">
        <f t="shared" si="1"/>
        <v>3</v>
      </c>
      <c r="B5" s="666">
        <v>45705.0</v>
      </c>
      <c r="C5" s="666">
        <v>45732.0</v>
      </c>
      <c r="D5" s="666">
        <f t="shared" si="2"/>
        <v>45824</v>
      </c>
      <c r="E5" s="665" t="s">
        <v>2316</v>
      </c>
      <c r="F5" s="665" t="s">
        <v>297</v>
      </c>
      <c r="G5" s="665" t="s">
        <v>540</v>
      </c>
      <c r="H5" s="665" t="s">
        <v>28</v>
      </c>
      <c r="I5" s="668" t="s">
        <v>2324</v>
      </c>
      <c r="J5" s="669"/>
      <c r="K5" s="669"/>
      <c r="L5" s="668" t="s">
        <v>209</v>
      </c>
      <c r="M5" s="671"/>
      <c r="N5" s="668" t="s">
        <v>2248</v>
      </c>
      <c r="O5" s="668" t="s">
        <v>2325</v>
      </c>
      <c r="P5" s="672"/>
      <c r="Q5" s="672"/>
      <c r="R5" s="672"/>
    </row>
    <row r="6" ht="18.0" customHeight="1">
      <c r="A6" s="663">
        <f t="shared" si="1"/>
        <v>4</v>
      </c>
      <c r="B6" s="664">
        <v>45470.0</v>
      </c>
      <c r="C6" s="665" t="s">
        <v>2315</v>
      </c>
      <c r="D6" s="666" t="str">
        <f t="shared" si="2"/>
        <v>해당사항없음</v>
      </c>
      <c r="E6" s="665" t="s">
        <v>2316</v>
      </c>
      <c r="F6" s="663" t="s">
        <v>2326</v>
      </c>
      <c r="G6" s="663" t="s">
        <v>2327</v>
      </c>
      <c r="H6" s="663" t="s">
        <v>28</v>
      </c>
      <c r="I6" s="669" t="s">
        <v>2328</v>
      </c>
      <c r="J6" s="669" t="s">
        <v>2319</v>
      </c>
      <c r="K6" s="669" t="s">
        <v>2329</v>
      </c>
      <c r="L6" s="670" t="s">
        <v>205</v>
      </c>
      <c r="M6" s="671" t="s">
        <v>1677</v>
      </c>
      <c r="N6" s="670"/>
      <c r="O6" s="670"/>
      <c r="P6" s="672"/>
      <c r="Q6" s="672"/>
      <c r="R6" s="672"/>
    </row>
    <row r="7" ht="18.0" customHeight="1">
      <c r="A7" s="663">
        <f t="shared" si="1"/>
        <v>5</v>
      </c>
      <c r="B7" s="664">
        <v>45596.0</v>
      </c>
      <c r="C7" s="665" t="s">
        <v>2315</v>
      </c>
      <c r="D7" s="666" t="str">
        <f t="shared" si="2"/>
        <v>해당사항없음</v>
      </c>
      <c r="E7" s="665" t="s">
        <v>2316</v>
      </c>
      <c r="F7" s="663" t="s">
        <v>2004</v>
      </c>
      <c r="G7" s="663" t="s">
        <v>2330</v>
      </c>
      <c r="H7" s="663" t="s">
        <v>30</v>
      </c>
      <c r="I7" s="669" t="s">
        <v>2331</v>
      </c>
      <c r="J7" s="669" t="s">
        <v>2286</v>
      </c>
      <c r="K7" s="669" t="s">
        <v>2320</v>
      </c>
      <c r="L7" s="670" t="s">
        <v>209</v>
      </c>
      <c r="M7" s="671" t="s">
        <v>1677</v>
      </c>
      <c r="N7" s="668"/>
      <c r="O7" s="670"/>
      <c r="P7" s="672"/>
      <c r="Q7" s="672"/>
      <c r="R7" s="672"/>
    </row>
    <row r="8" ht="18.75" customHeight="1">
      <c r="A8" s="663">
        <f t="shared" si="1"/>
        <v>6</v>
      </c>
      <c r="B8" s="664">
        <v>45600.0</v>
      </c>
      <c r="C8" s="665" t="s">
        <v>2315</v>
      </c>
      <c r="D8" s="666" t="str">
        <f t="shared" si="2"/>
        <v>해당사항없음</v>
      </c>
      <c r="E8" s="665" t="s">
        <v>2316</v>
      </c>
      <c r="F8" s="663" t="s">
        <v>1525</v>
      </c>
      <c r="G8" s="663" t="s">
        <v>1526</v>
      </c>
      <c r="H8" s="663" t="s">
        <v>30</v>
      </c>
      <c r="I8" s="668" t="s">
        <v>2332</v>
      </c>
      <c r="J8" s="669" t="s">
        <v>2286</v>
      </c>
      <c r="K8" s="669" t="s">
        <v>2320</v>
      </c>
      <c r="L8" s="670" t="s">
        <v>1835</v>
      </c>
      <c r="M8" s="673" t="s">
        <v>1677</v>
      </c>
      <c r="N8" s="668"/>
      <c r="O8" s="670"/>
      <c r="P8" s="672"/>
      <c r="Q8" s="672"/>
      <c r="R8" s="672"/>
    </row>
    <row r="9" ht="16.5" customHeight="1">
      <c r="A9" s="663">
        <f t="shared" si="1"/>
        <v>7</v>
      </c>
      <c r="B9" s="666">
        <v>45720.0</v>
      </c>
      <c r="C9" s="666">
        <v>45811.0</v>
      </c>
      <c r="D9" s="665" t="s">
        <v>2315</v>
      </c>
      <c r="E9" s="333" t="s">
        <v>2316</v>
      </c>
      <c r="F9" s="665" t="s">
        <v>1515</v>
      </c>
      <c r="G9" s="674" t="s">
        <v>1516</v>
      </c>
      <c r="H9" s="665" t="s">
        <v>30</v>
      </c>
      <c r="I9" s="668" t="s">
        <v>2333</v>
      </c>
      <c r="J9" s="669"/>
      <c r="K9" s="669"/>
      <c r="L9" s="670"/>
      <c r="M9" s="670"/>
      <c r="N9" s="670"/>
      <c r="O9" s="670"/>
      <c r="P9" s="627"/>
      <c r="Q9" s="627"/>
      <c r="R9" s="627"/>
    </row>
    <row r="10" ht="16.5" customHeight="1">
      <c r="A10" s="663">
        <f t="shared" si="1"/>
        <v>8</v>
      </c>
      <c r="B10" s="666">
        <v>45730.0</v>
      </c>
      <c r="C10" s="666">
        <v>45790.0</v>
      </c>
      <c r="D10" s="665" t="s">
        <v>2315</v>
      </c>
      <c r="E10" s="333" t="s">
        <v>2316</v>
      </c>
      <c r="F10" s="665" t="s">
        <v>2013</v>
      </c>
      <c r="G10" s="665" t="s">
        <v>2334</v>
      </c>
      <c r="H10" s="665" t="s">
        <v>30</v>
      </c>
      <c r="I10" s="668" t="s">
        <v>2335</v>
      </c>
      <c r="J10" s="669"/>
      <c r="K10" s="669"/>
      <c r="L10" s="670"/>
      <c r="M10" s="670"/>
      <c r="N10" s="670"/>
      <c r="O10" s="670"/>
      <c r="P10" s="627"/>
      <c r="Q10" s="627"/>
      <c r="R10" s="627"/>
    </row>
    <row r="11" ht="16.5" customHeight="1">
      <c r="A11" s="663">
        <f t="shared" si="1"/>
        <v>9</v>
      </c>
      <c r="B11" s="666">
        <v>45735.0</v>
      </c>
      <c r="C11" s="675">
        <v>45826.0</v>
      </c>
      <c r="D11" s="665" t="s">
        <v>2315</v>
      </c>
      <c r="E11" s="333" t="s">
        <v>2316</v>
      </c>
      <c r="F11" s="668" t="s">
        <v>1521</v>
      </c>
      <c r="G11" s="665" t="s">
        <v>1522</v>
      </c>
      <c r="H11" s="665" t="s">
        <v>33</v>
      </c>
      <c r="I11" s="668" t="s">
        <v>2336</v>
      </c>
      <c r="J11" s="669" t="s">
        <v>2319</v>
      </c>
      <c r="K11" s="669" t="s">
        <v>2320</v>
      </c>
      <c r="L11" s="668" t="s">
        <v>1835</v>
      </c>
      <c r="M11" s="670"/>
      <c r="N11" s="668" t="s">
        <v>2248</v>
      </c>
      <c r="O11" s="668"/>
      <c r="P11" s="627"/>
      <c r="Q11" s="627"/>
      <c r="R11" s="627"/>
    </row>
    <row r="12" ht="16.5" customHeight="1">
      <c r="A12" s="663">
        <f t="shared" si="1"/>
        <v>10</v>
      </c>
      <c r="B12" s="666">
        <v>45743.0</v>
      </c>
      <c r="C12" s="675">
        <v>45834.0</v>
      </c>
      <c r="D12" s="665" t="s">
        <v>2315</v>
      </c>
      <c r="E12" s="333" t="s">
        <v>2316</v>
      </c>
      <c r="F12" s="665" t="s">
        <v>724</v>
      </c>
      <c r="G12" s="665" t="s">
        <v>2337</v>
      </c>
      <c r="H12" s="665" t="s">
        <v>30</v>
      </c>
      <c r="I12" s="668" t="s">
        <v>2338</v>
      </c>
      <c r="J12" s="669"/>
      <c r="K12" s="669"/>
      <c r="L12" s="670"/>
      <c r="M12" s="670"/>
      <c r="N12" s="670"/>
      <c r="O12" s="670"/>
      <c r="P12" s="627"/>
      <c r="Q12" s="627"/>
      <c r="R12" s="627"/>
    </row>
    <row r="13" ht="16.5" customHeight="1">
      <c r="A13" s="663">
        <f t="shared" si="1"/>
        <v>11</v>
      </c>
      <c r="B13" s="666">
        <v>45744.0</v>
      </c>
      <c r="C13" s="675">
        <v>45835.0</v>
      </c>
      <c r="D13" s="665" t="s">
        <v>2315</v>
      </c>
      <c r="E13" s="333" t="s">
        <v>2316</v>
      </c>
      <c r="F13" s="665" t="s">
        <v>1970</v>
      </c>
      <c r="G13" s="665" t="s">
        <v>2339</v>
      </c>
      <c r="H13" s="665" t="s">
        <v>28</v>
      </c>
      <c r="I13" s="668" t="s">
        <v>2340</v>
      </c>
      <c r="J13" s="669"/>
      <c r="K13" s="669"/>
      <c r="L13" s="670"/>
      <c r="M13" s="670"/>
      <c r="N13" s="670"/>
      <c r="O13" s="670"/>
      <c r="P13" s="627"/>
      <c r="Q13" s="627"/>
      <c r="R13" s="627"/>
    </row>
    <row r="14" ht="16.5" customHeight="1">
      <c r="A14" s="663">
        <f t="shared" si="1"/>
        <v>12</v>
      </c>
      <c r="B14" s="666">
        <v>45838.0</v>
      </c>
      <c r="C14" s="666">
        <v>45867.0</v>
      </c>
      <c r="D14" s="666">
        <f t="shared" ref="D14:D16" si="3">IF(ISTEXT(C14), C14, EDATE(C14, 3))</f>
        <v>45959</v>
      </c>
      <c r="E14" s="676" t="s">
        <v>2316</v>
      </c>
      <c r="F14" s="677" t="s">
        <v>657</v>
      </c>
      <c r="G14" s="677" t="s">
        <v>704</v>
      </c>
      <c r="H14" s="677" t="s">
        <v>30</v>
      </c>
      <c r="I14" s="677" t="s">
        <v>2341</v>
      </c>
      <c r="J14" s="667"/>
      <c r="K14" s="667"/>
      <c r="L14" s="678"/>
      <c r="M14" s="678"/>
      <c r="N14" s="678"/>
      <c r="O14" s="677"/>
      <c r="P14" s="627"/>
      <c r="Q14" s="627"/>
      <c r="R14" s="627"/>
    </row>
    <row r="15" ht="16.5" customHeight="1">
      <c r="A15" s="663">
        <f t="shared" si="1"/>
        <v>13</v>
      </c>
      <c r="B15" s="666">
        <v>45821.0</v>
      </c>
      <c r="C15" s="675">
        <v>45881.0</v>
      </c>
      <c r="D15" s="666">
        <f t="shared" si="3"/>
        <v>45973</v>
      </c>
      <c r="E15" s="676" t="s">
        <v>2316</v>
      </c>
      <c r="F15" s="677" t="s">
        <v>807</v>
      </c>
      <c r="G15" s="677" t="s">
        <v>808</v>
      </c>
      <c r="H15" s="677" t="s">
        <v>28</v>
      </c>
      <c r="I15" s="677" t="s">
        <v>2342</v>
      </c>
      <c r="J15" s="667"/>
      <c r="K15" s="667"/>
      <c r="L15" s="679"/>
      <c r="M15" s="679"/>
      <c r="N15" s="678"/>
      <c r="O15" s="667"/>
      <c r="P15" s="627"/>
      <c r="Q15" s="627"/>
      <c r="R15" s="627"/>
    </row>
    <row r="16" ht="16.5" customHeight="1">
      <c r="A16" s="663">
        <f t="shared" si="1"/>
        <v>14</v>
      </c>
      <c r="B16" s="680">
        <v>45805.0</v>
      </c>
      <c r="C16" s="666">
        <v>45896.0</v>
      </c>
      <c r="D16" s="666">
        <f t="shared" si="3"/>
        <v>45988</v>
      </c>
      <c r="E16" s="665" t="s">
        <v>2316</v>
      </c>
      <c r="F16" s="681" t="s">
        <v>781</v>
      </c>
      <c r="G16" s="681" t="s">
        <v>782</v>
      </c>
      <c r="H16" s="681" t="s">
        <v>30</v>
      </c>
      <c r="I16" s="682" t="s">
        <v>2343</v>
      </c>
      <c r="J16" s="669"/>
      <c r="K16" s="669"/>
      <c r="L16" s="670"/>
      <c r="M16" s="670"/>
      <c r="N16" s="668"/>
      <c r="O16" s="670"/>
      <c r="P16" s="627"/>
      <c r="Q16" s="627"/>
      <c r="R16" s="627"/>
    </row>
    <row r="17" ht="16.5" customHeight="1">
      <c r="A17" s="663">
        <f t="shared" si="1"/>
        <v>15</v>
      </c>
      <c r="B17" s="666">
        <v>45993.0</v>
      </c>
      <c r="C17" s="677" t="s">
        <v>2315</v>
      </c>
      <c r="D17" s="677" t="s">
        <v>2315</v>
      </c>
      <c r="E17" s="677" t="s">
        <v>2316</v>
      </c>
      <c r="F17" s="677" t="s">
        <v>1406</v>
      </c>
      <c r="G17" s="677" t="s">
        <v>2344</v>
      </c>
      <c r="H17" s="677" t="s">
        <v>31</v>
      </c>
      <c r="I17" s="677" t="s">
        <v>2345</v>
      </c>
      <c r="J17" s="667"/>
      <c r="K17" s="667"/>
      <c r="L17" s="679"/>
      <c r="M17" s="679"/>
      <c r="N17" s="679"/>
      <c r="O17" s="667"/>
      <c r="P17" s="627"/>
      <c r="Q17" s="627"/>
      <c r="R17" s="627"/>
    </row>
    <row r="18" ht="16.5" customHeight="1">
      <c r="A18" s="663">
        <f t="shared" si="1"/>
        <v>16</v>
      </c>
      <c r="B18" s="666">
        <v>45835.0</v>
      </c>
      <c r="C18" s="666">
        <v>45926.0</v>
      </c>
      <c r="D18" s="666">
        <f t="shared" ref="D18:D19" si="4">IF(ISTEXT(C18), C18, EDATE(C18, 3))</f>
        <v>46017</v>
      </c>
      <c r="E18" s="665" t="s">
        <v>1678</v>
      </c>
      <c r="F18" s="677" t="s">
        <v>2346</v>
      </c>
      <c r="G18" s="677" t="s">
        <v>2347</v>
      </c>
      <c r="H18" s="677" t="s">
        <v>28</v>
      </c>
      <c r="I18" s="677" t="s">
        <v>2348</v>
      </c>
      <c r="J18" s="667"/>
      <c r="K18" s="667"/>
      <c r="L18" s="678" t="s">
        <v>2349</v>
      </c>
      <c r="M18" s="678"/>
      <c r="N18" s="678"/>
      <c r="O18" s="677"/>
      <c r="P18" s="627"/>
      <c r="Q18" s="627"/>
      <c r="R18" s="627"/>
    </row>
    <row r="19" ht="16.5" customHeight="1">
      <c r="A19" s="663">
        <f t="shared" si="1"/>
        <v>17</v>
      </c>
      <c r="B19" s="666">
        <v>45887.0</v>
      </c>
      <c r="C19" s="666">
        <v>45917.0</v>
      </c>
      <c r="D19" s="666">
        <f t="shared" si="4"/>
        <v>46008</v>
      </c>
      <c r="E19" s="677" t="s">
        <v>1678</v>
      </c>
      <c r="F19" s="677" t="s">
        <v>651</v>
      </c>
      <c r="G19" s="677" t="s">
        <v>652</v>
      </c>
      <c r="H19" s="677" t="s">
        <v>33</v>
      </c>
      <c r="I19" s="677" t="s">
        <v>2350</v>
      </c>
      <c r="J19" s="667"/>
      <c r="K19" s="667"/>
      <c r="L19" s="679"/>
      <c r="M19" s="679"/>
      <c r="N19" s="679"/>
      <c r="O19" s="667"/>
      <c r="P19" s="627"/>
      <c r="Q19" s="627"/>
      <c r="R19" s="627"/>
    </row>
    <row r="20" ht="16.5" customHeight="1">
      <c r="A20" s="650"/>
      <c r="B20" s="650"/>
      <c r="C20" s="651"/>
      <c r="D20" s="651"/>
      <c r="E20" s="651"/>
      <c r="F20" s="651"/>
      <c r="G20" s="683"/>
      <c r="H20" s="651"/>
      <c r="I20" s="651"/>
      <c r="J20" s="651"/>
      <c r="K20" s="651"/>
      <c r="L20" s="653"/>
      <c r="M20" s="653"/>
      <c r="N20" s="653"/>
      <c r="O20" s="651"/>
      <c r="P20" s="627"/>
      <c r="Q20" s="627"/>
      <c r="R20" s="627"/>
    </row>
    <row r="21" ht="16.5" customHeight="1">
      <c r="A21" s="650"/>
      <c r="B21" s="650"/>
      <c r="C21" s="651"/>
      <c r="D21" s="651"/>
      <c r="E21" s="651"/>
      <c r="F21" s="651"/>
      <c r="G21" s="683"/>
      <c r="H21" s="651"/>
      <c r="I21" s="651"/>
      <c r="J21" s="651"/>
      <c r="K21" s="651"/>
      <c r="L21" s="653"/>
      <c r="M21" s="653"/>
      <c r="N21" s="653"/>
      <c r="O21" s="651"/>
      <c r="P21" s="627"/>
      <c r="Q21" s="627"/>
      <c r="R21" s="627"/>
    </row>
    <row r="22" ht="16.5" customHeight="1">
      <c r="A22" s="650"/>
      <c r="B22" s="650"/>
      <c r="C22" s="651"/>
      <c r="D22" s="651"/>
      <c r="E22" s="651"/>
      <c r="F22" s="651"/>
      <c r="G22" s="683"/>
      <c r="H22" s="651"/>
      <c r="I22" s="651"/>
      <c r="J22" s="651"/>
      <c r="K22" s="651"/>
      <c r="L22" s="653"/>
      <c r="M22" s="653"/>
      <c r="N22" s="653"/>
      <c r="O22" s="651"/>
      <c r="P22" s="627"/>
      <c r="Q22" s="627"/>
      <c r="R22" s="627"/>
    </row>
    <row r="23" ht="16.5" customHeight="1">
      <c r="A23" s="650"/>
      <c r="B23" s="650"/>
      <c r="C23" s="651"/>
      <c r="D23" s="651"/>
      <c r="E23" s="651"/>
      <c r="F23" s="651"/>
      <c r="G23" s="683"/>
      <c r="H23" s="651"/>
      <c r="I23" s="651"/>
      <c r="J23" s="651"/>
      <c r="K23" s="651"/>
      <c r="L23" s="653"/>
      <c r="M23" s="653"/>
      <c r="N23" s="653"/>
      <c r="O23" s="651"/>
      <c r="P23" s="627"/>
      <c r="Q23" s="627"/>
      <c r="R23" s="627"/>
    </row>
    <row r="24" ht="16.5" customHeight="1">
      <c r="A24" s="650"/>
      <c r="B24" s="650"/>
      <c r="C24" s="651"/>
      <c r="D24" s="651"/>
      <c r="E24" s="651"/>
      <c r="F24" s="651"/>
      <c r="G24" s="683"/>
      <c r="H24" s="651"/>
      <c r="I24" s="651"/>
      <c r="J24" s="651"/>
      <c r="K24" s="651"/>
      <c r="L24" s="653"/>
      <c r="M24" s="653"/>
      <c r="N24" s="653"/>
      <c r="O24" s="651"/>
      <c r="P24" s="627"/>
      <c r="Q24" s="627"/>
      <c r="R24" s="627"/>
    </row>
    <row r="25" ht="16.5" customHeight="1">
      <c r="A25" s="650"/>
      <c r="B25" s="650"/>
      <c r="C25" s="651"/>
      <c r="D25" s="651"/>
      <c r="E25" s="651"/>
      <c r="F25" s="651"/>
      <c r="G25" s="683"/>
      <c r="H25" s="651"/>
      <c r="I25" s="651"/>
      <c r="J25" s="651"/>
      <c r="K25" s="651"/>
      <c r="L25" s="653"/>
      <c r="M25" s="653"/>
      <c r="N25" s="653"/>
      <c r="O25" s="651"/>
      <c r="P25" s="627"/>
      <c r="Q25" s="627"/>
      <c r="R25" s="627"/>
    </row>
    <row r="26" ht="16.5" customHeight="1">
      <c r="A26" s="650"/>
      <c r="B26" s="650"/>
      <c r="C26" s="651"/>
      <c r="D26" s="651"/>
      <c r="E26" s="651"/>
      <c r="F26" s="651"/>
      <c r="G26" s="683"/>
      <c r="H26" s="651"/>
      <c r="I26" s="651"/>
      <c r="J26" s="651"/>
      <c r="K26" s="651"/>
      <c r="L26" s="653"/>
      <c r="M26" s="653"/>
      <c r="N26" s="653"/>
      <c r="O26" s="651"/>
      <c r="P26" s="627"/>
      <c r="Q26" s="627"/>
      <c r="R26" s="627"/>
    </row>
    <row r="27" ht="16.5" customHeight="1">
      <c r="A27" s="650"/>
      <c r="B27" s="650"/>
      <c r="C27" s="651"/>
      <c r="D27" s="651"/>
      <c r="E27" s="651"/>
      <c r="F27" s="651"/>
      <c r="G27" s="683"/>
      <c r="H27" s="651"/>
      <c r="I27" s="651"/>
      <c r="J27" s="651"/>
      <c r="K27" s="651"/>
      <c r="L27" s="653"/>
      <c r="M27" s="653"/>
      <c r="N27" s="653"/>
      <c r="O27" s="651"/>
      <c r="P27" s="627"/>
      <c r="Q27" s="627"/>
      <c r="R27" s="627"/>
    </row>
    <row r="28" ht="16.5" customHeight="1">
      <c r="A28" s="650"/>
      <c r="B28" s="650"/>
      <c r="C28" s="651"/>
      <c r="D28" s="651"/>
      <c r="E28" s="651"/>
      <c r="F28" s="651"/>
      <c r="G28" s="683"/>
      <c r="H28" s="651"/>
      <c r="I28" s="651"/>
      <c r="J28" s="651"/>
      <c r="K28" s="651"/>
      <c r="L28" s="653"/>
      <c r="M28" s="653"/>
      <c r="N28" s="653"/>
      <c r="O28" s="651"/>
      <c r="P28" s="627"/>
      <c r="Q28" s="627"/>
      <c r="R28" s="627"/>
    </row>
    <row r="29" ht="16.5" customHeight="1">
      <c r="A29" s="650"/>
      <c r="B29" s="650"/>
      <c r="C29" s="651"/>
      <c r="D29" s="651"/>
      <c r="E29" s="651"/>
      <c r="F29" s="651"/>
      <c r="G29" s="683"/>
      <c r="H29" s="651"/>
      <c r="I29" s="651"/>
      <c r="J29" s="651"/>
      <c r="K29" s="651"/>
      <c r="L29" s="653"/>
      <c r="M29" s="653"/>
      <c r="N29" s="653"/>
      <c r="O29" s="651"/>
      <c r="P29" s="627"/>
      <c r="Q29" s="627"/>
      <c r="R29" s="627"/>
    </row>
    <row r="30" ht="16.5" customHeight="1">
      <c r="A30" s="650"/>
      <c r="B30" s="650"/>
      <c r="C30" s="651"/>
      <c r="D30" s="651"/>
      <c r="E30" s="651"/>
      <c r="F30" s="651"/>
      <c r="G30" s="683"/>
      <c r="H30" s="651"/>
      <c r="I30" s="651"/>
      <c r="J30" s="651"/>
      <c r="K30" s="651"/>
      <c r="L30" s="653"/>
      <c r="M30" s="653"/>
      <c r="N30" s="653"/>
      <c r="O30" s="651"/>
      <c r="P30" s="627"/>
      <c r="Q30" s="627"/>
      <c r="R30" s="627"/>
    </row>
    <row r="31" ht="16.5" customHeight="1">
      <c r="A31" s="650"/>
      <c r="B31" s="650"/>
      <c r="C31" s="651"/>
      <c r="D31" s="651"/>
      <c r="E31" s="651"/>
      <c r="F31" s="651"/>
      <c r="G31" s="683"/>
      <c r="H31" s="651"/>
      <c r="I31" s="651"/>
      <c r="J31" s="651"/>
      <c r="K31" s="651"/>
      <c r="L31" s="653"/>
      <c r="M31" s="653"/>
      <c r="N31" s="653"/>
      <c r="O31" s="651"/>
      <c r="P31" s="627"/>
      <c r="Q31" s="627"/>
      <c r="R31" s="627"/>
    </row>
    <row r="32" ht="16.5" customHeight="1">
      <c r="A32" s="650"/>
      <c r="B32" s="650"/>
      <c r="C32" s="651"/>
      <c r="D32" s="651"/>
      <c r="E32" s="651"/>
      <c r="F32" s="651"/>
      <c r="G32" s="683"/>
      <c r="H32" s="651"/>
      <c r="I32" s="651"/>
      <c r="J32" s="651"/>
      <c r="K32" s="651"/>
      <c r="L32" s="653"/>
      <c r="M32" s="653"/>
      <c r="N32" s="653"/>
      <c r="O32" s="651"/>
      <c r="P32" s="627"/>
      <c r="Q32" s="627"/>
      <c r="R32" s="627"/>
    </row>
    <row r="33" ht="16.5" customHeight="1">
      <c r="A33" s="650"/>
      <c r="B33" s="650"/>
      <c r="C33" s="651"/>
      <c r="D33" s="651"/>
      <c r="E33" s="651"/>
      <c r="F33" s="651"/>
      <c r="G33" s="683"/>
      <c r="H33" s="651"/>
      <c r="I33" s="651"/>
      <c r="J33" s="651"/>
      <c r="K33" s="651"/>
      <c r="L33" s="653"/>
      <c r="M33" s="653"/>
      <c r="N33" s="653"/>
      <c r="O33" s="651"/>
      <c r="P33" s="627"/>
      <c r="Q33" s="627"/>
      <c r="R33" s="627"/>
    </row>
    <row r="34" ht="16.5" customHeight="1">
      <c r="A34" s="650"/>
      <c r="B34" s="650"/>
      <c r="C34" s="651"/>
      <c r="D34" s="651"/>
      <c r="E34" s="651"/>
      <c r="F34" s="651"/>
      <c r="G34" s="683"/>
      <c r="H34" s="651"/>
      <c r="I34" s="651"/>
      <c r="J34" s="651"/>
      <c r="K34" s="651"/>
      <c r="L34" s="653"/>
      <c r="M34" s="653"/>
      <c r="N34" s="653"/>
      <c r="O34" s="651"/>
      <c r="P34" s="627"/>
      <c r="Q34" s="627"/>
      <c r="R34" s="627"/>
    </row>
    <row r="35" ht="16.5" customHeight="1">
      <c r="A35" s="650"/>
      <c r="B35" s="650"/>
      <c r="C35" s="651"/>
      <c r="D35" s="651"/>
      <c r="E35" s="651"/>
      <c r="F35" s="651"/>
      <c r="G35" s="683"/>
      <c r="H35" s="651"/>
      <c r="I35" s="651"/>
      <c r="J35" s="651"/>
      <c r="K35" s="651"/>
      <c r="L35" s="653"/>
      <c r="M35" s="653"/>
      <c r="N35" s="653"/>
      <c r="O35" s="651"/>
      <c r="P35" s="627"/>
      <c r="Q35" s="627"/>
      <c r="R35" s="627"/>
    </row>
    <row r="36" ht="16.5" customHeight="1">
      <c r="A36" s="650"/>
      <c r="B36" s="650"/>
      <c r="C36" s="651"/>
      <c r="D36" s="651"/>
      <c r="E36" s="651"/>
      <c r="F36" s="651"/>
      <c r="G36" s="683"/>
      <c r="H36" s="651"/>
      <c r="I36" s="651"/>
      <c r="J36" s="651"/>
      <c r="K36" s="651"/>
      <c r="L36" s="653"/>
      <c r="M36" s="653"/>
      <c r="N36" s="653"/>
      <c r="O36" s="651"/>
      <c r="P36" s="627"/>
      <c r="Q36" s="627"/>
      <c r="R36" s="627"/>
    </row>
    <row r="37" ht="16.5" customHeight="1">
      <c r="A37" s="650"/>
      <c r="B37" s="650"/>
      <c r="C37" s="651"/>
      <c r="D37" s="651"/>
      <c r="E37" s="651"/>
      <c r="F37" s="651"/>
      <c r="G37" s="683"/>
      <c r="H37" s="651"/>
      <c r="I37" s="651"/>
      <c r="J37" s="651"/>
      <c r="K37" s="651"/>
      <c r="L37" s="653"/>
      <c r="M37" s="653"/>
      <c r="N37" s="653"/>
      <c r="O37" s="651"/>
      <c r="P37" s="627"/>
      <c r="Q37" s="627"/>
      <c r="R37" s="627"/>
    </row>
    <row r="38" ht="16.5" customHeight="1">
      <c r="A38" s="650"/>
      <c r="B38" s="650"/>
      <c r="C38" s="651"/>
      <c r="D38" s="651"/>
      <c r="E38" s="651"/>
      <c r="F38" s="651"/>
      <c r="G38" s="683"/>
      <c r="H38" s="651"/>
      <c r="I38" s="651"/>
      <c r="J38" s="651"/>
      <c r="K38" s="651"/>
      <c r="L38" s="653"/>
      <c r="M38" s="653"/>
      <c r="N38" s="653"/>
      <c r="O38" s="651"/>
      <c r="P38" s="627"/>
      <c r="Q38" s="627"/>
      <c r="R38" s="627"/>
    </row>
    <row r="39" ht="16.5" customHeight="1">
      <c r="A39" s="650"/>
      <c r="B39" s="650"/>
      <c r="C39" s="651"/>
      <c r="D39" s="651"/>
      <c r="E39" s="651"/>
      <c r="F39" s="651"/>
      <c r="G39" s="683"/>
      <c r="H39" s="651"/>
      <c r="I39" s="651"/>
      <c r="J39" s="651"/>
      <c r="K39" s="651"/>
      <c r="L39" s="653"/>
      <c r="M39" s="653"/>
      <c r="N39" s="653"/>
      <c r="O39" s="651"/>
      <c r="P39" s="627"/>
      <c r="Q39" s="627"/>
      <c r="R39" s="627"/>
    </row>
    <row r="40" ht="16.5" customHeight="1">
      <c r="A40" s="650"/>
      <c r="B40" s="650"/>
      <c r="C40" s="651"/>
      <c r="D40" s="651"/>
      <c r="E40" s="651"/>
      <c r="F40" s="651"/>
      <c r="G40" s="683"/>
      <c r="H40" s="651"/>
      <c r="I40" s="651"/>
      <c r="J40" s="651"/>
      <c r="K40" s="651"/>
      <c r="L40" s="653"/>
      <c r="M40" s="653"/>
      <c r="N40" s="653"/>
      <c r="O40" s="651"/>
      <c r="P40" s="627"/>
      <c r="Q40" s="627"/>
      <c r="R40" s="627"/>
    </row>
    <row r="41" ht="16.5" customHeight="1">
      <c r="A41" s="650"/>
      <c r="B41" s="650"/>
      <c r="C41" s="651"/>
      <c r="D41" s="651"/>
      <c r="E41" s="651"/>
      <c r="F41" s="651"/>
      <c r="G41" s="683"/>
      <c r="H41" s="651"/>
      <c r="I41" s="651"/>
      <c r="J41" s="651"/>
      <c r="K41" s="651"/>
      <c r="L41" s="653"/>
      <c r="M41" s="653"/>
      <c r="N41" s="653"/>
      <c r="O41" s="651"/>
      <c r="P41" s="627"/>
      <c r="Q41" s="627"/>
      <c r="R41" s="627"/>
    </row>
    <row r="42" ht="16.5" customHeight="1">
      <c r="A42" s="650"/>
      <c r="B42" s="650"/>
      <c r="C42" s="651"/>
      <c r="D42" s="651"/>
      <c r="E42" s="651"/>
      <c r="F42" s="651"/>
      <c r="G42" s="683"/>
      <c r="H42" s="651"/>
      <c r="I42" s="651"/>
      <c r="J42" s="651"/>
      <c r="K42" s="651"/>
      <c r="L42" s="653"/>
      <c r="M42" s="653"/>
      <c r="N42" s="653"/>
      <c r="O42" s="651"/>
      <c r="P42" s="627"/>
      <c r="Q42" s="627"/>
      <c r="R42" s="627"/>
    </row>
    <row r="43" ht="16.5" customHeight="1">
      <c r="A43" s="650"/>
      <c r="B43" s="650"/>
      <c r="C43" s="651"/>
      <c r="D43" s="651"/>
      <c r="E43" s="651"/>
      <c r="F43" s="651"/>
      <c r="G43" s="683"/>
      <c r="H43" s="651"/>
      <c r="I43" s="651"/>
      <c r="J43" s="651"/>
      <c r="K43" s="651"/>
      <c r="L43" s="653"/>
      <c r="M43" s="653"/>
      <c r="N43" s="653"/>
      <c r="O43" s="651"/>
      <c r="P43" s="627"/>
      <c r="Q43" s="627"/>
      <c r="R43" s="627"/>
    </row>
    <row r="44" ht="16.5" customHeight="1">
      <c r="A44" s="650"/>
      <c r="B44" s="650"/>
      <c r="C44" s="651"/>
      <c r="D44" s="651"/>
      <c r="E44" s="651"/>
      <c r="F44" s="651"/>
      <c r="G44" s="683"/>
      <c r="H44" s="651"/>
      <c r="I44" s="651"/>
      <c r="J44" s="651"/>
      <c r="K44" s="651"/>
      <c r="L44" s="653"/>
      <c r="M44" s="653"/>
      <c r="N44" s="653"/>
      <c r="O44" s="651"/>
      <c r="P44" s="627"/>
      <c r="Q44" s="627"/>
      <c r="R44" s="627"/>
    </row>
    <row r="45" ht="16.5" customHeight="1">
      <c r="A45" s="650"/>
      <c r="B45" s="650"/>
      <c r="C45" s="651"/>
      <c r="D45" s="651"/>
      <c r="E45" s="651"/>
      <c r="F45" s="651"/>
      <c r="G45" s="683"/>
      <c r="H45" s="651"/>
      <c r="I45" s="651"/>
      <c r="J45" s="651"/>
      <c r="K45" s="651"/>
      <c r="L45" s="653"/>
      <c r="M45" s="653"/>
      <c r="N45" s="653"/>
      <c r="O45" s="651"/>
      <c r="P45" s="627"/>
      <c r="Q45" s="627"/>
      <c r="R45" s="627"/>
    </row>
    <row r="46" ht="16.5" customHeight="1">
      <c r="A46" s="650"/>
      <c r="B46" s="650"/>
      <c r="C46" s="651"/>
      <c r="D46" s="651"/>
      <c r="E46" s="651"/>
      <c r="F46" s="651"/>
      <c r="G46" s="683"/>
      <c r="H46" s="651"/>
      <c r="I46" s="651"/>
      <c r="J46" s="651"/>
      <c r="K46" s="651"/>
      <c r="L46" s="653"/>
      <c r="M46" s="653"/>
      <c r="N46" s="653"/>
      <c r="O46" s="651"/>
      <c r="P46" s="627"/>
      <c r="Q46" s="627"/>
      <c r="R46" s="627"/>
    </row>
    <row r="47" ht="16.5" customHeight="1">
      <c r="A47" s="650"/>
      <c r="B47" s="650"/>
      <c r="C47" s="651"/>
      <c r="D47" s="651"/>
      <c r="E47" s="651"/>
      <c r="F47" s="651"/>
      <c r="G47" s="683"/>
      <c r="H47" s="651"/>
      <c r="I47" s="651"/>
      <c r="J47" s="651"/>
      <c r="K47" s="651"/>
      <c r="L47" s="653"/>
      <c r="M47" s="653"/>
      <c r="N47" s="653"/>
      <c r="O47" s="651"/>
      <c r="P47" s="627"/>
      <c r="Q47" s="627"/>
      <c r="R47" s="627"/>
    </row>
    <row r="48" ht="16.5" customHeight="1">
      <c r="A48" s="650"/>
      <c r="B48" s="650"/>
      <c r="C48" s="651"/>
      <c r="D48" s="651"/>
      <c r="E48" s="651"/>
      <c r="F48" s="651"/>
      <c r="G48" s="683"/>
      <c r="H48" s="651"/>
      <c r="I48" s="651"/>
      <c r="J48" s="651"/>
      <c r="K48" s="651"/>
      <c r="L48" s="653"/>
      <c r="M48" s="653"/>
      <c r="N48" s="653"/>
      <c r="O48" s="651"/>
      <c r="P48" s="627"/>
      <c r="Q48" s="627"/>
      <c r="R48" s="627"/>
    </row>
    <row r="49" ht="16.5" customHeight="1">
      <c r="A49" s="650"/>
      <c r="B49" s="650"/>
      <c r="C49" s="651"/>
      <c r="D49" s="651"/>
      <c r="E49" s="651"/>
      <c r="F49" s="651"/>
      <c r="G49" s="683"/>
      <c r="H49" s="651"/>
      <c r="I49" s="651"/>
      <c r="J49" s="651"/>
      <c r="K49" s="651"/>
      <c r="L49" s="653"/>
      <c r="M49" s="653"/>
      <c r="N49" s="653"/>
      <c r="O49" s="651"/>
      <c r="P49" s="627"/>
      <c r="Q49" s="627"/>
      <c r="R49" s="627"/>
    </row>
    <row r="50" ht="16.5" customHeight="1">
      <c r="A50" s="650"/>
      <c r="B50" s="650"/>
      <c r="C50" s="651"/>
      <c r="D50" s="651"/>
      <c r="E50" s="651"/>
      <c r="F50" s="651"/>
      <c r="G50" s="683"/>
      <c r="H50" s="651"/>
      <c r="I50" s="651"/>
      <c r="J50" s="651"/>
      <c r="K50" s="651"/>
      <c r="L50" s="653"/>
      <c r="M50" s="653"/>
      <c r="N50" s="653"/>
      <c r="O50" s="651"/>
      <c r="P50" s="627"/>
      <c r="Q50" s="627"/>
      <c r="R50" s="627"/>
    </row>
    <row r="51" ht="16.5" customHeight="1">
      <c r="A51" s="650"/>
      <c r="B51" s="650"/>
      <c r="C51" s="651"/>
      <c r="D51" s="651"/>
      <c r="E51" s="651"/>
      <c r="F51" s="651"/>
      <c r="G51" s="683"/>
      <c r="H51" s="651"/>
      <c r="I51" s="651"/>
      <c r="J51" s="651"/>
      <c r="K51" s="651"/>
      <c r="L51" s="653"/>
      <c r="M51" s="653"/>
      <c r="N51" s="653"/>
      <c r="O51" s="651"/>
      <c r="P51" s="627"/>
      <c r="Q51" s="627"/>
      <c r="R51" s="627"/>
    </row>
    <row r="52" ht="16.5" customHeight="1">
      <c r="A52" s="650"/>
      <c r="B52" s="650"/>
      <c r="C52" s="651"/>
      <c r="D52" s="651"/>
      <c r="E52" s="651"/>
      <c r="F52" s="651"/>
      <c r="G52" s="683"/>
      <c r="H52" s="651"/>
      <c r="I52" s="651"/>
      <c r="J52" s="651"/>
      <c r="K52" s="651"/>
      <c r="L52" s="653"/>
      <c r="M52" s="653"/>
      <c r="N52" s="653"/>
      <c r="O52" s="651"/>
      <c r="P52" s="627"/>
      <c r="Q52" s="627"/>
      <c r="R52" s="627"/>
    </row>
    <row r="53" ht="16.5" customHeight="1">
      <c r="A53" s="650"/>
      <c r="B53" s="650"/>
      <c r="C53" s="651"/>
      <c r="D53" s="651"/>
      <c r="E53" s="651"/>
      <c r="F53" s="651"/>
      <c r="G53" s="683"/>
      <c r="H53" s="651"/>
      <c r="I53" s="651"/>
      <c r="J53" s="651"/>
      <c r="K53" s="651"/>
      <c r="L53" s="653"/>
      <c r="M53" s="653"/>
      <c r="N53" s="653"/>
      <c r="O53" s="651"/>
      <c r="P53" s="627"/>
      <c r="Q53" s="627"/>
      <c r="R53" s="627"/>
    </row>
    <row r="54" ht="16.5" customHeight="1">
      <c r="A54" s="650"/>
      <c r="B54" s="650"/>
      <c r="C54" s="651"/>
      <c r="D54" s="651"/>
      <c r="E54" s="651"/>
      <c r="F54" s="651"/>
      <c r="G54" s="683"/>
      <c r="H54" s="651"/>
      <c r="I54" s="651"/>
      <c r="J54" s="651"/>
      <c r="K54" s="651"/>
      <c r="L54" s="653"/>
      <c r="M54" s="653"/>
      <c r="N54" s="653"/>
      <c r="O54" s="651"/>
      <c r="P54" s="627"/>
      <c r="Q54" s="627"/>
      <c r="R54" s="627"/>
    </row>
    <row r="55" ht="16.5" customHeight="1">
      <c r="A55" s="650"/>
      <c r="B55" s="650"/>
      <c r="C55" s="651"/>
      <c r="D55" s="651"/>
      <c r="E55" s="651"/>
      <c r="F55" s="651"/>
      <c r="G55" s="683"/>
      <c r="H55" s="651"/>
      <c r="I55" s="651"/>
      <c r="J55" s="651"/>
      <c r="K55" s="651"/>
      <c r="L55" s="653"/>
      <c r="M55" s="653"/>
      <c r="N55" s="653"/>
      <c r="O55" s="651"/>
      <c r="P55" s="627"/>
      <c r="Q55" s="627"/>
      <c r="R55" s="627"/>
    </row>
    <row r="56" ht="16.5" customHeight="1">
      <c r="A56" s="650"/>
      <c r="B56" s="650"/>
      <c r="C56" s="651"/>
      <c r="D56" s="651"/>
      <c r="E56" s="651"/>
      <c r="F56" s="651"/>
      <c r="G56" s="683"/>
      <c r="H56" s="651"/>
      <c r="I56" s="651"/>
      <c r="J56" s="651"/>
      <c r="K56" s="651"/>
      <c r="L56" s="653"/>
      <c r="M56" s="653"/>
      <c r="N56" s="653"/>
      <c r="O56" s="651"/>
      <c r="P56" s="627"/>
      <c r="Q56" s="627"/>
      <c r="R56" s="627"/>
    </row>
    <row r="57" ht="16.5" customHeight="1">
      <c r="A57" s="650"/>
      <c r="B57" s="650"/>
      <c r="C57" s="651"/>
      <c r="D57" s="651"/>
      <c r="E57" s="651"/>
      <c r="F57" s="651"/>
      <c r="G57" s="683"/>
      <c r="H57" s="651"/>
      <c r="I57" s="651"/>
      <c r="J57" s="651"/>
      <c r="K57" s="651"/>
      <c r="L57" s="653"/>
      <c r="M57" s="653"/>
      <c r="N57" s="653"/>
      <c r="O57" s="651"/>
      <c r="P57" s="627"/>
      <c r="Q57" s="627"/>
      <c r="R57" s="627"/>
    </row>
    <row r="58" ht="16.5" customHeight="1">
      <c r="A58" s="650"/>
      <c r="B58" s="650"/>
      <c r="C58" s="651"/>
      <c r="D58" s="651"/>
      <c r="E58" s="651"/>
      <c r="F58" s="651"/>
      <c r="G58" s="683"/>
      <c r="H58" s="651"/>
      <c r="I58" s="651"/>
      <c r="J58" s="651"/>
      <c r="K58" s="651"/>
      <c r="L58" s="653"/>
      <c r="M58" s="653"/>
      <c r="N58" s="653"/>
      <c r="O58" s="651"/>
      <c r="P58" s="627"/>
      <c r="Q58" s="627"/>
      <c r="R58" s="627"/>
    </row>
    <row r="59" ht="16.5" customHeight="1">
      <c r="A59" s="650"/>
      <c r="B59" s="650"/>
      <c r="C59" s="651"/>
      <c r="D59" s="651"/>
      <c r="E59" s="651"/>
      <c r="F59" s="651"/>
      <c r="G59" s="683"/>
      <c r="H59" s="651"/>
      <c r="I59" s="651"/>
      <c r="J59" s="651"/>
      <c r="K59" s="651"/>
      <c r="L59" s="653"/>
      <c r="M59" s="653"/>
      <c r="N59" s="653"/>
      <c r="O59" s="651"/>
      <c r="P59" s="627"/>
      <c r="Q59" s="627"/>
      <c r="R59" s="627"/>
    </row>
    <row r="60" ht="16.5" customHeight="1">
      <c r="A60" s="650"/>
      <c r="B60" s="650"/>
      <c r="C60" s="651"/>
      <c r="D60" s="651"/>
      <c r="E60" s="651"/>
      <c r="F60" s="651"/>
      <c r="G60" s="683"/>
      <c r="H60" s="651"/>
      <c r="I60" s="651"/>
      <c r="J60" s="651"/>
      <c r="K60" s="651"/>
      <c r="L60" s="653"/>
      <c r="M60" s="653"/>
      <c r="N60" s="653"/>
      <c r="O60" s="651"/>
      <c r="P60" s="627"/>
      <c r="Q60" s="627"/>
      <c r="R60" s="627"/>
    </row>
    <row r="61" ht="16.5" customHeight="1">
      <c r="A61" s="650"/>
      <c r="B61" s="650"/>
      <c r="C61" s="651"/>
      <c r="D61" s="651"/>
      <c r="E61" s="651"/>
      <c r="F61" s="651"/>
      <c r="G61" s="683"/>
      <c r="H61" s="651"/>
      <c r="I61" s="651"/>
      <c r="J61" s="651"/>
      <c r="K61" s="651"/>
      <c r="L61" s="653"/>
      <c r="M61" s="653"/>
      <c r="N61" s="653"/>
      <c r="O61" s="651"/>
      <c r="P61" s="627"/>
      <c r="Q61" s="627"/>
      <c r="R61" s="627"/>
    </row>
    <row r="62" ht="16.5" customHeight="1">
      <c r="A62" s="650"/>
      <c r="B62" s="650"/>
      <c r="C62" s="651"/>
      <c r="D62" s="651"/>
      <c r="E62" s="651"/>
      <c r="F62" s="651"/>
      <c r="G62" s="683"/>
      <c r="H62" s="651"/>
      <c r="I62" s="651"/>
      <c r="J62" s="651"/>
      <c r="K62" s="651"/>
      <c r="L62" s="653"/>
      <c r="M62" s="653"/>
      <c r="N62" s="653"/>
      <c r="O62" s="651"/>
      <c r="P62" s="627"/>
      <c r="Q62" s="627"/>
      <c r="R62" s="627"/>
    </row>
    <row r="63" ht="16.5" customHeight="1">
      <c r="A63" s="650"/>
      <c r="B63" s="650"/>
      <c r="C63" s="651"/>
      <c r="D63" s="651"/>
      <c r="E63" s="651"/>
      <c r="F63" s="651"/>
      <c r="G63" s="683"/>
      <c r="H63" s="651"/>
      <c r="I63" s="651"/>
      <c r="J63" s="651"/>
      <c r="K63" s="651"/>
      <c r="L63" s="653"/>
      <c r="M63" s="653"/>
      <c r="N63" s="653"/>
      <c r="O63" s="651"/>
      <c r="P63" s="627"/>
      <c r="Q63" s="627"/>
      <c r="R63" s="627"/>
    </row>
    <row r="64" ht="16.5" customHeight="1">
      <c r="A64" s="650"/>
      <c r="B64" s="650"/>
      <c r="C64" s="651"/>
      <c r="D64" s="651"/>
      <c r="E64" s="651"/>
      <c r="F64" s="651"/>
      <c r="G64" s="683"/>
      <c r="H64" s="651"/>
      <c r="I64" s="651"/>
      <c r="J64" s="651"/>
      <c r="K64" s="651"/>
      <c r="L64" s="653"/>
      <c r="M64" s="653"/>
      <c r="N64" s="653"/>
      <c r="O64" s="651"/>
      <c r="P64" s="627"/>
      <c r="Q64" s="627"/>
      <c r="R64" s="627"/>
    </row>
    <row r="65" ht="16.5" customHeight="1">
      <c r="A65" s="650"/>
      <c r="B65" s="650"/>
      <c r="C65" s="651"/>
      <c r="D65" s="651"/>
      <c r="E65" s="651"/>
      <c r="F65" s="651"/>
      <c r="G65" s="683"/>
      <c r="H65" s="651"/>
      <c r="I65" s="651"/>
      <c r="J65" s="651"/>
      <c r="K65" s="651"/>
      <c r="L65" s="653"/>
      <c r="M65" s="653"/>
      <c r="N65" s="653"/>
      <c r="O65" s="651"/>
      <c r="P65" s="627"/>
      <c r="Q65" s="627"/>
      <c r="R65" s="627"/>
    </row>
    <row r="66" ht="16.5" customHeight="1">
      <c r="A66" s="650"/>
      <c r="B66" s="650"/>
      <c r="C66" s="651"/>
      <c r="D66" s="651"/>
      <c r="E66" s="651"/>
      <c r="F66" s="651"/>
      <c r="G66" s="683"/>
      <c r="H66" s="651"/>
      <c r="I66" s="651"/>
      <c r="J66" s="651"/>
      <c r="K66" s="651"/>
      <c r="L66" s="653"/>
      <c r="M66" s="653"/>
      <c r="N66" s="653"/>
      <c r="O66" s="651"/>
      <c r="P66" s="627"/>
      <c r="Q66" s="627"/>
      <c r="R66" s="627"/>
    </row>
    <row r="67" ht="16.5" customHeight="1">
      <c r="A67" s="650"/>
      <c r="B67" s="650"/>
      <c r="C67" s="651"/>
      <c r="D67" s="651"/>
      <c r="E67" s="651"/>
      <c r="F67" s="651"/>
      <c r="G67" s="683"/>
      <c r="H67" s="651"/>
      <c r="I67" s="651"/>
      <c r="J67" s="651"/>
      <c r="K67" s="651"/>
      <c r="L67" s="653"/>
      <c r="M67" s="653"/>
      <c r="N67" s="653"/>
      <c r="O67" s="651"/>
      <c r="P67" s="627"/>
      <c r="Q67" s="627"/>
      <c r="R67" s="627"/>
    </row>
    <row r="68" ht="16.5" customHeight="1">
      <c r="A68" s="650"/>
      <c r="B68" s="650"/>
      <c r="C68" s="651"/>
      <c r="D68" s="651"/>
      <c r="E68" s="651"/>
      <c r="F68" s="651"/>
      <c r="G68" s="683"/>
      <c r="H68" s="651"/>
      <c r="I68" s="651"/>
      <c r="J68" s="651"/>
      <c r="K68" s="651"/>
      <c r="L68" s="653"/>
      <c r="M68" s="653"/>
      <c r="N68" s="653"/>
      <c r="O68" s="651"/>
      <c r="P68" s="627"/>
      <c r="Q68" s="627"/>
      <c r="R68" s="627"/>
    </row>
    <row r="69" ht="16.5" customHeight="1">
      <c r="A69" s="650"/>
      <c r="B69" s="650"/>
      <c r="C69" s="651"/>
      <c r="D69" s="651"/>
      <c r="E69" s="651"/>
      <c r="F69" s="651"/>
      <c r="G69" s="683"/>
      <c r="H69" s="651"/>
      <c r="I69" s="651"/>
      <c r="J69" s="651"/>
      <c r="K69" s="651"/>
      <c r="L69" s="653"/>
      <c r="M69" s="653"/>
      <c r="N69" s="653"/>
      <c r="O69" s="651"/>
      <c r="P69" s="627"/>
      <c r="Q69" s="627"/>
      <c r="R69" s="627"/>
    </row>
    <row r="70" ht="16.5" customHeight="1">
      <c r="A70" s="650"/>
      <c r="B70" s="650"/>
      <c r="C70" s="651"/>
      <c r="D70" s="651"/>
      <c r="E70" s="651"/>
      <c r="F70" s="651"/>
      <c r="G70" s="683"/>
      <c r="H70" s="651"/>
      <c r="I70" s="651"/>
      <c r="J70" s="651"/>
      <c r="K70" s="651"/>
      <c r="L70" s="653"/>
      <c r="M70" s="653"/>
      <c r="N70" s="653"/>
      <c r="O70" s="651"/>
      <c r="P70" s="627"/>
      <c r="Q70" s="627"/>
      <c r="R70" s="627"/>
    </row>
    <row r="71" ht="16.5" customHeight="1">
      <c r="A71" s="650"/>
      <c r="B71" s="650"/>
      <c r="C71" s="651"/>
      <c r="D71" s="651"/>
      <c r="E71" s="651"/>
      <c r="F71" s="651"/>
      <c r="G71" s="683"/>
      <c r="H71" s="651"/>
      <c r="I71" s="651"/>
      <c r="J71" s="651"/>
      <c r="K71" s="651"/>
      <c r="L71" s="653"/>
      <c r="M71" s="653"/>
      <c r="N71" s="653"/>
      <c r="O71" s="651"/>
      <c r="P71" s="627"/>
      <c r="Q71" s="627"/>
      <c r="R71" s="627"/>
    </row>
    <row r="72" ht="16.5" customHeight="1">
      <c r="A72" s="650"/>
      <c r="B72" s="650"/>
      <c r="C72" s="651"/>
      <c r="D72" s="651"/>
      <c r="E72" s="651"/>
      <c r="F72" s="651"/>
      <c r="G72" s="683"/>
      <c r="H72" s="651"/>
      <c r="I72" s="651"/>
      <c r="J72" s="651"/>
      <c r="K72" s="651"/>
      <c r="L72" s="653"/>
      <c r="M72" s="653"/>
      <c r="N72" s="653"/>
      <c r="O72" s="651"/>
      <c r="P72" s="627"/>
      <c r="Q72" s="627"/>
      <c r="R72" s="627"/>
    </row>
    <row r="73" ht="16.5" customHeight="1">
      <c r="A73" s="650"/>
      <c r="B73" s="650"/>
      <c r="C73" s="651"/>
      <c r="D73" s="651"/>
      <c r="E73" s="651"/>
      <c r="F73" s="651"/>
      <c r="G73" s="683"/>
      <c r="H73" s="651"/>
      <c r="I73" s="651"/>
      <c r="J73" s="651"/>
      <c r="K73" s="651"/>
      <c r="L73" s="653"/>
      <c r="M73" s="653"/>
      <c r="N73" s="653"/>
      <c r="O73" s="651"/>
      <c r="P73" s="627"/>
      <c r="Q73" s="627"/>
      <c r="R73" s="627"/>
    </row>
    <row r="74" ht="16.5" customHeight="1">
      <c r="A74" s="650"/>
      <c r="B74" s="650"/>
      <c r="C74" s="651"/>
      <c r="D74" s="651"/>
      <c r="E74" s="651"/>
      <c r="F74" s="651"/>
      <c r="G74" s="683"/>
      <c r="H74" s="651"/>
      <c r="I74" s="651"/>
      <c r="J74" s="651"/>
      <c r="K74" s="651"/>
      <c r="L74" s="653"/>
      <c r="M74" s="653"/>
      <c r="N74" s="653"/>
      <c r="O74" s="651"/>
      <c r="P74" s="627"/>
      <c r="Q74" s="627"/>
      <c r="R74" s="627"/>
    </row>
    <row r="75" ht="16.5" customHeight="1">
      <c r="A75" s="650"/>
      <c r="B75" s="650"/>
      <c r="C75" s="651"/>
      <c r="D75" s="651"/>
      <c r="E75" s="651"/>
      <c r="F75" s="651"/>
      <c r="G75" s="683"/>
      <c r="H75" s="651"/>
      <c r="I75" s="651"/>
      <c r="J75" s="651"/>
      <c r="K75" s="651"/>
      <c r="L75" s="653"/>
      <c r="M75" s="653"/>
      <c r="N75" s="653"/>
      <c r="O75" s="651"/>
      <c r="P75" s="627"/>
      <c r="Q75" s="627"/>
      <c r="R75" s="627"/>
    </row>
    <row r="76" ht="16.5" customHeight="1">
      <c r="A76" s="650"/>
      <c r="B76" s="650"/>
      <c r="C76" s="651"/>
      <c r="D76" s="651"/>
      <c r="E76" s="651"/>
      <c r="F76" s="651"/>
      <c r="G76" s="683"/>
      <c r="H76" s="651"/>
      <c r="I76" s="651"/>
      <c r="J76" s="651"/>
      <c r="K76" s="651"/>
      <c r="L76" s="653"/>
      <c r="M76" s="653"/>
      <c r="N76" s="653"/>
      <c r="O76" s="651"/>
      <c r="P76" s="627"/>
      <c r="Q76" s="627"/>
      <c r="R76" s="627"/>
    </row>
    <row r="77" ht="16.5" customHeight="1">
      <c r="A77" s="650"/>
      <c r="B77" s="650"/>
      <c r="C77" s="651"/>
      <c r="D77" s="651"/>
      <c r="E77" s="651"/>
      <c r="F77" s="651"/>
      <c r="G77" s="683"/>
      <c r="H77" s="651"/>
      <c r="I77" s="651"/>
      <c r="J77" s="651"/>
      <c r="K77" s="651"/>
      <c r="L77" s="653"/>
      <c r="M77" s="653"/>
      <c r="N77" s="653"/>
      <c r="O77" s="651"/>
      <c r="P77" s="627"/>
      <c r="Q77" s="627"/>
      <c r="R77" s="627"/>
    </row>
    <row r="78" ht="16.5" customHeight="1">
      <c r="A78" s="650"/>
      <c r="B78" s="650"/>
      <c r="C78" s="651"/>
      <c r="D78" s="651"/>
      <c r="E78" s="651"/>
      <c r="F78" s="651"/>
      <c r="G78" s="683"/>
      <c r="H78" s="651"/>
      <c r="I78" s="651"/>
      <c r="J78" s="651"/>
      <c r="K78" s="651"/>
      <c r="L78" s="653"/>
      <c r="M78" s="653"/>
      <c r="N78" s="653"/>
      <c r="O78" s="651"/>
      <c r="P78" s="627"/>
      <c r="Q78" s="627"/>
      <c r="R78" s="627"/>
    </row>
    <row r="79" ht="16.5" customHeight="1">
      <c r="A79" s="650"/>
      <c r="B79" s="650"/>
      <c r="C79" s="651"/>
      <c r="D79" s="651"/>
      <c r="E79" s="651"/>
      <c r="F79" s="651"/>
      <c r="G79" s="683"/>
      <c r="H79" s="651"/>
      <c r="I79" s="651"/>
      <c r="J79" s="651"/>
      <c r="K79" s="651"/>
      <c r="L79" s="653"/>
      <c r="M79" s="653"/>
      <c r="N79" s="653"/>
      <c r="O79" s="651"/>
      <c r="P79" s="627"/>
      <c r="Q79" s="627"/>
      <c r="R79" s="627"/>
    </row>
    <row r="80" ht="16.5" customHeight="1">
      <c r="A80" s="650"/>
      <c r="B80" s="650"/>
      <c r="C80" s="651"/>
      <c r="D80" s="651"/>
      <c r="E80" s="651"/>
      <c r="F80" s="651"/>
      <c r="G80" s="683"/>
      <c r="H80" s="651"/>
      <c r="I80" s="651"/>
      <c r="J80" s="651"/>
      <c r="K80" s="651"/>
      <c r="L80" s="653"/>
      <c r="M80" s="653"/>
      <c r="N80" s="653"/>
      <c r="O80" s="651"/>
      <c r="P80" s="627"/>
      <c r="Q80" s="627"/>
      <c r="R80" s="627"/>
    </row>
    <row r="81" ht="16.5" customHeight="1">
      <c r="A81" s="650"/>
      <c r="B81" s="650"/>
      <c r="C81" s="651"/>
      <c r="D81" s="651"/>
      <c r="E81" s="651"/>
      <c r="F81" s="651"/>
      <c r="G81" s="683"/>
      <c r="H81" s="651"/>
      <c r="I81" s="651"/>
      <c r="J81" s="651"/>
      <c r="K81" s="651"/>
      <c r="L81" s="653"/>
      <c r="M81" s="653"/>
      <c r="N81" s="653"/>
      <c r="O81" s="651"/>
      <c r="P81" s="627"/>
      <c r="Q81" s="627"/>
      <c r="R81" s="627"/>
    </row>
    <row r="82" ht="16.5" customHeight="1">
      <c r="A82" s="650"/>
      <c r="B82" s="650"/>
      <c r="C82" s="651"/>
      <c r="D82" s="651"/>
      <c r="E82" s="651"/>
      <c r="F82" s="651"/>
      <c r="G82" s="683"/>
      <c r="H82" s="651"/>
      <c r="I82" s="651"/>
      <c r="J82" s="651"/>
      <c r="K82" s="651"/>
      <c r="L82" s="653"/>
      <c r="M82" s="653"/>
      <c r="N82" s="653"/>
      <c r="O82" s="651"/>
      <c r="P82" s="627"/>
      <c r="Q82" s="627"/>
      <c r="R82" s="627"/>
    </row>
    <row r="83" ht="16.5" customHeight="1">
      <c r="A83" s="650"/>
      <c r="B83" s="650"/>
      <c r="C83" s="651"/>
      <c r="D83" s="651"/>
      <c r="E83" s="651"/>
      <c r="F83" s="651"/>
      <c r="G83" s="683"/>
      <c r="H83" s="651"/>
      <c r="I83" s="651"/>
      <c r="J83" s="651"/>
      <c r="K83" s="651"/>
      <c r="L83" s="653"/>
      <c r="M83" s="653"/>
      <c r="N83" s="653"/>
      <c r="O83" s="651"/>
      <c r="P83" s="627"/>
      <c r="Q83" s="627"/>
      <c r="R83" s="627"/>
    </row>
    <row r="84" ht="16.5" customHeight="1">
      <c r="A84" s="650"/>
      <c r="B84" s="650"/>
      <c r="C84" s="651"/>
      <c r="D84" s="651"/>
      <c r="E84" s="651"/>
      <c r="F84" s="651"/>
      <c r="G84" s="683"/>
      <c r="H84" s="651"/>
      <c r="I84" s="651"/>
      <c r="J84" s="651"/>
      <c r="K84" s="651"/>
      <c r="L84" s="653"/>
      <c r="M84" s="653"/>
      <c r="N84" s="653"/>
      <c r="O84" s="651"/>
      <c r="P84" s="627"/>
      <c r="Q84" s="627"/>
      <c r="R84" s="627"/>
    </row>
    <row r="85" ht="16.5" customHeight="1">
      <c r="A85" s="650"/>
      <c r="B85" s="650"/>
      <c r="C85" s="651"/>
      <c r="D85" s="651"/>
      <c r="E85" s="651"/>
      <c r="F85" s="651"/>
      <c r="G85" s="683"/>
      <c r="H85" s="651"/>
      <c r="I85" s="651"/>
      <c r="J85" s="651"/>
      <c r="K85" s="651"/>
      <c r="L85" s="653"/>
      <c r="M85" s="653"/>
      <c r="N85" s="653"/>
      <c r="O85" s="651"/>
      <c r="P85" s="627"/>
      <c r="Q85" s="627"/>
      <c r="R85" s="627"/>
    </row>
    <row r="86" ht="16.5" customHeight="1">
      <c r="A86" s="650"/>
      <c r="B86" s="650"/>
      <c r="C86" s="651"/>
      <c r="D86" s="651"/>
      <c r="E86" s="651"/>
      <c r="F86" s="651"/>
      <c r="G86" s="683"/>
      <c r="H86" s="651"/>
      <c r="I86" s="651"/>
      <c r="J86" s="651"/>
      <c r="K86" s="651"/>
      <c r="L86" s="653"/>
      <c r="M86" s="653"/>
      <c r="N86" s="653"/>
      <c r="O86" s="651"/>
      <c r="P86" s="627"/>
      <c r="Q86" s="627"/>
      <c r="R86" s="627"/>
    </row>
    <row r="87" ht="16.5" customHeight="1">
      <c r="A87" s="650"/>
      <c r="B87" s="650"/>
      <c r="C87" s="651"/>
      <c r="D87" s="651"/>
      <c r="E87" s="651"/>
      <c r="F87" s="651"/>
      <c r="G87" s="683"/>
      <c r="H87" s="651"/>
      <c r="I87" s="651"/>
      <c r="J87" s="651"/>
      <c r="K87" s="651"/>
      <c r="L87" s="653"/>
      <c r="M87" s="653"/>
      <c r="N87" s="653"/>
      <c r="O87" s="651"/>
      <c r="P87" s="627"/>
      <c r="Q87" s="627"/>
      <c r="R87" s="627"/>
    </row>
    <row r="88" ht="16.5" customHeight="1">
      <c r="A88" s="650"/>
      <c r="B88" s="650"/>
      <c r="C88" s="651"/>
      <c r="D88" s="651"/>
      <c r="E88" s="651"/>
      <c r="F88" s="651"/>
      <c r="G88" s="683"/>
      <c r="H88" s="651"/>
      <c r="I88" s="651"/>
      <c r="J88" s="651"/>
      <c r="K88" s="651"/>
      <c r="L88" s="653"/>
      <c r="M88" s="653"/>
      <c r="N88" s="653"/>
      <c r="O88" s="651"/>
      <c r="P88" s="627"/>
      <c r="Q88" s="627"/>
      <c r="R88" s="627"/>
    </row>
    <row r="89" ht="16.5" customHeight="1">
      <c r="A89" s="650"/>
      <c r="B89" s="650"/>
      <c r="C89" s="651"/>
      <c r="D89" s="651"/>
      <c r="E89" s="651"/>
      <c r="F89" s="651"/>
      <c r="G89" s="683"/>
      <c r="H89" s="651"/>
      <c r="I89" s="651"/>
      <c r="J89" s="651"/>
      <c r="K89" s="651"/>
      <c r="L89" s="653"/>
      <c r="M89" s="653"/>
      <c r="N89" s="653"/>
      <c r="O89" s="651"/>
      <c r="P89" s="627"/>
      <c r="Q89" s="627"/>
      <c r="R89" s="627"/>
    </row>
    <row r="90" ht="16.5" customHeight="1">
      <c r="A90" s="650"/>
      <c r="B90" s="650"/>
      <c r="C90" s="651"/>
      <c r="D90" s="651"/>
      <c r="E90" s="651"/>
      <c r="F90" s="651"/>
      <c r="G90" s="683"/>
      <c r="H90" s="651"/>
      <c r="I90" s="651"/>
      <c r="J90" s="651"/>
      <c r="K90" s="651"/>
      <c r="L90" s="653"/>
      <c r="M90" s="653"/>
      <c r="N90" s="653"/>
      <c r="O90" s="651"/>
      <c r="P90" s="627"/>
      <c r="Q90" s="627"/>
      <c r="R90" s="627"/>
    </row>
    <row r="91" ht="16.5" customHeight="1">
      <c r="A91" s="650"/>
      <c r="B91" s="650"/>
      <c r="C91" s="651"/>
      <c r="D91" s="651"/>
      <c r="E91" s="651"/>
      <c r="F91" s="651"/>
      <c r="G91" s="683"/>
      <c r="H91" s="651"/>
      <c r="I91" s="651"/>
      <c r="J91" s="651"/>
      <c r="K91" s="651"/>
      <c r="L91" s="653"/>
      <c r="M91" s="653"/>
      <c r="N91" s="653"/>
      <c r="O91" s="651"/>
      <c r="P91" s="627"/>
      <c r="Q91" s="627"/>
      <c r="R91" s="627"/>
    </row>
    <row r="92" ht="16.5" customHeight="1">
      <c r="A92" s="650"/>
      <c r="B92" s="650"/>
      <c r="C92" s="651"/>
      <c r="D92" s="651"/>
      <c r="E92" s="651"/>
      <c r="F92" s="651"/>
      <c r="G92" s="683"/>
      <c r="H92" s="651"/>
      <c r="I92" s="651"/>
      <c r="J92" s="651"/>
      <c r="K92" s="651"/>
      <c r="L92" s="653"/>
      <c r="M92" s="653"/>
      <c r="N92" s="653"/>
      <c r="O92" s="651"/>
      <c r="P92" s="627"/>
      <c r="Q92" s="627"/>
      <c r="R92" s="627"/>
    </row>
    <row r="93" ht="16.5" customHeight="1">
      <c r="A93" s="650"/>
      <c r="B93" s="650"/>
      <c r="C93" s="651"/>
      <c r="D93" s="651"/>
      <c r="E93" s="651"/>
      <c r="F93" s="651"/>
      <c r="G93" s="683"/>
      <c r="H93" s="651"/>
      <c r="I93" s="651"/>
      <c r="J93" s="651"/>
      <c r="K93" s="651"/>
      <c r="L93" s="653"/>
      <c r="M93" s="653"/>
      <c r="N93" s="653"/>
      <c r="O93" s="651"/>
      <c r="P93" s="627"/>
      <c r="Q93" s="627"/>
      <c r="R93" s="627"/>
    </row>
    <row r="94" ht="16.5" customHeight="1">
      <c r="A94" s="650"/>
      <c r="B94" s="650"/>
      <c r="C94" s="651"/>
      <c r="D94" s="651"/>
      <c r="E94" s="651"/>
      <c r="F94" s="651"/>
      <c r="G94" s="683"/>
      <c r="H94" s="651"/>
      <c r="I94" s="651"/>
      <c r="J94" s="651"/>
      <c r="K94" s="651"/>
      <c r="L94" s="653"/>
      <c r="M94" s="653"/>
      <c r="N94" s="653"/>
      <c r="O94" s="651"/>
      <c r="P94" s="627"/>
      <c r="Q94" s="627"/>
      <c r="R94" s="627"/>
    </row>
    <row r="95" ht="16.5" customHeight="1">
      <c r="A95" s="650"/>
      <c r="B95" s="650"/>
      <c r="C95" s="651"/>
      <c r="D95" s="651"/>
      <c r="E95" s="651"/>
      <c r="F95" s="651"/>
      <c r="G95" s="683"/>
      <c r="H95" s="651"/>
      <c r="I95" s="651"/>
      <c r="J95" s="651"/>
      <c r="K95" s="651"/>
      <c r="L95" s="653"/>
      <c r="M95" s="653"/>
      <c r="N95" s="653"/>
      <c r="O95" s="651"/>
      <c r="P95" s="627"/>
      <c r="Q95" s="627"/>
      <c r="R95" s="627"/>
    </row>
    <row r="96" ht="16.5" customHeight="1">
      <c r="A96" s="650"/>
      <c r="B96" s="650"/>
      <c r="C96" s="651"/>
      <c r="D96" s="651"/>
      <c r="E96" s="651"/>
      <c r="F96" s="651"/>
      <c r="G96" s="683"/>
      <c r="H96" s="651"/>
      <c r="I96" s="651"/>
      <c r="J96" s="651"/>
      <c r="K96" s="651"/>
      <c r="L96" s="653"/>
      <c r="M96" s="653"/>
      <c r="N96" s="653"/>
      <c r="O96" s="651"/>
      <c r="P96" s="627"/>
      <c r="Q96" s="627"/>
      <c r="R96" s="627"/>
    </row>
    <row r="97" ht="16.5" customHeight="1">
      <c r="A97" s="650"/>
      <c r="B97" s="650"/>
      <c r="C97" s="651"/>
      <c r="D97" s="651"/>
      <c r="E97" s="651"/>
      <c r="F97" s="651"/>
      <c r="G97" s="683"/>
      <c r="H97" s="651"/>
      <c r="I97" s="651"/>
      <c r="J97" s="651"/>
      <c r="K97" s="651"/>
      <c r="L97" s="653"/>
      <c r="M97" s="653"/>
      <c r="N97" s="653"/>
      <c r="O97" s="651"/>
      <c r="P97" s="627"/>
      <c r="Q97" s="627"/>
      <c r="R97" s="627"/>
    </row>
    <row r="98" ht="16.5" customHeight="1">
      <c r="A98" s="650"/>
      <c r="B98" s="650"/>
      <c r="C98" s="651"/>
      <c r="D98" s="651"/>
      <c r="E98" s="651"/>
      <c r="F98" s="651"/>
      <c r="G98" s="683"/>
      <c r="H98" s="651"/>
      <c r="I98" s="651"/>
      <c r="J98" s="651"/>
      <c r="K98" s="651"/>
      <c r="L98" s="653"/>
      <c r="M98" s="653"/>
      <c r="N98" s="653"/>
      <c r="O98" s="651"/>
      <c r="P98" s="627"/>
      <c r="Q98" s="627"/>
      <c r="R98" s="627"/>
    </row>
    <row r="99" ht="16.5" customHeight="1">
      <c r="A99" s="650"/>
      <c r="B99" s="650"/>
      <c r="C99" s="651"/>
      <c r="D99" s="651"/>
      <c r="E99" s="651"/>
      <c r="F99" s="651"/>
      <c r="G99" s="683"/>
      <c r="H99" s="651"/>
      <c r="I99" s="651"/>
      <c r="J99" s="651"/>
      <c r="K99" s="651"/>
      <c r="L99" s="653"/>
      <c r="M99" s="653"/>
      <c r="N99" s="653"/>
      <c r="O99" s="651"/>
      <c r="P99" s="627"/>
      <c r="Q99" s="627"/>
      <c r="R99" s="627"/>
    </row>
    <row r="100" ht="16.5" customHeight="1">
      <c r="A100" s="650"/>
      <c r="B100" s="650"/>
      <c r="C100" s="651"/>
      <c r="D100" s="651"/>
      <c r="E100" s="651"/>
      <c r="F100" s="651"/>
      <c r="G100" s="683"/>
      <c r="H100" s="651"/>
      <c r="I100" s="651"/>
      <c r="J100" s="651"/>
      <c r="K100" s="651"/>
      <c r="L100" s="653"/>
      <c r="M100" s="653"/>
      <c r="N100" s="653"/>
      <c r="O100" s="651"/>
      <c r="P100" s="627"/>
      <c r="Q100" s="627"/>
      <c r="R100" s="627"/>
    </row>
    <row r="101" ht="16.5" customHeight="1">
      <c r="A101" s="650"/>
      <c r="B101" s="650"/>
      <c r="C101" s="651"/>
      <c r="D101" s="651"/>
      <c r="E101" s="651"/>
      <c r="F101" s="651"/>
      <c r="G101" s="683"/>
      <c r="H101" s="651"/>
      <c r="I101" s="651"/>
      <c r="J101" s="651"/>
      <c r="K101" s="651"/>
      <c r="L101" s="653"/>
      <c r="M101" s="653"/>
      <c r="N101" s="653"/>
      <c r="O101" s="651"/>
      <c r="P101" s="627"/>
      <c r="Q101" s="627"/>
      <c r="R101" s="627"/>
    </row>
    <row r="102" ht="16.5" customHeight="1">
      <c r="A102" s="650"/>
      <c r="B102" s="650"/>
      <c r="C102" s="651"/>
      <c r="D102" s="651"/>
      <c r="E102" s="651"/>
      <c r="F102" s="651"/>
      <c r="G102" s="683"/>
      <c r="H102" s="651"/>
      <c r="I102" s="651"/>
      <c r="J102" s="651"/>
      <c r="K102" s="651"/>
      <c r="L102" s="653"/>
      <c r="M102" s="653"/>
      <c r="N102" s="653"/>
      <c r="O102" s="651"/>
      <c r="P102" s="627"/>
      <c r="Q102" s="627"/>
      <c r="R102" s="627"/>
    </row>
    <row r="103" ht="16.5" customHeight="1">
      <c r="A103" s="650"/>
      <c r="B103" s="650"/>
      <c r="C103" s="651"/>
      <c r="D103" s="651"/>
      <c r="E103" s="651"/>
      <c r="F103" s="651"/>
      <c r="G103" s="683"/>
      <c r="H103" s="651"/>
      <c r="I103" s="651"/>
      <c r="J103" s="651"/>
      <c r="K103" s="651"/>
      <c r="L103" s="653"/>
      <c r="M103" s="653"/>
      <c r="N103" s="653"/>
      <c r="O103" s="651"/>
      <c r="P103" s="627"/>
      <c r="Q103" s="627"/>
      <c r="R103" s="627"/>
    </row>
    <row r="104" ht="16.5" customHeight="1">
      <c r="A104" s="650"/>
      <c r="B104" s="650"/>
      <c r="C104" s="651"/>
      <c r="D104" s="651"/>
      <c r="E104" s="651"/>
      <c r="F104" s="651"/>
      <c r="G104" s="683"/>
      <c r="H104" s="651"/>
      <c r="I104" s="651"/>
      <c r="J104" s="651"/>
      <c r="K104" s="651"/>
      <c r="L104" s="653"/>
      <c r="M104" s="653"/>
      <c r="N104" s="653"/>
      <c r="O104" s="651"/>
      <c r="P104" s="627"/>
      <c r="Q104" s="627"/>
      <c r="R104" s="627"/>
    </row>
    <row r="105" ht="16.5" customHeight="1">
      <c r="A105" s="650"/>
      <c r="B105" s="650"/>
      <c r="C105" s="651"/>
      <c r="D105" s="651"/>
      <c r="E105" s="651"/>
      <c r="F105" s="651"/>
      <c r="G105" s="683"/>
      <c r="H105" s="651"/>
      <c r="I105" s="651"/>
      <c r="J105" s="651"/>
      <c r="K105" s="651"/>
      <c r="L105" s="653"/>
      <c r="M105" s="653"/>
      <c r="N105" s="653"/>
      <c r="O105" s="651"/>
      <c r="P105" s="627"/>
      <c r="Q105" s="627"/>
      <c r="R105" s="627"/>
    </row>
    <row r="106" ht="16.5" customHeight="1">
      <c r="A106" s="650"/>
      <c r="B106" s="650"/>
      <c r="C106" s="651"/>
      <c r="D106" s="651"/>
      <c r="E106" s="651"/>
      <c r="F106" s="651"/>
      <c r="G106" s="683"/>
      <c r="H106" s="651"/>
      <c r="I106" s="651"/>
      <c r="J106" s="651"/>
      <c r="K106" s="651"/>
      <c r="L106" s="653"/>
      <c r="M106" s="653"/>
      <c r="N106" s="653"/>
      <c r="O106" s="651"/>
      <c r="P106" s="627"/>
      <c r="Q106" s="627"/>
      <c r="R106" s="627"/>
    </row>
    <row r="107" ht="16.5" customHeight="1">
      <c r="A107" s="650"/>
      <c r="B107" s="650"/>
      <c r="C107" s="651"/>
      <c r="D107" s="651"/>
      <c r="E107" s="651"/>
      <c r="F107" s="651"/>
      <c r="G107" s="683"/>
      <c r="H107" s="651"/>
      <c r="I107" s="651"/>
      <c r="J107" s="651"/>
      <c r="K107" s="651"/>
      <c r="L107" s="653"/>
      <c r="M107" s="653"/>
      <c r="N107" s="653"/>
      <c r="O107" s="651"/>
      <c r="P107" s="627"/>
      <c r="Q107" s="627"/>
      <c r="R107" s="627"/>
    </row>
    <row r="108" ht="16.5" customHeight="1">
      <c r="A108" s="650"/>
      <c r="B108" s="650"/>
      <c r="C108" s="651"/>
      <c r="D108" s="651"/>
      <c r="E108" s="651"/>
      <c r="F108" s="651"/>
      <c r="G108" s="683"/>
      <c r="H108" s="651"/>
      <c r="I108" s="651"/>
      <c r="J108" s="651"/>
      <c r="K108" s="651"/>
      <c r="L108" s="653"/>
      <c r="M108" s="653"/>
      <c r="N108" s="653"/>
      <c r="O108" s="651"/>
      <c r="P108" s="627"/>
      <c r="Q108" s="627"/>
      <c r="R108" s="627"/>
    </row>
    <row r="109" ht="16.5" customHeight="1">
      <c r="A109" s="650"/>
      <c r="B109" s="650"/>
      <c r="C109" s="651"/>
      <c r="D109" s="651"/>
      <c r="E109" s="651"/>
      <c r="F109" s="651"/>
      <c r="G109" s="683"/>
      <c r="H109" s="651"/>
      <c r="I109" s="651"/>
      <c r="J109" s="651"/>
      <c r="K109" s="651"/>
      <c r="L109" s="653"/>
      <c r="M109" s="653"/>
      <c r="N109" s="653"/>
      <c r="O109" s="651"/>
      <c r="P109" s="627"/>
      <c r="Q109" s="627"/>
      <c r="R109" s="627"/>
    </row>
    <row r="110" ht="16.5" customHeight="1">
      <c r="A110" s="650"/>
      <c r="B110" s="650"/>
      <c r="C110" s="651"/>
      <c r="D110" s="651"/>
      <c r="E110" s="651"/>
      <c r="F110" s="651"/>
      <c r="G110" s="683"/>
      <c r="H110" s="651"/>
      <c r="I110" s="651"/>
      <c r="J110" s="651"/>
      <c r="K110" s="651"/>
      <c r="L110" s="653"/>
      <c r="M110" s="653"/>
      <c r="N110" s="653"/>
      <c r="O110" s="651"/>
      <c r="P110" s="627"/>
      <c r="Q110" s="627"/>
      <c r="R110" s="627"/>
    </row>
    <row r="111" ht="16.5" customHeight="1">
      <c r="A111" s="650"/>
      <c r="B111" s="650"/>
      <c r="C111" s="651"/>
      <c r="D111" s="651"/>
      <c r="E111" s="651"/>
      <c r="F111" s="651"/>
      <c r="G111" s="683"/>
      <c r="H111" s="651"/>
      <c r="I111" s="651"/>
      <c r="J111" s="651"/>
      <c r="K111" s="651"/>
      <c r="L111" s="653"/>
      <c r="M111" s="653"/>
      <c r="N111" s="653"/>
      <c r="O111" s="651"/>
      <c r="P111" s="627"/>
      <c r="Q111" s="627"/>
      <c r="R111" s="627"/>
    </row>
    <row r="112" ht="16.5" customHeight="1">
      <c r="A112" s="650"/>
      <c r="B112" s="650"/>
      <c r="C112" s="651"/>
      <c r="D112" s="651"/>
      <c r="E112" s="651"/>
      <c r="F112" s="651"/>
      <c r="G112" s="683"/>
      <c r="H112" s="651"/>
      <c r="I112" s="651"/>
      <c r="J112" s="651"/>
      <c r="K112" s="651"/>
      <c r="L112" s="653"/>
      <c r="M112" s="653"/>
      <c r="N112" s="653"/>
      <c r="O112" s="651"/>
      <c r="P112" s="627"/>
      <c r="Q112" s="627"/>
      <c r="R112" s="627"/>
    </row>
    <row r="113" ht="16.5" customHeight="1">
      <c r="A113" s="650"/>
      <c r="B113" s="650"/>
      <c r="C113" s="651"/>
      <c r="D113" s="651"/>
      <c r="E113" s="651"/>
      <c r="F113" s="651"/>
      <c r="G113" s="683"/>
      <c r="H113" s="651"/>
      <c r="I113" s="651"/>
      <c r="J113" s="651"/>
      <c r="K113" s="651"/>
      <c r="L113" s="653"/>
      <c r="M113" s="653"/>
      <c r="N113" s="653"/>
      <c r="O113" s="651"/>
      <c r="P113" s="627"/>
      <c r="Q113" s="627"/>
      <c r="R113" s="627"/>
    </row>
    <row r="114" ht="16.5" customHeight="1">
      <c r="A114" s="650"/>
      <c r="B114" s="650"/>
      <c r="C114" s="651"/>
      <c r="D114" s="651"/>
      <c r="E114" s="651"/>
      <c r="F114" s="651"/>
      <c r="G114" s="683"/>
      <c r="H114" s="651"/>
      <c r="I114" s="651"/>
      <c r="J114" s="651"/>
      <c r="K114" s="651"/>
      <c r="L114" s="653"/>
      <c r="M114" s="653"/>
      <c r="N114" s="653"/>
      <c r="O114" s="651"/>
      <c r="P114" s="627"/>
      <c r="Q114" s="627"/>
      <c r="R114" s="627"/>
    </row>
    <row r="115" ht="16.5" customHeight="1">
      <c r="A115" s="650"/>
      <c r="B115" s="650"/>
      <c r="C115" s="651"/>
      <c r="D115" s="651"/>
      <c r="E115" s="651"/>
      <c r="F115" s="651"/>
      <c r="G115" s="683"/>
      <c r="H115" s="651"/>
      <c r="I115" s="651"/>
      <c r="J115" s="651"/>
      <c r="K115" s="651"/>
      <c r="L115" s="653"/>
      <c r="M115" s="653"/>
      <c r="N115" s="653"/>
      <c r="O115" s="651"/>
      <c r="P115" s="627"/>
      <c r="Q115" s="627"/>
      <c r="R115" s="627"/>
    </row>
    <row r="116" ht="16.5" customHeight="1">
      <c r="A116" s="650"/>
      <c r="B116" s="650"/>
      <c r="C116" s="651"/>
      <c r="D116" s="651"/>
      <c r="E116" s="651"/>
      <c r="F116" s="651"/>
      <c r="G116" s="683"/>
      <c r="H116" s="651"/>
      <c r="I116" s="651"/>
      <c r="J116" s="651"/>
      <c r="K116" s="651"/>
      <c r="L116" s="653"/>
      <c r="M116" s="653"/>
      <c r="N116" s="653"/>
      <c r="O116" s="651"/>
      <c r="P116" s="627"/>
      <c r="Q116" s="627"/>
      <c r="R116" s="627"/>
    </row>
    <row r="117" ht="16.5" customHeight="1">
      <c r="A117" s="650"/>
      <c r="B117" s="650"/>
      <c r="C117" s="651"/>
      <c r="D117" s="651"/>
      <c r="E117" s="651"/>
      <c r="F117" s="651"/>
      <c r="G117" s="683"/>
      <c r="H117" s="651"/>
      <c r="I117" s="651"/>
      <c r="J117" s="651"/>
      <c r="K117" s="651"/>
      <c r="L117" s="653"/>
      <c r="M117" s="653"/>
      <c r="N117" s="653"/>
      <c r="O117" s="651"/>
      <c r="P117" s="627"/>
      <c r="Q117" s="627"/>
      <c r="R117" s="627"/>
    </row>
    <row r="118" ht="16.5" customHeight="1">
      <c r="A118" s="650"/>
      <c r="B118" s="650"/>
      <c r="C118" s="651"/>
      <c r="D118" s="651"/>
      <c r="E118" s="651"/>
      <c r="F118" s="651"/>
      <c r="G118" s="683"/>
      <c r="H118" s="651"/>
      <c r="I118" s="651"/>
      <c r="J118" s="651"/>
      <c r="K118" s="651"/>
      <c r="L118" s="653"/>
      <c r="M118" s="653"/>
      <c r="N118" s="653"/>
      <c r="O118" s="651"/>
      <c r="P118" s="627"/>
      <c r="Q118" s="627"/>
      <c r="R118" s="627"/>
    </row>
    <row r="119" ht="16.5" customHeight="1">
      <c r="A119" s="650"/>
      <c r="B119" s="650"/>
      <c r="C119" s="651"/>
      <c r="D119" s="651"/>
      <c r="E119" s="651"/>
      <c r="F119" s="651"/>
      <c r="G119" s="683"/>
      <c r="H119" s="651"/>
      <c r="I119" s="651"/>
      <c r="J119" s="651"/>
      <c r="K119" s="651"/>
      <c r="L119" s="653"/>
      <c r="M119" s="653"/>
      <c r="N119" s="653"/>
      <c r="O119" s="651"/>
      <c r="P119" s="627"/>
      <c r="Q119" s="627"/>
      <c r="R119" s="627"/>
    </row>
    <row r="120" ht="16.5" customHeight="1">
      <c r="A120" s="650"/>
      <c r="B120" s="650"/>
      <c r="C120" s="651"/>
      <c r="D120" s="651"/>
      <c r="E120" s="651"/>
      <c r="F120" s="651"/>
      <c r="G120" s="683"/>
      <c r="H120" s="651"/>
      <c r="I120" s="651"/>
      <c r="J120" s="651"/>
      <c r="K120" s="651"/>
      <c r="L120" s="653"/>
      <c r="M120" s="653"/>
      <c r="N120" s="653"/>
      <c r="O120" s="651"/>
      <c r="P120" s="627"/>
      <c r="Q120" s="627"/>
      <c r="R120" s="627"/>
    </row>
    <row r="121" ht="16.5" customHeight="1">
      <c r="A121" s="650"/>
      <c r="B121" s="650"/>
      <c r="C121" s="651"/>
      <c r="D121" s="651"/>
      <c r="E121" s="651"/>
      <c r="F121" s="651"/>
      <c r="G121" s="683"/>
      <c r="H121" s="651"/>
      <c r="I121" s="651"/>
      <c r="J121" s="651"/>
      <c r="K121" s="651"/>
      <c r="L121" s="653"/>
      <c r="M121" s="653"/>
      <c r="N121" s="653"/>
      <c r="O121" s="651"/>
      <c r="P121" s="627"/>
      <c r="Q121" s="627"/>
      <c r="R121" s="627"/>
    </row>
    <row r="122" ht="16.5" customHeight="1">
      <c r="A122" s="650"/>
      <c r="B122" s="650"/>
      <c r="C122" s="651"/>
      <c r="D122" s="651"/>
      <c r="E122" s="651"/>
      <c r="F122" s="651"/>
      <c r="G122" s="683"/>
      <c r="H122" s="651"/>
      <c r="I122" s="651"/>
      <c r="J122" s="651"/>
      <c r="K122" s="651"/>
      <c r="L122" s="653"/>
      <c r="M122" s="653"/>
      <c r="N122" s="653"/>
      <c r="O122" s="651"/>
      <c r="P122" s="627"/>
      <c r="Q122" s="627"/>
      <c r="R122" s="627"/>
    </row>
    <row r="123" ht="16.5" customHeight="1">
      <c r="A123" s="650"/>
      <c r="B123" s="650"/>
      <c r="C123" s="651"/>
      <c r="D123" s="651"/>
      <c r="E123" s="651"/>
      <c r="F123" s="651"/>
      <c r="G123" s="683"/>
      <c r="H123" s="651"/>
      <c r="I123" s="651"/>
      <c r="J123" s="651"/>
      <c r="K123" s="651"/>
      <c r="L123" s="653"/>
      <c r="M123" s="653"/>
      <c r="N123" s="653"/>
      <c r="O123" s="651"/>
      <c r="P123" s="627"/>
      <c r="Q123" s="627"/>
      <c r="R123" s="627"/>
    </row>
    <row r="124" ht="16.5" customHeight="1">
      <c r="A124" s="650"/>
      <c r="B124" s="650"/>
      <c r="C124" s="651"/>
      <c r="D124" s="651"/>
      <c r="E124" s="651"/>
      <c r="F124" s="651"/>
      <c r="G124" s="683"/>
      <c r="H124" s="651"/>
      <c r="I124" s="651"/>
      <c r="J124" s="651"/>
      <c r="K124" s="651"/>
      <c r="L124" s="653"/>
      <c r="M124" s="653"/>
      <c r="N124" s="653"/>
      <c r="O124" s="651"/>
      <c r="P124" s="627"/>
      <c r="Q124" s="627"/>
      <c r="R124" s="627"/>
    </row>
    <row r="125" ht="16.5" customHeight="1">
      <c r="A125" s="650"/>
      <c r="B125" s="650"/>
      <c r="C125" s="651"/>
      <c r="D125" s="651"/>
      <c r="E125" s="651"/>
      <c r="F125" s="651"/>
      <c r="G125" s="683"/>
      <c r="H125" s="651"/>
      <c r="I125" s="651"/>
      <c r="J125" s="651"/>
      <c r="K125" s="651"/>
      <c r="L125" s="653"/>
      <c r="M125" s="653"/>
      <c r="N125" s="653"/>
      <c r="O125" s="651"/>
      <c r="P125" s="627"/>
      <c r="Q125" s="627"/>
      <c r="R125" s="627"/>
    </row>
    <row r="126" ht="16.5" customHeight="1">
      <c r="A126" s="650"/>
      <c r="B126" s="650"/>
      <c r="C126" s="651"/>
      <c r="D126" s="651"/>
      <c r="E126" s="651"/>
      <c r="F126" s="651"/>
      <c r="G126" s="683"/>
      <c r="H126" s="651"/>
      <c r="I126" s="651"/>
      <c r="J126" s="651"/>
      <c r="K126" s="651"/>
      <c r="L126" s="653"/>
      <c r="M126" s="653"/>
      <c r="N126" s="653"/>
      <c r="O126" s="651"/>
      <c r="P126" s="627"/>
      <c r="Q126" s="627"/>
      <c r="R126" s="627"/>
    </row>
    <row r="127" ht="16.5" customHeight="1">
      <c r="A127" s="650"/>
      <c r="B127" s="650"/>
      <c r="C127" s="651"/>
      <c r="D127" s="651"/>
      <c r="E127" s="651"/>
      <c r="F127" s="651"/>
      <c r="G127" s="683"/>
      <c r="H127" s="651"/>
      <c r="I127" s="651"/>
      <c r="J127" s="651"/>
      <c r="K127" s="651"/>
      <c r="L127" s="653"/>
      <c r="M127" s="653"/>
      <c r="N127" s="653"/>
      <c r="O127" s="651"/>
      <c r="P127" s="627"/>
      <c r="Q127" s="627"/>
      <c r="R127" s="627"/>
    </row>
    <row r="128" ht="16.5" customHeight="1">
      <c r="A128" s="650"/>
      <c r="B128" s="650"/>
      <c r="C128" s="651"/>
      <c r="D128" s="651"/>
      <c r="E128" s="651"/>
      <c r="F128" s="651"/>
      <c r="G128" s="683"/>
      <c r="H128" s="651"/>
      <c r="I128" s="651"/>
      <c r="J128" s="651"/>
      <c r="K128" s="651"/>
      <c r="L128" s="653"/>
      <c r="M128" s="653"/>
      <c r="N128" s="653"/>
      <c r="O128" s="651"/>
      <c r="P128" s="627"/>
      <c r="Q128" s="627"/>
      <c r="R128" s="627"/>
    </row>
    <row r="129" ht="16.5" customHeight="1">
      <c r="A129" s="650"/>
      <c r="B129" s="650"/>
      <c r="C129" s="651"/>
      <c r="D129" s="651"/>
      <c r="E129" s="651"/>
      <c r="F129" s="651"/>
      <c r="G129" s="683"/>
      <c r="H129" s="651"/>
      <c r="I129" s="651"/>
      <c r="J129" s="651"/>
      <c r="K129" s="651"/>
      <c r="L129" s="653"/>
      <c r="M129" s="653"/>
      <c r="N129" s="653"/>
      <c r="O129" s="651"/>
      <c r="P129" s="627"/>
      <c r="Q129" s="627"/>
      <c r="R129" s="627"/>
    </row>
    <row r="130" ht="16.5" customHeight="1">
      <c r="A130" s="650"/>
      <c r="B130" s="650"/>
      <c r="C130" s="651"/>
      <c r="D130" s="651"/>
      <c r="E130" s="651"/>
      <c r="F130" s="651"/>
      <c r="G130" s="683"/>
      <c r="H130" s="651"/>
      <c r="I130" s="651"/>
      <c r="J130" s="651"/>
      <c r="K130" s="651"/>
      <c r="L130" s="653"/>
      <c r="M130" s="653"/>
      <c r="N130" s="653"/>
      <c r="O130" s="651"/>
      <c r="P130" s="627"/>
      <c r="Q130" s="627"/>
      <c r="R130" s="627"/>
    </row>
    <row r="131" ht="16.5" customHeight="1">
      <c r="A131" s="650"/>
      <c r="B131" s="650"/>
      <c r="C131" s="651"/>
      <c r="D131" s="651"/>
      <c r="E131" s="651"/>
      <c r="F131" s="651"/>
      <c r="G131" s="683"/>
      <c r="H131" s="651"/>
      <c r="I131" s="651"/>
      <c r="J131" s="651"/>
      <c r="K131" s="651"/>
      <c r="L131" s="653"/>
      <c r="M131" s="653"/>
      <c r="N131" s="653"/>
      <c r="O131" s="651"/>
      <c r="P131" s="627"/>
      <c r="Q131" s="627"/>
      <c r="R131" s="627"/>
    </row>
    <row r="132" ht="16.5" customHeight="1">
      <c r="A132" s="650"/>
      <c r="B132" s="650"/>
      <c r="C132" s="651"/>
      <c r="D132" s="651"/>
      <c r="E132" s="651"/>
      <c r="F132" s="651"/>
      <c r="G132" s="683"/>
      <c r="H132" s="651"/>
      <c r="I132" s="651"/>
      <c r="J132" s="651"/>
      <c r="K132" s="651"/>
      <c r="L132" s="653"/>
      <c r="M132" s="653"/>
      <c r="N132" s="653"/>
      <c r="O132" s="651"/>
      <c r="P132" s="627"/>
      <c r="Q132" s="627"/>
      <c r="R132" s="627"/>
    </row>
    <row r="133" ht="16.5" customHeight="1">
      <c r="A133" s="650"/>
      <c r="B133" s="650"/>
      <c r="C133" s="651"/>
      <c r="D133" s="651"/>
      <c r="E133" s="651"/>
      <c r="F133" s="651"/>
      <c r="G133" s="683"/>
      <c r="H133" s="651"/>
      <c r="I133" s="651"/>
      <c r="J133" s="651"/>
      <c r="K133" s="651"/>
      <c r="L133" s="653"/>
      <c r="M133" s="653"/>
      <c r="N133" s="653"/>
      <c r="O133" s="651"/>
      <c r="P133" s="627"/>
      <c r="Q133" s="627"/>
      <c r="R133" s="627"/>
    </row>
    <row r="134" ht="16.5" customHeight="1">
      <c r="A134" s="650"/>
      <c r="B134" s="650"/>
      <c r="C134" s="651"/>
      <c r="D134" s="651"/>
      <c r="E134" s="651"/>
      <c r="F134" s="651"/>
      <c r="G134" s="683"/>
      <c r="H134" s="651"/>
      <c r="I134" s="651"/>
      <c r="J134" s="651"/>
      <c r="K134" s="651"/>
      <c r="L134" s="653"/>
      <c r="M134" s="653"/>
      <c r="N134" s="653"/>
      <c r="O134" s="651"/>
      <c r="P134" s="627"/>
      <c r="Q134" s="627"/>
      <c r="R134" s="627"/>
    </row>
    <row r="135" ht="16.5" customHeight="1">
      <c r="A135" s="650"/>
      <c r="B135" s="650"/>
      <c r="C135" s="651"/>
      <c r="D135" s="651"/>
      <c r="E135" s="651"/>
      <c r="F135" s="651"/>
      <c r="G135" s="683"/>
      <c r="H135" s="651"/>
      <c r="I135" s="651"/>
      <c r="J135" s="651"/>
      <c r="K135" s="651"/>
      <c r="L135" s="653"/>
      <c r="M135" s="653"/>
      <c r="N135" s="653"/>
      <c r="O135" s="651"/>
      <c r="P135" s="627"/>
      <c r="Q135" s="627"/>
      <c r="R135" s="627"/>
    </row>
    <row r="136" ht="16.5" customHeight="1">
      <c r="A136" s="650"/>
      <c r="B136" s="650"/>
      <c r="C136" s="651"/>
      <c r="D136" s="651"/>
      <c r="E136" s="651"/>
      <c r="F136" s="651"/>
      <c r="G136" s="683"/>
      <c r="H136" s="651"/>
      <c r="I136" s="651"/>
      <c r="J136" s="651"/>
      <c r="K136" s="651"/>
      <c r="L136" s="653"/>
      <c r="M136" s="653"/>
      <c r="N136" s="653"/>
      <c r="O136" s="651"/>
      <c r="P136" s="627"/>
      <c r="Q136" s="627"/>
      <c r="R136" s="627"/>
    </row>
    <row r="137" ht="16.5" customHeight="1">
      <c r="A137" s="650"/>
      <c r="B137" s="650"/>
      <c r="C137" s="651"/>
      <c r="D137" s="651"/>
      <c r="E137" s="651"/>
      <c r="F137" s="651"/>
      <c r="G137" s="683"/>
      <c r="H137" s="651"/>
      <c r="I137" s="651"/>
      <c r="J137" s="651"/>
      <c r="K137" s="651"/>
      <c r="L137" s="653"/>
      <c r="M137" s="653"/>
      <c r="N137" s="653"/>
      <c r="O137" s="651"/>
      <c r="P137" s="627"/>
      <c r="Q137" s="627"/>
      <c r="R137" s="627"/>
    </row>
    <row r="138" ht="16.5" customHeight="1">
      <c r="A138" s="650"/>
      <c r="B138" s="650"/>
      <c r="C138" s="651"/>
      <c r="D138" s="651"/>
      <c r="E138" s="651"/>
      <c r="F138" s="651"/>
      <c r="G138" s="683"/>
      <c r="H138" s="651"/>
      <c r="I138" s="651"/>
      <c r="J138" s="651"/>
      <c r="K138" s="651"/>
      <c r="L138" s="653"/>
      <c r="M138" s="653"/>
      <c r="N138" s="653"/>
      <c r="O138" s="651"/>
      <c r="P138" s="627"/>
      <c r="Q138" s="627"/>
      <c r="R138" s="627"/>
    </row>
    <row r="139" ht="16.5" customHeight="1">
      <c r="A139" s="650"/>
      <c r="B139" s="650"/>
      <c r="C139" s="651"/>
      <c r="D139" s="651"/>
      <c r="E139" s="651"/>
      <c r="F139" s="651"/>
      <c r="G139" s="683"/>
      <c r="H139" s="651"/>
      <c r="I139" s="651"/>
      <c r="J139" s="651"/>
      <c r="K139" s="651"/>
      <c r="L139" s="653"/>
      <c r="M139" s="653"/>
      <c r="N139" s="653"/>
      <c r="O139" s="651"/>
      <c r="P139" s="627"/>
      <c r="Q139" s="627"/>
      <c r="R139" s="627"/>
    </row>
    <row r="140" ht="16.5" customHeight="1">
      <c r="A140" s="650"/>
      <c r="B140" s="650"/>
      <c r="C140" s="651"/>
      <c r="D140" s="651"/>
      <c r="E140" s="651"/>
      <c r="F140" s="651"/>
      <c r="G140" s="683"/>
      <c r="H140" s="651"/>
      <c r="I140" s="651"/>
      <c r="J140" s="651"/>
      <c r="K140" s="651"/>
      <c r="L140" s="653"/>
      <c r="M140" s="653"/>
      <c r="N140" s="653"/>
      <c r="O140" s="651"/>
      <c r="P140" s="627"/>
      <c r="Q140" s="627"/>
      <c r="R140" s="627"/>
    </row>
    <row r="141" ht="16.5" customHeight="1">
      <c r="A141" s="650"/>
      <c r="B141" s="650"/>
      <c r="C141" s="651"/>
      <c r="D141" s="651"/>
      <c r="E141" s="651"/>
      <c r="F141" s="651"/>
      <c r="G141" s="683"/>
      <c r="H141" s="651"/>
      <c r="I141" s="651"/>
      <c r="J141" s="651"/>
      <c r="K141" s="651"/>
      <c r="L141" s="653"/>
      <c r="M141" s="653"/>
      <c r="N141" s="653"/>
      <c r="O141" s="651"/>
      <c r="P141" s="627"/>
      <c r="Q141" s="627"/>
      <c r="R141" s="627"/>
    </row>
    <row r="142" ht="16.5" customHeight="1">
      <c r="A142" s="650"/>
      <c r="B142" s="650"/>
      <c r="C142" s="651"/>
      <c r="D142" s="651"/>
      <c r="E142" s="651"/>
      <c r="F142" s="651"/>
      <c r="G142" s="683"/>
      <c r="H142" s="651"/>
      <c r="I142" s="651"/>
      <c r="J142" s="651"/>
      <c r="K142" s="651"/>
      <c r="L142" s="653"/>
      <c r="M142" s="653"/>
      <c r="N142" s="653"/>
      <c r="O142" s="651"/>
      <c r="P142" s="627"/>
      <c r="Q142" s="627"/>
      <c r="R142" s="627"/>
    </row>
    <row r="143" ht="16.5" customHeight="1">
      <c r="A143" s="650"/>
      <c r="B143" s="650"/>
      <c r="C143" s="651"/>
      <c r="D143" s="651"/>
      <c r="E143" s="651"/>
      <c r="F143" s="651"/>
      <c r="G143" s="683"/>
      <c r="H143" s="651"/>
      <c r="I143" s="651"/>
      <c r="J143" s="651"/>
      <c r="K143" s="651"/>
      <c r="L143" s="653"/>
      <c r="M143" s="653"/>
      <c r="N143" s="653"/>
      <c r="O143" s="651"/>
      <c r="P143" s="627"/>
      <c r="Q143" s="627"/>
      <c r="R143" s="627"/>
    </row>
    <row r="144" ht="16.5" customHeight="1">
      <c r="A144" s="650"/>
      <c r="B144" s="650"/>
      <c r="C144" s="651"/>
      <c r="D144" s="651"/>
      <c r="E144" s="651"/>
      <c r="F144" s="651"/>
      <c r="G144" s="683"/>
      <c r="H144" s="651"/>
      <c r="I144" s="651"/>
      <c r="J144" s="651"/>
      <c r="K144" s="651"/>
      <c r="L144" s="653"/>
      <c r="M144" s="653"/>
      <c r="N144" s="653"/>
      <c r="O144" s="651"/>
      <c r="P144" s="627"/>
      <c r="Q144" s="627"/>
      <c r="R144" s="627"/>
    </row>
    <row r="145" ht="16.5" customHeight="1">
      <c r="A145" s="650"/>
      <c r="B145" s="650"/>
      <c r="C145" s="651"/>
      <c r="D145" s="651"/>
      <c r="E145" s="651"/>
      <c r="F145" s="651"/>
      <c r="G145" s="683"/>
      <c r="H145" s="651"/>
      <c r="I145" s="651"/>
      <c r="J145" s="651"/>
      <c r="K145" s="651"/>
      <c r="L145" s="653"/>
      <c r="M145" s="653"/>
      <c r="N145" s="653"/>
      <c r="O145" s="651"/>
      <c r="P145" s="627"/>
      <c r="Q145" s="627"/>
      <c r="R145" s="627"/>
    </row>
    <row r="146" ht="16.5" customHeight="1">
      <c r="A146" s="650"/>
      <c r="B146" s="650"/>
      <c r="C146" s="651"/>
      <c r="D146" s="651"/>
      <c r="E146" s="651"/>
      <c r="F146" s="651"/>
      <c r="G146" s="683"/>
      <c r="H146" s="651"/>
      <c r="I146" s="651"/>
      <c r="J146" s="651"/>
      <c r="K146" s="651"/>
      <c r="L146" s="653"/>
      <c r="M146" s="653"/>
      <c r="N146" s="653"/>
      <c r="O146" s="651"/>
      <c r="P146" s="627"/>
      <c r="Q146" s="627"/>
      <c r="R146" s="627"/>
    </row>
    <row r="147" ht="16.5" customHeight="1">
      <c r="A147" s="650"/>
      <c r="B147" s="650"/>
      <c r="C147" s="651"/>
      <c r="D147" s="651"/>
      <c r="E147" s="651"/>
      <c r="F147" s="651"/>
      <c r="G147" s="683"/>
      <c r="H147" s="651"/>
      <c r="I147" s="651"/>
      <c r="J147" s="651"/>
      <c r="K147" s="651"/>
      <c r="L147" s="653"/>
      <c r="M147" s="653"/>
      <c r="N147" s="653"/>
      <c r="O147" s="651"/>
      <c r="P147" s="627"/>
      <c r="Q147" s="627"/>
      <c r="R147" s="627"/>
    </row>
    <row r="148" ht="16.5" customHeight="1">
      <c r="A148" s="650"/>
      <c r="B148" s="650"/>
      <c r="C148" s="651"/>
      <c r="D148" s="651"/>
      <c r="E148" s="651"/>
      <c r="F148" s="651"/>
      <c r="G148" s="683"/>
      <c r="H148" s="651"/>
      <c r="I148" s="651"/>
      <c r="J148" s="651"/>
      <c r="K148" s="651"/>
      <c r="L148" s="653"/>
      <c r="M148" s="653"/>
      <c r="N148" s="653"/>
      <c r="O148" s="651"/>
      <c r="P148" s="627"/>
      <c r="Q148" s="627"/>
      <c r="R148" s="627"/>
    </row>
    <row r="149" ht="16.5" customHeight="1">
      <c r="A149" s="650"/>
      <c r="B149" s="650"/>
      <c r="C149" s="651"/>
      <c r="D149" s="651"/>
      <c r="E149" s="651"/>
      <c r="F149" s="651"/>
      <c r="G149" s="683"/>
      <c r="H149" s="651"/>
      <c r="I149" s="651"/>
      <c r="J149" s="651"/>
      <c r="K149" s="651"/>
      <c r="L149" s="653"/>
      <c r="M149" s="653"/>
      <c r="N149" s="653"/>
      <c r="O149" s="651"/>
      <c r="P149" s="627"/>
      <c r="Q149" s="627"/>
      <c r="R149" s="627"/>
    </row>
    <row r="150" ht="16.5" customHeight="1">
      <c r="A150" s="650"/>
      <c r="B150" s="650"/>
      <c r="C150" s="651"/>
      <c r="D150" s="651"/>
      <c r="E150" s="651"/>
      <c r="F150" s="651"/>
      <c r="G150" s="683"/>
      <c r="H150" s="651"/>
      <c r="I150" s="651"/>
      <c r="J150" s="651"/>
      <c r="K150" s="651"/>
      <c r="L150" s="653"/>
      <c r="M150" s="653"/>
      <c r="N150" s="653"/>
      <c r="O150" s="651"/>
      <c r="P150" s="627"/>
      <c r="Q150" s="627"/>
      <c r="R150" s="627"/>
    </row>
    <row r="151" ht="16.5" customHeight="1">
      <c r="A151" s="650"/>
      <c r="B151" s="650"/>
      <c r="C151" s="651"/>
      <c r="D151" s="651"/>
      <c r="E151" s="651"/>
      <c r="F151" s="651"/>
      <c r="G151" s="683"/>
      <c r="H151" s="651"/>
      <c r="I151" s="651"/>
      <c r="J151" s="651"/>
      <c r="K151" s="651"/>
      <c r="L151" s="653"/>
      <c r="M151" s="653"/>
      <c r="N151" s="653"/>
      <c r="O151" s="651"/>
      <c r="P151" s="627"/>
      <c r="Q151" s="627"/>
      <c r="R151" s="627"/>
    </row>
    <row r="152" ht="16.5" customHeight="1">
      <c r="A152" s="650"/>
      <c r="B152" s="650"/>
      <c r="C152" s="651"/>
      <c r="D152" s="651"/>
      <c r="E152" s="651"/>
      <c r="F152" s="651"/>
      <c r="G152" s="683"/>
      <c r="H152" s="651"/>
      <c r="I152" s="651"/>
      <c r="J152" s="651"/>
      <c r="K152" s="651"/>
      <c r="L152" s="653"/>
      <c r="M152" s="653"/>
      <c r="N152" s="653"/>
      <c r="O152" s="651"/>
      <c r="P152" s="627"/>
      <c r="Q152" s="627"/>
      <c r="R152" s="627"/>
    </row>
    <row r="153" ht="16.5" customHeight="1">
      <c r="A153" s="650"/>
      <c r="B153" s="650"/>
      <c r="C153" s="651"/>
      <c r="D153" s="651"/>
      <c r="E153" s="651"/>
      <c r="F153" s="651"/>
      <c r="G153" s="683"/>
      <c r="H153" s="651"/>
      <c r="I153" s="651"/>
      <c r="J153" s="651"/>
      <c r="K153" s="651"/>
      <c r="L153" s="653"/>
      <c r="M153" s="653"/>
      <c r="N153" s="653"/>
      <c r="O153" s="651"/>
      <c r="P153" s="627"/>
      <c r="Q153" s="627"/>
      <c r="R153" s="627"/>
    </row>
    <row r="154" ht="16.5" customHeight="1">
      <c r="A154" s="650"/>
      <c r="B154" s="650"/>
      <c r="C154" s="651"/>
      <c r="D154" s="651"/>
      <c r="E154" s="651"/>
      <c r="F154" s="651"/>
      <c r="G154" s="683"/>
      <c r="H154" s="651"/>
      <c r="I154" s="651"/>
      <c r="J154" s="651"/>
      <c r="K154" s="651"/>
      <c r="L154" s="653"/>
      <c r="M154" s="653"/>
      <c r="N154" s="653"/>
      <c r="O154" s="651"/>
      <c r="P154" s="627"/>
      <c r="Q154" s="627"/>
      <c r="R154" s="627"/>
    </row>
    <row r="155" ht="16.5" customHeight="1">
      <c r="A155" s="650"/>
      <c r="B155" s="650"/>
      <c r="C155" s="651"/>
      <c r="D155" s="651"/>
      <c r="E155" s="651"/>
      <c r="F155" s="651"/>
      <c r="G155" s="683"/>
      <c r="H155" s="651"/>
      <c r="I155" s="651"/>
      <c r="J155" s="651"/>
      <c r="K155" s="651"/>
      <c r="L155" s="653"/>
      <c r="M155" s="653"/>
      <c r="N155" s="653"/>
      <c r="O155" s="651"/>
      <c r="P155" s="627"/>
      <c r="Q155" s="627"/>
      <c r="R155" s="627"/>
    </row>
    <row r="156" ht="16.5" customHeight="1">
      <c r="A156" s="650"/>
      <c r="B156" s="650"/>
      <c r="C156" s="651"/>
      <c r="D156" s="651"/>
      <c r="E156" s="651"/>
      <c r="F156" s="651"/>
      <c r="G156" s="683"/>
      <c r="H156" s="651"/>
      <c r="I156" s="651"/>
      <c r="J156" s="651"/>
      <c r="K156" s="651"/>
      <c r="L156" s="653"/>
      <c r="M156" s="653"/>
      <c r="N156" s="653"/>
      <c r="O156" s="651"/>
      <c r="P156" s="627"/>
      <c r="Q156" s="627"/>
      <c r="R156" s="627"/>
    </row>
    <row r="157" ht="16.5" customHeight="1">
      <c r="A157" s="650"/>
      <c r="B157" s="650"/>
      <c r="C157" s="651"/>
      <c r="D157" s="651"/>
      <c r="E157" s="651"/>
      <c r="F157" s="651"/>
      <c r="G157" s="683"/>
      <c r="H157" s="651"/>
      <c r="I157" s="651"/>
      <c r="J157" s="651"/>
      <c r="K157" s="651"/>
      <c r="L157" s="653"/>
      <c r="M157" s="653"/>
      <c r="N157" s="653"/>
      <c r="O157" s="651"/>
      <c r="P157" s="627"/>
      <c r="Q157" s="627"/>
      <c r="R157" s="627"/>
    </row>
    <row r="158" ht="16.5" customHeight="1">
      <c r="A158" s="650"/>
      <c r="B158" s="650"/>
      <c r="C158" s="651"/>
      <c r="D158" s="651"/>
      <c r="E158" s="651"/>
      <c r="F158" s="651"/>
      <c r="G158" s="683"/>
      <c r="H158" s="651"/>
      <c r="I158" s="651"/>
      <c r="J158" s="651"/>
      <c r="K158" s="651"/>
      <c r="L158" s="653"/>
      <c r="M158" s="653"/>
      <c r="N158" s="653"/>
      <c r="O158" s="651"/>
      <c r="P158" s="627"/>
      <c r="Q158" s="627"/>
      <c r="R158" s="627"/>
    </row>
    <row r="159" ht="16.5" customHeight="1">
      <c r="A159" s="650"/>
      <c r="B159" s="650"/>
      <c r="C159" s="651"/>
      <c r="D159" s="651"/>
      <c r="E159" s="651"/>
      <c r="F159" s="651"/>
      <c r="G159" s="683"/>
      <c r="H159" s="651"/>
      <c r="I159" s="651"/>
      <c r="J159" s="651"/>
      <c r="K159" s="651"/>
      <c r="L159" s="653"/>
      <c r="M159" s="653"/>
      <c r="N159" s="653"/>
      <c r="O159" s="651"/>
      <c r="P159" s="627"/>
      <c r="Q159" s="627"/>
      <c r="R159" s="627"/>
    </row>
    <row r="160" ht="16.5" customHeight="1">
      <c r="A160" s="650"/>
      <c r="B160" s="650"/>
      <c r="C160" s="651"/>
      <c r="D160" s="651"/>
      <c r="E160" s="651"/>
      <c r="F160" s="651"/>
      <c r="G160" s="683"/>
      <c r="H160" s="651"/>
      <c r="I160" s="651"/>
      <c r="J160" s="651"/>
      <c r="K160" s="651"/>
      <c r="L160" s="653"/>
      <c r="M160" s="653"/>
      <c r="N160" s="653"/>
      <c r="O160" s="651"/>
      <c r="P160" s="627"/>
      <c r="Q160" s="627"/>
      <c r="R160" s="627"/>
    </row>
    <row r="161" ht="16.5" customHeight="1">
      <c r="A161" s="650"/>
      <c r="B161" s="650"/>
      <c r="C161" s="651"/>
      <c r="D161" s="651"/>
      <c r="E161" s="651"/>
      <c r="F161" s="651"/>
      <c r="G161" s="683"/>
      <c r="H161" s="651"/>
      <c r="I161" s="651"/>
      <c r="J161" s="651"/>
      <c r="K161" s="651"/>
      <c r="L161" s="653"/>
      <c r="M161" s="653"/>
      <c r="N161" s="653"/>
      <c r="O161" s="651"/>
      <c r="P161" s="627"/>
      <c r="Q161" s="627"/>
      <c r="R161" s="627"/>
    </row>
    <row r="162" ht="16.5" customHeight="1">
      <c r="A162" s="650"/>
      <c r="B162" s="650"/>
      <c r="C162" s="651"/>
      <c r="D162" s="651"/>
      <c r="E162" s="651"/>
      <c r="F162" s="651"/>
      <c r="G162" s="683"/>
      <c r="H162" s="651"/>
      <c r="I162" s="651"/>
      <c r="J162" s="651"/>
      <c r="K162" s="651"/>
      <c r="L162" s="653"/>
      <c r="M162" s="653"/>
      <c r="N162" s="653"/>
      <c r="O162" s="651"/>
      <c r="P162" s="627"/>
      <c r="Q162" s="627"/>
      <c r="R162" s="627"/>
    </row>
    <row r="163" ht="16.5" customHeight="1">
      <c r="A163" s="650"/>
      <c r="B163" s="650"/>
      <c r="C163" s="651"/>
      <c r="D163" s="651"/>
      <c r="E163" s="651"/>
      <c r="F163" s="651"/>
      <c r="G163" s="683"/>
      <c r="H163" s="651"/>
      <c r="I163" s="651"/>
      <c r="J163" s="651"/>
      <c r="K163" s="651"/>
      <c r="L163" s="653"/>
      <c r="M163" s="653"/>
      <c r="N163" s="653"/>
      <c r="O163" s="651"/>
      <c r="P163" s="627"/>
      <c r="Q163" s="627"/>
      <c r="R163" s="627"/>
    </row>
    <row r="164" ht="16.5" customHeight="1">
      <c r="A164" s="650"/>
      <c r="B164" s="650"/>
      <c r="C164" s="651"/>
      <c r="D164" s="651"/>
      <c r="E164" s="651"/>
      <c r="F164" s="651"/>
      <c r="G164" s="683"/>
      <c r="H164" s="651"/>
      <c r="I164" s="651"/>
      <c r="J164" s="651"/>
      <c r="K164" s="651"/>
      <c r="L164" s="653"/>
      <c r="M164" s="653"/>
      <c r="N164" s="653"/>
      <c r="O164" s="651"/>
      <c r="P164" s="627"/>
      <c r="Q164" s="627"/>
      <c r="R164" s="627"/>
    </row>
    <row r="165" ht="16.5" customHeight="1">
      <c r="A165" s="650"/>
      <c r="B165" s="650"/>
      <c r="C165" s="651"/>
      <c r="D165" s="651"/>
      <c r="E165" s="651"/>
      <c r="F165" s="651"/>
      <c r="G165" s="683"/>
      <c r="H165" s="651"/>
      <c r="I165" s="651"/>
      <c r="J165" s="651"/>
      <c r="K165" s="651"/>
      <c r="L165" s="653"/>
      <c r="M165" s="653"/>
      <c r="N165" s="653"/>
      <c r="O165" s="651"/>
      <c r="P165" s="627"/>
      <c r="Q165" s="627"/>
      <c r="R165" s="627"/>
    </row>
    <row r="166" ht="16.5" customHeight="1">
      <c r="A166" s="650"/>
      <c r="B166" s="650"/>
      <c r="C166" s="651"/>
      <c r="D166" s="651"/>
      <c r="E166" s="651"/>
      <c r="F166" s="651"/>
      <c r="G166" s="683"/>
      <c r="H166" s="651"/>
      <c r="I166" s="651"/>
      <c r="J166" s="651"/>
      <c r="K166" s="651"/>
      <c r="L166" s="653"/>
      <c r="M166" s="653"/>
      <c r="N166" s="653"/>
      <c r="O166" s="651"/>
      <c r="P166" s="627"/>
      <c r="Q166" s="627"/>
      <c r="R166" s="627"/>
    </row>
    <row r="167" ht="16.5" customHeight="1">
      <c r="A167" s="650"/>
      <c r="B167" s="650"/>
      <c r="C167" s="651"/>
      <c r="D167" s="651"/>
      <c r="E167" s="651"/>
      <c r="F167" s="651"/>
      <c r="G167" s="683"/>
      <c r="H167" s="651"/>
      <c r="I167" s="651"/>
      <c r="J167" s="651"/>
      <c r="K167" s="651"/>
      <c r="L167" s="653"/>
      <c r="M167" s="653"/>
      <c r="N167" s="653"/>
      <c r="O167" s="651"/>
      <c r="P167" s="627"/>
      <c r="Q167" s="627"/>
      <c r="R167" s="627"/>
    </row>
    <row r="168" ht="16.5" customHeight="1">
      <c r="A168" s="650"/>
      <c r="B168" s="650"/>
      <c r="C168" s="651"/>
      <c r="D168" s="651"/>
      <c r="E168" s="651"/>
      <c r="F168" s="651"/>
      <c r="G168" s="683"/>
      <c r="H168" s="651"/>
      <c r="I168" s="651"/>
      <c r="J168" s="651"/>
      <c r="K168" s="651"/>
      <c r="L168" s="653"/>
      <c r="M168" s="653"/>
      <c r="N168" s="653"/>
      <c r="O168" s="651"/>
      <c r="P168" s="627"/>
      <c r="Q168" s="627"/>
      <c r="R168" s="627"/>
    </row>
    <row r="169" ht="16.5" customHeight="1">
      <c r="A169" s="650"/>
      <c r="B169" s="650"/>
      <c r="C169" s="651"/>
      <c r="D169" s="651"/>
      <c r="E169" s="651"/>
      <c r="F169" s="651"/>
      <c r="G169" s="683"/>
      <c r="H169" s="651"/>
      <c r="I169" s="651"/>
      <c r="J169" s="651"/>
      <c r="K169" s="651"/>
      <c r="L169" s="653"/>
      <c r="M169" s="653"/>
      <c r="N169" s="653"/>
      <c r="O169" s="651"/>
      <c r="P169" s="627"/>
      <c r="Q169" s="627"/>
      <c r="R169" s="627"/>
    </row>
    <row r="170" ht="16.5" customHeight="1">
      <c r="A170" s="650"/>
      <c r="B170" s="650"/>
      <c r="C170" s="651"/>
      <c r="D170" s="651"/>
      <c r="E170" s="651"/>
      <c r="F170" s="651"/>
      <c r="G170" s="683"/>
      <c r="H170" s="651"/>
      <c r="I170" s="651"/>
      <c r="J170" s="651"/>
      <c r="K170" s="651"/>
      <c r="L170" s="653"/>
      <c r="M170" s="653"/>
      <c r="N170" s="653"/>
      <c r="O170" s="651"/>
      <c r="P170" s="627"/>
      <c r="Q170" s="627"/>
      <c r="R170" s="627"/>
    </row>
    <row r="171" ht="16.5" customHeight="1">
      <c r="A171" s="650"/>
      <c r="B171" s="650"/>
      <c r="C171" s="651"/>
      <c r="D171" s="651"/>
      <c r="E171" s="651"/>
      <c r="F171" s="651"/>
      <c r="G171" s="683"/>
      <c r="H171" s="651"/>
      <c r="I171" s="651"/>
      <c r="J171" s="651"/>
      <c r="K171" s="651"/>
      <c r="L171" s="653"/>
      <c r="M171" s="653"/>
      <c r="N171" s="653"/>
      <c r="O171" s="651"/>
      <c r="P171" s="627"/>
      <c r="Q171" s="627"/>
      <c r="R171" s="627"/>
    </row>
    <row r="172" ht="16.5" customHeight="1">
      <c r="A172" s="650"/>
      <c r="B172" s="650"/>
      <c r="C172" s="651"/>
      <c r="D172" s="651"/>
      <c r="E172" s="651"/>
      <c r="F172" s="651"/>
      <c r="G172" s="683"/>
      <c r="H172" s="651"/>
      <c r="I172" s="651"/>
      <c r="J172" s="651"/>
      <c r="K172" s="651"/>
      <c r="L172" s="653"/>
      <c r="M172" s="653"/>
      <c r="N172" s="653"/>
      <c r="O172" s="651"/>
      <c r="P172" s="627"/>
      <c r="Q172" s="627"/>
      <c r="R172" s="627"/>
    </row>
    <row r="173" ht="16.5" customHeight="1">
      <c r="A173" s="650"/>
      <c r="B173" s="650"/>
      <c r="C173" s="651"/>
      <c r="D173" s="651"/>
      <c r="E173" s="651"/>
      <c r="F173" s="651"/>
      <c r="G173" s="683"/>
      <c r="H173" s="651"/>
      <c r="I173" s="651"/>
      <c r="J173" s="651"/>
      <c r="K173" s="651"/>
      <c r="L173" s="653"/>
      <c r="M173" s="653"/>
      <c r="N173" s="653"/>
      <c r="O173" s="651"/>
      <c r="P173" s="627"/>
      <c r="Q173" s="627"/>
      <c r="R173" s="627"/>
    </row>
    <row r="174" ht="16.5" customHeight="1">
      <c r="A174" s="650"/>
      <c r="B174" s="650"/>
      <c r="C174" s="651"/>
      <c r="D174" s="651"/>
      <c r="E174" s="651"/>
      <c r="F174" s="651"/>
      <c r="G174" s="683"/>
      <c r="H174" s="651"/>
      <c r="I174" s="651"/>
      <c r="J174" s="651"/>
      <c r="K174" s="651"/>
      <c r="L174" s="653"/>
      <c r="M174" s="653"/>
      <c r="N174" s="653"/>
      <c r="O174" s="651"/>
      <c r="P174" s="627"/>
      <c r="Q174" s="627"/>
      <c r="R174" s="627"/>
    </row>
    <row r="175" ht="16.5" customHeight="1">
      <c r="A175" s="650"/>
      <c r="B175" s="650"/>
      <c r="C175" s="651"/>
      <c r="D175" s="651"/>
      <c r="E175" s="651"/>
      <c r="F175" s="651"/>
      <c r="G175" s="683"/>
      <c r="H175" s="651"/>
      <c r="I175" s="651"/>
      <c r="J175" s="651"/>
      <c r="K175" s="651"/>
      <c r="L175" s="653"/>
      <c r="M175" s="653"/>
      <c r="N175" s="653"/>
      <c r="O175" s="651"/>
      <c r="P175" s="627"/>
      <c r="Q175" s="627"/>
      <c r="R175" s="627"/>
    </row>
    <row r="176" ht="16.5" customHeight="1">
      <c r="A176" s="650"/>
      <c r="B176" s="650"/>
      <c r="C176" s="651"/>
      <c r="D176" s="651"/>
      <c r="E176" s="651"/>
      <c r="F176" s="651"/>
      <c r="G176" s="683"/>
      <c r="H176" s="651"/>
      <c r="I176" s="651"/>
      <c r="J176" s="651"/>
      <c r="K176" s="651"/>
      <c r="L176" s="653"/>
      <c r="M176" s="653"/>
      <c r="N176" s="653"/>
      <c r="O176" s="651"/>
      <c r="P176" s="627"/>
      <c r="Q176" s="627"/>
      <c r="R176" s="627"/>
    </row>
    <row r="177" ht="16.5" customHeight="1">
      <c r="A177" s="650"/>
      <c r="B177" s="650"/>
      <c r="C177" s="651"/>
      <c r="D177" s="651"/>
      <c r="E177" s="651"/>
      <c r="F177" s="651"/>
      <c r="G177" s="683"/>
      <c r="H177" s="651"/>
      <c r="I177" s="651"/>
      <c r="J177" s="651"/>
      <c r="K177" s="651"/>
      <c r="L177" s="653"/>
      <c r="M177" s="653"/>
      <c r="N177" s="653"/>
      <c r="O177" s="651"/>
      <c r="P177" s="627"/>
      <c r="Q177" s="627"/>
      <c r="R177" s="627"/>
    </row>
    <row r="178" ht="16.5" customHeight="1">
      <c r="A178" s="650"/>
      <c r="B178" s="650"/>
      <c r="C178" s="651"/>
      <c r="D178" s="651"/>
      <c r="E178" s="651"/>
      <c r="F178" s="651"/>
      <c r="G178" s="683"/>
      <c r="H178" s="651"/>
      <c r="I178" s="651"/>
      <c r="J178" s="651"/>
      <c r="K178" s="651"/>
      <c r="L178" s="653"/>
      <c r="M178" s="653"/>
      <c r="N178" s="653"/>
      <c r="O178" s="651"/>
      <c r="P178" s="627"/>
      <c r="Q178" s="627"/>
      <c r="R178" s="627"/>
    </row>
    <row r="179" ht="16.5" customHeight="1">
      <c r="A179" s="650"/>
      <c r="B179" s="650"/>
      <c r="C179" s="651"/>
      <c r="D179" s="651"/>
      <c r="E179" s="651"/>
      <c r="F179" s="651"/>
      <c r="G179" s="683"/>
      <c r="H179" s="651"/>
      <c r="I179" s="651"/>
      <c r="J179" s="651"/>
      <c r="K179" s="651"/>
      <c r="L179" s="653"/>
      <c r="M179" s="653"/>
      <c r="N179" s="653"/>
      <c r="O179" s="651"/>
      <c r="P179" s="627"/>
      <c r="Q179" s="627"/>
      <c r="R179" s="627"/>
    </row>
    <row r="180" ht="16.5" customHeight="1">
      <c r="A180" s="650"/>
      <c r="B180" s="650"/>
      <c r="C180" s="651"/>
      <c r="D180" s="651"/>
      <c r="E180" s="651"/>
      <c r="F180" s="651"/>
      <c r="G180" s="683"/>
      <c r="H180" s="651"/>
      <c r="I180" s="651"/>
      <c r="J180" s="651"/>
      <c r="K180" s="651"/>
      <c r="L180" s="653"/>
      <c r="M180" s="653"/>
      <c r="N180" s="653"/>
      <c r="O180" s="651"/>
      <c r="P180" s="627"/>
      <c r="Q180" s="627"/>
      <c r="R180" s="627"/>
    </row>
    <row r="181" ht="16.5" customHeight="1">
      <c r="A181" s="650"/>
      <c r="B181" s="650"/>
      <c r="C181" s="651"/>
      <c r="D181" s="651"/>
      <c r="E181" s="651"/>
      <c r="F181" s="651"/>
      <c r="G181" s="683"/>
      <c r="H181" s="651"/>
      <c r="I181" s="651"/>
      <c r="J181" s="651"/>
      <c r="K181" s="651"/>
      <c r="L181" s="653"/>
      <c r="M181" s="653"/>
      <c r="N181" s="653"/>
      <c r="O181" s="651"/>
      <c r="P181" s="627"/>
      <c r="Q181" s="627"/>
      <c r="R181" s="627"/>
    </row>
    <row r="182" ht="16.5" customHeight="1">
      <c r="A182" s="650"/>
      <c r="B182" s="650"/>
      <c r="C182" s="651"/>
      <c r="D182" s="651"/>
      <c r="E182" s="651"/>
      <c r="F182" s="651"/>
      <c r="G182" s="683"/>
      <c r="H182" s="651"/>
      <c r="I182" s="651"/>
      <c r="J182" s="651"/>
      <c r="K182" s="651"/>
      <c r="L182" s="653"/>
      <c r="M182" s="653"/>
      <c r="N182" s="653"/>
      <c r="O182" s="651"/>
      <c r="P182" s="627"/>
      <c r="Q182" s="627"/>
      <c r="R182" s="627"/>
    </row>
    <row r="183" ht="16.5" customHeight="1">
      <c r="A183" s="650"/>
      <c r="B183" s="650"/>
      <c r="C183" s="651"/>
      <c r="D183" s="651"/>
      <c r="E183" s="651"/>
      <c r="F183" s="651"/>
      <c r="G183" s="683"/>
      <c r="H183" s="651"/>
      <c r="I183" s="651"/>
      <c r="J183" s="651"/>
      <c r="K183" s="651"/>
      <c r="L183" s="653"/>
      <c r="M183" s="653"/>
      <c r="N183" s="653"/>
      <c r="O183" s="651"/>
      <c r="P183" s="627"/>
      <c r="Q183" s="627"/>
      <c r="R183" s="627"/>
    </row>
    <row r="184" ht="16.5" customHeight="1">
      <c r="A184" s="650"/>
      <c r="B184" s="650"/>
      <c r="C184" s="651"/>
      <c r="D184" s="651"/>
      <c r="E184" s="651"/>
      <c r="F184" s="651"/>
      <c r="G184" s="683"/>
      <c r="H184" s="651"/>
      <c r="I184" s="651"/>
      <c r="J184" s="651"/>
      <c r="K184" s="651"/>
      <c r="L184" s="653"/>
      <c r="M184" s="653"/>
      <c r="N184" s="653"/>
      <c r="O184" s="651"/>
      <c r="P184" s="627"/>
      <c r="Q184" s="627"/>
      <c r="R184" s="627"/>
    </row>
    <row r="185" ht="16.5" customHeight="1">
      <c r="A185" s="650"/>
      <c r="B185" s="650"/>
      <c r="C185" s="651"/>
      <c r="D185" s="651"/>
      <c r="E185" s="651"/>
      <c r="F185" s="651"/>
      <c r="G185" s="683"/>
      <c r="H185" s="651"/>
      <c r="I185" s="651"/>
      <c r="J185" s="651"/>
      <c r="K185" s="651"/>
      <c r="L185" s="653"/>
      <c r="M185" s="653"/>
      <c r="N185" s="653"/>
      <c r="O185" s="651"/>
      <c r="P185" s="627"/>
      <c r="Q185" s="627"/>
      <c r="R185" s="627"/>
    </row>
    <row r="186" ht="16.5" customHeight="1">
      <c r="A186" s="650"/>
      <c r="B186" s="650"/>
      <c r="C186" s="651"/>
      <c r="D186" s="651"/>
      <c r="E186" s="651"/>
      <c r="F186" s="651"/>
      <c r="G186" s="683"/>
      <c r="H186" s="651"/>
      <c r="I186" s="651"/>
      <c r="J186" s="651"/>
      <c r="K186" s="651"/>
      <c r="L186" s="653"/>
      <c r="M186" s="653"/>
      <c r="N186" s="653"/>
      <c r="O186" s="651"/>
      <c r="P186" s="627"/>
      <c r="Q186" s="627"/>
      <c r="R186" s="627"/>
    </row>
    <row r="187" ht="16.5" customHeight="1">
      <c r="A187" s="650"/>
      <c r="B187" s="650"/>
      <c r="C187" s="651"/>
      <c r="D187" s="651"/>
      <c r="E187" s="651"/>
      <c r="F187" s="651"/>
      <c r="G187" s="683"/>
      <c r="H187" s="651"/>
      <c r="I187" s="651"/>
      <c r="J187" s="651"/>
      <c r="K187" s="651"/>
      <c r="L187" s="653"/>
      <c r="M187" s="653"/>
      <c r="N187" s="653"/>
      <c r="O187" s="651"/>
      <c r="P187" s="627"/>
      <c r="Q187" s="627"/>
      <c r="R187" s="627"/>
    </row>
    <row r="188" ht="16.5" customHeight="1">
      <c r="A188" s="650"/>
      <c r="B188" s="650"/>
      <c r="C188" s="651"/>
      <c r="D188" s="651"/>
      <c r="E188" s="651"/>
      <c r="F188" s="651"/>
      <c r="G188" s="683"/>
      <c r="H188" s="651"/>
      <c r="I188" s="651"/>
      <c r="J188" s="651"/>
      <c r="K188" s="651"/>
      <c r="L188" s="653"/>
      <c r="M188" s="653"/>
      <c r="N188" s="653"/>
      <c r="O188" s="651"/>
      <c r="P188" s="627"/>
      <c r="Q188" s="627"/>
      <c r="R188" s="627"/>
    </row>
    <row r="189" ht="16.5" customHeight="1">
      <c r="A189" s="650"/>
      <c r="B189" s="650"/>
      <c r="C189" s="651"/>
      <c r="D189" s="651"/>
      <c r="E189" s="651"/>
      <c r="F189" s="651"/>
      <c r="G189" s="683"/>
      <c r="H189" s="651"/>
      <c r="I189" s="651"/>
      <c r="J189" s="651"/>
      <c r="K189" s="651"/>
      <c r="L189" s="653"/>
      <c r="M189" s="653"/>
      <c r="N189" s="653"/>
      <c r="O189" s="651"/>
      <c r="P189" s="627"/>
      <c r="Q189" s="627"/>
      <c r="R189" s="627"/>
    </row>
    <row r="190" ht="16.5" customHeight="1">
      <c r="A190" s="650"/>
      <c r="B190" s="650"/>
      <c r="C190" s="651"/>
      <c r="D190" s="651"/>
      <c r="E190" s="651"/>
      <c r="F190" s="651"/>
      <c r="G190" s="683"/>
      <c r="H190" s="651"/>
      <c r="I190" s="651"/>
      <c r="J190" s="651"/>
      <c r="K190" s="651"/>
      <c r="L190" s="653"/>
      <c r="M190" s="653"/>
      <c r="N190" s="653"/>
      <c r="O190" s="651"/>
      <c r="P190" s="627"/>
      <c r="Q190" s="627"/>
      <c r="R190" s="627"/>
    </row>
    <row r="191" ht="16.5" customHeight="1">
      <c r="A191" s="650"/>
      <c r="B191" s="650"/>
      <c r="C191" s="651"/>
      <c r="D191" s="651"/>
      <c r="E191" s="651"/>
      <c r="F191" s="651"/>
      <c r="G191" s="683"/>
      <c r="H191" s="651"/>
      <c r="I191" s="651"/>
      <c r="J191" s="651"/>
      <c r="K191" s="651"/>
      <c r="L191" s="653"/>
      <c r="M191" s="653"/>
      <c r="N191" s="653"/>
      <c r="O191" s="651"/>
      <c r="P191" s="627"/>
      <c r="Q191" s="627"/>
      <c r="R191" s="627"/>
    </row>
    <row r="192" ht="16.5" customHeight="1">
      <c r="A192" s="650"/>
      <c r="B192" s="650"/>
      <c r="C192" s="651"/>
      <c r="D192" s="651"/>
      <c r="E192" s="651"/>
      <c r="F192" s="651"/>
      <c r="G192" s="683"/>
      <c r="H192" s="651"/>
      <c r="I192" s="651"/>
      <c r="J192" s="651"/>
      <c r="K192" s="651"/>
      <c r="L192" s="653"/>
      <c r="M192" s="653"/>
      <c r="N192" s="653"/>
      <c r="O192" s="651"/>
      <c r="P192" s="627"/>
      <c r="Q192" s="627"/>
      <c r="R192" s="627"/>
    </row>
    <row r="193" ht="16.5" customHeight="1">
      <c r="A193" s="650"/>
      <c r="B193" s="650"/>
      <c r="C193" s="651"/>
      <c r="D193" s="651"/>
      <c r="E193" s="651"/>
      <c r="F193" s="651"/>
      <c r="G193" s="683"/>
      <c r="H193" s="651"/>
      <c r="I193" s="651"/>
      <c r="J193" s="651"/>
      <c r="K193" s="651"/>
      <c r="L193" s="653"/>
      <c r="M193" s="653"/>
      <c r="N193" s="653"/>
      <c r="O193" s="651"/>
      <c r="P193" s="627"/>
      <c r="Q193" s="627"/>
      <c r="R193" s="627"/>
    </row>
    <row r="194" ht="16.5" customHeight="1">
      <c r="A194" s="650"/>
      <c r="B194" s="650"/>
      <c r="C194" s="651"/>
      <c r="D194" s="651"/>
      <c r="E194" s="651"/>
      <c r="F194" s="651"/>
      <c r="G194" s="683"/>
      <c r="H194" s="651"/>
      <c r="I194" s="651"/>
      <c r="J194" s="651"/>
      <c r="K194" s="651"/>
      <c r="L194" s="653"/>
      <c r="M194" s="653"/>
      <c r="N194" s="653"/>
      <c r="O194" s="651"/>
      <c r="P194" s="627"/>
      <c r="Q194" s="627"/>
      <c r="R194" s="627"/>
    </row>
    <row r="195" ht="16.5" customHeight="1">
      <c r="A195" s="650"/>
      <c r="B195" s="650"/>
      <c r="C195" s="651"/>
      <c r="D195" s="651"/>
      <c r="E195" s="651"/>
      <c r="F195" s="651"/>
      <c r="G195" s="683"/>
      <c r="H195" s="651"/>
      <c r="I195" s="651"/>
      <c r="J195" s="651"/>
      <c r="K195" s="651"/>
      <c r="L195" s="653"/>
      <c r="M195" s="653"/>
      <c r="N195" s="653"/>
      <c r="O195" s="651"/>
      <c r="P195" s="627"/>
      <c r="Q195" s="627"/>
      <c r="R195" s="627"/>
    </row>
    <row r="196" ht="16.5" customHeight="1">
      <c r="A196" s="650"/>
      <c r="B196" s="650"/>
      <c r="C196" s="651"/>
      <c r="D196" s="651"/>
      <c r="E196" s="651"/>
      <c r="F196" s="651"/>
      <c r="G196" s="683"/>
      <c r="H196" s="651"/>
      <c r="I196" s="651"/>
      <c r="J196" s="651"/>
      <c r="K196" s="651"/>
      <c r="L196" s="653"/>
      <c r="M196" s="653"/>
      <c r="N196" s="653"/>
      <c r="O196" s="651"/>
      <c r="P196" s="627"/>
      <c r="Q196" s="627"/>
      <c r="R196" s="627"/>
    </row>
    <row r="197" ht="16.5" customHeight="1">
      <c r="A197" s="650"/>
      <c r="B197" s="650"/>
      <c r="C197" s="651"/>
      <c r="D197" s="651"/>
      <c r="E197" s="651"/>
      <c r="F197" s="651"/>
      <c r="G197" s="683"/>
      <c r="H197" s="651"/>
      <c r="I197" s="651"/>
      <c r="J197" s="651"/>
      <c r="K197" s="651"/>
      <c r="L197" s="653"/>
      <c r="M197" s="653"/>
      <c r="N197" s="653"/>
      <c r="O197" s="651"/>
      <c r="P197" s="627"/>
      <c r="Q197" s="627"/>
      <c r="R197" s="627"/>
    </row>
    <row r="198" ht="16.5" customHeight="1">
      <c r="A198" s="650"/>
      <c r="B198" s="650"/>
      <c r="C198" s="651"/>
      <c r="D198" s="651"/>
      <c r="E198" s="651"/>
      <c r="F198" s="651"/>
      <c r="G198" s="683"/>
      <c r="H198" s="651"/>
      <c r="I198" s="651"/>
      <c r="J198" s="651"/>
      <c r="K198" s="651"/>
      <c r="L198" s="653"/>
      <c r="M198" s="653"/>
      <c r="N198" s="653"/>
      <c r="O198" s="651"/>
      <c r="P198" s="627"/>
      <c r="Q198" s="627"/>
      <c r="R198" s="627"/>
    </row>
    <row r="199" ht="16.5" customHeight="1">
      <c r="A199" s="650"/>
      <c r="B199" s="650"/>
      <c r="C199" s="651"/>
      <c r="D199" s="651"/>
      <c r="E199" s="651"/>
      <c r="F199" s="651"/>
      <c r="G199" s="683"/>
      <c r="H199" s="651"/>
      <c r="I199" s="651"/>
      <c r="J199" s="651"/>
      <c r="K199" s="651"/>
      <c r="L199" s="653"/>
      <c r="M199" s="653"/>
      <c r="N199" s="653"/>
      <c r="O199" s="651"/>
      <c r="P199" s="627"/>
      <c r="Q199" s="627"/>
      <c r="R199" s="627"/>
    </row>
    <row r="200" ht="16.5" customHeight="1">
      <c r="A200" s="650"/>
      <c r="B200" s="650"/>
      <c r="C200" s="651"/>
      <c r="D200" s="651"/>
      <c r="E200" s="651"/>
      <c r="F200" s="651"/>
      <c r="G200" s="683"/>
      <c r="H200" s="651"/>
      <c r="I200" s="651"/>
      <c r="J200" s="651"/>
      <c r="K200" s="651"/>
      <c r="L200" s="653"/>
      <c r="M200" s="653"/>
      <c r="N200" s="653"/>
      <c r="O200" s="651"/>
      <c r="P200" s="627"/>
      <c r="Q200" s="627"/>
      <c r="R200" s="627"/>
    </row>
    <row r="201" ht="16.5" customHeight="1">
      <c r="A201" s="650"/>
      <c r="B201" s="650"/>
      <c r="C201" s="651"/>
      <c r="D201" s="651"/>
      <c r="E201" s="651"/>
      <c r="F201" s="651"/>
      <c r="G201" s="683"/>
      <c r="H201" s="651"/>
      <c r="I201" s="651"/>
      <c r="J201" s="651"/>
      <c r="K201" s="651"/>
      <c r="L201" s="653"/>
      <c r="M201" s="653"/>
      <c r="N201" s="653"/>
      <c r="O201" s="651"/>
      <c r="P201" s="627"/>
      <c r="Q201" s="627"/>
      <c r="R201" s="627"/>
    </row>
    <row r="202" ht="16.5" customHeight="1">
      <c r="A202" s="650"/>
      <c r="B202" s="650"/>
      <c r="C202" s="651"/>
      <c r="D202" s="651"/>
      <c r="E202" s="651"/>
      <c r="F202" s="651"/>
      <c r="G202" s="683"/>
      <c r="H202" s="651"/>
      <c r="I202" s="651"/>
      <c r="J202" s="651"/>
      <c r="K202" s="651"/>
      <c r="L202" s="653"/>
      <c r="M202" s="653"/>
      <c r="N202" s="653"/>
      <c r="O202" s="651"/>
      <c r="P202" s="627"/>
      <c r="Q202" s="627"/>
      <c r="R202" s="627"/>
    </row>
    <row r="203" ht="16.5" customHeight="1">
      <c r="A203" s="650"/>
      <c r="B203" s="650"/>
      <c r="C203" s="651"/>
      <c r="D203" s="651"/>
      <c r="E203" s="651"/>
      <c r="F203" s="651"/>
      <c r="G203" s="683"/>
      <c r="H203" s="651"/>
      <c r="I203" s="651"/>
      <c r="J203" s="651"/>
      <c r="K203" s="651"/>
      <c r="L203" s="653"/>
      <c r="M203" s="653"/>
      <c r="N203" s="653"/>
      <c r="O203" s="651"/>
      <c r="P203" s="627"/>
      <c r="Q203" s="627"/>
      <c r="R203" s="627"/>
    </row>
    <row r="204" ht="16.5" customHeight="1">
      <c r="A204" s="650"/>
      <c r="B204" s="650"/>
      <c r="C204" s="651"/>
      <c r="D204" s="651"/>
      <c r="E204" s="651"/>
      <c r="F204" s="651"/>
      <c r="G204" s="683"/>
      <c r="H204" s="651"/>
      <c r="I204" s="651"/>
      <c r="J204" s="651"/>
      <c r="K204" s="651"/>
      <c r="L204" s="653"/>
      <c r="M204" s="653"/>
      <c r="N204" s="653"/>
      <c r="O204" s="651"/>
      <c r="P204" s="627"/>
      <c r="Q204" s="627"/>
      <c r="R204" s="627"/>
    </row>
    <row r="205" ht="16.5" customHeight="1">
      <c r="A205" s="650"/>
      <c r="B205" s="650"/>
      <c r="C205" s="651"/>
      <c r="D205" s="651"/>
      <c r="E205" s="651"/>
      <c r="F205" s="651"/>
      <c r="G205" s="683"/>
      <c r="H205" s="651"/>
      <c r="I205" s="651"/>
      <c r="J205" s="651"/>
      <c r="K205" s="651"/>
      <c r="L205" s="653"/>
      <c r="M205" s="653"/>
      <c r="N205" s="653"/>
      <c r="O205" s="651"/>
      <c r="P205" s="627"/>
      <c r="Q205" s="627"/>
      <c r="R205" s="627"/>
    </row>
    <row r="206" ht="16.5" customHeight="1">
      <c r="A206" s="650"/>
      <c r="B206" s="650"/>
      <c r="C206" s="651"/>
      <c r="D206" s="651"/>
      <c r="E206" s="651"/>
      <c r="F206" s="651"/>
      <c r="G206" s="683"/>
      <c r="H206" s="651"/>
      <c r="I206" s="651"/>
      <c r="J206" s="651"/>
      <c r="K206" s="651"/>
      <c r="L206" s="653"/>
      <c r="M206" s="653"/>
      <c r="N206" s="653"/>
      <c r="O206" s="651"/>
      <c r="P206" s="627"/>
      <c r="Q206" s="627"/>
      <c r="R206" s="627"/>
    </row>
    <row r="207" ht="16.5" customHeight="1">
      <c r="A207" s="650"/>
      <c r="B207" s="650"/>
      <c r="C207" s="651"/>
      <c r="D207" s="651"/>
      <c r="E207" s="651"/>
      <c r="F207" s="651"/>
      <c r="G207" s="683"/>
      <c r="H207" s="651"/>
      <c r="I207" s="651"/>
      <c r="J207" s="651"/>
      <c r="K207" s="651"/>
      <c r="L207" s="653"/>
      <c r="M207" s="653"/>
      <c r="N207" s="653"/>
      <c r="O207" s="651"/>
      <c r="P207" s="627"/>
      <c r="Q207" s="627"/>
      <c r="R207" s="627"/>
    </row>
    <row r="208" ht="16.5" customHeight="1">
      <c r="A208" s="650"/>
      <c r="B208" s="650"/>
      <c r="C208" s="651"/>
      <c r="D208" s="651"/>
      <c r="E208" s="651"/>
      <c r="F208" s="651"/>
      <c r="G208" s="683"/>
      <c r="H208" s="651"/>
      <c r="I208" s="651"/>
      <c r="J208" s="651"/>
      <c r="K208" s="651"/>
      <c r="L208" s="653"/>
      <c r="M208" s="653"/>
      <c r="N208" s="653"/>
      <c r="O208" s="651"/>
      <c r="P208" s="627"/>
      <c r="Q208" s="627"/>
      <c r="R208" s="627"/>
    </row>
    <row r="209" ht="16.5" customHeight="1">
      <c r="A209" s="650"/>
      <c r="B209" s="650"/>
      <c r="C209" s="651"/>
      <c r="D209" s="651"/>
      <c r="E209" s="651"/>
      <c r="F209" s="651"/>
      <c r="G209" s="683"/>
      <c r="H209" s="651"/>
      <c r="I209" s="651"/>
      <c r="J209" s="651"/>
      <c r="K209" s="651"/>
      <c r="L209" s="653"/>
      <c r="M209" s="653"/>
      <c r="N209" s="653"/>
      <c r="O209" s="651"/>
      <c r="P209" s="627"/>
      <c r="Q209" s="627"/>
      <c r="R209" s="627"/>
    </row>
    <row r="210" ht="16.5" customHeight="1">
      <c r="A210" s="650"/>
      <c r="B210" s="650"/>
      <c r="C210" s="651"/>
      <c r="D210" s="651"/>
      <c r="E210" s="651"/>
      <c r="F210" s="651"/>
      <c r="G210" s="683"/>
      <c r="H210" s="651"/>
      <c r="I210" s="651"/>
      <c r="J210" s="651"/>
      <c r="K210" s="651"/>
      <c r="L210" s="653"/>
      <c r="M210" s="653"/>
      <c r="N210" s="653"/>
      <c r="O210" s="651"/>
      <c r="P210" s="627"/>
      <c r="Q210" s="627"/>
      <c r="R210" s="627"/>
    </row>
    <row r="211" ht="16.5" customHeight="1">
      <c r="A211" s="650"/>
      <c r="B211" s="650"/>
      <c r="C211" s="651"/>
      <c r="D211" s="651"/>
      <c r="E211" s="651"/>
      <c r="F211" s="651"/>
      <c r="G211" s="683"/>
      <c r="H211" s="651"/>
      <c r="I211" s="651"/>
      <c r="J211" s="651"/>
      <c r="K211" s="651"/>
      <c r="L211" s="653"/>
      <c r="M211" s="653"/>
      <c r="N211" s="653"/>
      <c r="O211" s="651"/>
      <c r="P211" s="627"/>
      <c r="Q211" s="627"/>
      <c r="R211" s="627"/>
    </row>
    <row r="212" ht="16.5" customHeight="1">
      <c r="A212" s="650"/>
      <c r="B212" s="650"/>
      <c r="C212" s="651"/>
      <c r="D212" s="651"/>
      <c r="E212" s="651"/>
      <c r="F212" s="651"/>
      <c r="G212" s="683"/>
      <c r="H212" s="651"/>
      <c r="I212" s="651"/>
      <c r="J212" s="651"/>
      <c r="K212" s="651"/>
      <c r="L212" s="653"/>
      <c r="M212" s="653"/>
      <c r="N212" s="653"/>
      <c r="O212" s="651"/>
      <c r="P212" s="627"/>
      <c r="Q212" s="627"/>
      <c r="R212" s="627"/>
    </row>
    <row r="213" ht="16.5" customHeight="1">
      <c r="A213" s="650"/>
      <c r="B213" s="650"/>
      <c r="C213" s="651"/>
      <c r="D213" s="651"/>
      <c r="E213" s="651"/>
      <c r="F213" s="651"/>
      <c r="G213" s="683"/>
      <c r="H213" s="651"/>
      <c r="I213" s="651"/>
      <c r="J213" s="651"/>
      <c r="K213" s="651"/>
      <c r="L213" s="653"/>
      <c r="M213" s="653"/>
      <c r="N213" s="653"/>
      <c r="O213" s="651"/>
      <c r="P213" s="627"/>
      <c r="Q213" s="627"/>
      <c r="R213" s="627"/>
    </row>
    <row r="214" ht="16.5" customHeight="1">
      <c r="A214" s="650"/>
      <c r="B214" s="650"/>
      <c r="C214" s="651"/>
      <c r="D214" s="651"/>
      <c r="E214" s="651"/>
      <c r="F214" s="651"/>
      <c r="G214" s="683"/>
      <c r="H214" s="651"/>
      <c r="I214" s="651"/>
      <c r="J214" s="651"/>
      <c r="K214" s="651"/>
      <c r="L214" s="653"/>
      <c r="M214" s="653"/>
      <c r="N214" s="653"/>
      <c r="O214" s="651"/>
      <c r="P214" s="627"/>
      <c r="Q214" s="627"/>
      <c r="R214" s="627"/>
    </row>
    <row r="215" ht="16.5" customHeight="1">
      <c r="A215" s="650"/>
      <c r="B215" s="650"/>
      <c r="C215" s="651"/>
      <c r="D215" s="651"/>
      <c r="E215" s="651"/>
      <c r="F215" s="651"/>
      <c r="G215" s="683"/>
      <c r="H215" s="651"/>
      <c r="I215" s="651"/>
      <c r="J215" s="651"/>
      <c r="K215" s="651"/>
      <c r="L215" s="653"/>
      <c r="M215" s="653"/>
      <c r="N215" s="653"/>
      <c r="O215" s="651"/>
      <c r="P215" s="627"/>
      <c r="Q215" s="627"/>
      <c r="R215" s="627"/>
    </row>
    <row r="216" ht="16.5" customHeight="1">
      <c r="A216" s="650"/>
      <c r="B216" s="650"/>
      <c r="C216" s="651"/>
      <c r="D216" s="651"/>
      <c r="E216" s="651"/>
      <c r="F216" s="651"/>
      <c r="G216" s="683"/>
      <c r="H216" s="651"/>
      <c r="I216" s="651"/>
      <c r="J216" s="651"/>
      <c r="K216" s="651"/>
      <c r="L216" s="653"/>
      <c r="M216" s="653"/>
      <c r="N216" s="653"/>
      <c r="O216" s="651"/>
      <c r="P216" s="627"/>
      <c r="Q216" s="627"/>
      <c r="R216" s="627"/>
    </row>
    <row r="217" ht="16.5" customHeight="1">
      <c r="A217" s="650"/>
      <c r="B217" s="650"/>
      <c r="C217" s="651"/>
      <c r="D217" s="651"/>
      <c r="E217" s="651"/>
      <c r="F217" s="651"/>
      <c r="G217" s="683"/>
      <c r="H217" s="651"/>
      <c r="I217" s="651"/>
      <c r="J217" s="651"/>
      <c r="K217" s="651"/>
      <c r="L217" s="653"/>
      <c r="M217" s="653"/>
      <c r="N217" s="653"/>
      <c r="O217" s="651"/>
      <c r="P217" s="627"/>
      <c r="Q217" s="627"/>
      <c r="R217" s="627"/>
    </row>
    <row r="218" ht="16.5" customHeight="1">
      <c r="A218" s="650"/>
      <c r="B218" s="650"/>
      <c r="C218" s="651"/>
      <c r="D218" s="651"/>
      <c r="E218" s="651"/>
      <c r="F218" s="651"/>
      <c r="G218" s="683"/>
      <c r="H218" s="651"/>
      <c r="I218" s="651"/>
      <c r="J218" s="651"/>
      <c r="K218" s="651"/>
      <c r="L218" s="653"/>
      <c r="M218" s="653"/>
      <c r="N218" s="653"/>
      <c r="O218" s="651"/>
      <c r="P218" s="627"/>
      <c r="Q218" s="627"/>
      <c r="R218" s="627"/>
    </row>
    <row r="219" ht="16.5" customHeight="1">
      <c r="A219" s="650"/>
      <c r="B219" s="650"/>
      <c r="C219" s="651"/>
      <c r="D219" s="651"/>
      <c r="E219" s="651"/>
      <c r="F219" s="651"/>
      <c r="G219" s="683"/>
      <c r="H219" s="651"/>
      <c r="I219" s="651"/>
      <c r="J219" s="651"/>
      <c r="K219" s="651"/>
      <c r="L219" s="653"/>
      <c r="M219" s="653"/>
      <c r="N219" s="653"/>
      <c r="O219" s="651"/>
      <c r="P219" s="627"/>
      <c r="Q219" s="627"/>
      <c r="R219" s="627"/>
    </row>
    <row r="220" ht="16.5" customHeight="1">
      <c r="A220" s="650"/>
      <c r="B220" s="650"/>
      <c r="C220" s="651"/>
      <c r="D220" s="651"/>
      <c r="E220" s="651"/>
      <c r="F220" s="651"/>
      <c r="G220" s="683"/>
      <c r="H220" s="651"/>
      <c r="I220" s="651"/>
      <c r="J220" s="651"/>
      <c r="K220" s="651"/>
      <c r="L220" s="653"/>
      <c r="M220" s="653"/>
      <c r="N220" s="653"/>
      <c r="O220" s="651"/>
      <c r="P220" s="627"/>
      <c r="Q220" s="627"/>
      <c r="R220" s="627"/>
    </row>
    <row r="221" ht="16.5" customHeight="1">
      <c r="A221" s="650"/>
      <c r="B221" s="650"/>
      <c r="C221" s="651"/>
      <c r="D221" s="651"/>
      <c r="E221" s="651"/>
      <c r="F221" s="651"/>
      <c r="G221" s="683"/>
      <c r="H221" s="651"/>
      <c r="I221" s="651"/>
      <c r="J221" s="651"/>
      <c r="K221" s="651"/>
      <c r="L221" s="653"/>
      <c r="M221" s="653"/>
      <c r="N221" s="653"/>
      <c r="O221" s="651"/>
      <c r="P221" s="627"/>
      <c r="Q221" s="627"/>
      <c r="R221" s="627"/>
    </row>
    <row r="222" ht="16.5" customHeight="1">
      <c r="A222" s="650"/>
      <c r="B222" s="650"/>
      <c r="C222" s="651"/>
      <c r="D222" s="651"/>
      <c r="E222" s="651"/>
      <c r="F222" s="651"/>
      <c r="G222" s="683"/>
      <c r="H222" s="651"/>
      <c r="I222" s="651"/>
      <c r="J222" s="651"/>
      <c r="K222" s="651"/>
      <c r="L222" s="653"/>
      <c r="M222" s="653"/>
      <c r="N222" s="653"/>
      <c r="O222" s="651"/>
      <c r="P222" s="627"/>
      <c r="Q222" s="627"/>
      <c r="R222" s="627"/>
    </row>
    <row r="223" ht="16.5" customHeight="1">
      <c r="A223" s="650"/>
      <c r="B223" s="650"/>
      <c r="C223" s="651"/>
      <c r="D223" s="651"/>
      <c r="E223" s="651"/>
      <c r="F223" s="651"/>
      <c r="G223" s="683"/>
      <c r="H223" s="651"/>
      <c r="I223" s="651"/>
      <c r="J223" s="651"/>
      <c r="K223" s="651"/>
      <c r="L223" s="653"/>
      <c r="M223" s="653"/>
      <c r="N223" s="653"/>
      <c r="O223" s="651"/>
      <c r="P223" s="627"/>
      <c r="Q223" s="627"/>
      <c r="R223" s="627"/>
    </row>
    <row r="224" ht="16.5" customHeight="1">
      <c r="A224" s="650"/>
      <c r="B224" s="650"/>
      <c r="C224" s="651"/>
      <c r="D224" s="651"/>
      <c r="E224" s="651"/>
      <c r="F224" s="651"/>
      <c r="G224" s="683"/>
      <c r="H224" s="651"/>
      <c r="I224" s="651"/>
      <c r="J224" s="651"/>
      <c r="K224" s="651"/>
      <c r="L224" s="653"/>
      <c r="M224" s="653"/>
      <c r="N224" s="653"/>
      <c r="O224" s="651"/>
      <c r="P224" s="627"/>
      <c r="Q224" s="627"/>
      <c r="R224" s="627"/>
    </row>
    <row r="225" ht="16.5" customHeight="1">
      <c r="A225" s="650"/>
      <c r="B225" s="650"/>
      <c r="C225" s="651"/>
      <c r="D225" s="651"/>
      <c r="E225" s="651"/>
      <c r="F225" s="651"/>
      <c r="G225" s="683"/>
      <c r="H225" s="651"/>
      <c r="I225" s="651"/>
      <c r="J225" s="651"/>
      <c r="K225" s="651"/>
      <c r="L225" s="653"/>
      <c r="M225" s="653"/>
      <c r="N225" s="653"/>
      <c r="O225" s="651"/>
      <c r="P225" s="627"/>
      <c r="Q225" s="627"/>
      <c r="R225" s="627"/>
    </row>
    <row r="226" ht="16.5" customHeight="1">
      <c r="A226" s="650"/>
      <c r="B226" s="650"/>
      <c r="C226" s="651"/>
      <c r="D226" s="651"/>
      <c r="E226" s="651"/>
      <c r="F226" s="651"/>
      <c r="G226" s="683"/>
      <c r="H226" s="651"/>
      <c r="I226" s="651"/>
      <c r="J226" s="651"/>
      <c r="K226" s="651"/>
      <c r="L226" s="653"/>
      <c r="M226" s="653"/>
      <c r="N226" s="653"/>
      <c r="O226" s="651"/>
      <c r="P226" s="627"/>
      <c r="Q226" s="627"/>
      <c r="R226" s="627"/>
    </row>
    <row r="227" ht="16.5" customHeight="1">
      <c r="A227" s="650"/>
      <c r="B227" s="650"/>
      <c r="C227" s="651"/>
      <c r="D227" s="651"/>
      <c r="E227" s="651"/>
      <c r="F227" s="651"/>
      <c r="G227" s="683"/>
      <c r="H227" s="651"/>
      <c r="I227" s="651"/>
      <c r="J227" s="651"/>
      <c r="K227" s="651"/>
      <c r="L227" s="653"/>
      <c r="M227" s="653"/>
      <c r="N227" s="653"/>
      <c r="O227" s="651"/>
      <c r="P227" s="627"/>
      <c r="Q227" s="627"/>
      <c r="R227" s="627"/>
    </row>
    <row r="228" ht="16.5" customHeight="1">
      <c r="A228" s="650"/>
      <c r="B228" s="650"/>
      <c r="C228" s="651"/>
      <c r="D228" s="651"/>
      <c r="E228" s="651"/>
      <c r="F228" s="651"/>
      <c r="G228" s="683"/>
      <c r="H228" s="651"/>
      <c r="I228" s="651"/>
      <c r="J228" s="651"/>
      <c r="K228" s="651"/>
      <c r="L228" s="653"/>
      <c r="M228" s="653"/>
      <c r="N228" s="653"/>
      <c r="O228" s="651"/>
      <c r="P228" s="627"/>
      <c r="Q228" s="627"/>
      <c r="R228" s="627"/>
    </row>
    <row r="229" ht="16.5" customHeight="1">
      <c r="A229" s="650"/>
      <c r="B229" s="650"/>
      <c r="C229" s="651"/>
      <c r="D229" s="651"/>
      <c r="E229" s="651"/>
      <c r="F229" s="651"/>
      <c r="G229" s="683"/>
      <c r="H229" s="651"/>
      <c r="I229" s="651"/>
      <c r="J229" s="651"/>
      <c r="K229" s="651"/>
      <c r="L229" s="653"/>
      <c r="M229" s="653"/>
      <c r="N229" s="653"/>
      <c r="O229" s="651"/>
      <c r="P229" s="627"/>
      <c r="Q229" s="627"/>
      <c r="R229" s="627"/>
    </row>
    <row r="230" ht="16.5" customHeight="1">
      <c r="A230" s="650"/>
      <c r="B230" s="650"/>
      <c r="C230" s="651"/>
      <c r="D230" s="651"/>
      <c r="E230" s="651"/>
      <c r="F230" s="651"/>
      <c r="G230" s="683"/>
      <c r="H230" s="651"/>
      <c r="I230" s="651"/>
      <c r="J230" s="651"/>
      <c r="K230" s="651"/>
      <c r="L230" s="653"/>
      <c r="M230" s="653"/>
      <c r="N230" s="653"/>
      <c r="O230" s="651"/>
      <c r="P230" s="627"/>
      <c r="Q230" s="627"/>
      <c r="R230" s="627"/>
    </row>
    <row r="231" ht="16.5" customHeight="1">
      <c r="A231" s="650"/>
      <c r="B231" s="650"/>
      <c r="C231" s="651"/>
      <c r="D231" s="651"/>
      <c r="E231" s="651"/>
      <c r="F231" s="651"/>
      <c r="G231" s="683"/>
      <c r="H231" s="651"/>
      <c r="I231" s="651"/>
      <c r="J231" s="651"/>
      <c r="K231" s="651"/>
      <c r="L231" s="653"/>
      <c r="M231" s="653"/>
      <c r="N231" s="653"/>
      <c r="O231" s="651"/>
      <c r="P231" s="627"/>
      <c r="Q231" s="627"/>
      <c r="R231" s="627"/>
    </row>
    <row r="232" ht="16.5" customHeight="1">
      <c r="A232" s="650"/>
      <c r="B232" s="650"/>
      <c r="C232" s="651"/>
      <c r="D232" s="651"/>
      <c r="E232" s="651"/>
      <c r="F232" s="651"/>
      <c r="G232" s="683"/>
      <c r="H232" s="651"/>
      <c r="I232" s="651"/>
      <c r="J232" s="651"/>
      <c r="K232" s="651"/>
      <c r="L232" s="653"/>
      <c r="M232" s="653"/>
      <c r="N232" s="653"/>
      <c r="O232" s="651"/>
      <c r="P232" s="627"/>
      <c r="Q232" s="627"/>
      <c r="R232" s="627"/>
    </row>
    <row r="233" ht="16.5" customHeight="1">
      <c r="A233" s="650"/>
      <c r="B233" s="650"/>
      <c r="C233" s="651"/>
      <c r="D233" s="651"/>
      <c r="E233" s="651"/>
      <c r="F233" s="651"/>
      <c r="G233" s="683"/>
      <c r="H233" s="651"/>
      <c r="I233" s="651"/>
      <c r="J233" s="651"/>
      <c r="K233" s="651"/>
      <c r="L233" s="653"/>
      <c r="M233" s="653"/>
      <c r="N233" s="653"/>
      <c r="O233" s="651"/>
      <c r="P233" s="627"/>
      <c r="Q233" s="627"/>
      <c r="R233" s="627"/>
    </row>
    <row r="234" ht="16.5" customHeight="1">
      <c r="A234" s="650"/>
      <c r="B234" s="650"/>
      <c r="C234" s="651"/>
      <c r="D234" s="651"/>
      <c r="E234" s="651"/>
      <c r="F234" s="651"/>
      <c r="G234" s="683"/>
      <c r="H234" s="651"/>
      <c r="I234" s="651"/>
      <c r="J234" s="651"/>
      <c r="K234" s="651"/>
      <c r="L234" s="653"/>
      <c r="M234" s="653"/>
      <c r="N234" s="653"/>
      <c r="O234" s="651"/>
      <c r="P234" s="627"/>
      <c r="Q234" s="627"/>
      <c r="R234" s="627"/>
    </row>
    <row r="235" ht="16.5" customHeight="1">
      <c r="A235" s="650"/>
      <c r="B235" s="650"/>
      <c r="C235" s="651"/>
      <c r="D235" s="651"/>
      <c r="E235" s="651"/>
      <c r="F235" s="651"/>
      <c r="G235" s="683"/>
      <c r="H235" s="651"/>
      <c r="I235" s="651"/>
      <c r="J235" s="651"/>
      <c r="K235" s="651"/>
      <c r="L235" s="653"/>
      <c r="M235" s="653"/>
      <c r="N235" s="653"/>
      <c r="O235" s="651"/>
      <c r="P235" s="627"/>
      <c r="Q235" s="627"/>
      <c r="R235" s="627"/>
    </row>
    <row r="236" ht="16.5" customHeight="1">
      <c r="A236" s="650"/>
      <c r="B236" s="650"/>
      <c r="C236" s="651"/>
      <c r="D236" s="651"/>
      <c r="E236" s="651"/>
      <c r="F236" s="651"/>
      <c r="G236" s="683"/>
      <c r="H236" s="651"/>
      <c r="I236" s="651"/>
      <c r="J236" s="651"/>
      <c r="K236" s="651"/>
      <c r="L236" s="653"/>
      <c r="M236" s="653"/>
      <c r="N236" s="653"/>
      <c r="O236" s="651"/>
      <c r="P236" s="627"/>
      <c r="Q236" s="627"/>
      <c r="R236" s="627"/>
    </row>
    <row r="237" ht="16.5" customHeight="1">
      <c r="A237" s="650"/>
      <c r="B237" s="650"/>
      <c r="C237" s="651"/>
      <c r="D237" s="651"/>
      <c r="E237" s="651"/>
      <c r="F237" s="651"/>
      <c r="G237" s="683"/>
      <c r="H237" s="651"/>
      <c r="I237" s="651"/>
      <c r="J237" s="651"/>
      <c r="K237" s="651"/>
      <c r="L237" s="653"/>
      <c r="M237" s="653"/>
      <c r="N237" s="653"/>
      <c r="O237" s="651"/>
      <c r="P237" s="627"/>
      <c r="Q237" s="627"/>
      <c r="R237" s="627"/>
    </row>
    <row r="238" ht="16.5" customHeight="1">
      <c r="A238" s="650"/>
      <c r="B238" s="650"/>
      <c r="C238" s="651"/>
      <c r="D238" s="651"/>
      <c r="E238" s="651"/>
      <c r="F238" s="651"/>
      <c r="G238" s="683"/>
      <c r="H238" s="651"/>
      <c r="I238" s="651"/>
      <c r="J238" s="651"/>
      <c r="K238" s="651"/>
      <c r="L238" s="653"/>
      <c r="M238" s="653"/>
      <c r="N238" s="653"/>
      <c r="O238" s="651"/>
      <c r="P238" s="627"/>
      <c r="Q238" s="627"/>
      <c r="R238" s="627"/>
    </row>
    <row r="239" ht="16.5" customHeight="1">
      <c r="A239" s="650"/>
      <c r="B239" s="650"/>
      <c r="C239" s="651"/>
      <c r="D239" s="651"/>
      <c r="E239" s="651"/>
      <c r="F239" s="651"/>
      <c r="G239" s="683"/>
      <c r="H239" s="651"/>
      <c r="I239" s="651"/>
      <c r="J239" s="651"/>
      <c r="K239" s="651"/>
      <c r="L239" s="653"/>
      <c r="M239" s="653"/>
      <c r="N239" s="653"/>
      <c r="O239" s="651"/>
      <c r="P239" s="627"/>
      <c r="Q239" s="627"/>
      <c r="R239" s="627"/>
    </row>
    <row r="240" ht="16.5" customHeight="1">
      <c r="A240" s="650"/>
      <c r="B240" s="650"/>
      <c r="C240" s="651"/>
      <c r="D240" s="651"/>
      <c r="E240" s="651"/>
      <c r="F240" s="651"/>
      <c r="G240" s="683"/>
      <c r="H240" s="651"/>
      <c r="I240" s="651"/>
      <c r="J240" s="651"/>
      <c r="K240" s="651"/>
      <c r="L240" s="653"/>
      <c r="M240" s="653"/>
      <c r="N240" s="653"/>
      <c r="O240" s="651"/>
      <c r="P240" s="627"/>
      <c r="Q240" s="627"/>
      <c r="R240" s="627"/>
    </row>
    <row r="241" ht="16.5" customHeight="1">
      <c r="A241" s="650"/>
      <c r="B241" s="650"/>
      <c r="C241" s="651"/>
      <c r="D241" s="651"/>
      <c r="E241" s="651"/>
      <c r="F241" s="651"/>
      <c r="G241" s="683"/>
      <c r="H241" s="651"/>
      <c r="I241" s="651"/>
      <c r="J241" s="651"/>
      <c r="K241" s="651"/>
      <c r="L241" s="653"/>
      <c r="M241" s="653"/>
      <c r="N241" s="653"/>
      <c r="O241" s="651"/>
      <c r="P241" s="627"/>
      <c r="Q241" s="627"/>
      <c r="R241" s="627"/>
    </row>
    <row r="242" ht="16.5" customHeight="1">
      <c r="A242" s="650"/>
      <c r="B242" s="650"/>
      <c r="C242" s="651"/>
      <c r="D242" s="651"/>
      <c r="E242" s="651"/>
      <c r="F242" s="651"/>
      <c r="G242" s="683"/>
      <c r="H242" s="651"/>
      <c r="I242" s="651"/>
      <c r="J242" s="651"/>
      <c r="K242" s="651"/>
      <c r="L242" s="653"/>
      <c r="M242" s="653"/>
      <c r="N242" s="653"/>
      <c r="O242" s="651"/>
      <c r="P242" s="627"/>
      <c r="Q242" s="627"/>
      <c r="R242" s="627"/>
    </row>
    <row r="243" ht="16.5" customHeight="1">
      <c r="A243" s="650"/>
      <c r="B243" s="650"/>
      <c r="C243" s="651"/>
      <c r="D243" s="651"/>
      <c r="E243" s="651"/>
      <c r="F243" s="651"/>
      <c r="G243" s="683"/>
      <c r="H243" s="651"/>
      <c r="I243" s="651"/>
      <c r="J243" s="651"/>
      <c r="K243" s="651"/>
      <c r="L243" s="653"/>
      <c r="M243" s="653"/>
      <c r="N243" s="653"/>
      <c r="O243" s="651"/>
      <c r="P243" s="627"/>
      <c r="Q243" s="627"/>
      <c r="R243" s="627"/>
    </row>
    <row r="244" ht="16.5" customHeight="1">
      <c r="A244" s="650"/>
      <c r="B244" s="650"/>
      <c r="C244" s="651"/>
      <c r="D244" s="651"/>
      <c r="E244" s="651"/>
      <c r="F244" s="651"/>
      <c r="G244" s="683"/>
      <c r="H244" s="651"/>
      <c r="I244" s="651"/>
      <c r="J244" s="651"/>
      <c r="K244" s="651"/>
      <c r="L244" s="653"/>
      <c r="M244" s="653"/>
      <c r="N244" s="653"/>
      <c r="O244" s="651"/>
      <c r="P244" s="627"/>
      <c r="Q244" s="627"/>
      <c r="R244" s="627"/>
    </row>
    <row r="245" ht="16.5" customHeight="1">
      <c r="A245" s="650"/>
      <c r="B245" s="650"/>
      <c r="C245" s="651"/>
      <c r="D245" s="651"/>
      <c r="E245" s="651"/>
      <c r="F245" s="651"/>
      <c r="G245" s="683"/>
      <c r="H245" s="651"/>
      <c r="I245" s="651"/>
      <c r="J245" s="651"/>
      <c r="K245" s="651"/>
      <c r="L245" s="653"/>
      <c r="M245" s="653"/>
      <c r="N245" s="653"/>
      <c r="O245" s="651"/>
      <c r="P245" s="627"/>
      <c r="Q245" s="627"/>
      <c r="R245" s="627"/>
    </row>
    <row r="246" ht="16.5" customHeight="1">
      <c r="A246" s="650"/>
      <c r="B246" s="650"/>
      <c r="C246" s="651"/>
      <c r="D246" s="651"/>
      <c r="E246" s="651"/>
      <c r="F246" s="651"/>
      <c r="G246" s="683"/>
      <c r="H246" s="651"/>
      <c r="I246" s="651"/>
      <c r="J246" s="651"/>
      <c r="K246" s="651"/>
      <c r="L246" s="653"/>
      <c r="M246" s="653"/>
      <c r="N246" s="653"/>
      <c r="O246" s="651"/>
      <c r="P246" s="627"/>
      <c r="Q246" s="627"/>
      <c r="R246" s="627"/>
    </row>
    <row r="247" ht="16.5" customHeight="1">
      <c r="A247" s="650"/>
      <c r="B247" s="650"/>
      <c r="C247" s="651"/>
      <c r="D247" s="651"/>
      <c r="E247" s="651"/>
      <c r="F247" s="651"/>
      <c r="G247" s="683"/>
      <c r="H247" s="651"/>
      <c r="I247" s="651"/>
      <c r="J247" s="651"/>
      <c r="K247" s="651"/>
      <c r="L247" s="653"/>
      <c r="M247" s="653"/>
      <c r="N247" s="653"/>
      <c r="O247" s="651"/>
      <c r="P247" s="627"/>
      <c r="Q247" s="627"/>
      <c r="R247" s="627"/>
    </row>
    <row r="248" ht="16.5" customHeight="1">
      <c r="A248" s="650"/>
      <c r="B248" s="650"/>
      <c r="C248" s="651"/>
      <c r="D248" s="651"/>
      <c r="E248" s="651"/>
      <c r="F248" s="651"/>
      <c r="G248" s="683"/>
      <c r="H248" s="651"/>
      <c r="I248" s="651"/>
      <c r="J248" s="651"/>
      <c r="K248" s="651"/>
      <c r="L248" s="653"/>
      <c r="M248" s="653"/>
      <c r="N248" s="653"/>
      <c r="O248" s="651"/>
      <c r="P248" s="627"/>
      <c r="Q248" s="627"/>
      <c r="R248" s="627"/>
    </row>
    <row r="249" ht="16.5" customHeight="1">
      <c r="A249" s="650"/>
      <c r="B249" s="650"/>
      <c r="C249" s="651"/>
      <c r="D249" s="651"/>
      <c r="E249" s="651"/>
      <c r="F249" s="651"/>
      <c r="G249" s="683"/>
      <c r="H249" s="651"/>
      <c r="I249" s="651"/>
      <c r="J249" s="651"/>
      <c r="K249" s="651"/>
      <c r="L249" s="653"/>
      <c r="M249" s="653"/>
      <c r="N249" s="653"/>
      <c r="O249" s="651"/>
      <c r="P249" s="627"/>
      <c r="Q249" s="627"/>
      <c r="R249" s="627"/>
    </row>
    <row r="250" ht="16.5" customHeight="1">
      <c r="A250" s="650"/>
      <c r="B250" s="650"/>
      <c r="C250" s="651"/>
      <c r="D250" s="651"/>
      <c r="E250" s="651"/>
      <c r="F250" s="651"/>
      <c r="G250" s="683"/>
      <c r="H250" s="651"/>
      <c r="I250" s="651"/>
      <c r="J250" s="651"/>
      <c r="K250" s="651"/>
      <c r="L250" s="653"/>
      <c r="M250" s="653"/>
      <c r="N250" s="653"/>
      <c r="O250" s="651"/>
      <c r="P250" s="627"/>
      <c r="Q250" s="627"/>
      <c r="R250" s="627"/>
    </row>
    <row r="251" ht="16.5" customHeight="1">
      <c r="A251" s="650"/>
      <c r="B251" s="650"/>
      <c r="C251" s="651"/>
      <c r="D251" s="651"/>
      <c r="E251" s="651"/>
      <c r="F251" s="651"/>
      <c r="G251" s="683"/>
      <c r="H251" s="651"/>
      <c r="I251" s="651"/>
      <c r="J251" s="651"/>
      <c r="K251" s="651"/>
      <c r="L251" s="653"/>
      <c r="M251" s="653"/>
      <c r="N251" s="653"/>
      <c r="O251" s="651"/>
      <c r="P251" s="627"/>
      <c r="Q251" s="627"/>
      <c r="R251" s="627"/>
    </row>
    <row r="252" ht="16.5" customHeight="1">
      <c r="A252" s="650"/>
      <c r="B252" s="650"/>
      <c r="C252" s="651"/>
      <c r="D252" s="651"/>
      <c r="E252" s="651"/>
      <c r="F252" s="651"/>
      <c r="G252" s="683"/>
      <c r="H252" s="651"/>
      <c r="I252" s="651"/>
      <c r="J252" s="651"/>
      <c r="K252" s="651"/>
      <c r="L252" s="653"/>
      <c r="M252" s="653"/>
      <c r="N252" s="653"/>
      <c r="O252" s="651"/>
      <c r="P252" s="627"/>
      <c r="Q252" s="627"/>
      <c r="R252" s="627"/>
    </row>
    <row r="253" ht="16.5" customHeight="1">
      <c r="A253" s="650"/>
      <c r="B253" s="650"/>
      <c r="C253" s="651"/>
      <c r="D253" s="651"/>
      <c r="E253" s="651"/>
      <c r="F253" s="651"/>
      <c r="G253" s="683"/>
      <c r="H253" s="651"/>
      <c r="I253" s="651"/>
      <c r="J253" s="651"/>
      <c r="K253" s="651"/>
      <c r="L253" s="653"/>
      <c r="M253" s="653"/>
      <c r="N253" s="653"/>
      <c r="O253" s="651"/>
      <c r="P253" s="627"/>
      <c r="Q253" s="627"/>
      <c r="R253" s="627"/>
    </row>
    <row r="254" ht="16.5" customHeight="1">
      <c r="A254" s="650"/>
      <c r="B254" s="650"/>
      <c r="C254" s="651"/>
      <c r="D254" s="651"/>
      <c r="E254" s="651"/>
      <c r="F254" s="651"/>
      <c r="G254" s="683"/>
      <c r="H254" s="651"/>
      <c r="I254" s="651"/>
      <c r="J254" s="651"/>
      <c r="K254" s="651"/>
      <c r="L254" s="653"/>
      <c r="M254" s="653"/>
      <c r="N254" s="653"/>
      <c r="O254" s="651"/>
      <c r="P254" s="627"/>
      <c r="Q254" s="627"/>
      <c r="R254" s="627"/>
    </row>
    <row r="255" ht="16.5" customHeight="1">
      <c r="A255" s="650"/>
      <c r="B255" s="650"/>
      <c r="C255" s="651"/>
      <c r="D255" s="651"/>
      <c r="E255" s="651"/>
      <c r="F255" s="651"/>
      <c r="G255" s="683"/>
      <c r="H255" s="651"/>
      <c r="I255" s="651"/>
      <c r="J255" s="651"/>
      <c r="K255" s="651"/>
      <c r="L255" s="653"/>
      <c r="M255" s="653"/>
      <c r="N255" s="653"/>
      <c r="O255" s="651"/>
      <c r="P255" s="627"/>
      <c r="Q255" s="627"/>
      <c r="R255" s="627"/>
    </row>
    <row r="256" ht="16.5" customHeight="1">
      <c r="A256" s="650"/>
      <c r="B256" s="650"/>
      <c r="C256" s="651"/>
      <c r="D256" s="651"/>
      <c r="E256" s="651"/>
      <c r="F256" s="651"/>
      <c r="G256" s="683"/>
      <c r="H256" s="651"/>
      <c r="I256" s="651"/>
      <c r="J256" s="651"/>
      <c r="K256" s="651"/>
      <c r="L256" s="653"/>
      <c r="M256" s="653"/>
      <c r="N256" s="653"/>
      <c r="O256" s="651"/>
      <c r="P256" s="627"/>
      <c r="Q256" s="627"/>
      <c r="R256" s="627"/>
    </row>
    <row r="257" ht="16.5" customHeight="1">
      <c r="A257" s="650"/>
      <c r="B257" s="650"/>
      <c r="C257" s="651"/>
      <c r="D257" s="651"/>
      <c r="E257" s="651"/>
      <c r="F257" s="651"/>
      <c r="G257" s="683"/>
      <c r="H257" s="651"/>
      <c r="I257" s="651"/>
      <c r="J257" s="651"/>
      <c r="K257" s="651"/>
      <c r="L257" s="653"/>
      <c r="M257" s="653"/>
      <c r="N257" s="653"/>
      <c r="O257" s="651"/>
      <c r="P257" s="627"/>
      <c r="Q257" s="627"/>
      <c r="R257" s="627"/>
    </row>
    <row r="258" ht="16.5" customHeight="1">
      <c r="A258" s="650"/>
      <c r="B258" s="650"/>
      <c r="C258" s="651"/>
      <c r="D258" s="651"/>
      <c r="E258" s="651"/>
      <c r="F258" s="651"/>
      <c r="G258" s="683"/>
      <c r="H258" s="651"/>
      <c r="I258" s="651"/>
      <c r="J258" s="651"/>
      <c r="K258" s="651"/>
      <c r="L258" s="653"/>
      <c r="M258" s="653"/>
      <c r="N258" s="653"/>
      <c r="O258" s="651"/>
      <c r="P258" s="627"/>
      <c r="Q258" s="627"/>
      <c r="R258" s="627"/>
    </row>
    <row r="259" ht="16.5" customHeight="1">
      <c r="A259" s="650"/>
      <c r="B259" s="650"/>
      <c r="C259" s="651"/>
      <c r="D259" s="651"/>
      <c r="E259" s="651"/>
      <c r="F259" s="651"/>
      <c r="G259" s="683"/>
      <c r="H259" s="651"/>
      <c r="I259" s="651"/>
      <c r="J259" s="651"/>
      <c r="K259" s="651"/>
      <c r="L259" s="653"/>
      <c r="M259" s="653"/>
      <c r="N259" s="653"/>
      <c r="O259" s="651"/>
      <c r="P259" s="627"/>
      <c r="Q259" s="627"/>
      <c r="R259" s="627"/>
    </row>
    <row r="260" ht="16.5" customHeight="1">
      <c r="A260" s="650"/>
      <c r="B260" s="650"/>
      <c r="C260" s="651"/>
      <c r="D260" s="651"/>
      <c r="E260" s="651"/>
      <c r="F260" s="651"/>
      <c r="G260" s="683"/>
      <c r="H260" s="651"/>
      <c r="I260" s="651"/>
      <c r="J260" s="651"/>
      <c r="K260" s="651"/>
      <c r="L260" s="653"/>
      <c r="M260" s="653"/>
      <c r="N260" s="653"/>
      <c r="O260" s="651"/>
      <c r="P260" s="627"/>
      <c r="Q260" s="627"/>
      <c r="R260" s="627"/>
    </row>
    <row r="261" ht="16.5" customHeight="1">
      <c r="A261" s="650"/>
      <c r="B261" s="650"/>
      <c r="C261" s="651"/>
      <c r="D261" s="651"/>
      <c r="E261" s="651"/>
      <c r="F261" s="651"/>
      <c r="G261" s="683"/>
      <c r="H261" s="651"/>
      <c r="I261" s="651"/>
      <c r="J261" s="651"/>
      <c r="K261" s="651"/>
      <c r="L261" s="653"/>
      <c r="M261" s="653"/>
      <c r="N261" s="653"/>
      <c r="O261" s="651"/>
      <c r="P261" s="627"/>
      <c r="Q261" s="627"/>
      <c r="R261" s="627"/>
    </row>
    <row r="262" ht="16.5" customHeight="1">
      <c r="A262" s="650"/>
      <c r="B262" s="650"/>
      <c r="C262" s="651"/>
      <c r="D262" s="651"/>
      <c r="E262" s="651"/>
      <c r="F262" s="651"/>
      <c r="G262" s="683"/>
      <c r="H262" s="651"/>
      <c r="I262" s="651"/>
      <c r="J262" s="651"/>
      <c r="K262" s="651"/>
      <c r="L262" s="653"/>
      <c r="M262" s="653"/>
      <c r="N262" s="653"/>
      <c r="O262" s="651"/>
      <c r="P262" s="627"/>
      <c r="Q262" s="627"/>
      <c r="R262" s="627"/>
    </row>
    <row r="263" ht="16.5" customHeight="1">
      <c r="A263" s="650"/>
      <c r="B263" s="650"/>
      <c r="C263" s="651"/>
      <c r="D263" s="651"/>
      <c r="E263" s="651"/>
      <c r="F263" s="651"/>
      <c r="G263" s="683"/>
      <c r="H263" s="651"/>
      <c r="I263" s="651"/>
      <c r="J263" s="651"/>
      <c r="K263" s="651"/>
      <c r="L263" s="653"/>
      <c r="M263" s="653"/>
      <c r="N263" s="653"/>
      <c r="O263" s="651"/>
      <c r="P263" s="627"/>
      <c r="Q263" s="627"/>
      <c r="R263" s="627"/>
    </row>
    <row r="264" ht="16.5" customHeight="1">
      <c r="A264" s="650"/>
      <c r="B264" s="650"/>
      <c r="C264" s="651"/>
      <c r="D264" s="651"/>
      <c r="E264" s="651"/>
      <c r="F264" s="651"/>
      <c r="G264" s="683"/>
      <c r="H264" s="651"/>
      <c r="I264" s="651"/>
      <c r="J264" s="651"/>
      <c r="K264" s="651"/>
      <c r="L264" s="653"/>
      <c r="M264" s="653"/>
      <c r="N264" s="653"/>
      <c r="O264" s="651"/>
      <c r="P264" s="627"/>
      <c r="Q264" s="627"/>
      <c r="R264" s="627"/>
    </row>
    <row r="265" ht="16.5" customHeight="1">
      <c r="A265" s="650"/>
      <c r="B265" s="650"/>
      <c r="C265" s="651"/>
      <c r="D265" s="651"/>
      <c r="E265" s="651"/>
      <c r="F265" s="651"/>
      <c r="G265" s="683"/>
      <c r="H265" s="651"/>
      <c r="I265" s="651"/>
      <c r="J265" s="651"/>
      <c r="K265" s="651"/>
      <c r="L265" s="653"/>
      <c r="M265" s="653"/>
      <c r="N265" s="653"/>
      <c r="O265" s="651"/>
      <c r="P265" s="627"/>
      <c r="Q265" s="627"/>
      <c r="R265" s="627"/>
    </row>
    <row r="266" ht="16.5" customHeight="1">
      <c r="A266" s="650"/>
      <c r="B266" s="650"/>
      <c r="C266" s="651"/>
      <c r="D266" s="651"/>
      <c r="E266" s="651"/>
      <c r="F266" s="651"/>
      <c r="G266" s="683"/>
      <c r="H266" s="651"/>
      <c r="I266" s="651"/>
      <c r="J266" s="651"/>
      <c r="K266" s="651"/>
      <c r="L266" s="653"/>
      <c r="M266" s="653"/>
      <c r="N266" s="653"/>
      <c r="O266" s="651"/>
      <c r="P266" s="627"/>
      <c r="Q266" s="627"/>
      <c r="R266" s="627"/>
    </row>
    <row r="267" ht="16.5" customHeight="1">
      <c r="A267" s="650"/>
      <c r="B267" s="650"/>
      <c r="C267" s="651"/>
      <c r="D267" s="651"/>
      <c r="E267" s="651"/>
      <c r="F267" s="651"/>
      <c r="G267" s="683"/>
      <c r="H267" s="651"/>
      <c r="I267" s="651"/>
      <c r="J267" s="651"/>
      <c r="K267" s="651"/>
      <c r="L267" s="653"/>
      <c r="M267" s="653"/>
      <c r="N267" s="653"/>
      <c r="O267" s="651"/>
      <c r="P267" s="627"/>
      <c r="Q267" s="627"/>
      <c r="R267" s="627"/>
    </row>
    <row r="268" ht="16.5" customHeight="1">
      <c r="A268" s="650"/>
      <c r="B268" s="650"/>
      <c r="C268" s="651"/>
      <c r="D268" s="651"/>
      <c r="E268" s="651"/>
      <c r="F268" s="651"/>
      <c r="G268" s="683"/>
      <c r="H268" s="651"/>
      <c r="I268" s="651"/>
      <c r="J268" s="651"/>
      <c r="K268" s="651"/>
      <c r="L268" s="653"/>
      <c r="M268" s="653"/>
      <c r="N268" s="653"/>
      <c r="O268" s="651"/>
      <c r="P268" s="627"/>
      <c r="Q268" s="627"/>
      <c r="R268" s="627"/>
    </row>
    <row r="269" ht="16.5" customHeight="1">
      <c r="A269" s="650"/>
      <c r="B269" s="650"/>
      <c r="C269" s="651"/>
      <c r="D269" s="651"/>
      <c r="E269" s="651"/>
      <c r="F269" s="651"/>
      <c r="G269" s="683"/>
      <c r="H269" s="651"/>
      <c r="I269" s="651"/>
      <c r="J269" s="651"/>
      <c r="K269" s="651"/>
      <c r="L269" s="653"/>
      <c r="M269" s="653"/>
      <c r="N269" s="653"/>
      <c r="O269" s="651"/>
      <c r="P269" s="627"/>
      <c r="Q269" s="627"/>
      <c r="R269" s="627"/>
    </row>
    <row r="270" ht="16.5" customHeight="1">
      <c r="A270" s="650"/>
      <c r="B270" s="650"/>
      <c r="C270" s="651"/>
      <c r="D270" s="651"/>
      <c r="E270" s="651"/>
      <c r="F270" s="651"/>
      <c r="G270" s="683"/>
      <c r="H270" s="651"/>
      <c r="I270" s="651"/>
      <c r="J270" s="651"/>
      <c r="K270" s="651"/>
      <c r="L270" s="653"/>
      <c r="M270" s="653"/>
      <c r="N270" s="653"/>
      <c r="O270" s="651"/>
      <c r="P270" s="627"/>
      <c r="Q270" s="627"/>
      <c r="R270" s="627"/>
    </row>
    <row r="271" ht="16.5" customHeight="1">
      <c r="A271" s="650"/>
      <c r="B271" s="650"/>
      <c r="C271" s="651"/>
      <c r="D271" s="651"/>
      <c r="E271" s="651"/>
      <c r="F271" s="651"/>
      <c r="G271" s="683"/>
      <c r="H271" s="651"/>
      <c r="I271" s="651"/>
      <c r="J271" s="651"/>
      <c r="K271" s="651"/>
      <c r="L271" s="653"/>
      <c r="M271" s="653"/>
      <c r="N271" s="653"/>
      <c r="O271" s="651"/>
      <c r="P271" s="627"/>
      <c r="Q271" s="627"/>
      <c r="R271" s="627"/>
    </row>
    <row r="272" ht="16.5" customHeight="1">
      <c r="A272" s="650"/>
      <c r="B272" s="650"/>
      <c r="C272" s="651"/>
      <c r="D272" s="651"/>
      <c r="E272" s="651"/>
      <c r="F272" s="651"/>
      <c r="G272" s="683"/>
      <c r="H272" s="651"/>
      <c r="I272" s="651"/>
      <c r="J272" s="651"/>
      <c r="K272" s="651"/>
      <c r="L272" s="653"/>
      <c r="M272" s="653"/>
      <c r="N272" s="653"/>
      <c r="O272" s="651"/>
      <c r="P272" s="627"/>
      <c r="Q272" s="627"/>
      <c r="R272" s="627"/>
    </row>
    <row r="273" ht="16.5" customHeight="1">
      <c r="A273" s="650"/>
      <c r="B273" s="650"/>
      <c r="C273" s="651"/>
      <c r="D273" s="651"/>
      <c r="E273" s="651"/>
      <c r="F273" s="651"/>
      <c r="G273" s="683"/>
      <c r="H273" s="651"/>
      <c r="I273" s="651"/>
      <c r="J273" s="651"/>
      <c r="K273" s="651"/>
      <c r="L273" s="653"/>
      <c r="M273" s="653"/>
      <c r="N273" s="653"/>
      <c r="O273" s="651"/>
      <c r="P273" s="627"/>
      <c r="Q273" s="627"/>
      <c r="R273" s="627"/>
    </row>
    <row r="274" ht="16.5" customHeight="1">
      <c r="A274" s="650"/>
      <c r="B274" s="650"/>
      <c r="C274" s="651"/>
      <c r="D274" s="651"/>
      <c r="E274" s="651"/>
      <c r="F274" s="651"/>
      <c r="G274" s="683"/>
      <c r="H274" s="651"/>
      <c r="I274" s="651"/>
      <c r="J274" s="651"/>
      <c r="K274" s="651"/>
      <c r="L274" s="653"/>
      <c r="M274" s="653"/>
      <c r="N274" s="653"/>
      <c r="O274" s="651"/>
      <c r="P274" s="627"/>
      <c r="Q274" s="627"/>
      <c r="R274" s="627"/>
    </row>
    <row r="275" ht="16.5" customHeight="1">
      <c r="A275" s="650"/>
      <c r="B275" s="650"/>
      <c r="C275" s="651"/>
      <c r="D275" s="651"/>
      <c r="E275" s="651"/>
      <c r="F275" s="651"/>
      <c r="G275" s="683"/>
      <c r="H275" s="651"/>
      <c r="I275" s="651"/>
      <c r="J275" s="651"/>
      <c r="K275" s="651"/>
      <c r="L275" s="653"/>
      <c r="M275" s="653"/>
      <c r="N275" s="653"/>
      <c r="O275" s="651"/>
      <c r="P275" s="627"/>
      <c r="Q275" s="627"/>
      <c r="R275" s="627"/>
    </row>
    <row r="276" ht="16.5" customHeight="1">
      <c r="A276" s="650"/>
      <c r="B276" s="650"/>
      <c r="C276" s="651"/>
      <c r="D276" s="651"/>
      <c r="E276" s="651"/>
      <c r="F276" s="651"/>
      <c r="G276" s="683"/>
      <c r="H276" s="651"/>
      <c r="I276" s="651"/>
      <c r="J276" s="651"/>
      <c r="K276" s="651"/>
      <c r="L276" s="653"/>
      <c r="M276" s="653"/>
      <c r="N276" s="653"/>
      <c r="O276" s="651"/>
      <c r="P276" s="627"/>
      <c r="Q276" s="627"/>
      <c r="R276" s="627"/>
    </row>
    <row r="277" ht="16.5" customHeight="1">
      <c r="A277" s="650"/>
      <c r="B277" s="650"/>
      <c r="C277" s="651"/>
      <c r="D277" s="651"/>
      <c r="E277" s="651"/>
      <c r="F277" s="651"/>
      <c r="G277" s="683"/>
      <c r="H277" s="651"/>
      <c r="I277" s="651"/>
      <c r="J277" s="651"/>
      <c r="K277" s="651"/>
      <c r="L277" s="653"/>
      <c r="M277" s="653"/>
      <c r="N277" s="653"/>
      <c r="O277" s="651"/>
      <c r="P277" s="627"/>
      <c r="Q277" s="627"/>
      <c r="R277" s="627"/>
    </row>
    <row r="278" ht="16.5" customHeight="1">
      <c r="A278" s="650"/>
      <c r="B278" s="650"/>
      <c r="C278" s="651"/>
      <c r="D278" s="651"/>
      <c r="E278" s="651"/>
      <c r="F278" s="651"/>
      <c r="G278" s="683"/>
      <c r="H278" s="651"/>
      <c r="I278" s="651"/>
      <c r="J278" s="651"/>
      <c r="K278" s="651"/>
      <c r="L278" s="653"/>
      <c r="M278" s="653"/>
      <c r="N278" s="653"/>
      <c r="O278" s="651"/>
      <c r="P278" s="627"/>
      <c r="Q278" s="627"/>
      <c r="R278" s="627"/>
    </row>
    <row r="279" ht="16.5" customHeight="1">
      <c r="A279" s="650"/>
      <c r="B279" s="650"/>
      <c r="C279" s="651"/>
      <c r="D279" s="651"/>
      <c r="E279" s="651"/>
      <c r="F279" s="651"/>
      <c r="G279" s="683"/>
      <c r="H279" s="651"/>
      <c r="I279" s="651"/>
      <c r="J279" s="651"/>
      <c r="K279" s="651"/>
      <c r="L279" s="653"/>
      <c r="M279" s="653"/>
      <c r="N279" s="653"/>
      <c r="O279" s="651"/>
      <c r="P279" s="627"/>
      <c r="Q279" s="627"/>
      <c r="R279" s="627"/>
    </row>
    <row r="280" ht="16.5" customHeight="1">
      <c r="A280" s="650"/>
      <c r="B280" s="650"/>
      <c r="C280" s="651"/>
      <c r="D280" s="651"/>
      <c r="E280" s="651"/>
      <c r="F280" s="651"/>
      <c r="G280" s="683"/>
      <c r="H280" s="651"/>
      <c r="I280" s="651"/>
      <c r="J280" s="651"/>
      <c r="K280" s="651"/>
      <c r="L280" s="653"/>
      <c r="M280" s="653"/>
      <c r="N280" s="653"/>
      <c r="O280" s="651"/>
      <c r="P280" s="627"/>
      <c r="Q280" s="627"/>
      <c r="R280" s="627"/>
    </row>
    <row r="281" ht="16.5" customHeight="1">
      <c r="A281" s="650"/>
      <c r="B281" s="650"/>
      <c r="C281" s="651"/>
      <c r="D281" s="651"/>
      <c r="E281" s="651"/>
      <c r="F281" s="651"/>
      <c r="G281" s="683"/>
      <c r="H281" s="651"/>
      <c r="I281" s="651"/>
      <c r="J281" s="651"/>
      <c r="K281" s="651"/>
      <c r="L281" s="653"/>
      <c r="M281" s="653"/>
      <c r="N281" s="653"/>
      <c r="O281" s="651"/>
      <c r="P281" s="627"/>
      <c r="Q281" s="627"/>
      <c r="R281" s="627"/>
    </row>
    <row r="282" ht="16.5" customHeight="1">
      <c r="A282" s="650"/>
      <c r="B282" s="650"/>
      <c r="C282" s="651"/>
      <c r="D282" s="651"/>
      <c r="E282" s="651"/>
      <c r="F282" s="651"/>
      <c r="G282" s="683"/>
      <c r="H282" s="651"/>
      <c r="I282" s="651"/>
      <c r="J282" s="651"/>
      <c r="K282" s="651"/>
      <c r="L282" s="653"/>
      <c r="M282" s="653"/>
      <c r="N282" s="653"/>
      <c r="O282" s="651"/>
      <c r="P282" s="627"/>
      <c r="Q282" s="627"/>
      <c r="R282" s="627"/>
    </row>
    <row r="283" ht="16.5" customHeight="1">
      <c r="A283" s="650"/>
      <c r="B283" s="650"/>
      <c r="C283" s="651"/>
      <c r="D283" s="651"/>
      <c r="E283" s="651"/>
      <c r="F283" s="651"/>
      <c r="G283" s="683"/>
      <c r="H283" s="651"/>
      <c r="I283" s="651"/>
      <c r="J283" s="651"/>
      <c r="K283" s="651"/>
      <c r="L283" s="653"/>
      <c r="M283" s="653"/>
      <c r="N283" s="653"/>
      <c r="O283" s="651"/>
      <c r="P283" s="627"/>
      <c r="Q283" s="627"/>
      <c r="R283" s="627"/>
    </row>
    <row r="284" ht="16.5" customHeight="1">
      <c r="A284" s="650"/>
      <c r="B284" s="650"/>
      <c r="C284" s="651"/>
      <c r="D284" s="651"/>
      <c r="E284" s="651"/>
      <c r="F284" s="651"/>
      <c r="G284" s="683"/>
      <c r="H284" s="651"/>
      <c r="I284" s="651"/>
      <c r="J284" s="651"/>
      <c r="K284" s="651"/>
      <c r="L284" s="653"/>
      <c r="M284" s="653"/>
      <c r="N284" s="653"/>
      <c r="O284" s="651"/>
      <c r="P284" s="627"/>
      <c r="Q284" s="627"/>
      <c r="R284" s="627"/>
    </row>
    <row r="285" ht="16.5" customHeight="1">
      <c r="A285" s="650"/>
      <c r="B285" s="650"/>
      <c r="C285" s="651"/>
      <c r="D285" s="651"/>
      <c r="E285" s="651"/>
      <c r="F285" s="651"/>
      <c r="G285" s="683"/>
      <c r="H285" s="651"/>
      <c r="I285" s="651"/>
      <c r="J285" s="651"/>
      <c r="K285" s="651"/>
      <c r="L285" s="653"/>
      <c r="M285" s="653"/>
      <c r="N285" s="653"/>
      <c r="O285" s="651"/>
      <c r="P285" s="627"/>
      <c r="Q285" s="627"/>
      <c r="R285" s="627"/>
    </row>
    <row r="286" ht="16.5" customHeight="1">
      <c r="A286" s="650"/>
      <c r="B286" s="650"/>
      <c r="C286" s="651"/>
      <c r="D286" s="651"/>
      <c r="E286" s="651"/>
      <c r="F286" s="651"/>
      <c r="G286" s="683"/>
      <c r="H286" s="651"/>
      <c r="I286" s="651"/>
      <c r="J286" s="651"/>
      <c r="K286" s="651"/>
      <c r="L286" s="653"/>
      <c r="M286" s="653"/>
      <c r="N286" s="653"/>
      <c r="O286" s="651"/>
      <c r="P286" s="627"/>
      <c r="Q286" s="627"/>
      <c r="R286" s="627"/>
    </row>
    <row r="287" ht="16.5" customHeight="1">
      <c r="A287" s="650"/>
      <c r="B287" s="650"/>
      <c r="C287" s="651"/>
      <c r="D287" s="651"/>
      <c r="E287" s="651"/>
      <c r="F287" s="651"/>
      <c r="G287" s="683"/>
      <c r="H287" s="651"/>
      <c r="I287" s="651"/>
      <c r="J287" s="651"/>
      <c r="K287" s="651"/>
      <c r="L287" s="653"/>
      <c r="M287" s="653"/>
      <c r="N287" s="653"/>
      <c r="O287" s="651"/>
      <c r="P287" s="627"/>
      <c r="Q287" s="627"/>
      <c r="R287" s="627"/>
    </row>
    <row r="288" ht="16.5" customHeight="1">
      <c r="A288" s="650"/>
      <c r="B288" s="650"/>
      <c r="C288" s="651"/>
      <c r="D288" s="651"/>
      <c r="E288" s="651"/>
      <c r="F288" s="651"/>
      <c r="G288" s="683"/>
      <c r="H288" s="651"/>
      <c r="I288" s="651"/>
      <c r="J288" s="651"/>
      <c r="K288" s="651"/>
      <c r="L288" s="653"/>
      <c r="M288" s="653"/>
      <c r="N288" s="653"/>
      <c r="O288" s="651"/>
      <c r="P288" s="627"/>
      <c r="Q288" s="627"/>
      <c r="R288" s="627"/>
    </row>
    <row r="289" ht="16.5" customHeight="1">
      <c r="A289" s="650"/>
      <c r="B289" s="650"/>
      <c r="C289" s="651"/>
      <c r="D289" s="651"/>
      <c r="E289" s="651"/>
      <c r="F289" s="651"/>
      <c r="G289" s="683"/>
      <c r="H289" s="651"/>
      <c r="I289" s="651"/>
      <c r="J289" s="651"/>
      <c r="K289" s="651"/>
      <c r="L289" s="653"/>
      <c r="M289" s="653"/>
      <c r="N289" s="653"/>
      <c r="O289" s="651"/>
      <c r="P289" s="627"/>
      <c r="Q289" s="627"/>
      <c r="R289" s="627"/>
    </row>
    <row r="290" ht="16.5" customHeight="1">
      <c r="A290" s="650"/>
      <c r="B290" s="650"/>
      <c r="C290" s="651"/>
      <c r="D290" s="651"/>
      <c r="E290" s="651"/>
      <c r="F290" s="651"/>
      <c r="G290" s="683"/>
      <c r="H290" s="651"/>
      <c r="I290" s="651"/>
      <c r="J290" s="651"/>
      <c r="K290" s="651"/>
      <c r="L290" s="653"/>
      <c r="M290" s="653"/>
      <c r="N290" s="653"/>
      <c r="O290" s="651"/>
      <c r="P290" s="627"/>
      <c r="Q290" s="627"/>
      <c r="R290" s="627"/>
    </row>
    <row r="291" ht="16.5" customHeight="1">
      <c r="A291" s="650"/>
      <c r="B291" s="650"/>
      <c r="C291" s="651"/>
      <c r="D291" s="651"/>
      <c r="E291" s="651"/>
      <c r="F291" s="651"/>
      <c r="G291" s="683"/>
      <c r="H291" s="651"/>
      <c r="I291" s="651"/>
      <c r="J291" s="651"/>
      <c r="K291" s="651"/>
      <c r="L291" s="653"/>
      <c r="M291" s="653"/>
      <c r="N291" s="653"/>
      <c r="O291" s="651"/>
      <c r="P291" s="627"/>
      <c r="Q291" s="627"/>
      <c r="R291" s="627"/>
    </row>
    <row r="292" ht="16.5" customHeight="1">
      <c r="A292" s="650"/>
      <c r="B292" s="650"/>
      <c r="C292" s="651"/>
      <c r="D292" s="651"/>
      <c r="E292" s="651"/>
      <c r="F292" s="651"/>
      <c r="G292" s="683"/>
      <c r="H292" s="651"/>
      <c r="I292" s="651"/>
      <c r="J292" s="651"/>
      <c r="K292" s="651"/>
      <c r="L292" s="653"/>
      <c r="M292" s="653"/>
      <c r="N292" s="653"/>
      <c r="O292" s="651"/>
      <c r="P292" s="627"/>
      <c r="Q292" s="627"/>
      <c r="R292" s="627"/>
    </row>
    <row r="293" ht="16.5" customHeight="1">
      <c r="A293" s="650"/>
      <c r="B293" s="650"/>
      <c r="C293" s="651"/>
      <c r="D293" s="651"/>
      <c r="E293" s="651"/>
      <c r="F293" s="651"/>
      <c r="G293" s="683"/>
      <c r="H293" s="651"/>
      <c r="I293" s="651"/>
      <c r="J293" s="651"/>
      <c r="K293" s="651"/>
      <c r="L293" s="653"/>
      <c r="M293" s="653"/>
      <c r="N293" s="653"/>
      <c r="O293" s="651"/>
      <c r="P293" s="627"/>
      <c r="Q293" s="627"/>
      <c r="R293" s="627"/>
    </row>
    <row r="294" ht="16.5" customHeight="1">
      <c r="A294" s="650"/>
      <c r="B294" s="650"/>
      <c r="C294" s="651"/>
      <c r="D294" s="651"/>
      <c r="E294" s="651"/>
      <c r="F294" s="651"/>
      <c r="G294" s="683"/>
      <c r="H294" s="651"/>
      <c r="I294" s="651"/>
      <c r="J294" s="651"/>
      <c r="K294" s="651"/>
      <c r="L294" s="653"/>
      <c r="M294" s="653"/>
      <c r="N294" s="653"/>
      <c r="O294" s="651"/>
      <c r="P294" s="627"/>
      <c r="Q294" s="627"/>
      <c r="R294" s="627"/>
    </row>
    <row r="295" ht="16.5" customHeight="1">
      <c r="A295" s="650"/>
      <c r="B295" s="650"/>
      <c r="C295" s="651"/>
      <c r="D295" s="651"/>
      <c r="E295" s="651"/>
      <c r="F295" s="651"/>
      <c r="G295" s="683"/>
      <c r="H295" s="651"/>
      <c r="I295" s="651"/>
      <c r="J295" s="651"/>
      <c r="K295" s="651"/>
      <c r="L295" s="653"/>
      <c r="M295" s="653"/>
      <c r="N295" s="653"/>
      <c r="O295" s="651"/>
      <c r="P295" s="627"/>
      <c r="Q295" s="627"/>
      <c r="R295" s="627"/>
    </row>
    <row r="296" ht="16.5" customHeight="1">
      <c r="A296" s="650"/>
      <c r="B296" s="650"/>
      <c r="C296" s="651"/>
      <c r="D296" s="651"/>
      <c r="E296" s="651"/>
      <c r="F296" s="651"/>
      <c r="G296" s="683"/>
      <c r="H296" s="651"/>
      <c r="I296" s="651"/>
      <c r="J296" s="651"/>
      <c r="K296" s="651"/>
      <c r="L296" s="653"/>
      <c r="M296" s="653"/>
      <c r="N296" s="653"/>
      <c r="O296" s="651"/>
      <c r="P296" s="627"/>
      <c r="Q296" s="627"/>
      <c r="R296" s="627"/>
    </row>
    <row r="297" ht="16.5" customHeight="1">
      <c r="A297" s="650"/>
      <c r="B297" s="650"/>
      <c r="C297" s="651"/>
      <c r="D297" s="651"/>
      <c r="E297" s="651"/>
      <c r="F297" s="651"/>
      <c r="G297" s="683"/>
      <c r="H297" s="651"/>
      <c r="I297" s="651"/>
      <c r="J297" s="651"/>
      <c r="K297" s="651"/>
      <c r="L297" s="653"/>
      <c r="M297" s="653"/>
      <c r="N297" s="653"/>
      <c r="O297" s="651"/>
      <c r="P297" s="627"/>
      <c r="Q297" s="627"/>
      <c r="R297" s="627"/>
    </row>
    <row r="298" ht="16.5" customHeight="1">
      <c r="A298" s="650"/>
      <c r="B298" s="650"/>
      <c r="C298" s="651"/>
      <c r="D298" s="651"/>
      <c r="E298" s="651"/>
      <c r="F298" s="651"/>
      <c r="G298" s="683"/>
      <c r="H298" s="651"/>
      <c r="I298" s="651"/>
      <c r="J298" s="651"/>
      <c r="K298" s="651"/>
      <c r="L298" s="653"/>
      <c r="M298" s="653"/>
      <c r="N298" s="653"/>
      <c r="O298" s="651"/>
      <c r="P298" s="627"/>
      <c r="Q298" s="627"/>
      <c r="R298" s="627"/>
    </row>
    <row r="299" ht="16.5" customHeight="1">
      <c r="A299" s="650"/>
      <c r="B299" s="650"/>
      <c r="C299" s="651"/>
      <c r="D299" s="651"/>
      <c r="E299" s="651"/>
      <c r="F299" s="651"/>
      <c r="G299" s="683"/>
      <c r="H299" s="651"/>
      <c r="I299" s="651"/>
      <c r="J299" s="651"/>
      <c r="K299" s="651"/>
      <c r="L299" s="653"/>
      <c r="M299" s="653"/>
      <c r="N299" s="653"/>
      <c r="O299" s="651"/>
      <c r="P299" s="627"/>
      <c r="Q299" s="627"/>
      <c r="R299" s="627"/>
    </row>
    <row r="300" ht="16.5" customHeight="1">
      <c r="A300" s="650"/>
      <c r="B300" s="650"/>
      <c r="C300" s="651"/>
      <c r="D300" s="651"/>
      <c r="E300" s="651"/>
      <c r="F300" s="651"/>
      <c r="G300" s="683"/>
      <c r="H300" s="651"/>
      <c r="I300" s="651"/>
      <c r="J300" s="651"/>
      <c r="K300" s="651"/>
      <c r="L300" s="653"/>
      <c r="M300" s="653"/>
      <c r="N300" s="653"/>
      <c r="O300" s="651"/>
      <c r="P300" s="627"/>
      <c r="Q300" s="627"/>
      <c r="R300" s="627"/>
    </row>
    <row r="301" ht="16.5" customHeight="1">
      <c r="A301" s="650"/>
      <c r="B301" s="650"/>
      <c r="C301" s="651"/>
      <c r="D301" s="651"/>
      <c r="E301" s="651"/>
      <c r="F301" s="651"/>
      <c r="G301" s="683"/>
      <c r="H301" s="651"/>
      <c r="I301" s="651"/>
      <c r="J301" s="651"/>
      <c r="K301" s="651"/>
      <c r="L301" s="653"/>
      <c r="M301" s="653"/>
      <c r="N301" s="653"/>
      <c r="O301" s="651"/>
      <c r="P301" s="627"/>
      <c r="Q301" s="627"/>
      <c r="R301" s="627"/>
    </row>
    <row r="302" ht="16.5" customHeight="1">
      <c r="A302" s="650"/>
      <c r="B302" s="650"/>
      <c r="C302" s="651"/>
      <c r="D302" s="651"/>
      <c r="E302" s="651"/>
      <c r="F302" s="651"/>
      <c r="G302" s="683"/>
      <c r="H302" s="651"/>
      <c r="I302" s="651"/>
      <c r="J302" s="651"/>
      <c r="K302" s="651"/>
      <c r="L302" s="653"/>
      <c r="M302" s="653"/>
      <c r="N302" s="653"/>
      <c r="O302" s="651"/>
      <c r="P302" s="627"/>
      <c r="Q302" s="627"/>
      <c r="R302" s="627"/>
    </row>
    <row r="303" ht="16.5" customHeight="1">
      <c r="A303" s="650"/>
      <c r="B303" s="650"/>
      <c r="C303" s="651"/>
      <c r="D303" s="651"/>
      <c r="E303" s="651"/>
      <c r="F303" s="651"/>
      <c r="G303" s="683"/>
      <c r="H303" s="651"/>
      <c r="I303" s="651"/>
      <c r="J303" s="651"/>
      <c r="K303" s="651"/>
      <c r="L303" s="653"/>
      <c r="M303" s="653"/>
      <c r="N303" s="653"/>
      <c r="O303" s="651"/>
      <c r="P303" s="627"/>
      <c r="Q303" s="627"/>
      <c r="R303" s="627"/>
    </row>
    <row r="304" ht="16.5" customHeight="1">
      <c r="A304" s="650"/>
      <c r="B304" s="650"/>
      <c r="C304" s="651"/>
      <c r="D304" s="651"/>
      <c r="E304" s="651"/>
      <c r="F304" s="651"/>
      <c r="G304" s="683"/>
      <c r="H304" s="651"/>
      <c r="I304" s="651"/>
      <c r="J304" s="651"/>
      <c r="K304" s="651"/>
      <c r="L304" s="653"/>
      <c r="M304" s="653"/>
      <c r="N304" s="653"/>
      <c r="O304" s="651"/>
      <c r="P304" s="627"/>
      <c r="Q304" s="627"/>
      <c r="R304" s="627"/>
    </row>
    <row r="305" ht="16.5" customHeight="1">
      <c r="A305" s="650"/>
      <c r="B305" s="650"/>
      <c r="C305" s="651"/>
      <c r="D305" s="651"/>
      <c r="E305" s="651"/>
      <c r="F305" s="651"/>
      <c r="G305" s="683"/>
      <c r="H305" s="651"/>
      <c r="I305" s="651"/>
      <c r="J305" s="651"/>
      <c r="K305" s="651"/>
      <c r="L305" s="653"/>
      <c r="M305" s="653"/>
      <c r="N305" s="653"/>
      <c r="O305" s="651"/>
      <c r="P305" s="627"/>
      <c r="Q305" s="627"/>
      <c r="R305" s="627"/>
    </row>
    <row r="306" ht="16.5" customHeight="1">
      <c r="A306" s="650"/>
      <c r="B306" s="650"/>
      <c r="C306" s="651"/>
      <c r="D306" s="651"/>
      <c r="E306" s="651"/>
      <c r="F306" s="651"/>
      <c r="G306" s="683"/>
      <c r="H306" s="651"/>
      <c r="I306" s="651"/>
      <c r="J306" s="651"/>
      <c r="K306" s="651"/>
      <c r="L306" s="653"/>
      <c r="M306" s="653"/>
      <c r="N306" s="653"/>
      <c r="O306" s="651"/>
      <c r="P306" s="627"/>
      <c r="Q306" s="627"/>
      <c r="R306" s="627"/>
    </row>
    <row r="307" ht="16.5" customHeight="1">
      <c r="A307" s="650"/>
      <c r="B307" s="650"/>
      <c r="C307" s="651"/>
      <c r="D307" s="651"/>
      <c r="E307" s="651"/>
      <c r="F307" s="651"/>
      <c r="G307" s="683"/>
      <c r="H307" s="651"/>
      <c r="I307" s="651"/>
      <c r="J307" s="651"/>
      <c r="K307" s="651"/>
      <c r="L307" s="653"/>
      <c r="M307" s="653"/>
      <c r="N307" s="653"/>
      <c r="O307" s="651"/>
      <c r="P307" s="627"/>
      <c r="Q307" s="627"/>
      <c r="R307" s="627"/>
    </row>
    <row r="308" ht="16.5" customHeight="1">
      <c r="A308" s="650"/>
      <c r="B308" s="650"/>
      <c r="C308" s="651"/>
      <c r="D308" s="651"/>
      <c r="E308" s="651"/>
      <c r="F308" s="651"/>
      <c r="G308" s="683"/>
      <c r="H308" s="651"/>
      <c r="I308" s="651"/>
      <c r="J308" s="651"/>
      <c r="K308" s="651"/>
      <c r="L308" s="653"/>
      <c r="M308" s="653"/>
      <c r="N308" s="653"/>
      <c r="O308" s="651"/>
      <c r="P308" s="627"/>
      <c r="Q308" s="627"/>
      <c r="R308" s="627"/>
    </row>
    <row r="309" ht="16.5" customHeight="1">
      <c r="A309" s="650"/>
      <c r="B309" s="650"/>
      <c r="C309" s="651"/>
      <c r="D309" s="651"/>
      <c r="E309" s="651"/>
      <c r="F309" s="651"/>
      <c r="G309" s="683"/>
      <c r="H309" s="651"/>
      <c r="I309" s="651"/>
      <c r="J309" s="651"/>
      <c r="K309" s="651"/>
      <c r="L309" s="653"/>
      <c r="M309" s="653"/>
      <c r="N309" s="653"/>
      <c r="O309" s="651"/>
      <c r="P309" s="627"/>
      <c r="Q309" s="627"/>
      <c r="R309" s="627"/>
    </row>
    <row r="310" ht="16.5" customHeight="1">
      <c r="A310" s="650"/>
      <c r="B310" s="650"/>
      <c r="C310" s="651"/>
      <c r="D310" s="651"/>
      <c r="E310" s="651"/>
      <c r="F310" s="651"/>
      <c r="G310" s="683"/>
      <c r="H310" s="651"/>
      <c r="I310" s="651"/>
      <c r="J310" s="651"/>
      <c r="K310" s="651"/>
      <c r="L310" s="653"/>
      <c r="M310" s="653"/>
      <c r="N310" s="653"/>
      <c r="O310" s="651"/>
      <c r="P310" s="627"/>
      <c r="Q310" s="627"/>
      <c r="R310" s="627"/>
    </row>
    <row r="311" ht="16.5" customHeight="1">
      <c r="A311" s="650"/>
      <c r="B311" s="650"/>
      <c r="C311" s="651"/>
      <c r="D311" s="651"/>
      <c r="E311" s="651"/>
      <c r="F311" s="651"/>
      <c r="G311" s="683"/>
      <c r="H311" s="651"/>
      <c r="I311" s="651"/>
      <c r="J311" s="651"/>
      <c r="K311" s="651"/>
      <c r="L311" s="653"/>
      <c r="M311" s="653"/>
      <c r="N311" s="653"/>
      <c r="O311" s="651"/>
      <c r="P311" s="627"/>
      <c r="Q311" s="627"/>
      <c r="R311" s="627"/>
    </row>
    <row r="312" ht="16.5" customHeight="1">
      <c r="A312" s="650"/>
      <c r="B312" s="650"/>
      <c r="C312" s="651"/>
      <c r="D312" s="651"/>
      <c r="E312" s="651"/>
      <c r="F312" s="651"/>
      <c r="G312" s="683"/>
      <c r="H312" s="651"/>
      <c r="I312" s="651"/>
      <c r="J312" s="651"/>
      <c r="K312" s="651"/>
      <c r="L312" s="653"/>
      <c r="M312" s="653"/>
      <c r="N312" s="653"/>
      <c r="O312" s="651"/>
      <c r="P312" s="627"/>
      <c r="Q312" s="627"/>
      <c r="R312" s="627"/>
    </row>
    <row r="313" ht="16.5" customHeight="1">
      <c r="A313" s="650"/>
      <c r="B313" s="650"/>
      <c r="C313" s="651"/>
      <c r="D313" s="651"/>
      <c r="E313" s="651"/>
      <c r="F313" s="651"/>
      <c r="G313" s="683"/>
      <c r="H313" s="651"/>
      <c r="I313" s="651"/>
      <c r="J313" s="651"/>
      <c r="K313" s="651"/>
      <c r="L313" s="653"/>
      <c r="M313" s="653"/>
      <c r="N313" s="653"/>
      <c r="O313" s="651"/>
      <c r="P313" s="627"/>
      <c r="Q313" s="627"/>
      <c r="R313" s="627"/>
    </row>
    <row r="314" ht="16.5" customHeight="1">
      <c r="A314" s="650"/>
      <c r="B314" s="650"/>
      <c r="C314" s="651"/>
      <c r="D314" s="651"/>
      <c r="E314" s="651"/>
      <c r="F314" s="651"/>
      <c r="G314" s="683"/>
      <c r="H314" s="651"/>
      <c r="I314" s="651"/>
      <c r="J314" s="651"/>
      <c r="K314" s="651"/>
      <c r="L314" s="653"/>
      <c r="M314" s="653"/>
      <c r="N314" s="653"/>
      <c r="O314" s="651"/>
      <c r="P314" s="627"/>
      <c r="Q314" s="627"/>
      <c r="R314" s="627"/>
    </row>
    <row r="315" ht="16.5" customHeight="1">
      <c r="A315" s="650"/>
      <c r="B315" s="650"/>
      <c r="C315" s="651"/>
      <c r="D315" s="651"/>
      <c r="E315" s="651"/>
      <c r="F315" s="651"/>
      <c r="G315" s="683"/>
      <c r="H315" s="651"/>
      <c r="I315" s="651"/>
      <c r="J315" s="651"/>
      <c r="K315" s="651"/>
      <c r="L315" s="653"/>
      <c r="M315" s="653"/>
      <c r="N315" s="653"/>
      <c r="O315" s="651"/>
      <c r="P315" s="627"/>
      <c r="Q315" s="627"/>
      <c r="R315" s="627"/>
    </row>
    <row r="316" ht="16.5" customHeight="1">
      <c r="A316" s="650"/>
      <c r="B316" s="650"/>
      <c r="C316" s="651"/>
      <c r="D316" s="651"/>
      <c r="E316" s="651"/>
      <c r="F316" s="651"/>
      <c r="G316" s="683"/>
      <c r="H316" s="651"/>
      <c r="I316" s="651"/>
      <c r="J316" s="651"/>
      <c r="K316" s="651"/>
      <c r="L316" s="653"/>
      <c r="M316" s="653"/>
      <c r="N316" s="653"/>
      <c r="O316" s="651"/>
      <c r="P316" s="627"/>
      <c r="Q316" s="627"/>
      <c r="R316" s="627"/>
    </row>
    <row r="317" ht="16.5" customHeight="1">
      <c r="A317" s="650"/>
      <c r="B317" s="650"/>
      <c r="C317" s="651"/>
      <c r="D317" s="651"/>
      <c r="E317" s="651"/>
      <c r="F317" s="651"/>
      <c r="G317" s="683"/>
      <c r="H317" s="651"/>
      <c r="I317" s="651"/>
      <c r="J317" s="651"/>
      <c r="K317" s="651"/>
      <c r="L317" s="653"/>
      <c r="M317" s="653"/>
      <c r="N317" s="653"/>
      <c r="O317" s="651"/>
      <c r="P317" s="627"/>
      <c r="Q317" s="627"/>
      <c r="R317" s="627"/>
    </row>
    <row r="318" ht="16.5" customHeight="1">
      <c r="A318" s="650"/>
      <c r="B318" s="650"/>
      <c r="C318" s="651"/>
      <c r="D318" s="651"/>
      <c r="E318" s="651"/>
      <c r="F318" s="651"/>
      <c r="G318" s="683"/>
      <c r="H318" s="651"/>
      <c r="I318" s="651"/>
      <c r="J318" s="651"/>
      <c r="K318" s="651"/>
      <c r="L318" s="653"/>
      <c r="M318" s="653"/>
      <c r="N318" s="653"/>
      <c r="O318" s="651"/>
      <c r="P318" s="627"/>
      <c r="Q318" s="627"/>
      <c r="R318" s="627"/>
    </row>
    <row r="319" ht="16.5" customHeight="1">
      <c r="A319" s="650"/>
      <c r="B319" s="650"/>
      <c r="C319" s="651"/>
      <c r="D319" s="651"/>
      <c r="E319" s="651"/>
      <c r="F319" s="651"/>
      <c r="G319" s="683"/>
      <c r="H319" s="651"/>
      <c r="I319" s="651"/>
      <c r="J319" s="651"/>
      <c r="K319" s="651"/>
      <c r="L319" s="653"/>
      <c r="M319" s="653"/>
      <c r="N319" s="653"/>
      <c r="O319" s="651"/>
      <c r="P319" s="627"/>
      <c r="Q319" s="627"/>
      <c r="R319" s="627"/>
    </row>
    <row r="320" ht="16.5" customHeight="1">
      <c r="A320" s="650"/>
      <c r="B320" s="650"/>
      <c r="C320" s="651"/>
      <c r="D320" s="651"/>
      <c r="E320" s="651"/>
      <c r="F320" s="651"/>
      <c r="G320" s="683"/>
      <c r="H320" s="651"/>
      <c r="I320" s="651"/>
      <c r="J320" s="651"/>
      <c r="K320" s="651"/>
      <c r="L320" s="653"/>
      <c r="M320" s="653"/>
      <c r="N320" s="653"/>
      <c r="O320" s="651"/>
      <c r="P320" s="627"/>
      <c r="Q320" s="627"/>
      <c r="R320" s="627"/>
    </row>
    <row r="321" ht="16.5" customHeight="1">
      <c r="A321" s="650"/>
      <c r="B321" s="650"/>
      <c r="C321" s="651"/>
      <c r="D321" s="651"/>
      <c r="E321" s="651"/>
      <c r="F321" s="651"/>
      <c r="G321" s="683"/>
      <c r="H321" s="651"/>
      <c r="I321" s="651"/>
      <c r="J321" s="651"/>
      <c r="K321" s="651"/>
      <c r="L321" s="653"/>
      <c r="M321" s="653"/>
      <c r="N321" s="653"/>
      <c r="O321" s="651"/>
      <c r="P321" s="627"/>
      <c r="Q321" s="627"/>
      <c r="R321" s="627"/>
    </row>
    <row r="322" ht="16.5" customHeight="1">
      <c r="A322" s="650"/>
      <c r="B322" s="650"/>
      <c r="C322" s="651"/>
      <c r="D322" s="651"/>
      <c r="E322" s="651"/>
      <c r="F322" s="651"/>
      <c r="G322" s="683"/>
      <c r="H322" s="651"/>
      <c r="I322" s="651"/>
      <c r="J322" s="651"/>
      <c r="K322" s="651"/>
      <c r="L322" s="653"/>
      <c r="M322" s="653"/>
      <c r="N322" s="653"/>
      <c r="O322" s="651"/>
      <c r="P322" s="627"/>
      <c r="Q322" s="627"/>
      <c r="R322" s="627"/>
    </row>
    <row r="323" ht="16.5" customHeight="1">
      <c r="A323" s="650"/>
      <c r="B323" s="650"/>
      <c r="C323" s="651"/>
      <c r="D323" s="651"/>
      <c r="E323" s="651"/>
      <c r="F323" s="651"/>
      <c r="G323" s="683"/>
      <c r="H323" s="651"/>
      <c r="I323" s="651"/>
      <c r="J323" s="651"/>
      <c r="K323" s="651"/>
      <c r="L323" s="653"/>
      <c r="M323" s="653"/>
      <c r="N323" s="653"/>
      <c r="O323" s="651"/>
      <c r="P323" s="627"/>
      <c r="Q323" s="627"/>
      <c r="R323" s="627"/>
    </row>
    <row r="324" ht="16.5" customHeight="1">
      <c r="A324" s="650"/>
      <c r="B324" s="650"/>
      <c r="C324" s="651"/>
      <c r="D324" s="651"/>
      <c r="E324" s="651"/>
      <c r="F324" s="651"/>
      <c r="G324" s="683"/>
      <c r="H324" s="651"/>
      <c r="I324" s="651"/>
      <c r="J324" s="651"/>
      <c r="K324" s="651"/>
      <c r="L324" s="653"/>
      <c r="M324" s="653"/>
      <c r="N324" s="653"/>
      <c r="O324" s="651"/>
      <c r="P324" s="627"/>
      <c r="Q324" s="627"/>
      <c r="R324" s="627"/>
    </row>
    <row r="325" ht="16.5" customHeight="1">
      <c r="A325" s="650"/>
      <c r="B325" s="650"/>
      <c r="C325" s="651"/>
      <c r="D325" s="651"/>
      <c r="E325" s="651"/>
      <c r="F325" s="651"/>
      <c r="G325" s="683"/>
      <c r="H325" s="651"/>
      <c r="I325" s="651"/>
      <c r="J325" s="651"/>
      <c r="K325" s="651"/>
      <c r="L325" s="653"/>
      <c r="M325" s="653"/>
      <c r="N325" s="653"/>
      <c r="O325" s="651"/>
      <c r="P325" s="627"/>
      <c r="Q325" s="627"/>
      <c r="R325" s="627"/>
    </row>
    <row r="326" ht="16.5" customHeight="1">
      <c r="A326" s="650"/>
      <c r="B326" s="650"/>
      <c r="C326" s="651"/>
      <c r="D326" s="651"/>
      <c r="E326" s="651"/>
      <c r="F326" s="651"/>
      <c r="G326" s="683"/>
      <c r="H326" s="651"/>
      <c r="I326" s="651"/>
      <c r="J326" s="651"/>
      <c r="K326" s="651"/>
      <c r="L326" s="653"/>
      <c r="M326" s="653"/>
      <c r="N326" s="653"/>
      <c r="O326" s="651"/>
      <c r="P326" s="627"/>
      <c r="Q326" s="627"/>
      <c r="R326" s="627"/>
    </row>
    <row r="327" ht="16.5" customHeight="1">
      <c r="A327" s="650"/>
      <c r="B327" s="650"/>
      <c r="C327" s="651"/>
      <c r="D327" s="651"/>
      <c r="E327" s="651"/>
      <c r="F327" s="651"/>
      <c r="G327" s="683"/>
      <c r="H327" s="651"/>
      <c r="I327" s="651"/>
      <c r="J327" s="651"/>
      <c r="K327" s="651"/>
      <c r="L327" s="653"/>
      <c r="M327" s="653"/>
      <c r="N327" s="653"/>
      <c r="O327" s="651"/>
      <c r="P327" s="627"/>
      <c r="Q327" s="627"/>
      <c r="R327" s="627"/>
    </row>
    <row r="328" ht="16.5" customHeight="1">
      <c r="A328" s="650"/>
      <c r="B328" s="650"/>
      <c r="C328" s="651"/>
      <c r="D328" s="651"/>
      <c r="E328" s="651"/>
      <c r="F328" s="651"/>
      <c r="G328" s="683"/>
      <c r="H328" s="651"/>
      <c r="I328" s="651"/>
      <c r="J328" s="651"/>
      <c r="K328" s="651"/>
      <c r="L328" s="653"/>
      <c r="M328" s="653"/>
      <c r="N328" s="653"/>
      <c r="O328" s="651"/>
      <c r="P328" s="627"/>
      <c r="Q328" s="627"/>
      <c r="R328" s="627"/>
    </row>
    <row r="329" ht="16.5" customHeight="1">
      <c r="A329" s="650"/>
      <c r="B329" s="650"/>
      <c r="C329" s="651"/>
      <c r="D329" s="651"/>
      <c r="E329" s="651"/>
      <c r="F329" s="651"/>
      <c r="G329" s="683"/>
      <c r="H329" s="651"/>
      <c r="I329" s="651"/>
      <c r="J329" s="651"/>
      <c r="K329" s="651"/>
      <c r="L329" s="653"/>
      <c r="M329" s="653"/>
      <c r="N329" s="653"/>
      <c r="O329" s="651"/>
      <c r="P329" s="627"/>
      <c r="Q329" s="627"/>
      <c r="R329" s="627"/>
    </row>
    <row r="330" ht="16.5" customHeight="1">
      <c r="A330" s="650"/>
      <c r="B330" s="650"/>
      <c r="C330" s="651"/>
      <c r="D330" s="651"/>
      <c r="E330" s="651"/>
      <c r="F330" s="651"/>
      <c r="G330" s="683"/>
      <c r="H330" s="651"/>
      <c r="I330" s="651"/>
      <c r="J330" s="651"/>
      <c r="K330" s="651"/>
      <c r="L330" s="653"/>
      <c r="M330" s="653"/>
      <c r="N330" s="653"/>
      <c r="O330" s="651"/>
      <c r="P330" s="627"/>
      <c r="Q330" s="627"/>
      <c r="R330" s="627"/>
    </row>
    <row r="331" ht="16.5" customHeight="1">
      <c r="A331" s="650"/>
      <c r="B331" s="650"/>
      <c r="C331" s="651"/>
      <c r="D331" s="651"/>
      <c r="E331" s="651"/>
      <c r="F331" s="651"/>
      <c r="G331" s="683"/>
      <c r="H331" s="651"/>
      <c r="I331" s="651"/>
      <c r="J331" s="651"/>
      <c r="K331" s="651"/>
      <c r="L331" s="653"/>
      <c r="M331" s="653"/>
      <c r="N331" s="653"/>
      <c r="O331" s="651"/>
      <c r="P331" s="627"/>
      <c r="Q331" s="627"/>
      <c r="R331" s="627"/>
    </row>
    <row r="332" ht="16.5" customHeight="1">
      <c r="A332" s="650"/>
      <c r="B332" s="650"/>
      <c r="C332" s="651"/>
      <c r="D332" s="651"/>
      <c r="E332" s="651"/>
      <c r="F332" s="651"/>
      <c r="G332" s="683"/>
      <c r="H332" s="651"/>
      <c r="I332" s="651"/>
      <c r="J332" s="651"/>
      <c r="K332" s="651"/>
      <c r="L332" s="653"/>
      <c r="M332" s="653"/>
      <c r="N332" s="653"/>
      <c r="O332" s="651"/>
      <c r="P332" s="627"/>
      <c r="Q332" s="627"/>
      <c r="R332" s="627"/>
    </row>
    <row r="333" ht="16.5" customHeight="1">
      <c r="A333" s="650"/>
      <c r="B333" s="650"/>
      <c r="C333" s="651"/>
      <c r="D333" s="651"/>
      <c r="E333" s="651"/>
      <c r="F333" s="651"/>
      <c r="G333" s="683"/>
      <c r="H333" s="651"/>
      <c r="I333" s="651"/>
      <c r="J333" s="651"/>
      <c r="K333" s="651"/>
      <c r="L333" s="653"/>
      <c r="M333" s="653"/>
      <c r="N333" s="653"/>
      <c r="O333" s="651"/>
      <c r="P333" s="627"/>
      <c r="Q333" s="627"/>
      <c r="R333" s="627"/>
    </row>
    <row r="334" ht="16.5" customHeight="1">
      <c r="A334" s="650"/>
      <c r="B334" s="650"/>
      <c r="C334" s="651"/>
      <c r="D334" s="651"/>
      <c r="E334" s="651"/>
      <c r="F334" s="651"/>
      <c r="G334" s="683"/>
      <c r="H334" s="651"/>
      <c r="I334" s="651"/>
      <c r="J334" s="651"/>
      <c r="K334" s="651"/>
      <c r="L334" s="653"/>
      <c r="M334" s="653"/>
      <c r="N334" s="653"/>
      <c r="O334" s="651"/>
      <c r="P334" s="627"/>
      <c r="Q334" s="627"/>
      <c r="R334" s="627"/>
    </row>
    <row r="335" ht="16.5" customHeight="1">
      <c r="A335" s="650"/>
      <c r="B335" s="650"/>
      <c r="C335" s="651"/>
      <c r="D335" s="651"/>
      <c r="E335" s="651"/>
      <c r="F335" s="651"/>
      <c r="G335" s="683"/>
      <c r="H335" s="651"/>
      <c r="I335" s="651"/>
      <c r="J335" s="651"/>
      <c r="K335" s="651"/>
      <c r="L335" s="653"/>
      <c r="M335" s="653"/>
      <c r="N335" s="653"/>
      <c r="O335" s="651"/>
      <c r="P335" s="627"/>
      <c r="Q335" s="627"/>
      <c r="R335" s="627"/>
    </row>
    <row r="336" ht="16.5" customHeight="1">
      <c r="A336" s="650"/>
      <c r="B336" s="650"/>
      <c r="C336" s="651"/>
      <c r="D336" s="651"/>
      <c r="E336" s="651"/>
      <c r="F336" s="651"/>
      <c r="G336" s="683"/>
      <c r="H336" s="651"/>
      <c r="I336" s="651"/>
      <c r="J336" s="651"/>
      <c r="K336" s="651"/>
      <c r="L336" s="653"/>
      <c r="M336" s="653"/>
      <c r="N336" s="653"/>
      <c r="O336" s="651"/>
      <c r="P336" s="627"/>
      <c r="Q336" s="627"/>
      <c r="R336" s="627"/>
    </row>
    <row r="337" ht="16.5" customHeight="1">
      <c r="A337" s="650"/>
      <c r="B337" s="650"/>
      <c r="C337" s="651"/>
      <c r="D337" s="651"/>
      <c r="E337" s="651"/>
      <c r="F337" s="651"/>
      <c r="G337" s="683"/>
      <c r="H337" s="651"/>
      <c r="I337" s="651"/>
      <c r="J337" s="651"/>
      <c r="K337" s="651"/>
      <c r="L337" s="653"/>
      <c r="M337" s="653"/>
      <c r="N337" s="653"/>
      <c r="O337" s="651"/>
      <c r="P337" s="627"/>
      <c r="Q337" s="627"/>
      <c r="R337" s="627"/>
    </row>
    <row r="338" ht="16.5" customHeight="1">
      <c r="A338" s="650"/>
      <c r="B338" s="650"/>
      <c r="C338" s="651"/>
      <c r="D338" s="651"/>
      <c r="E338" s="651"/>
      <c r="F338" s="651"/>
      <c r="G338" s="683"/>
      <c r="H338" s="651"/>
      <c r="I338" s="651"/>
      <c r="J338" s="651"/>
      <c r="K338" s="651"/>
      <c r="L338" s="653"/>
      <c r="M338" s="653"/>
      <c r="N338" s="653"/>
      <c r="O338" s="651"/>
      <c r="P338" s="627"/>
      <c r="Q338" s="627"/>
      <c r="R338" s="627"/>
    </row>
    <row r="339" ht="16.5" customHeight="1">
      <c r="A339" s="650"/>
      <c r="B339" s="650"/>
      <c r="C339" s="651"/>
      <c r="D339" s="651"/>
      <c r="E339" s="651"/>
      <c r="F339" s="651"/>
      <c r="G339" s="683"/>
      <c r="H339" s="651"/>
      <c r="I339" s="651"/>
      <c r="J339" s="651"/>
      <c r="K339" s="651"/>
      <c r="L339" s="653"/>
      <c r="M339" s="653"/>
      <c r="N339" s="653"/>
      <c r="O339" s="651"/>
      <c r="P339" s="627"/>
      <c r="Q339" s="627"/>
      <c r="R339" s="627"/>
    </row>
    <row r="340" ht="16.5" customHeight="1">
      <c r="A340" s="650"/>
      <c r="B340" s="650"/>
      <c r="C340" s="651"/>
      <c r="D340" s="651"/>
      <c r="E340" s="651"/>
      <c r="F340" s="651"/>
      <c r="G340" s="683"/>
      <c r="H340" s="651"/>
      <c r="I340" s="651"/>
      <c r="J340" s="651"/>
      <c r="K340" s="651"/>
      <c r="L340" s="653"/>
      <c r="M340" s="653"/>
      <c r="N340" s="653"/>
      <c r="O340" s="651"/>
      <c r="P340" s="627"/>
      <c r="Q340" s="627"/>
      <c r="R340" s="627"/>
    </row>
    <row r="341" ht="16.5" customHeight="1">
      <c r="A341" s="650"/>
      <c r="B341" s="650"/>
      <c r="C341" s="651"/>
      <c r="D341" s="651"/>
      <c r="E341" s="651"/>
      <c r="F341" s="651"/>
      <c r="G341" s="683"/>
      <c r="H341" s="651"/>
      <c r="I341" s="651"/>
      <c r="J341" s="651"/>
      <c r="K341" s="651"/>
      <c r="L341" s="653"/>
      <c r="M341" s="653"/>
      <c r="N341" s="653"/>
      <c r="O341" s="651"/>
      <c r="P341" s="627"/>
      <c r="Q341" s="627"/>
      <c r="R341" s="627"/>
    </row>
    <row r="342" ht="16.5" customHeight="1">
      <c r="A342" s="650"/>
      <c r="B342" s="650"/>
      <c r="C342" s="651"/>
      <c r="D342" s="651"/>
      <c r="E342" s="651"/>
      <c r="F342" s="651"/>
      <c r="G342" s="683"/>
      <c r="H342" s="651"/>
      <c r="I342" s="651"/>
      <c r="J342" s="651"/>
      <c r="K342" s="651"/>
      <c r="L342" s="653"/>
      <c r="M342" s="653"/>
      <c r="N342" s="653"/>
      <c r="O342" s="651"/>
      <c r="P342" s="627"/>
      <c r="Q342" s="627"/>
      <c r="R342" s="627"/>
    </row>
    <row r="343" ht="16.5" customHeight="1">
      <c r="A343" s="650"/>
      <c r="B343" s="650"/>
      <c r="C343" s="651"/>
      <c r="D343" s="651"/>
      <c r="E343" s="651"/>
      <c r="F343" s="651"/>
      <c r="G343" s="683"/>
      <c r="H343" s="651"/>
      <c r="I343" s="651"/>
      <c r="J343" s="651"/>
      <c r="K343" s="651"/>
      <c r="L343" s="653"/>
      <c r="M343" s="653"/>
      <c r="N343" s="653"/>
      <c r="O343" s="651"/>
      <c r="P343" s="627"/>
      <c r="Q343" s="627"/>
      <c r="R343" s="627"/>
    </row>
    <row r="344" ht="16.5" customHeight="1">
      <c r="A344" s="650"/>
      <c r="B344" s="650"/>
      <c r="C344" s="651"/>
      <c r="D344" s="651"/>
      <c r="E344" s="651"/>
      <c r="F344" s="651"/>
      <c r="G344" s="683"/>
      <c r="H344" s="651"/>
      <c r="I344" s="651"/>
      <c r="J344" s="651"/>
      <c r="K344" s="651"/>
      <c r="L344" s="653"/>
      <c r="M344" s="653"/>
      <c r="N344" s="653"/>
      <c r="O344" s="651"/>
      <c r="P344" s="627"/>
      <c r="Q344" s="627"/>
      <c r="R344" s="627"/>
    </row>
    <row r="345" ht="16.5" customHeight="1">
      <c r="A345" s="650"/>
      <c r="B345" s="650"/>
      <c r="C345" s="651"/>
      <c r="D345" s="651"/>
      <c r="E345" s="651"/>
      <c r="F345" s="651"/>
      <c r="G345" s="683"/>
      <c r="H345" s="651"/>
      <c r="I345" s="651"/>
      <c r="J345" s="651"/>
      <c r="K345" s="651"/>
      <c r="L345" s="653"/>
      <c r="M345" s="653"/>
      <c r="N345" s="653"/>
      <c r="O345" s="651"/>
      <c r="P345" s="627"/>
      <c r="Q345" s="627"/>
      <c r="R345" s="627"/>
    </row>
    <row r="346" ht="16.5" customHeight="1">
      <c r="A346" s="650"/>
      <c r="B346" s="650"/>
      <c r="C346" s="651"/>
      <c r="D346" s="651"/>
      <c r="E346" s="651"/>
      <c r="F346" s="651"/>
      <c r="G346" s="683"/>
      <c r="H346" s="651"/>
      <c r="I346" s="651"/>
      <c r="J346" s="651"/>
      <c r="K346" s="651"/>
      <c r="L346" s="653"/>
      <c r="M346" s="653"/>
      <c r="N346" s="653"/>
      <c r="O346" s="651"/>
      <c r="P346" s="627"/>
      <c r="Q346" s="627"/>
      <c r="R346" s="627"/>
    </row>
    <row r="347" ht="16.5" customHeight="1">
      <c r="A347" s="650"/>
      <c r="B347" s="650"/>
      <c r="C347" s="651"/>
      <c r="D347" s="651"/>
      <c r="E347" s="651"/>
      <c r="F347" s="651"/>
      <c r="G347" s="683"/>
      <c r="H347" s="651"/>
      <c r="I347" s="651"/>
      <c r="J347" s="651"/>
      <c r="K347" s="651"/>
      <c r="L347" s="653"/>
      <c r="M347" s="653"/>
      <c r="N347" s="653"/>
      <c r="O347" s="651"/>
      <c r="P347" s="627"/>
      <c r="Q347" s="627"/>
      <c r="R347" s="627"/>
    </row>
    <row r="348" ht="16.5" customHeight="1">
      <c r="A348" s="650"/>
      <c r="B348" s="650"/>
      <c r="C348" s="651"/>
      <c r="D348" s="651"/>
      <c r="E348" s="651"/>
      <c r="F348" s="651"/>
      <c r="G348" s="683"/>
      <c r="H348" s="651"/>
      <c r="I348" s="651"/>
      <c r="J348" s="651"/>
      <c r="K348" s="651"/>
      <c r="L348" s="653"/>
      <c r="M348" s="653"/>
      <c r="N348" s="653"/>
      <c r="O348" s="651"/>
      <c r="P348" s="627"/>
      <c r="Q348" s="627"/>
      <c r="R348" s="627"/>
    </row>
    <row r="349" ht="16.5" customHeight="1">
      <c r="A349" s="650"/>
      <c r="B349" s="650"/>
      <c r="C349" s="651"/>
      <c r="D349" s="651"/>
      <c r="E349" s="651"/>
      <c r="F349" s="651"/>
      <c r="G349" s="683"/>
      <c r="H349" s="651"/>
      <c r="I349" s="651"/>
      <c r="J349" s="651"/>
      <c r="K349" s="651"/>
      <c r="L349" s="653"/>
      <c r="M349" s="653"/>
      <c r="N349" s="653"/>
      <c r="O349" s="651"/>
      <c r="P349" s="627"/>
      <c r="Q349" s="627"/>
      <c r="R349" s="627"/>
    </row>
    <row r="350" ht="16.5" customHeight="1">
      <c r="A350" s="650"/>
      <c r="B350" s="650"/>
      <c r="C350" s="651"/>
      <c r="D350" s="651"/>
      <c r="E350" s="651"/>
      <c r="F350" s="651"/>
      <c r="G350" s="683"/>
      <c r="H350" s="651"/>
      <c r="I350" s="651"/>
      <c r="J350" s="651"/>
      <c r="K350" s="651"/>
      <c r="L350" s="653"/>
      <c r="M350" s="653"/>
      <c r="N350" s="653"/>
      <c r="O350" s="651"/>
      <c r="P350" s="627"/>
      <c r="Q350" s="627"/>
      <c r="R350" s="627"/>
    </row>
    <row r="351" ht="16.5" customHeight="1">
      <c r="A351" s="650"/>
      <c r="B351" s="650"/>
      <c r="C351" s="651"/>
      <c r="D351" s="651"/>
      <c r="E351" s="651"/>
      <c r="F351" s="651"/>
      <c r="G351" s="683"/>
      <c r="H351" s="651"/>
      <c r="I351" s="651"/>
      <c r="J351" s="651"/>
      <c r="K351" s="651"/>
      <c r="L351" s="653"/>
      <c r="M351" s="653"/>
      <c r="N351" s="653"/>
      <c r="O351" s="651"/>
      <c r="P351" s="627"/>
      <c r="Q351" s="627"/>
      <c r="R351" s="627"/>
    </row>
    <row r="352" ht="16.5" customHeight="1">
      <c r="A352" s="650"/>
      <c r="B352" s="650"/>
      <c r="C352" s="651"/>
      <c r="D352" s="651"/>
      <c r="E352" s="651"/>
      <c r="F352" s="651"/>
      <c r="G352" s="683"/>
      <c r="H352" s="651"/>
      <c r="I352" s="651"/>
      <c r="J352" s="651"/>
      <c r="K352" s="651"/>
      <c r="L352" s="653"/>
      <c r="M352" s="653"/>
      <c r="N352" s="653"/>
      <c r="O352" s="651"/>
      <c r="P352" s="627"/>
      <c r="Q352" s="627"/>
      <c r="R352" s="627"/>
    </row>
    <row r="353" ht="16.5" customHeight="1">
      <c r="A353" s="650"/>
      <c r="B353" s="650"/>
      <c r="C353" s="651"/>
      <c r="D353" s="651"/>
      <c r="E353" s="651"/>
      <c r="F353" s="651"/>
      <c r="G353" s="683"/>
      <c r="H353" s="651"/>
      <c r="I353" s="651"/>
      <c r="J353" s="651"/>
      <c r="K353" s="651"/>
      <c r="L353" s="653"/>
      <c r="M353" s="653"/>
      <c r="N353" s="653"/>
      <c r="O353" s="651"/>
      <c r="P353" s="627"/>
      <c r="Q353" s="627"/>
      <c r="R353" s="627"/>
    </row>
    <row r="354" ht="16.5" customHeight="1">
      <c r="A354" s="650"/>
      <c r="B354" s="650"/>
      <c r="C354" s="651"/>
      <c r="D354" s="651"/>
      <c r="E354" s="651"/>
      <c r="F354" s="651"/>
      <c r="G354" s="683"/>
      <c r="H354" s="651"/>
      <c r="I354" s="651"/>
      <c r="J354" s="651"/>
      <c r="K354" s="651"/>
      <c r="L354" s="653"/>
      <c r="M354" s="653"/>
      <c r="N354" s="653"/>
      <c r="O354" s="651"/>
      <c r="P354" s="627"/>
      <c r="Q354" s="627"/>
      <c r="R354" s="627"/>
    </row>
    <row r="355" ht="16.5" customHeight="1">
      <c r="A355" s="650"/>
      <c r="B355" s="650"/>
      <c r="C355" s="651"/>
      <c r="D355" s="651"/>
      <c r="E355" s="651"/>
      <c r="F355" s="651"/>
      <c r="G355" s="683"/>
      <c r="H355" s="651"/>
      <c r="I355" s="651"/>
      <c r="J355" s="651"/>
      <c r="K355" s="651"/>
      <c r="L355" s="653"/>
      <c r="M355" s="653"/>
      <c r="N355" s="653"/>
      <c r="O355" s="651"/>
      <c r="P355" s="627"/>
      <c r="Q355" s="627"/>
      <c r="R355" s="627"/>
    </row>
    <row r="356" ht="16.5" customHeight="1">
      <c r="A356" s="650"/>
      <c r="B356" s="650"/>
      <c r="C356" s="651"/>
      <c r="D356" s="651"/>
      <c r="E356" s="651"/>
      <c r="F356" s="651"/>
      <c r="G356" s="683"/>
      <c r="H356" s="651"/>
      <c r="I356" s="651"/>
      <c r="J356" s="651"/>
      <c r="K356" s="651"/>
      <c r="L356" s="653"/>
      <c r="M356" s="653"/>
      <c r="N356" s="653"/>
      <c r="O356" s="651"/>
      <c r="P356" s="627"/>
      <c r="Q356" s="627"/>
      <c r="R356" s="627"/>
    </row>
    <row r="357" ht="16.5" customHeight="1">
      <c r="A357" s="650"/>
      <c r="B357" s="650"/>
      <c r="C357" s="651"/>
      <c r="D357" s="651"/>
      <c r="E357" s="651"/>
      <c r="F357" s="651"/>
      <c r="G357" s="683"/>
      <c r="H357" s="651"/>
      <c r="I357" s="651"/>
      <c r="J357" s="651"/>
      <c r="K357" s="651"/>
      <c r="L357" s="653"/>
      <c r="M357" s="653"/>
      <c r="N357" s="653"/>
      <c r="O357" s="651"/>
      <c r="P357" s="627"/>
      <c r="Q357" s="627"/>
      <c r="R357" s="627"/>
    </row>
    <row r="358" ht="16.5" customHeight="1">
      <c r="A358" s="650"/>
      <c r="B358" s="650"/>
      <c r="C358" s="651"/>
      <c r="D358" s="651"/>
      <c r="E358" s="651"/>
      <c r="F358" s="651"/>
      <c r="G358" s="683"/>
      <c r="H358" s="651"/>
      <c r="I358" s="651"/>
      <c r="J358" s="651"/>
      <c r="K358" s="651"/>
      <c r="L358" s="653"/>
      <c r="M358" s="653"/>
      <c r="N358" s="653"/>
      <c r="O358" s="651"/>
      <c r="P358" s="627"/>
      <c r="Q358" s="627"/>
      <c r="R358" s="627"/>
    </row>
    <row r="359" ht="16.5" customHeight="1">
      <c r="A359" s="650"/>
      <c r="B359" s="650"/>
      <c r="C359" s="651"/>
      <c r="D359" s="651"/>
      <c r="E359" s="651"/>
      <c r="F359" s="651"/>
      <c r="G359" s="683"/>
      <c r="H359" s="651"/>
      <c r="I359" s="651"/>
      <c r="J359" s="651"/>
      <c r="K359" s="651"/>
      <c r="L359" s="653"/>
      <c r="M359" s="653"/>
      <c r="N359" s="653"/>
      <c r="O359" s="651"/>
      <c r="P359" s="627"/>
      <c r="Q359" s="627"/>
      <c r="R359" s="627"/>
    </row>
    <row r="360" ht="16.5" customHeight="1">
      <c r="A360" s="650"/>
      <c r="B360" s="650"/>
      <c r="C360" s="651"/>
      <c r="D360" s="651"/>
      <c r="E360" s="651"/>
      <c r="F360" s="651"/>
      <c r="G360" s="683"/>
      <c r="H360" s="651"/>
      <c r="I360" s="651"/>
      <c r="J360" s="651"/>
      <c r="K360" s="651"/>
      <c r="L360" s="653"/>
      <c r="M360" s="653"/>
      <c r="N360" s="653"/>
      <c r="O360" s="651"/>
      <c r="P360" s="627"/>
      <c r="Q360" s="627"/>
      <c r="R360" s="627"/>
    </row>
    <row r="361" ht="16.5" customHeight="1">
      <c r="A361" s="650"/>
      <c r="B361" s="650"/>
      <c r="C361" s="651"/>
      <c r="D361" s="651"/>
      <c r="E361" s="651"/>
      <c r="F361" s="651"/>
      <c r="G361" s="683"/>
      <c r="H361" s="651"/>
      <c r="I361" s="651"/>
      <c r="J361" s="651"/>
      <c r="K361" s="651"/>
      <c r="L361" s="653"/>
      <c r="M361" s="653"/>
      <c r="N361" s="653"/>
      <c r="O361" s="651"/>
      <c r="P361" s="627"/>
      <c r="Q361" s="627"/>
      <c r="R361" s="627"/>
    </row>
    <row r="362" ht="16.5" customHeight="1">
      <c r="A362" s="650"/>
      <c r="B362" s="650"/>
      <c r="C362" s="651"/>
      <c r="D362" s="651"/>
      <c r="E362" s="651"/>
      <c r="F362" s="651"/>
      <c r="G362" s="683"/>
      <c r="H362" s="651"/>
      <c r="I362" s="651"/>
      <c r="J362" s="651"/>
      <c r="K362" s="651"/>
      <c r="L362" s="653"/>
      <c r="M362" s="653"/>
      <c r="N362" s="653"/>
      <c r="O362" s="651"/>
      <c r="P362" s="627"/>
      <c r="Q362" s="627"/>
      <c r="R362" s="627"/>
    </row>
    <row r="363" ht="16.5" customHeight="1">
      <c r="A363" s="650"/>
      <c r="B363" s="650"/>
      <c r="C363" s="651"/>
      <c r="D363" s="651"/>
      <c r="E363" s="651"/>
      <c r="F363" s="651"/>
      <c r="G363" s="683"/>
      <c r="H363" s="651"/>
      <c r="I363" s="651"/>
      <c r="J363" s="651"/>
      <c r="K363" s="651"/>
      <c r="L363" s="653"/>
      <c r="M363" s="653"/>
      <c r="N363" s="653"/>
      <c r="O363" s="651"/>
      <c r="P363" s="627"/>
      <c r="Q363" s="627"/>
      <c r="R363" s="627"/>
    </row>
    <row r="364" ht="16.5" customHeight="1">
      <c r="A364" s="650"/>
      <c r="B364" s="650"/>
      <c r="C364" s="651"/>
      <c r="D364" s="651"/>
      <c r="E364" s="651"/>
      <c r="F364" s="651"/>
      <c r="G364" s="683"/>
      <c r="H364" s="651"/>
      <c r="I364" s="651"/>
      <c r="J364" s="651"/>
      <c r="K364" s="651"/>
      <c r="L364" s="653"/>
      <c r="M364" s="653"/>
      <c r="N364" s="653"/>
      <c r="O364" s="651"/>
      <c r="P364" s="627"/>
      <c r="Q364" s="627"/>
      <c r="R364" s="627"/>
    </row>
    <row r="365" ht="16.5" customHeight="1">
      <c r="A365" s="650"/>
      <c r="B365" s="650"/>
      <c r="C365" s="651"/>
      <c r="D365" s="651"/>
      <c r="E365" s="651"/>
      <c r="F365" s="651"/>
      <c r="G365" s="683"/>
      <c r="H365" s="651"/>
      <c r="I365" s="651"/>
      <c r="J365" s="651"/>
      <c r="K365" s="651"/>
      <c r="L365" s="653"/>
      <c r="M365" s="653"/>
      <c r="N365" s="653"/>
      <c r="O365" s="651"/>
      <c r="P365" s="627"/>
      <c r="Q365" s="627"/>
      <c r="R365" s="627"/>
    </row>
    <row r="366" ht="16.5" customHeight="1">
      <c r="A366" s="650"/>
      <c r="B366" s="650"/>
      <c r="C366" s="651"/>
      <c r="D366" s="651"/>
      <c r="E366" s="651"/>
      <c r="F366" s="651"/>
      <c r="G366" s="683"/>
      <c r="H366" s="651"/>
      <c r="I366" s="651"/>
      <c r="J366" s="651"/>
      <c r="K366" s="651"/>
      <c r="L366" s="653"/>
      <c r="M366" s="653"/>
      <c r="N366" s="653"/>
      <c r="O366" s="651"/>
      <c r="P366" s="627"/>
      <c r="Q366" s="627"/>
      <c r="R366" s="627"/>
    </row>
    <row r="367" ht="16.5" customHeight="1">
      <c r="A367" s="650"/>
      <c r="B367" s="650"/>
      <c r="C367" s="651"/>
      <c r="D367" s="651"/>
      <c r="E367" s="651"/>
      <c r="F367" s="651"/>
      <c r="G367" s="683"/>
      <c r="H367" s="651"/>
      <c r="I367" s="651"/>
      <c r="J367" s="651"/>
      <c r="K367" s="651"/>
      <c r="L367" s="653"/>
      <c r="M367" s="653"/>
      <c r="N367" s="653"/>
      <c r="O367" s="651"/>
      <c r="P367" s="627"/>
      <c r="Q367" s="627"/>
      <c r="R367" s="627"/>
    </row>
    <row r="368" ht="16.5" customHeight="1">
      <c r="A368" s="650"/>
      <c r="B368" s="650"/>
      <c r="C368" s="651"/>
      <c r="D368" s="651"/>
      <c r="E368" s="651"/>
      <c r="F368" s="651"/>
      <c r="G368" s="683"/>
      <c r="H368" s="651"/>
      <c r="I368" s="651"/>
      <c r="J368" s="651"/>
      <c r="K368" s="651"/>
      <c r="L368" s="653"/>
      <c r="M368" s="653"/>
      <c r="N368" s="653"/>
      <c r="O368" s="651"/>
      <c r="P368" s="627"/>
      <c r="Q368" s="627"/>
      <c r="R368" s="627"/>
    </row>
    <row r="369" ht="16.5" customHeight="1">
      <c r="A369" s="650"/>
      <c r="B369" s="650"/>
      <c r="C369" s="651"/>
      <c r="D369" s="651"/>
      <c r="E369" s="651"/>
      <c r="F369" s="651"/>
      <c r="G369" s="683"/>
      <c r="H369" s="651"/>
      <c r="I369" s="651"/>
      <c r="J369" s="651"/>
      <c r="K369" s="651"/>
      <c r="L369" s="653"/>
      <c r="M369" s="653"/>
      <c r="N369" s="653"/>
      <c r="O369" s="651"/>
      <c r="P369" s="627"/>
      <c r="Q369" s="627"/>
      <c r="R369" s="627"/>
    </row>
    <row r="370" ht="16.5" customHeight="1">
      <c r="A370" s="650"/>
      <c r="B370" s="650"/>
      <c r="C370" s="651"/>
      <c r="D370" s="651"/>
      <c r="E370" s="651"/>
      <c r="F370" s="651"/>
      <c r="G370" s="683"/>
      <c r="H370" s="651"/>
      <c r="I370" s="651"/>
      <c r="J370" s="651"/>
      <c r="K370" s="651"/>
      <c r="L370" s="653"/>
      <c r="M370" s="653"/>
      <c r="N370" s="653"/>
      <c r="O370" s="651"/>
      <c r="P370" s="627"/>
      <c r="Q370" s="627"/>
      <c r="R370" s="627"/>
    </row>
    <row r="371" ht="16.5" customHeight="1">
      <c r="A371" s="650"/>
      <c r="B371" s="650"/>
      <c r="C371" s="651"/>
      <c r="D371" s="651"/>
      <c r="E371" s="651"/>
      <c r="F371" s="651"/>
      <c r="G371" s="683"/>
      <c r="H371" s="651"/>
      <c r="I371" s="651"/>
      <c r="J371" s="651"/>
      <c r="K371" s="651"/>
      <c r="L371" s="653"/>
      <c r="M371" s="653"/>
      <c r="N371" s="653"/>
      <c r="O371" s="651"/>
      <c r="P371" s="627"/>
      <c r="Q371" s="627"/>
      <c r="R371" s="627"/>
    </row>
    <row r="372" ht="16.5" customHeight="1">
      <c r="A372" s="650"/>
      <c r="B372" s="650"/>
      <c r="C372" s="651"/>
      <c r="D372" s="651"/>
      <c r="E372" s="651"/>
      <c r="F372" s="651"/>
      <c r="G372" s="683"/>
      <c r="H372" s="651"/>
      <c r="I372" s="651"/>
      <c r="J372" s="651"/>
      <c r="K372" s="651"/>
      <c r="L372" s="653"/>
      <c r="M372" s="653"/>
      <c r="N372" s="653"/>
      <c r="O372" s="651"/>
      <c r="P372" s="627"/>
      <c r="Q372" s="627"/>
      <c r="R372" s="627"/>
    </row>
    <row r="373" ht="16.5" customHeight="1">
      <c r="A373" s="650"/>
      <c r="B373" s="650"/>
      <c r="C373" s="651"/>
      <c r="D373" s="651"/>
      <c r="E373" s="651"/>
      <c r="F373" s="651"/>
      <c r="G373" s="683"/>
      <c r="H373" s="651"/>
      <c r="I373" s="651"/>
      <c r="J373" s="651"/>
      <c r="K373" s="651"/>
      <c r="L373" s="653"/>
      <c r="M373" s="653"/>
      <c r="N373" s="653"/>
      <c r="O373" s="651"/>
      <c r="P373" s="627"/>
      <c r="Q373" s="627"/>
      <c r="R373" s="627"/>
    </row>
    <row r="374" ht="16.5" customHeight="1">
      <c r="A374" s="650"/>
      <c r="B374" s="650"/>
      <c r="C374" s="651"/>
      <c r="D374" s="651"/>
      <c r="E374" s="651"/>
      <c r="F374" s="651"/>
      <c r="G374" s="683"/>
      <c r="H374" s="651"/>
      <c r="I374" s="651"/>
      <c r="J374" s="651"/>
      <c r="K374" s="651"/>
      <c r="L374" s="653"/>
      <c r="M374" s="653"/>
      <c r="N374" s="653"/>
      <c r="O374" s="651"/>
      <c r="P374" s="627"/>
      <c r="Q374" s="627"/>
      <c r="R374" s="627"/>
    </row>
    <row r="375" ht="16.5" customHeight="1">
      <c r="A375" s="650"/>
      <c r="B375" s="650"/>
      <c r="C375" s="651"/>
      <c r="D375" s="651"/>
      <c r="E375" s="651"/>
      <c r="F375" s="651"/>
      <c r="G375" s="683"/>
      <c r="H375" s="651"/>
      <c r="I375" s="651"/>
      <c r="J375" s="651"/>
      <c r="K375" s="651"/>
      <c r="L375" s="653"/>
      <c r="M375" s="653"/>
      <c r="N375" s="653"/>
      <c r="O375" s="651"/>
      <c r="P375" s="627"/>
      <c r="Q375" s="627"/>
      <c r="R375" s="627"/>
    </row>
    <row r="376" ht="16.5" customHeight="1">
      <c r="A376" s="650"/>
      <c r="B376" s="650"/>
      <c r="C376" s="651"/>
      <c r="D376" s="651"/>
      <c r="E376" s="651"/>
      <c r="F376" s="651"/>
      <c r="G376" s="683"/>
      <c r="H376" s="651"/>
      <c r="I376" s="651"/>
      <c r="J376" s="651"/>
      <c r="K376" s="651"/>
      <c r="L376" s="653"/>
      <c r="M376" s="653"/>
      <c r="N376" s="653"/>
      <c r="O376" s="651"/>
      <c r="P376" s="627"/>
      <c r="Q376" s="627"/>
      <c r="R376" s="627"/>
    </row>
    <row r="377" ht="16.5" customHeight="1">
      <c r="A377" s="650"/>
      <c r="B377" s="650"/>
      <c r="C377" s="651"/>
      <c r="D377" s="651"/>
      <c r="E377" s="651"/>
      <c r="F377" s="651"/>
      <c r="G377" s="683"/>
      <c r="H377" s="651"/>
      <c r="I377" s="651"/>
      <c r="J377" s="651"/>
      <c r="K377" s="651"/>
      <c r="L377" s="653"/>
      <c r="M377" s="653"/>
      <c r="N377" s="653"/>
      <c r="O377" s="651"/>
      <c r="P377" s="627"/>
      <c r="Q377" s="627"/>
      <c r="R377" s="627"/>
    </row>
    <row r="378" ht="16.5" customHeight="1">
      <c r="A378" s="650"/>
      <c r="B378" s="650"/>
      <c r="C378" s="651"/>
      <c r="D378" s="651"/>
      <c r="E378" s="651"/>
      <c r="F378" s="651"/>
      <c r="G378" s="683"/>
      <c r="H378" s="651"/>
      <c r="I378" s="651"/>
      <c r="J378" s="651"/>
      <c r="K378" s="651"/>
      <c r="L378" s="653"/>
      <c r="M378" s="653"/>
      <c r="N378" s="653"/>
      <c r="O378" s="651"/>
      <c r="P378" s="627"/>
      <c r="Q378" s="627"/>
      <c r="R378" s="627"/>
    </row>
    <row r="379" ht="16.5" customHeight="1">
      <c r="A379" s="650"/>
      <c r="B379" s="650"/>
      <c r="C379" s="651"/>
      <c r="D379" s="651"/>
      <c r="E379" s="651"/>
      <c r="F379" s="651"/>
      <c r="G379" s="683"/>
      <c r="H379" s="651"/>
      <c r="I379" s="651"/>
      <c r="J379" s="651"/>
      <c r="K379" s="651"/>
      <c r="L379" s="653"/>
      <c r="M379" s="653"/>
      <c r="N379" s="653"/>
      <c r="O379" s="651"/>
      <c r="P379" s="627"/>
      <c r="Q379" s="627"/>
      <c r="R379" s="627"/>
    </row>
    <row r="380" ht="16.5" customHeight="1">
      <c r="A380" s="650"/>
      <c r="B380" s="650"/>
      <c r="C380" s="651"/>
      <c r="D380" s="651"/>
      <c r="E380" s="651"/>
      <c r="F380" s="651"/>
      <c r="G380" s="683"/>
      <c r="H380" s="651"/>
      <c r="I380" s="651"/>
      <c r="J380" s="651"/>
      <c r="K380" s="651"/>
      <c r="L380" s="653"/>
      <c r="M380" s="653"/>
      <c r="N380" s="653"/>
      <c r="O380" s="651"/>
      <c r="P380" s="627"/>
      <c r="Q380" s="627"/>
      <c r="R380" s="627"/>
    </row>
    <row r="381" ht="16.5" customHeight="1">
      <c r="A381" s="650"/>
      <c r="B381" s="650"/>
      <c r="C381" s="651"/>
      <c r="D381" s="651"/>
      <c r="E381" s="651"/>
      <c r="F381" s="651"/>
      <c r="G381" s="683"/>
      <c r="H381" s="651"/>
      <c r="I381" s="651"/>
      <c r="J381" s="651"/>
      <c r="K381" s="651"/>
      <c r="L381" s="653"/>
      <c r="M381" s="653"/>
      <c r="N381" s="653"/>
      <c r="O381" s="651"/>
      <c r="P381" s="627"/>
      <c r="Q381" s="627"/>
      <c r="R381" s="627"/>
    </row>
    <row r="382" ht="16.5" customHeight="1">
      <c r="A382" s="650"/>
      <c r="B382" s="650"/>
      <c r="C382" s="651"/>
      <c r="D382" s="651"/>
      <c r="E382" s="651"/>
      <c r="F382" s="651"/>
      <c r="G382" s="683"/>
      <c r="H382" s="651"/>
      <c r="I382" s="651"/>
      <c r="J382" s="651"/>
      <c r="K382" s="651"/>
      <c r="L382" s="653"/>
      <c r="M382" s="653"/>
      <c r="N382" s="653"/>
      <c r="O382" s="651"/>
      <c r="P382" s="627"/>
      <c r="Q382" s="627"/>
      <c r="R382" s="627"/>
    </row>
    <row r="383" ht="16.5" customHeight="1">
      <c r="A383" s="650"/>
      <c r="B383" s="650"/>
      <c r="C383" s="651"/>
      <c r="D383" s="651"/>
      <c r="E383" s="651"/>
      <c r="F383" s="651"/>
      <c r="G383" s="683"/>
      <c r="H383" s="651"/>
      <c r="I383" s="651"/>
      <c r="J383" s="651"/>
      <c r="K383" s="651"/>
      <c r="L383" s="653"/>
      <c r="M383" s="653"/>
      <c r="N383" s="653"/>
      <c r="O383" s="651"/>
      <c r="P383" s="627"/>
      <c r="Q383" s="627"/>
      <c r="R383" s="627"/>
    </row>
    <row r="384" ht="16.5" customHeight="1">
      <c r="A384" s="650"/>
      <c r="B384" s="650"/>
      <c r="C384" s="651"/>
      <c r="D384" s="651"/>
      <c r="E384" s="651"/>
      <c r="F384" s="651"/>
      <c r="G384" s="683"/>
      <c r="H384" s="651"/>
      <c r="I384" s="651"/>
      <c r="J384" s="651"/>
      <c r="K384" s="651"/>
      <c r="L384" s="653"/>
      <c r="M384" s="653"/>
      <c r="N384" s="653"/>
      <c r="O384" s="651"/>
      <c r="P384" s="627"/>
      <c r="Q384" s="627"/>
      <c r="R384" s="627"/>
    </row>
    <row r="385" ht="16.5" customHeight="1">
      <c r="A385" s="650"/>
      <c r="B385" s="650"/>
      <c r="C385" s="651"/>
      <c r="D385" s="651"/>
      <c r="E385" s="651"/>
      <c r="F385" s="651"/>
      <c r="G385" s="683"/>
      <c r="H385" s="651"/>
      <c r="I385" s="651"/>
      <c r="J385" s="651"/>
      <c r="K385" s="651"/>
      <c r="L385" s="653"/>
      <c r="M385" s="653"/>
      <c r="N385" s="653"/>
      <c r="O385" s="651"/>
      <c r="P385" s="627"/>
      <c r="Q385" s="627"/>
      <c r="R385" s="627"/>
    </row>
    <row r="386" ht="16.5" customHeight="1">
      <c r="A386" s="650"/>
      <c r="B386" s="650"/>
      <c r="C386" s="651"/>
      <c r="D386" s="651"/>
      <c r="E386" s="651"/>
      <c r="F386" s="651"/>
      <c r="G386" s="683"/>
      <c r="H386" s="651"/>
      <c r="I386" s="651"/>
      <c r="J386" s="651"/>
      <c r="K386" s="651"/>
      <c r="L386" s="653"/>
      <c r="M386" s="653"/>
      <c r="N386" s="653"/>
      <c r="O386" s="651"/>
      <c r="P386" s="627"/>
      <c r="Q386" s="627"/>
      <c r="R386" s="627"/>
    </row>
    <row r="387" ht="16.5" customHeight="1">
      <c r="A387" s="650"/>
      <c r="B387" s="650"/>
      <c r="C387" s="651"/>
      <c r="D387" s="651"/>
      <c r="E387" s="651"/>
      <c r="F387" s="651"/>
      <c r="G387" s="683"/>
      <c r="H387" s="651"/>
      <c r="I387" s="651"/>
      <c r="J387" s="651"/>
      <c r="K387" s="651"/>
      <c r="L387" s="653"/>
      <c r="M387" s="653"/>
      <c r="N387" s="653"/>
      <c r="O387" s="651"/>
      <c r="P387" s="627"/>
      <c r="Q387" s="627"/>
      <c r="R387" s="627"/>
    </row>
    <row r="388" ht="16.5" customHeight="1">
      <c r="A388" s="650"/>
      <c r="B388" s="650"/>
      <c r="C388" s="651"/>
      <c r="D388" s="651"/>
      <c r="E388" s="651"/>
      <c r="F388" s="651"/>
      <c r="G388" s="683"/>
      <c r="H388" s="651"/>
      <c r="I388" s="651"/>
      <c r="J388" s="651"/>
      <c r="K388" s="651"/>
      <c r="L388" s="653"/>
      <c r="M388" s="653"/>
      <c r="N388" s="653"/>
      <c r="O388" s="651"/>
      <c r="P388" s="627"/>
      <c r="Q388" s="627"/>
      <c r="R388" s="627"/>
    </row>
    <row r="389" ht="16.5" customHeight="1">
      <c r="A389" s="650"/>
      <c r="B389" s="650"/>
      <c r="C389" s="651"/>
      <c r="D389" s="651"/>
      <c r="E389" s="651"/>
      <c r="F389" s="651"/>
      <c r="G389" s="683"/>
      <c r="H389" s="651"/>
      <c r="I389" s="651"/>
      <c r="J389" s="651"/>
      <c r="K389" s="651"/>
      <c r="L389" s="653"/>
      <c r="M389" s="653"/>
      <c r="N389" s="653"/>
      <c r="O389" s="651"/>
      <c r="P389" s="627"/>
      <c r="Q389" s="627"/>
      <c r="R389" s="627"/>
    </row>
    <row r="390" ht="16.5" customHeight="1">
      <c r="A390" s="650"/>
      <c r="B390" s="650"/>
      <c r="C390" s="651"/>
      <c r="D390" s="651"/>
      <c r="E390" s="651"/>
      <c r="F390" s="651"/>
      <c r="G390" s="683"/>
      <c r="H390" s="651"/>
      <c r="I390" s="651"/>
      <c r="J390" s="651"/>
      <c r="K390" s="651"/>
      <c r="L390" s="653"/>
      <c r="M390" s="653"/>
      <c r="N390" s="653"/>
      <c r="O390" s="651"/>
      <c r="P390" s="627"/>
      <c r="Q390" s="627"/>
      <c r="R390" s="627"/>
    </row>
    <row r="391" ht="16.5" customHeight="1">
      <c r="A391" s="650"/>
      <c r="B391" s="650"/>
      <c r="C391" s="651"/>
      <c r="D391" s="651"/>
      <c r="E391" s="651"/>
      <c r="F391" s="651"/>
      <c r="G391" s="683"/>
      <c r="H391" s="651"/>
      <c r="I391" s="651"/>
      <c r="J391" s="651"/>
      <c r="K391" s="651"/>
      <c r="L391" s="653"/>
      <c r="M391" s="653"/>
      <c r="N391" s="653"/>
      <c r="O391" s="651"/>
      <c r="P391" s="627"/>
      <c r="Q391" s="627"/>
      <c r="R391" s="627"/>
    </row>
    <row r="392" ht="16.5" customHeight="1">
      <c r="A392" s="650"/>
      <c r="B392" s="650"/>
      <c r="C392" s="651"/>
      <c r="D392" s="651"/>
      <c r="E392" s="651"/>
      <c r="F392" s="651"/>
      <c r="G392" s="683"/>
      <c r="H392" s="651"/>
      <c r="I392" s="651"/>
      <c r="J392" s="651"/>
      <c r="K392" s="651"/>
      <c r="L392" s="653"/>
      <c r="M392" s="653"/>
      <c r="N392" s="653"/>
      <c r="O392" s="651"/>
      <c r="P392" s="627"/>
      <c r="Q392" s="627"/>
      <c r="R392" s="627"/>
    </row>
    <row r="393" ht="16.5" customHeight="1">
      <c r="A393" s="650"/>
      <c r="B393" s="650"/>
      <c r="C393" s="651"/>
      <c r="D393" s="651"/>
      <c r="E393" s="651"/>
      <c r="F393" s="651"/>
      <c r="G393" s="683"/>
      <c r="H393" s="651"/>
      <c r="I393" s="651"/>
      <c r="J393" s="651"/>
      <c r="K393" s="651"/>
      <c r="L393" s="653"/>
      <c r="M393" s="653"/>
      <c r="N393" s="653"/>
      <c r="O393" s="651"/>
      <c r="P393" s="627"/>
      <c r="Q393" s="627"/>
      <c r="R393" s="627"/>
    </row>
    <row r="394" ht="16.5" customHeight="1">
      <c r="A394" s="650"/>
      <c r="B394" s="650"/>
      <c r="C394" s="651"/>
      <c r="D394" s="651"/>
      <c r="E394" s="651"/>
      <c r="F394" s="651"/>
      <c r="G394" s="683"/>
      <c r="H394" s="651"/>
      <c r="I394" s="651"/>
      <c r="J394" s="651"/>
      <c r="K394" s="651"/>
      <c r="L394" s="653"/>
      <c r="M394" s="653"/>
      <c r="N394" s="653"/>
      <c r="O394" s="651"/>
      <c r="P394" s="627"/>
      <c r="Q394" s="627"/>
      <c r="R394" s="627"/>
    </row>
    <row r="395" ht="16.5" customHeight="1">
      <c r="A395" s="650"/>
      <c r="B395" s="650"/>
      <c r="C395" s="651"/>
      <c r="D395" s="651"/>
      <c r="E395" s="651"/>
      <c r="F395" s="651"/>
      <c r="G395" s="683"/>
      <c r="H395" s="651"/>
      <c r="I395" s="651"/>
      <c r="J395" s="651"/>
      <c r="K395" s="651"/>
      <c r="L395" s="653"/>
      <c r="M395" s="653"/>
      <c r="N395" s="653"/>
      <c r="O395" s="651"/>
      <c r="P395" s="627"/>
      <c r="Q395" s="627"/>
      <c r="R395" s="627"/>
    </row>
    <row r="396" ht="16.5" customHeight="1">
      <c r="A396" s="650"/>
      <c r="B396" s="650"/>
      <c r="C396" s="651"/>
      <c r="D396" s="651"/>
      <c r="E396" s="651"/>
      <c r="F396" s="651"/>
      <c r="G396" s="683"/>
      <c r="H396" s="651"/>
      <c r="I396" s="651"/>
      <c r="J396" s="651"/>
      <c r="K396" s="651"/>
      <c r="L396" s="653"/>
      <c r="M396" s="653"/>
      <c r="N396" s="653"/>
      <c r="O396" s="651"/>
      <c r="P396" s="627"/>
      <c r="Q396" s="627"/>
      <c r="R396" s="627"/>
    </row>
    <row r="397" ht="16.5" customHeight="1">
      <c r="A397" s="650"/>
      <c r="B397" s="650"/>
      <c r="C397" s="651"/>
      <c r="D397" s="651"/>
      <c r="E397" s="651"/>
      <c r="F397" s="651"/>
      <c r="G397" s="683"/>
      <c r="H397" s="651"/>
      <c r="I397" s="651"/>
      <c r="J397" s="651"/>
      <c r="K397" s="651"/>
      <c r="L397" s="653"/>
      <c r="M397" s="653"/>
      <c r="N397" s="653"/>
      <c r="O397" s="651"/>
      <c r="P397" s="627"/>
      <c r="Q397" s="627"/>
      <c r="R397" s="627"/>
    </row>
    <row r="398" ht="16.5" customHeight="1">
      <c r="A398" s="650"/>
      <c r="B398" s="650"/>
      <c r="C398" s="651"/>
      <c r="D398" s="651"/>
      <c r="E398" s="651"/>
      <c r="F398" s="651"/>
      <c r="G398" s="683"/>
      <c r="H398" s="651"/>
      <c r="I398" s="651"/>
      <c r="J398" s="651"/>
      <c r="K398" s="651"/>
      <c r="L398" s="653"/>
      <c r="M398" s="653"/>
      <c r="N398" s="653"/>
      <c r="O398" s="651"/>
      <c r="P398" s="627"/>
      <c r="Q398" s="627"/>
      <c r="R398" s="627"/>
    </row>
    <row r="399" ht="16.5" customHeight="1">
      <c r="A399" s="650"/>
      <c r="B399" s="650"/>
      <c r="C399" s="651"/>
      <c r="D399" s="651"/>
      <c r="E399" s="651"/>
      <c r="F399" s="651"/>
      <c r="G399" s="683"/>
      <c r="H399" s="651"/>
      <c r="I399" s="651"/>
      <c r="J399" s="651"/>
      <c r="K399" s="651"/>
      <c r="L399" s="653"/>
      <c r="M399" s="653"/>
      <c r="N399" s="653"/>
      <c r="O399" s="651"/>
      <c r="P399" s="627"/>
      <c r="Q399" s="627"/>
      <c r="R399" s="627"/>
    </row>
    <row r="400" ht="16.5" customHeight="1">
      <c r="A400" s="650"/>
      <c r="B400" s="650"/>
      <c r="C400" s="651"/>
      <c r="D400" s="651"/>
      <c r="E400" s="651"/>
      <c r="F400" s="651"/>
      <c r="G400" s="683"/>
      <c r="H400" s="651"/>
      <c r="I400" s="651"/>
      <c r="J400" s="651"/>
      <c r="K400" s="651"/>
      <c r="L400" s="653"/>
      <c r="M400" s="653"/>
      <c r="N400" s="653"/>
      <c r="O400" s="651"/>
      <c r="P400" s="627"/>
      <c r="Q400" s="627"/>
      <c r="R400" s="627"/>
    </row>
    <row r="401" ht="16.5" customHeight="1">
      <c r="A401" s="650"/>
      <c r="B401" s="650"/>
      <c r="C401" s="651"/>
      <c r="D401" s="651"/>
      <c r="E401" s="651"/>
      <c r="F401" s="651"/>
      <c r="G401" s="683"/>
      <c r="H401" s="651"/>
      <c r="I401" s="651"/>
      <c r="J401" s="651"/>
      <c r="K401" s="651"/>
      <c r="L401" s="653"/>
      <c r="M401" s="653"/>
      <c r="N401" s="653"/>
      <c r="O401" s="651"/>
      <c r="P401" s="627"/>
      <c r="Q401" s="627"/>
      <c r="R401" s="627"/>
    </row>
    <row r="402" ht="16.5" customHeight="1">
      <c r="A402" s="650"/>
      <c r="B402" s="650"/>
      <c r="C402" s="651"/>
      <c r="D402" s="651"/>
      <c r="E402" s="651"/>
      <c r="F402" s="651"/>
      <c r="G402" s="683"/>
      <c r="H402" s="651"/>
      <c r="I402" s="651"/>
      <c r="J402" s="651"/>
      <c r="K402" s="651"/>
      <c r="L402" s="653"/>
      <c r="M402" s="653"/>
      <c r="N402" s="653"/>
      <c r="O402" s="651"/>
      <c r="P402" s="627"/>
      <c r="Q402" s="627"/>
      <c r="R402" s="627"/>
    </row>
    <row r="403" ht="16.5" customHeight="1">
      <c r="A403" s="650"/>
      <c r="B403" s="650"/>
      <c r="C403" s="651"/>
      <c r="D403" s="651"/>
      <c r="E403" s="651"/>
      <c r="F403" s="651"/>
      <c r="G403" s="683"/>
      <c r="H403" s="651"/>
      <c r="I403" s="651"/>
      <c r="J403" s="651"/>
      <c r="K403" s="651"/>
      <c r="L403" s="653"/>
      <c r="M403" s="653"/>
      <c r="N403" s="653"/>
      <c r="O403" s="651"/>
      <c r="P403" s="627"/>
      <c r="Q403" s="627"/>
      <c r="R403" s="627"/>
    </row>
    <row r="404" ht="16.5" customHeight="1">
      <c r="A404" s="650"/>
      <c r="B404" s="650"/>
      <c r="C404" s="651"/>
      <c r="D404" s="651"/>
      <c r="E404" s="651"/>
      <c r="F404" s="651"/>
      <c r="G404" s="683"/>
      <c r="H404" s="651"/>
      <c r="I404" s="651"/>
      <c r="J404" s="651"/>
      <c r="K404" s="651"/>
      <c r="L404" s="653"/>
      <c r="M404" s="653"/>
      <c r="N404" s="653"/>
      <c r="O404" s="651"/>
      <c r="P404" s="627"/>
      <c r="Q404" s="627"/>
      <c r="R404" s="627"/>
    </row>
    <row r="405" ht="16.5" customHeight="1">
      <c r="A405" s="650"/>
      <c r="B405" s="650"/>
      <c r="C405" s="651"/>
      <c r="D405" s="651"/>
      <c r="E405" s="651"/>
      <c r="F405" s="651"/>
      <c r="G405" s="683"/>
      <c r="H405" s="651"/>
      <c r="I405" s="651"/>
      <c r="J405" s="651"/>
      <c r="K405" s="651"/>
      <c r="L405" s="653"/>
      <c r="M405" s="653"/>
      <c r="N405" s="653"/>
      <c r="O405" s="651"/>
      <c r="P405" s="627"/>
      <c r="Q405" s="627"/>
      <c r="R405" s="627"/>
    </row>
    <row r="406" ht="16.5" customHeight="1">
      <c r="A406" s="650"/>
      <c r="B406" s="650"/>
      <c r="C406" s="651"/>
      <c r="D406" s="651"/>
      <c r="E406" s="651"/>
      <c r="F406" s="651"/>
      <c r="G406" s="683"/>
      <c r="H406" s="651"/>
      <c r="I406" s="651"/>
      <c r="J406" s="651"/>
      <c r="K406" s="651"/>
      <c r="L406" s="653"/>
      <c r="M406" s="653"/>
      <c r="N406" s="653"/>
      <c r="O406" s="651"/>
      <c r="P406" s="627"/>
      <c r="Q406" s="627"/>
      <c r="R406" s="627"/>
    </row>
    <row r="407" ht="16.5" customHeight="1">
      <c r="A407" s="650"/>
      <c r="B407" s="650"/>
      <c r="C407" s="651"/>
      <c r="D407" s="651"/>
      <c r="E407" s="651"/>
      <c r="F407" s="651"/>
      <c r="G407" s="683"/>
      <c r="H407" s="651"/>
      <c r="I407" s="651"/>
      <c r="J407" s="651"/>
      <c r="K407" s="651"/>
      <c r="L407" s="653"/>
      <c r="M407" s="653"/>
      <c r="N407" s="653"/>
      <c r="O407" s="651"/>
      <c r="P407" s="627"/>
      <c r="Q407" s="627"/>
      <c r="R407" s="627"/>
    </row>
    <row r="408" ht="16.5" customHeight="1">
      <c r="A408" s="650"/>
      <c r="B408" s="650"/>
      <c r="C408" s="651"/>
      <c r="D408" s="651"/>
      <c r="E408" s="651"/>
      <c r="F408" s="651"/>
      <c r="G408" s="683"/>
      <c r="H408" s="651"/>
      <c r="I408" s="651"/>
      <c r="J408" s="651"/>
      <c r="K408" s="651"/>
      <c r="L408" s="653"/>
      <c r="M408" s="653"/>
      <c r="N408" s="653"/>
      <c r="O408" s="651"/>
      <c r="P408" s="627"/>
      <c r="Q408" s="627"/>
      <c r="R408" s="627"/>
    </row>
    <row r="409" ht="16.5" customHeight="1">
      <c r="A409" s="650"/>
      <c r="B409" s="650"/>
      <c r="C409" s="651"/>
      <c r="D409" s="651"/>
      <c r="E409" s="651"/>
      <c r="F409" s="651"/>
      <c r="G409" s="683"/>
      <c r="H409" s="651"/>
      <c r="I409" s="651"/>
      <c r="J409" s="651"/>
      <c r="K409" s="651"/>
      <c r="L409" s="653"/>
      <c r="M409" s="653"/>
      <c r="N409" s="653"/>
      <c r="O409" s="651"/>
      <c r="P409" s="627"/>
      <c r="Q409" s="627"/>
      <c r="R409" s="627"/>
    </row>
    <row r="410" ht="16.5" customHeight="1">
      <c r="A410" s="650"/>
      <c r="B410" s="650"/>
      <c r="C410" s="651"/>
      <c r="D410" s="651"/>
      <c r="E410" s="651"/>
      <c r="F410" s="651"/>
      <c r="G410" s="683"/>
      <c r="H410" s="651"/>
      <c r="I410" s="651"/>
      <c r="J410" s="651"/>
      <c r="K410" s="651"/>
      <c r="L410" s="653"/>
      <c r="M410" s="653"/>
      <c r="N410" s="653"/>
      <c r="O410" s="651"/>
      <c r="P410" s="627"/>
      <c r="Q410" s="627"/>
      <c r="R410" s="627"/>
    </row>
    <row r="411" ht="16.5" customHeight="1">
      <c r="A411" s="650"/>
      <c r="B411" s="650"/>
      <c r="C411" s="651"/>
      <c r="D411" s="651"/>
      <c r="E411" s="651"/>
      <c r="F411" s="651"/>
      <c r="G411" s="683"/>
      <c r="H411" s="651"/>
      <c r="I411" s="651"/>
      <c r="J411" s="651"/>
      <c r="K411" s="651"/>
      <c r="L411" s="653"/>
      <c r="M411" s="653"/>
      <c r="N411" s="653"/>
      <c r="O411" s="651"/>
      <c r="P411" s="627"/>
      <c r="Q411" s="627"/>
      <c r="R411" s="627"/>
    </row>
    <row r="412" ht="16.5" customHeight="1">
      <c r="A412" s="650"/>
      <c r="B412" s="650"/>
      <c r="C412" s="651"/>
      <c r="D412" s="651"/>
      <c r="E412" s="651"/>
      <c r="F412" s="651"/>
      <c r="G412" s="683"/>
      <c r="H412" s="651"/>
      <c r="I412" s="651"/>
      <c r="J412" s="651"/>
      <c r="K412" s="651"/>
      <c r="L412" s="653"/>
      <c r="M412" s="653"/>
      <c r="N412" s="653"/>
      <c r="O412" s="651"/>
      <c r="P412" s="627"/>
      <c r="Q412" s="627"/>
      <c r="R412" s="627"/>
    </row>
    <row r="413" ht="16.5" customHeight="1">
      <c r="A413" s="650"/>
      <c r="B413" s="650"/>
      <c r="C413" s="651"/>
      <c r="D413" s="651"/>
      <c r="E413" s="651"/>
      <c r="F413" s="651"/>
      <c r="G413" s="683"/>
      <c r="H413" s="651"/>
      <c r="I413" s="651"/>
      <c r="J413" s="651"/>
      <c r="K413" s="651"/>
      <c r="L413" s="653"/>
      <c r="M413" s="653"/>
      <c r="N413" s="653"/>
      <c r="O413" s="651"/>
      <c r="P413" s="627"/>
      <c r="Q413" s="627"/>
      <c r="R413" s="627"/>
    </row>
    <row r="414" ht="16.5" customHeight="1">
      <c r="A414" s="650"/>
      <c r="B414" s="650"/>
      <c r="C414" s="651"/>
      <c r="D414" s="651"/>
      <c r="E414" s="651"/>
      <c r="F414" s="651"/>
      <c r="G414" s="683"/>
      <c r="H414" s="651"/>
      <c r="I414" s="651"/>
      <c r="J414" s="651"/>
      <c r="K414" s="651"/>
      <c r="L414" s="653"/>
      <c r="M414" s="653"/>
      <c r="N414" s="653"/>
      <c r="O414" s="651"/>
      <c r="P414" s="627"/>
      <c r="Q414" s="627"/>
      <c r="R414" s="627"/>
    </row>
    <row r="415" ht="16.5" customHeight="1">
      <c r="A415" s="650"/>
      <c r="B415" s="650"/>
      <c r="C415" s="651"/>
      <c r="D415" s="651"/>
      <c r="E415" s="651"/>
      <c r="F415" s="651"/>
      <c r="G415" s="683"/>
      <c r="H415" s="651"/>
      <c r="I415" s="651"/>
      <c r="J415" s="651"/>
      <c r="K415" s="651"/>
      <c r="L415" s="653"/>
      <c r="M415" s="653"/>
      <c r="N415" s="653"/>
      <c r="O415" s="651"/>
      <c r="P415" s="627"/>
      <c r="Q415" s="627"/>
      <c r="R415" s="627"/>
    </row>
    <row r="416" ht="16.5" customHeight="1">
      <c r="A416" s="650"/>
      <c r="B416" s="650"/>
      <c r="C416" s="651"/>
      <c r="D416" s="651"/>
      <c r="E416" s="651"/>
      <c r="F416" s="651"/>
      <c r="G416" s="683"/>
      <c r="H416" s="651"/>
      <c r="I416" s="651"/>
      <c r="J416" s="651"/>
      <c r="K416" s="651"/>
      <c r="L416" s="653"/>
      <c r="M416" s="653"/>
      <c r="N416" s="653"/>
      <c r="O416" s="651"/>
      <c r="P416" s="627"/>
      <c r="Q416" s="627"/>
      <c r="R416" s="627"/>
    </row>
    <row r="417" ht="16.5" customHeight="1">
      <c r="A417" s="650"/>
      <c r="B417" s="650"/>
      <c r="C417" s="651"/>
      <c r="D417" s="651"/>
      <c r="E417" s="651"/>
      <c r="F417" s="651"/>
      <c r="G417" s="683"/>
      <c r="H417" s="651"/>
      <c r="I417" s="651"/>
      <c r="J417" s="651"/>
      <c r="K417" s="651"/>
      <c r="L417" s="653"/>
      <c r="M417" s="653"/>
      <c r="N417" s="653"/>
      <c r="O417" s="651"/>
      <c r="P417" s="627"/>
      <c r="Q417" s="627"/>
      <c r="R417" s="627"/>
    </row>
    <row r="418" ht="16.5" customHeight="1">
      <c r="A418" s="650"/>
      <c r="B418" s="650"/>
      <c r="C418" s="651"/>
      <c r="D418" s="651"/>
      <c r="E418" s="651"/>
      <c r="F418" s="651"/>
      <c r="G418" s="683"/>
      <c r="H418" s="651"/>
      <c r="I418" s="651"/>
      <c r="J418" s="651"/>
      <c r="K418" s="651"/>
      <c r="L418" s="653"/>
      <c r="M418" s="653"/>
      <c r="N418" s="653"/>
      <c r="O418" s="651"/>
      <c r="P418" s="627"/>
      <c r="Q418" s="627"/>
      <c r="R418" s="627"/>
    </row>
    <row r="419" ht="16.5" customHeight="1">
      <c r="A419" s="650"/>
      <c r="B419" s="650"/>
      <c r="C419" s="651"/>
      <c r="D419" s="651"/>
      <c r="E419" s="651"/>
      <c r="F419" s="651"/>
      <c r="G419" s="683"/>
      <c r="H419" s="651"/>
      <c r="I419" s="651"/>
      <c r="J419" s="651"/>
      <c r="K419" s="651"/>
      <c r="L419" s="653"/>
      <c r="M419" s="653"/>
      <c r="N419" s="653"/>
      <c r="O419" s="651"/>
      <c r="P419" s="627"/>
      <c r="Q419" s="627"/>
      <c r="R419" s="627"/>
    </row>
    <row r="420" ht="16.5" customHeight="1">
      <c r="A420" s="650"/>
      <c r="B420" s="650"/>
      <c r="C420" s="651"/>
      <c r="D420" s="651"/>
      <c r="E420" s="651"/>
      <c r="F420" s="651"/>
      <c r="G420" s="683"/>
      <c r="H420" s="651"/>
      <c r="I420" s="651"/>
      <c r="J420" s="651"/>
      <c r="K420" s="651"/>
      <c r="L420" s="653"/>
      <c r="M420" s="653"/>
      <c r="N420" s="653"/>
      <c r="O420" s="651"/>
      <c r="P420" s="627"/>
      <c r="Q420" s="627"/>
      <c r="R420" s="627"/>
    </row>
    <row r="421" ht="16.5" customHeight="1">
      <c r="A421" s="650"/>
      <c r="B421" s="650"/>
      <c r="C421" s="651"/>
      <c r="D421" s="651"/>
      <c r="E421" s="651"/>
      <c r="F421" s="651"/>
      <c r="G421" s="683"/>
      <c r="H421" s="651"/>
      <c r="I421" s="651"/>
      <c r="J421" s="651"/>
      <c r="K421" s="651"/>
      <c r="L421" s="653"/>
      <c r="M421" s="653"/>
      <c r="N421" s="653"/>
      <c r="O421" s="651"/>
      <c r="P421" s="627"/>
      <c r="Q421" s="627"/>
      <c r="R421" s="627"/>
    </row>
    <row r="422" ht="16.5" customHeight="1">
      <c r="A422" s="650"/>
      <c r="B422" s="650"/>
      <c r="C422" s="651"/>
      <c r="D422" s="651"/>
      <c r="E422" s="651"/>
      <c r="F422" s="651"/>
      <c r="G422" s="683"/>
      <c r="H422" s="651"/>
      <c r="I422" s="651"/>
      <c r="J422" s="651"/>
      <c r="K422" s="651"/>
      <c r="L422" s="653"/>
      <c r="M422" s="653"/>
      <c r="N422" s="653"/>
      <c r="O422" s="651"/>
      <c r="P422" s="627"/>
      <c r="Q422" s="627"/>
      <c r="R422" s="627"/>
    </row>
    <row r="423" ht="16.5" customHeight="1">
      <c r="A423" s="650"/>
      <c r="B423" s="650"/>
      <c r="C423" s="651"/>
      <c r="D423" s="651"/>
      <c r="E423" s="651"/>
      <c r="F423" s="651"/>
      <c r="G423" s="683"/>
      <c r="H423" s="651"/>
      <c r="I423" s="651"/>
      <c r="J423" s="651"/>
      <c r="K423" s="651"/>
      <c r="L423" s="653"/>
      <c r="M423" s="653"/>
      <c r="N423" s="653"/>
      <c r="O423" s="651"/>
      <c r="P423" s="627"/>
      <c r="Q423" s="627"/>
      <c r="R423" s="627"/>
    </row>
    <row r="424" ht="16.5" customHeight="1">
      <c r="A424" s="650"/>
      <c r="B424" s="650"/>
      <c r="C424" s="651"/>
      <c r="D424" s="651"/>
      <c r="E424" s="651"/>
      <c r="F424" s="651"/>
      <c r="G424" s="683"/>
      <c r="H424" s="651"/>
      <c r="I424" s="651"/>
      <c r="J424" s="651"/>
      <c r="K424" s="651"/>
      <c r="L424" s="653"/>
      <c r="M424" s="653"/>
      <c r="N424" s="653"/>
      <c r="O424" s="651"/>
      <c r="P424" s="627"/>
      <c r="Q424" s="627"/>
      <c r="R424" s="627"/>
    </row>
    <row r="425" ht="16.5" customHeight="1">
      <c r="A425" s="650"/>
      <c r="B425" s="650"/>
      <c r="C425" s="651"/>
      <c r="D425" s="651"/>
      <c r="E425" s="651"/>
      <c r="F425" s="651"/>
      <c r="G425" s="683"/>
      <c r="H425" s="651"/>
      <c r="I425" s="651"/>
      <c r="J425" s="651"/>
      <c r="K425" s="651"/>
      <c r="L425" s="653"/>
      <c r="M425" s="653"/>
      <c r="N425" s="653"/>
      <c r="O425" s="651"/>
      <c r="P425" s="627"/>
      <c r="Q425" s="627"/>
      <c r="R425" s="627"/>
    </row>
    <row r="426" ht="16.5" customHeight="1">
      <c r="A426" s="650"/>
      <c r="B426" s="650"/>
      <c r="C426" s="651"/>
      <c r="D426" s="651"/>
      <c r="E426" s="651"/>
      <c r="F426" s="651"/>
      <c r="G426" s="683"/>
      <c r="H426" s="651"/>
      <c r="I426" s="651"/>
      <c r="J426" s="651"/>
      <c r="K426" s="651"/>
      <c r="L426" s="653"/>
      <c r="M426" s="653"/>
      <c r="N426" s="653"/>
      <c r="O426" s="651"/>
      <c r="P426" s="627"/>
      <c r="Q426" s="627"/>
      <c r="R426" s="627"/>
    </row>
    <row r="427" ht="16.5" customHeight="1">
      <c r="A427" s="650"/>
      <c r="B427" s="650"/>
      <c r="C427" s="651"/>
      <c r="D427" s="651"/>
      <c r="E427" s="651"/>
      <c r="F427" s="651"/>
      <c r="G427" s="683"/>
      <c r="H427" s="651"/>
      <c r="I427" s="651"/>
      <c r="J427" s="651"/>
      <c r="K427" s="651"/>
      <c r="L427" s="653"/>
      <c r="M427" s="653"/>
      <c r="N427" s="653"/>
      <c r="O427" s="651"/>
      <c r="P427" s="627"/>
      <c r="Q427" s="627"/>
      <c r="R427" s="627"/>
    </row>
    <row r="428" ht="16.5" customHeight="1">
      <c r="A428" s="650"/>
      <c r="B428" s="650"/>
      <c r="C428" s="651"/>
      <c r="D428" s="651"/>
      <c r="E428" s="651"/>
      <c r="F428" s="651"/>
      <c r="G428" s="683"/>
      <c r="H428" s="651"/>
      <c r="I428" s="651"/>
      <c r="J428" s="651"/>
      <c r="K428" s="651"/>
      <c r="L428" s="653"/>
      <c r="M428" s="653"/>
      <c r="N428" s="653"/>
      <c r="O428" s="651"/>
      <c r="P428" s="627"/>
      <c r="Q428" s="627"/>
      <c r="R428" s="627"/>
    </row>
    <row r="429" ht="16.5" customHeight="1">
      <c r="A429" s="650"/>
      <c r="B429" s="650"/>
      <c r="C429" s="651"/>
      <c r="D429" s="651"/>
      <c r="E429" s="651"/>
      <c r="F429" s="651"/>
      <c r="G429" s="683"/>
      <c r="H429" s="651"/>
      <c r="I429" s="651"/>
      <c r="J429" s="651"/>
      <c r="K429" s="651"/>
      <c r="L429" s="653"/>
      <c r="M429" s="653"/>
      <c r="N429" s="653"/>
      <c r="O429" s="651"/>
      <c r="P429" s="627"/>
      <c r="Q429" s="627"/>
      <c r="R429" s="627"/>
    </row>
    <row r="430" ht="16.5" customHeight="1">
      <c r="A430" s="650"/>
      <c r="B430" s="650"/>
      <c r="C430" s="651"/>
      <c r="D430" s="651"/>
      <c r="E430" s="651"/>
      <c r="F430" s="651"/>
      <c r="G430" s="683"/>
      <c r="H430" s="651"/>
      <c r="I430" s="651"/>
      <c r="J430" s="651"/>
      <c r="K430" s="651"/>
      <c r="L430" s="653"/>
      <c r="M430" s="653"/>
      <c r="N430" s="653"/>
      <c r="O430" s="651"/>
      <c r="P430" s="627"/>
      <c r="Q430" s="627"/>
      <c r="R430" s="627"/>
    </row>
    <row r="431" ht="16.5" customHeight="1">
      <c r="A431" s="650"/>
      <c r="B431" s="650"/>
      <c r="C431" s="651"/>
      <c r="D431" s="651"/>
      <c r="E431" s="651"/>
      <c r="F431" s="651"/>
      <c r="G431" s="683"/>
      <c r="H431" s="651"/>
      <c r="I431" s="651"/>
      <c r="J431" s="651"/>
      <c r="K431" s="651"/>
      <c r="L431" s="653"/>
      <c r="M431" s="653"/>
      <c r="N431" s="653"/>
      <c r="O431" s="651"/>
      <c r="P431" s="627"/>
      <c r="Q431" s="627"/>
      <c r="R431" s="627"/>
    </row>
    <row r="432" ht="16.5" customHeight="1">
      <c r="A432" s="650"/>
      <c r="B432" s="650"/>
      <c r="C432" s="651"/>
      <c r="D432" s="651"/>
      <c r="E432" s="651"/>
      <c r="F432" s="651"/>
      <c r="G432" s="683"/>
      <c r="H432" s="651"/>
      <c r="I432" s="651"/>
      <c r="J432" s="651"/>
      <c r="K432" s="651"/>
      <c r="L432" s="653"/>
      <c r="M432" s="653"/>
      <c r="N432" s="653"/>
      <c r="O432" s="651"/>
      <c r="P432" s="627"/>
      <c r="Q432" s="627"/>
      <c r="R432" s="627"/>
    </row>
    <row r="433" ht="16.5" customHeight="1">
      <c r="A433" s="650"/>
      <c r="B433" s="650"/>
      <c r="C433" s="651"/>
      <c r="D433" s="651"/>
      <c r="E433" s="651"/>
      <c r="F433" s="651"/>
      <c r="G433" s="683"/>
      <c r="H433" s="651"/>
      <c r="I433" s="651"/>
      <c r="J433" s="651"/>
      <c r="K433" s="651"/>
      <c r="L433" s="653"/>
      <c r="M433" s="653"/>
      <c r="N433" s="653"/>
      <c r="O433" s="651"/>
      <c r="P433" s="627"/>
      <c r="Q433" s="627"/>
      <c r="R433" s="627"/>
    </row>
    <row r="434" ht="16.5" customHeight="1">
      <c r="A434" s="650"/>
      <c r="B434" s="650"/>
      <c r="C434" s="651"/>
      <c r="D434" s="651"/>
      <c r="E434" s="651"/>
      <c r="F434" s="651"/>
      <c r="G434" s="683"/>
      <c r="H434" s="651"/>
      <c r="I434" s="651"/>
      <c r="J434" s="651"/>
      <c r="K434" s="651"/>
      <c r="L434" s="653"/>
      <c r="M434" s="653"/>
      <c r="N434" s="653"/>
      <c r="O434" s="651"/>
      <c r="P434" s="627"/>
      <c r="Q434" s="627"/>
      <c r="R434" s="627"/>
    </row>
    <row r="435" ht="16.5" customHeight="1">
      <c r="A435" s="650"/>
      <c r="B435" s="650"/>
      <c r="C435" s="651"/>
      <c r="D435" s="651"/>
      <c r="E435" s="651"/>
      <c r="F435" s="651"/>
      <c r="G435" s="683"/>
      <c r="H435" s="651"/>
      <c r="I435" s="651"/>
      <c r="J435" s="651"/>
      <c r="K435" s="651"/>
      <c r="L435" s="653"/>
      <c r="M435" s="653"/>
      <c r="N435" s="653"/>
      <c r="O435" s="651"/>
      <c r="P435" s="627"/>
      <c r="Q435" s="627"/>
      <c r="R435" s="627"/>
    </row>
    <row r="436" ht="16.5" customHeight="1">
      <c r="A436" s="650"/>
      <c r="B436" s="650"/>
      <c r="C436" s="651"/>
      <c r="D436" s="651"/>
      <c r="E436" s="651"/>
      <c r="F436" s="651"/>
      <c r="G436" s="683"/>
      <c r="H436" s="651"/>
      <c r="I436" s="651"/>
      <c r="J436" s="651"/>
      <c r="K436" s="651"/>
      <c r="L436" s="653"/>
      <c r="M436" s="653"/>
      <c r="N436" s="653"/>
      <c r="O436" s="651"/>
      <c r="P436" s="627"/>
      <c r="Q436" s="627"/>
      <c r="R436" s="627"/>
    </row>
    <row r="437" ht="16.5" customHeight="1">
      <c r="A437" s="650"/>
      <c r="B437" s="650"/>
      <c r="C437" s="651"/>
      <c r="D437" s="651"/>
      <c r="E437" s="651"/>
      <c r="F437" s="651"/>
      <c r="G437" s="683"/>
      <c r="H437" s="651"/>
      <c r="I437" s="651"/>
      <c r="J437" s="651"/>
      <c r="K437" s="651"/>
      <c r="L437" s="653"/>
      <c r="M437" s="653"/>
      <c r="N437" s="653"/>
      <c r="O437" s="651"/>
      <c r="P437" s="627"/>
      <c r="Q437" s="627"/>
      <c r="R437" s="627"/>
    </row>
    <row r="438" ht="16.5" customHeight="1">
      <c r="A438" s="650"/>
      <c r="B438" s="650"/>
      <c r="C438" s="651"/>
      <c r="D438" s="651"/>
      <c r="E438" s="651"/>
      <c r="F438" s="651"/>
      <c r="G438" s="683"/>
      <c r="H438" s="651"/>
      <c r="I438" s="651"/>
      <c r="J438" s="651"/>
      <c r="K438" s="651"/>
      <c r="L438" s="653"/>
      <c r="M438" s="653"/>
      <c r="N438" s="653"/>
      <c r="O438" s="651"/>
      <c r="P438" s="627"/>
      <c r="Q438" s="627"/>
      <c r="R438" s="627"/>
    </row>
    <row r="439" ht="16.5" customHeight="1">
      <c r="A439" s="650"/>
      <c r="B439" s="650"/>
      <c r="C439" s="651"/>
      <c r="D439" s="651"/>
      <c r="E439" s="651"/>
      <c r="F439" s="651"/>
      <c r="G439" s="683"/>
      <c r="H439" s="651"/>
      <c r="I439" s="651"/>
      <c r="J439" s="651"/>
      <c r="K439" s="651"/>
      <c r="L439" s="653"/>
      <c r="M439" s="653"/>
      <c r="N439" s="653"/>
      <c r="O439" s="651"/>
      <c r="P439" s="627"/>
      <c r="Q439" s="627"/>
      <c r="R439" s="627"/>
    </row>
    <row r="440" ht="16.5" customHeight="1">
      <c r="A440" s="650"/>
      <c r="B440" s="650"/>
      <c r="C440" s="651"/>
      <c r="D440" s="651"/>
      <c r="E440" s="651"/>
      <c r="F440" s="651"/>
      <c r="G440" s="683"/>
      <c r="H440" s="651"/>
      <c r="I440" s="651"/>
      <c r="J440" s="651"/>
      <c r="K440" s="651"/>
      <c r="L440" s="653"/>
      <c r="M440" s="653"/>
      <c r="N440" s="653"/>
      <c r="O440" s="651"/>
      <c r="P440" s="627"/>
      <c r="Q440" s="627"/>
      <c r="R440" s="627"/>
    </row>
    <row r="441" ht="16.5" customHeight="1">
      <c r="A441" s="650"/>
      <c r="B441" s="650"/>
      <c r="C441" s="651"/>
      <c r="D441" s="651"/>
      <c r="E441" s="651"/>
      <c r="F441" s="651"/>
      <c r="G441" s="683"/>
      <c r="H441" s="651"/>
      <c r="I441" s="651"/>
      <c r="J441" s="651"/>
      <c r="K441" s="651"/>
      <c r="L441" s="653"/>
      <c r="M441" s="653"/>
      <c r="N441" s="653"/>
      <c r="O441" s="651"/>
      <c r="P441" s="627"/>
      <c r="Q441" s="627"/>
      <c r="R441" s="627"/>
    </row>
    <row r="442" ht="16.5" customHeight="1">
      <c r="A442" s="650"/>
      <c r="B442" s="650"/>
      <c r="C442" s="651"/>
      <c r="D442" s="651"/>
      <c r="E442" s="651"/>
      <c r="F442" s="651"/>
      <c r="G442" s="683"/>
      <c r="H442" s="651"/>
      <c r="I442" s="651"/>
      <c r="J442" s="651"/>
      <c r="K442" s="651"/>
      <c r="L442" s="653"/>
      <c r="M442" s="653"/>
      <c r="N442" s="653"/>
      <c r="O442" s="651"/>
      <c r="P442" s="627"/>
      <c r="Q442" s="627"/>
      <c r="R442" s="627"/>
    </row>
    <row r="443" ht="16.5" customHeight="1">
      <c r="A443" s="650"/>
      <c r="B443" s="650"/>
      <c r="C443" s="651"/>
      <c r="D443" s="651"/>
      <c r="E443" s="651"/>
      <c r="F443" s="651"/>
      <c r="G443" s="683"/>
      <c r="H443" s="651"/>
      <c r="I443" s="651"/>
      <c r="J443" s="651"/>
      <c r="K443" s="651"/>
      <c r="L443" s="653"/>
      <c r="M443" s="653"/>
      <c r="N443" s="653"/>
      <c r="O443" s="651"/>
      <c r="P443" s="627"/>
      <c r="Q443" s="627"/>
      <c r="R443" s="627"/>
    </row>
    <row r="444" ht="16.5" customHeight="1">
      <c r="A444" s="650"/>
      <c r="B444" s="650"/>
      <c r="C444" s="651"/>
      <c r="D444" s="651"/>
      <c r="E444" s="651"/>
      <c r="F444" s="651"/>
      <c r="G444" s="683"/>
      <c r="H444" s="651"/>
      <c r="I444" s="651"/>
      <c r="J444" s="651"/>
      <c r="K444" s="651"/>
      <c r="L444" s="653"/>
      <c r="M444" s="653"/>
      <c r="N444" s="653"/>
      <c r="O444" s="651"/>
      <c r="P444" s="627"/>
      <c r="Q444" s="627"/>
      <c r="R444" s="627"/>
    </row>
    <row r="445" ht="16.5" customHeight="1">
      <c r="A445" s="650"/>
      <c r="B445" s="650"/>
      <c r="C445" s="651"/>
      <c r="D445" s="651"/>
      <c r="E445" s="651"/>
      <c r="F445" s="651"/>
      <c r="G445" s="683"/>
      <c r="H445" s="651"/>
      <c r="I445" s="651"/>
      <c r="J445" s="651"/>
      <c r="K445" s="651"/>
      <c r="L445" s="653"/>
      <c r="M445" s="653"/>
      <c r="N445" s="653"/>
      <c r="O445" s="651"/>
      <c r="P445" s="627"/>
      <c r="Q445" s="627"/>
      <c r="R445" s="627"/>
    </row>
    <row r="446" ht="16.5" customHeight="1">
      <c r="A446" s="650"/>
      <c r="B446" s="650"/>
      <c r="C446" s="651"/>
      <c r="D446" s="651"/>
      <c r="E446" s="651"/>
      <c r="F446" s="651"/>
      <c r="G446" s="683"/>
      <c r="H446" s="651"/>
      <c r="I446" s="651"/>
      <c r="J446" s="651"/>
      <c r="K446" s="651"/>
      <c r="L446" s="653"/>
      <c r="M446" s="653"/>
      <c r="N446" s="653"/>
      <c r="O446" s="651"/>
      <c r="P446" s="627"/>
      <c r="Q446" s="627"/>
      <c r="R446" s="627"/>
    </row>
    <row r="447" ht="16.5" customHeight="1">
      <c r="A447" s="650"/>
      <c r="B447" s="650"/>
      <c r="C447" s="651"/>
      <c r="D447" s="651"/>
      <c r="E447" s="651"/>
      <c r="F447" s="651"/>
      <c r="G447" s="683"/>
      <c r="H447" s="651"/>
      <c r="I447" s="651"/>
      <c r="J447" s="651"/>
      <c r="K447" s="651"/>
      <c r="L447" s="653"/>
      <c r="M447" s="653"/>
      <c r="N447" s="653"/>
      <c r="O447" s="651"/>
      <c r="P447" s="627"/>
      <c r="Q447" s="627"/>
      <c r="R447" s="627"/>
    </row>
    <row r="448" ht="16.5" customHeight="1">
      <c r="A448" s="650"/>
      <c r="B448" s="650"/>
      <c r="C448" s="651"/>
      <c r="D448" s="651"/>
      <c r="E448" s="651"/>
      <c r="F448" s="651"/>
      <c r="G448" s="683"/>
      <c r="H448" s="651"/>
      <c r="I448" s="651"/>
      <c r="J448" s="651"/>
      <c r="K448" s="651"/>
      <c r="L448" s="653"/>
      <c r="M448" s="653"/>
      <c r="N448" s="653"/>
      <c r="O448" s="651"/>
      <c r="P448" s="627"/>
      <c r="Q448" s="627"/>
      <c r="R448" s="627"/>
    </row>
    <row r="449" ht="16.5" customHeight="1">
      <c r="A449" s="650"/>
      <c r="B449" s="650"/>
      <c r="C449" s="651"/>
      <c r="D449" s="651"/>
      <c r="E449" s="651"/>
      <c r="F449" s="651"/>
      <c r="G449" s="683"/>
      <c r="H449" s="651"/>
      <c r="I449" s="651"/>
      <c r="J449" s="651"/>
      <c r="K449" s="651"/>
      <c r="L449" s="653"/>
      <c r="M449" s="653"/>
      <c r="N449" s="653"/>
      <c r="O449" s="651"/>
      <c r="P449" s="627"/>
      <c r="Q449" s="627"/>
      <c r="R449" s="627"/>
    </row>
    <row r="450" ht="16.5" customHeight="1">
      <c r="A450" s="650"/>
      <c r="B450" s="650"/>
      <c r="C450" s="651"/>
      <c r="D450" s="651"/>
      <c r="E450" s="651"/>
      <c r="F450" s="651"/>
      <c r="G450" s="683"/>
      <c r="H450" s="651"/>
      <c r="I450" s="651"/>
      <c r="J450" s="651"/>
      <c r="K450" s="651"/>
      <c r="L450" s="653"/>
      <c r="M450" s="653"/>
      <c r="N450" s="653"/>
      <c r="O450" s="651"/>
      <c r="P450" s="627"/>
      <c r="Q450" s="627"/>
      <c r="R450" s="627"/>
    </row>
    <row r="451" ht="16.5" customHeight="1">
      <c r="A451" s="650"/>
      <c r="B451" s="650"/>
      <c r="C451" s="651"/>
      <c r="D451" s="651"/>
      <c r="E451" s="651"/>
      <c r="F451" s="651"/>
      <c r="G451" s="683"/>
      <c r="H451" s="651"/>
      <c r="I451" s="651"/>
      <c r="J451" s="651"/>
      <c r="K451" s="651"/>
      <c r="L451" s="653"/>
      <c r="M451" s="653"/>
      <c r="N451" s="653"/>
      <c r="O451" s="651"/>
      <c r="P451" s="627"/>
      <c r="Q451" s="627"/>
      <c r="R451" s="627"/>
    </row>
    <row r="452" ht="16.5" customHeight="1">
      <c r="A452" s="650"/>
      <c r="B452" s="650"/>
      <c r="C452" s="651"/>
      <c r="D452" s="651"/>
      <c r="E452" s="651"/>
      <c r="F452" s="651"/>
      <c r="G452" s="683"/>
      <c r="H452" s="651"/>
      <c r="I452" s="651"/>
      <c r="J452" s="651"/>
      <c r="K452" s="651"/>
      <c r="L452" s="653"/>
      <c r="M452" s="653"/>
      <c r="N452" s="653"/>
      <c r="O452" s="651"/>
      <c r="P452" s="627"/>
      <c r="Q452" s="627"/>
      <c r="R452" s="627"/>
    </row>
    <row r="453" ht="16.5" customHeight="1">
      <c r="A453" s="650"/>
      <c r="B453" s="650"/>
      <c r="C453" s="651"/>
      <c r="D453" s="651"/>
      <c r="E453" s="651"/>
      <c r="F453" s="651"/>
      <c r="G453" s="683"/>
      <c r="H453" s="651"/>
      <c r="I453" s="651"/>
      <c r="J453" s="651"/>
      <c r="K453" s="651"/>
      <c r="L453" s="653"/>
      <c r="M453" s="653"/>
      <c r="N453" s="653"/>
      <c r="O453" s="651"/>
      <c r="P453" s="627"/>
      <c r="Q453" s="627"/>
      <c r="R453" s="627"/>
    </row>
    <row r="454" ht="16.5" customHeight="1">
      <c r="A454" s="650"/>
      <c r="B454" s="650"/>
      <c r="C454" s="651"/>
      <c r="D454" s="651"/>
      <c r="E454" s="651"/>
      <c r="F454" s="651"/>
      <c r="G454" s="683"/>
      <c r="H454" s="651"/>
      <c r="I454" s="651"/>
      <c r="J454" s="651"/>
      <c r="K454" s="651"/>
      <c r="L454" s="653"/>
      <c r="M454" s="653"/>
      <c r="N454" s="653"/>
      <c r="O454" s="651"/>
      <c r="P454" s="627"/>
      <c r="Q454" s="627"/>
      <c r="R454" s="627"/>
    </row>
    <row r="455" ht="16.5" customHeight="1">
      <c r="A455" s="650"/>
      <c r="B455" s="650"/>
      <c r="C455" s="651"/>
      <c r="D455" s="651"/>
      <c r="E455" s="651"/>
      <c r="F455" s="651"/>
      <c r="G455" s="683"/>
      <c r="H455" s="651"/>
      <c r="I455" s="651"/>
      <c r="J455" s="651"/>
      <c r="K455" s="651"/>
      <c r="L455" s="653"/>
      <c r="M455" s="653"/>
      <c r="N455" s="653"/>
      <c r="O455" s="651"/>
      <c r="P455" s="627"/>
      <c r="Q455" s="627"/>
      <c r="R455" s="627"/>
    </row>
    <row r="456" ht="16.5" customHeight="1">
      <c r="A456" s="650"/>
      <c r="B456" s="650"/>
      <c r="C456" s="651"/>
      <c r="D456" s="651"/>
      <c r="E456" s="651"/>
      <c r="F456" s="651"/>
      <c r="G456" s="683"/>
      <c r="H456" s="651"/>
      <c r="I456" s="651"/>
      <c r="J456" s="651"/>
      <c r="K456" s="651"/>
      <c r="L456" s="653"/>
      <c r="M456" s="653"/>
      <c r="N456" s="653"/>
      <c r="O456" s="651"/>
      <c r="P456" s="627"/>
      <c r="Q456" s="627"/>
      <c r="R456" s="627"/>
    </row>
    <row r="457" ht="16.5" customHeight="1">
      <c r="A457" s="650"/>
      <c r="B457" s="650"/>
      <c r="C457" s="651"/>
      <c r="D457" s="651"/>
      <c r="E457" s="651"/>
      <c r="F457" s="651"/>
      <c r="G457" s="683"/>
      <c r="H457" s="651"/>
      <c r="I457" s="651"/>
      <c r="J457" s="651"/>
      <c r="K457" s="651"/>
      <c r="L457" s="653"/>
      <c r="M457" s="653"/>
      <c r="N457" s="653"/>
      <c r="O457" s="651"/>
      <c r="P457" s="627"/>
      <c r="Q457" s="627"/>
      <c r="R457" s="627"/>
    </row>
    <row r="458" ht="16.5" customHeight="1">
      <c r="A458" s="650"/>
      <c r="B458" s="650"/>
      <c r="C458" s="651"/>
      <c r="D458" s="651"/>
      <c r="E458" s="651"/>
      <c r="F458" s="651"/>
      <c r="G458" s="683"/>
      <c r="H458" s="651"/>
      <c r="I458" s="651"/>
      <c r="J458" s="651"/>
      <c r="K458" s="651"/>
      <c r="L458" s="653"/>
      <c r="M458" s="653"/>
      <c r="N458" s="653"/>
      <c r="O458" s="651"/>
      <c r="P458" s="627"/>
      <c r="Q458" s="627"/>
      <c r="R458" s="627"/>
    </row>
    <row r="459" ht="16.5" customHeight="1">
      <c r="A459" s="650"/>
      <c r="B459" s="650"/>
      <c r="C459" s="651"/>
      <c r="D459" s="651"/>
      <c r="E459" s="651"/>
      <c r="F459" s="651"/>
      <c r="G459" s="683"/>
      <c r="H459" s="651"/>
      <c r="I459" s="651"/>
      <c r="J459" s="651"/>
      <c r="K459" s="651"/>
      <c r="L459" s="653"/>
      <c r="M459" s="653"/>
      <c r="N459" s="653"/>
      <c r="O459" s="651"/>
      <c r="P459" s="627"/>
      <c r="Q459" s="627"/>
      <c r="R459" s="627"/>
    </row>
    <row r="460" ht="16.5" customHeight="1">
      <c r="A460" s="650"/>
      <c r="B460" s="650"/>
      <c r="C460" s="651"/>
      <c r="D460" s="651"/>
      <c r="E460" s="651"/>
      <c r="F460" s="651"/>
      <c r="G460" s="683"/>
      <c r="H460" s="651"/>
      <c r="I460" s="651"/>
      <c r="J460" s="651"/>
      <c r="K460" s="651"/>
      <c r="L460" s="653"/>
      <c r="M460" s="653"/>
      <c r="N460" s="653"/>
      <c r="O460" s="651"/>
      <c r="P460" s="627"/>
      <c r="Q460" s="627"/>
      <c r="R460" s="627"/>
    </row>
    <row r="461" ht="16.5" customHeight="1">
      <c r="A461" s="650"/>
      <c r="B461" s="650"/>
      <c r="C461" s="651"/>
      <c r="D461" s="651"/>
      <c r="E461" s="651"/>
      <c r="F461" s="651"/>
      <c r="G461" s="683"/>
      <c r="H461" s="651"/>
      <c r="I461" s="651"/>
      <c r="J461" s="651"/>
      <c r="K461" s="651"/>
      <c r="L461" s="653"/>
      <c r="M461" s="653"/>
      <c r="N461" s="653"/>
      <c r="O461" s="651"/>
      <c r="P461" s="627"/>
      <c r="Q461" s="627"/>
      <c r="R461" s="627"/>
    </row>
    <row r="462" ht="16.5" customHeight="1">
      <c r="A462" s="650"/>
      <c r="B462" s="650"/>
      <c r="C462" s="651"/>
      <c r="D462" s="651"/>
      <c r="E462" s="651"/>
      <c r="F462" s="651"/>
      <c r="G462" s="683"/>
      <c r="H462" s="651"/>
      <c r="I462" s="651"/>
      <c r="J462" s="651"/>
      <c r="K462" s="651"/>
      <c r="L462" s="653"/>
      <c r="M462" s="653"/>
      <c r="N462" s="653"/>
      <c r="O462" s="651"/>
      <c r="P462" s="627"/>
      <c r="Q462" s="627"/>
      <c r="R462" s="627"/>
    </row>
    <row r="463" ht="16.5" customHeight="1">
      <c r="A463" s="650"/>
      <c r="B463" s="650"/>
      <c r="C463" s="651"/>
      <c r="D463" s="651"/>
      <c r="E463" s="651"/>
      <c r="F463" s="651"/>
      <c r="G463" s="683"/>
      <c r="H463" s="651"/>
      <c r="I463" s="651"/>
      <c r="J463" s="651"/>
      <c r="K463" s="651"/>
      <c r="L463" s="653"/>
      <c r="M463" s="653"/>
      <c r="N463" s="653"/>
      <c r="O463" s="651"/>
      <c r="P463" s="627"/>
      <c r="Q463" s="627"/>
      <c r="R463" s="627"/>
    </row>
    <row r="464" ht="16.5" customHeight="1">
      <c r="A464" s="650"/>
      <c r="B464" s="650"/>
      <c r="C464" s="651"/>
      <c r="D464" s="651"/>
      <c r="E464" s="651"/>
      <c r="F464" s="651"/>
      <c r="G464" s="683"/>
      <c r="H464" s="651"/>
      <c r="I464" s="651"/>
      <c r="J464" s="651"/>
      <c r="K464" s="651"/>
      <c r="L464" s="653"/>
      <c r="M464" s="653"/>
      <c r="N464" s="653"/>
      <c r="O464" s="651"/>
      <c r="P464" s="627"/>
      <c r="Q464" s="627"/>
      <c r="R464" s="627"/>
    </row>
    <row r="465" ht="16.5" customHeight="1">
      <c r="A465" s="650"/>
      <c r="B465" s="650"/>
      <c r="C465" s="651"/>
      <c r="D465" s="651"/>
      <c r="E465" s="651"/>
      <c r="F465" s="651"/>
      <c r="G465" s="683"/>
      <c r="H465" s="651"/>
      <c r="I465" s="651"/>
      <c r="J465" s="651"/>
      <c r="K465" s="651"/>
      <c r="L465" s="653"/>
      <c r="M465" s="653"/>
      <c r="N465" s="653"/>
      <c r="O465" s="651"/>
      <c r="P465" s="627"/>
      <c r="Q465" s="627"/>
      <c r="R465" s="627"/>
    </row>
    <row r="466" ht="16.5" customHeight="1">
      <c r="A466" s="650"/>
      <c r="B466" s="650"/>
      <c r="C466" s="651"/>
      <c r="D466" s="651"/>
      <c r="E466" s="651"/>
      <c r="F466" s="651"/>
      <c r="G466" s="683"/>
      <c r="H466" s="651"/>
      <c r="I466" s="651"/>
      <c r="J466" s="651"/>
      <c r="K466" s="651"/>
      <c r="L466" s="653"/>
      <c r="M466" s="653"/>
      <c r="N466" s="653"/>
      <c r="O466" s="651"/>
      <c r="P466" s="627"/>
      <c r="Q466" s="627"/>
      <c r="R466" s="627"/>
    </row>
    <row r="467" ht="16.5" customHeight="1">
      <c r="A467" s="650"/>
      <c r="B467" s="650"/>
      <c r="C467" s="651"/>
      <c r="D467" s="651"/>
      <c r="E467" s="651"/>
      <c r="F467" s="651"/>
      <c r="G467" s="683"/>
      <c r="H467" s="651"/>
      <c r="I467" s="651"/>
      <c r="J467" s="651"/>
      <c r="K467" s="651"/>
      <c r="L467" s="653"/>
      <c r="M467" s="653"/>
      <c r="N467" s="653"/>
      <c r="O467" s="651"/>
      <c r="P467" s="627"/>
      <c r="Q467" s="627"/>
      <c r="R467" s="627"/>
    </row>
    <row r="468" ht="16.5" customHeight="1">
      <c r="A468" s="650"/>
      <c r="B468" s="650"/>
      <c r="C468" s="651"/>
      <c r="D468" s="651"/>
      <c r="E468" s="651"/>
      <c r="F468" s="651"/>
      <c r="G468" s="683"/>
      <c r="H468" s="651"/>
      <c r="I468" s="651"/>
      <c r="J468" s="651"/>
      <c r="K468" s="651"/>
      <c r="L468" s="653"/>
      <c r="M468" s="653"/>
      <c r="N468" s="653"/>
      <c r="O468" s="651"/>
      <c r="P468" s="627"/>
      <c r="Q468" s="627"/>
      <c r="R468" s="627"/>
    </row>
    <row r="469" ht="16.5" customHeight="1">
      <c r="A469" s="650"/>
      <c r="B469" s="650"/>
      <c r="C469" s="651"/>
      <c r="D469" s="651"/>
      <c r="E469" s="651"/>
      <c r="F469" s="651"/>
      <c r="G469" s="683"/>
      <c r="H469" s="651"/>
      <c r="I469" s="651"/>
      <c r="J469" s="651"/>
      <c r="K469" s="651"/>
      <c r="L469" s="653"/>
      <c r="M469" s="653"/>
      <c r="N469" s="653"/>
      <c r="O469" s="651"/>
      <c r="P469" s="627"/>
      <c r="Q469" s="627"/>
      <c r="R469" s="627"/>
    </row>
    <row r="470" ht="16.5" customHeight="1">
      <c r="A470" s="650"/>
      <c r="B470" s="650"/>
      <c r="C470" s="651"/>
      <c r="D470" s="651"/>
      <c r="E470" s="651"/>
      <c r="F470" s="651"/>
      <c r="G470" s="683"/>
      <c r="H470" s="651"/>
      <c r="I470" s="651"/>
      <c r="J470" s="651"/>
      <c r="K470" s="651"/>
      <c r="L470" s="653"/>
      <c r="M470" s="653"/>
      <c r="N470" s="653"/>
      <c r="O470" s="651"/>
      <c r="P470" s="627"/>
      <c r="Q470" s="627"/>
      <c r="R470" s="627"/>
    </row>
    <row r="471" ht="16.5" customHeight="1">
      <c r="A471" s="650"/>
      <c r="B471" s="650"/>
      <c r="C471" s="651"/>
      <c r="D471" s="651"/>
      <c r="E471" s="651"/>
      <c r="F471" s="651"/>
      <c r="G471" s="683"/>
      <c r="H471" s="651"/>
      <c r="I471" s="651"/>
      <c r="J471" s="651"/>
      <c r="K471" s="651"/>
      <c r="L471" s="653"/>
      <c r="M471" s="653"/>
      <c r="N471" s="653"/>
      <c r="O471" s="651"/>
      <c r="P471" s="627"/>
      <c r="Q471" s="627"/>
      <c r="R471" s="627"/>
    </row>
    <row r="472" ht="16.5" customHeight="1">
      <c r="A472" s="650"/>
      <c r="B472" s="650"/>
      <c r="C472" s="651"/>
      <c r="D472" s="651"/>
      <c r="E472" s="651"/>
      <c r="F472" s="651"/>
      <c r="G472" s="683"/>
      <c r="H472" s="651"/>
      <c r="I472" s="651"/>
      <c r="J472" s="651"/>
      <c r="K472" s="651"/>
      <c r="L472" s="653"/>
      <c r="M472" s="653"/>
      <c r="N472" s="653"/>
      <c r="O472" s="651"/>
      <c r="P472" s="627"/>
      <c r="Q472" s="627"/>
      <c r="R472" s="627"/>
    </row>
    <row r="473" ht="16.5" customHeight="1">
      <c r="A473" s="650"/>
      <c r="B473" s="650"/>
      <c r="C473" s="651"/>
      <c r="D473" s="651"/>
      <c r="E473" s="651"/>
      <c r="F473" s="651"/>
      <c r="G473" s="683"/>
      <c r="H473" s="651"/>
      <c r="I473" s="651"/>
      <c r="J473" s="651"/>
      <c r="K473" s="651"/>
      <c r="L473" s="653"/>
      <c r="M473" s="653"/>
      <c r="N473" s="653"/>
      <c r="O473" s="651"/>
      <c r="P473" s="627"/>
      <c r="Q473" s="627"/>
      <c r="R473" s="627"/>
    </row>
    <row r="474" ht="16.5" customHeight="1">
      <c r="A474" s="650"/>
      <c r="B474" s="650"/>
      <c r="C474" s="651"/>
      <c r="D474" s="651"/>
      <c r="E474" s="651"/>
      <c r="F474" s="651"/>
      <c r="G474" s="683"/>
      <c r="H474" s="651"/>
      <c r="I474" s="651"/>
      <c r="J474" s="651"/>
      <c r="K474" s="651"/>
      <c r="L474" s="653"/>
      <c r="M474" s="653"/>
      <c r="N474" s="653"/>
      <c r="O474" s="651"/>
      <c r="P474" s="627"/>
      <c r="Q474" s="627"/>
      <c r="R474" s="627"/>
    </row>
    <row r="475" ht="16.5" customHeight="1">
      <c r="A475" s="650"/>
      <c r="B475" s="650"/>
      <c r="C475" s="651"/>
      <c r="D475" s="651"/>
      <c r="E475" s="651"/>
      <c r="F475" s="651"/>
      <c r="G475" s="683"/>
      <c r="H475" s="651"/>
      <c r="I475" s="651"/>
      <c r="J475" s="651"/>
      <c r="K475" s="651"/>
      <c r="L475" s="653"/>
      <c r="M475" s="653"/>
      <c r="N475" s="653"/>
      <c r="O475" s="651"/>
      <c r="P475" s="627"/>
      <c r="Q475" s="627"/>
      <c r="R475" s="627"/>
    </row>
    <row r="476" ht="16.5" customHeight="1">
      <c r="A476" s="650"/>
      <c r="B476" s="650"/>
      <c r="C476" s="651"/>
      <c r="D476" s="651"/>
      <c r="E476" s="651"/>
      <c r="F476" s="651"/>
      <c r="G476" s="683"/>
      <c r="H476" s="651"/>
      <c r="I476" s="651"/>
      <c r="J476" s="651"/>
      <c r="K476" s="651"/>
      <c r="L476" s="653"/>
      <c r="M476" s="653"/>
      <c r="N476" s="653"/>
      <c r="O476" s="651"/>
      <c r="P476" s="627"/>
      <c r="Q476" s="627"/>
      <c r="R476" s="627"/>
    </row>
    <row r="477" ht="16.5" customHeight="1">
      <c r="A477" s="650"/>
      <c r="B477" s="650"/>
      <c r="C477" s="651"/>
      <c r="D477" s="651"/>
      <c r="E477" s="651"/>
      <c r="F477" s="651"/>
      <c r="G477" s="683"/>
      <c r="H477" s="651"/>
      <c r="I477" s="651"/>
      <c r="J477" s="651"/>
      <c r="K477" s="651"/>
      <c r="L477" s="653"/>
      <c r="M477" s="653"/>
      <c r="N477" s="653"/>
      <c r="O477" s="651"/>
      <c r="P477" s="627"/>
      <c r="Q477" s="627"/>
      <c r="R477" s="627"/>
    </row>
    <row r="478" ht="16.5" customHeight="1">
      <c r="A478" s="650"/>
      <c r="B478" s="650"/>
      <c r="C478" s="651"/>
      <c r="D478" s="651"/>
      <c r="E478" s="651"/>
      <c r="F478" s="651"/>
      <c r="G478" s="683"/>
      <c r="H478" s="651"/>
      <c r="I478" s="651"/>
      <c r="J478" s="651"/>
      <c r="K478" s="651"/>
      <c r="L478" s="653"/>
      <c r="M478" s="653"/>
      <c r="N478" s="653"/>
      <c r="O478" s="651"/>
      <c r="P478" s="627"/>
      <c r="Q478" s="627"/>
      <c r="R478" s="627"/>
    </row>
    <row r="479" ht="16.5" customHeight="1">
      <c r="A479" s="650"/>
      <c r="B479" s="650"/>
      <c r="C479" s="651"/>
      <c r="D479" s="651"/>
      <c r="E479" s="651"/>
      <c r="F479" s="651"/>
      <c r="G479" s="683"/>
      <c r="H479" s="651"/>
      <c r="I479" s="651"/>
      <c r="J479" s="651"/>
      <c r="K479" s="651"/>
      <c r="L479" s="653"/>
      <c r="M479" s="653"/>
      <c r="N479" s="653"/>
      <c r="O479" s="651"/>
      <c r="P479" s="627"/>
      <c r="Q479" s="627"/>
      <c r="R479" s="627"/>
    </row>
    <row r="480" ht="16.5" customHeight="1">
      <c r="A480" s="650"/>
      <c r="B480" s="650"/>
      <c r="C480" s="651"/>
      <c r="D480" s="651"/>
      <c r="E480" s="651"/>
      <c r="F480" s="651"/>
      <c r="G480" s="683"/>
      <c r="H480" s="651"/>
      <c r="I480" s="651"/>
      <c r="J480" s="651"/>
      <c r="K480" s="651"/>
      <c r="L480" s="653"/>
      <c r="M480" s="653"/>
      <c r="N480" s="653"/>
      <c r="O480" s="651"/>
      <c r="P480" s="627"/>
      <c r="Q480" s="627"/>
      <c r="R480" s="627"/>
    </row>
    <row r="481" ht="16.5" customHeight="1">
      <c r="A481" s="650"/>
      <c r="B481" s="650"/>
      <c r="C481" s="651"/>
      <c r="D481" s="651"/>
      <c r="E481" s="651"/>
      <c r="F481" s="651"/>
      <c r="G481" s="683"/>
      <c r="H481" s="651"/>
      <c r="I481" s="651"/>
      <c r="J481" s="651"/>
      <c r="K481" s="651"/>
      <c r="L481" s="653"/>
      <c r="M481" s="653"/>
      <c r="N481" s="653"/>
      <c r="O481" s="651"/>
      <c r="P481" s="627"/>
      <c r="Q481" s="627"/>
      <c r="R481" s="627"/>
    </row>
    <row r="482" ht="16.5" customHeight="1">
      <c r="A482" s="650"/>
      <c r="B482" s="650"/>
      <c r="C482" s="651"/>
      <c r="D482" s="651"/>
      <c r="E482" s="651"/>
      <c r="F482" s="651"/>
      <c r="G482" s="683"/>
      <c r="H482" s="651"/>
      <c r="I482" s="651"/>
      <c r="J482" s="651"/>
      <c r="K482" s="651"/>
      <c r="L482" s="653"/>
      <c r="M482" s="653"/>
      <c r="N482" s="653"/>
      <c r="O482" s="651"/>
      <c r="P482" s="627"/>
      <c r="Q482" s="627"/>
      <c r="R482" s="627"/>
    </row>
    <row r="483" ht="16.5" customHeight="1">
      <c r="A483" s="650"/>
      <c r="B483" s="650"/>
      <c r="C483" s="651"/>
      <c r="D483" s="651"/>
      <c r="E483" s="651"/>
      <c r="F483" s="651"/>
      <c r="G483" s="683"/>
      <c r="H483" s="651"/>
      <c r="I483" s="651"/>
      <c r="J483" s="651"/>
      <c r="K483" s="651"/>
      <c r="L483" s="653"/>
      <c r="M483" s="653"/>
      <c r="N483" s="653"/>
      <c r="O483" s="651"/>
      <c r="P483" s="627"/>
      <c r="Q483" s="627"/>
      <c r="R483" s="627"/>
    </row>
    <row r="484" ht="16.5" customHeight="1">
      <c r="A484" s="650"/>
      <c r="B484" s="650"/>
      <c r="C484" s="651"/>
      <c r="D484" s="651"/>
      <c r="E484" s="651"/>
      <c r="F484" s="651"/>
      <c r="G484" s="683"/>
      <c r="H484" s="651"/>
      <c r="I484" s="651"/>
      <c r="J484" s="651"/>
      <c r="K484" s="651"/>
      <c r="L484" s="653"/>
      <c r="M484" s="653"/>
      <c r="N484" s="653"/>
      <c r="O484" s="651"/>
      <c r="P484" s="627"/>
      <c r="Q484" s="627"/>
      <c r="R484" s="627"/>
    </row>
    <row r="485" ht="16.5" customHeight="1">
      <c r="A485" s="650"/>
      <c r="B485" s="650"/>
      <c r="C485" s="651"/>
      <c r="D485" s="651"/>
      <c r="E485" s="651"/>
      <c r="F485" s="651"/>
      <c r="G485" s="683"/>
      <c r="H485" s="651"/>
      <c r="I485" s="651"/>
      <c r="J485" s="651"/>
      <c r="K485" s="651"/>
      <c r="L485" s="653"/>
      <c r="M485" s="653"/>
      <c r="N485" s="653"/>
      <c r="O485" s="651"/>
      <c r="P485" s="627"/>
      <c r="Q485" s="627"/>
      <c r="R485" s="627"/>
    </row>
    <row r="486" ht="16.5" customHeight="1">
      <c r="A486" s="650"/>
      <c r="B486" s="650"/>
      <c r="C486" s="651"/>
      <c r="D486" s="651"/>
      <c r="E486" s="651"/>
      <c r="F486" s="651"/>
      <c r="G486" s="683"/>
      <c r="H486" s="651"/>
      <c r="I486" s="651"/>
      <c r="J486" s="651"/>
      <c r="K486" s="651"/>
      <c r="L486" s="653"/>
      <c r="M486" s="653"/>
      <c r="N486" s="653"/>
      <c r="O486" s="651"/>
      <c r="P486" s="627"/>
      <c r="Q486" s="627"/>
      <c r="R486" s="627"/>
    </row>
    <row r="487" ht="16.5" customHeight="1">
      <c r="A487" s="650"/>
      <c r="B487" s="650"/>
      <c r="C487" s="651"/>
      <c r="D487" s="651"/>
      <c r="E487" s="651"/>
      <c r="F487" s="651"/>
      <c r="G487" s="683"/>
      <c r="H487" s="651"/>
      <c r="I487" s="651"/>
      <c r="J487" s="651"/>
      <c r="K487" s="651"/>
      <c r="L487" s="653"/>
      <c r="M487" s="653"/>
      <c r="N487" s="653"/>
      <c r="O487" s="651"/>
      <c r="P487" s="627"/>
      <c r="Q487" s="627"/>
      <c r="R487" s="627"/>
    </row>
    <row r="488" ht="16.5" customHeight="1">
      <c r="A488" s="650"/>
      <c r="B488" s="650"/>
      <c r="C488" s="651"/>
      <c r="D488" s="651"/>
      <c r="E488" s="651"/>
      <c r="F488" s="651"/>
      <c r="G488" s="683"/>
      <c r="H488" s="651"/>
      <c r="I488" s="651"/>
      <c r="J488" s="651"/>
      <c r="K488" s="651"/>
      <c r="L488" s="653"/>
      <c r="M488" s="653"/>
      <c r="N488" s="653"/>
      <c r="O488" s="651"/>
      <c r="P488" s="627"/>
      <c r="Q488" s="627"/>
      <c r="R488" s="627"/>
    </row>
    <row r="489" ht="16.5" customHeight="1">
      <c r="A489" s="650"/>
      <c r="B489" s="650"/>
      <c r="C489" s="651"/>
      <c r="D489" s="651"/>
      <c r="E489" s="651"/>
      <c r="F489" s="651"/>
      <c r="G489" s="683"/>
      <c r="H489" s="651"/>
      <c r="I489" s="651"/>
      <c r="J489" s="651"/>
      <c r="K489" s="651"/>
      <c r="L489" s="653"/>
      <c r="M489" s="653"/>
      <c r="N489" s="653"/>
      <c r="O489" s="651"/>
      <c r="P489" s="627"/>
      <c r="Q489" s="627"/>
      <c r="R489" s="627"/>
    </row>
    <row r="490" ht="16.5" customHeight="1">
      <c r="A490" s="650"/>
      <c r="B490" s="650"/>
      <c r="C490" s="651"/>
      <c r="D490" s="651"/>
      <c r="E490" s="651"/>
      <c r="F490" s="651"/>
      <c r="G490" s="683"/>
      <c r="H490" s="651"/>
      <c r="I490" s="651"/>
      <c r="J490" s="651"/>
      <c r="K490" s="651"/>
      <c r="L490" s="653"/>
      <c r="M490" s="653"/>
      <c r="N490" s="653"/>
      <c r="O490" s="651"/>
      <c r="P490" s="627"/>
      <c r="Q490" s="627"/>
      <c r="R490" s="627"/>
    </row>
    <row r="491" ht="16.5" customHeight="1">
      <c r="A491" s="650"/>
      <c r="B491" s="650"/>
      <c r="C491" s="651"/>
      <c r="D491" s="651"/>
      <c r="E491" s="651"/>
      <c r="F491" s="651"/>
      <c r="G491" s="683"/>
      <c r="H491" s="651"/>
      <c r="I491" s="651"/>
      <c r="J491" s="651"/>
      <c r="K491" s="651"/>
      <c r="L491" s="653"/>
      <c r="M491" s="653"/>
      <c r="N491" s="653"/>
      <c r="O491" s="651"/>
      <c r="P491" s="627"/>
      <c r="Q491" s="627"/>
      <c r="R491" s="627"/>
    </row>
    <row r="492" ht="16.5" customHeight="1">
      <c r="A492" s="650"/>
      <c r="B492" s="650"/>
      <c r="C492" s="651"/>
      <c r="D492" s="651"/>
      <c r="E492" s="651"/>
      <c r="F492" s="651"/>
      <c r="G492" s="683"/>
      <c r="H492" s="651"/>
      <c r="I492" s="651"/>
      <c r="J492" s="651"/>
      <c r="K492" s="651"/>
      <c r="L492" s="653"/>
      <c r="M492" s="653"/>
      <c r="N492" s="653"/>
      <c r="O492" s="651"/>
      <c r="P492" s="627"/>
      <c r="Q492" s="627"/>
      <c r="R492" s="627"/>
    </row>
    <row r="493" ht="16.5" customHeight="1">
      <c r="A493" s="650"/>
      <c r="B493" s="650"/>
      <c r="C493" s="651"/>
      <c r="D493" s="651"/>
      <c r="E493" s="651"/>
      <c r="F493" s="651"/>
      <c r="G493" s="683"/>
      <c r="H493" s="651"/>
      <c r="I493" s="651"/>
      <c r="J493" s="651"/>
      <c r="K493" s="651"/>
      <c r="L493" s="653"/>
      <c r="M493" s="653"/>
      <c r="N493" s="653"/>
      <c r="O493" s="651"/>
      <c r="P493" s="627"/>
      <c r="Q493" s="627"/>
      <c r="R493" s="627"/>
    </row>
    <row r="494" ht="16.5" customHeight="1">
      <c r="A494" s="650"/>
      <c r="B494" s="650"/>
      <c r="C494" s="651"/>
      <c r="D494" s="651"/>
      <c r="E494" s="651"/>
      <c r="F494" s="651"/>
      <c r="G494" s="683"/>
      <c r="H494" s="651"/>
      <c r="I494" s="651"/>
      <c r="J494" s="651"/>
      <c r="K494" s="651"/>
      <c r="L494" s="653"/>
      <c r="M494" s="653"/>
      <c r="N494" s="653"/>
      <c r="O494" s="651"/>
      <c r="P494" s="627"/>
      <c r="Q494" s="627"/>
      <c r="R494" s="627"/>
    </row>
    <row r="495" ht="16.5" customHeight="1">
      <c r="A495" s="650"/>
      <c r="B495" s="650"/>
      <c r="C495" s="651"/>
      <c r="D495" s="651"/>
      <c r="E495" s="651"/>
      <c r="F495" s="651"/>
      <c r="G495" s="683"/>
      <c r="H495" s="651"/>
      <c r="I495" s="651"/>
      <c r="J495" s="651"/>
      <c r="K495" s="651"/>
      <c r="L495" s="653"/>
      <c r="M495" s="653"/>
      <c r="N495" s="653"/>
      <c r="O495" s="651"/>
      <c r="P495" s="627"/>
      <c r="Q495" s="627"/>
      <c r="R495" s="627"/>
    </row>
    <row r="496" ht="16.5" customHeight="1">
      <c r="A496" s="650"/>
      <c r="B496" s="650"/>
      <c r="C496" s="651"/>
      <c r="D496" s="651"/>
      <c r="E496" s="651"/>
      <c r="F496" s="651"/>
      <c r="G496" s="683"/>
      <c r="H496" s="651"/>
      <c r="I496" s="651"/>
      <c r="J496" s="651"/>
      <c r="K496" s="651"/>
      <c r="L496" s="653"/>
      <c r="M496" s="653"/>
      <c r="N496" s="653"/>
      <c r="O496" s="651"/>
      <c r="P496" s="627"/>
      <c r="Q496" s="627"/>
      <c r="R496" s="627"/>
    </row>
    <row r="497" ht="16.5" customHeight="1">
      <c r="A497" s="650"/>
      <c r="B497" s="650"/>
      <c r="C497" s="651"/>
      <c r="D497" s="651"/>
      <c r="E497" s="651"/>
      <c r="F497" s="651"/>
      <c r="G497" s="683"/>
      <c r="H497" s="651"/>
      <c r="I497" s="651"/>
      <c r="J497" s="651"/>
      <c r="K497" s="651"/>
      <c r="L497" s="653"/>
      <c r="M497" s="653"/>
      <c r="N497" s="653"/>
      <c r="O497" s="651"/>
      <c r="P497" s="627"/>
      <c r="Q497" s="627"/>
      <c r="R497" s="627"/>
    </row>
    <row r="498" ht="16.5" customHeight="1">
      <c r="A498" s="650"/>
      <c r="B498" s="650"/>
      <c r="C498" s="651"/>
      <c r="D498" s="651"/>
      <c r="E498" s="651"/>
      <c r="F498" s="651"/>
      <c r="G498" s="683"/>
      <c r="H498" s="651"/>
      <c r="I498" s="651"/>
      <c r="J498" s="651"/>
      <c r="K498" s="651"/>
      <c r="L498" s="653"/>
      <c r="M498" s="653"/>
      <c r="N498" s="653"/>
      <c r="O498" s="651"/>
      <c r="P498" s="627"/>
      <c r="Q498" s="627"/>
      <c r="R498" s="627"/>
    </row>
    <row r="499" ht="16.5" customHeight="1">
      <c r="A499" s="650"/>
      <c r="B499" s="650"/>
      <c r="C499" s="651"/>
      <c r="D499" s="651"/>
      <c r="E499" s="651"/>
      <c r="F499" s="651"/>
      <c r="G499" s="683"/>
      <c r="H499" s="651"/>
      <c r="I499" s="651"/>
      <c r="J499" s="651"/>
      <c r="K499" s="651"/>
      <c r="L499" s="653"/>
      <c r="M499" s="653"/>
      <c r="N499" s="653"/>
      <c r="O499" s="651"/>
      <c r="P499" s="627"/>
      <c r="Q499" s="627"/>
      <c r="R499" s="627"/>
    </row>
    <row r="500" ht="16.5" customHeight="1">
      <c r="A500" s="650"/>
      <c r="B500" s="650"/>
      <c r="C500" s="651"/>
      <c r="D500" s="651"/>
      <c r="E500" s="651"/>
      <c r="F500" s="651"/>
      <c r="G500" s="683"/>
      <c r="H500" s="651"/>
      <c r="I500" s="651"/>
      <c r="J500" s="651"/>
      <c r="K500" s="651"/>
      <c r="L500" s="653"/>
      <c r="M500" s="653"/>
      <c r="N500" s="653"/>
      <c r="O500" s="651"/>
      <c r="P500" s="627"/>
      <c r="Q500" s="627"/>
      <c r="R500" s="627"/>
    </row>
    <row r="501" ht="16.5" customHeight="1">
      <c r="A501" s="650"/>
      <c r="B501" s="650"/>
      <c r="C501" s="651"/>
      <c r="D501" s="651"/>
      <c r="E501" s="651"/>
      <c r="F501" s="651"/>
      <c r="G501" s="683"/>
      <c r="H501" s="651"/>
      <c r="I501" s="651"/>
      <c r="J501" s="651"/>
      <c r="K501" s="651"/>
      <c r="L501" s="653"/>
      <c r="M501" s="653"/>
      <c r="N501" s="653"/>
      <c r="O501" s="651"/>
      <c r="P501" s="627"/>
      <c r="Q501" s="627"/>
      <c r="R501" s="627"/>
    </row>
    <row r="502" ht="16.5" customHeight="1">
      <c r="A502" s="650"/>
      <c r="B502" s="650"/>
      <c r="C502" s="651"/>
      <c r="D502" s="651"/>
      <c r="E502" s="651"/>
      <c r="F502" s="651"/>
      <c r="G502" s="683"/>
      <c r="H502" s="651"/>
      <c r="I502" s="651"/>
      <c r="J502" s="651"/>
      <c r="K502" s="651"/>
      <c r="L502" s="653"/>
      <c r="M502" s="653"/>
      <c r="N502" s="653"/>
      <c r="O502" s="651"/>
      <c r="P502" s="627"/>
      <c r="Q502" s="627"/>
      <c r="R502" s="627"/>
    </row>
    <row r="503" ht="16.5" customHeight="1">
      <c r="A503" s="650"/>
      <c r="B503" s="650"/>
      <c r="C503" s="651"/>
      <c r="D503" s="651"/>
      <c r="E503" s="651"/>
      <c r="F503" s="651"/>
      <c r="G503" s="683"/>
      <c r="H503" s="651"/>
      <c r="I503" s="651"/>
      <c r="J503" s="651"/>
      <c r="K503" s="651"/>
      <c r="L503" s="653"/>
      <c r="M503" s="653"/>
      <c r="N503" s="653"/>
      <c r="O503" s="651"/>
      <c r="P503" s="627"/>
      <c r="Q503" s="627"/>
      <c r="R503" s="627"/>
    </row>
    <row r="504" ht="16.5" customHeight="1">
      <c r="A504" s="650"/>
      <c r="B504" s="650"/>
      <c r="C504" s="651"/>
      <c r="D504" s="651"/>
      <c r="E504" s="651"/>
      <c r="F504" s="651"/>
      <c r="G504" s="683"/>
      <c r="H504" s="651"/>
      <c r="I504" s="651"/>
      <c r="J504" s="651"/>
      <c r="K504" s="651"/>
      <c r="L504" s="653"/>
      <c r="M504" s="653"/>
      <c r="N504" s="653"/>
      <c r="O504" s="651"/>
      <c r="P504" s="627"/>
      <c r="Q504" s="627"/>
      <c r="R504" s="627"/>
    </row>
    <row r="505" ht="16.5" customHeight="1">
      <c r="A505" s="650"/>
      <c r="B505" s="650"/>
      <c r="C505" s="651"/>
      <c r="D505" s="651"/>
      <c r="E505" s="651"/>
      <c r="F505" s="651"/>
      <c r="G505" s="683"/>
      <c r="H505" s="651"/>
      <c r="I505" s="651"/>
      <c r="J505" s="651"/>
      <c r="K505" s="651"/>
      <c r="L505" s="653"/>
      <c r="M505" s="653"/>
      <c r="N505" s="653"/>
      <c r="O505" s="651"/>
      <c r="P505" s="627"/>
      <c r="Q505" s="627"/>
      <c r="R505" s="627"/>
    </row>
    <row r="506" ht="16.5" customHeight="1">
      <c r="A506" s="650"/>
      <c r="B506" s="650"/>
      <c r="C506" s="651"/>
      <c r="D506" s="651"/>
      <c r="E506" s="651"/>
      <c r="F506" s="651"/>
      <c r="G506" s="683"/>
      <c r="H506" s="651"/>
      <c r="I506" s="651"/>
      <c r="J506" s="651"/>
      <c r="K506" s="651"/>
      <c r="L506" s="653"/>
      <c r="M506" s="653"/>
      <c r="N506" s="653"/>
      <c r="O506" s="651"/>
      <c r="P506" s="627"/>
      <c r="Q506" s="627"/>
      <c r="R506" s="627"/>
    </row>
    <row r="507" ht="16.5" customHeight="1">
      <c r="A507" s="650"/>
      <c r="B507" s="650"/>
      <c r="C507" s="651"/>
      <c r="D507" s="651"/>
      <c r="E507" s="651"/>
      <c r="F507" s="651"/>
      <c r="G507" s="683"/>
      <c r="H507" s="651"/>
      <c r="I507" s="651"/>
      <c r="J507" s="651"/>
      <c r="K507" s="651"/>
      <c r="L507" s="653"/>
      <c r="M507" s="653"/>
      <c r="N507" s="653"/>
      <c r="O507" s="651"/>
      <c r="P507" s="627"/>
      <c r="Q507" s="627"/>
      <c r="R507" s="627"/>
    </row>
    <row r="508" ht="16.5" customHeight="1">
      <c r="A508" s="650"/>
      <c r="B508" s="650"/>
      <c r="C508" s="651"/>
      <c r="D508" s="651"/>
      <c r="E508" s="651"/>
      <c r="F508" s="651"/>
      <c r="G508" s="683"/>
      <c r="H508" s="651"/>
      <c r="I508" s="651"/>
      <c r="J508" s="651"/>
      <c r="K508" s="651"/>
      <c r="L508" s="653"/>
      <c r="M508" s="653"/>
      <c r="N508" s="653"/>
      <c r="O508" s="651"/>
      <c r="P508" s="627"/>
      <c r="Q508" s="627"/>
      <c r="R508" s="627"/>
    </row>
    <row r="509" ht="16.5" customHeight="1">
      <c r="A509" s="650"/>
      <c r="B509" s="650"/>
      <c r="C509" s="651"/>
      <c r="D509" s="651"/>
      <c r="E509" s="651"/>
      <c r="F509" s="651"/>
      <c r="G509" s="683"/>
      <c r="H509" s="651"/>
      <c r="I509" s="651"/>
      <c r="J509" s="651"/>
      <c r="K509" s="651"/>
      <c r="L509" s="653"/>
      <c r="M509" s="653"/>
      <c r="N509" s="653"/>
      <c r="O509" s="651"/>
      <c r="P509" s="627"/>
      <c r="Q509" s="627"/>
      <c r="R509" s="627"/>
    </row>
    <row r="510" ht="16.5" customHeight="1">
      <c r="A510" s="650"/>
      <c r="B510" s="650"/>
      <c r="C510" s="651"/>
      <c r="D510" s="651"/>
      <c r="E510" s="651"/>
      <c r="F510" s="651"/>
      <c r="G510" s="683"/>
      <c r="H510" s="651"/>
      <c r="I510" s="651"/>
      <c r="J510" s="651"/>
      <c r="K510" s="651"/>
      <c r="L510" s="653"/>
      <c r="M510" s="653"/>
      <c r="N510" s="653"/>
      <c r="O510" s="651"/>
      <c r="P510" s="627"/>
      <c r="Q510" s="627"/>
      <c r="R510" s="627"/>
    </row>
    <row r="511" ht="16.5" customHeight="1">
      <c r="A511" s="650"/>
      <c r="B511" s="650"/>
      <c r="C511" s="651"/>
      <c r="D511" s="651"/>
      <c r="E511" s="651"/>
      <c r="F511" s="651"/>
      <c r="G511" s="683"/>
      <c r="H511" s="651"/>
      <c r="I511" s="651"/>
      <c r="J511" s="651"/>
      <c r="K511" s="651"/>
      <c r="L511" s="653"/>
      <c r="M511" s="653"/>
      <c r="N511" s="653"/>
      <c r="O511" s="651"/>
      <c r="P511" s="627"/>
      <c r="Q511" s="627"/>
      <c r="R511" s="627"/>
    </row>
    <row r="512" ht="16.5" customHeight="1">
      <c r="A512" s="650"/>
      <c r="B512" s="650"/>
      <c r="C512" s="651"/>
      <c r="D512" s="651"/>
      <c r="E512" s="651"/>
      <c r="F512" s="651"/>
      <c r="G512" s="683"/>
      <c r="H512" s="651"/>
      <c r="I512" s="651"/>
      <c r="J512" s="651"/>
      <c r="K512" s="651"/>
      <c r="L512" s="653"/>
      <c r="M512" s="653"/>
      <c r="N512" s="653"/>
      <c r="O512" s="651"/>
      <c r="P512" s="627"/>
      <c r="Q512" s="627"/>
      <c r="R512" s="627"/>
    </row>
    <row r="513" ht="16.5" customHeight="1">
      <c r="A513" s="650"/>
      <c r="B513" s="650"/>
      <c r="C513" s="651"/>
      <c r="D513" s="651"/>
      <c r="E513" s="651"/>
      <c r="F513" s="651"/>
      <c r="G513" s="683"/>
      <c r="H513" s="651"/>
      <c r="I513" s="651"/>
      <c r="J513" s="651"/>
      <c r="K513" s="651"/>
      <c r="L513" s="653"/>
      <c r="M513" s="653"/>
      <c r="N513" s="653"/>
      <c r="O513" s="651"/>
      <c r="P513" s="627"/>
      <c r="Q513" s="627"/>
      <c r="R513" s="627"/>
    </row>
    <row r="514" ht="16.5" customHeight="1">
      <c r="A514" s="650"/>
      <c r="B514" s="650"/>
      <c r="C514" s="651"/>
      <c r="D514" s="651"/>
      <c r="E514" s="651"/>
      <c r="F514" s="651"/>
      <c r="G514" s="683"/>
      <c r="H514" s="651"/>
      <c r="I514" s="651"/>
      <c r="J514" s="651"/>
      <c r="K514" s="651"/>
      <c r="L514" s="653"/>
      <c r="M514" s="653"/>
      <c r="N514" s="653"/>
      <c r="O514" s="651"/>
      <c r="P514" s="627"/>
      <c r="Q514" s="627"/>
      <c r="R514" s="627"/>
    </row>
    <row r="515" ht="16.5" customHeight="1">
      <c r="A515" s="650"/>
      <c r="B515" s="650"/>
      <c r="C515" s="651"/>
      <c r="D515" s="651"/>
      <c r="E515" s="651"/>
      <c r="F515" s="651"/>
      <c r="G515" s="683"/>
      <c r="H515" s="651"/>
      <c r="I515" s="651"/>
      <c r="J515" s="651"/>
      <c r="K515" s="651"/>
      <c r="L515" s="653"/>
      <c r="M515" s="653"/>
      <c r="N515" s="653"/>
      <c r="O515" s="651"/>
      <c r="P515" s="627"/>
      <c r="Q515" s="627"/>
      <c r="R515" s="627"/>
    </row>
    <row r="516" ht="16.5" customHeight="1">
      <c r="A516" s="650"/>
      <c r="B516" s="650"/>
      <c r="C516" s="651"/>
      <c r="D516" s="651"/>
      <c r="E516" s="651"/>
      <c r="F516" s="651"/>
      <c r="G516" s="683"/>
      <c r="H516" s="651"/>
      <c r="I516" s="651"/>
      <c r="J516" s="651"/>
      <c r="K516" s="651"/>
      <c r="L516" s="653"/>
      <c r="M516" s="653"/>
      <c r="N516" s="653"/>
      <c r="O516" s="651"/>
      <c r="P516" s="627"/>
      <c r="Q516" s="627"/>
      <c r="R516" s="627"/>
    </row>
    <row r="517" ht="16.5" customHeight="1">
      <c r="A517" s="650"/>
      <c r="B517" s="650"/>
      <c r="C517" s="651"/>
      <c r="D517" s="651"/>
      <c r="E517" s="651"/>
      <c r="F517" s="651"/>
      <c r="G517" s="683"/>
      <c r="H517" s="651"/>
      <c r="I517" s="651"/>
      <c r="J517" s="651"/>
      <c r="K517" s="651"/>
      <c r="L517" s="653"/>
      <c r="M517" s="653"/>
      <c r="N517" s="653"/>
      <c r="O517" s="651"/>
      <c r="P517" s="627"/>
      <c r="Q517" s="627"/>
      <c r="R517" s="627"/>
    </row>
    <row r="518" ht="16.5" customHeight="1">
      <c r="A518" s="650"/>
      <c r="B518" s="650"/>
      <c r="C518" s="651"/>
      <c r="D518" s="651"/>
      <c r="E518" s="651"/>
      <c r="F518" s="651"/>
      <c r="G518" s="683"/>
      <c r="H518" s="651"/>
      <c r="I518" s="651"/>
      <c r="J518" s="651"/>
      <c r="K518" s="651"/>
      <c r="L518" s="653"/>
      <c r="M518" s="653"/>
      <c r="N518" s="653"/>
      <c r="O518" s="651"/>
      <c r="P518" s="627"/>
      <c r="Q518" s="627"/>
      <c r="R518" s="627"/>
    </row>
    <row r="519" ht="16.5" customHeight="1">
      <c r="A519" s="650"/>
      <c r="B519" s="650"/>
      <c r="C519" s="651"/>
      <c r="D519" s="651"/>
      <c r="E519" s="651"/>
      <c r="F519" s="651"/>
      <c r="G519" s="683"/>
      <c r="H519" s="651"/>
      <c r="I519" s="651"/>
      <c r="J519" s="651"/>
      <c r="K519" s="651"/>
      <c r="L519" s="653"/>
      <c r="M519" s="653"/>
      <c r="N519" s="653"/>
      <c r="O519" s="651"/>
      <c r="P519" s="627"/>
      <c r="Q519" s="627"/>
      <c r="R519" s="627"/>
    </row>
    <row r="520" ht="16.5" customHeight="1">
      <c r="A520" s="650"/>
      <c r="B520" s="650"/>
      <c r="C520" s="651"/>
      <c r="D520" s="651"/>
      <c r="E520" s="651"/>
      <c r="F520" s="651"/>
      <c r="G520" s="683"/>
      <c r="H520" s="651"/>
      <c r="I520" s="651"/>
      <c r="J520" s="651"/>
      <c r="K520" s="651"/>
      <c r="L520" s="653"/>
      <c r="M520" s="653"/>
      <c r="N520" s="653"/>
      <c r="O520" s="651"/>
      <c r="P520" s="627"/>
      <c r="Q520" s="627"/>
      <c r="R520" s="627"/>
    </row>
    <row r="521" ht="16.5" customHeight="1">
      <c r="A521" s="650"/>
      <c r="B521" s="650"/>
      <c r="C521" s="651"/>
      <c r="D521" s="651"/>
      <c r="E521" s="651"/>
      <c r="F521" s="651"/>
      <c r="G521" s="683"/>
      <c r="H521" s="651"/>
      <c r="I521" s="651"/>
      <c r="J521" s="651"/>
      <c r="K521" s="651"/>
      <c r="L521" s="653"/>
      <c r="M521" s="653"/>
      <c r="N521" s="653"/>
      <c r="O521" s="651"/>
      <c r="P521" s="627"/>
      <c r="Q521" s="627"/>
      <c r="R521" s="627"/>
    </row>
    <row r="522" ht="16.5" customHeight="1">
      <c r="A522" s="650"/>
      <c r="B522" s="650"/>
      <c r="C522" s="651"/>
      <c r="D522" s="651"/>
      <c r="E522" s="651"/>
      <c r="F522" s="651"/>
      <c r="G522" s="683"/>
      <c r="H522" s="651"/>
      <c r="I522" s="651"/>
      <c r="J522" s="651"/>
      <c r="K522" s="651"/>
      <c r="L522" s="653"/>
      <c r="M522" s="653"/>
      <c r="N522" s="653"/>
      <c r="O522" s="651"/>
      <c r="P522" s="627"/>
      <c r="Q522" s="627"/>
      <c r="R522" s="627"/>
    </row>
    <row r="523" ht="16.5" customHeight="1">
      <c r="A523" s="650"/>
      <c r="B523" s="650"/>
      <c r="C523" s="651"/>
      <c r="D523" s="651"/>
      <c r="E523" s="651"/>
      <c r="F523" s="651"/>
      <c r="G523" s="683"/>
      <c r="H523" s="651"/>
      <c r="I523" s="651"/>
      <c r="J523" s="651"/>
      <c r="K523" s="651"/>
      <c r="L523" s="653"/>
      <c r="M523" s="653"/>
      <c r="N523" s="653"/>
      <c r="O523" s="651"/>
      <c r="P523" s="627"/>
      <c r="Q523" s="627"/>
      <c r="R523" s="627"/>
    </row>
    <row r="524" ht="16.5" customHeight="1">
      <c r="A524" s="650"/>
      <c r="B524" s="650"/>
      <c r="C524" s="651"/>
      <c r="D524" s="651"/>
      <c r="E524" s="651"/>
      <c r="F524" s="651"/>
      <c r="G524" s="683"/>
      <c r="H524" s="651"/>
      <c r="I524" s="651"/>
      <c r="J524" s="651"/>
      <c r="K524" s="651"/>
      <c r="L524" s="653"/>
      <c r="M524" s="653"/>
      <c r="N524" s="653"/>
      <c r="O524" s="651"/>
      <c r="P524" s="627"/>
      <c r="Q524" s="627"/>
      <c r="R524" s="627"/>
    </row>
    <row r="525" ht="16.5" customHeight="1">
      <c r="A525" s="650"/>
      <c r="B525" s="650"/>
      <c r="C525" s="651"/>
      <c r="D525" s="651"/>
      <c r="E525" s="651"/>
      <c r="F525" s="651"/>
      <c r="G525" s="683"/>
      <c r="H525" s="651"/>
      <c r="I525" s="651"/>
      <c r="J525" s="651"/>
      <c r="K525" s="651"/>
      <c r="L525" s="653"/>
      <c r="M525" s="653"/>
      <c r="N525" s="653"/>
      <c r="O525" s="651"/>
      <c r="P525" s="627"/>
      <c r="Q525" s="627"/>
      <c r="R525" s="627"/>
    </row>
    <row r="526" ht="16.5" customHeight="1">
      <c r="A526" s="650"/>
      <c r="B526" s="650"/>
      <c r="C526" s="651"/>
      <c r="D526" s="651"/>
      <c r="E526" s="651"/>
      <c r="F526" s="651"/>
      <c r="G526" s="683"/>
      <c r="H526" s="651"/>
      <c r="I526" s="651"/>
      <c r="J526" s="651"/>
      <c r="K526" s="651"/>
      <c r="L526" s="653"/>
      <c r="M526" s="653"/>
      <c r="N526" s="653"/>
      <c r="O526" s="651"/>
      <c r="P526" s="627"/>
      <c r="Q526" s="627"/>
      <c r="R526" s="627"/>
    </row>
    <row r="527" ht="16.5" customHeight="1">
      <c r="A527" s="650"/>
      <c r="B527" s="650"/>
      <c r="C527" s="651"/>
      <c r="D527" s="651"/>
      <c r="E527" s="651"/>
      <c r="F527" s="651"/>
      <c r="G527" s="683"/>
      <c r="H527" s="651"/>
      <c r="I527" s="651"/>
      <c r="J527" s="651"/>
      <c r="K527" s="651"/>
      <c r="L527" s="653"/>
      <c r="M527" s="653"/>
      <c r="N527" s="653"/>
      <c r="O527" s="651"/>
      <c r="P527" s="627"/>
      <c r="Q527" s="627"/>
      <c r="R527" s="627"/>
    </row>
    <row r="528" ht="16.5" customHeight="1">
      <c r="A528" s="650"/>
      <c r="B528" s="650"/>
      <c r="C528" s="651"/>
      <c r="D528" s="651"/>
      <c r="E528" s="651"/>
      <c r="F528" s="651"/>
      <c r="G528" s="683"/>
      <c r="H528" s="651"/>
      <c r="I528" s="651"/>
      <c r="J528" s="651"/>
      <c r="K528" s="651"/>
      <c r="L528" s="653"/>
      <c r="M528" s="653"/>
      <c r="N528" s="653"/>
      <c r="O528" s="651"/>
      <c r="P528" s="627"/>
      <c r="Q528" s="627"/>
      <c r="R528" s="627"/>
    </row>
    <row r="529" ht="16.5" customHeight="1">
      <c r="A529" s="650"/>
      <c r="B529" s="650"/>
      <c r="C529" s="651"/>
      <c r="D529" s="651"/>
      <c r="E529" s="651"/>
      <c r="F529" s="651"/>
      <c r="G529" s="683"/>
      <c r="H529" s="651"/>
      <c r="I529" s="651"/>
      <c r="J529" s="651"/>
      <c r="K529" s="651"/>
      <c r="L529" s="653"/>
      <c r="M529" s="653"/>
      <c r="N529" s="653"/>
      <c r="O529" s="651"/>
      <c r="P529" s="627"/>
      <c r="Q529" s="627"/>
      <c r="R529" s="627"/>
    </row>
    <row r="530" ht="16.5" customHeight="1">
      <c r="A530" s="650"/>
      <c r="B530" s="650"/>
      <c r="C530" s="651"/>
      <c r="D530" s="651"/>
      <c r="E530" s="651"/>
      <c r="F530" s="651"/>
      <c r="G530" s="683"/>
      <c r="H530" s="651"/>
      <c r="I530" s="651"/>
      <c r="J530" s="651"/>
      <c r="K530" s="651"/>
      <c r="L530" s="653"/>
      <c r="M530" s="653"/>
      <c r="N530" s="653"/>
      <c r="O530" s="651"/>
      <c r="P530" s="627"/>
      <c r="Q530" s="627"/>
      <c r="R530" s="627"/>
    </row>
    <row r="531" ht="16.5" customHeight="1">
      <c r="A531" s="650"/>
      <c r="B531" s="650"/>
      <c r="C531" s="651"/>
      <c r="D531" s="651"/>
      <c r="E531" s="651"/>
      <c r="F531" s="651"/>
      <c r="G531" s="683"/>
      <c r="H531" s="651"/>
      <c r="I531" s="651"/>
      <c r="J531" s="651"/>
      <c r="K531" s="651"/>
      <c r="L531" s="653"/>
      <c r="M531" s="653"/>
      <c r="N531" s="653"/>
      <c r="O531" s="651"/>
      <c r="P531" s="627"/>
      <c r="Q531" s="627"/>
      <c r="R531" s="627"/>
    </row>
    <row r="532" ht="16.5" customHeight="1">
      <c r="A532" s="650"/>
      <c r="B532" s="650"/>
      <c r="C532" s="651"/>
      <c r="D532" s="651"/>
      <c r="E532" s="651"/>
      <c r="F532" s="651"/>
      <c r="G532" s="683"/>
      <c r="H532" s="651"/>
      <c r="I532" s="651"/>
      <c r="J532" s="651"/>
      <c r="K532" s="651"/>
      <c r="L532" s="653"/>
      <c r="M532" s="653"/>
      <c r="N532" s="653"/>
      <c r="O532" s="651"/>
      <c r="P532" s="627"/>
      <c r="Q532" s="627"/>
      <c r="R532" s="627"/>
    </row>
    <row r="533" ht="16.5" customHeight="1">
      <c r="A533" s="650"/>
      <c r="B533" s="650"/>
      <c r="C533" s="651"/>
      <c r="D533" s="651"/>
      <c r="E533" s="651"/>
      <c r="F533" s="651"/>
      <c r="G533" s="683"/>
      <c r="H533" s="651"/>
      <c r="I533" s="651"/>
      <c r="J533" s="651"/>
      <c r="K533" s="651"/>
      <c r="L533" s="653"/>
      <c r="M533" s="653"/>
      <c r="N533" s="653"/>
      <c r="O533" s="651"/>
      <c r="P533" s="627"/>
      <c r="Q533" s="627"/>
      <c r="R533" s="627"/>
    </row>
    <row r="534" ht="16.5" customHeight="1">
      <c r="A534" s="650"/>
      <c r="B534" s="650"/>
      <c r="C534" s="651"/>
      <c r="D534" s="651"/>
      <c r="E534" s="651"/>
      <c r="F534" s="651"/>
      <c r="G534" s="683"/>
      <c r="H534" s="651"/>
      <c r="I534" s="651"/>
      <c r="J534" s="651"/>
      <c r="K534" s="651"/>
      <c r="L534" s="653"/>
      <c r="M534" s="653"/>
      <c r="N534" s="653"/>
      <c r="O534" s="651"/>
      <c r="P534" s="627"/>
      <c r="Q534" s="627"/>
      <c r="R534" s="627"/>
    </row>
    <row r="535" ht="16.5" customHeight="1">
      <c r="A535" s="650"/>
      <c r="B535" s="650"/>
      <c r="C535" s="651"/>
      <c r="D535" s="651"/>
      <c r="E535" s="651"/>
      <c r="F535" s="651"/>
      <c r="G535" s="683"/>
      <c r="H535" s="651"/>
      <c r="I535" s="651"/>
      <c r="J535" s="651"/>
      <c r="K535" s="651"/>
      <c r="L535" s="653"/>
      <c r="M535" s="653"/>
      <c r="N535" s="653"/>
      <c r="O535" s="651"/>
      <c r="P535" s="627"/>
      <c r="Q535" s="627"/>
      <c r="R535" s="627"/>
    </row>
    <row r="536" ht="16.5" customHeight="1">
      <c r="A536" s="650"/>
      <c r="B536" s="650"/>
      <c r="C536" s="651"/>
      <c r="D536" s="651"/>
      <c r="E536" s="651"/>
      <c r="F536" s="651"/>
      <c r="G536" s="683"/>
      <c r="H536" s="651"/>
      <c r="I536" s="651"/>
      <c r="J536" s="651"/>
      <c r="K536" s="651"/>
      <c r="L536" s="653"/>
      <c r="M536" s="653"/>
      <c r="N536" s="653"/>
      <c r="O536" s="651"/>
      <c r="P536" s="627"/>
      <c r="Q536" s="627"/>
      <c r="R536" s="627"/>
    </row>
    <row r="537" ht="16.5" customHeight="1">
      <c r="A537" s="650"/>
      <c r="B537" s="650"/>
      <c r="C537" s="651"/>
      <c r="D537" s="651"/>
      <c r="E537" s="651"/>
      <c r="F537" s="651"/>
      <c r="G537" s="683"/>
      <c r="H537" s="651"/>
      <c r="I537" s="651"/>
      <c r="J537" s="651"/>
      <c r="K537" s="651"/>
      <c r="L537" s="653"/>
      <c r="M537" s="653"/>
      <c r="N537" s="653"/>
      <c r="O537" s="651"/>
      <c r="P537" s="627"/>
      <c r="Q537" s="627"/>
      <c r="R537" s="627"/>
    </row>
    <row r="538" ht="16.5" customHeight="1">
      <c r="A538" s="650"/>
      <c r="B538" s="650"/>
      <c r="C538" s="651"/>
      <c r="D538" s="651"/>
      <c r="E538" s="651"/>
      <c r="F538" s="651"/>
      <c r="G538" s="683"/>
      <c r="H538" s="651"/>
      <c r="I538" s="651"/>
      <c r="J538" s="651"/>
      <c r="K538" s="651"/>
      <c r="L538" s="653"/>
      <c r="M538" s="653"/>
      <c r="N538" s="653"/>
      <c r="O538" s="651"/>
      <c r="P538" s="627"/>
      <c r="Q538" s="627"/>
      <c r="R538" s="627"/>
    </row>
    <row r="539" ht="16.5" customHeight="1">
      <c r="A539" s="650"/>
      <c r="B539" s="650"/>
      <c r="C539" s="651"/>
      <c r="D539" s="651"/>
      <c r="E539" s="651"/>
      <c r="F539" s="651"/>
      <c r="G539" s="683"/>
      <c r="H539" s="651"/>
      <c r="I539" s="651"/>
      <c r="J539" s="651"/>
      <c r="K539" s="651"/>
      <c r="L539" s="653"/>
      <c r="M539" s="653"/>
      <c r="N539" s="653"/>
      <c r="O539" s="651"/>
      <c r="P539" s="627"/>
      <c r="Q539" s="627"/>
      <c r="R539" s="627"/>
    </row>
    <row r="540" ht="16.5" customHeight="1">
      <c r="A540" s="650"/>
      <c r="B540" s="650"/>
      <c r="C540" s="651"/>
      <c r="D540" s="651"/>
      <c r="E540" s="651"/>
      <c r="F540" s="651"/>
      <c r="G540" s="683"/>
      <c r="H540" s="651"/>
      <c r="I540" s="651"/>
      <c r="J540" s="651"/>
      <c r="K540" s="651"/>
      <c r="L540" s="653"/>
      <c r="M540" s="653"/>
      <c r="N540" s="653"/>
      <c r="O540" s="651"/>
      <c r="P540" s="627"/>
      <c r="Q540" s="627"/>
      <c r="R540" s="627"/>
    </row>
    <row r="541" ht="16.5" customHeight="1">
      <c r="A541" s="650"/>
      <c r="B541" s="650"/>
      <c r="C541" s="651"/>
      <c r="D541" s="651"/>
      <c r="E541" s="651"/>
      <c r="F541" s="651"/>
      <c r="G541" s="683"/>
      <c r="H541" s="651"/>
      <c r="I541" s="651"/>
      <c r="J541" s="651"/>
      <c r="K541" s="651"/>
      <c r="L541" s="653"/>
      <c r="M541" s="653"/>
      <c r="N541" s="653"/>
      <c r="O541" s="651"/>
      <c r="P541" s="627"/>
      <c r="Q541" s="627"/>
      <c r="R541" s="627"/>
    </row>
    <row r="542" ht="16.5" customHeight="1">
      <c r="A542" s="650"/>
      <c r="B542" s="650"/>
      <c r="C542" s="651"/>
      <c r="D542" s="651"/>
      <c r="E542" s="651"/>
      <c r="F542" s="651"/>
      <c r="G542" s="683"/>
      <c r="H542" s="651"/>
      <c r="I542" s="651"/>
      <c r="J542" s="651"/>
      <c r="K542" s="651"/>
      <c r="L542" s="653"/>
      <c r="M542" s="653"/>
      <c r="N542" s="653"/>
      <c r="O542" s="651"/>
      <c r="P542" s="627"/>
      <c r="Q542" s="627"/>
      <c r="R542" s="627"/>
    </row>
    <row r="543" ht="16.5" customHeight="1">
      <c r="A543" s="650"/>
      <c r="B543" s="650"/>
      <c r="C543" s="651"/>
      <c r="D543" s="651"/>
      <c r="E543" s="651"/>
      <c r="F543" s="651"/>
      <c r="G543" s="683"/>
      <c r="H543" s="651"/>
      <c r="I543" s="651"/>
      <c r="J543" s="651"/>
      <c r="K543" s="651"/>
      <c r="L543" s="653"/>
      <c r="M543" s="653"/>
      <c r="N543" s="653"/>
      <c r="O543" s="651"/>
      <c r="P543" s="627"/>
      <c r="Q543" s="627"/>
      <c r="R543" s="627"/>
    </row>
    <row r="544" ht="16.5" customHeight="1">
      <c r="A544" s="650"/>
      <c r="B544" s="650"/>
      <c r="C544" s="651"/>
      <c r="D544" s="651"/>
      <c r="E544" s="651"/>
      <c r="F544" s="651"/>
      <c r="G544" s="683"/>
      <c r="H544" s="651"/>
      <c r="I544" s="651"/>
      <c r="J544" s="651"/>
      <c r="K544" s="651"/>
      <c r="L544" s="653"/>
      <c r="M544" s="653"/>
      <c r="N544" s="653"/>
      <c r="O544" s="651"/>
      <c r="P544" s="627"/>
      <c r="Q544" s="627"/>
      <c r="R544" s="627"/>
    </row>
    <row r="545" ht="16.5" customHeight="1">
      <c r="A545" s="650"/>
      <c r="B545" s="650"/>
      <c r="C545" s="651"/>
      <c r="D545" s="651"/>
      <c r="E545" s="651"/>
      <c r="F545" s="651"/>
      <c r="G545" s="683"/>
      <c r="H545" s="651"/>
      <c r="I545" s="651"/>
      <c r="J545" s="651"/>
      <c r="K545" s="651"/>
      <c r="L545" s="653"/>
      <c r="M545" s="653"/>
      <c r="N545" s="653"/>
      <c r="O545" s="651"/>
      <c r="P545" s="627"/>
      <c r="Q545" s="627"/>
      <c r="R545" s="627"/>
    </row>
    <row r="546" ht="16.5" customHeight="1">
      <c r="A546" s="650"/>
      <c r="B546" s="650"/>
      <c r="C546" s="651"/>
      <c r="D546" s="651"/>
      <c r="E546" s="651"/>
      <c r="F546" s="651"/>
      <c r="G546" s="683"/>
      <c r="H546" s="651"/>
      <c r="I546" s="651"/>
      <c r="J546" s="651"/>
      <c r="K546" s="651"/>
      <c r="L546" s="653"/>
      <c r="M546" s="653"/>
      <c r="N546" s="653"/>
      <c r="O546" s="651"/>
      <c r="P546" s="627"/>
      <c r="Q546" s="627"/>
      <c r="R546" s="627"/>
    </row>
    <row r="547" ht="16.5" customHeight="1">
      <c r="A547" s="650"/>
      <c r="B547" s="650"/>
      <c r="C547" s="651"/>
      <c r="D547" s="651"/>
      <c r="E547" s="651"/>
      <c r="F547" s="651"/>
      <c r="G547" s="683"/>
      <c r="H547" s="651"/>
      <c r="I547" s="651"/>
      <c r="J547" s="651"/>
      <c r="K547" s="651"/>
      <c r="L547" s="653"/>
      <c r="M547" s="653"/>
      <c r="N547" s="653"/>
      <c r="O547" s="651"/>
      <c r="P547" s="627"/>
      <c r="Q547" s="627"/>
      <c r="R547" s="627"/>
    </row>
    <row r="548" ht="16.5" customHeight="1">
      <c r="A548" s="650"/>
      <c r="B548" s="650"/>
      <c r="C548" s="651"/>
      <c r="D548" s="651"/>
      <c r="E548" s="651"/>
      <c r="F548" s="651"/>
      <c r="G548" s="683"/>
      <c r="H548" s="651"/>
      <c r="I548" s="651"/>
      <c r="J548" s="651"/>
      <c r="K548" s="651"/>
      <c r="L548" s="653"/>
      <c r="M548" s="653"/>
      <c r="N548" s="653"/>
      <c r="O548" s="651"/>
      <c r="P548" s="627"/>
      <c r="Q548" s="627"/>
      <c r="R548" s="627"/>
    </row>
    <row r="549" ht="16.5" customHeight="1">
      <c r="A549" s="650"/>
      <c r="B549" s="650"/>
      <c r="C549" s="651"/>
      <c r="D549" s="651"/>
      <c r="E549" s="651"/>
      <c r="F549" s="651"/>
      <c r="G549" s="683"/>
      <c r="H549" s="651"/>
      <c r="I549" s="651"/>
      <c r="J549" s="651"/>
      <c r="K549" s="651"/>
      <c r="L549" s="653"/>
      <c r="M549" s="653"/>
      <c r="N549" s="653"/>
      <c r="O549" s="651"/>
      <c r="P549" s="627"/>
      <c r="Q549" s="627"/>
      <c r="R549" s="627"/>
    </row>
    <row r="550" ht="16.5" customHeight="1">
      <c r="A550" s="650"/>
      <c r="B550" s="650"/>
      <c r="C550" s="651"/>
      <c r="D550" s="651"/>
      <c r="E550" s="651"/>
      <c r="F550" s="651"/>
      <c r="G550" s="683"/>
      <c r="H550" s="651"/>
      <c r="I550" s="651"/>
      <c r="J550" s="651"/>
      <c r="K550" s="651"/>
      <c r="L550" s="653"/>
      <c r="M550" s="653"/>
      <c r="N550" s="653"/>
      <c r="O550" s="651"/>
      <c r="P550" s="627"/>
      <c r="Q550" s="627"/>
      <c r="R550" s="627"/>
    </row>
    <row r="551" ht="16.5" customHeight="1">
      <c r="A551" s="650"/>
      <c r="B551" s="650"/>
      <c r="C551" s="651"/>
      <c r="D551" s="651"/>
      <c r="E551" s="651"/>
      <c r="F551" s="651"/>
      <c r="G551" s="683"/>
      <c r="H551" s="651"/>
      <c r="I551" s="651"/>
      <c r="J551" s="651"/>
      <c r="K551" s="651"/>
      <c r="L551" s="653"/>
      <c r="M551" s="653"/>
      <c r="N551" s="653"/>
      <c r="O551" s="651"/>
      <c r="P551" s="627"/>
      <c r="Q551" s="627"/>
      <c r="R551" s="627"/>
    </row>
    <row r="552" ht="16.5" customHeight="1">
      <c r="A552" s="650"/>
      <c r="B552" s="650"/>
      <c r="C552" s="651"/>
      <c r="D552" s="651"/>
      <c r="E552" s="651"/>
      <c r="F552" s="651"/>
      <c r="G552" s="683"/>
      <c r="H552" s="651"/>
      <c r="I552" s="651"/>
      <c r="J552" s="651"/>
      <c r="K552" s="651"/>
      <c r="L552" s="653"/>
      <c r="M552" s="653"/>
      <c r="N552" s="653"/>
      <c r="O552" s="651"/>
      <c r="P552" s="627"/>
      <c r="Q552" s="627"/>
      <c r="R552" s="627"/>
    </row>
    <row r="553" ht="16.5" customHeight="1">
      <c r="A553" s="650"/>
      <c r="B553" s="650"/>
      <c r="C553" s="651"/>
      <c r="D553" s="651"/>
      <c r="E553" s="651"/>
      <c r="F553" s="651"/>
      <c r="G553" s="683"/>
      <c r="H553" s="651"/>
      <c r="I553" s="651"/>
      <c r="J553" s="651"/>
      <c r="K553" s="651"/>
      <c r="L553" s="653"/>
      <c r="M553" s="653"/>
      <c r="N553" s="653"/>
      <c r="O553" s="651"/>
      <c r="P553" s="627"/>
      <c r="Q553" s="627"/>
      <c r="R553" s="627"/>
    </row>
    <row r="554" ht="16.5" customHeight="1">
      <c r="A554" s="650"/>
      <c r="B554" s="650"/>
      <c r="C554" s="651"/>
      <c r="D554" s="651"/>
      <c r="E554" s="651"/>
      <c r="F554" s="651"/>
      <c r="G554" s="683"/>
      <c r="H554" s="651"/>
      <c r="I554" s="651"/>
      <c r="J554" s="651"/>
      <c r="K554" s="651"/>
      <c r="L554" s="653"/>
      <c r="M554" s="653"/>
      <c r="N554" s="653"/>
      <c r="O554" s="651"/>
      <c r="P554" s="627"/>
      <c r="Q554" s="627"/>
      <c r="R554" s="627"/>
    </row>
    <row r="555" ht="16.5" customHeight="1">
      <c r="A555" s="650"/>
      <c r="B555" s="650"/>
      <c r="C555" s="651"/>
      <c r="D555" s="651"/>
      <c r="E555" s="651"/>
      <c r="F555" s="651"/>
      <c r="G555" s="683"/>
      <c r="H555" s="651"/>
      <c r="I555" s="651"/>
      <c r="J555" s="651"/>
      <c r="K555" s="651"/>
      <c r="L555" s="653"/>
      <c r="M555" s="653"/>
      <c r="N555" s="653"/>
      <c r="O555" s="651"/>
      <c r="P555" s="627"/>
      <c r="Q555" s="627"/>
      <c r="R555" s="627"/>
    </row>
    <row r="556" ht="16.5" customHeight="1">
      <c r="A556" s="650"/>
      <c r="B556" s="650"/>
      <c r="C556" s="651"/>
      <c r="D556" s="651"/>
      <c r="E556" s="651"/>
      <c r="F556" s="651"/>
      <c r="G556" s="683"/>
      <c r="H556" s="651"/>
      <c r="I556" s="651"/>
      <c r="J556" s="651"/>
      <c r="K556" s="651"/>
      <c r="L556" s="653"/>
      <c r="M556" s="653"/>
      <c r="N556" s="653"/>
      <c r="O556" s="651"/>
      <c r="P556" s="627"/>
      <c r="Q556" s="627"/>
      <c r="R556" s="627"/>
    </row>
    <row r="557" ht="16.5" customHeight="1">
      <c r="A557" s="650"/>
      <c r="B557" s="650"/>
      <c r="C557" s="651"/>
      <c r="D557" s="651"/>
      <c r="E557" s="651"/>
      <c r="F557" s="651"/>
      <c r="G557" s="683"/>
      <c r="H557" s="651"/>
      <c r="I557" s="651"/>
      <c r="J557" s="651"/>
      <c r="K557" s="651"/>
      <c r="L557" s="653"/>
      <c r="M557" s="653"/>
      <c r="N557" s="653"/>
      <c r="O557" s="651"/>
      <c r="P557" s="627"/>
      <c r="Q557" s="627"/>
      <c r="R557" s="627"/>
    </row>
    <row r="558" ht="16.5" customHeight="1">
      <c r="A558" s="650"/>
      <c r="B558" s="650"/>
      <c r="C558" s="651"/>
      <c r="D558" s="651"/>
      <c r="E558" s="651"/>
      <c r="F558" s="651"/>
      <c r="G558" s="683"/>
      <c r="H558" s="651"/>
      <c r="I558" s="651"/>
      <c r="J558" s="651"/>
      <c r="K558" s="651"/>
      <c r="L558" s="653"/>
      <c r="M558" s="653"/>
      <c r="N558" s="653"/>
      <c r="O558" s="651"/>
      <c r="P558" s="627"/>
      <c r="Q558" s="627"/>
      <c r="R558" s="627"/>
    </row>
    <row r="559" ht="16.5" customHeight="1">
      <c r="A559" s="650"/>
      <c r="B559" s="650"/>
      <c r="C559" s="651"/>
      <c r="D559" s="651"/>
      <c r="E559" s="651"/>
      <c r="F559" s="651"/>
      <c r="G559" s="683"/>
      <c r="H559" s="651"/>
      <c r="I559" s="651"/>
      <c r="J559" s="651"/>
      <c r="K559" s="651"/>
      <c r="L559" s="653"/>
      <c r="M559" s="653"/>
      <c r="N559" s="653"/>
      <c r="O559" s="651"/>
      <c r="P559" s="627"/>
      <c r="Q559" s="627"/>
      <c r="R559" s="627"/>
    </row>
    <row r="560" ht="16.5" customHeight="1">
      <c r="A560" s="650"/>
      <c r="B560" s="650"/>
      <c r="C560" s="651"/>
      <c r="D560" s="651"/>
      <c r="E560" s="651"/>
      <c r="F560" s="651"/>
      <c r="G560" s="683"/>
      <c r="H560" s="651"/>
      <c r="I560" s="651"/>
      <c r="J560" s="651"/>
      <c r="K560" s="651"/>
      <c r="L560" s="653"/>
      <c r="M560" s="653"/>
      <c r="N560" s="653"/>
      <c r="O560" s="651"/>
      <c r="P560" s="627"/>
      <c r="Q560" s="627"/>
      <c r="R560" s="627"/>
    </row>
    <row r="561" ht="16.5" customHeight="1">
      <c r="A561" s="650"/>
      <c r="B561" s="650"/>
      <c r="C561" s="651"/>
      <c r="D561" s="651"/>
      <c r="E561" s="651"/>
      <c r="F561" s="651"/>
      <c r="G561" s="683"/>
      <c r="H561" s="651"/>
      <c r="I561" s="651"/>
      <c r="J561" s="651"/>
      <c r="K561" s="651"/>
      <c r="L561" s="653"/>
      <c r="M561" s="653"/>
      <c r="N561" s="653"/>
      <c r="O561" s="651"/>
      <c r="P561" s="627"/>
      <c r="Q561" s="627"/>
      <c r="R561" s="627"/>
    </row>
    <row r="562" ht="16.5" customHeight="1">
      <c r="A562" s="650"/>
      <c r="B562" s="650"/>
      <c r="C562" s="651"/>
      <c r="D562" s="651"/>
      <c r="E562" s="651"/>
      <c r="F562" s="651"/>
      <c r="G562" s="683"/>
      <c r="H562" s="651"/>
      <c r="I562" s="651"/>
      <c r="J562" s="651"/>
      <c r="K562" s="651"/>
      <c r="L562" s="653"/>
      <c r="M562" s="653"/>
      <c r="N562" s="653"/>
      <c r="O562" s="651"/>
      <c r="P562" s="627"/>
      <c r="Q562" s="627"/>
      <c r="R562" s="627"/>
    </row>
    <row r="563" ht="16.5" customHeight="1">
      <c r="A563" s="650"/>
      <c r="B563" s="650"/>
      <c r="C563" s="651"/>
      <c r="D563" s="651"/>
      <c r="E563" s="651"/>
      <c r="F563" s="651"/>
      <c r="G563" s="683"/>
      <c r="H563" s="651"/>
      <c r="I563" s="651"/>
      <c r="J563" s="651"/>
      <c r="K563" s="651"/>
      <c r="L563" s="653"/>
      <c r="M563" s="653"/>
      <c r="N563" s="653"/>
      <c r="O563" s="651"/>
      <c r="P563" s="627"/>
      <c r="Q563" s="627"/>
      <c r="R563" s="627"/>
    </row>
    <row r="564" ht="16.5" customHeight="1">
      <c r="A564" s="650"/>
      <c r="B564" s="650"/>
      <c r="C564" s="651"/>
      <c r="D564" s="651"/>
      <c r="E564" s="651"/>
      <c r="F564" s="651"/>
      <c r="G564" s="683"/>
      <c r="H564" s="651"/>
      <c r="I564" s="651"/>
      <c r="J564" s="651"/>
      <c r="K564" s="651"/>
      <c r="L564" s="653"/>
      <c r="M564" s="653"/>
      <c r="N564" s="653"/>
      <c r="O564" s="651"/>
      <c r="P564" s="627"/>
      <c r="Q564" s="627"/>
      <c r="R564" s="627"/>
    </row>
    <row r="565" ht="16.5" customHeight="1">
      <c r="A565" s="650"/>
      <c r="B565" s="650"/>
      <c r="C565" s="651"/>
      <c r="D565" s="651"/>
      <c r="E565" s="651"/>
      <c r="F565" s="651"/>
      <c r="G565" s="683"/>
      <c r="H565" s="651"/>
      <c r="I565" s="651"/>
      <c r="J565" s="651"/>
      <c r="K565" s="651"/>
      <c r="L565" s="653"/>
      <c r="M565" s="653"/>
      <c r="N565" s="653"/>
      <c r="O565" s="651"/>
      <c r="P565" s="627"/>
      <c r="Q565" s="627"/>
      <c r="R565" s="627"/>
    </row>
    <row r="566" ht="16.5" customHeight="1">
      <c r="A566" s="650"/>
      <c r="B566" s="650"/>
      <c r="C566" s="651"/>
      <c r="D566" s="651"/>
      <c r="E566" s="651"/>
      <c r="F566" s="651"/>
      <c r="G566" s="683"/>
      <c r="H566" s="651"/>
      <c r="I566" s="651"/>
      <c r="J566" s="651"/>
      <c r="K566" s="651"/>
      <c r="L566" s="653"/>
      <c r="M566" s="653"/>
      <c r="N566" s="653"/>
      <c r="O566" s="651"/>
      <c r="P566" s="627"/>
      <c r="Q566" s="627"/>
      <c r="R566" s="627"/>
    </row>
    <row r="567" ht="16.5" customHeight="1">
      <c r="A567" s="650"/>
      <c r="B567" s="650"/>
      <c r="C567" s="651"/>
      <c r="D567" s="651"/>
      <c r="E567" s="651"/>
      <c r="F567" s="651"/>
      <c r="G567" s="683"/>
      <c r="H567" s="651"/>
      <c r="I567" s="651"/>
      <c r="J567" s="651"/>
      <c r="K567" s="651"/>
      <c r="L567" s="653"/>
      <c r="M567" s="653"/>
      <c r="N567" s="653"/>
      <c r="O567" s="651"/>
      <c r="P567" s="627"/>
      <c r="Q567" s="627"/>
      <c r="R567" s="627"/>
    </row>
    <row r="568" ht="16.5" customHeight="1">
      <c r="A568" s="650"/>
      <c r="B568" s="650"/>
      <c r="C568" s="651"/>
      <c r="D568" s="651"/>
      <c r="E568" s="651"/>
      <c r="F568" s="651"/>
      <c r="G568" s="683"/>
      <c r="H568" s="651"/>
      <c r="I568" s="651"/>
      <c r="J568" s="651"/>
      <c r="K568" s="651"/>
      <c r="L568" s="653"/>
      <c r="M568" s="653"/>
      <c r="N568" s="653"/>
      <c r="O568" s="651"/>
      <c r="P568" s="627"/>
      <c r="Q568" s="627"/>
      <c r="R568" s="627"/>
    </row>
    <row r="569" ht="16.5" customHeight="1">
      <c r="A569" s="650"/>
      <c r="B569" s="650"/>
      <c r="C569" s="651"/>
      <c r="D569" s="651"/>
      <c r="E569" s="651"/>
      <c r="F569" s="651"/>
      <c r="G569" s="683"/>
      <c r="H569" s="651"/>
      <c r="I569" s="651"/>
      <c r="J569" s="651"/>
      <c r="K569" s="651"/>
      <c r="L569" s="653"/>
      <c r="M569" s="653"/>
      <c r="N569" s="653"/>
      <c r="O569" s="651"/>
      <c r="P569" s="627"/>
      <c r="Q569" s="627"/>
      <c r="R569" s="627"/>
    </row>
    <row r="570" ht="16.5" customHeight="1">
      <c r="A570" s="650"/>
      <c r="B570" s="650"/>
      <c r="C570" s="651"/>
      <c r="D570" s="651"/>
      <c r="E570" s="651"/>
      <c r="F570" s="651"/>
      <c r="G570" s="683"/>
      <c r="H570" s="651"/>
      <c r="I570" s="651"/>
      <c r="J570" s="651"/>
      <c r="K570" s="651"/>
      <c r="L570" s="653"/>
      <c r="M570" s="653"/>
      <c r="N570" s="653"/>
      <c r="O570" s="651"/>
      <c r="P570" s="627"/>
      <c r="Q570" s="627"/>
      <c r="R570" s="627"/>
    </row>
    <row r="571" ht="16.5" customHeight="1">
      <c r="A571" s="650"/>
      <c r="B571" s="650"/>
      <c r="C571" s="651"/>
      <c r="D571" s="651"/>
      <c r="E571" s="651"/>
      <c r="F571" s="651"/>
      <c r="G571" s="683"/>
      <c r="H571" s="651"/>
      <c r="I571" s="651"/>
      <c r="J571" s="651"/>
      <c r="K571" s="651"/>
      <c r="L571" s="653"/>
      <c r="M571" s="653"/>
      <c r="N571" s="653"/>
      <c r="O571" s="651"/>
      <c r="P571" s="627"/>
      <c r="Q571" s="627"/>
      <c r="R571" s="627"/>
    </row>
    <row r="572" ht="16.5" customHeight="1">
      <c r="A572" s="650"/>
      <c r="B572" s="650"/>
      <c r="C572" s="651"/>
      <c r="D572" s="651"/>
      <c r="E572" s="651"/>
      <c r="F572" s="651"/>
      <c r="G572" s="683"/>
      <c r="H572" s="651"/>
      <c r="I572" s="651"/>
      <c r="J572" s="651"/>
      <c r="K572" s="651"/>
      <c r="L572" s="653"/>
      <c r="M572" s="653"/>
      <c r="N572" s="653"/>
      <c r="O572" s="651"/>
      <c r="P572" s="627"/>
      <c r="Q572" s="627"/>
      <c r="R572" s="627"/>
    </row>
    <row r="573" ht="16.5" customHeight="1">
      <c r="A573" s="650"/>
      <c r="B573" s="650"/>
      <c r="C573" s="651"/>
      <c r="D573" s="651"/>
      <c r="E573" s="651"/>
      <c r="F573" s="651"/>
      <c r="G573" s="683"/>
      <c r="H573" s="651"/>
      <c r="I573" s="651"/>
      <c r="J573" s="651"/>
      <c r="K573" s="651"/>
      <c r="L573" s="653"/>
      <c r="M573" s="653"/>
      <c r="N573" s="653"/>
      <c r="O573" s="651"/>
      <c r="P573" s="627"/>
      <c r="Q573" s="627"/>
      <c r="R573" s="627"/>
    </row>
    <row r="574" ht="16.5" customHeight="1">
      <c r="A574" s="650"/>
      <c r="B574" s="650"/>
      <c r="C574" s="651"/>
      <c r="D574" s="651"/>
      <c r="E574" s="651"/>
      <c r="F574" s="651"/>
      <c r="G574" s="683"/>
      <c r="H574" s="651"/>
      <c r="I574" s="651"/>
      <c r="J574" s="651"/>
      <c r="K574" s="651"/>
      <c r="L574" s="653"/>
      <c r="M574" s="653"/>
      <c r="N574" s="653"/>
      <c r="O574" s="651"/>
      <c r="P574" s="627"/>
      <c r="Q574" s="627"/>
      <c r="R574" s="627"/>
    </row>
    <row r="575" ht="16.5" customHeight="1">
      <c r="A575" s="650"/>
      <c r="B575" s="650"/>
      <c r="C575" s="651"/>
      <c r="D575" s="651"/>
      <c r="E575" s="651"/>
      <c r="F575" s="651"/>
      <c r="G575" s="683"/>
      <c r="H575" s="651"/>
      <c r="I575" s="651"/>
      <c r="J575" s="651"/>
      <c r="K575" s="651"/>
      <c r="L575" s="653"/>
      <c r="M575" s="653"/>
      <c r="N575" s="653"/>
      <c r="O575" s="651"/>
      <c r="P575" s="627"/>
      <c r="Q575" s="627"/>
      <c r="R575" s="627"/>
    </row>
    <row r="576" ht="16.5" customHeight="1">
      <c r="A576" s="650"/>
      <c r="B576" s="650"/>
      <c r="C576" s="651"/>
      <c r="D576" s="651"/>
      <c r="E576" s="651"/>
      <c r="F576" s="651"/>
      <c r="G576" s="683"/>
      <c r="H576" s="651"/>
      <c r="I576" s="651"/>
      <c r="J576" s="651"/>
      <c r="K576" s="651"/>
      <c r="L576" s="653"/>
      <c r="M576" s="653"/>
      <c r="N576" s="653"/>
      <c r="O576" s="651"/>
      <c r="P576" s="627"/>
      <c r="Q576" s="627"/>
      <c r="R576" s="627"/>
    </row>
    <row r="577" ht="16.5" customHeight="1">
      <c r="A577" s="650"/>
      <c r="B577" s="650"/>
      <c r="C577" s="651"/>
      <c r="D577" s="651"/>
      <c r="E577" s="651"/>
      <c r="F577" s="651"/>
      <c r="G577" s="683"/>
      <c r="H577" s="651"/>
      <c r="I577" s="651"/>
      <c r="J577" s="651"/>
      <c r="K577" s="651"/>
      <c r="L577" s="653"/>
      <c r="M577" s="653"/>
      <c r="N577" s="653"/>
      <c r="O577" s="651"/>
      <c r="P577" s="627"/>
      <c r="Q577" s="627"/>
      <c r="R577" s="627"/>
    </row>
    <row r="578" ht="16.5" customHeight="1">
      <c r="A578" s="650"/>
      <c r="B578" s="650"/>
      <c r="C578" s="651"/>
      <c r="D578" s="651"/>
      <c r="E578" s="651"/>
      <c r="F578" s="651"/>
      <c r="G578" s="683"/>
      <c r="H578" s="651"/>
      <c r="I578" s="651"/>
      <c r="J578" s="651"/>
      <c r="K578" s="651"/>
      <c r="L578" s="653"/>
      <c r="M578" s="653"/>
      <c r="N578" s="653"/>
      <c r="O578" s="651"/>
      <c r="P578" s="627"/>
      <c r="Q578" s="627"/>
      <c r="R578" s="627"/>
    </row>
    <row r="579" ht="16.5" customHeight="1">
      <c r="A579" s="650"/>
      <c r="B579" s="650"/>
      <c r="C579" s="651"/>
      <c r="D579" s="651"/>
      <c r="E579" s="651"/>
      <c r="F579" s="651"/>
      <c r="G579" s="683"/>
      <c r="H579" s="651"/>
      <c r="I579" s="651"/>
      <c r="J579" s="651"/>
      <c r="K579" s="651"/>
      <c r="L579" s="653"/>
      <c r="M579" s="653"/>
      <c r="N579" s="653"/>
      <c r="O579" s="651"/>
      <c r="P579" s="627"/>
      <c r="Q579" s="627"/>
      <c r="R579" s="627"/>
    </row>
    <row r="580" ht="16.5" customHeight="1">
      <c r="A580" s="650"/>
      <c r="B580" s="650"/>
      <c r="C580" s="651"/>
      <c r="D580" s="651"/>
      <c r="E580" s="651"/>
      <c r="F580" s="651"/>
      <c r="G580" s="683"/>
      <c r="H580" s="651"/>
      <c r="I580" s="651"/>
      <c r="J580" s="651"/>
      <c r="K580" s="651"/>
      <c r="L580" s="653"/>
      <c r="M580" s="653"/>
      <c r="N580" s="653"/>
      <c r="O580" s="651"/>
      <c r="P580" s="627"/>
      <c r="Q580" s="627"/>
      <c r="R580" s="627"/>
    </row>
    <row r="581" ht="16.5" customHeight="1">
      <c r="A581" s="650"/>
      <c r="B581" s="650"/>
      <c r="C581" s="651"/>
      <c r="D581" s="651"/>
      <c r="E581" s="651"/>
      <c r="F581" s="651"/>
      <c r="G581" s="683"/>
      <c r="H581" s="651"/>
      <c r="I581" s="651"/>
      <c r="J581" s="651"/>
      <c r="K581" s="651"/>
      <c r="L581" s="653"/>
      <c r="M581" s="653"/>
      <c r="N581" s="653"/>
      <c r="O581" s="651"/>
      <c r="P581" s="627"/>
      <c r="Q581" s="627"/>
      <c r="R581" s="627"/>
    </row>
    <row r="582" ht="16.5" customHeight="1">
      <c r="A582" s="650"/>
      <c r="B582" s="650"/>
      <c r="C582" s="651"/>
      <c r="D582" s="651"/>
      <c r="E582" s="651"/>
      <c r="F582" s="651"/>
      <c r="G582" s="683"/>
      <c r="H582" s="651"/>
      <c r="I582" s="651"/>
      <c r="J582" s="651"/>
      <c r="K582" s="651"/>
      <c r="L582" s="653"/>
      <c r="M582" s="653"/>
      <c r="N582" s="653"/>
      <c r="O582" s="651"/>
      <c r="P582" s="627"/>
      <c r="Q582" s="627"/>
      <c r="R582" s="627"/>
    </row>
    <row r="583" ht="16.5" customHeight="1">
      <c r="A583" s="650"/>
      <c r="B583" s="650"/>
      <c r="C583" s="651"/>
      <c r="D583" s="651"/>
      <c r="E583" s="651"/>
      <c r="F583" s="651"/>
      <c r="G583" s="683"/>
      <c r="H583" s="651"/>
      <c r="I583" s="651"/>
      <c r="J583" s="651"/>
      <c r="K583" s="651"/>
      <c r="L583" s="653"/>
      <c r="M583" s="653"/>
      <c r="N583" s="653"/>
      <c r="O583" s="651"/>
      <c r="P583" s="627"/>
      <c r="Q583" s="627"/>
      <c r="R583" s="627"/>
    </row>
    <row r="584" ht="16.5" customHeight="1">
      <c r="A584" s="650"/>
      <c r="B584" s="650"/>
      <c r="C584" s="651"/>
      <c r="D584" s="651"/>
      <c r="E584" s="651"/>
      <c r="F584" s="651"/>
      <c r="G584" s="683"/>
      <c r="H584" s="651"/>
      <c r="I584" s="651"/>
      <c r="J584" s="651"/>
      <c r="K584" s="651"/>
      <c r="L584" s="653"/>
      <c r="M584" s="653"/>
      <c r="N584" s="653"/>
      <c r="O584" s="651"/>
      <c r="P584" s="627"/>
      <c r="Q584" s="627"/>
      <c r="R584" s="627"/>
    </row>
    <row r="585" ht="16.5" customHeight="1">
      <c r="A585" s="650"/>
      <c r="B585" s="650"/>
      <c r="C585" s="651"/>
      <c r="D585" s="651"/>
      <c r="E585" s="651"/>
      <c r="F585" s="651"/>
      <c r="G585" s="683"/>
      <c r="H585" s="651"/>
      <c r="I585" s="651"/>
      <c r="J585" s="651"/>
      <c r="K585" s="651"/>
      <c r="L585" s="653"/>
      <c r="M585" s="653"/>
      <c r="N585" s="653"/>
      <c r="O585" s="651"/>
      <c r="P585" s="627"/>
      <c r="Q585" s="627"/>
      <c r="R585" s="627"/>
    </row>
    <row r="586" ht="16.5" customHeight="1">
      <c r="A586" s="650"/>
      <c r="B586" s="650"/>
      <c r="C586" s="651"/>
      <c r="D586" s="651"/>
      <c r="E586" s="651"/>
      <c r="F586" s="651"/>
      <c r="G586" s="683"/>
      <c r="H586" s="651"/>
      <c r="I586" s="651"/>
      <c r="J586" s="651"/>
      <c r="K586" s="651"/>
      <c r="L586" s="653"/>
      <c r="M586" s="653"/>
      <c r="N586" s="653"/>
      <c r="O586" s="651"/>
      <c r="P586" s="627"/>
      <c r="Q586" s="627"/>
      <c r="R586" s="627"/>
    </row>
    <row r="587" ht="16.5" customHeight="1">
      <c r="A587" s="650"/>
      <c r="B587" s="650"/>
      <c r="C587" s="651"/>
      <c r="D587" s="651"/>
      <c r="E587" s="651"/>
      <c r="F587" s="651"/>
      <c r="G587" s="683"/>
      <c r="H587" s="651"/>
      <c r="I587" s="651"/>
      <c r="J587" s="651"/>
      <c r="K587" s="651"/>
      <c r="L587" s="653"/>
      <c r="M587" s="653"/>
      <c r="N587" s="653"/>
      <c r="O587" s="651"/>
      <c r="P587" s="627"/>
      <c r="Q587" s="627"/>
      <c r="R587" s="627"/>
    </row>
    <row r="588" ht="16.5" customHeight="1">
      <c r="A588" s="650"/>
      <c r="B588" s="650"/>
      <c r="C588" s="651"/>
      <c r="D588" s="651"/>
      <c r="E588" s="651"/>
      <c r="F588" s="651"/>
      <c r="G588" s="683"/>
      <c r="H588" s="651"/>
      <c r="I588" s="651"/>
      <c r="J588" s="651"/>
      <c r="K588" s="651"/>
      <c r="L588" s="653"/>
      <c r="M588" s="653"/>
      <c r="N588" s="653"/>
      <c r="O588" s="651"/>
      <c r="P588" s="627"/>
      <c r="Q588" s="627"/>
      <c r="R588" s="627"/>
    </row>
    <row r="589" ht="16.5" customHeight="1">
      <c r="A589" s="650"/>
      <c r="B589" s="650"/>
      <c r="C589" s="651"/>
      <c r="D589" s="651"/>
      <c r="E589" s="651"/>
      <c r="F589" s="651"/>
      <c r="G589" s="683"/>
      <c r="H589" s="651"/>
      <c r="I589" s="651"/>
      <c r="J589" s="651"/>
      <c r="K589" s="651"/>
      <c r="L589" s="653"/>
      <c r="M589" s="653"/>
      <c r="N589" s="653"/>
      <c r="O589" s="651"/>
      <c r="P589" s="627"/>
      <c r="Q589" s="627"/>
      <c r="R589" s="627"/>
    </row>
    <row r="590" ht="16.5" customHeight="1">
      <c r="A590" s="650"/>
      <c r="B590" s="650"/>
      <c r="C590" s="651"/>
      <c r="D590" s="651"/>
      <c r="E590" s="651"/>
      <c r="F590" s="651"/>
      <c r="G590" s="683"/>
      <c r="H590" s="651"/>
      <c r="I590" s="651"/>
      <c r="J590" s="651"/>
      <c r="K590" s="651"/>
      <c r="L590" s="653"/>
      <c r="M590" s="653"/>
      <c r="N590" s="653"/>
      <c r="O590" s="651"/>
      <c r="P590" s="627"/>
      <c r="Q590" s="627"/>
      <c r="R590" s="627"/>
    </row>
    <row r="591" ht="16.5" customHeight="1">
      <c r="A591" s="650"/>
      <c r="B591" s="650"/>
      <c r="C591" s="651"/>
      <c r="D591" s="651"/>
      <c r="E591" s="651"/>
      <c r="F591" s="651"/>
      <c r="G591" s="683"/>
      <c r="H591" s="651"/>
      <c r="I591" s="651"/>
      <c r="J591" s="651"/>
      <c r="K591" s="651"/>
      <c r="L591" s="653"/>
      <c r="M591" s="653"/>
      <c r="N591" s="653"/>
      <c r="O591" s="651"/>
      <c r="P591" s="627"/>
      <c r="Q591" s="627"/>
      <c r="R591" s="627"/>
    </row>
    <row r="592" ht="16.5" customHeight="1">
      <c r="A592" s="650"/>
      <c r="B592" s="650"/>
      <c r="C592" s="651"/>
      <c r="D592" s="651"/>
      <c r="E592" s="651"/>
      <c r="F592" s="651"/>
      <c r="G592" s="683"/>
      <c r="H592" s="651"/>
      <c r="I592" s="651"/>
      <c r="J592" s="651"/>
      <c r="K592" s="651"/>
      <c r="L592" s="653"/>
      <c r="M592" s="653"/>
      <c r="N592" s="653"/>
      <c r="O592" s="651"/>
      <c r="P592" s="627"/>
      <c r="Q592" s="627"/>
      <c r="R592" s="627"/>
    </row>
    <row r="593" ht="16.5" customHeight="1">
      <c r="A593" s="650"/>
      <c r="B593" s="650"/>
      <c r="C593" s="651"/>
      <c r="D593" s="651"/>
      <c r="E593" s="651"/>
      <c r="F593" s="651"/>
      <c r="G593" s="683"/>
      <c r="H593" s="651"/>
      <c r="I593" s="651"/>
      <c r="J593" s="651"/>
      <c r="K593" s="651"/>
      <c r="L593" s="653"/>
      <c r="M593" s="653"/>
      <c r="N593" s="653"/>
      <c r="O593" s="651"/>
      <c r="P593" s="627"/>
      <c r="Q593" s="627"/>
      <c r="R593" s="627"/>
    </row>
    <row r="594" ht="16.5" customHeight="1">
      <c r="A594" s="650"/>
      <c r="B594" s="650"/>
      <c r="C594" s="651"/>
      <c r="D594" s="651"/>
      <c r="E594" s="651"/>
      <c r="F594" s="651"/>
      <c r="G594" s="683"/>
      <c r="H594" s="651"/>
      <c r="I594" s="651"/>
      <c r="J594" s="651"/>
      <c r="K594" s="651"/>
      <c r="L594" s="653"/>
      <c r="M594" s="653"/>
      <c r="N594" s="653"/>
      <c r="O594" s="651"/>
      <c r="P594" s="627"/>
      <c r="Q594" s="627"/>
      <c r="R594" s="627"/>
    </row>
    <row r="595" ht="16.5" customHeight="1">
      <c r="A595" s="650"/>
      <c r="B595" s="650"/>
      <c r="C595" s="651"/>
      <c r="D595" s="651"/>
      <c r="E595" s="651"/>
      <c r="F595" s="651"/>
      <c r="G595" s="683"/>
      <c r="H595" s="651"/>
      <c r="I595" s="651"/>
      <c r="J595" s="651"/>
      <c r="K595" s="651"/>
      <c r="L595" s="653"/>
      <c r="M595" s="653"/>
      <c r="N595" s="653"/>
      <c r="O595" s="651"/>
      <c r="P595" s="627"/>
      <c r="Q595" s="627"/>
      <c r="R595" s="627"/>
    </row>
    <row r="596" ht="16.5" customHeight="1">
      <c r="A596" s="650"/>
      <c r="B596" s="650"/>
      <c r="C596" s="651"/>
      <c r="D596" s="651"/>
      <c r="E596" s="651"/>
      <c r="F596" s="651"/>
      <c r="G596" s="683"/>
      <c r="H596" s="651"/>
      <c r="I596" s="651"/>
      <c r="J596" s="651"/>
      <c r="K596" s="651"/>
      <c r="L596" s="653"/>
      <c r="M596" s="653"/>
      <c r="N596" s="653"/>
      <c r="O596" s="651"/>
      <c r="P596" s="627"/>
      <c r="Q596" s="627"/>
      <c r="R596" s="627"/>
    </row>
    <row r="597" ht="16.5" customHeight="1">
      <c r="A597" s="650"/>
      <c r="B597" s="650"/>
      <c r="C597" s="651"/>
      <c r="D597" s="651"/>
      <c r="E597" s="651"/>
      <c r="F597" s="651"/>
      <c r="G597" s="683"/>
      <c r="H597" s="651"/>
      <c r="I597" s="651"/>
      <c r="J597" s="651"/>
      <c r="K597" s="651"/>
      <c r="L597" s="653"/>
      <c r="M597" s="653"/>
      <c r="N597" s="653"/>
      <c r="O597" s="651"/>
      <c r="P597" s="627"/>
      <c r="Q597" s="627"/>
      <c r="R597" s="627"/>
    </row>
    <row r="598" ht="16.5" customHeight="1">
      <c r="A598" s="650"/>
      <c r="B598" s="650"/>
      <c r="C598" s="651"/>
      <c r="D598" s="651"/>
      <c r="E598" s="651"/>
      <c r="F598" s="651"/>
      <c r="G598" s="683"/>
      <c r="H598" s="651"/>
      <c r="I598" s="651"/>
      <c r="J598" s="651"/>
      <c r="K598" s="651"/>
      <c r="L598" s="653"/>
      <c r="M598" s="653"/>
      <c r="N598" s="653"/>
      <c r="O598" s="651"/>
      <c r="P598" s="627"/>
      <c r="Q598" s="627"/>
      <c r="R598" s="627"/>
    </row>
    <row r="599" ht="16.5" customHeight="1">
      <c r="A599" s="650"/>
      <c r="B599" s="650"/>
      <c r="C599" s="651"/>
      <c r="D599" s="651"/>
      <c r="E599" s="651"/>
      <c r="F599" s="651"/>
      <c r="G599" s="683"/>
      <c r="H599" s="651"/>
      <c r="I599" s="651"/>
      <c r="J599" s="651"/>
      <c r="K599" s="651"/>
      <c r="L599" s="653"/>
      <c r="M599" s="653"/>
      <c r="N599" s="653"/>
      <c r="O599" s="651"/>
      <c r="P599" s="627"/>
      <c r="Q599" s="627"/>
      <c r="R599" s="627"/>
    </row>
    <row r="600" ht="16.5" customHeight="1">
      <c r="A600" s="650"/>
      <c r="B600" s="650"/>
      <c r="C600" s="651"/>
      <c r="D600" s="651"/>
      <c r="E600" s="651"/>
      <c r="F600" s="651"/>
      <c r="G600" s="683"/>
      <c r="H600" s="651"/>
      <c r="I600" s="651"/>
      <c r="J600" s="651"/>
      <c r="K600" s="651"/>
      <c r="L600" s="653"/>
      <c r="M600" s="653"/>
      <c r="N600" s="653"/>
      <c r="O600" s="651"/>
      <c r="P600" s="627"/>
      <c r="Q600" s="627"/>
      <c r="R600" s="627"/>
    </row>
    <row r="601" ht="16.5" customHeight="1">
      <c r="A601" s="650"/>
      <c r="B601" s="650"/>
      <c r="C601" s="651"/>
      <c r="D601" s="651"/>
      <c r="E601" s="651"/>
      <c r="F601" s="651"/>
      <c r="G601" s="683"/>
      <c r="H601" s="651"/>
      <c r="I601" s="651"/>
      <c r="J601" s="651"/>
      <c r="K601" s="651"/>
      <c r="L601" s="653"/>
      <c r="M601" s="653"/>
      <c r="N601" s="653"/>
      <c r="O601" s="651"/>
      <c r="P601" s="627"/>
      <c r="Q601" s="627"/>
      <c r="R601" s="627"/>
    </row>
    <row r="602" ht="16.5" customHeight="1">
      <c r="A602" s="650"/>
      <c r="B602" s="650"/>
      <c r="C602" s="651"/>
      <c r="D602" s="651"/>
      <c r="E602" s="651"/>
      <c r="F602" s="651"/>
      <c r="G602" s="683"/>
      <c r="H602" s="651"/>
      <c r="I602" s="651"/>
      <c r="J602" s="651"/>
      <c r="K602" s="651"/>
      <c r="L602" s="653"/>
      <c r="M602" s="653"/>
      <c r="N602" s="653"/>
      <c r="O602" s="651"/>
      <c r="P602" s="627"/>
      <c r="Q602" s="627"/>
      <c r="R602" s="627"/>
    </row>
    <row r="603" ht="16.5" customHeight="1">
      <c r="A603" s="650"/>
      <c r="B603" s="650"/>
      <c r="C603" s="651"/>
      <c r="D603" s="651"/>
      <c r="E603" s="651"/>
      <c r="F603" s="651"/>
      <c r="G603" s="683"/>
      <c r="H603" s="651"/>
      <c r="I603" s="651"/>
      <c r="J603" s="651"/>
      <c r="K603" s="651"/>
      <c r="L603" s="653"/>
      <c r="M603" s="653"/>
      <c r="N603" s="653"/>
      <c r="O603" s="651"/>
      <c r="P603" s="627"/>
      <c r="Q603" s="627"/>
      <c r="R603" s="627"/>
    </row>
    <row r="604" ht="16.5" customHeight="1">
      <c r="A604" s="650"/>
      <c r="B604" s="650"/>
      <c r="C604" s="651"/>
      <c r="D604" s="651"/>
      <c r="E604" s="651"/>
      <c r="F604" s="651"/>
      <c r="G604" s="683"/>
      <c r="H604" s="651"/>
      <c r="I604" s="651"/>
      <c r="J604" s="651"/>
      <c r="K604" s="651"/>
      <c r="L604" s="653"/>
      <c r="M604" s="653"/>
      <c r="N604" s="653"/>
      <c r="O604" s="651"/>
      <c r="P604" s="627"/>
      <c r="Q604" s="627"/>
      <c r="R604" s="627"/>
    </row>
    <row r="605" ht="16.5" customHeight="1">
      <c r="A605" s="650"/>
      <c r="B605" s="650"/>
      <c r="C605" s="651"/>
      <c r="D605" s="651"/>
      <c r="E605" s="651"/>
      <c r="F605" s="651"/>
      <c r="G605" s="683"/>
      <c r="H605" s="651"/>
      <c r="I605" s="651"/>
      <c r="J605" s="651"/>
      <c r="K605" s="651"/>
      <c r="L605" s="653"/>
      <c r="M605" s="653"/>
      <c r="N605" s="653"/>
      <c r="O605" s="651"/>
      <c r="P605" s="627"/>
      <c r="Q605" s="627"/>
      <c r="R605" s="627"/>
    </row>
    <row r="606" ht="16.5" customHeight="1">
      <c r="A606" s="650"/>
      <c r="B606" s="650"/>
      <c r="C606" s="651"/>
      <c r="D606" s="651"/>
      <c r="E606" s="651"/>
      <c r="F606" s="651"/>
      <c r="G606" s="683"/>
      <c r="H606" s="651"/>
      <c r="I606" s="651"/>
      <c r="J606" s="651"/>
      <c r="K606" s="651"/>
      <c r="L606" s="653"/>
      <c r="M606" s="653"/>
      <c r="N606" s="653"/>
      <c r="O606" s="651"/>
      <c r="P606" s="627"/>
      <c r="Q606" s="627"/>
      <c r="R606" s="627"/>
    </row>
    <row r="607" ht="16.5" customHeight="1">
      <c r="A607" s="650"/>
      <c r="B607" s="650"/>
      <c r="C607" s="651"/>
      <c r="D607" s="651"/>
      <c r="E607" s="651"/>
      <c r="F607" s="651"/>
      <c r="G607" s="683"/>
      <c r="H607" s="651"/>
      <c r="I607" s="651"/>
      <c r="J607" s="651"/>
      <c r="K607" s="651"/>
      <c r="L607" s="653"/>
      <c r="M607" s="653"/>
      <c r="N607" s="653"/>
      <c r="O607" s="651"/>
      <c r="P607" s="627"/>
      <c r="Q607" s="627"/>
      <c r="R607" s="627"/>
    </row>
    <row r="608" ht="16.5" customHeight="1">
      <c r="A608" s="650"/>
      <c r="B608" s="650"/>
      <c r="C608" s="651"/>
      <c r="D608" s="651"/>
      <c r="E608" s="651"/>
      <c r="F608" s="651"/>
      <c r="G608" s="683"/>
      <c r="H608" s="651"/>
      <c r="I608" s="651"/>
      <c r="J608" s="651"/>
      <c r="K608" s="651"/>
      <c r="L608" s="653"/>
      <c r="M608" s="653"/>
      <c r="N608" s="653"/>
      <c r="O608" s="651"/>
      <c r="P608" s="627"/>
      <c r="Q608" s="627"/>
      <c r="R608" s="627"/>
    </row>
    <row r="609" ht="16.5" customHeight="1">
      <c r="A609" s="650"/>
      <c r="B609" s="650"/>
      <c r="C609" s="651"/>
      <c r="D609" s="651"/>
      <c r="E609" s="651"/>
      <c r="F609" s="651"/>
      <c r="G609" s="683"/>
      <c r="H609" s="651"/>
      <c r="I609" s="651"/>
      <c r="J609" s="651"/>
      <c r="K609" s="651"/>
      <c r="L609" s="653"/>
      <c r="M609" s="653"/>
      <c r="N609" s="653"/>
      <c r="O609" s="651"/>
      <c r="P609" s="627"/>
      <c r="Q609" s="627"/>
      <c r="R609" s="627"/>
    </row>
    <row r="610" ht="16.5" customHeight="1">
      <c r="A610" s="650"/>
      <c r="B610" s="650"/>
      <c r="C610" s="651"/>
      <c r="D610" s="651"/>
      <c r="E610" s="651"/>
      <c r="F610" s="651"/>
      <c r="G610" s="683"/>
      <c r="H610" s="651"/>
      <c r="I610" s="651"/>
      <c r="J610" s="651"/>
      <c r="K610" s="651"/>
      <c r="L610" s="653"/>
      <c r="M610" s="653"/>
      <c r="N610" s="653"/>
      <c r="O610" s="651"/>
      <c r="P610" s="627"/>
      <c r="Q610" s="627"/>
      <c r="R610" s="627"/>
    </row>
    <row r="611" ht="16.5" customHeight="1">
      <c r="A611" s="650"/>
      <c r="B611" s="650"/>
      <c r="C611" s="651"/>
      <c r="D611" s="651"/>
      <c r="E611" s="651"/>
      <c r="F611" s="651"/>
      <c r="G611" s="683"/>
      <c r="H611" s="651"/>
      <c r="I611" s="651"/>
      <c r="J611" s="651"/>
      <c r="K611" s="651"/>
      <c r="L611" s="653"/>
      <c r="M611" s="653"/>
      <c r="N611" s="653"/>
      <c r="O611" s="651"/>
      <c r="P611" s="627"/>
      <c r="Q611" s="627"/>
      <c r="R611" s="627"/>
    </row>
    <row r="612" ht="16.5" customHeight="1">
      <c r="A612" s="650"/>
      <c r="B612" s="650"/>
      <c r="C612" s="651"/>
      <c r="D612" s="651"/>
      <c r="E612" s="651"/>
      <c r="F612" s="651"/>
      <c r="G612" s="683"/>
      <c r="H612" s="651"/>
      <c r="I612" s="651"/>
      <c r="J612" s="651"/>
      <c r="K612" s="651"/>
      <c r="L612" s="653"/>
      <c r="M612" s="653"/>
      <c r="N612" s="653"/>
      <c r="O612" s="651"/>
      <c r="P612" s="627"/>
      <c r="Q612" s="627"/>
      <c r="R612" s="627"/>
    </row>
    <row r="613" ht="16.5" customHeight="1">
      <c r="A613" s="650"/>
      <c r="B613" s="650"/>
      <c r="C613" s="651"/>
      <c r="D613" s="651"/>
      <c r="E613" s="651"/>
      <c r="F613" s="651"/>
      <c r="G613" s="683"/>
      <c r="H613" s="651"/>
      <c r="I613" s="651"/>
      <c r="J613" s="651"/>
      <c r="K613" s="651"/>
      <c r="L613" s="653"/>
      <c r="M613" s="653"/>
      <c r="N613" s="653"/>
      <c r="O613" s="651"/>
      <c r="P613" s="627"/>
      <c r="Q613" s="627"/>
      <c r="R613" s="627"/>
    </row>
    <row r="614" ht="16.5" customHeight="1">
      <c r="A614" s="650"/>
      <c r="B614" s="650"/>
      <c r="C614" s="651"/>
      <c r="D614" s="651"/>
      <c r="E614" s="651"/>
      <c r="F614" s="651"/>
      <c r="G614" s="683"/>
      <c r="H614" s="651"/>
      <c r="I614" s="651"/>
      <c r="J614" s="651"/>
      <c r="K614" s="651"/>
      <c r="L614" s="653"/>
      <c r="M614" s="653"/>
      <c r="N614" s="653"/>
      <c r="O614" s="651"/>
      <c r="P614" s="627"/>
      <c r="Q614" s="627"/>
      <c r="R614" s="627"/>
    </row>
    <row r="615" ht="16.5" customHeight="1">
      <c r="A615" s="650"/>
      <c r="B615" s="650"/>
      <c r="C615" s="651"/>
      <c r="D615" s="651"/>
      <c r="E615" s="651"/>
      <c r="F615" s="651"/>
      <c r="G615" s="683"/>
      <c r="H615" s="651"/>
      <c r="I615" s="651"/>
      <c r="J615" s="651"/>
      <c r="K615" s="651"/>
      <c r="L615" s="653"/>
      <c r="M615" s="653"/>
      <c r="N615" s="653"/>
      <c r="O615" s="651"/>
      <c r="P615" s="627"/>
      <c r="Q615" s="627"/>
      <c r="R615" s="627"/>
    </row>
    <row r="616" ht="16.5" customHeight="1">
      <c r="A616" s="650"/>
      <c r="B616" s="650"/>
      <c r="C616" s="651"/>
      <c r="D616" s="651"/>
      <c r="E616" s="651"/>
      <c r="F616" s="651"/>
      <c r="G616" s="683"/>
      <c r="H616" s="651"/>
      <c r="I616" s="651"/>
      <c r="J616" s="651"/>
      <c r="K616" s="651"/>
      <c r="L616" s="653"/>
      <c r="M616" s="653"/>
      <c r="N616" s="653"/>
      <c r="O616" s="651"/>
      <c r="P616" s="627"/>
      <c r="Q616" s="627"/>
      <c r="R616" s="627"/>
    </row>
    <row r="617" ht="16.5" customHeight="1">
      <c r="A617" s="650"/>
      <c r="B617" s="650"/>
      <c r="C617" s="651"/>
      <c r="D617" s="651"/>
      <c r="E617" s="651"/>
      <c r="F617" s="651"/>
      <c r="G617" s="683"/>
      <c r="H617" s="651"/>
      <c r="I617" s="651"/>
      <c r="J617" s="651"/>
      <c r="K617" s="651"/>
      <c r="L617" s="653"/>
      <c r="M617" s="653"/>
      <c r="N617" s="653"/>
      <c r="O617" s="651"/>
      <c r="P617" s="627"/>
      <c r="Q617" s="627"/>
      <c r="R617" s="627"/>
    </row>
    <row r="618" ht="16.5" customHeight="1">
      <c r="A618" s="650"/>
      <c r="B618" s="650"/>
      <c r="C618" s="651"/>
      <c r="D618" s="651"/>
      <c r="E618" s="651"/>
      <c r="F618" s="651"/>
      <c r="G618" s="683"/>
      <c r="H618" s="651"/>
      <c r="I618" s="651"/>
      <c r="J618" s="651"/>
      <c r="K618" s="651"/>
      <c r="L618" s="653"/>
      <c r="M618" s="653"/>
      <c r="N618" s="653"/>
      <c r="O618" s="651"/>
      <c r="P618" s="627"/>
      <c r="Q618" s="627"/>
      <c r="R618" s="627"/>
    </row>
    <row r="619" ht="16.5" customHeight="1">
      <c r="A619" s="650"/>
      <c r="B619" s="650"/>
      <c r="C619" s="651"/>
      <c r="D619" s="651"/>
      <c r="E619" s="651"/>
      <c r="F619" s="651"/>
      <c r="G619" s="683"/>
      <c r="H619" s="651"/>
      <c r="I619" s="651"/>
      <c r="J619" s="651"/>
      <c r="K619" s="651"/>
      <c r="L619" s="653"/>
      <c r="M619" s="653"/>
      <c r="N619" s="653"/>
      <c r="O619" s="651"/>
      <c r="P619" s="627"/>
      <c r="Q619" s="627"/>
      <c r="R619" s="627"/>
    </row>
    <row r="620" ht="16.5" customHeight="1">
      <c r="A620" s="650"/>
      <c r="B620" s="650"/>
      <c r="C620" s="651"/>
      <c r="D620" s="651"/>
      <c r="E620" s="651"/>
      <c r="F620" s="651"/>
      <c r="G620" s="683"/>
      <c r="H620" s="651"/>
      <c r="I620" s="651"/>
      <c r="J620" s="651"/>
      <c r="K620" s="651"/>
      <c r="L620" s="653"/>
      <c r="M620" s="653"/>
      <c r="N620" s="653"/>
      <c r="O620" s="651"/>
      <c r="P620" s="627"/>
      <c r="Q620" s="627"/>
      <c r="R620" s="627"/>
    </row>
    <row r="621" ht="16.5" customHeight="1">
      <c r="A621" s="650"/>
      <c r="B621" s="650"/>
      <c r="C621" s="651"/>
      <c r="D621" s="651"/>
      <c r="E621" s="651"/>
      <c r="F621" s="651"/>
      <c r="G621" s="683"/>
      <c r="H621" s="651"/>
      <c r="I621" s="651"/>
      <c r="J621" s="651"/>
      <c r="K621" s="651"/>
      <c r="L621" s="653"/>
      <c r="M621" s="653"/>
      <c r="N621" s="653"/>
      <c r="O621" s="651"/>
      <c r="P621" s="627"/>
      <c r="Q621" s="627"/>
      <c r="R621" s="627"/>
    </row>
    <row r="622" ht="16.5" customHeight="1">
      <c r="A622" s="650"/>
      <c r="B622" s="650"/>
      <c r="C622" s="651"/>
      <c r="D622" s="651"/>
      <c r="E622" s="651"/>
      <c r="F622" s="651"/>
      <c r="G622" s="683"/>
      <c r="H622" s="651"/>
      <c r="I622" s="651"/>
      <c r="J622" s="651"/>
      <c r="K622" s="651"/>
      <c r="L622" s="653"/>
      <c r="M622" s="653"/>
      <c r="N622" s="653"/>
      <c r="O622" s="651"/>
      <c r="P622" s="627"/>
      <c r="Q622" s="627"/>
      <c r="R622" s="627"/>
    </row>
    <row r="623" ht="16.5" customHeight="1">
      <c r="A623" s="650"/>
      <c r="B623" s="650"/>
      <c r="C623" s="651"/>
      <c r="D623" s="651"/>
      <c r="E623" s="651"/>
      <c r="F623" s="651"/>
      <c r="G623" s="683"/>
      <c r="H623" s="651"/>
      <c r="I623" s="651"/>
      <c r="J623" s="651"/>
      <c r="K623" s="651"/>
      <c r="L623" s="653"/>
      <c r="M623" s="653"/>
      <c r="N623" s="653"/>
      <c r="O623" s="651"/>
      <c r="P623" s="627"/>
      <c r="Q623" s="627"/>
      <c r="R623" s="627"/>
    </row>
    <row r="624" ht="16.5" customHeight="1">
      <c r="A624" s="650"/>
      <c r="B624" s="650"/>
      <c r="C624" s="651"/>
      <c r="D624" s="651"/>
      <c r="E624" s="651"/>
      <c r="F624" s="651"/>
      <c r="G624" s="683"/>
      <c r="H624" s="651"/>
      <c r="I624" s="651"/>
      <c r="J624" s="651"/>
      <c r="K624" s="651"/>
      <c r="L624" s="653"/>
      <c r="M624" s="653"/>
      <c r="N624" s="653"/>
      <c r="O624" s="651"/>
      <c r="P624" s="627"/>
      <c r="Q624" s="627"/>
      <c r="R624" s="627"/>
    </row>
    <row r="625" ht="16.5" customHeight="1">
      <c r="A625" s="650"/>
      <c r="B625" s="650"/>
      <c r="C625" s="651"/>
      <c r="D625" s="651"/>
      <c r="E625" s="651"/>
      <c r="F625" s="651"/>
      <c r="G625" s="683"/>
      <c r="H625" s="651"/>
      <c r="I625" s="651"/>
      <c r="J625" s="651"/>
      <c r="K625" s="651"/>
      <c r="L625" s="653"/>
      <c r="M625" s="653"/>
      <c r="N625" s="653"/>
      <c r="O625" s="651"/>
      <c r="P625" s="627"/>
      <c r="Q625" s="627"/>
      <c r="R625" s="627"/>
    </row>
    <row r="626" ht="16.5" customHeight="1">
      <c r="A626" s="650"/>
      <c r="B626" s="650"/>
      <c r="C626" s="651"/>
      <c r="D626" s="651"/>
      <c r="E626" s="651"/>
      <c r="F626" s="651"/>
      <c r="G626" s="683"/>
      <c r="H626" s="651"/>
      <c r="I626" s="651"/>
      <c r="J626" s="651"/>
      <c r="K626" s="651"/>
      <c r="L626" s="653"/>
      <c r="M626" s="653"/>
      <c r="N626" s="653"/>
      <c r="O626" s="651"/>
      <c r="P626" s="627"/>
      <c r="Q626" s="627"/>
      <c r="R626" s="627"/>
    </row>
    <row r="627" ht="16.5" customHeight="1">
      <c r="A627" s="650"/>
      <c r="B627" s="650"/>
      <c r="C627" s="651"/>
      <c r="D627" s="651"/>
      <c r="E627" s="651"/>
      <c r="F627" s="651"/>
      <c r="G627" s="683"/>
      <c r="H627" s="651"/>
      <c r="I627" s="651"/>
      <c r="J627" s="651"/>
      <c r="K627" s="651"/>
      <c r="L627" s="653"/>
      <c r="M627" s="653"/>
      <c r="N627" s="653"/>
      <c r="O627" s="651"/>
      <c r="P627" s="627"/>
      <c r="Q627" s="627"/>
      <c r="R627" s="627"/>
    </row>
    <row r="628" ht="16.5" customHeight="1">
      <c r="A628" s="650"/>
      <c r="B628" s="650"/>
      <c r="C628" s="651"/>
      <c r="D628" s="651"/>
      <c r="E628" s="651"/>
      <c r="F628" s="651"/>
      <c r="G628" s="683"/>
      <c r="H628" s="651"/>
      <c r="I628" s="651"/>
      <c r="J628" s="651"/>
      <c r="K628" s="651"/>
      <c r="L628" s="653"/>
      <c r="M628" s="653"/>
      <c r="N628" s="653"/>
      <c r="O628" s="651"/>
      <c r="P628" s="627"/>
      <c r="Q628" s="627"/>
      <c r="R628" s="627"/>
    </row>
    <row r="629" ht="16.5" customHeight="1">
      <c r="A629" s="650"/>
      <c r="B629" s="650"/>
      <c r="C629" s="651"/>
      <c r="D629" s="651"/>
      <c r="E629" s="651"/>
      <c r="F629" s="651"/>
      <c r="G629" s="683"/>
      <c r="H629" s="651"/>
      <c r="I629" s="651"/>
      <c r="J629" s="651"/>
      <c r="K629" s="651"/>
      <c r="L629" s="653"/>
      <c r="M629" s="653"/>
      <c r="N629" s="653"/>
      <c r="O629" s="651"/>
      <c r="P629" s="627"/>
      <c r="Q629" s="627"/>
      <c r="R629" s="627"/>
    </row>
    <row r="630" ht="16.5" customHeight="1">
      <c r="A630" s="650"/>
      <c r="B630" s="650"/>
      <c r="C630" s="651"/>
      <c r="D630" s="651"/>
      <c r="E630" s="651"/>
      <c r="F630" s="651"/>
      <c r="G630" s="683"/>
      <c r="H630" s="651"/>
      <c r="I630" s="651"/>
      <c r="J630" s="651"/>
      <c r="K630" s="651"/>
      <c r="L630" s="653"/>
      <c r="M630" s="653"/>
      <c r="N630" s="653"/>
      <c r="O630" s="651"/>
      <c r="P630" s="627"/>
      <c r="Q630" s="627"/>
      <c r="R630" s="627"/>
    </row>
    <row r="631" ht="16.5" customHeight="1">
      <c r="A631" s="650"/>
      <c r="B631" s="650"/>
      <c r="C631" s="651"/>
      <c r="D631" s="651"/>
      <c r="E631" s="651"/>
      <c r="F631" s="651"/>
      <c r="G631" s="683"/>
      <c r="H631" s="651"/>
      <c r="I631" s="651"/>
      <c r="J631" s="651"/>
      <c r="K631" s="651"/>
      <c r="L631" s="653"/>
      <c r="M631" s="653"/>
      <c r="N631" s="653"/>
      <c r="O631" s="651"/>
      <c r="P631" s="627"/>
      <c r="Q631" s="627"/>
      <c r="R631" s="627"/>
    </row>
    <row r="632" ht="16.5" customHeight="1">
      <c r="A632" s="650"/>
      <c r="B632" s="650"/>
      <c r="C632" s="651"/>
      <c r="D632" s="651"/>
      <c r="E632" s="651"/>
      <c r="F632" s="651"/>
      <c r="G632" s="683"/>
      <c r="H632" s="651"/>
      <c r="I632" s="651"/>
      <c r="J632" s="651"/>
      <c r="K632" s="651"/>
      <c r="L632" s="653"/>
      <c r="M632" s="653"/>
      <c r="N632" s="653"/>
      <c r="O632" s="651"/>
      <c r="P632" s="627"/>
      <c r="Q632" s="627"/>
      <c r="R632" s="627"/>
    </row>
    <row r="633" ht="16.5" customHeight="1">
      <c r="A633" s="650"/>
      <c r="B633" s="650"/>
      <c r="C633" s="651"/>
      <c r="D633" s="651"/>
      <c r="E633" s="651"/>
      <c r="F633" s="651"/>
      <c r="G633" s="683"/>
      <c r="H633" s="651"/>
      <c r="I633" s="651"/>
      <c r="J633" s="651"/>
      <c r="K633" s="651"/>
      <c r="L633" s="653"/>
      <c r="M633" s="653"/>
      <c r="N633" s="653"/>
      <c r="O633" s="651"/>
      <c r="P633" s="627"/>
      <c r="Q633" s="627"/>
      <c r="R633" s="627"/>
    </row>
    <row r="634" ht="16.5" customHeight="1">
      <c r="A634" s="650"/>
      <c r="B634" s="650"/>
      <c r="C634" s="651"/>
      <c r="D634" s="651"/>
      <c r="E634" s="651"/>
      <c r="F634" s="651"/>
      <c r="G634" s="683"/>
      <c r="H634" s="651"/>
      <c r="I634" s="651"/>
      <c r="J634" s="651"/>
      <c r="K634" s="651"/>
      <c r="L634" s="653"/>
      <c r="M634" s="653"/>
      <c r="N634" s="653"/>
      <c r="O634" s="651"/>
      <c r="P634" s="627"/>
      <c r="Q634" s="627"/>
      <c r="R634" s="627"/>
    </row>
    <row r="635" ht="16.5" customHeight="1">
      <c r="A635" s="650"/>
      <c r="B635" s="650"/>
      <c r="C635" s="651"/>
      <c r="D635" s="651"/>
      <c r="E635" s="651"/>
      <c r="F635" s="651"/>
      <c r="G635" s="683"/>
      <c r="H635" s="651"/>
      <c r="I635" s="651"/>
      <c r="J635" s="651"/>
      <c r="K635" s="651"/>
      <c r="L635" s="653"/>
      <c r="M635" s="653"/>
      <c r="N635" s="653"/>
      <c r="O635" s="651"/>
      <c r="P635" s="627"/>
      <c r="Q635" s="627"/>
      <c r="R635" s="627"/>
    </row>
    <row r="636" ht="16.5" customHeight="1">
      <c r="A636" s="650"/>
      <c r="B636" s="650"/>
      <c r="C636" s="651"/>
      <c r="D636" s="651"/>
      <c r="E636" s="651"/>
      <c r="F636" s="651"/>
      <c r="G636" s="683"/>
      <c r="H636" s="651"/>
      <c r="I636" s="651"/>
      <c r="J636" s="651"/>
      <c r="K636" s="651"/>
      <c r="L636" s="653"/>
      <c r="M636" s="653"/>
      <c r="N636" s="653"/>
      <c r="O636" s="651"/>
      <c r="P636" s="627"/>
      <c r="Q636" s="627"/>
      <c r="R636" s="627"/>
    </row>
    <row r="637" ht="16.5" customHeight="1">
      <c r="A637" s="650"/>
      <c r="B637" s="650"/>
      <c r="C637" s="651"/>
      <c r="D637" s="651"/>
      <c r="E637" s="651"/>
      <c r="F637" s="651"/>
      <c r="G637" s="683"/>
      <c r="H637" s="651"/>
      <c r="I637" s="651"/>
      <c r="J637" s="651"/>
      <c r="K637" s="651"/>
      <c r="L637" s="653"/>
      <c r="M637" s="653"/>
      <c r="N637" s="653"/>
      <c r="O637" s="651"/>
      <c r="P637" s="627"/>
      <c r="Q637" s="627"/>
      <c r="R637" s="627"/>
    </row>
    <row r="638" ht="16.5" customHeight="1">
      <c r="A638" s="650"/>
      <c r="B638" s="650"/>
      <c r="C638" s="651"/>
      <c r="D638" s="651"/>
      <c r="E638" s="651"/>
      <c r="F638" s="651"/>
      <c r="G638" s="683"/>
      <c r="H638" s="651"/>
      <c r="I638" s="651"/>
      <c r="J638" s="651"/>
      <c r="K638" s="651"/>
      <c r="L638" s="653"/>
      <c r="M638" s="653"/>
      <c r="N638" s="653"/>
      <c r="O638" s="651"/>
      <c r="P638" s="627"/>
      <c r="Q638" s="627"/>
      <c r="R638" s="627"/>
    </row>
    <row r="639" ht="16.5" customHeight="1">
      <c r="A639" s="650"/>
      <c r="B639" s="650"/>
      <c r="C639" s="651"/>
      <c r="D639" s="651"/>
      <c r="E639" s="651"/>
      <c r="F639" s="651"/>
      <c r="G639" s="683"/>
      <c r="H639" s="651"/>
      <c r="I639" s="651"/>
      <c r="J639" s="651"/>
      <c r="K639" s="651"/>
      <c r="L639" s="653"/>
      <c r="M639" s="653"/>
      <c r="N639" s="653"/>
      <c r="O639" s="651"/>
      <c r="P639" s="627"/>
      <c r="Q639" s="627"/>
      <c r="R639" s="627"/>
    </row>
    <row r="640" ht="16.5" customHeight="1">
      <c r="A640" s="650"/>
      <c r="B640" s="650"/>
      <c r="C640" s="651"/>
      <c r="D640" s="651"/>
      <c r="E640" s="651"/>
      <c r="F640" s="651"/>
      <c r="G640" s="683"/>
      <c r="H640" s="651"/>
      <c r="I640" s="651"/>
      <c r="J640" s="651"/>
      <c r="K640" s="651"/>
      <c r="L640" s="653"/>
      <c r="M640" s="653"/>
      <c r="N640" s="653"/>
      <c r="O640" s="651"/>
      <c r="P640" s="627"/>
      <c r="Q640" s="627"/>
      <c r="R640" s="627"/>
    </row>
    <row r="641" ht="16.5" customHeight="1">
      <c r="A641" s="650"/>
      <c r="B641" s="650"/>
      <c r="C641" s="651"/>
      <c r="D641" s="651"/>
      <c r="E641" s="651"/>
      <c r="F641" s="651"/>
      <c r="G641" s="683"/>
      <c r="H641" s="651"/>
      <c r="I641" s="651"/>
      <c r="J641" s="651"/>
      <c r="K641" s="651"/>
      <c r="L641" s="653"/>
      <c r="M641" s="653"/>
      <c r="N641" s="653"/>
      <c r="O641" s="651"/>
      <c r="P641" s="627"/>
      <c r="Q641" s="627"/>
      <c r="R641" s="627"/>
    </row>
    <row r="642" ht="16.5" customHeight="1">
      <c r="A642" s="650"/>
      <c r="B642" s="650"/>
      <c r="C642" s="651"/>
      <c r="D642" s="651"/>
      <c r="E642" s="651"/>
      <c r="F642" s="651"/>
      <c r="G642" s="683"/>
      <c r="H642" s="651"/>
      <c r="I642" s="651"/>
      <c r="J642" s="651"/>
      <c r="K642" s="651"/>
      <c r="L642" s="653"/>
      <c r="M642" s="653"/>
      <c r="N642" s="653"/>
      <c r="O642" s="651"/>
      <c r="P642" s="627"/>
      <c r="Q642" s="627"/>
      <c r="R642" s="627"/>
    </row>
    <row r="643" ht="16.5" customHeight="1">
      <c r="A643" s="650"/>
      <c r="B643" s="650"/>
      <c r="C643" s="651"/>
      <c r="D643" s="651"/>
      <c r="E643" s="651"/>
      <c r="F643" s="651"/>
      <c r="G643" s="683"/>
      <c r="H643" s="651"/>
      <c r="I643" s="651"/>
      <c r="J643" s="651"/>
      <c r="K643" s="651"/>
      <c r="L643" s="653"/>
      <c r="M643" s="653"/>
      <c r="N643" s="653"/>
      <c r="O643" s="651"/>
      <c r="P643" s="627"/>
      <c r="Q643" s="627"/>
      <c r="R643" s="627"/>
    </row>
    <row r="644" ht="16.5" customHeight="1">
      <c r="A644" s="650"/>
      <c r="B644" s="650"/>
      <c r="C644" s="651"/>
      <c r="D644" s="651"/>
      <c r="E644" s="651"/>
      <c r="F644" s="651"/>
      <c r="G644" s="683"/>
      <c r="H644" s="651"/>
      <c r="I644" s="651"/>
      <c r="J644" s="651"/>
      <c r="K644" s="651"/>
      <c r="L644" s="653"/>
      <c r="M644" s="653"/>
      <c r="N644" s="653"/>
      <c r="O644" s="651"/>
      <c r="P644" s="627"/>
      <c r="Q644" s="627"/>
      <c r="R644" s="627"/>
    </row>
    <row r="645" ht="16.5" customHeight="1">
      <c r="A645" s="650"/>
      <c r="B645" s="650"/>
      <c r="C645" s="651"/>
      <c r="D645" s="651"/>
      <c r="E645" s="651"/>
      <c r="F645" s="651"/>
      <c r="G645" s="683"/>
      <c r="H645" s="651"/>
      <c r="I645" s="651"/>
      <c r="J645" s="651"/>
      <c r="K645" s="651"/>
      <c r="L645" s="653"/>
      <c r="M645" s="653"/>
      <c r="N645" s="653"/>
      <c r="O645" s="651"/>
      <c r="P645" s="627"/>
      <c r="Q645" s="627"/>
      <c r="R645" s="627"/>
    </row>
    <row r="646" ht="16.5" customHeight="1">
      <c r="A646" s="650"/>
      <c r="B646" s="650"/>
      <c r="C646" s="651"/>
      <c r="D646" s="651"/>
      <c r="E646" s="651"/>
      <c r="F646" s="651"/>
      <c r="G646" s="683"/>
      <c r="H646" s="651"/>
      <c r="I646" s="651"/>
      <c r="J646" s="651"/>
      <c r="K646" s="651"/>
      <c r="L646" s="653"/>
      <c r="M646" s="653"/>
      <c r="N646" s="653"/>
      <c r="O646" s="651"/>
      <c r="P646" s="627"/>
      <c r="Q646" s="627"/>
      <c r="R646" s="627"/>
    </row>
    <row r="647" ht="16.5" customHeight="1">
      <c r="A647" s="650"/>
      <c r="B647" s="650"/>
      <c r="C647" s="651"/>
      <c r="D647" s="651"/>
      <c r="E647" s="651"/>
      <c r="F647" s="651"/>
      <c r="G647" s="683"/>
      <c r="H647" s="651"/>
      <c r="I647" s="651"/>
      <c r="J647" s="651"/>
      <c r="K647" s="651"/>
      <c r="L647" s="653"/>
      <c r="M647" s="653"/>
      <c r="N647" s="653"/>
      <c r="O647" s="651"/>
      <c r="P647" s="627"/>
      <c r="Q647" s="627"/>
      <c r="R647" s="627"/>
    </row>
    <row r="648" ht="16.5" customHeight="1">
      <c r="A648" s="650"/>
      <c r="B648" s="650"/>
      <c r="C648" s="651"/>
      <c r="D648" s="651"/>
      <c r="E648" s="651"/>
      <c r="F648" s="651"/>
      <c r="G648" s="683"/>
      <c r="H648" s="651"/>
      <c r="I648" s="651"/>
      <c r="J648" s="651"/>
      <c r="K648" s="651"/>
      <c r="L648" s="653"/>
      <c r="M648" s="653"/>
      <c r="N648" s="653"/>
      <c r="O648" s="651"/>
      <c r="P648" s="627"/>
      <c r="Q648" s="627"/>
      <c r="R648" s="627"/>
    </row>
    <row r="649" ht="16.5" customHeight="1">
      <c r="A649" s="650"/>
      <c r="B649" s="650"/>
      <c r="C649" s="651"/>
      <c r="D649" s="651"/>
      <c r="E649" s="651"/>
      <c r="F649" s="651"/>
      <c r="G649" s="683"/>
      <c r="H649" s="651"/>
      <c r="I649" s="651"/>
      <c r="J649" s="651"/>
      <c r="K649" s="651"/>
      <c r="L649" s="653"/>
      <c r="M649" s="653"/>
      <c r="N649" s="653"/>
      <c r="O649" s="651"/>
      <c r="P649" s="627"/>
      <c r="Q649" s="627"/>
      <c r="R649" s="627"/>
    </row>
    <row r="650" ht="16.5" customHeight="1">
      <c r="A650" s="650"/>
      <c r="B650" s="650"/>
      <c r="C650" s="651"/>
      <c r="D650" s="651"/>
      <c r="E650" s="651"/>
      <c r="F650" s="651"/>
      <c r="G650" s="683"/>
      <c r="H650" s="651"/>
      <c r="I650" s="651"/>
      <c r="J650" s="651"/>
      <c r="K650" s="651"/>
      <c r="L650" s="653"/>
      <c r="M650" s="653"/>
      <c r="N650" s="653"/>
      <c r="O650" s="651"/>
      <c r="P650" s="627"/>
      <c r="Q650" s="627"/>
      <c r="R650" s="627"/>
    </row>
    <row r="651" ht="16.5" customHeight="1">
      <c r="A651" s="650"/>
      <c r="B651" s="650"/>
      <c r="C651" s="651"/>
      <c r="D651" s="651"/>
      <c r="E651" s="651"/>
      <c r="F651" s="651"/>
      <c r="G651" s="683"/>
      <c r="H651" s="651"/>
      <c r="I651" s="651"/>
      <c r="J651" s="651"/>
      <c r="K651" s="651"/>
      <c r="L651" s="653"/>
      <c r="M651" s="653"/>
      <c r="N651" s="653"/>
      <c r="O651" s="651"/>
      <c r="P651" s="627"/>
      <c r="Q651" s="627"/>
      <c r="R651" s="627"/>
    </row>
    <row r="652" ht="16.5" customHeight="1">
      <c r="A652" s="650"/>
      <c r="B652" s="650"/>
      <c r="C652" s="651"/>
      <c r="D652" s="651"/>
      <c r="E652" s="651"/>
      <c r="F652" s="651"/>
      <c r="G652" s="683"/>
      <c r="H652" s="651"/>
      <c r="I652" s="651"/>
      <c r="J652" s="651"/>
      <c r="K652" s="651"/>
      <c r="L652" s="653"/>
      <c r="M652" s="653"/>
      <c r="N652" s="653"/>
      <c r="O652" s="651"/>
      <c r="P652" s="627"/>
      <c r="Q652" s="627"/>
      <c r="R652" s="627"/>
    </row>
    <row r="653" ht="16.5" customHeight="1">
      <c r="A653" s="650"/>
      <c r="B653" s="650"/>
      <c r="C653" s="651"/>
      <c r="D653" s="651"/>
      <c r="E653" s="651"/>
      <c r="F653" s="651"/>
      <c r="G653" s="683"/>
      <c r="H653" s="651"/>
      <c r="I653" s="651"/>
      <c r="J653" s="651"/>
      <c r="K653" s="651"/>
      <c r="L653" s="653"/>
      <c r="M653" s="653"/>
      <c r="N653" s="653"/>
      <c r="O653" s="651"/>
      <c r="P653" s="627"/>
      <c r="Q653" s="627"/>
      <c r="R653" s="627"/>
    </row>
    <row r="654" ht="16.5" customHeight="1">
      <c r="A654" s="650"/>
      <c r="B654" s="650"/>
      <c r="C654" s="651"/>
      <c r="D654" s="651"/>
      <c r="E654" s="651"/>
      <c r="F654" s="651"/>
      <c r="G654" s="683"/>
      <c r="H654" s="651"/>
      <c r="I654" s="651"/>
      <c r="J654" s="651"/>
      <c r="K654" s="651"/>
      <c r="L654" s="653"/>
      <c r="M654" s="653"/>
      <c r="N654" s="653"/>
      <c r="O654" s="651"/>
      <c r="P654" s="627"/>
      <c r="Q654" s="627"/>
      <c r="R654" s="627"/>
    </row>
    <row r="655" ht="16.5" customHeight="1">
      <c r="A655" s="650"/>
      <c r="B655" s="650"/>
      <c r="C655" s="651"/>
      <c r="D655" s="651"/>
      <c r="E655" s="651"/>
      <c r="F655" s="651"/>
      <c r="G655" s="683"/>
      <c r="H655" s="651"/>
      <c r="I655" s="651"/>
      <c r="J655" s="651"/>
      <c r="K655" s="651"/>
      <c r="L655" s="653"/>
      <c r="M655" s="653"/>
      <c r="N655" s="653"/>
      <c r="O655" s="651"/>
      <c r="P655" s="627"/>
      <c r="Q655" s="627"/>
      <c r="R655" s="627"/>
    </row>
    <row r="656" ht="16.5" customHeight="1">
      <c r="A656" s="650"/>
      <c r="B656" s="650"/>
      <c r="C656" s="651"/>
      <c r="D656" s="651"/>
      <c r="E656" s="651"/>
      <c r="F656" s="651"/>
      <c r="G656" s="683"/>
      <c r="H656" s="651"/>
      <c r="I656" s="651"/>
      <c r="J656" s="651"/>
      <c r="K656" s="651"/>
      <c r="L656" s="653"/>
      <c r="M656" s="653"/>
      <c r="N656" s="653"/>
      <c r="O656" s="651"/>
      <c r="P656" s="627"/>
      <c r="Q656" s="627"/>
      <c r="R656" s="627"/>
    </row>
    <row r="657" ht="16.5" customHeight="1">
      <c r="A657" s="650"/>
      <c r="B657" s="650"/>
      <c r="C657" s="651"/>
      <c r="D657" s="651"/>
      <c r="E657" s="651"/>
      <c r="F657" s="651"/>
      <c r="G657" s="683"/>
      <c r="H657" s="651"/>
      <c r="I657" s="651"/>
      <c r="J657" s="651"/>
      <c r="K657" s="651"/>
      <c r="L657" s="653"/>
      <c r="M657" s="653"/>
      <c r="N657" s="653"/>
      <c r="O657" s="651"/>
      <c r="P657" s="627"/>
      <c r="Q657" s="627"/>
      <c r="R657" s="627"/>
    </row>
    <row r="658" ht="16.5" customHeight="1">
      <c r="A658" s="650"/>
      <c r="B658" s="650"/>
      <c r="C658" s="651"/>
      <c r="D658" s="651"/>
      <c r="E658" s="651"/>
      <c r="F658" s="651"/>
      <c r="G658" s="683"/>
      <c r="H658" s="651"/>
      <c r="I658" s="651"/>
      <c r="J658" s="651"/>
      <c r="K658" s="651"/>
      <c r="L658" s="653"/>
      <c r="M658" s="653"/>
      <c r="N658" s="653"/>
      <c r="O658" s="651"/>
      <c r="P658" s="627"/>
      <c r="Q658" s="627"/>
      <c r="R658" s="627"/>
    </row>
    <row r="659" ht="16.5" customHeight="1">
      <c r="A659" s="650"/>
      <c r="B659" s="650"/>
      <c r="C659" s="651"/>
      <c r="D659" s="651"/>
      <c r="E659" s="651"/>
      <c r="F659" s="651"/>
      <c r="G659" s="683"/>
      <c r="H659" s="651"/>
      <c r="I659" s="651"/>
      <c r="J659" s="651"/>
      <c r="K659" s="651"/>
      <c r="L659" s="653"/>
      <c r="M659" s="653"/>
      <c r="N659" s="653"/>
      <c r="O659" s="651"/>
      <c r="P659" s="627"/>
      <c r="Q659" s="627"/>
      <c r="R659" s="627"/>
    </row>
    <row r="660" ht="16.5" customHeight="1">
      <c r="A660" s="650"/>
      <c r="B660" s="650"/>
      <c r="C660" s="651"/>
      <c r="D660" s="651"/>
      <c r="E660" s="651"/>
      <c r="F660" s="651"/>
      <c r="G660" s="683"/>
      <c r="H660" s="651"/>
      <c r="I660" s="651"/>
      <c r="J660" s="651"/>
      <c r="K660" s="651"/>
      <c r="L660" s="653"/>
      <c r="M660" s="653"/>
      <c r="N660" s="653"/>
      <c r="O660" s="651"/>
      <c r="P660" s="627"/>
      <c r="Q660" s="627"/>
      <c r="R660" s="627"/>
    </row>
    <row r="661" ht="16.5" customHeight="1">
      <c r="A661" s="650"/>
      <c r="B661" s="650"/>
      <c r="C661" s="651"/>
      <c r="D661" s="651"/>
      <c r="E661" s="651"/>
      <c r="F661" s="651"/>
      <c r="G661" s="683"/>
      <c r="H661" s="651"/>
      <c r="I661" s="651"/>
      <c r="J661" s="651"/>
      <c r="K661" s="651"/>
      <c r="L661" s="653"/>
      <c r="M661" s="653"/>
      <c r="N661" s="653"/>
      <c r="O661" s="651"/>
      <c r="P661" s="627"/>
      <c r="Q661" s="627"/>
      <c r="R661" s="627"/>
    </row>
    <row r="662" ht="16.5" customHeight="1">
      <c r="A662" s="650"/>
      <c r="B662" s="650"/>
      <c r="C662" s="651"/>
      <c r="D662" s="651"/>
      <c r="E662" s="651"/>
      <c r="F662" s="651"/>
      <c r="G662" s="683"/>
      <c r="H662" s="651"/>
      <c r="I662" s="651"/>
      <c r="J662" s="651"/>
      <c r="K662" s="651"/>
      <c r="L662" s="653"/>
      <c r="M662" s="653"/>
      <c r="N662" s="653"/>
      <c r="O662" s="651"/>
      <c r="P662" s="627"/>
      <c r="Q662" s="627"/>
      <c r="R662" s="627"/>
    </row>
    <row r="663" ht="16.5" customHeight="1">
      <c r="A663" s="650"/>
      <c r="B663" s="650"/>
      <c r="C663" s="651"/>
      <c r="D663" s="651"/>
      <c r="E663" s="651"/>
      <c r="F663" s="651"/>
      <c r="G663" s="683"/>
      <c r="H663" s="651"/>
      <c r="I663" s="651"/>
      <c r="J663" s="651"/>
      <c r="K663" s="651"/>
      <c r="L663" s="653"/>
      <c r="M663" s="653"/>
      <c r="N663" s="653"/>
      <c r="O663" s="651"/>
      <c r="P663" s="627"/>
      <c r="Q663" s="627"/>
      <c r="R663" s="627"/>
    </row>
    <row r="664" ht="16.5" customHeight="1">
      <c r="A664" s="650"/>
      <c r="B664" s="650"/>
      <c r="C664" s="651"/>
      <c r="D664" s="651"/>
      <c r="E664" s="651"/>
      <c r="F664" s="651"/>
      <c r="G664" s="683"/>
      <c r="H664" s="651"/>
      <c r="I664" s="651"/>
      <c r="J664" s="651"/>
      <c r="K664" s="651"/>
      <c r="L664" s="653"/>
      <c r="M664" s="653"/>
      <c r="N664" s="653"/>
      <c r="O664" s="651"/>
      <c r="P664" s="627"/>
      <c r="Q664" s="627"/>
      <c r="R664" s="627"/>
    </row>
    <row r="665" ht="16.5" customHeight="1">
      <c r="A665" s="650"/>
      <c r="B665" s="650"/>
      <c r="C665" s="651"/>
      <c r="D665" s="651"/>
      <c r="E665" s="651"/>
      <c r="F665" s="651"/>
      <c r="G665" s="683"/>
      <c r="H665" s="651"/>
      <c r="I665" s="651"/>
      <c r="J665" s="651"/>
      <c r="K665" s="651"/>
      <c r="L665" s="653"/>
      <c r="M665" s="653"/>
      <c r="N665" s="653"/>
      <c r="O665" s="651"/>
      <c r="P665" s="627"/>
      <c r="Q665" s="627"/>
      <c r="R665" s="627"/>
    </row>
    <row r="666" ht="16.5" customHeight="1">
      <c r="A666" s="650"/>
      <c r="B666" s="650"/>
      <c r="C666" s="651"/>
      <c r="D666" s="651"/>
      <c r="E666" s="651"/>
      <c r="F666" s="651"/>
      <c r="G666" s="683"/>
      <c r="H666" s="651"/>
      <c r="I666" s="651"/>
      <c r="J666" s="651"/>
      <c r="K666" s="651"/>
      <c r="L666" s="653"/>
      <c r="M666" s="653"/>
      <c r="N666" s="653"/>
      <c r="O666" s="651"/>
      <c r="P666" s="627"/>
      <c r="Q666" s="627"/>
      <c r="R666" s="627"/>
    </row>
    <row r="667" ht="16.5" customHeight="1">
      <c r="A667" s="650"/>
      <c r="B667" s="650"/>
      <c r="C667" s="651"/>
      <c r="D667" s="651"/>
      <c r="E667" s="651"/>
      <c r="F667" s="651"/>
      <c r="G667" s="683"/>
      <c r="H667" s="651"/>
      <c r="I667" s="651"/>
      <c r="J667" s="651"/>
      <c r="K667" s="651"/>
      <c r="L667" s="653"/>
      <c r="M667" s="653"/>
      <c r="N667" s="653"/>
      <c r="O667" s="651"/>
      <c r="P667" s="627"/>
      <c r="Q667" s="627"/>
      <c r="R667" s="627"/>
    </row>
    <row r="668" ht="16.5" customHeight="1">
      <c r="A668" s="650"/>
      <c r="B668" s="650"/>
      <c r="C668" s="651"/>
      <c r="D668" s="651"/>
      <c r="E668" s="651"/>
      <c r="F668" s="651"/>
      <c r="G668" s="683"/>
      <c r="H668" s="651"/>
      <c r="I668" s="651"/>
      <c r="J668" s="651"/>
      <c r="K668" s="651"/>
      <c r="L668" s="653"/>
      <c r="M668" s="653"/>
      <c r="N668" s="653"/>
      <c r="O668" s="651"/>
      <c r="P668" s="627"/>
      <c r="Q668" s="627"/>
      <c r="R668" s="627"/>
    </row>
    <row r="669" ht="16.5" customHeight="1">
      <c r="A669" s="650"/>
      <c r="B669" s="650"/>
      <c r="C669" s="651"/>
      <c r="D669" s="651"/>
      <c r="E669" s="651"/>
      <c r="F669" s="651"/>
      <c r="G669" s="683"/>
      <c r="H669" s="651"/>
      <c r="I669" s="651"/>
      <c r="J669" s="651"/>
      <c r="K669" s="651"/>
      <c r="L669" s="653"/>
      <c r="M669" s="653"/>
      <c r="N669" s="653"/>
      <c r="O669" s="651"/>
      <c r="P669" s="627"/>
      <c r="Q669" s="627"/>
      <c r="R669" s="627"/>
    </row>
    <row r="670" ht="16.5" customHeight="1">
      <c r="A670" s="650"/>
      <c r="B670" s="650"/>
      <c r="C670" s="651"/>
      <c r="D670" s="651"/>
      <c r="E670" s="651"/>
      <c r="F670" s="651"/>
      <c r="G670" s="683"/>
      <c r="H670" s="651"/>
      <c r="I670" s="651"/>
      <c r="J670" s="651"/>
      <c r="K670" s="651"/>
      <c r="L670" s="653"/>
      <c r="M670" s="653"/>
      <c r="N670" s="653"/>
      <c r="O670" s="651"/>
      <c r="P670" s="627"/>
      <c r="Q670" s="627"/>
      <c r="R670" s="627"/>
    </row>
    <row r="671" ht="16.5" customHeight="1">
      <c r="A671" s="650"/>
      <c r="B671" s="650"/>
      <c r="C671" s="651"/>
      <c r="D671" s="651"/>
      <c r="E671" s="651"/>
      <c r="F671" s="651"/>
      <c r="G671" s="683"/>
      <c r="H671" s="651"/>
      <c r="I671" s="651"/>
      <c r="J671" s="651"/>
      <c r="K671" s="651"/>
      <c r="L671" s="653"/>
      <c r="M671" s="653"/>
      <c r="N671" s="653"/>
      <c r="O671" s="651"/>
      <c r="P671" s="627"/>
      <c r="Q671" s="627"/>
      <c r="R671" s="627"/>
    </row>
    <row r="672" ht="16.5" customHeight="1">
      <c r="A672" s="650"/>
      <c r="B672" s="650"/>
      <c r="C672" s="651"/>
      <c r="D672" s="651"/>
      <c r="E672" s="651"/>
      <c r="F672" s="651"/>
      <c r="G672" s="683"/>
      <c r="H672" s="651"/>
      <c r="I672" s="651"/>
      <c r="J672" s="651"/>
      <c r="K672" s="651"/>
      <c r="L672" s="653"/>
      <c r="M672" s="653"/>
      <c r="N672" s="653"/>
      <c r="O672" s="651"/>
      <c r="P672" s="627"/>
      <c r="Q672" s="627"/>
      <c r="R672" s="627"/>
    </row>
    <row r="673" ht="16.5" customHeight="1">
      <c r="A673" s="650"/>
      <c r="B673" s="650"/>
      <c r="C673" s="651"/>
      <c r="D673" s="651"/>
      <c r="E673" s="651"/>
      <c r="F673" s="651"/>
      <c r="G673" s="683"/>
      <c r="H673" s="651"/>
      <c r="I673" s="651"/>
      <c r="J673" s="651"/>
      <c r="K673" s="651"/>
      <c r="L673" s="653"/>
      <c r="M673" s="653"/>
      <c r="N673" s="653"/>
      <c r="O673" s="651"/>
      <c r="P673" s="627"/>
      <c r="Q673" s="627"/>
      <c r="R673" s="627"/>
    </row>
    <row r="674" ht="16.5" customHeight="1">
      <c r="A674" s="650"/>
      <c r="B674" s="650"/>
      <c r="C674" s="651"/>
      <c r="D674" s="651"/>
      <c r="E674" s="651"/>
      <c r="F674" s="651"/>
      <c r="G674" s="683"/>
      <c r="H674" s="651"/>
      <c r="I674" s="651"/>
      <c r="J674" s="651"/>
      <c r="K674" s="651"/>
      <c r="L674" s="653"/>
      <c r="M674" s="653"/>
      <c r="N674" s="653"/>
      <c r="O674" s="651"/>
      <c r="P674" s="627"/>
      <c r="Q674" s="627"/>
      <c r="R674" s="627"/>
    </row>
    <row r="675" ht="16.5" customHeight="1">
      <c r="A675" s="650"/>
      <c r="B675" s="650"/>
      <c r="C675" s="651"/>
      <c r="D675" s="651"/>
      <c r="E675" s="651"/>
      <c r="F675" s="651"/>
      <c r="G675" s="683"/>
      <c r="H675" s="651"/>
      <c r="I675" s="651"/>
      <c r="J675" s="651"/>
      <c r="K675" s="651"/>
      <c r="L675" s="653"/>
      <c r="M675" s="653"/>
      <c r="N675" s="653"/>
      <c r="O675" s="651"/>
      <c r="P675" s="627"/>
      <c r="Q675" s="627"/>
      <c r="R675" s="627"/>
    </row>
    <row r="676" ht="16.5" customHeight="1">
      <c r="A676" s="650"/>
      <c r="B676" s="650"/>
      <c r="C676" s="651"/>
      <c r="D676" s="651"/>
      <c r="E676" s="651"/>
      <c r="F676" s="651"/>
      <c r="G676" s="683"/>
      <c r="H676" s="651"/>
      <c r="I676" s="651"/>
      <c r="J676" s="651"/>
      <c r="K676" s="651"/>
      <c r="L676" s="653"/>
      <c r="M676" s="653"/>
      <c r="N676" s="653"/>
      <c r="O676" s="651"/>
      <c r="P676" s="627"/>
      <c r="Q676" s="627"/>
      <c r="R676" s="627"/>
    </row>
    <row r="677" ht="16.5" customHeight="1">
      <c r="A677" s="650"/>
      <c r="B677" s="650"/>
      <c r="C677" s="651"/>
      <c r="D677" s="651"/>
      <c r="E677" s="651"/>
      <c r="F677" s="651"/>
      <c r="G677" s="683"/>
      <c r="H677" s="651"/>
      <c r="I677" s="651"/>
      <c r="J677" s="651"/>
      <c r="K677" s="651"/>
      <c r="L677" s="653"/>
      <c r="M677" s="653"/>
      <c r="N677" s="653"/>
      <c r="O677" s="651"/>
      <c r="P677" s="627"/>
      <c r="Q677" s="627"/>
      <c r="R677" s="627"/>
    </row>
    <row r="678" ht="16.5" customHeight="1">
      <c r="A678" s="650"/>
      <c r="B678" s="650"/>
      <c r="C678" s="651"/>
      <c r="D678" s="651"/>
      <c r="E678" s="651"/>
      <c r="F678" s="651"/>
      <c r="G678" s="683"/>
      <c r="H678" s="651"/>
      <c r="I678" s="651"/>
      <c r="J678" s="651"/>
      <c r="K678" s="651"/>
      <c r="L678" s="653"/>
      <c r="M678" s="653"/>
      <c r="N678" s="653"/>
      <c r="O678" s="651"/>
      <c r="P678" s="627"/>
      <c r="Q678" s="627"/>
      <c r="R678" s="627"/>
    </row>
    <row r="679" ht="16.5" customHeight="1">
      <c r="A679" s="650"/>
      <c r="B679" s="650"/>
      <c r="C679" s="651"/>
      <c r="D679" s="651"/>
      <c r="E679" s="651"/>
      <c r="F679" s="651"/>
      <c r="G679" s="683"/>
      <c r="H679" s="651"/>
      <c r="I679" s="651"/>
      <c r="J679" s="651"/>
      <c r="K679" s="651"/>
      <c r="L679" s="653"/>
      <c r="M679" s="653"/>
      <c r="N679" s="653"/>
      <c r="O679" s="651"/>
      <c r="P679" s="627"/>
      <c r="Q679" s="627"/>
      <c r="R679" s="627"/>
    </row>
    <row r="680" ht="16.5" customHeight="1">
      <c r="A680" s="650"/>
      <c r="B680" s="650"/>
      <c r="C680" s="651"/>
      <c r="D680" s="651"/>
      <c r="E680" s="651"/>
      <c r="F680" s="651"/>
      <c r="G680" s="683"/>
      <c r="H680" s="651"/>
      <c r="I680" s="651"/>
      <c r="J680" s="651"/>
      <c r="K680" s="651"/>
      <c r="L680" s="653"/>
      <c r="M680" s="653"/>
      <c r="N680" s="653"/>
      <c r="O680" s="651"/>
      <c r="P680" s="627"/>
      <c r="Q680" s="627"/>
      <c r="R680" s="627"/>
    </row>
    <row r="681" ht="16.5" customHeight="1">
      <c r="A681" s="650"/>
      <c r="B681" s="650"/>
      <c r="C681" s="651"/>
      <c r="D681" s="651"/>
      <c r="E681" s="651"/>
      <c r="F681" s="651"/>
      <c r="G681" s="683"/>
      <c r="H681" s="651"/>
      <c r="I681" s="651"/>
      <c r="J681" s="651"/>
      <c r="K681" s="651"/>
      <c r="L681" s="653"/>
      <c r="M681" s="653"/>
      <c r="N681" s="653"/>
      <c r="O681" s="651"/>
      <c r="P681" s="627"/>
      <c r="Q681" s="627"/>
      <c r="R681" s="627"/>
    </row>
    <row r="682" ht="16.5" customHeight="1">
      <c r="A682" s="650"/>
      <c r="B682" s="650"/>
      <c r="C682" s="651"/>
      <c r="D682" s="651"/>
      <c r="E682" s="651"/>
      <c r="F682" s="651"/>
      <c r="G682" s="683"/>
      <c r="H682" s="651"/>
      <c r="I682" s="651"/>
      <c r="J682" s="651"/>
      <c r="K682" s="651"/>
      <c r="L682" s="653"/>
      <c r="M682" s="653"/>
      <c r="N682" s="653"/>
      <c r="O682" s="651"/>
      <c r="P682" s="627"/>
      <c r="Q682" s="627"/>
      <c r="R682" s="627"/>
    </row>
    <row r="683" ht="16.5" customHeight="1">
      <c r="A683" s="650"/>
      <c r="B683" s="650"/>
      <c r="C683" s="651"/>
      <c r="D683" s="651"/>
      <c r="E683" s="651"/>
      <c r="F683" s="651"/>
      <c r="G683" s="683"/>
      <c r="H683" s="651"/>
      <c r="I683" s="651"/>
      <c r="J683" s="651"/>
      <c r="K683" s="651"/>
      <c r="L683" s="653"/>
      <c r="M683" s="653"/>
      <c r="N683" s="653"/>
      <c r="O683" s="651"/>
      <c r="P683" s="627"/>
      <c r="Q683" s="627"/>
      <c r="R683" s="627"/>
    </row>
    <row r="684" ht="16.5" customHeight="1">
      <c r="A684" s="650"/>
      <c r="B684" s="650"/>
      <c r="C684" s="651"/>
      <c r="D684" s="651"/>
      <c r="E684" s="651"/>
      <c r="F684" s="651"/>
      <c r="G684" s="683"/>
      <c r="H684" s="651"/>
      <c r="I684" s="651"/>
      <c r="J684" s="651"/>
      <c r="K684" s="651"/>
      <c r="L684" s="653"/>
      <c r="M684" s="653"/>
      <c r="N684" s="653"/>
      <c r="O684" s="651"/>
      <c r="P684" s="627"/>
      <c r="Q684" s="627"/>
      <c r="R684" s="627"/>
    </row>
    <row r="685" ht="16.5" customHeight="1">
      <c r="A685" s="650"/>
      <c r="B685" s="650"/>
      <c r="C685" s="651"/>
      <c r="D685" s="651"/>
      <c r="E685" s="651"/>
      <c r="F685" s="651"/>
      <c r="G685" s="683"/>
      <c r="H685" s="651"/>
      <c r="I685" s="651"/>
      <c r="J685" s="651"/>
      <c r="K685" s="651"/>
      <c r="L685" s="653"/>
      <c r="M685" s="653"/>
      <c r="N685" s="653"/>
      <c r="O685" s="651"/>
      <c r="P685" s="627"/>
      <c r="Q685" s="627"/>
      <c r="R685" s="627"/>
    </row>
    <row r="686" ht="16.5" customHeight="1">
      <c r="A686" s="650"/>
      <c r="B686" s="650"/>
      <c r="C686" s="651"/>
      <c r="D686" s="651"/>
      <c r="E686" s="651"/>
      <c r="F686" s="651"/>
      <c r="G686" s="683"/>
      <c r="H686" s="651"/>
      <c r="I686" s="651"/>
      <c r="J686" s="651"/>
      <c r="K686" s="651"/>
      <c r="L686" s="653"/>
      <c r="M686" s="653"/>
      <c r="N686" s="653"/>
      <c r="O686" s="651"/>
      <c r="P686" s="627"/>
      <c r="Q686" s="627"/>
      <c r="R686" s="627"/>
    </row>
    <row r="687" ht="16.5" customHeight="1">
      <c r="A687" s="650"/>
      <c r="B687" s="650"/>
      <c r="C687" s="651"/>
      <c r="D687" s="651"/>
      <c r="E687" s="651"/>
      <c r="F687" s="651"/>
      <c r="G687" s="683"/>
      <c r="H687" s="651"/>
      <c r="I687" s="651"/>
      <c r="J687" s="651"/>
      <c r="K687" s="651"/>
      <c r="L687" s="653"/>
      <c r="M687" s="653"/>
      <c r="N687" s="653"/>
      <c r="O687" s="651"/>
      <c r="P687" s="627"/>
      <c r="Q687" s="627"/>
      <c r="R687" s="627"/>
    </row>
    <row r="688" ht="16.5" customHeight="1">
      <c r="A688" s="650"/>
      <c r="B688" s="650"/>
      <c r="C688" s="651"/>
      <c r="D688" s="651"/>
      <c r="E688" s="651"/>
      <c r="F688" s="651"/>
      <c r="G688" s="683"/>
      <c r="H688" s="651"/>
      <c r="I688" s="651"/>
      <c r="J688" s="651"/>
      <c r="K688" s="651"/>
      <c r="L688" s="653"/>
      <c r="M688" s="653"/>
      <c r="N688" s="653"/>
      <c r="O688" s="651"/>
      <c r="P688" s="627"/>
      <c r="Q688" s="627"/>
      <c r="R688" s="627"/>
    </row>
    <row r="689" ht="16.5" customHeight="1">
      <c r="A689" s="650"/>
      <c r="B689" s="650"/>
      <c r="C689" s="651"/>
      <c r="D689" s="651"/>
      <c r="E689" s="651"/>
      <c r="F689" s="651"/>
      <c r="G689" s="683"/>
      <c r="H689" s="651"/>
      <c r="I689" s="651"/>
      <c r="J689" s="651"/>
      <c r="K689" s="651"/>
      <c r="L689" s="653"/>
      <c r="M689" s="653"/>
      <c r="N689" s="653"/>
      <c r="O689" s="651"/>
      <c r="P689" s="627"/>
      <c r="Q689" s="627"/>
      <c r="R689" s="627"/>
    </row>
    <row r="690" ht="16.5" customHeight="1">
      <c r="A690" s="650"/>
      <c r="B690" s="650"/>
      <c r="C690" s="651"/>
      <c r="D690" s="651"/>
      <c r="E690" s="651"/>
      <c r="F690" s="651"/>
      <c r="G690" s="683"/>
      <c r="H690" s="651"/>
      <c r="I690" s="651"/>
      <c r="J690" s="651"/>
      <c r="K690" s="651"/>
      <c r="L690" s="653"/>
      <c r="M690" s="653"/>
      <c r="N690" s="653"/>
      <c r="O690" s="651"/>
      <c r="P690" s="627"/>
      <c r="Q690" s="627"/>
      <c r="R690" s="627"/>
    </row>
    <row r="691" ht="16.5" customHeight="1">
      <c r="A691" s="650"/>
      <c r="B691" s="650"/>
      <c r="C691" s="651"/>
      <c r="D691" s="651"/>
      <c r="E691" s="651"/>
      <c r="F691" s="651"/>
      <c r="G691" s="683"/>
      <c r="H691" s="651"/>
      <c r="I691" s="651"/>
      <c r="J691" s="651"/>
      <c r="K691" s="651"/>
      <c r="L691" s="653"/>
      <c r="M691" s="653"/>
      <c r="N691" s="653"/>
      <c r="O691" s="651"/>
      <c r="P691" s="627"/>
      <c r="Q691" s="627"/>
      <c r="R691" s="627"/>
    </row>
    <row r="692" ht="16.5" customHeight="1">
      <c r="A692" s="650"/>
      <c r="B692" s="650"/>
      <c r="C692" s="651"/>
      <c r="D692" s="651"/>
      <c r="E692" s="651"/>
      <c r="F692" s="651"/>
      <c r="G692" s="683"/>
      <c r="H692" s="651"/>
      <c r="I692" s="651"/>
      <c r="J692" s="651"/>
      <c r="K692" s="651"/>
      <c r="L692" s="653"/>
      <c r="M692" s="653"/>
      <c r="N692" s="653"/>
      <c r="O692" s="651"/>
      <c r="P692" s="627"/>
      <c r="Q692" s="627"/>
      <c r="R692" s="627"/>
    </row>
    <row r="693" ht="16.5" customHeight="1">
      <c r="A693" s="650"/>
      <c r="B693" s="650"/>
      <c r="C693" s="651"/>
      <c r="D693" s="651"/>
      <c r="E693" s="651"/>
      <c r="F693" s="651"/>
      <c r="G693" s="683"/>
      <c r="H693" s="651"/>
      <c r="I693" s="651"/>
      <c r="J693" s="651"/>
      <c r="K693" s="651"/>
      <c r="L693" s="653"/>
      <c r="M693" s="653"/>
      <c r="N693" s="653"/>
      <c r="O693" s="651"/>
      <c r="P693" s="627"/>
      <c r="Q693" s="627"/>
      <c r="R693" s="627"/>
    </row>
    <row r="694" ht="16.5" customHeight="1">
      <c r="A694" s="650"/>
      <c r="B694" s="650"/>
      <c r="C694" s="651"/>
      <c r="D694" s="651"/>
      <c r="E694" s="651"/>
      <c r="F694" s="651"/>
      <c r="G694" s="683"/>
      <c r="H694" s="651"/>
      <c r="I694" s="651"/>
      <c r="J694" s="651"/>
      <c r="K694" s="651"/>
      <c r="L694" s="653"/>
      <c r="M694" s="653"/>
      <c r="N694" s="653"/>
      <c r="O694" s="651"/>
      <c r="P694" s="627"/>
      <c r="Q694" s="627"/>
      <c r="R694" s="627"/>
    </row>
    <row r="695" ht="16.5" customHeight="1">
      <c r="A695" s="650"/>
      <c r="B695" s="650"/>
      <c r="C695" s="651"/>
      <c r="D695" s="651"/>
      <c r="E695" s="651"/>
      <c r="F695" s="651"/>
      <c r="G695" s="683"/>
      <c r="H695" s="651"/>
      <c r="I695" s="651"/>
      <c r="J695" s="651"/>
      <c r="K695" s="651"/>
      <c r="L695" s="653"/>
      <c r="M695" s="653"/>
      <c r="N695" s="653"/>
      <c r="O695" s="651"/>
      <c r="P695" s="627"/>
      <c r="Q695" s="627"/>
      <c r="R695" s="627"/>
    </row>
    <row r="696" ht="16.5" customHeight="1">
      <c r="A696" s="650"/>
      <c r="B696" s="650"/>
      <c r="C696" s="651"/>
      <c r="D696" s="651"/>
      <c r="E696" s="651"/>
      <c r="F696" s="651"/>
      <c r="G696" s="683"/>
      <c r="H696" s="651"/>
      <c r="I696" s="651"/>
      <c r="J696" s="651"/>
      <c r="K696" s="651"/>
      <c r="L696" s="653"/>
      <c r="M696" s="653"/>
      <c r="N696" s="653"/>
      <c r="O696" s="651"/>
      <c r="P696" s="627"/>
      <c r="Q696" s="627"/>
      <c r="R696" s="627"/>
    </row>
    <row r="697" ht="16.5" customHeight="1">
      <c r="A697" s="650"/>
      <c r="B697" s="650"/>
      <c r="C697" s="651"/>
      <c r="D697" s="651"/>
      <c r="E697" s="651"/>
      <c r="F697" s="651"/>
      <c r="G697" s="683"/>
      <c r="H697" s="651"/>
      <c r="I697" s="651"/>
      <c r="J697" s="651"/>
      <c r="K697" s="651"/>
      <c r="L697" s="653"/>
      <c r="M697" s="653"/>
      <c r="N697" s="653"/>
      <c r="O697" s="651"/>
      <c r="P697" s="627"/>
      <c r="Q697" s="627"/>
      <c r="R697" s="627"/>
    </row>
    <row r="698" ht="16.5" customHeight="1">
      <c r="A698" s="650"/>
      <c r="B698" s="650"/>
      <c r="C698" s="651"/>
      <c r="D698" s="651"/>
      <c r="E698" s="651"/>
      <c r="F698" s="651"/>
      <c r="G698" s="683"/>
      <c r="H698" s="651"/>
      <c r="I698" s="651"/>
      <c r="J698" s="651"/>
      <c r="K698" s="651"/>
      <c r="L698" s="653"/>
      <c r="M698" s="653"/>
      <c r="N698" s="653"/>
      <c r="O698" s="651"/>
      <c r="P698" s="627"/>
      <c r="Q698" s="627"/>
      <c r="R698" s="627"/>
    </row>
    <row r="699" ht="16.5" customHeight="1">
      <c r="A699" s="650"/>
      <c r="B699" s="650"/>
      <c r="C699" s="651"/>
      <c r="D699" s="651"/>
      <c r="E699" s="651"/>
      <c r="F699" s="651"/>
      <c r="G699" s="683"/>
      <c r="H699" s="651"/>
      <c r="I699" s="651"/>
      <c r="J699" s="651"/>
      <c r="K699" s="651"/>
      <c r="L699" s="653"/>
      <c r="M699" s="653"/>
      <c r="N699" s="653"/>
      <c r="O699" s="651"/>
      <c r="P699" s="627"/>
      <c r="Q699" s="627"/>
      <c r="R699" s="627"/>
    </row>
    <row r="700" ht="16.5" customHeight="1">
      <c r="A700" s="650"/>
      <c r="B700" s="650"/>
      <c r="C700" s="651"/>
      <c r="D700" s="651"/>
      <c r="E700" s="651"/>
      <c r="F700" s="651"/>
      <c r="G700" s="683"/>
      <c r="H700" s="651"/>
      <c r="I700" s="651"/>
      <c r="J700" s="651"/>
      <c r="K700" s="651"/>
      <c r="L700" s="653"/>
      <c r="M700" s="653"/>
      <c r="N700" s="653"/>
      <c r="O700" s="651"/>
      <c r="P700" s="627"/>
      <c r="Q700" s="627"/>
      <c r="R700" s="627"/>
    </row>
    <row r="701" ht="16.5" customHeight="1">
      <c r="A701" s="650"/>
      <c r="B701" s="650"/>
      <c r="C701" s="651"/>
      <c r="D701" s="651"/>
      <c r="E701" s="651"/>
      <c r="F701" s="651"/>
      <c r="G701" s="683"/>
      <c r="H701" s="651"/>
      <c r="I701" s="651"/>
      <c r="J701" s="651"/>
      <c r="K701" s="651"/>
      <c r="L701" s="653"/>
      <c r="M701" s="653"/>
      <c r="N701" s="653"/>
      <c r="O701" s="651"/>
      <c r="P701" s="627"/>
      <c r="Q701" s="627"/>
      <c r="R701" s="627"/>
    </row>
    <row r="702" ht="16.5" customHeight="1">
      <c r="A702" s="650"/>
      <c r="B702" s="650"/>
      <c r="C702" s="651"/>
      <c r="D702" s="651"/>
      <c r="E702" s="651"/>
      <c r="F702" s="651"/>
      <c r="G702" s="683"/>
      <c r="H702" s="651"/>
      <c r="I702" s="651"/>
      <c r="J702" s="651"/>
      <c r="K702" s="651"/>
      <c r="L702" s="653"/>
      <c r="M702" s="653"/>
      <c r="N702" s="653"/>
      <c r="O702" s="651"/>
      <c r="P702" s="627"/>
      <c r="Q702" s="627"/>
      <c r="R702" s="627"/>
    </row>
    <row r="703" ht="16.5" customHeight="1">
      <c r="A703" s="650"/>
      <c r="B703" s="650"/>
      <c r="C703" s="651"/>
      <c r="D703" s="651"/>
      <c r="E703" s="651"/>
      <c r="F703" s="651"/>
      <c r="G703" s="683"/>
      <c r="H703" s="651"/>
      <c r="I703" s="651"/>
      <c r="J703" s="651"/>
      <c r="K703" s="651"/>
      <c r="L703" s="653"/>
      <c r="M703" s="653"/>
      <c r="N703" s="653"/>
      <c r="O703" s="651"/>
      <c r="P703" s="627"/>
      <c r="Q703" s="627"/>
      <c r="R703" s="627"/>
    </row>
    <row r="704" ht="16.5" customHeight="1">
      <c r="A704" s="650"/>
      <c r="B704" s="650"/>
      <c r="C704" s="651"/>
      <c r="D704" s="651"/>
      <c r="E704" s="651"/>
      <c r="F704" s="651"/>
      <c r="G704" s="683"/>
      <c r="H704" s="651"/>
      <c r="I704" s="651"/>
      <c r="J704" s="651"/>
      <c r="K704" s="651"/>
      <c r="L704" s="653"/>
      <c r="M704" s="653"/>
      <c r="N704" s="653"/>
      <c r="O704" s="651"/>
      <c r="P704" s="627"/>
      <c r="Q704" s="627"/>
      <c r="R704" s="627"/>
    </row>
    <row r="705" ht="16.5" customHeight="1">
      <c r="A705" s="650"/>
      <c r="B705" s="650"/>
      <c r="C705" s="651"/>
      <c r="D705" s="651"/>
      <c r="E705" s="651"/>
      <c r="F705" s="651"/>
      <c r="G705" s="683"/>
      <c r="H705" s="651"/>
      <c r="I705" s="651"/>
      <c r="J705" s="651"/>
      <c r="K705" s="651"/>
      <c r="L705" s="653"/>
      <c r="M705" s="653"/>
      <c r="N705" s="653"/>
      <c r="O705" s="651"/>
      <c r="P705" s="627"/>
      <c r="Q705" s="627"/>
      <c r="R705" s="627"/>
    </row>
    <row r="706" ht="16.5" customHeight="1">
      <c r="A706" s="650"/>
      <c r="B706" s="650"/>
      <c r="C706" s="651"/>
      <c r="D706" s="651"/>
      <c r="E706" s="651"/>
      <c r="F706" s="651"/>
      <c r="G706" s="683"/>
      <c r="H706" s="651"/>
      <c r="I706" s="651"/>
      <c r="J706" s="651"/>
      <c r="K706" s="651"/>
      <c r="L706" s="653"/>
      <c r="M706" s="653"/>
      <c r="N706" s="653"/>
      <c r="O706" s="651"/>
      <c r="P706" s="627"/>
      <c r="Q706" s="627"/>
      <c r="R706" s="627"/>
    </row>
    <row r="707" ht="16.5" customHeight="1">
      <c r="A707" s="650"/>
      <c r="B707" s="650"/>
      <c r="C707" s="651"/>
      <c r="D707" s="651"/>
      <c r="E707" s="651"/>
      <c r="F707" s="651"/>
      <c r="G707" s="683"/>
      <c r="H707" s="651"/>
      <c r="I707" s="651"/>
      <c r="J707" s="651"/>
      <c r="K707" s="651"/>
      <c r="L707" s="653"/>
      <c r="M707" s="653"/>
      <c r="N707" s="653"/>
      <c r="O707" s="651"/>
      <c r="P707" s="627"/>
      <c r="Q707" s="627"/>
      <c r="R707" s="627"/>
    </row>
    <row r="708" ht="16.5" customHeight="1">
      <c r="A708" s="650"/>
      <c r="B708" s="650"/>
      <c r="C708" s="651"/>
      <c r="D708" s="651"/>
      <c r="E708" s="651"/>
      <c r="F708" s="651"/>
      <c r="G708" s="683"/>
      <c r="H708" s="651"/>
      <c r="I708" s="651"/>
      <c r="J708" s="651"/>
      <c r="K708" s="651"/>
      <c r="L708" s="653"/>
      <c r="M708" s="653"/>
      <c r="N708" s="653"/>
      <c r="O708" s="651"/>
      <c r="P708" s="627"/>
      <c r="Q708" s="627"/>
      <c r="R708" s="627"/>
    </row>
    <row r="709" ht="16.5" customHeight="1">
      <c r="A709" s="650"/>
      <c r="B709" s="650"/>
      <c r="C709" s="651"/>
      <c r="D709" s="651"/>
      <c r="E709" s="651"/>
      <c r="F709" s="651"/>
      <c r="G709" s="683"/>
      <c r="H709" s="651"/>
      <c r="I709" s="651"/>
      <c r="J709" s="651"/>
      <c r="K709" s="651"/>
      <c r="L709" s="653"/>
      <c r="M709" s="653"/>
      <c r="N709" s="653"/>
      <c r="O709" s="651"/>
      <c r="P709" s="627"/>
      <c r="Q709" s="627"/>
      <c r="R709" s="627"/>
    </row>
    <row r="710" ht="16.5" customHeight="1">
      <c r="A710" s="650"/>
      <c r="B710" s="650"/>
      <c r="C710" s="651"/>
      <c r="D710" s="651"/>
      <c r="E710" s="651"/>
      <c r="F710" s="651"/>
      <c r="G710" s="683"/>
      <c r="H710" s="651"/>
      <c r="I710" s="651"/>
      <c r="J710" s="651"/>
      <c r="K710" s="651"/>
      <c r="L710" s="653"/>
      <c r="M710" s="653"/>
      <c r="N710" s="653"/>
      <c r="O710" s="651"/>
      <c r="P710" s="627"/>
      <c r="Q710" s="627"/>
      <c r="R710" s="627"/>
    </row>
    <row r="711" ht="16.5" customHeight="1">
      <c r="A711" s="650"/>
      <c r="B711" s="650"/>
      <c r="C711" s="651"/>
      <c r="D711" s="651"/>
      <c r="E711" s="651"/>
      <c r="F711" s="651"/>
      <c r="G711" s="683"/>
      <c r="H711" s="651"/>
      <c r="I711" s="651"/>
      <c r="J711" s="651"/>
      <c r="K711" s="651"/>
      <c r="L711" s="653"/>
      <c r="M711" s="653"/>
      <c r="N711" s="653"/>
      <c r="O711" s="651"/>
      <c r="P711" s="627"/>
      <c r="Q711" s="627"/>
      <c r="R711" s="627"/>
    </row>
    <row r="712" ht="16.5" customHeight="1">
      <c r="A712" s="650"/>
      <c r="B712" s="650"/>
      <c r="C712" s="651"/>
      <c r="D712" s="651"/>
      <c r="E712" s="651"/>
      <c r="F712" s="651"/>
      <c r="G712" s="683"/>
      <c r="H712" s="651"/>
      <c r="I712" s="651"/>
      <c r="J712" s="651"/>
      <c r="K712" s="651"/>
      <c r="L712" s="653"/>
      <c r="M712" s="653"/>
      <c r="N712" s="653"/>
      <c r="O712" s="651"/>
      <c r="P712" s="627"/>
      <c r="Q712" s="627"/>
      <c r="R712" s="627"/>
    </row>
    <row r="713" ht="16.5" customHeight="1">
      <c r="A713" s="650"/>
      <c r="B713" s="650"/>
      <c r="C713" s="651"/>
      <c r="D713" s="651"/>
      <c r="E713" s="651"/>
      <c r="F713" s="651"/>
      <c r="G713" s="683"/>
      <c r="H713" s="651"/>
      <c r="I713" s="651"/>
      <c r="J713" s="651"/>
      <c r="K713" s="651"/>
      <c r="L713" s="653"/>
      <c r="M713" s="653"/>
      <c r="N713" s="653"/>
      <c r="O713" s="651"/>
      <c r="P713" s="627"/>
      <c r="Q713" s="627"/>
      <c r="R713" s="627"/>
    </row>
    <row r="714" ht="16.5" customHeight="1">
      <c r="A714" s="650"/>
      <c r="B714" s="650"/>
      <c r="C714" s="651"/>
      <c r="D714" s="651"/>
      <c r="E714" s="651"/>
      <c r="F714" s="651"/>
      <c r="G714" s="683"/>
      <c r="H714" s="651"/>
      <c r="I714" s="651"/>
      <c r="J714" s="651"/>
      <c r="K714" s="651"/>
      <c r="L714" s="653"/>
      <c r="M714" s="653"/>
      <c r="N714" s="653"/>
      <c r="O714" s="651"/>
      <c r="P714" s="627"/>
      <c r="Q714" s="627"/>
      <c r="R714" s="627"/>
    </row>
    <row r="715" ht="16.5" customHeight="1">
      <c r="A715" s="650"/>
      <c r="B715" s="650"/>
      <c r="C715" s="651"/>
      <c r="D715" s="651"/>
      <c r="E715" s="651"/>
      <c r="F715" s="651"/>
      <c r="G715" s="683"/>
      <c r="H715" s="651"/>
      <c r="I715" s="651"/>
      <c r="J715" s="651"/>
      <c r="K715" s="651"/>
      <c r="L715" s="653"/>
      <c r="M715" s="653"/>
      <c r="N715" s="653"/>
      <c r="O715" s="651"/>
      <c r="P715" s="627"/>
      <c r="Q715" s="627"/>
      <c r="R715" s="627"/>
    </row>
    <row r="716" ht="16.5" customHeight="1">
      <c r="A716" s="650"/>
      <c r="B716" s="650"/>
      <c r="C716" s="651"/>
      <c r="D716" s="651"/>
      <c r="E716" s="651"/>
      <c r="F716" s="651"/>
      <c r="G716" s="683"/>
      <c r="H716" s="651"/>
      <c r="I716" s="651"/>
      <c r="J716" s="651"/>
      <c r="K716" s="651"/>
      <c r="L716" s="653"/>
      <c r="M716" s="653"/>
      <c r="N716" s="653"/>
      <c r="O716" s="651"/>
      <c r="P716" s="627"/>
      <c r="Q716" s="627"/>
      <c r="R716" s="627"/>
    </row>
    <row r="717" ht="16.5" customHeight="1">
      <c r="A717" s="650"/>
      <c r="B717" s="650"/>
      <c r="C717" s="651"/>
      <c r="D717" s="651"/>
      <c r="E717" s="651"/>
      <c r="F717" s="651"/>
      <c r="G717" s="683"/>
      <c r="H717" s="651"/>
      <c r="I717" s="651"/>
      <c r="J717" s="651"/>
      <c r="K717" s="651"/>
      <c r="L717" s="653"/>
      <c r="M717" s="653"/>
      <c r="N717" s="653"/>
      <c r="O717" s="651"/>
      <c r="P717" s="627"/>
      <c r="Q717" s="627"/>
      <c r="R717" s="627"/>
    </row>
    <row r="718" ht="16.5" customHeight="1">
      <c r="A718" s="650"/>
      <c r="B718" s="650"/>
      <c r="C718" s="651"/>
      <c r="D718" s="651"/>
      <c r="E718" s="651"/>
      <c r="F718" s="651"/>
      <c r="G718" s="683"/>
      <c r="H718" s="651"/>
      <c r="I718" s="651"/>
      <c r="J718" s="651"/>
      <c r="K718" s="651"/>
      <c r="L718" s="653"/>
      <c r="M718" s="653"/>
      <c r="N718" s="653"/>
      <c r="O718" s="651"/>
      <c r="P718" s="627"/>
      <c r="Q718" s="627"/>
      <c r="R718" s="627"/>
    </row>
    <row r="719" ht="16.5" customHeight="1">
      <c r="A719" s="650"/>
      <c r="B719" s="650"/>
      <c r="C719" s="651"/>
      <c r="D719" s="651"/>
      <c r="E719" s="651"/>
      <c r="F719" s="651"/>
      <c r="G719" s="683"/>
      <c r="H719" s="651"/>
      <c r="I719" s="651"/>
      <c r="J719" s="651"/>
      <c r="K719" s="651"/>
      <c r="L719" s="653"/>
      <c r="M719" s="653"/>
      <c r="N719" s="653"/>
      <c r="O719" s="651"/>
      <c r="P719" s="627"/>
      <c r="Q719" s="627"/>
      <c r="R719" s="627"/>
    </row>
    <row r="720" ht="16.5" customHeight="1">
      <c r="A720" s="650"/>
      <c r="B720" s="650"/>
      <c r="C720" s="651"/>
      <c r="D720" s="651"/>
      <c r="E720" s="651"/>
      <c r="F720" s="651"/>
      <c r="G720" s="683"/>
      <c r="H720" s="651"/>
      <c r="I720" s="651"/>
      <c r="J720" s="651"/>
      <c r="K720" s="651"/>
      <c r="L720" s="653"/>
      <c r="M720" s="653"/>
      <c r="N720" s="653"/>
      <c r="O720" s="651"/>
      <c r="P720" s="627"/>
      <c r="Q720" s="627"/>
      <c r="R720" s="627"/>
    </row>
    <row r="721" ht="16.5" customHeight="1">
      <c r="A721" s="650"/>
      <c r="B721" s="650"/>
      <c r="C721" s="651"/>
      <c r="D721" s="651"/>
      <c r="E721" s="651"/>
      <c r="F721" s="651"/>
      <c r="G721" s="683"/>
      <c r="H721" s="651"/>
      <c r="I721" s="651"/>
      <c r="J721" s="651"/>
      <c r="K721" s="651"/>
      <c r="L721" s="653"/>
      <c r="M721" s="653"/>
      <c r="N721" s="653"/>
      <c r="O721" s="651"/>
      <c r="P721" s="627"/>
      <c r="Q721" s="627"/>
      <c r="R721" s="627"/>
    </row>
    <row r="722" ht="16.5" customHeight="1">
      <c r="A722" s="650"/>
      <c r="B722" s="650"/>
      <c r="C722" s="651"/>
      <c r="D722" s="651"/>
      <c r="E722" s="651"/>
      <c r="F722" s="651"/>
      <c r="G722" s="683"/>
      <c r="H722" s="651"/>
      <c r="I722" s="651"/>
      <c r="J722" s="651"/>
      <c r="K722" s="651"/>
      <c r="L722" s="653"/>
      <c r="M722" s="653"/>
      <c r="N722" s="653"/>
      <c r="O722" s="651"/>
      <c r="P722" s="627"/>
      <c r="Q722" s="627"/>
      <c r="R722" s="627"/>
    </row>
    <row r="723" ht="16.5" customHeight="1">
      <c r="A723" s="650"/>
      <c r="B723" s="650"/>
      <c r="C723" s="651"/>
      <c r="D723" s="651"/>
      <c r="E723" s="651"/>
      <c r="F723" s="651"/>
      <c r="G723" s="683"/>
      <c r="H723" s="651"/>
      <c r="I723" s="651"/>
      <c r="J723" s="651"/>
      <c r="K723" s="651"/>
      <c r="L723" s="653"/>
      <c r="M723" s="653"/>
      <c r="N723" s="653"/>
      <c r="O723" s="651"/>
      <c r="P723" s="627"/>
      <c r="Q723" s="627"/>
      <c r="R723" s="627"/>
    </row>
    <row r="724" ht="16.5" customHeight="1">
      <c r="A724" s="650"/>
      <c r="B724" s="650"/>
      <c r="C724" s="651"/>
      <c r="D724" s="651"/>
      <c r="E724" s="651"/>
      <c r="F724" s="651"/>
      <c r="G724" s="683"/>
      <c r="H724" s="651"/>
      <c r="I724" s="651"/>
      <c r="J724" s="651"/>
      <c r="K724" s="651"/>
      <c r="L724" s="653"/>
      <c r="M724" s="653"/>
      <c r="N724" s="653"/>
      <c r="O724" s="651"/>
      <c r="P724" s="627"/>
      <c r="Q724" s="627"/>
      <c r="R724" s="627"/>
    </row>
    <row r="725" ht="16.5" customHeight="1">
      <c r="A725" s="650"/>
      <c r="B725" s="650"/>
      <c r="C725" s="651"/>
      <c r="D725" s="651"/>
      <c r="E725" s="651"/>
      <c r="F725" s="651"/>
      <c r="G725" s="683"/>
      <c r="H725" s="651"/>
      <c r="I725" s="651"/>
      <c r="J725" s="651"/>
      <c r="K725" s="651"/>
      <c r="L725" s="653"/>
      <c r="M725" s="653"/>
      <c r="N725" s="653"/>
      <c r="O725" s="651"/>
      <c r="P725" s="627"/>
      <c r="Q725" s="627"/>
      <c r="R725" s="627"/>
    </row>
    <row r="726" ht="16.5" customHeight="1">
      <c r="A726" s="650"/>
      <c r="B726" s="650"/>
      <c r="C726" s="651"/>
      <c r="D726" s="651"/>
      <c r="E726" s="651"/>
      <c r="F726" s="651"/>
      <c r="G726" s="683"/>
      <c r="H726" s="651"/>
      <c r="I726" s="651"/>
      <c r="J726" s="651"/>
      <c r="K726" s="651"/>
      <c r="L726" s="653"/>
      <c r="M726" s="653"/>
      <c r="N726" s="653"/>
      <c r="O726" s="651"/>
      <c r="P726" s="627"/>
      <c r="Q726" s="627"/>
      <c r="R726" s="627"/>
    </row>
    <row r="727" ht="16.5" customHeight="1">
      <c r="A727" s="650"/>
      <c r="B727" s="650"/>
      <c r="C727" s="651"/>
      <c r="D727" s="651"/>
      <c r="E727" s="651"/>
      <c r="F727" s="651"/>
      <c r="G727" s="683"/>
      <c r="H727" s="651"/>
      <c r="I727" s="651"/>
      <c r="J727" s="651"/>
      <c r="K727" s="651"/>
      <c r="L727" s="653"/>
      <c r="M727" s="653"/>
      <c r="N727" s="653"/>
      <c r="O727" s="651"/>
      <c r="P727" s="627"/>
      <c r="Q727" s="627"/>
      <c r="R727" s="627"/>
    </row>
    <row r="728" ht="16.5" customHeight="1">
      <c r="A728" s="650"/>
      <c r="B728" s="650"/>
      <c r="C728" s="651"/>
      <c r="D728" s="651"/>
      <c r="E728" s="651"/>
      <c r="F728" s="651"/>
      <c r="G728" s="683"/>
      <c r="H728" s="651"/>
      <c r="I728" s="651"/>
      <c r="J728" s="651"/>
      <c r="K728" s="651"/>
      <c r="L728" s="653"/>
      <c r="M728" s="653"/>
      <c r="N728" s="653"/>
      <c r="O728" s="651"/>
      <c r="P728" s="627"/>
      <c r="Q728" s="627"/>
      <c r="R728" s="627"/>
    </row>
    <row r="729" ht="16.5" customHeight="1">
      <c r="A729" s="650"/>
      <c r="B729" s="650"/>
      <c r="C729" s="651"/>
      <c r="D729" s="651"/>
      <c r="E729" s="651"/>
      <c r="F729" s="651"/>
      <c r="G729" s="683"/>
      <c r="H729" s="651"/>
      <c r="I729" s="651"/>
      <c r="J729" s="651"/>
      <c r="K729" s="651"/>
      <c r="L729" s="653"/>
      <c r="M729" s="653"/>
      <c r="N729" s="653"/>
      <c r="O729" s="651"/>
      <c r="P729" s="627"/>
      <c r="Q729" s="627"/>
      <c r="R729" s="627"/>
    </row>
    <row r="730" ht="16.5" customHeight="1">
      <c r="A730" s="650"/>
      <c r="B730" s="650"/>
      <c r="C730" s="651"/>
      <c r="D730" s="651"/>
      <c r="E730" s="651"/>
      <c r="F730" s="651"/>
      <c r="G730" s="683"/>
      <c r="H730" s="651"/>
      <c r="I730" s="651"/>
      <c r="J730" s="651"/>
      <c r="K730" s="651"/>
      <c r="L730" s="653"/>
      <c r="M730" s="653"/>
      <c r="N730" s="653"/>
      <c r="O730" s="651"/>
      <c r="P730" s="627"/>
      <c r="Q730" s="627"/>
      <c r="R730" s="627"/>
    </row>
    <row r="731" ht="16.5" customHeight="1">
      <c r="A731" s="650"/>
      <c r="B731" s="650"/>
      <c r="C731" s="651"/>
      <c r="D731" s="651"/>
      <c r="E731" s="651"/>
      <c r="F731" s="651"/>
      <c r="G731" s="683"/>
      <c r="H731" s="651"/>
      <c r="I731" s="651"/>
      <c r="J731" s="651"/>
      <c r="K731" s="651"/>
      <c r="L731" s="653"/>
      <c r="M731" s="653"/>
      <c r="N731" s="653"/>
      <c r="O731" s="651"/>
      <c r="P731" s="627"/>
      <c r="Q731" s="627"/>
      <c r="R731" s="627"/>
    </row>
    <row r="732" ht="16.5" customHeight="1">
      <c r="A732" s="650"/>
      <c r="B732" s="650"/>
      <c r="C732" s="651"/>
      <c r="D732" s="651"/>
      <c r="E732" s="651"/>
      <c r="F732" s="651"/>
      <c r="G732" s="683"/>
      <c r="H732" s="651"/>
      <c r="I732" s="651"/>
      <c r="J732" s="651"/>
      <c r="K732" s="651"/>
      <c r="L732" s="653"/>
      <c r="M732" s="653"/>
      <c r="N732" s="653"/>
      <c r="O732" s="651"/>
      <c r="P732" s="627"/>
      <c r="Q732" s="627"/>
      <c r="R732" s="627"/>
    </row>
    <row r="733" ht="16.5" customHeight="1">
      <c r="A733" s="650"/>
      <c r="B733" s="650"/>
      <c r="C733" s="651"/>
      <c r="D733" s="651"/>
      <c r="E733" s="651"/>
      <c r="F733" s="651"/>
      <c r="G733" s="683"/>
      <c r="H733" s="651"/>
      <c r="I733" s="651"/>
      <c r="J733" s="651"/>
      <c r="K733" s="651"/>
      <c r="L733" s="653"/>
      <c r="M733" s="653"/>
      <c r="N733" s="653"/>
      <c r="O733" s="651"/>
      <c r="P733" s="627"/>
      <c r="Q733" s="627"/>
      <c r="R733" s="627"/>
    </row>
    <row r="734" ht="16.5" customHeight="1">
      <c r="A734" s="650"/>
      <c r="B734" s="650"/>
      <c r="C734" s="651"/>
      <c r="D734" s="651"/>
      <c r="E734" s="651"/>
      <c r="F734" s="651"/>
      <c r="G734" s="683"/>
      <c r="H734" s="651"/>
      <c r="I734" s="651"/>
      <c r="J734" s="651"/>
      <c r="K734" s="651"/>
      <c r="L734" s="653"/>
      <c r="M734" s="653"/>
      <c r="N734" s="653"/>
      <c r="O734" s="651"/>
      <c r="P734" s="627"/>
      <c r="Q734" s="627"/>
      <c r="R734" s="627"/>
    </row>
    <row r="735" ht="16.5" customHeight="1">
      <c r="A735" s="650"/>
      <c r="B735" s="650"/>
      <c r="C735" s="651"/>
      <c r="D735" s="651"/>
      <c r="E735" s="651"/>
      <c r="F735" s="651"/>
      <c r="G735" s="683"/>
      <c r="H735" s="651"/>
      <c r="I735" s="651"/>
      <c r="J735" s="651"/>
      <c r="K735" s="651"/>
      <c r="L735" s="653"/>
      <c r="M735" s="653"/>
      <c r="N735" s="653"/>
      <c r="O735" s="651"/>
      <c r="P735" s="627"/>
      <c r="Q735" s="627"/>
      <c r="R735" s="627"/>
    </row>
    <row r="736" ht="16.5" customHeight="1">
      <c r="A736" s="650"/>
      <c r="B736" s="650"/>
      <c r="C736" s="651"/>
      <c r="D736" s="651"/>
      <c r="E736" s="651"/>
      <c r="F736" s="651"/>
      <c r="G736" s="683"/>
      <c r="H736" s="651"/>
      <c r="I736" s="651"/>
      <c r="J736" s="651"/>
      <c r="K736" s="651"/>
      <c r="L736" s="653"/>
      <c r="M736" s="653"/>
      <c r="N736" s="653"/>
      <c r="O736" s="651"/>
      <c r="P736" s="627"/>
      <c r="Q736" s="627"/>
      <c r="R736" s="627"/>
    </row>
    <row r="737" ht="16.5" customHeight="1">
      <c r="A737" s="650"/>
      <c r="B737" s="650"/>
      <c r="C737" s="651"/>
      <c r="D737" s="651"/>
      <c r="E737" s="651"/>
      <c r="F737" s="651"/>
      <c r="G737" s="683"/>
      <c r="H737" s="651"/>
      <c r="I737" s="651"/>
      <c r="J737" s="651"/>
      <c r="K737" s="651"/>
      <c r="L737" s="653"/>
      <c r="M737" s="653"/>
      <c r="N737" s="653"/>
      <c r="O737" s="651"/>
      <c r="P737" s="627"/>
      <c r="Q737" s="627"/>
      <c r="R737" s="627"/>
    </row>
    <row r="738" ht="16.5" customHeight="1">
      <c r="A738" s="650"/>
      <c r="B738" s="650"/>
      <c r="C738" s="651"/>
      <c r="D738" s="651"/>
      <c r="E738" s="651"/>
      <c r="F738" s="651"/>
      <c r="G738" s="683"/>
      <c r="H738" s="651"/>
      <c r="I738" s="651"/>
      <c r="J738" s="651"/>
      <c r="K738" s="651"/>
      <c r="L738" s="653"/>
      <c r="M738" s="653"/>
      <c r="N738" s="653"/>
      <c r="O738" s="651"/>
      <c r="P738" s="627"/>
      <c r="Q738" s="627"/>
      <c r="R738" s="627"/>
    </row>
    <row r="739" ht="16.5" customHeight="1">
      <c r="A739" s="650"/>
      <c r="B739" s="650"/>
      <c r="C739" s="651"/>
      <c r="D739" s="651"/>
      <c r="E739" s="651"/>
      <c r="F739" s="651"/>
      <c r="G739" s="683"/>
      <c r="H739" s="651"/>
      <c r="I739" s="651"/>
      <c r="J739" s="651"/>
      <c r="K739" s="651"/>
      <c r="L739" s="653"/>
      <c r="M739" s="653"/>
      <c r="N739" s="653"/>
      <c r="O739" s="651"/>
      <c r="P739" s="627"/>
      <c r="Q739" s="627"/>
      <c r="R739" s="627"/>
    </row>
    <row r="740" ht="16.5" customHeight="1">
      <c r="A740" s="650"/>
      <c r="B740" s="650"/>
      <c r="C740" s="651"/>
      <c r="D740" s="651"/>
      <c r="E740" s="651"/>
      <c r="F740" s="651"/>
      <c r="G740" s="683"/>
      <c r="H740" s="651"/>
      <c r="I740" s="651"/>
      <c r="J740" s="651"/>
      <c r="K740" s="651"/>
      <c r="L740" s="653"/>
      <c r="M740" s="653"/>
      <c r="N740" s="653"/>
      <c r="O740" s="651"/>
      <c r="P740" s="627"/>
      <c r="Q740" s="627"/>
      <c r="R740" s="627"/>
    </row>
    <row r="741" ht="16.5" customHeight="1">
      <c r="A741" s="650"/>
      <c r="B741" s="650"/>
      <c r="C741" s="651"/>
      <c r="D741" s="651"/>
      <c r="E741" s="651"/>
      <c r="F741" s="651"/>
      <c r="G741" s="683"/>
      <c r="H741" s="651"/>
      <c r="I741" s="651"/>
      <c r="J741" s="651"/>
      <c r="K741" s="651"/>
      <c r="L741" s="653"/>
      <c r="M741" s="653"/>
      <c r="N741" s="653"/>
      <c r="O741" s="651"/>
      <c r="P741" s="627"/>
      <c r="Q741" s="627"/>
      <c r="R741" s="627"/>
    </row>
    <row r="742" ht="16.5" customHeight="1">
      <c r="A742" s="650"/>
      <c r="B742" s="650"/>
      <c r="C742" s="651"/>
      <c r="D742" s="651"/>
      <c r="E742" s="651"/>
      <c r="F742" s="651"/>
      <c r="G742" s="683"/>
      <c r="H742" s="651"/>
      <c r="I742" s="651"/>
      <c r="J742" s="651"/>
      <c r="K742" s="651"/>
      <c r="L742" s="653"/>
      <c r="M742" s="653"/>
      <c r="N742" s="653"/>
      <c r="O742" s="651"/>
      <c r="P742" s="627"/>
      <c r="Q742" s="627"/>
      <c r="R742" s="627"/>
    </row>
    <row r="743" ht="16.5" customHeight="1">
      <c r="A743" s="650"/>
      <c r="B743" s="650"/>
      <c r="C743" s="651"/>
      <c r="D743" s="651"/>
      <c r="E743" s="651"/>
      <c r="F743" s="651"/>
      <c r="G743" s="683"/>
      <c r="H743" s="651"/>
      <c r="I743" s="651"/>
      <c r="J743" s="651"/>
      <c r="K743" s="651"/>
      <c r="L743" s="653"/>
      <c r="M743" s="653"/>
      <c r="N743" s="653"/>
      <c r="O743" s="651"/>
      <c r="P743" s="627"/>
      <c r="Q743" s="627"/>
      <c r="R743" s="627"/>
    </row>
    <row r="744" ht="16.5" customHeight="1">
      <c r="A744" s="650"/>
      <c r="B744" s="650"/>
      <c r="C744" s="651"/>
      <c r="D744" s="651"/>
      <c r="E744" s="651"/>
      <c r="F744" s="651"/>
      <c r="G744" s="683"/>
      <c r="H744" s="651"/>
      <c r="I744" s="651"/>
      <c r="J744" s="651"/>
      <c r="K744" s="651"/>
      <c r="L744" s="653"/>
      <c r="M744" s="653"/>
      <c r="N744" s="653"/>
      <c r="O744" s="651"/>
      <c r="P744" s="627"/>
      <c r="Q744" s="627"/>
      <c r="R744" s="627"/>
    </row>
    <row r="745" ht="16.5" customHeight="1">
      <c r="A745" s="650"/>
      <c r="B745" s="650"/>
      <c r="C745" s="651"/>
      <c r="D745" s="651"/>
      <c r="E745" s="651"/>
      <c r="F745" s="651"/>
      <c r="G745" s="683"/>
      <c r="H745" s="651"/>
      <c r="I745" s="651"/>
      <c r="J745" s="651"/>
      <c r="K745" s="651"/>
      <c r="L745" s="653"/>
      <c r="M745" s="653"/>
      <c r="N745" s="653"/>
      <c r="O745" s="651"/>
      <c r="P745" s="627"/>
      <c r="Q745" s="627"/>
      <c r="R745" s="627"/>
    </row>
    <row r="746" ht="16.5" customHeight="1">
      <c r="A746" s="650"/>
      <c r="B746" s="650"/>
      <c r="C746" s="651"/>
      <c r="D746" s="651"/>
      <c r="E746" s="651"/>
      <c r="F746" s="651"/>
      <c r="G746" s="683"/>
      <c r="H746" s="651"/>
      <c r="I746" s="651"/>
      <c r="J746" s="651"/>
      <c r="K746" s="651"/>
      <c r="L746" s="653"/>
      <c r="M746" s="653"/>
      <c r="N746" s="653"/>
      <c r="O746" s="651"/>
      <c r="P746" s="627"/>
      <c r="Q746" s="627"/>
      <c r="R746" s="627"/>
    </row>
    <row r="747" ht="16.5" customHeight="1">
      <c r="A747" s="650"/>
      <c r="B747" s="650"/>
      <c r="C747" s="651"/>
      <c r="D747" s="651"/>
      <c r="E747" s="651"/>
      <c r="F747" s="651"/>
      <c r="G747" s="683"/>
      <c r="H747" s="651"/>
      <c r="I747" s="651"/>
      <c r="J747" s="651"/>
      <c r="K747" s="651"/>
      <c r="L747" s="653"/>
      <c r="M747" s="653"/>
      <c r="N747" s="653"/>
      <c r="O747" s="651"/>
      <c r="P747" s="627"/>
      <c r="Q747" s="627"/>
      <c r="R747" s="627"/>
    </row>
    <row r="748" ht="16.5" customHeight="1">
      <c r="A748" s="650"/>
      <c r="B748" s="650"/>
      <c r="C748" s="651"/>
      <c r="D748" s="651"/>
      <c r="E748" s="651"/>
      <c r="F748" s="651"/>
      <c r="G748" s="683"/>
      <c r="H748" s="651"/>
      <c r="I748" s="651"/>
      <c r="J748" s="651"/>
      <c r="K748" s="651"/>
      <c r="L748" s="653"/>
      <c r="M748" s="653"/>
      <c r="N748" s="653"/>
      <c r="O748" s="651"/>
      <c r="P748" s="627"/>
      <c r="Q748" s="627"/>
      <c r="R748" s="627"/>
    </row>
    <row r="749" ht="16.5" customHeight="1">
      <c r="A749" s="650"/>
      <c r="B749" s="650"/>
      <c r="C749" s="651"/>
      <c r="D749" s="651"/>
      <c r="E749" s="651"/>
      <c r="F749" s="651"/>
      <c r="G749" s="683"/>
      <c r="H749" s="651"/>
      <c r="I749" s="651"/>
      <c r="J749" s="651"/>
      <c r="K749" s="651"/>
      <c r="L749" s="653"/>
      <c r="M749" s="653"/>
      <c r="N749" s="653"/>
      <c r="O749" s="651"/>
      <c r="P749" s="627"/>
      <c r="Q749" s="627"/>
      <c r="R749" s="627"/>
    </row>
    <row r="750" ht="16.5" customHeight="1">
      <c r="A750" s="650"/>
      <c r="B750" s="650"/>
      <c r="C750" s="651"/>
      <c r="D750" s="651"/>
      <c r="E750" s="651"/>
      <c r="F750" s="651"/>
      <c r="G750" s="683"/>
      <c r="H750" s="651"/>
      <c r="I750" s="651"/>
      <c r="J750" s="651"/>
      <c r="K750" s="651"/>
      <c r="L750" s="653"/>
      <c r="M750" s="653"/>
      <c r="N750" s="653"/>
      <c r="O750" s="651"/>
      <c r="P750" s="627"/>
      <c r="Q750" s="627"/>
      <c r="R750" s="627"/>
    </row>
    <row r="751" ht="16.5" customHeight="1">
      <c r="A751" s="650"/>
      <c r="B751" s="650"/>
      <c r="C751" s="651"/>
      <c r="D751" s="651"/>
      <c r="E751" s="651"/>
      <c r="F751" s="651"/>
      <c r="G751" s="683"/>
      <c r="H751" s="651"/>
      <c r="I751" s="651"/>
      <c r="J751" s="651"/>
      <c r="K751" s="651"/>
      <c r="L751" s="653"/>
      <c r="M751" s="653"/>
      <c r="N751" s="653"/>
      <c r="O751" s="651"/>
      <c r="P751" s="627"/>
      <c r="Q751" s="627"/>
      <c r="R751" s="627"/>
    </row>
    <row r="752" ht="16.5" customHeight="1">
      <c r="A752" s="650"/>
      <c r="B752" s="650"/>
      <c r="C752" s="651"/>
      <c r="D752" s="651"/>
      <c r="E752" s="651"/>
      <c r="F752" s="651"/>
      <c r="G752" s="683"/>
      <c r="H752" s="651"/>
      <c r="I752" s="651"/>
      <c r="J752" s="651"/>
      <c r="K752" s="651"/>
      <c r="L752" s="653"/>
      <c r="M752" s="653"/>
      <c r="N752" s="653"/>
      <c r="O752" s="651"/>
      <c r="P752" s="627"/>
      <c r="Q752" s="627"/>
      <c r="R752" s="627"/>
    </row>
    <row r="753" ht="16.5" customHeight="1">
      <c r="A753" s="650"/>
      <c r="B753" s="650"/>
      <c r="C753" s="651"/>
      <c r="D753" s="651"/>
      <c r="E753" s="651"/>
      <c r="F753" s="651"/>
      <c r="G753" s="683"/>
      <c r="H753" s="651"/>
      <c r="I753" s="651"/>
      <c r="J753" s="651"/>
      <c r="K753" s="651"/>
      <c r="L753" s="653"/>
      <c r="M753" s="653"/>
      <c r="N753" s="653"/>
      <c r="O753" s="651"/>
      <c r="P753" s="627"/>
      <c r="Q753" s="627"/>
      <c r="R753" s="627"/>
    </row>
    <row r="754" ht="16.5" customHeight="1">
      <c r="A754" s="650"/>
      <c r="B754" s="650"/>
      <c r="C754" s="651"/>
      <c r="D754" s="651"/>
      <c r="E754" s="651"/>
      <c r="F754" s="651"/>
      <c r="G754" s="683"/>
      <c r="H754" s="651"/>
      <c r="I754" s="651"/>
      <c r="J754" s="651"/>
      <c r="K754" s="651"/>
      <c r="L754" s="653"/>
      <c r="M754" s="653"/>
      <c r="N754" s="653"/>
      <c r="O754" s="651"/>
      <c r="P754" s="627"/>
      <c r="Q754" s="627"/>
      <c r="R754" s="627"/>
    </row>
    <row r="755" ht="16.5" customHeight="1">
      <c r="A755" s="650"/>
      <c r="B755" s="650"/>
      <c r="C755" s="651"/>
      <c r="D755" s="651"/>
      <c r="E755" s="651"/>
      <c r="F755" s="651"/>
      <c r="G755" s="683"/>
      <c r="H755" s="651"/>
      <c r="I755" s="651"/>
      <c r="J755" s="651"/>
      <c r="K755" s="651"/>
      <c r="L755" s="653"/>
      <c r="M755" s="653"/>
      <c r="N755" s="653"/>
      <c r="O755" s="651"/>
      <c r="P755" s="627"/>
      <c r="Q755" s="627"/>
      <c r="R755" s="627"/>
    </row>
    <row r="756" ht="16.5" customHeight="1">
      <c r="A756" s="650"/>
      <c r="B756" s="650"/>
      <c r="C756" s="651"/>
      <c r="D756" s="651"/>
      <c r="E756" s="651"/>
      <c r="F756" s="651"/>
      <c r="G756" s="683"/>
      <c r="H756" s="651"/>
      <c r="I756" s="651"/>
      <c r="J756" s="651"/>
      <c r="K756" s="651"/>
      <c r="L756" s="653"/>
      <c r="M756" s="653"/>
      <c r="N756" s="653"/>
      <c r="O756" s="651"/>
      <c r="P756" s="627"/>
      <c r="Q756" s="627"/>
      <c r="R756" s="627"/>
    </row>
    <row r="757" ht="16.5" customHeight="1">
      <c r="A757" s="650"/>
      <c r="B757" s="650"/>
      <c r="C757" s="651"/>
      <c r="D757" s="651"/>
      <c r="E757" s="651"/>
      <c r="F757" s="651"/>
      <c r="G757" s="683"/>
      <c r="H757" s="651"/>
      <c r="I757" s="651"/>
      <c r="J757" s="651"/>
      <c r="K757" s="651"/>
      <c r="L757" s="653"/>
      <c r="M757" s="653"/>
      <c r="N757" s="653"/>
      <c r="O757" s="651"/>
      <c r="P757" s="627"/>
      <c r="Q757" s="627"/>
      <c r="R757" s="627"/>
    </row>
    <row r="758" ht="16.5" customHeight="1">
      <c r="A758" s="650"/>
      <c r="B758" s="650"/>
      <c r="C758" s="651"/>
      <c r="D758" s="651"/>
      <c r="E758" s="651"/>
      <c r="F758" s="651"/>
      <c r="G758" s="683"/>
      <c r="H758" s="651"/>
      <c r="I758" s="651"/>
      <c r="J758" s="651"/>
      <c r="K758" s="651"/>
      <c r="L758" s="653"/>
      <c r="M758" s="653"/>
      <c r="N758" s="653"/>
      <c r="O758" s="651"/>
      <c r="P758" s="627"/>
      <c r="Q758" s="627"/>
      <c r="R758" s="627"/>
    </row>
    <row r="759" ht="16.5" customHeight="1">
      <c r="A759" s="650"/>
      <c r="B759" s="650"/>
      <c r="C759" s="651"/>
      <c r="D759" s="651"/>
      <c r="E759" s="651"/>
      <c r="F759" s="651"/>
      <c r="G759" s="683"/>
      <c r="H759" s="651"/>
      <c r="I759" s="651"/>
      <c r="J759" s="651"/>
      <c r="K759" s="651"/>
      <c r="L759" s="653"/>
      <c r="M759" s="653"/>
      <c r="N759" s="653"/>
      <c r="O759" s="651"/>
      <c r="P759" s="627"/>
      <c r="Q759" s="627"/>
      <c r="R759" s="627"/>
    </row>
    <row r="760" ht="16.5" customHeight="1">
      <c r="A760" s="650"/>
      <c r="B760" s="650"/>
      <c r="C760" s="651"/>
      <c r="D760" s="651"/>
      <c r="E760" s="651"/>
      <c r="F760" s="651"/>
      <c r="G760" s="683"/>
      <c r="H760" s="651"/>
      <c r="I760" s="651"/>
      <c r="J760" s="651"/>
      <c r="K760" s="651"/>
      <c r="L760" s="653"/>
      <c r="M760" s="653"/>
      <c r="N760" s="653"/>
      <c r="O760" s="651"/>
      <c r="P760" s="627"/>
      <c r="Q760" s="627"/>
      <c r="R760" s="627"/>
    </row>
    <row r="761" ht="16.5" customHeight="1">
      <c r="A761" s="650"/>
      <c r="B761" s="650"/>
      <c r="C761" s="651"/>
      <c r="D761" s="651"/>
      <c r="E761" s="651"/>
      <c r="F761" s="651"/>
      <c r="G761" s="683"/>
      <c r="H761" s="651"/>
      <c r="I761" s="651"/>
      <c r="J761" s="651"/>
      <c r="K761" s="651"/>
      <c r="L761" s="653"/>
      <c r="M761" s="653"/>
      <c r="N761" s="653"/>
      <c r="O761" s="651"/>
      <c r="P761" s="627"/>
      <c r="Q761" s="627"/>
      <c r="R761" s="627"/>
    </row>
    <row r="762" ht="16.5" customHeight="1">
      <c r="A762" s="650"/>
      <c r="B762" s="650"/>
      <c r="C762" s="651"/>
      <c r="D762" s="651"/>
      <c r="E762" s="651"/>
      <c r="F762" s="651"/>
      <c r="G762" s="683"/>
      <c r="H762" s="651"/>
      <c r="I762" s="651"/>
      <c r="J762" s="651"/>
      <c r="K762" s="651"/>
      <c r="L762" s="653"/>
      <c r="M762" s="653"/>
      <c r="N762" s="653"/>
      <c r="O762" s="651"/>
      <c r="P762" s="627"/>
      <c r="Q762" s="627"/>
      <c r="R762" s="627"/>
    </row>
    <row r="763" ht="16.5" customHeight="1">
      <c r="A763" s="650"/>
      <c r="B763" s="650"/>
      <c r="C763" s="651"/>
      <c r="D763" s="651"/>
      <c r="E763" s="651"/>
      <c r="F763" s="651"/>
      <c r="G763" s="683"/>
      <c r="H763" s="651"/>
      <c r="I763" s="651"/>
      <c r="J763" s="651"/>
      <c r="K763" s="651"/>
      <c r="L763" s="653"/>
      <c r="M763" s="653"/>
      <c r="N763" s="653"/>
      <c r="O763" s="651"/>
      <c r="P763" s="627"/>
      <c r="Q763" s="627"/>
      <c r="R763" s="627"/>
    </row>
    <row r="764" ht="16.5" customHeight="1">
      <c r="A764" s="650"/>
      <c r="B764" s="650"/>
      <c r="C764" s="651"/>
      <c r="D764" s="651"/>
      <c r="E764" s="651"/>
      <c r="F764" s="651"/>
      <c r="G764" s="683"/>
      <c r="H764" s="651"/>
      <c r="I764" s="651"/>
      <c r="J764" s="651"/>
      <c r="K764" s="651"/>
      <c r="L764" s="653"/>
      <c r="M764" s="653"/>
      <c r="N764" s="653"/>
      <c r="O764" s="651"/>
      <c r="P764" s="627"/>
      <c r="Q764" s="627"/>
      <c r="R764" s="627"/>
    </row>
    <row r="765" ht="16.5" customHeight="1">
      <c r="A765" s="650"/>
      <c r="B765" s="650"/>
      <c r="C765" s="651"/>
      <c r="D765" s="651"/>
      <c r="E765" s="651"/>
      <c r="F765" s="651"/>
      <c r="G765" s="683"/>
      <c r="H765" s="651"/>
      <c r="I765" s="651"/>
      <c r="J765" s="651"/>
      <c r="K765" s="651"/>
      <c r="L765" s="653"/>
      <c r="M765" s="653"/>
      <c r="N765" s="653"/>
      <c r="O765" s="651"/>
      <c r="P765" s="627"/>
      <c r="Q765" s="627"/>
      <c r="R765" s="627"/>
    </row>
    <row r="766" ht="16.5" customHeight="1">
      <c r="A766" s="650"/>
      <c r="B766" s="650"/>
      <c r="C766" s="651"/>
      <c r="D766" s="651"/>
      <c r="E766" s="651"/>
      <c r="F766" s="651"/>
      <c r="G766" s="683"/>
      <c r="H766" s="651"/>
      <c r="I766" s="651"/>
      <c r="J766" s="651"/>
      <c r="K766" s="651"/>
      <c r="L766" s="653"/>
      <c r="M766" s="653"/>
      <c r="N766" s="653"/>
      <c r="O766" s="651"/>
      <c r="P766" s="627"/>
      <c r="Q766" s="627"/>
      <c r="R766" s="627"/>
    </row>
    <row r="767" ht="16.5" customHeight="1">
      <c r="A767" s="650"/>
      <c r="B767" s="650"/>
      <c r="C767" s="651"/>
      <c r="D767" s="651"/>
      <c r="E767" s="651"/>
      <c r="F767" s="651"/>
      <c r="G767" s="683"/>
      <c r="H767" s="651"/>
      <c r="I767" s="651"/>
      <c r="J767" s="651"/>
      <c r="K767" s="651"/>
      <c r="L767" s="653"/>
      <c r="M767" s="653"/>
      <c r="N767" s="653"/>
      <c r="O767" s="651"/>
      <c r="P767" s="627"/>
      <c r="Q767" s="627"/>
      <c r="R767" s="627"/>
    </row>
    <row r="768" ht="16.5" customHeight="1">
      <c r="A768" s="650"/>
      <c r="B768" s="650"/>
      <c r="C768" s="651"/>
      <c r="D768" s="651"/>
      <c r="E768" s="651"/>
      <c r="F768" s="651"/>
      <c r="G768" s="683"/>
      <c r="H768" s="651"/>
      <c r="I768" s="651"/>
      <c r="J768" s="651"/>
      <c r="K768" s="651"/>
      <c r="L768" s="653"/>
      <c r="M768" s="653"/>
      <c r="N768" s="653"/>
      <c r="O768" s="651"/>
      <c r="P768" s="627"/>
      <c r="Q768" s="627"/>
      <c r="R768" s="627"/>
    </row>
    <row r="769" ht="16.5" customHeight="1">
      <c r="A769" s="650"/>
      <c r="B769" s="650"/>
      <c r="C769" s="651"/>
      <c r="D769" s="651"/>
      <c r="E769" s="651"/>
      <c r="F769" s="651"/>
      <c r="G769" s="683"/>
      <c r="H769" s="651"/>
      <c r="I769" s="651"/>
      <c r="J769" s="651"/>
      <c r="K769" s="651"/>
      <c r="L769" s="653"/>
      <c r="M769" s="653"/>
      <c r="N769" s="653"/>
      <c r="O769" s="651"/>
      <c r="P769" s="627"/>
      <c r="Q769" s="627"/>
      <c r="R769" s="627"/>
    </row>
    <row r="770" ht="16.5" customHeight="1">
      <c r="A770" s="650"/>
      <c r="B770" s="650"/>
      <c r="C770" s="651"/>
      <c r="D770" s="651"/>
      <c r="E770" s="651"/>
      <c r="F770" s="651"/>
      <c r="G770" s="683"/>
      <c r="H770" s="651"/>
      <c r="I770" s="651"/>
      <c r="J770" s="651"/>
      <c r="K770" s="651"/>
      <c r="L770" s="653"/>
      <c r="M770" s="653"/>
      <c r="N770" s="653"/>
      <c r="O770" s="651"/>
      <c r="P770" s="627"/>
      <c r="Q770" s="627"/>
      <c r="R770" s="627"/>
    </row>
    <row r="771" ht="16.5" customHeight="1">
      <c r="A771" s="650"/>
      <c r="B771" s="650"/>
      <c r="C771" s="651"/>
      <c r="D771" s="651"/>
      <c r="E771" s="651"/>
      <c r="F771" s="651"/>
      <c r="G771" s="683"/>
      <c r="H771" s="651"/>
      <c r="I771" s="651"/>
      <c r="J771" s="651"/>
      <c r="K771" s="651"/>
      <c r="L771" s="653"/>
      <c r="M771" s="653"/>
      <c r="N771" s="653"/>
      <c r="O771" s="651"/>
      <c r="P771" s="627"/>
      <c r="Q771" s="627"/>
      <c r="R771" s="627"/>
    </row>
    <row r="772" ht="16.5" customHeight="1">
      <c r="A772" s="650"/>
      <c r="B772" s="650"/>
      <c r="C772" s="651"/>
      <c r="D772" s="651"/>
      <c r="E772" s="651"/>
      <c r="F772" s="651"/>
      <c r="G772" s="683"/>
      <c r="H772" s="651"/>
      <c r="I772" s="651"/>
      <c r="J772" s="651"/>
      <c r="K772" s="651"/>
      <c r="L772" s="653"/>
      <c r="M772" s="653"/>
      <c r="N772" s="653"/>
      <c r="O772" s="651"/>
      <c r="P772" s="627"/>
      <c r="Q772" s="627"/>
      <c r="R772" s="627"/>
    </row>
    <row r="773" ht="16.5" customHeight="1">
      <c r="A773" s="650"/>
      <c r="B773" s="650"/>
      <c r="C773" s="651"/>
      <c r="D773" s="651"/>
      <c r="E773" s="651"/>
      <c r="F773" s="651"/>
      <c r="G773" s="683"/>
      <c r="H773" s="651"/>
      <c r="I773" s="651"/>
      <c r="J773" s="651"/>
      <c r="K773" s="651"/>
      <c r="L773" s="653"/>
      <c r="M773" s="653"/>
      <c r="N773" s="653"/>
      <c r="O773" s="651"/>
      <c r="P773" s="627"/>
      <c r="Q773" s="627"/>
      <c r="R773" s="627"/>
    </row>
    <row r="774" ht="16.5" customHeight="1">
      <c r="A774" s="650"/>
      <c r="B774" s="650"/>
      <c r="C774" s="651"/>
      <c r="D774" s="651"/>
      <c r="E774" s="651"/>
      <c r="F774" s="651"/>
      <c r="G774" s="683"/>
      <c r="H774" s="651"/>
      <c r="I774" s="651"/>
      <c r="J774" s="651"/>
      <c r="K774" s="651"/>
      <c r="L774" s="653"/>
      <c r="M774" s="653"/>
      <c r="N774" s="653"/>
      <c r="O774" s="651"/>
      <c r="P774" s="627"/>
      <c r="Q774" s="627"/>
      <c r="R774" s="627"/>
    </row>
    <row r="775" ht="16.5" customHeight="1">
      <c r="A775" s="650"/>
      <c r="B775" s="650"/>
      <c r="C775" s="651"/>
      <c r="D775" s="651"/>
      <c r="E775" s="651"/>
      <c r="F775" s="651"/>
      <c r="G775" s="683"/>
      <c r="H775" s="651"/>
      <c r="I775" s="651"/>
      <c r="J775" s="651"/>
      <c r="K775" s="651"/>
      <c r="L775" s="653"/>
      <c r="M775" s="653"/>
      <c r="N775" s="653"/>
      <c r="O775" s="651"/>
      <c r="P775" s="627"/>
      <c r="Q775" s="627"/>
      <c r="R775" s="627"/>
    </row>
    <row r="776" ht="16.5" customHeight="1">
      <c r="A776" s="650"/>
      <c r="B776" s="650"/>
      <c r="C776" s="651"/>
      <c r="D776" s="651"/>
      <c r="E776" s="651"/>
      <c r="F776" s="651"/>
      <c r="G776" s="683"/>
      <c r="H776" s="651"/>
      <c r="I776" s="651"/>
      <c r="J776" s="651"/>
      <c r="K776" s="651"/>
      <c r="L776" s="653"/>
      <c r="M776" s="653"/>
      <c r="N776" s="653"/>
      <c r="O776" s="651"/>
      <c r="P776" s="627"/>
      <c r="Q776" s="627"/>
      <c r="R776" s="627"/>
    </row>
    <row r="777" ht="16.5" customHeight="1">
      <c r="A777" s="650"/>
      <c r="B777" s="650"/>
      <c r="C777" s="651"/>
      <c r="D777" s="651"/>
      <c r="E777" s="651"/>
      <c r="F777" s="651"/>
      <c r="G777" s="683"/>
      <c r="H777" s="651"/>
      <c r="I777" s="651"/>
      <c r="J777" s="651"/>
      <c r="K777" s="651"/>
      <c r="L777" s="653"/>
      <c r="M777" s="653"/>
      <c r="N777" s="653"/>
      <c r="O777" s="651"/>
      <c r="P777" s="627"/>
      <c r="Q777" s="627"/>
      <c r="R777" s="627"/>
    </row>
    <row r="778" ht="16.5" customHeight="1">
      <c r="A778" s="650"/>
      <c r="B778" s="650"/>
      <c r="C778" s="651"/>
      <c r="D778" s="651"/>
      <c r="E778" s="651"/>
      <c r="F778" s="651"/>
      <c r="G778" s="683"/>
      <c r="H778" s="651"/>
      <c r="I778" s="651"/>
      <c r="J778" s="651"/>
      <c r="K778" s="651"/>
      <c r="L778" s="653"/>
      <c r="M778" s="653"/>
      <c r="N778" s="653"/>
      <c r="O778" s="651"/>
      <c r="P778" s="627"/>
      <c r="Q778" s="627"/>
      <c r="R778" s="627"/>
    </row>
    <row r="779" ht="16.5" customHeight="1">
      <c r="A779" s="650"/>
      <c r="B779" s="650"/>
      <c r="C779" s="651"/>
      <c r="D779" s="651"/>
      <c r="E779" s="651"/>
      <c r="F779" s="651"/>
      <c r="G779" s="683"/>
      <c r="H779" s="651"/>
      <c r="I779" s="651"/>
      <c r="J779" s="651"/>
      <c r="K779" s="651"/>
      <c r="L779" s="653"/>
      <c r="M779" s="653"/>
      <c r="N779" s="653"/>
      <c r="O779" s="651"/>
      <c r="P779" s="627"/>
      <c r="Q779" s="627"/>
      <c r="R779" s="627"/>
    </row>
    <row r="780" ht="16.5" customHeight="1">
      <c r="A780" s="650"/>
      <c r="B780" s="650"/>
      <c r="C780" s="651"/>
      <c r="D780" s="651"/>
      <c r="E780" s="651"/>
      <c r="F780" s="651"/>
      <c r="G780" s="683"/>
      <c r="H780" s="651"/>
      <c r="I780" s="651"/>
      <c r="J780" s="651"/>
      <c r="K780" s="651"/>
      <c r="L780" s="653"/>
      <c r="M780" s="653"/>
      <c r="N780" s="653"/>
      <c r="O780" s="651"/>
      <c r="P780" s="627"/>
      <c r="Q780" s="627"/>
      <c r="R780" s="627"/>
    </row>
    <row r="781" ht="16.5" customHeight="1">
      <c r="A781" s="650"/>
      <c r="B781" s="650"/>
      <c r="C781" s="651"/>
      <c r="D781" s="651"/>
      <c r="E781" s="651"/>
      <c r="F781" s="651"/>
      <c r="G781" s="683"/>
      <c r="H781" s="651"/>
      <c r="I781" s="651"/>
      <c r="J781" s="651"/>
      <c r="K781" s="651"/>
      <c r="L781" s="653"/>
      <c r="M781" s="653"/>
      <c r="N781" s="653"/>
      <c r="O781" s="651"/>
      <c r="P781" s="627"/>
      <c r="Q781" s="627"/>
      <c r="R781" s="627"/>
    </row>
    <row r="782" ht="16.5" customHeight="1">
      <c r="A782" s="650"/>
      <c r="B782" s="650"/>
      <c r="C782" s="651"/>
      <c r="D782" s="651"/>
      <c r="E782" s="651"/>
      <c r="F782" s="651"/>
      <c r="G782" s="683"/>
      <c r="H782" s="651"/>
      <c r="I782" s="651"/>
      <c r="J782" s="651"/>
      <c r="K782" s="651"/>
      <c r="L782" s="653"/>
      <c r="M782" s="653"/>
      <c r="N782" s="653"/>
      <c r="O782" s="651"/>
      <c r="P782" s="627"/>
      <c r="Q782" s="627"/>
      <c r="R782" s="627"/>
    </row>
    <row r="783" ht="16.5" customHeight="1">
      <c r="A783" s="650"/>
      <c r="B783" s="650"/>
      <c r="C783" s="651"/>
      <c r="D783" s="651"/>
      <c r="E783" s="651"/>
      <c r="F783" s="651"/>
      <c r="G783" s="683"/>
      <c r="H783" s="651"/>
      <c r="I783" s="651"/>
      <c r="J783" s="651"/>
      <c r="K783" s="651"/>
      <c r="L783" s="653"/>
      <c r="M783" s="653"/>
      <c r="N783" s="653"/>
      <c r="O783" s="651"/>
      <c r="P783" s="627"/>
      <c r="Q783" s="627"/>
      <c r="R783" s="627"/>
    </row>
    <row r="784" ht="16.5" customHeight="1">
      <c r="A784" s="650"/>
      <c r="B784" s="650"/>
      <c r="C784" s="651"/>
      <c r="D784" s="651"/>
      <c r="E784" s="651"/>
      <c r="F784" s="651"/>
      <c r="G784" s="683"/>
      <c r="H784" s="651"/>
      <c r="I784" s="651"/>
      <c r="J784" s="651"/>
      <c r="K784" s="651"/>
      <c r="L784" s="653"/>
      <c r="M784" s="653"/>
      <c r="N784" s="653"/>
      <c r="O784" s="651"/>
      <c r="P784" s="627"/>
      <c r="Q784" s="627"/>
      <c r="R784" s="627"/>
    </row>
    <row r="785" ht="16.5" customHeight="1">
      <c r="A785" s="650"/>
      <c r="B785" s="650"/>
      <c r="C785" s="651"/>
      <c r="D785" s="651"/>
      <c r="E785" s="651"/>
      <c r="F785" s="651"/>
      <c r="G785" s="683"/>
      <c r="H785" s="651"/>
      <c r="I785" s="651"/>
      <c r="J785" s="651"/>
      <c r="K785" s="651"/>
      <c r="L785" s="653"/>
      <c r="M785" s="653"/>
      <c r="N785" s="653"/>
      <c r="O785" s="651"/>
      <c r="P785" s="627"/>
      <c r="Q785" s="627"/>
      <c r="R785" s="627"/>
    </row>
    <row r="786" ht="16.5" customHeight="1">
      <c r="A786" s="650"/>
      <c r="B786" s="650"/>
      <c r="C786" s="651"/>
      <c r="D786" s="651"/>
      <c r="E786" s="651"/>
      <c r="F786" s="651"/>
      <c r="G786" s="683"/>
      <c r="H786" s="651"/>
      <c r="I786" s="651"/>
      <c r="J786" s="651"/>
      <c r="K786" s="651"/>
      <c r="L786" s="653"/>
      <c r="M786" s="653"/>
      <c r="N786" s="653"/>
      <c r="O786" s="651"/>
      <c r="P786" s="627"/>
      <c r="Q786" s="627"/>
      <c r="R786" s="627"/>
    </row>
    <row r="787" ht="16.5" customHeight="1">
      <c r="A787" s="650"/>
      <c r="B787" s="650"/>
      <c r="C787" s="651"/>
      <c r="D787" s="651"/>
      <c r="E787" s="651"/>
      <c r="F787" s="651"/>
      <c r="G787" s="683"/>
      <c r="H787" s="651"/>
      <c r="I787" s="651"/>
      <c r="J787" s="651"/>
      <c r="K787" s="651"/>
      <c r="L787" s="653"/>
      <c r="M787" s="653"/>
      <c r="N787" s="653"/>
      <c r="O787" s="651"/>
      <c r="P787" s="627"/>
      <c r="Q787" s="627"/>
      <c r="R787" s="627"/>
    </row>
    <row r="788" ht="16.5" customHeight="1">
      <c r="A788" s="650"/>
      <c r="B788" s="650"/>
      <c r="C788" s="651"/>
      <c r="D788" s="651"/>
      <c r="E788" s="651"/>
      <c r="F788" s="651"/>
      <c r="G788" s="683"/>
      <c r="H788" s="651"/>
      <c r="I788" s="651"/>
      <c r="J788" s="651"/>
      <c r="K788" s="651"/>
      <c r="L788" s="653"/>
      <c r="M788" s="653"/>
      <c r="N788" s="653"/>
      <c r="O788" s="651"/>
      <c r="P788" s="627"/>
      <c r="Q788" s="627"/>
      <c r="R788" s="627"/>
    </row>
    <row r="789" ht="16.5" customHeight="1">
      <c r="A789" s="650"/>
      <c r="B789" s="650"/>
      <c r="C789" s="651"/>
      <c r="D789" s="651"/>
      <c r="E789" s="651"/>
      <c r="F789" s="651"/>
      <c r="G789" s="683"/>
      <c r="H789" s="651"/>
      <c r="I789" s="651"/>
      <c r="J789" s="651"/>
      <c r="K789" s="651"/>
      <c r="L789" s="653"/>
      <c r="M789" s="653"/>
      <c r="N789" s="653"/>
      <c r="O789" s="651"/>
      <c r="P789" s="627"/>
      <c r="Q789" s="627"/>
      <c r="R789" s="627"/>
    </row>
    <row r="790" ht="16.5" customHeight="1">
      <c r="A790" s="650"/>
      <c r="B790" s="650"/>
      <c r="C790" s="651"/>
      <c r="D790" s="651"/>
      <c r="E790" s="651"/>
      <c r="F790" s="651"/>
      <c r="G790" s="683"/>
      <c r="H790" s="651"/>
      <c r="I790" s="651"/>
      <c r="J790" s="651"/>
      <c r="K790" s="651"/>
      <c r="L790" s="653"/>
      <c r="M790" s="653"/>
      <c r="N790" s="653"/>
      <c r="O790" s="651"/>
      <c r="P790" s="627"/>
      <c r="Q790" s="627"/>
      <c r="R790" s="627"/>
    </row>
    <row r="791" ht="16.5" customHeight="1">
      <c r="A791" s="650"/>
      <c r="B791" s="650"/>
      <c r="C791" s="651"/>
      <c r="D791" s="651"/>
      <c r="E791" s="651"/>
      <c r="F791" s="651"/>
      <c r="G791" s="683"/>
      <c r="H791" s="651"/>
      <c r="I791" s="651"/>
      <c r="J791" s="651"/>
      <c r="K791" s="651"/>
      <c r="L791" s="653"/>
      <c r="M791" s="653"/>
      <c r="N791" s="653"/>
      <c r="O791" s="651"/>
      <c r="P791" s="627"/>
      <c r="Q791" s="627"/>
      <c r="R791" s="627"/>
    </row>
    <row r="792" ht="16.5" customHeight="1">
      <c r="A792" s="650"/>
      <c r="B792" s="650"/>
      <c r="C792" s="651"/>
      <c r="D792" s="651"/>
      <c r="E792" s="651"/>
      <c r="F792" s="651"/>
      <c r="G792" s="683"/>
      <c r="H792" s="651"/>
      <c r="I792" s="651"/>
      <c r="J792" s="651"/>
      <c r="K792" s="651"/>
      <c r="L792" s="653"/>
      <c r="M792" s="653"/>
      <c r="N792" s="653"/>
      <c r="O792" s="651"/>
      <c r="P792" s="627"/>
      <c r="Q792" s="627"/>
      <c r="R792" s="627"/>
    </row>
    <row r="793" ht="16.5" customHeight="1">
      <c r="A793" s="650"/>
      <c r="B793" s="650"/>
      <c r="C793" s="651"/>
      <c r="D793" s="651"/>
      <c r="E793" s="651"/>
      <c r="F793" s="651"/>
      <c r="G793" s="683"/>
      <c r="H793" s="651"/>
      <c r="I793" s="651"/>
      <c r="J793" s="651"/>
      <c r="K793" s="651"/>
      <c r="L793" s="653"/>
      <c r="M793" s="653"/>
      <c r="N793" s="653"/>
      <c r="O793" s="651"/>
      <c r="P793" s="627"/>
      <c r="Q793" s="627"/>
      <c r="R793" s="627"/>
    </row>
    <row r="794" ht="16.5" customHeight="1">
      <c r="A794" s="650"/>
      <c r="B794" s="650"/>
      <c r="C794" s="651"/>
      <c r="D794" s="651"/>
      <c r="E794" s="651"/>
      <c r="F794" s="651"/>
      <c r="G794" s="683"/>
      <c r="H794" s="651"/>
      <c r="I794" s="651"/>
      <c r="J794" s="651"/>
      <c r="K794" s="651"/>
      <c r="L794" s="653"/>
      <c r="M794" s="653"/>
      <c r="N794" s="653"/>
      <c r="O794" s="651"/>
      <c r="P794" s="627"/>
      <c r="Q794" s="627"/>
      <c r="R794" s="627"/>
    </row>
    <row r="795" ht="16.5" customHeight="1">
      <c r="A795" s="650"/>
      <c r="B795" s="650"/>
      <c r="C795" s="651"/>
      <c r="D795" s="651"/>
      <c r="E795" s="651"/>
      <c r="F795" s="651"/>
      <c r="G795" s="683"/>
      <c r="H795" s="651"/>
      <c r="I795" s="651"/>
      <c r="J795" s="651"/>
      <c r="K795" s="651"/>
      <c r="L795" s="653"/>
      <c r="M795" s="653"/>
      <c r="N795" s="653"/>
      <c r="O795" s="651"/>
      <c r="P795" s="627"/>
      <c r="Q795" s="627"/>
      <c r="R795" s="627"/>
    </row>
    <row r="796" ht="16.5" customHeight="1">
      <c r="A796" s="650"/>
      <c r="B796" s="650"/>
      <c r="C796" s="651"/>
      <c r="D796" s="651"/>
      <c r="E796" s="651"/>
      <c r="F796" s="651"/>
      <c r="G796" s="683"/>
      <c r="H796" s="651"/>
      <c r="I796" s="651"/>
      <c r="J796" s="651"/>
      <c r="K796" s="651"/>
      <c r="L796" s="653"/>
      <c r="M796" s="653"/>
      <c r="N796" s="653"/>
      <c r="O796" s="651"/>
      <c r="P796" s="627"/>
      <c r="Q796" s="627"/>
      <c r="R796" s="627"/>
    </row>
    <row r="797" ht="16.5" customHeight="1">
      <c r="A797" s="650"/>
      <c r="B797" s="650"/>
      <c r="C797" s="651"/>
      <c r="D797" s="651"/>
      <c r="E797" s="651"/>
      <c r="F797" s="651"/>
      <c r="G797" s="683"/>
      <c r="H797" s="651"/>
      <c r="I797" s="651"/>
      <c r="J797" s="651"/>
      <c r="K797" s="651"/>
      <c r="L797" s="653"/>
      <c r="M797" s="653"/>
      <c r="N797" s="653"/>
      <c r="O797" s="651"/>
      <c r="P797" s="627"/>
      <c r="Q797" s="627"/>
      <c r="R797" s="627"/>
    </row>
    <row r="798" ht="16.5" customHeight="1">
      <c r="A798" s="650"/>
      <c r="B798" s="650"/>
      <c r="C798" s="651"/>
      <c r="D798" s="651"/>
      <c r="E798" s="651"/>
      <c r="F798" s="651"/>
      <c r="G798" s="683"/>
      <c r="H798" s="651"/>
      <c r="I798" s="651"/>
      <c r="J798" s="651"/>
      <c r="K798" s="651"/>
      <c r="L798" s="653"/>
      <c r="M798" s="653"/>
      <c r="N798" s="653"/>
      <c r="O798" s="651"/>
      <c r="P798" s="627"/>
      <c r="Q798" s="627"/>
      <c r="R798" s="627"/>
    </row>
    <row r="799" ht="16.5" customHeight="1">
      <c r="A799" s="650"/>
      <c r="B799" s="650"/>
      <c r="C799" s="651"/>
      <c r="D799" s="651"/>
      <c r="E799" s="651"/>
      <c r="F799" s="651"/>
      <c r="G799" s="683"/>
      <c r="H799" s="651"/>
      <c r="I799" s="651"/>
      <c r="J799" s="651"/>
      <c r="K799" s="651"/>
      <c r="L799" s="653"/>
      <c r="M799" s="653"/>
      <c r="N799" s="653"/>
      <c r="O799" s="651"/>
      <c r="P799" s="627"/>
      <c r="Q799" s="627"/>
      <c r="R799" s="627"/>
    </row>
    <row r="800" ht="16.5" customHeight="1">
      <c r="A800" s="650"/>
      <c r="B800" s="650"/>
      <c r="C800" s="651"/>
      <c r="D800" s="651"/>
      <c r="E800" s="651"/>
      <c r="F800" s="651"/>
      <c r="G800" s="683"/>
      <c r="H800" s="651"/>
      <c r="I800" s="651"/>
      <c r="J800" s="651"/>
      <c r="K800" s="651"/>
      <c r="L800" s="653"/>
      <c r="M800" s="653"/>
      <c r="N800" s="653"/>
      <c r="O800" s="651"/>
      <c r="P800" s="627"/>
      <c r="Q800" s="627"/>
      <c r="R800" s="627"/>
    </row>
    <row r="801" ht="16.5" customHeight="1">
      <c r="A801" s="650"/>
      <c r="B801" s="650"/>
      <c r="C801" s="651"/>
      <c r="D801" s="651"/>
      <c r="E801" s="651"/>
      <c r="F801" s="651"/>
      <c r="G801" s="683"/>
      <c r="H801" s="651"/>
      <c r="I801" s="651"/>
      <c r="J801" s="651"/>
      <c r="K801" s="651"/>
      <c r="L801" s="653"/>
      <c r="M801" s="653"/>
      <c r="N801" s="653"/>
      <c r="O801" s="651"/>
      <c r="P801" s="627"/>
      <c r="Q801" s="627"/>
      <c r="R801" s="627"/>
    </row>
    <row r="802" ht="16.5" customHeight="1">
      <c r="A802" s="650"/>
      <c r="B802" s="650"/>
      <c r="C802" s="651"/>
      <c r="D802" s="651"/>
      <c r="E802" s="651"/>
      <c r="F802" s="651"/>
      <c r="G802" s="683"/>
      <c r="H802" s="651"/>
      <c r="I802" s="651"/>
      <c r="J802" s="651"/>
      <c r="K802" s="651"/>
      <c r="L802" s="653"/>
      <c r="M802" s="653"/>
      <c r="N802" s="653"/>
      <c r="O802" s="651"/>
      <c r="P802" s="627"/>
      <c r="Q802" s="627"/>
      <c r="R802" s="627"/>
    </row>
    <row r="803" ht="16.5" customHeight="1">
      <c r="A803" s="650"/>
      <c r="B803" s="650"/>
      <c r="C803" s="651"/>
      <c r="D803" s="651"/>
      <c r="E803" s="651"/>
      <c r="F803" s="651"/>
      <c r="G803" s="683"/>
      <c r="H803" s="651"/>
      <c r="I803" s="651"/>
      <c r="J803" s="651"/>
      <c r="K803" s="651"/>
      <c r="L803" s="653"/>
      <c r="M803" s="653"/>
      <c r="N803" s="653"/>
      <c r="O803" s="651"/>
      <c r="P803" s="627"/>
      <c r="Q803" s="627"/>
      <c r="R803" s="627"/>
    </row>
    <row r="804" ht="16.5" customHeight="1">
      <c r="A804" s="650"/>
      <c r="B804" s="650"/>
      <c r="C804" s="651"/>
      <c r="D804" s="651"/>
      <c r="E804" s="651"/>
      <c r="F804" s="651"/>
      <c r="G804" s="683"/>
      <c r="H804" s="651"/>
      <c r="I804" s="651"/>
      <c r="J804" s="651"/>
      <c r="K804" s="651"/>
      <c r="L804" s="653"/>
      <c r="M804" s="653"/>
      <c r="N804" s="653"/>
      <c r="O804" s="651"/>
      <c r="P804" s="627"/>
      <c r="Q804" s="627"/>
      <c r="R804" s="627"/>
    </row>
    <row r="805" ht="16.5" customHeight="1">
      <c r="A805" s="650"/>
      <c r="B805" s="650"/>
      <c r="C805" s="651"/>
      <c r="D805" s="651"/>
      <c r="E805" s="651"/>
      <c r="F805" s="651"/>
      <c r="G805" s="683"/>
      <c r="H805" s="651"/>
      <c r="I805" s="651"/>
      <c r="J805" s="651"/>
      <c r="K805" s="651"/>
      <c r="L805" s="653"/>
      <c r="M805" s="653"/>
      <c r="N805" s="653"/>
      <c r="O805" s="651"/>
      <c r="P805" s="627"/>
      <c r="Q805" s="627"/>
      <c r="R805" s="627"/>
    </row>
    <row r="806" ht="16.5" customHeight="1">
      <c r="A806" s="650"/>
      <c r="B806" s="650"/>
      <c r="C806" s="651"/>
      <c r="D806" s="651"/>
      <c r="E806" s="651"/>
      <c r="F806" s="651"/>
      <c r="G806" s="683"/>
      <c r="H806" s="651"/>
      <c r="I806" s="651"/>
      <c r="J806" s="651"/>
      <c r="K806" s="651"/>
      <c r="L806" s="653"/>
      <c r="M806" s="653"/>
      <c r="N806" s="653"/>
      <c r="O806" s="651"/>
      <c r="P806" s="627"/>
      <c r="Q806" s="627"/>
      <c r="R806" s="627"/>
    </row>
    <row r="807" ht="16.5" customHeight="1">
      <c r="A807" s="650"/>
      <c r="B807" s="650"/>
      <c r="C807" s="651"/>
      <c r="D807" s="651"/>
      <c r="E807" s="651"/>
      <c r="F807" s="651"/>
      <c r="G807" s="683"/>
      <c r="H807" s="651"/>
      <c r="I807" s="651"/>
      <c r="J807" s="651"/>
      <c r="K807" s="651"/>
      <c r="L807" s="653"/>
      <c r="M807" s="653"/>
      <c r="N807" s="653"/>
      <c r="O807" s="651"/>
      <c r="P807" s="627"/>
      <c r="Q807" s="627"/>
      <c r="R807" s="627"/>
    </row>
    <row r="808" ht="16.5" customHeight="1">
      <c r="A808" s="650"/>
      <c r="B808" s="650"/>
      <c r="C808" s="651"/>
      <c r="D808" s="651"/>
      <c r="E808" s="651"/>
      <c r="F808" s="651"/>
      <c r="G808" s="683"/>
      <c r="H808" s="651"/>
      <c r="I808" s="651"/>
      <c r="J808" s="651"/>
      <c r="K808" s="651"/>
      <c r="L808" s="653"/>
      <c r="M808" s="653"/>
      <c r="N808" s="653"/>
      <c r="O808" s="651"/>
      <c r="P808" s="627"/>
      <c r="Q808" s="627"/>
      <c r="R808" s="627"/>
    </row>
    <row r="809" ht="16.5" customHeight="1">
      <c r="A809" s="650"/>
      <c r="B809" s="650"/>
      <c r="C809" s="651"/>
      <c r="D809" s="651"/>
      <c r="E809" s="651"/>
      <c r="F809" s="651"/>
      <c r="G809" s="683"/>
      <c r="H809" s="651"/>
      <c r="I809" s="651"/>
      <c r="J809" s="651"/>
      <c r="K809" s="651"/>
      <c r="L809" s="653"/>
      <c r="M809" s="653"/>
      <c r="N809" s="653"/>
      <c r="O809" s="651"/>
      <c r="P809" s="627"/>
      <c r="Q809" s="627"/>
      <c r="R809" s="627"/>
    </row>
    <row r="810" ht="16.5" customHeight="1">
      <c r="A810" s="650"/>
      <c r="B810" s="650"/>
      <c r="C810" s="651"/>
      <c r="D810" s="651"/>
      <c r="E810" s="651"/>
      <c r="F810" s="651"/>
      <c r="G810" s="683"/>
      <c r="H810" s="651"/>
      <c r="I810" s="651"/>
      <c r="J810" s="651"/>
      <c r="K810" s="651"/>
      <c r="L810" s="653"/>
      <c r="M810" s="653"/>
      <c r="N810" s="653"/>
      <c r="O810" s="651"/>
      <c r="P810" s="627"/>
      <c r="Q810" s="627"/>
      <c r="R810" s="627"/>
    </row>
    <row r="811" ht="16.5" customHeight="1">
      <c r="A811" s="650"/>
      <c r="B811" s="650"/>
      <c r="C811" s="651"/>
      <c r="D811" s="651"/>
      <c r="E811" s="651"/>
      <c r="F811" s="651"/>
      <c r="G811" s="683"/>
      <c r="H811" s="651"/>
      <c r="I811" s="651"/>
      <c r="J811" s="651"/>
      <c r="K811" s="651"/>
      <c r="L811" s="653"/>
      <c r="M811" s="653"/>
      <c r="N811" s="653"/>
      <c r="O811" s="651"/>
      <c r="P811" s="627"/>
      <c r="Q811" s="627"/>
      <c r="R811" s="627"/>
    </row>
    <row r="812" ht="16.5" customHeight="1">
      <c r="A812" s="650"/>
      <c r="B812" s="650"/>
      <c r="C812" s="651"/>
      <c r="D812" s="651"/>
      <c r="E812" s="651"/>
      <c r="F812" s="651"/>
      <c r="G812" s="683"/>
      <c r="H812" s="651"/>
      <c r="I812" s="651"/>
      <c r="J812" s="651"/>
      <c r="K812" s="651"/>
      <c r="L812" s="653"/>
      <c r="M812" s="653"/>
      <c r="N812" s="653"/>
      <c r="O812" s="651"/>
      <c r="P812" s="627"/>
      <c r="Q812" s="627"/>
      <c r="R812" s="627"/>
    </row>
    <row r="813" ht="16.5" customHeight="1">
      <c r="A813" s="650"/>
      <c r="B813" s="650"/>
      <c r="C813" s="651"/>
      <c r="D813" s="651"/>
      <c r="E813" s="651"/>
      <c r="F813" s="651"/>
      <c r="G813" s="683"/>
      <c r="H813" s="651"/>
      <c r="I813" s="651"/>
      <c r="J813" s="651"/>
      <c r="K813" s="651"/>
      <c r="L813" s="653"/>
      <c r="M813" s="653"/>
      <c r="N813" s="653"/>
      <c r="O813" s="651"/>
      <c r="P813" s="627"/>
      <c r="Q813" s="627"/>
      <c r="R813" s="627"/>
    </row>
    <row r="814" ht="16.5" customHeight="1">
      <c r="A814" s="650"/>
      <c r="B814" s="650"/>
      <c r="C814" s="651"/>
      <c r="D814" s="651"/>
      <c r="E814" s="651"/>
      <c r="F814" s="651"/>
      <c r="G814" s="683"/>
      <c r="H814" s="651"/>
      <c r="I814" s="651"/>
      <c r="J814" s="651"/>
      <c r="K814" s="651"/>
      <c r="L814" s="653"/>
      <c r="M814" s="653"/>
      <c r="N814" s="653"/>
      <c r="O814" s="651"/>
      <c r="P814" s="627"/>
      <c r="Q814" s="627"/>
      <c r="R814" s="627"/>
    </row>
    <row r="815" ht="16.5" customHeight="1">
      <c r="A815" s="650"/>
      <c r="B815" s="650"/>
      <c r="C815" s="651"/>
      <c r="D815" s="651"/>
      <c r="E815" s="651"/>
      <c r="F815" s="651"/>
      <c r="G815" s="683"/>
      <c r="H815" s="651"/>
      <c r="I815" s="651"/>
      <c r="J815" s="651"/>
      <c r="K815" s="651"/>
      <c r="L815" s="653"/>
      <c r="M815" s="653"/>
      <c r="N815" s="653"/>
      <c r="O815" s="651"/>
      <c r="P815" s="627"/>
      <c r="Q815" s="627"/>
      <c r="R815" s="627"/>
    </row>
    <row r="816" ht="16.5" customHeight="1">
      <c r="A816" s="650"/>
      <c r="B816" s="650"/>
      <c r="C816" s="651"/>
      <c r="D816" s="651"/>
      <c r="E816" s="651"/>
      <c r="F816" s="651"/>
      <c r="G816" s="683"/>
      <c r="H816" s="651"/>
      <c r="I816" s="651"/>
      <c r="J816" s="651"/>
      <c r="K816" s="651"/>
      <c r="L816" s="653"/>
      <c r="M816" s="653"/>
      <c r="N816" s="653"/>
      <c r="O816" s="651"/>
      <c r="P816" s="627"/>
      <c r="Q816" s="627"/>
      <c r="R816" s="627"/>
    </row>
    <row r="817" ht="16.5" customHeight="1">
      <c r="A817" s="650"/>
      <c r="B817" s="650"/>
      <c r="C817" s="651"/>
      <c r="D817" s="651"/>
      <c r="E817" s="651"/>
      <c r="F817" s="651"/>
      <c r="G817" s="683"/>
      <c r="H817" s="651"/>
      <c r="I817" s="651"/>
      <c r="J817" s="651"/>
      <c r="K817" s="651"/>
      <c r="L817" s="653"/>
      <c r="M817" s="653"/>
      <c r="N817" s="653"/>
      <c r="O817" s="651"/>
      <c r="P817" s="627"/>
      <c r="Q817" s="627"/>
      <c r="R817" s="627"/>
    </row>
    <row r="818" ht="16.5" customHeight="1">
      <c r="A818" s="650"/>
      <c r="B818" s="650"/>
      <c r="C818" s="651"/>
      <c r="D818" s="651"/>
      <c r="E818" s="651"/>
      <c r="F818" s="651"/>
      <c r="G818" s="683"/>
      <c r="H818" s="651"/>
      <c r="I818" s="651"/>
      <c r="J818" s="651"/>
      <c r="K818" s="651"/>
      <c r="L818" s="653"/>
      <c r="M818" s="653"/>
      <c r="N818" s="653"/>
      <c r="O818" s="651"/>
      <c r="P818" s="627"/>
      <c r="Q818" s="627"/>
      <c r="R818" s="627"/>
    </row>
    <row r="819" ht="16.5" customHeight="1">
      <c r="A819" s="650"/>
      <c r="B819" s="650"/>
      <c r="C819" s="651"/>
      <c r="D819" s="651"/>
      <c r="E819" s="651"/>
      <c r="F819" s="651"/>
      <c r="G819" s="683"/>
      <c r="H819" s="651"/>
      <c r="I819" s="651"/>
      <c r="J819" s="651"/>
      <c r="K819" s="651"/>
      <c r="L819" s="653"/>
      <c r="M819" s="653"/>
      <c r="N819" s="653"/>
      <c r="O819" s="651"/>
      <c r="P819" s="627"/>
      <c r="Q819" s="627"/>
      <c r="R819" s="627"/>
    </row>
    <row r="820" ht="16.5" customHeight="1">
      <c r="A820" s="650"/>
      <c r="B820" s="650"/>
      <c r="C820" s="651"/>
      <c r="D820" s="651"/>
      <c r="E820" s="651"/>
      <c r="F820" s="651"/>
      <c r="G820" s="683"/>
      <c r="H820" s="651"/>
      <c r="I820" s="651"/>
      <c r="J820" s="651"/>
      <c r="K820" s="651"/>
      <c r="L820" s="653"/>
      <c r="M820" s="653"/>
      <c r="N820" s="653"/>
      <c r="O820" s="651"/>
      <c r="P820" s="627"/>
      <c r="Q820" s="627"/>
      <c r="R820" s="627"/>
    </row>
    <row r="821" ht="16.5" customHeight="1">
      <c r="A821" s="650"/>
      <c r="B821" s="650"/>
      <c r="C821" s="651"/>
      <c r="D821" s="651"/>
      <c r="E821" s="651"/>
      <c r="F821" s="651"/>
      <c r="G821" s="683"/>
      <c r="H821" s="651"/>
      <c r="I821" s="651"/>
      <c r="J821" s="651"/>
      <c r="K821" s="651"/>
      <c r="L821" s="653"/>
      <c r="M821" s="653"/>
      <c r="N821" s="653"/>
      <c r="O821" s="651"/>
      <c r="P821" s="627"/>
      <c r="Q821" s="627"/>
      <c r="R821" s="627"/>
    </row>
    <row r="822" ht="16.5" customHeight="1">
      <c r="A822" s="650"/>
      <c r="B822" s="650"/>
      <c r="C822" s="651"/>
      <c r="D822" s="651"/>
      <c r="E822" s="651"/>
      <c r="F822" s="651"/>
      <c r="G822" s="683"/>
      <c r="H822" s="651"/>
      <c r="I822" s="651"/>
      <c r="J822" s="651"/>
      <c r="K822" s="651"/>
      <c r="L822" s="653"/>
      <c r="M822" s="653"/>
      <c r="N822" s="653"/>
      <c r="O822" s="651"/>
      <c r="P822" s="627"/>
      <c r="Q822" s="627"/>
      <c r="R822" s="627"/>
    </row>
    <row r="823" ht="16.5" customHeight="1">
      <c r="A823" s="650"/>
      <c r="B823" s="650"/>
      <c r="C823" s="651"/>
      <c r="D823" s="651"/>
      <c r="E823" s="651"/>
      <c r="F823" s="651"/>
      <c r="G823" s="683"/>
      <c r="H823" s="651"/>
      <c r="I823" s="651"/>
      <c r="J823" s="651"/>
      <c r="K823" s="651"/>
      <c r="L823" s="653"/>
      <c r="M823" s="653"/>
      <c r="N823" s="653"/>
      <c r="O823" s="651"/>
      <c r="P823" s="627"/>
      <c r="Q823" s="627"/>
      <c r="R823" s="627"/>
    </row>
    <row r="824" ht="16.5" customHeight="1">
      <c r="A824" s="650"/>
      <c r="B824" s="650"/>
      <c r="C824" s="651"/>
      <c r="D824" s="651"/>
      <c r="E824" s="651"/>
      <c r="F824" s="651"/>
      <c r="G824" s="683"/>
      <c r="H824" s="651"/>
      <c r="I824" s="651"/>
      <c r="J824" s="651"/>
      <c r="K824" s="651"/>
      <c r="L824" s="653"/>
      <c r="M824" s="653"/>
      <c r="N824" s="653"/>
      <c r="O824" s="651"/>
      <c r="P824" s="627"/>
      <c r="Q824" s="627"/>
      <c r="R824" s="627"/>
    </row>
    <row r="825" ht="16.5" customHeight="1">
      <c r="A825" s="650"/>
      <c r="B825" s="650"/>
      <c r="C825" s="651"/>
      <c r="D825" s="651"/>
      <c r="E825" s="651"/>
      <c r="F825" s="651"/>
      <c r="G825" s="683"/>
      <c r="H825" s="651"/>
      <c r="I825" s="651"/>
      <c r="J825" s="651"/>
      <c r="K825" s="651"/>
      <c r="L825" s="653"/>
      <c r="M825" s="653"/>
      <c r="N825" s="653"/>
      <c r="O825" s="651"/>
      <c r="P825" s="627"/>
      <c r="Q825" s="627"/>
      <c r="R825" s="627"/>
    </row>
    <row r="826" ht="16.5" customHeight="1">
      <c r="A826" s="650"/>
      <c r="B826" s="650"/>
      <c r="C826" s="651"/>
      <c r="D826" s="651"/>
      <c r="E826" s="651"/>
      <c r="F826" s="651"/>
      <c r="G826" s="683"/>
      <c r="H826" s="651"/>
      <c r="I826" s="651"/>
      <c r="J826" s="651"/>
      <c r="K826" s="651"/>
      <c r="L826" s="653"/>
      <c r="M826" s="653"/>
      <c r="N826" s="653"/>
      <c r="O826" s="651"/>
      <c r="P826" s="627"/>
      <c r="Q826" s="627"/>
      <c r="R826" s="627"/>
    </row>
    <row r="827" ht="16.5" customHeight="1">
      <c r="A827" s="650"/>
      <c r="B827" s="650"/>
      <c r="C827" s="651"/>
      <c r="D827" s="651"/>
      <c r="E827" s="651"/>
      <c r="F827" s="651"/>
      <c r="G827" s="683"/>
      <c r="H827" s="651"/>
      <c r="I827" s="651"/>
      <c r="J827" s="651"/>
      <c r="K827" s="651"/>
      <c r="L827" s="653"/>
      <c r="M827" s="653"/>
      <c r="N827" s="653"/>
      <c r="O827" s="651"/>
      <c r="P827" s="627"/>
      <c r="Q827" s="627"/>
      <c r="R827" s="627"/>
    </row>
    <row r="828" ht="16.5" customHeight="1">
      <c r="A828" s="650"/>
      <c r="B828" s="650"/>
      <c r="C828" s="651"/>
      <c r="D828" s="651"/>
      <c r="E828" s="651"/>
      <c r="F828" s="651"/>
      <c r="G828" s="683"/>
      <c r="H828" s="651"/>
      <c r="I828" s="651"/>
      <c r="J828" s="651"/>
      <c r="K828" s="651"/>
      <c r="L828" s="653"/>
      <c r="M828" s="653"/>
      <c r="N828" s="653"/>
      <c r="O828" s="651"/>
      <c r="P828" s="627"/>
      <c r="Q828" s="627"/>
      <c r="R828" s="627"/>
    </row>
    <row r="829" ht="16.5" customHeight="1">
      <c r="A829" s="650"/>
      <c r="B829" s="650"/>
      <c r="C829" s="651"/>
      <c r="D829" s="651"/>
      <c r="E829" s="651"/>
      <c r="F829" s="651"/>
      <c r="G829" s="683"/>
      <c r="H829" s="651"/>
      <c r="I829" s="651"/>
      <c r="J829" s="651"/>
      <c r="K829" s="651"/>
      <c r="L829" s="653"/>
      <c r="M829" s="653"/>
      <c r="N829" s="653"/>
      <c r="O829" s="651"/>
      <c r="P829" s="627"/>
      <c r="Q829" s="627"/>
      <c r="R829" s="627"/>
    </row>
    <row r="830" ht="16.5" customHeight="1">
      <c r="A830" s="650"/>
      <c r="B830" s="650"/>
      <c r="C830" s="651"/>
      <c r="D830" s="651"/>
      <c r="E830" s="651"/>
      <c r="F830" s="651"/>
      <c r="G830" s="683"/>
      <c r="H830" s="651"/>
      <c r="I830" s="651"/>
      <c r="J830" s="651"/>
      <c r="K830" s="651"/>
      <c r="L830" s="653"/>
      <c r="M830" s="653"/>
      <c r="N830" s="653"/>
      <c r="O830" s="651"/>
      <c r="P830" s="627"/>
      <c r="Q830" s="627"/>
      <c r="R830" s="627"/>
    </row>
    <row r="831" ht="16.5" customHeight="1">
      <c r="A831" s="650"/>
      <c r="B831" s="650"/>
      <c r="C831" s="651"/>
      <c r="D831" s="651"/>
      <c r="E831" s="651"/>
      <c r="F831" s="651"/>
      <c r="G831" s="683"/>
      <c r="H831" s="651"/>
      <c r="I831" s="651"/>
      <c r="J831" s="651"/>
      <c r="K831" s="651"/>
      <c r="L831" s="653"/>
      <c r="M831" s="653"/>
      <c r="N831" s="653"/>
      <c r="O831" s="651"/>
      <c r="P831" s="627"/>
      <c r="Q831" s="627"/>
      <c r="R831" s="627"/>
    </row>
    <row r="832" ht="16.5" customHeight="1">
      <c r="A832" s="650"/>
      <c r="B832" s="650"/>
      <c r="C832" s="651"/>
      <c r="D832" s="651"/>
      <c r="E832" s="651"/>
      <c r="F832" s="651"/>
      <c r="G832" s="683"/>
      <c r="H832" s="651"/>
      <c r="I832" s="651"/>
      <c r="J832" s="651"/>
      <c r="K832" s="651"/>
      <c r="L832" s="653"/>
      <c r="M832" s="653"/>
      <c r="N832" s="653"/>
      <c r="O832" s="651"/>
      <c r="P832" s="627"/>
      <c r="Q832" s="627"/>
      <c r="R832" s="627"/>
    </row>
    <row r="833" ht="16.5" customHeight="1">
      <c r="A833" s="650"/>
      <c r="B833" s="650"/>
      <c r="C833" s="651"/>
      <c r="D833" s="651"/>
      <c r="E833" s="651"/>
      <c r="F833" s="651"/>
      <c r="G833" s="683"/>
      <c r="H833" s="651"/>
      <c r="I833" s="651"/>
      <c r="J833" s="651"/>
      <c r="K833" s="651"/>
      <c r="L833" s="653"/>
      <c r="M833" s="653"/>
      <c r="N833" s="653"/>
      <c r="O833" s="651"/>
      <c r="P833" s="627"/>
      <c r="Q833" s="627"/>
      <c r="R833" s="627"/>
    </row>
    <row r="834" ht="16.5" customHeight="1">
      <c r="A834" s="650"/>
      <c r="B834" s="650"/>
      <c r="C834" s="651"/>
      <c r="D834" s="651"/>
      <c r="E834" s="651"/>
      <c r="F834" s="651"/>
      <c r="G834" s="683"/>
      <c r="H834" s="651"/>
      <c r="I834" s="651"/>
      <c r="J834" s="651"/>
      <c r="K834" s="651"/>
      <c r="L834" s="653"/>
      <c r="M834" s="653"/>
      <c r="N834" s="653"/>
      <c r="O834" s="651"/>
      <c r="P834" s="627"/>
      <c r="Q834" s="627"/>
      <c r="R834" s="627"/>
    </row>
    <row r="835" ht="16.5" customHeight="1">
      <c r="A835" s="650"/>
      <c r="B835" s="650"/>
      <c r="C835" s="651"/>
      <c r="D835" s="651"/>
      <c r="E835" s="651"/>
      <c r="F835" s="651"/>
      <c r="G835" s="683"/>
      <c r="H835" s="651"/>
      <c r="I835" s="651"/>
      <c r="J835" s="651"/>
      <c r="K835" s="651"/>
      <c r="L835" s="653"/>
      <c r="M835" s="653"/>
      <c r="N835" s="653"/>
      <c r="O835" s="651"/>
      <c r="P835" s="627"/>
      <c r="Q835" s="627"/>
      <c r="R835" s="627"/>
    </row>
    <row r="836" ht="16.5" customHeight="1">
      <c r="A836" s="650"/>
      <c r="B836" s="650"/>
      <c r="C836" s="651"/>
      <c r="D836" s="651"/>
      <c r="E836" s="651"/>
      <c r="F836" s="651"/>
      <c r="G836" s="683"/>
      <c r="H836" s="651"/>
      <c r="I836" s="651"/>
      <c r="J836" s="651"/>
      <c r="K836" s="651"/>
      <c r="L836" s="653"/>
      <c r="M836" s="653"/>
      <c r="N836" s="653"/>
      <c r="O836" s="651"/>
      <c r="P836" s="627"/>
      <c r="Q836" s="627"/>
      <c r="R836" s="627"/>
    </row>
    <row r="837" ht="16.5" customHeight="1">
      <c r="A837" s="650"/>
      <c r="B837" s="650"/>
      <c r="C837" s="651"/>
      <c r="D837" s="651"/>
      <c r="E837" s="651"/>
      <c r="F837" s="651"/>
      <c r="G837" s="683"/>
      <c r="H837" s="651"/>
      <c r="I837" s="651"/>
      <c r="J837" s="651"/>
      <c r="K837" s="651"/>
      <c r="L837" s="653"/>
      <c r="M837" s="653"/>
      <c r="N837" s="653"/>
      <c r="O837" s="651"/>
      <c r="P837" s="627"/>
      <c r="Q837" s="627"/>
      <c r="R837" s="627"/>
    </row>
    <row r="838" ht="16.5" customHeight="1">
      <c r="A838" s="650"/>
      <c r="B838" s="650"/>
      <c r="C838" s="651"/>
      <c r="D838" s="651"/>
      <c r="E838" s="651"/>
      <c r="F838" s="651"/>
      <c r="G838" s="683"/>
      <c r="H838" s="651"/>
      <c r="I838" s="651"/>
      <c r="J838" s="651"/>
      <c r="K838" s="651"/>
      <c r="L838" s="653"/>
      <c r="M838" s="653"/>
      <c r="N838" s="653"/>
      <c r="O838" s="651"/>
      <c r="P838" s="627"/>
      <c r="Q838" s="627"/>
      <c r="R838" s="627"/>
    </row>
    <row r="839" ht="16.5" customHeight="1">
      <c r="A839" s="650"/>
      <c r="B839" s="650"/>
      <c r="C839" s="651"/>
      <c r="D839" s="651"/>
      <c r="E839" s="651"/>
      <c r="F839" s="651"/>
      <c r="G839" s="683"/>
      <c r="H839" s="651"/>
      <c r="I839" s="651"/>
      <c r="J839" s="651"/>
      <c r="K839" s="651"/>
      <c r="L839" s="653"/>
      <c r="M839" s="653"/>
      <c r="N839" s="653"/>
      <c r="O839" s="651"/>
      <c r="P839" s="627"/>
      <c r="Q839" s="627"/>
      <c r="R839" s="627"/>
    </row>
    <row r="840" ht="16.5" customHeight="1">
      <c r="A840" s="650"/>
      <c r="B840" s="650"/>
      <c r="C840" s="651"/>
      <c r="D840" s="651"/>
      <c r="E840" s="651"/>
      <c r="F840" s="651"/>
      <c r="G840" s="683"/>
      <c r="H840" s="651"/>
      <c r="I840" s="651"/>
      <c r="J840" s="651"/>
      <c r="K840" s="651"/>
      <c r="L840" s="653"/>
      <c r="M840" s="653"/>
      <c r="N840" s="653"/>
      <c r="O840" s="651"/>
      <c r="P840" s="627"/>
      <c r="Q840" s="627"/>
      <c r="R840" s="627"/>
    </row>
    <row r="841" ht="16.5" customHeight="1">
      <c r="A841" s="650"/>
      <c r="B841" s="650"/>
      <c r="C841" s="651"/>
      <c r="D841" s="651"/>
      <c r="E841" s="651"/>
      <c r="F841" s="651"/>
      <c r="G841" s="683"/>
      <c r="H841" s="651"/>
      <c r="I841" s="651"/>
      <c r="J841" s="651"/>
      <c r="K841" s="651"/>
      <c r="L841" s="653"/>
      <c r="M841" s="653"/>
      <c r="N841" s="653"/>
      <c r="O841" s="651"/>
      <c r="P841" s="627"/>
      <c r="Q841" s="627"/>
      <c r="R841" s="627"/>
    </row>
    <row r="842" ht="16.5" customHeight="1">
      <c r="A842" s="650"/>
      <c r="B842" s="650"/>
      <c r="C842" s="651"/>
      <c r="D842" s="651"/>
      <c r="E842" s="651"/>
      <c r="F842" s="651"/>
      <c r="G842" s="683"/>
      <c r="H842" s="651"/>
      <c r="I842" s="651"/>
      <c r="J842" s="651"/>
      <c r="K842" s="651"/>
      <c r="L842" s="653"/>
      <c r="M842" s="653"/>
      <c r="N842" s="653"/>
      <c r="O842" s="651"/>
      <c r="P842" s="627"/>
      <c r="Q842" s="627"/>
      <c r="R842" s="627"/>
    </row>
    <row r="843" ht="16.5" customHeight="1">
      <c r="A843" s="650"/>
      <c r="B843" s="650"/>
      <c r="C843" s="651"/>
      <c r="D843" s="651"/>
      <c r="E843" s="651"/>
      <c r="F843" s="651"/>
      <c r="G843" s="683"/>
      <c r="H843" s="651"/>
      <c r="I843" s="651"/>
      <c r="J843" s="651"/>
      <c r="K843" s="651"/>
      <c r="L843" s="653"/>
      <c r="M843" s="653"/>
      <c r="N843" s="653"/>
      <c r="O843" s="651"/>
      <c r="P843" s="627"/>
      <c r="Q843" s="627"/>
      <c r="R843" s="627"/>
    </row>
    <row r="844" ht="16.5" customHeight="1">
      <c r="A844" s="650"/>
      <c r="B844" s="650"/>
      <c r="C844" s="651"/>
      <c r="D844" s="651"/>
      <c r="E844" s="651"/>
      <c r="F844" s="651"/>
      <c r="G844" s="683"/>
      <c r="H844" s="651"/>
      <c r="I844" s="651"/>
      <c r="J844" s="651"/>
      <c r="K844" s="651"/>
      <c r="L844" s="653"/>
      <c r="M844" s="653"/>
      <c r="N844" s="653"/>
      <c r="O844" s="651"/>
      <c r="P844" s="627"/>
      <c r="Q844" s="627"/>
      <c r="R844" s="627"/>
    </row>
    <row r="845" ht="16.5" customHeight="1">
      <c r="A845" s="650"/>
      <c r="B845" s="650"/>
      <c r="C845" s="651"/>
      <c r="D845" s="651"/>
      <c r="E845" s="651"/>
      <c r="F845" s="651"/>
      <c r="G845" s="683"/>
      <c r="H845" s="651"/>
      <c r="I845" s="651"/>
      <c r="J845" s="651"/>
      <c r="K845" s="651"/>
      <c r="L845" s="653"/>
      <c r="M845" s="653"/>
      <c r="N845" s="653"/>
      <c r="O845" s="651"/>
      <c r="P845" s="627"/>
      <c r="Q845" s="627"/>
      <c r="R845" s="627"/>
    </row>
    <row r="846" ht="16.5" customHeight="1">
      <c r="A846" s="650"/>
      <c r="B846" s="650"/>
      <c r="C846" s="651"/>
      <c r="D846" s="651"/>
      <c r="E846" s="651"/>
      <c r="F846" s="651"/>
      <c r="G846" s="683"/>
      <c r="H846" s="651"/>
      <c r="I846" s="651"/>
      <c r="J846" s="651"/>
      <c r="K846" s="651"/>
      <c r="L846" s="653"/>
      <c r="M846" s="653"/>
      <c r="N846" s="653"/>
      <c r="O846" s="651"/>
      <c r="P846" s="627"/>
      <c r="Q846" s="627"/>
      <c r="R846" s="627"/>
    </row>
    <row r="847" ht="16.5" customHeight="1">
      <c r="A847" s="650"/>
      <c r="B847" s="650"/>
      <c r="C847" s="651"/>
      <c r="D847" s="651"/>
      <c r="E847" s="651"/>
      <c r="F847" s="651"/>
      <c r="G847" s="683"/>
      <c r="H847" s="651"/>
      <c r="I847" s="651"/>
      <c r="J847" s="651"/>
      <c r="K847" s="651"/>
      <c r="L847" s="653"/>
      <c r="M847" s="653"/>
      <c r="N847" s="653"/>
      <c r="O847" s="651"/>
      <c r="P847" s="627"/>
      <c r="Q847" s="627"/>
      <c r="R847" s="627"/>
    </row>
    <row r="848" ht="16.5" customHeight="1">
      <c r="A848" s="650"/>
      <c r="B848" s="650"/>
      <c r="C848" s="651"/>
      <c r="D848" s="651"/>
      <c r="E848" s="651"/>
      <c r="F848" s="651"/>
      <c r="G848" s="683"/>
      <c r="H848" s="651"/>
      <c r="I848" s="651"/>
      <c r="J848" s="651"/>
      <c r="K848" s="651"/>
      <c r="L848" s="653"/>
      <c r="M848" s="653"/>
      <c r="N848" s="653"/>
      <c r="O848" s="651"/>
      <c r="P848" s="627"/>
      <c r="Q848" s="627"/>
      <c r="R848" s="627"/>
    </row>
    <row r="849" ht="16.5" customHeight="1">
      <c r="A849" s="650"/>
      <c r="B849" s="650"/>
      <c r="C849" s="651"/>
      <c r="D849" s="651"/>
      <c r="E849" s="651"/>
      <c r="F849" s="651"/>
      <c r="G849" s="683"/>
      <c r="H849" s="651"/>
      <c r="I849" s="651"/>
      <c r="J849" s="651"/>
      <c r="K849" s="651"/>
      <c r="L849" s="653"/>
      <c r="M849" s="653"/>
      <c r="N849" s="653"/>
      <c r="O849" s="651"/>
      <c r="P849" s="627"/>
      <c r="Q849" s="627"/>
      <c r="R849" s="627"/>
    </row>
    <row r="850" ht="16.5" customHeight="1">
      <c r="A850" s="650"/>
      <c r="B850" s="650"/>
      <c r="C850" s="651"/>
      <c r="D850" s="651"/>
      <c r="E850" s="651"/>
      <c r="F850" s="651"/>
      <c r="G850" s="683"/>
      <c r="H850" s="651"/>
      <c r="I850" s="651"/>
      <c r="J850" s="651"/>
      <c r="K850" s="651"/>
      <c r="L850" s="653"/>
      <c r="M850" s="653"/>
      <c r="N850" s="653"/>
      <c r="O850" s="651"/>
      <c r="P850" s="627"/>
      <c r="Q850" s="627"/>
      <c r="R850" s="627"/>
    </row>
    <row r="851" ht="16.5" customHeight="1">
      <c r="A851" s="650"/>
      <c r="B851" s="650"/>
      <c r="C851" s="651"/>
      <c r="D851" s="651"/>
      <c r="E851" s="651"/>
      <c r="F851" s="651"/>
      <c r="G851" s="683"/>
      <c r="H851" s="651"/>
      <c r="I851" s="651"/>
      <c r="J851" s="651"/>
      <c r="K851" s="651"/>
      <c r="L851" s="653"/>
      <c r="M851" s="653"/>
      <c r="N851" s="653"/>
      <c r="O851" s="651"/>
      <c r="P851" s="627"/>
      <c r="Q851" s="627"/>
      <c r="R851" s="627"/>
    </row>
    <row r="852" ht="16.5" customHeight="1">
      <c r="A852" s="650"/>
      <c r="B852" s="650"/>
      <c r="C852" s="651"/>
      <c r="D852" s="651"/>
      <c r="E852" s="651"/>
      <c r="F852" s="651"/>
      <c r="G852" s="683"/>
      <c r="H852" s="651"/>
      <c r="I852" s="651"/>
      <c r="J852" s="651"/>
      <c r="K852" s="651"/>
      <c r="L852" s="653"/>
      <c r="M852" s="653"/>
      <c r="N852" s="653"/>
      <c r="O852" s="651"/>
      <c r="P852" s="627"/>
      <c r="Q852" s="627"/>
      <c r="R852" s="627"/>
    </row>
    <row r="853" ht="16.5" customHeight="1">
      <c r="A853" s="650"/>
      <c r="B853" s="650"/>
      <c r="C853" s="651"/>
      <c r="D853" s="651"/>
      <c r="E853" s="651"/>
      <c r="F853" s="651"/>
      <c r="G853" s="683"/>
      <c r="H853" s="651"/>
      <c r="I853" s="651"/>
      <c r="J853" s="651"/>
      <c r="K853" s="651"/>
      <c r="L853" s="653"/>
      <c r="M853" s="653"/>
      <c r="N853" s="653"/>
      <c r="O853" s="651"/>
      <c r="P853" s="627"/>
      <c r="Q853" s="627"/>
      <c r="R853" s="627"/>
    </row>
    <row r="854" ht="16.5" customHeight="1">
      <c r="A854" s="650"/>
      <c r="B854" s="650"/>
      <c r="C854" s="651"/>
      <c r="D854" s="651"/>
      <c r="E854" s="651"/>
      <c r="F854" s="651"/>
      <c r="G854" s="683"/>
      <c r="H854" s="651"/>
      <c r="I854" s="651"/>
      <c r="J854" s="651"/>
      <c r="K854" s="651"/>
      <c r="L854" s="653"/>
      <c r="M854" s="653"/>
      <c r="N854" s="653"/>
      <c r="O854" s="651"/>
      <c r="P854" s="627"/>
      <c r="Q854" s="627"/>
      <c r="R854" s="627"/>
    </row>
    <row r="855" ht="16.5" customHeight="1">
      <c r="A855" s="650"/>
      <c r="B855" s="650"/>
      <c r="C855" s="651"/>
      <c r="D855" s="651"/>
      <c r="E855" s="651"/>
      <c r="F855" s="651"/>
      <c r="G855" s="683"/>
      <c r="H855" s="651"/>
      <c r="I855" s="651"/>
      <c r="J855" s="651"/>
      <c r="K855" s="651"/>
      <c r="L855" s="653"/>
      <c r="M855" s="653"/>
      <c r="N855" s="653"/>
      <c r="O855" s="651"/>
      <c r="P855" s="627"/>
      <c r="Q855" s="627"/>
      <c r="R855" s="627"/>
    </row>
    <row r="856" ht="16.5" customHeight="1">
      <c r="A856" s="650"/>
      <c r="B856" s="650"/>
      <c r="C856" s="651"/>
      <c r="D856" s="651"/>
      <c r="E856" s="651"/>
      <c r="F856" s="651"/>
      <c r="G856" s="683"/>
      <c r="H856" s="651"/>
      <c r="I856" s="651"/>
      <c r="J856" s="651"/>
      <c r="K856" s="651"/>
      <c r="L856" s="653"/>
      <c r="M856" s="653"/>
      <c r="N856" s="653"/>
      <c r="O856" s="651"/>
      <c r="P856" s="627"/>
      <c r="Q856" s="627"/>
      <c r="R856" s="627"/>
    </row>
    <row r="857" ht="16.5" customHeight="1">
      <c r="A857" s="650"/>
      <c r="B857" s="650"/>
      <c r="C857" s="651"/>
      <c r="D857" s="651"/>
      <c r="E857" s="651"/>
      <c r="F857" s="651"/>
      <c r="G857" s="683"/>
      <c r="H857" s="651"/>
      <c r="I857" s="651"/>
      <c r="J857" s="651"/>
      <c r="K857" s="651"/>
      <c r="L857" s="653"/>
      <c r="M857" s="653"/>
      <c r="N857" s="653"/>
      <c r="O857" s="651"/>
      <c r="P857" s="627"/>
      <c r="Q857" s="627"/>
      <c r="R857" s="627"/>
    </row>
    <row r="858" ht="16.5" customHeight="1">
      <c r="A858" s="650"/>
      <c r="B858" s="650"/>
      <c r="C858" s="651"/>
      <c r="D858" s="651"/>
      <c r="E858" s="651"/>
      <c r="F858" s="651"/>
      <c r="G858" s="683"/>
      <c r="H858" s="651"/>
      <c r="I858" s="651"/>
      <c r="J858" s="651"/>
      <c r="K858" s="651"/>
      <c r="L858" s="653"/>
      <c r="M858" s="653"/>
      <c r="N858" s="653"/>
      <c r="O858" s="651"/>
      <c r="P858" s="627"/>
      <c r="Q858" s="627"/>
      <c r="R858" s="627"/>
    </row>
    <row r="859" ht="16.5" customHeight="1">
      <c r="A859" s="650"/>
      <c r="B859" s="650"/>
      <c r="C859" s="651"/>
      <c r="D859" s="651"/>
      <c r="E859" s="651"/>
      <c r="F859" s="651"/>
      <c r="G859" s="683"/>
      <c r="H859" s="651"/>
      <c r="I859" s="651"/>
      <c r="J859" s="651"/>
      <c r="K859" s="651"/>
      <c r="L859" s="653"/>
      <c r="M859" s="653"/>
      <c r="N859" s="653"/>
      <c r="O859" s="651"/>
      <c r="P859" s="627"/>
      <c r="Q859" s="627"/>
      <c r="R859" s="627"/>
    </row>
    <row r="860" ht="16.5" customHeight="1">
      <c r="A860" s="650"/>
      <c r="B860" s="650"/>
      <c r="C860" s="651"/>
      <c r="D860" s="651"/>
      <c r="E860" s="651"/>
      <c r="F860" s="651"/>
      <c r="G860" s="683"/>
      <c r="H860" s="651"/>
      <c r="I860" s="651"/>
      <c r="J860" s="651"/>
      <c r="K860" s="651"/>
      <c r="L860" s="653"/>
      <c r="M860" s="653"/>
      <c r="N860" s="653"/>
      <c r="O860" s="651"/>
      <c r="P860" s="627"/>
      <c r="Q860" s="627"/>
      <c r="R860" s="627"/>
    </row>
    <row r="861" ht="16.5" customHeight="1">
      <c r="A861" s="650"/>
      <c r="B861" s="650"/>
      <c r="C861" s="651"/>
      <c r="D861" s="651"/>
      <c r="E861" s="651"/>
      <c r="F861" s="651"/>
      <c r="G861" s="683"/>
      <c r="H861" s="651"/>
      <c r="I861" s="651"/>
      <c r="J861" s="651"/>
      <c r="K861" s="651"/>
      <c r="L861" s="653"/>
      <c r="M861" s="653"/>
      <c r="N861" s="653"/>
      <c r="O861" s="651"/>
      <c r="P861" s="627"/>
      <c r="Q861" s="627"/>
      <c r="R861" s="627"/>
    </row>
    <row r="862" ht="16.5" customHeight="1">
      <c r="A862" s="650"/>
      <c r="B862" s="650"/>
      <c r="C862" s="651"/>
      <c r="D862" s="651"/>
      <c r="E862" s="651"/>
      <c r="F862" s="651"/>
      <c r="G862" s="683"/>
      <c r="H862" s="651"/>
      <c r="I862" s="651"/>
      <c r="J862" s="651"/>
      <c r="K862" s="651"/>
      <c r="L862" s="653"/>
      <c r="M862" s="653"/>
      <c r="N862" s="653"/>
      <c r="O862" s="651"/>
      <c r="P862" s="627"/>
      <c r="Q862" s="627"/>
      <c r="R862" s="627"/>
    </row>
    <row r="863" ht="16.5" customHeight="1">
      <c r="A863" s="650"/>
      <c r="B863" s="650"/>
      <c r="C863" s="651"/>
      <c r="D863" s="651"/>
      <c r="E863" s="651"/>
      <c r="F863" s="651"/>
      <c r="G863" s="683"/>
      <c r="H863" s="651"/>
      <c r="I863" s="651"/>
      <c r="J863" s="651"/>
      <c r="K863" s="651"/>
      <c r="L863" s="653"/>
      <c r="M863" s="653"/>
      <c r="N863" s="653"/>
      <c r="O863" s="651"/>
      <c r="P863" s="627"/>
      <c r="Q863" s="627"/>
      <c r="R863" s="627"/>
    </row>
    <row r="864" ht="16.5" customHeight="1">
      <c r="A864" s="650"/>
      <c r="B864" s="650"/>
      <c r="C864" s="651"/>
      <c r="D864" s="651"/>
      <c r="E864" s="651"/>
      <c r="F864" s="651"/>
      <c r="G864" s="683"/>
      <c r="H864" s="651"/>
      <c r="I864" s="651"/>
      <c r="J864" s="651"/>
      <c r="K864" s="651"/>
      <c r="L864" s="653"/>
      <c r="M864" s="653"/>
      <c r="N864" s="653"/>
      <c r="O864" s="651"/>
      <c r="P864" s="627"/>
      <c r="Q864" s="627"/>
      <c r="R864" s="627"/>
    </row>
    <row r="865" ht="16.5" customHeight="1">
      <c r="A865" s="650"/>
      <c r="B865" s="650"/>
      <c r="C865" s="651"/>
      <c r="D865" s="651"/>
      <c r="E865" s="651"/>
      <c r="F865" s="651"/>
      <c r="G865" s="683"/>
      <c r="H865" s="651"/>
      <c r="I865" s="651"/>
      <c r="J865" s="651"/>
      <c r="K865" s="651"/>
      <c r="L865" s="653"/>
      <c r="M865" s="653"/>
      <c r="N865" s="653"/>
      <c r="O865" s="651"/>
      <c r="P865" s="627"/>
      <c r="Q865" s="627"/>
      <c r="R865" s="627"/>
    </row>
    <row r="866" ht="16.5" customHeight="1">
      <c r="A866" s="650"/>
      <c r="B866" s="650"/>
      <c r="C866" s="651"/>
      <c r="D866" s="651"/>
      <c r="E866" s="651"/>
      <c r="F866" s="651"/>
      <c r="G866" s="683"/>
      <c r="H866" s="651"/>
      <c r="I866" s="651"/>
      <c r="J866" s="651"/>
      <c r="K866" s="651"/>
      <c r="L866" s="653"/>
      <c r="M866" s="653"/>
      <c r="N866" s="653"/>
      <c r="O866" s="651"/>
      <c r="P866" s="627"/>
      <c r="Q866" s="627"/>
      <c r="R866" s="627"/>
    </row>
    <row r="867" ht="16.5" customHeight="1">
      <c r="A867" s="650"/>
      <c r="B867" s="650"/>
      <c r="C867" s="651"/>
      <c r="D867" s="651"/>
      <c r="E867" s="651"/>
      <c r="F867" s="651"/>
      <c r="G867" s="683"/>
      <c r="H867" s="651"/>
      <c r="I867" s="651"/>
      <c r="J867" s="651"/>
      <c r="K867" s="651"/>
      <c r="L867" s="653"/>
      <c r="M867" s="653"/>
      <c r="N867" s="653"/>
      <c r="O867" s="651"/>
      <c r="P867" s="627"/>
      <c r="Q867" s="627"/>
      <c r="R867" s="627"/>
    </row>
    <row r="868" ht="16.5" customHeight="1">
      <c r="A868" s="650"/>
      <c r="B868" s="650"/>
      <c r="C868" s="651"/>
      <c r="D868" s="651"/>
      <c r="E868" s="651"/>
      <c r="F868" s="651"/>
      <c r="G868" s="683"/>
      <c r="H868" s="651"/>
      <c r="I868" s="651"/>
      <c r="J868" s="651"/>
      <c r="K868" s="651"/>
      <c r="L868" s="653"/>
      <c r="M868" s="653"/>
      <c r="N868" s="653"/>
      <c r="O868" s="651"/>
      <c r="P868" s="627"/>
      <c r="Q868" s="627"/>
      <c r="R868" s="627"/>
    </row>
    <row r="869" ht="16.5" customHeight="1">
      <c r="A869" s="650"/>
      <c r="B869" s="650"/>
      <c r="C869" s="651"/>
      <c r="D869" s="651"/>
      <c r="E869" s="651"/>
      <c r="F869" s="651"/>
      <c r="G869" s="683"/>
      <c r="H869" s="651"/>
      <c r="I869" s="651"/>
      <c r="J869" s="651"/>
      <c r="K869" s="651"/>
      <c r="L869" s="653"/>
      <c r="M869" s="653"/>
      <c r="N869" s="653"/>
      <c r="O869" s="651"/>
      <c r="P869" s="627"/>
      <c r="Q869" s="627"/>
      <c r="R869" s="627"/>
    </row>
    <row r="870" ht="16.5" customHeight="1">
      <c r="A870" s="650"/>
      <c r="B870" s="650"/>
      <c r="C870" s="651"/>
      <c r="D870" s="651"/>
      <c r="E870" s="651"/>
      <c r="F870" s="651"/>
      <c r="G870" s="683"/>
      <c r="H870" s="651"/>
      <c r="I870" s="651"/>
      <c r="J870" s="651"/>
      <c r="K870" s="651"/>
      <c r="L870" s="653"/>
      <c r="M870" s="653"/>
      <c r="N870" s="653"/>
      <c r="O870" s="651"/>
      <c r="P870" s="627"/>
      <c r="Q870" s="627"/>
      <c r="R870" s="627"/>
    </row>
    <row r="871" ht="16.5" customHeight="1">
      <c r="A871" s="650"/>
      <c r="B871" s="650"/>
      <c r="C871" s="651"/>
      <c r="D871" s="651"/>
      <c r="E871" s="651"/>
      <c r="F871" s="651"/>
      <c r="G871" s="683"/>
      <c r="H871" s="651"/>
      <c r="I871" s="651"/>
      <c r="J871" s="651"/>
      <c r="K871" s="651"/>
      <c r="L871" s="653"/>
      <c r="M871" s="653"/>
      <c r="N871" s="653"/>
      <c r="O871" s="651"/>
      <c r="P871" s="627"/>
      <c r="Q871" s="627"/>
      <c r="R871" s="627"/>
    </row>
    <row r="872" ht="16.5" customHeight="1">
      <c r="A872" s="650"/>
      <c r="B872" s="650"/>
      <c r="C872" s="651"/>
      <c r="D872" s="651"/>
      <c r="E872" s="651"/>
      <c r="F872" s="651"/>
      <c r="G872" s="683"/>
      <c r="H872" s="651"/>
      <c r="I872" s="651"/>
      <c r="J872" s="651"/>
      <c r="K872" s="651"/>
      <c r="L872" s="653"/>
      <c r="M872" s="653"/>
      <c r="N872" s="653"/>
      <c r="O872" s="651"/>
      <c r="P872" s="627"/>
      <c r="Q872" s="627"/>
      <c r="R872" s="627"/>
    </row>
    <row r="873" ht="16.5" customHeight="1">
      <c r="A873" s="650"/>
      <c r="B873" s="650"/>
      <c r="C873" s="651"/>
      <c r="D873" s="651"/>
      <c r="E873" s="651"/>
      <c r="F873" s="651"/>
      <c r="G873" s="683"/>
      <c r="H873" s="651"/>
      <c r="I873" s="651"/>
      <c r="J873" s="651"/>
      <c r="K873" s="651"/>
      <c r="L873" s="653"/>
      <c r="M873" s="653"/>
      <c r="N873" s="653"/>
      <c r="O873" s="651"/>
      <c r="P873" s="627"/>
      <c r="Q873" s="627"/>
      <c r="R873" s="627"/>
    </row>
    <row r="874" ht="16.5" customHeight="1">
      <c r="A874" s="650"/>
      <c r="B874" s="650"/>
      <c r="C874" s="651"/>
      <c r="D874" s="651"/>
      <c r="E874" s="651"/>
      <c r="F874" s="651"/>
      <c r="G874" s="683"/>
      <c r="H874" s="651"/>
      <c r="I874" s="651"/>
      <c r="J874" s="651"/>
      <c r="K874" s="651"/>
      <c r="L874" s="653"/>
      <c r="M874" s="653"/>
      <c r="N874" s="653"/>
      <c r="O874" s="651"/>
      <c r="P874" s="627"/>
      <c r="Q874" s="627"/>
      <c r="R874" s="627"/>
    </row>
    <row r="875" ht="16.5" customHeight="1">
      <c r="A875" s="650"/>
      <c r="B875" s="650"/>
      <c r="C875" s="651"/>
      <c r="D875" s="651"/>
      <c r="E875" s="651"/>
      <c r="F875" s="651"/>
      <c r="G875" s="683"/>
      <c r="H875" s="651"/>
      <c r="I875" s="651"/>
      <c r="J875" s="651"/>
      <c r="K875" s="651"/>
      <c r="L875" s="653"/>
      <c r="M875" s="653"/>
      <c r="N875" s="653"/>
      <c r="O875" s="651"/>
      <c r="P875" s="627"/>
      <c r="Q875" s="627"/>
      <c r="R875" s="627"/>
    </row>
    <row r="876" ht="16.5" customHeight="1">
      <c r="A876" s="650"/>
      <c r="B876" s="650"/>
      <c r="C876" s="651"/>
      <c r="D876" s="651"/>
      <c r="E876" s="651"/>
      <c r="F876" s="651"/>
      <c r="G876" s="683"/>
      <c r="H876" s="651"/>
      <c r="I876" s="651"/>
      <c r="J876" s="651"/>
      <c r="K876" s="651"/>
      <c r="L876" s="653"/>
      <c r="M876" s="653"/>
      <c r="N876" s="653"/>
      <c r="O876" s="651"/>
      <c r="P876" s="627"/>
      <c r="Q876" s="627"/>
      <c r="R876" s="627"/>
    </row>
    <row r="877" ht="16.5" customHeight="1">
      <c r="A877" s="650"/>
      <c r="B877" s="650"/>
      <c r="C877" s="651"/>
      <c r="D877" s="651"/>
      <c r="E877" s="651"/>
      <c r="F877" s="651"/>
      <c r="G877" s="683"/>
      <c r="H877" s="651"/>
      <c r="I877" s="651"/>
      <c r="J877" s="651"/>
      <c r="K877" s="651"/>
      <c r="L877" s="653"/>
      <c r="M877" s="653"/>
      <c r="N877" s="653"/>
      <c r="O877" s="651"/>
      <c r="P877" s="627"/>
      <c r="Q877" s="627"/>
      <c r="R877" s="627"/>
    </row>
    <row r="878" ht="16.5" customHeight="1">
      <c r="A878" s="650"/>
      <c r="B878" s="650"/>
      <c r="C878" s="651"/>
      <c r="D878" s="651"/>
      <c r="E878" s="651"/>
      <c r="F878" s="651"/>
      <c r="G878" s="683"/>
      <c r="H878" s="651"/>
      <c r="I878" s="651"/>
      <c r="J878" s="651"/>
      <c r="K878" s="651"/>
      <c r="L878" s="653"/>
      <c r="M878" s="653"/>
      <c r="N878" s="653"/>
      <c r="O878" s="651"/>
      <c r="P878" s="627"/>
      <c r="Q878" s="627"/>
      <c r="R878" s="627"/>
    </row>
    <row r="879" ht="16.5" customHeight="1">
      <c r="A879" s="650"/>
      <c r="B879" s="650"/>
      <c r="C879" s="651"/>
      <c r="D879" s="651"/>
      <c r="E879" s="651"/>
      <c r="F879" s="651"/>
      <c r="G879" s="683"/>
      <c r="H879" s="651"/>
      <c r="I879" s="651"/>
      <c r="J879" s="651"/>
      <c r="K879" s="651"/>
      <c r="L879" s="653"/>
      <c r="M879" s="653"/>
      <c r="N879" s="653"/>
      <c r="O879" s="651"/>
      <c r="P879" s="627"/>
      <c r="Q879" s="627"/>
      <c r="R879" s="627"/>
    </row>
    <row r="880" ht="16.5" customHeight="1">
      <c r="A880" s="650"/>
      <c r="B880" s="650"/>
      <c r="C880" s="651"/>
      <c r="D880" s="651"/>
      <c r="E880" s="651"/>
      <c r="F880" s="651"/>
      <c r="G880" s="683"/>
      <c r="H880" s="651"/>
      <c r="I880" s="651"/>
      <c r="J880" s="651"/>
      <c r="K880" s="651"/>
      <c r="L880" s="653"/>
      <c r="M880" s="653"/>
      <c r="N880" s="653"/>
      <c r="O880" s="651"/>
      <c r="P880" s="627"/>
      <c r="Q880" s="627"/>
      <c r="R880" s="627"/>
    </row>
    <row r="881" ht="16.5" customHeight="1">
      <c r="A881" s="650"/>
      <c r="B881" s="650"/>
      <c r="C881" s="651"/>
      <c r="D881" s="651"/>
      <c r="E881" s="651"/>
      <c r="F881" s="651"/>
      <c r="G881" s="683"/>
      <c r="H881" s="651"/>
      <c r="I881" s="651"/>
      <c r="J881" s="651"/>
      <c r="K881" s="651"/>
      <c r="L881" s="653"/>
      <c r="M881" s="653"/>
      <c r="N881" s="653"/>
      <c r="O881" s="651"/>
      <c r="P881" s="627"/>
      <c r="Q881" s="627"/>
      <c r="R881" s="627"/>
    </row>
    <row r="882" ht="16.5" customHeight="1">
      <c r="A882" s="650"/>
      <c r="B882" s="650"/>
      <c r="C882" s="651"/>
      <c r="D882" s="651"/>
      <c r="E882" s="651"/>
      <c r="F882" s="651"/>
      <c r="G882" s="683"/>
      <c r="H882" s="651"/>
      <c r="I882" s="651"/>
      <c r="J882" s="651"/>
      <c r="K882" s="651"/>
      <c r="L882" s="653"/>
      <c r="M882" s="653"/>
      <c r="N882" s="653"/>
      <c r="O882" s="651"/>
      <c r="P882" s="627"/>
      <c r="Q882" s="627"/>
      <c r="R882" s="627"/>
    </row>
    <row r="883" ht="16.5" customHeight="1">
      <c r="A883" s="650"/>
      <c r="B883" s="650"/>
      <c r="C883" s="651"/>
      <c r="D883" s="651"/>
      <c r="E883" s="651"/>
      <c r="F883" s="651"/>
      <c r="G883" s="683"/>
      <c r="H883" s="651"/>
      <c r="I883" s="651"/>
      <c r="J883" s="651"/>
      <c r="K883" s="651"/>
      <c r="L883" s="653"/>
      <c r="M883" s="653"/>
      <c r="N883" s="653"/>
      <c r="O883" s="651"/>
      <c r="P883" s="627"/>
      <c r="Q883" s="627"/>
      <c r="R883" s="627"/>
    </row>
    <row r="884" ht="16.5" customHeight="1">
      <c r="A884" s="650"/>
      <c r="B884" s="650"/>
      <c r="C884" s="651"/>
      <c r="D884" s="651"/>
      <c r="E884" s="651"/>
      <c r="F884" s="651"/>
      <c r="G884" s="683"/>
      <c r="H884" s="651"/>
      <c r="I884" s="651"/>
      <c r="J884" s="651"/>
      <c r="K884" s="651"/>
      <c r="L884" s="653"/>
      <c r="M884" s="653"/>
      <c r="N884" s="653"/>
      <c r="O884" s="651"/>
      <c r="P884" s="627"/>
      <c r="Q884" s="627"/>
      <c r="R884" s="627"/>
    </row>
    <row r="885" ht="16.5" customHeight="1">
      <c r="A885" s="650"/>
      <c r="B885" s="650"/>
      <c r="C885" s="651"/>
      <c r="D885" s="651"/>
      <c r="E885" s="651"/>
      <c r="F885" s="651"/>
      <c r="G885" s="683"/>
      <c r="H885" s="651"/>
      <c r="I885" s="651"/>
      <c r="J885" s="651"/>
      <c r="K885" s="651"/>
      <c r="L885" s="653"/>
      <c r="M885" s="653"/>
      <c r="N885" s="653"/>
      <c r="O885" s="651"/>
      <c r="P885" s="627"/>
      <c r="Q885" s="627"/>
      <c r="R885" s="627"/>
    </row>
    <row r="886" ht="16.5" customHeight="1">
      <c r="A886" s="650"/>
      <c r="B886" s="650"/>
      <c r="C886" s="651"/>
      <c r="D886" s="651"/>
      <c r="E886" s="651"/>
      <c r="F886" s="651"/>
      <c r="G886" s="683"/>
      <c r="H886" s="651"/>
      <c r="I886" s="651"/>
      <c r="J886" s="651"/>
      <c r="K886" s="651"/>
      <c r="L886" s="653"/>
      <c r="M886" s="653"/>
      <c r="N886" s="653"/>
      <c r="O886" s="651"/>
      <c r="P886" s="627"/>
      <c r="Q886" s="627"/>
      <c r="R886" s="627"/>
    </row>
    <row r="887" ht="16.5" customHeight="1">
      <c r="A887" s="650"/>
      <c r="B887" s="650"/>
      <c r="C887" s="651"/>
      <c r="D887" s="651"/>
      <c r="E887" s="651"/>
      <c r="F887" s="651"/>
      <c r="G887" s="683"/>
      <c r="H887" s="651"/>
      <c r="I887" s="651"/>
      <c r="J887" s="651"/>
      <c r="K887" s="651"/>
      <c r="L887" s="653"/>
      <c r="M887" s="653"/>
      <c r="N887" s="653"/>
      <c r="O887" s="651"/>
      <c r="P887" s="627"/>
      <c r="Q887" s="627"/>
      <c r="R887" s="627"/>
    </row>
    <row r="888" ht="16.5" customHeight="1">
      <c r="A888" s="650"/>
      <c r="B888" s="650"/>
      <c r="C888" s="651"/>
      <c r="D888" s="651"/>
      <c r="E888" s="651"/>
      <c r="F888" s="651"/>
      <c r="G888" s="683"/>
      <c r="H888" s="651"/>
      <c r="I888" s="651"/>
      <c r="J888" s="651"/>
      <c r="K888" s="651"/>
      <c r="L888" s="653"/>
      <c r="M888" s="653"/>
      <c r="N888" s="653"/>
      <c r="O888" s="651"/>
      <c r="P888" s="627"/>
      <c r="Q888" s="627"/>
      <c r="R888" s="627"/>
    </row>
    <row r="889" ht="16.5" customHeight="1">
      <c r="A889" s="650"/>
      <c r="B889" s="650"/>
      <c r="C889" s="651"/>
      <c r="D889" s="651"/>
      <c r="E889" s="651"/>
      <c r="F889" s="651"/>
      <c r="G889" s="683"/>
      <c r="H889" s="651"/>
      <c r="I889" s="651"/>
      <c r="J889" s="651"/>
      <c r="K889" s="651"/>
      <c r="L889" s="653"/>
      <c r="M889" s="653"/>
      <c r="N889" s="653"/>
      <c r="O889" s="651"/>
      <c r="P889" s="627"/>
      <c r="Q889" s="627"/>
      <c r="R889" s="627"/>
    </row>
    <row r="890" ht="16.5" customHeight="1">
      <c r="A890" s="650"/>
      <c r="B890" s="650"/>
      <c r="C890" s="651"/>
      <c r="D890" s="651"/>
      <c r="E890" s="651"/>
      <c r="F890" s="651"/>
      <c r="G890" s="683"/>
      <c r="H890" s="651"/>
      <c r="I890" s="651"/>
      <c r="J890" s="651"/>
      <c r="K890" s="651"/>
      <c r="L890" s="653"/>
      <c r="M890" s="653"/>
      <c r="N890" s="653"/>
      <c r="O890" s="651"/>
      <c r="P890" s="627"/>
      <c r="Q890" s="627"/>
      <c r="R890" s="627"/>
    </row>
    <row r="891" ht="16.5" customHeight="1">
      <c r="A891" s="650"/>
      <c r="B891" s="650"/>
      <c r="C891" s="651"/>
      <c r="D891" s="651"/>
      <c r="E891" s="651"/>
      <c r="F891" s="651"/>
      <c r="G891" s="683"/>
      <c r="H891" s="651"/>
      <c r="I891" s="651"/>
      <c r="J891" s="651"/>
      <c r="K891" s="651"/>
      <c r="L891" s="653"/>
      <c r="M891" s="653"/>
      <c r="N891" s="653"/>
      <c r="O891" s="651"/>
      <c r="P891" s="627"/>
      <c r="Q891" s="627"/>
      <c r="R891" s="627"/>
    </row>
    <row r="892" ht="16.5" customHeight="1">
      <c r="A892" s="650"/>
      <c r="B892" s="650"/>
      <c r="C892" s="651"/>
      <c r="D892" s="651"/>
      <c r="E892" s="651"/>
      <c r="F892" s="651"/>
      <c r="G892" s="683"/>
      <c r="H892" s="651"/>
      <c r="I892" s="651"/>
      <c r="J892" s="651"/>
      <c r="K892" s="651"/>
      <c r="L892" s="653"/>
      <c r="M892" s="653"/>
      <c r="N892" s="653"/>
      <c r="O892" s="651"/>
      <c r="P892" s="627"/>
      <c r="Q892" s="627"/>
      <c r="R892" s="627"/>
    </row>
    <row r="893" ht="16.5" customHeight="1">
      <c r="A893" s="650"/>
      <c r="B893" s="650"/>
      <c r="C893" s="651"/>
      <c r="D893" s="651"/>
      <c r="E893" s="651"/>
      <c r="F893" s="651"/>
      <c r="G893" s="683"/>
      <c r="H893" s="651"/>
      <c r="I893" s="651"/>
      <c r="J893" s="651"/>
      <c r="K893" s="651"/>
      <c r="L893" s="653"/>
      <c r="M893" s="653"/>
      <c r="N893" s="653"/>
      <c r="O893" s="651"/>
      <c r="P893" s="627"/>
      <c r="Q893" s="627"/>
      <c r="R893" s="627"/>
    </row>
    <row r="894" ht="16.5" customHeight="1">
      <c r="A894" s="650"/>
      <c r="B894" s="650"/>
      <c r="C894" s="651"/>
      <c r="D894" s="651"/>
      <c r="E894" s="651"/>
      <c r="F894" s="651"/>
      <c r="G894" s="683"/>
      <c r="H894" s="651"/>
      <c r="I894" s="651"/>
      <c r="J894" s="651"/>
      <c r="K894" s="651"/>
      <c r="L894" s="653"/>
      <c r="M894" s="653"/>
      <c r="N894" s="653"/>
      <c r="O894" s="651"/>
      <c r="P894" s="627"/>
      <c r="Q894" s="627"/>
      <c r="R894" s="627"/>
    </row>
    <row r="895" ht="16.5" customHeight="1">
      <c r="A895" s="650"/>
      <c r="B895" s="650"/>
      <c r="C895" s="651"/>
      <c r="D895" s="651"/>
      <c r="E895" s="651"/>
      <c r="F895" s="651"/>
      <c r="G895" s="683"/>
      <c r="H895" s="651"/>
      <c r="I895" s="651"/>
      <c r="J895" s="651"/>
      <c r="K895" s="651"/>
      <c r="L895" s="653"/>
      <c r="M895" s="653"/>
      <c r="N895" s="653"/>
      <c r="O895" s="651"/>
      <c r="P895" s="627"/>
      <c r="Q895" s="627"/>
      <c r="R895" s="627"/>
    </row>
    <row r="896" ht="16.5" customHeight="1">
      <c r="A896" s="650"/>
      <c r="B896" s="650"/>
      <c r="C896" s="651"/>
      <c r="D896" s="651"/>
      <c r="E896" s="651"/>
      <c r="F896" s="651"/>
      <c r="G896" s="683"/>
      <c r="H896" s="651"/>
      <c r="I896" s="651"/>
      <c r="J896" s="651"/>
      <c r="K896" s="651"/>
      <c r="L896" s="653"/>
      <c r="M896" s="653"/>
      <c r="N896" s="653"/>
      <c r="O896" s="651"/>
      <c r="P896" s="627"/>
      <c r="Q896" s="627"/>
      <c r="R896" s="627"/>
    </row>
    <row r="897" ht="16.5" customHeight="1">
      <c r="A897" s="650"/>
      <c r="B897" s="650"/>
      <c r="C897" s="651"/>
      <c r="D897" s="651"/>
      <c r="E897" s="651"/>
      <c r="F897" s="651"/>
      <c r="G897" s="683"/>
      <c r="H897" s="651"/>
      <c r="I897" s="651"/>
      <c r="J897" s="651"/>
      <c r="K897" s="651"/>
      <c r="L897" s="653"/>
      <c r="M897" s="653"/>
      <c r="N897" s="653"/>
      <c r="O897" s="651"/>
      <c r="P897" s="627"/>
      <c r="Q897" s="627"/>
      <c r="R897" s="627"/>
    </row>
    <row r="898" ht="16.5" customHeight="1">
      <c r="A898" s="650"/>
      <c r="B898" s="650"/>
      <c r="C898" s="651"/>
      <c r="D898" s="651"/>
      <c r="E898" s="651"/>
      <c r="F898" s="651"/>
      <c r="G898" s="683"/>
      <c r="H898" s="651"/>
      <c r="I898" s="651"/>
      <c r="J898" s="651"/>
      <c r="K898" s="651"/>
      <c r="L898" s="653"/>
      <c r="M898" s="653"/>
      <c r="N898" s="653"/>
      <c r="O898" s="651"/>
      <c r="P898" s="627"/>
      <c r="Q898" s="627"/>
      <c r="R898" s="627"/>
    </row>
    <row r="899" ht="16.5" customHeight="1">
      <c r="A899" s="650"/>
      <c r="B899" s="650"/>
      <c r="C899" s="651"/>
      <c r="D899" s="651"/>
      <c r="E899" s="651"/>
      <c r="F899" s="651"/>
      <c r="G899" s="683"/>
      <c r="H899" s="651"/>
      <c r="I899" s="651"/>
      <c r="J899" s="651"/>
      <c r="K899" s="651"/>
      <c r="L899" s="653"/>
      <c r="M899" s="653"/>
      <c r="N899" s="653"/>
      <c r="O899" s="651"/>
      <c r="P899" s="627"/>
      <c r="Q899" s="627"/>
      <c r="R899" s="627"/>
    </row>
    <row r="900" ht="16.5" customHeight="1">
      <c r="A900" s="650"/>
      <c r="B900" s="650"/>
      <c r="C900" s="651"/>
      <c r="D900" s="651"/>
      <c r="E900" s="651"/>
      <c r="F900" s="651"/>
      <c r="G900" s="683"/>
      <c r="H900" s="651"/>
      <c r="I900" s="651"/>
      <c r="J900" s="651"/>
      <c r="K900" s="651"/>
      <c r="L900" s="653"/>
      <c r="M900" s="653"/>
      <c r="N900" s="653"/>
      <c r="O900" s="651"/>
      <c r="P900" s="627"/>
      <c r="Q900" s="627"/>
      <c r="R900" s="627"/>
    </row>
    <row r="901" ht="16.5" customHeight="1">
      <c r="A901" s="650"/>
      <c r="B901" s="650"/>
      <c r="C901" s="651"/>
      <c r="D901" s="651"/>
      <c r="E901" s="651"/>
      <c r="F901" s="651"/>
      <c r="G901" s="683"/>
      <c r="H901" s="651"/>
      <c r="I901" s="651"/>
      <c r="J901" s="651"/>
      <c r="K901" s="651"/>
      <c r="L901" s="653"/>
      <c r="M901" s="653"/>
      <c r="N901" s="653"/>
      <c r="O901" s="651"/>
      <c r="P901" s="627"/>
      <c r="Q901" s="627"/>
      <c r="R901" s="627"/>
    </row>
    <row r="902" ht="16.5" customHeight="1">
      <c r="A902" s="650"/>
      <c r="B902" s="650"/>
      <c r="C902" s="651"/>
      <c r="D902" s="651"/>
      <c r="E902" s="651"/>
      <c r="F902" s="651"/>
      <c r="G902" s="683"/>
      <c r="H902" s="651"/>
      <c r="I902" s="651"/>
      <c r="J902" s="651"/>
      <c r="K902" s="651"/>
      <c r="L902" s="653"/>
      <c r="M902" s="653"/>
      <c r="N902" s="653"/>
      <c r="O902" s="651"/>
      <c r="P902" s="627"/>
      <c r="Q902" s="627"/>
      <c r="R902" s="627"/>
    </row>
    <row r="903" ht="16.5" customHeight="1">
      <c r="A903" s="650"/>
      <c r="B903" s="650"/>
      <c r="C903" s="651"/>
      <c r="D903" s="651"/>
      <c r="E903" s="651"/>
      <c r="F903" s="651"/>
      <c r="G903" s="683"/>
      <c r="H903" s="651"/>
      <c r="I903" s="651"/>
      <c r="J903" s="651"/>
      <c r="K903" s="651"/>
      <c r="L903" s="653"/>
      <c r="M903" s="653"/>
      <c r="N903" s="653"/>
      <c r="O903" s="651"/>
      <c r="P903" s="627"/>
      <c r="Q903" s="627"/>
      <c r="R903" s="627"/>
    </row>
    <row r="904" ht="16.5" customHeight="1">
      <c r="A904" s="650"/>
      <c r="B904" s="650"/>
      <c r="C904" s="651"/>
      <c r="D904" s="651"/>
      <c r="E904" s="651"/>
      <c r="F904" s="651"/>
      <c r="G904" s="683"/>
      <c r="H904" s="651"/>
      <c r="I904" s="651"/>
      <c r="J904" s="651"/>
      <c r="K904" s="651"/>
      <c r="L904" s="653"/>
      <c r="M904" s="653"/>
      <c r="N904" s="653"/>
      <c r="O904" s="651"/>
      <c r="P904" s="627"/>
      <c r="Q904" s="627"/>
      <c r="R904" s="627"/>
    </row>
    <row r="905" ht="16.5" customHeight="1">
      <c r="A905" s="650"/>
      <c r="B905" s="650"/>
      <c r="C905" s="651"/>
      <c r="D905" s="651"/>
      <c r="E905" s="651"/>
      <c r="F905" s="651"/>
      <c r="G905" s="683"/>
      <c r="H905" s="651"/>
      <c r="I905" s="651"/>
      <c r="J905" s="651"/>
      <c r="K905" s="651"/>
      <c r="L905" s="653"/>
      <c r="M905" s="653"/>
      <c r="N905" s="653"/>
      <c r="O905" s="651"/>
      <c r="P905" s="627"/>
      <c r="Q905" s="627"/>
      <c r="R905" s="627"/>
    </row>
    <row r="906" ht="16.5" customHeight="1">
      <c r="A906" s="650"/>
      <c r="B906" s="650"/>
      <c r="C906" s="651"/>
      <c r="D906" s="651"/>
      <c r="E906" s="651"/>
      <c r="F906" s="651"/>
      <c r="G906" s="683"/>
      <c r="H906" s="651"/>
      <c r="I906" s="651"/>
      <c r="J906" s="651"/>
      <c r="K906" s="651"/>
      <c r="L906" s="653"/>
      <c r="M906" s="653"/>
      <c r="N906" s="653"/>
      <c r="O906" s="651"/>
      <c r="P906" s="627"/>
      <c r="Q906" s="627"/>
      <c r="R906" s="627"/>
    </row>
    <row r="907" ht="16.5" customHeight="1">
      <c r="A907" s="650"/>
      <c r="B907" s="650"/>
      <c r="C907" s="651"/>
      <c r="D907" s="651"/>
      <c r="E907" s="651"/>
      <c r="F907" s="651"/>
      <c r="G907" s="683"/>
      <c r="H907" s="651"/>
      <c r="I907" s="651"/>
      <c r="J907" s="651"/>
      <c r="K907" s="651"/>
      <c r="L907" s="653"/>
      <c r="M907" s="653"/>
      <c r="N907" s="653"/>
      <c r="O907" s="651"/>
      <c r="P907" s="627"/>
      <c r="Q907" s="627"/>
      <c r="R907" s="627"/>
    </row>
    <row r="908" ht="16.5" customHeight="1">
      <c r="A908" s="60"/>
    </row>
  </sheetData>
  <autoFilter ref="$A$2:$O$19">
    <sortState ref="A2:O19">
      <sortCondition ref="I2:I19"/>
      <sortCondition ref="B2:B19"/>
    </sortState>
  </autoFilter>
  <mergeCells count="1">
    <mergeCell ref="A1:O1"/>
  </mergeCells>
  <conditionalFormatting sqref="A17:O17">
    <cfRule type="cellIs" dxfId="1" priority="1" operator="equal">
      <formula>"수급"</formula>
    </cfRule>
  </conditionalFormatting>
  <conditionalFormatting sqref="D17:D19">
    <cfRule type="expression" dxfId="3" priority="2">
      <formula>AND(ISNUMBER(D17),TRUNC(D17)&lt;TODAY())</formula>
    </cfRule>
  </conditionalFormatting>
  <conditionalFormatting sqref="I17">
    <cfRule type="expression" dxfId="2" priority="3">
      <formula>COUNTIF(#REF!,#REF!)&gt;1</formula>
    </cfRule>
  </conditionalFormatting>
  <conditionalFormatting sqref="D16">
    <cfRule type="expression" dxfId="3" priority="4">
      <formula>AND(ISNUMBER(D16),TRUNC(D16)&lt;TODAY())</formula>
    </cfRule>
  </conditionalFormatting>
  <conditionalFormatting sqref="D14">
    <cfRule type="cellIs" dxfId="4" priority="5" operator="greaterThan">
      <formula>D14&gt;TODAY()</formula>
    </cfRule>
  </conditionalFormatting>
  <conditionalFormatting sqref="I9:I13 I15">
    <cfRule type="expression" dxfId="2" priority="6">
      <formula>COUNTIF(#REF!,#REF!)&gt;1</formula>
    </cfRule>
  </conditionalFormatting>
  <conditionalFormatting sqref="A1:A908 B1:M8 N1:N5 O1:O8 P1:R908 N7:N8 B16:O16 B18:O908">
    <cfRule type="cellIs" dxfId="1" priority="7" operator="equal">
      <formula>"수급"</formula>
    </cfRule>
  </conditionalFormatting>
  <conditionalFormatting sqref="I1:I8 I14:I16 I18:I908">
    <cfRule type="expression" dxfId="2" priority="8">
      <formula>COUNTIF(I:I,I:I)&gt;1</formula>
    </cfRule>
  </conditionalFormatting>
  <printOptions gridLines="1"/>
  <pageMargins bottom="0.75" footer="0.0" header="0.0" left="0.7" right="0.7" top="0.75"/>
  <pageSetup paperSize="9"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</cols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>
      <c r="A2" s="71"/>
      <c r="B2" s="355" t="s">
        <v>2351</v>
      </c>
      <c r="C2" s="356"/>
      <c r="D2" s="356"/>
      <c r="E2" s="356"/>
      <c r="F2" s="356"/>
      <c r="G2" s="356"/>
      <c r="H2" s="684"/>
      <c r="I2" s="685" t="s">
        <v>2352</v>
      </c>
      <c r="J2" s="356"/>
      <c r="K2" s="356"/>
      <c r="L2" s="356"/>
      <c r="M2" s="356"/>
      <c r="N2" s="356"/>
      <c r="O2" s="356"/>
      <c r="P2" s="356"/>
      <c r="Q2" s="272"/>
      <c r="R2" s="71"/>
      <c r="S2" s="686" t="s">
        <v>2353</v>
      </c>
      <c r="T2" s="11"/>
    </row>
    <row r="3">
      <c r="A3" s="71"/>
      <c r="B3" s="687" t="s">
        <v>184</v>
      </c>
      <c r="C3" s="688" t="s">
        <v>119</v>
      </c>
      <c r="D3" s="688" t="s">
        <v>126</v>
      </c>
      <c r="E3" s="688" t="s">
        <v>134</v>
      </c>
      <c r="F3" s="688" t="s">
        <v>131</v>
      </c>
      <c r="G3" s="688" t="s">
        <v>61</v>
      </c>
      <c r="H3" s="689" t="s">
        <v>1747</v>
      </c>
      <c r="I3" s="690" t="s">
        <v>151</v>
      </c>
      <c r="J3" s="691" t="s">
        <v>170</v>
      </c>
      <c r="K3" s="691" t="s">
        <v>118</v>
      </c>
      <c r="L3" s="691" t="s">
        <v>19</v>
      </c>
      <c r="M3" s="691" t="s">
        <v>161</v>
      </c>
      <c r="N3" s="691" t="s">
        <v>152</v>
      </c>
      <c r="O3" s="691" t="s">
        <v>61</v>
      </c>
      <c r="P3" s="691" t="s">
        <v>164</v>
      </c>
      <c r="Q3" s="692" t="s">
        <v>1747</v>
      </c>
      <c r="R3" s="71"/>
      <c r="S3" s="75" t="s">
        <v>92</v>
      </c>
      <c r="T3" s="76">
        <f>H7</f>
        <v>0</v>
      </c>
    </row>
    <row r="4">
      <c r="A4" s="369">
        <v>2025.0</v>
      </c>
      <c r="B4" s="372">
        <v>1.0</v>
      </c>
      <c r="C4" s="61">
        <f>countifs('시설입소현황'!$J$2:$J$170,C3,'시설입소현황'!$C$2:$C$170,"&gt;="&amp;date($A$4,$B$4,1),'시설입소현황'!$C$2:$C$170,"&lt;="&amp;DATE($A$4,$B$4,31))</f>
        <v>0</v>
      </c>
      <c r="D4" s="61">
        <f>countifs('시설입소현황'!$J$2:$J$170,D3,'시설입소현황'!$C$2:$C$170,"&gt;="&amp;date($A$4,$B$4,1),'시설입소현황'!$C$2:$C$170,"&lt;="&amp;DATE($A$4,$B$4,31))</f>
        <v>0</v>
      </c>
      <c r="E4" s="61">
        <f>countifs('시설입소현황'!$J$2:$J$170,E3,'시설입소현황'!$C$2:$C$170,"&gt;="&amp;date($A$4,$B$4,1),'시설입소현황'!$C$2:$C$170,"&lt;="&amp;DATE($A$4,$B$4,31))</f>
        <v>0</v>
      </c>
      <c r="F4" s="61">
        <f>countifs('시설입소현황'!$J$2:$J$170,F3,'시설입소현황'!$C$2:$C$170,"&gt;="&amp;date($A$4,$B$4,1),'시설입소현황'!$C$2:$C$170,"&lt;="&amp;DATE($A$4,$B$4,31))</f>
        <v>0</v>
      </c>
      <c r="G4" s="61">
        <f>countifs('시설입소현황'!$J$2:$J$170,G3,'시설입소현황'!$C$2:$C$170,"&gt;="&amp;date($A$4,$B$4,1),'시설입소현황'!$C$2:$C$170,"&lt;="&amp;DATE($A$4,$B$4,31))</f>
        <v>0</v>
      </c>
      <c r="H4" s="693">
        <f t="shared" ref="H4:H19" si="1">SUM(C4:G4)</f>
        <v>0</v>
      </c>
      <c r="I4" s="694">
        <f>countifs('시설입소현황'!$N$2:$N$170,I3,'시설입소현황'!$M$2:$M$170,"&gt;="&amp;date($A$4,$B$4,1),'시설입소현황'!$M$2:$M$170,"&lt;="&amp;DATE($A$4,$B$4,31))</f>
        <v>0</v>
      </c>
      <c r="J4" s="61">
        <f>countifs('시설입소현황'!$N$2:$N$170,J3,'시설입소현황'!$M$2:$M$170,"&gt;="&amp;date($A$4,$B$4,1),'시설입소현황'!$M$2:$M$170,"&lt;="&amp;DATE($A$4,$B$4,31))</f>
        <v>0</v>
      </c>
      <c r="K4" s="61">
        <f>countifs('시설입소현황'!$N$2:$N$170,K3,'시설입소현황'!$M$2:$M$170,"&gt;="&amp;date($A$4,$B$4,1),'시설입소현황'!$M$2:$M$170,"&lt;="&amp;DATE($A$4,$B$4,31))</f>
        <v>0</v>
      </c>
      <c r="L4" s="61">
        <f>countifs('시설입소현황'!$N$2:$N$170,L3,'시설입소현황'!$M$2:$M$170,"&gt;="&amp;date($A$4,$B$4,1),'시설입소현황'!$M$2:$M$170,"&lt;="&amp;DATE($A$4,$B$4,31))</f>
        <v>0</v>
      </c>
      <c r="M4" s="61">
        <f>countifs('시설입소현황'!$N$2:$N$170,M3,'시설입소현황'!$M$2:$M$170,"&gt;="&amp;date($A$4,$B$4,1),'시설입소현황'!$M$2:$M$170,"&lt;="&amp;DATE($A$4,$B$4,31))</f>
        <v>0</v>
      </c>
      <c r="N4" s="61">
        <f>countifs('시설입소현황'!$N$2:$N$170,N3,'시설입소현황'!$M$2:$M$170,"&gt;="&amp;date($A$4,$B$4,1),'시설입소현황'!$M$2:$M$170,"&lt;="&amp;DATE($A$4,$B$4,31))</f>
        <v>0</v>
      </c>
      <c r="O4" s="61">
        <f>countifs('시설입소현황'!$N$2:$N$170,O3,'시설입소현황'!$M$2:$M$170,"&gt;="&amp;date($A$4,$B$4,1),'시설입소현황'!$M$2:$M$170,"&lt;="&amp;DATE($A$4,$B$4,31))</f>
        <v>0</v>
      </c>
      <c r="P4" s="61">
        <f>countifs('시설입소현황'!$N$2:$N$170,P3,'시설입소현황'!$M$2:$M$170,"&gt;="&amp;date($A$4,$B$4,1),'시설입소현황'!$M$2:$M$170,"&lt;="&amp;DATE($A$4,$B$4,31))</f>
        <v>0</v>
      </c>
      <c r="Q4" s="373">
        <f t="shared" ref="Q4:Q16" si="2">SUM(I4:P4)</f>
        <v>0</v>
      </c>
      <c r="R4" s="71"/>
      <c r="S4" s="75" t="s">
        <v>97</v>
      </c>
      <c r="T4" s="76">
        <f>H11</f>
        <v>0</v>
      </c>
    </row>
    <row r="5">
      <c r="A5" s="71"/>
      <c r="B5" s="372">
        <v>2.0</v>
      </c>
      <c r="C5" s="61">
        <f>countifs('시설입소현황'!$J$2:$J$170,C3,'시설입소현황'!$C$2:$C$170,"&gt;="&amp;date($A$4,$B$5,1),'시설입소현황'!$C$2:$C$170,"&lt;="&amp;DATE($A$4,$B$5,29))</f>
        <v>0</v>
      </c>
      <c r="D5" s="61">
        <f>countifs('시설입소현황'!$J$2:$J$170,D3,'시설입소현황'!$C$2:$C$170,"&gt;="&amp;date($A$4,$B$5,1),'시설입소현황'!$C$2:$C$170,"&lt;="&amp;DATE($A$4,$B$5,29))</f>
        <v>0</v>
      </c>
      <c r="E5" s="61">
        <f>countifs('시설입소현황'!$J$2:$J$170,E3,'시설입소현황'!$C$2:$C$170,"&gt;="&amp;date($A$4,$B$5,1),'시설입소현황'!$C$2:$C$170,"&lt;="&amp;DATE($A$4,$B$5,29))</f>
        <v>0</v>
      </c>
      <c r="F5" s="61">
        <f>countifs('시설입소현황'!$J$2:$J$170,F3,'시설입소현황'!$C$2:$C$170,"&gt;="&amp;date($A$4,$B$5,1),'시설입소현황'!$C$2:$C$170,"&lt;="&amp;DATE($A$4,$B$5,29))</f>
        <v>0</v>
      </c>
      <c r="G5" s="61">
        <f>countifs('시설입소현황'!$J$2:$J$170,G3,'시설입소현황'!$C$2:$C$170,"&gt;="&amp;date($A$4,$B$5,1),'시설입소현황'!$C$2:$C$170,"&lt;="&amp;DATE($A$4,$B$5,29))</f>
        <v>0</v>
      </c>
      <c r="H5" s="693">
        <f t="shared" si="1"/>
        <v>0</v>
      </c>
      <c r="I5" s="694">
        <f>countifs('시설입소현황'!$N$2:$N$170,I3,'시설입소현황'!$M$2:$M$170,"&gt;="&amp;date($A$4,$B$5,1),'시설입소현황'!$M$2:$M$170,"&lt;="&amp;DATE($A$4,$B$5,31))</f>
        <v>0</v>
      </c>
      <c r="J5" s="61">
        <f>countifs('시설입소현황'!$N$2:$N$170,J3,'시설입소현황'!$M$2:$M$170,"&gt;="&amp;date($A$4,$B$5,1),'시설입소현황'!$M$2:$M$170,"&lt;="&amp;DATE($A$4,$B$5,31))</f>
        <v>0</v>
      </c>
      <c r="K5" s="61">
        <f>countifs('시설입소현황'!$N$2:$N$170,K3,'시설입소현황'!$M$2:$M$170,"&gt;="&amp;date($A$4,$B$5,1),'시설입소현황'!$M$2:$M$170,"&lt;="&amp;DATE($A$4,$B$5,31))</f>
        <v>0</v>
      </c>
      <c r="L5" s="61">
        <f>countifs('시설입소현황'!$N$2:$N$170,L3,'시설입소현황'!$M$2:$M$170,"&gt;="&amp;date($A$4,$B$5,1),'시설입소현황'!$M$2:$M$170,"&lt;="&amp;DATE($A$4,$B$5,31))</f>
        <v>0</v>
      </c>
      <c r="M5" s="61">
        <f>countifs('시설입소현황'!$N$2:$N$170,M3,'시설입소현황'!$M$2:$M$170,"&gt;="&amp;date($A$4,$B$5,1),'시설입소현황'!$M$2:$M$170,"&lt;="&amp;DATE($A$4,$B$5,31))</f>
        <v>0</v>
      </c>
      <c r="N5" s="61">
        <f>countifs('시설입소현황'!$N$2:$N$170,N3,'시설입소현황'!$M$2:$M$170,"&gt;="&amp;date($A$4,$B$5,1),'시설입소현황'!$M$2:$M$170,"&lt;="&amp;DATE($A$4,$B$5,31))</f>
        <v>0</v>
      </c>
      <c r="O5" s="61">
        <f>countifs('시설입소현황'!$N$2:$N$170,O3,'시설입소현황'!$M$2:$M$170,"&gt;="&amp;date($A$4,$B$5,1),'시설입소현황'!$M$2:$M$170,"&lt;="&amp;DATE($A$4,$B$5,31))</f>
        <v>0</v>
      </c>
      <c r="P5" s="61">
        <f>countifs('시설입소현황'!$N$2:$N$170,P3,'시설입소현황'!$M$2:$M$170,"&gt;="&amp;date($A$4,$B$5,1),'시설입소현황'!$M$2:$M$170,"&lt;="&amp;DATE($A$4,$B$5,31))</f>
        <v>0</v>
      </c>
      <c r="Q5" s="373">
        <f t="shared" si="2"/>
        <v>0</v>
      </c>
      <c r="R5" s="71"/>
      <c r="S5" s="75" t="s">
        <v>102</v>
      </c>
      <c r="T5" s="76">
        <f>H15</f>
        <v>0</v>
      </c>
    </row>
    <row r="6">
      <c r="A6" s="71"/>
      <c r="B6" s="372">
        <v>3.0</v>
      </c>
      <c r="C6" s="61">
        <f>countifs('시설입소현황'!$J$2:$J$170,C3,'시설입소현황'!$C$2:$C$170,"&gt;="&amp;date($A$4,$B$6,1),'시설입소현황'!$C$2:$C$170,"&lt;="&amp;DATE($A$4,$B$6,31))</f>
        <v>0</v>
      </c>
      <c r="D6" s="61">
        <f>countifs('시설입소현황'!$J$2:$J$170,D3,'시설입소현황'!$C$2:$C$170,"&gt;="&amp;date($A$4,$B$6,1),'시설입소현황'!$C$2:$C$170,"&lt;="&amp;DATE($A$4,$B$6,31))</f>
        <v>0</v>
      </c>
      <c r="E6" s="61">
        <f>countifs('시설입소현황'!$J$2:$J$170,E3,'시설입소현황'!$C$2:$C$170,"&gt;="&amp;date($A$4,$B$6,1),'시설입소현황'!$C$2:$C$170,"&lt;="&amp;DATE($A$4,$B$6,31))</f>
        <v>0</v>
      </c>
      <c r="F6" s="61">
        <f>countifs('시설입소현황'!$J$2:$J$170,F3,'시설입소현황'!$C$2:$C$170,"&gt;="&amp;date($A$4,$B$6,1),'시설입소현황'!$C$2:$C$170,"&lt;="&amp;DATE($A$4,$B$6,31))</f>
        <v>0</v>
      </c>
      <c r="G6" s="61">
        <f>countifs('시설입소현황'!$J$2:$J$170,G3,'시설입소현황'!$C$2:$C$170,"&gt;="&amp;date($A$4,$B$6,1),'시설입소현황'!$C$2:$C$170,"&lt;="&amp;DATE($A$4,$B$6,31))</f>
        <v>0</v>
      </c>
      <c r="H6" s="693">
        <f t="shared" si="1"/>
        <v>0</v>
      </c>
      <c r="I6" s="694">
        <f>countifs('시설입소현황'!$N$2:$N$170,I3,'시설입소현황'!$M$2:$M$170,"&gt;="&amp;date($A$4,$B$6,1),'시설입소현황'!$M$2:$M$170,"&lt;="&amp;DATE($A$4,$B$6,31))</f>
        <v>0</v>
      </c>
      <c r="J6" s="61">
        <f>countifs('시설입소현황'!$N$2:$N$170,J3,'시설입소현황'!$M$2:$M$170,"&gt;="&amp;date($A$4,$B$6,1),'시설입소현황'!$M$2:$M$170,"&lt;="&amp;DATE($A$4,$B$6,31))</f>
        <v>0</v>
      </c>
      <c r="K6" s="61">
        <f>countifs('시설입소현황'!$N$2:$N$170,K3,'시설입소현황'!$M$2:$M$170,"&gt;="&amp;date($A$4,$B$6,1),'시설입소현황'!$M$2:$M$170,"&lt;="&amp;DATE($A$4,$B$6,31))</f>
        <v>0</v>
      </c>
      <c r="L6" s="61">
        <f>countifs('시설입소현황'!$N$2:$N$170,L3,'시설입소현황'!$M$2:$M$170,"&gt;="&amp;date($A$4,$B$6,1),'시설입소현황'!$M$2:$M$170,"&lt;="&amp;DATE($A$4,$B$6,31))</f>
        <v>0</v>
      </c>
      <c r="M6" s="61">
        <f>countifs('시설입소현황'!$N$2:$N$170,M3,'시설입소현황'!$M$2:$M$170,"&gt;="&amp;date($A$4,$B$6,1),'시설입소현황'!$M$2:$M$170,"&lt;="&amp;DATE($A$4,$B$6,31))</f>
        <v>0</v>
      </c>
      <c r="N6" s="61">
        <f>countifs('시설입소현황'!$N$2:$N$170,N3,'시설입소현황'!$M$2:$M$170,"&gt;="&amp;date($A$4,$B$6,1),'시설입소현황'!$M$2:$M$170,"&lt;="&amp;DATE($A$4,$B$6,31))</f>
        <v>0</v>
      </c>
      <c r="O6" s="61">
        <f>countifs('시설입소현황'!$N$2:$N$170,O3,'시설입소현황'!$M$2:$M$170,"&gt;="&amp;date($A$4,$B$6,1),'시설입소현황'!$M$2:$M$170,"&lt;="&amp;DATE($A$4,$B$6,31))</f>
        <v>0</v>
      </c>
      <c r="P6" s="61">
        <f>countifs('시설입소현황'!$N$2:$N$170,P3,'시설입소현황'!$M$2:$M$170,"&gt;="&amp;date($A$4,$B$6,1),'시설입소현황'!$M$2:$M$170,"&lt;="&amp;DATE($A$4,$B$6,31))</f>
        <v>0</v>
      </c>
      <c r="Q6" s="373">
        <f t="shared" si="2"/>
        <v>0</v>
      </c>
      <c r="R6" s="71"/>
      <c r="S6" s="75" t="s">
        <v>106</v>
      </c>
      <c r="T6" s="76">
        <f>H19</f>
        <v>0</v>
      </c>
    </row>
    <row r="7">
      <c r="A7" s="71"/>
      <c r="B7" s="363" t="s">
        <v>1747</v>
      </c>
      <c r="C7" s="366">
        <f t="shared" ref="C7:G7" si="3">SUM(C4:C6)</f>
        <v>0</v>
      </c>
      <c r="D7" s="366">
        <f t="shared" si="3"/>
        <v>0</v>
      </c>
      <c r="E7" s="366">
        <f t="shared" si="3"/>
        <v>0</v>
      </c>
      <c r="F7" s="366">
        <f t="shared" si="3"/>
        <v>0</v>
      </c>
      <c r="G7" s="366">
        <f t="shared" si="3"/>
        <v>0</v>
      </c>
      <c r="H7" s="693">
        <f t="shared" si="1"/>
        <v>0</v>
      </c>
      <c r="I7" s="695">
        <f t="shared" ref="I7:P7" si="4">SUM(I4:I6)</f>
        <v>0</v>
      </c>
      <c r="J7" s="366">
        <f t="shared" si="4"/>
        <v>0</v>
      </c>
      <c r="K7" s="366">
        <f t="shared" si="4"/>
        <v>0</v>
      </c>
      <c r="L7" s="366">
        <f t="shared" si="4"/>
        <v>0</v>
      </c>
      <c r="M7" s="366">
        <f t="shared" si="4"/>
        <v>0</v>
      </c>
      <c r="N7" s="366">
        <f t="shared" si="4"/>
        <v>0</v>
      </c>
      <c r="O7" s="366">
        <f t="shared" si="4"/>
        <v>0</v>
      </c>
      <c r="P7" s="366">
        <f t="shared" si="4"/>
        <v>0</v>
      </c>
      <c r="Q7" s="364">
        <f t="shared" si="2"/>
        <v>0</v>
      </c>
      <c r="R7" s="160"/>
      <c r="S7" s="71"/>
      <c r="T7" s="71"/>
    </row>
    <row r="8">
      <c r="A8" s="71"/>
      <c r="B8" s="372">
        <v>4.0</v>
      </c>
      <c r="C8" s="61">
        <f>countifs('시설입소현황'!$J$2:$J$170,C3,'시설입소현황'!$C$2:$C$170,"&gt;="&amp;date($A$4,$B$8,1),'시설입소현황'!$C$2:$C$170,"&lt;="&amp;DATE($A$4,$B$8,31))</f>
        <v>0</v>
      </c>
      <c r="D8" s="61">
        <f>countifs('시설입소현황'!$J$2:$J$170,D3,'시설입소현황'!$C$2:$C$170,"&gt;="&amp;date($A$4,$B$8,1),'시설입소현황'!$C$2:$C$170,"&lt;="&amp;DATE($A$4,$B$8,31))</f>
        <v>0</v>
      </c>
      <c r="E8" s="61">
        <f>countifs('시설입소현황'!$J$2:$J$170,E3,'시설입소현황'!$C$2:$C$170,"&gt;="&amp;date($A$4,$B$8,1),'시설입소현황'!$C$2:$C$170,"&lt;="&amp;DATE($A$4,$B$8,31))</f>
        <v>0</v>
      </c>
      <c r="F8" s="61">
        <f>countifs('시설입소현황'!$J$2:$J$170,F3,'시설입소현황'!$C$2:$C$170,"&gt;="&amp;date($A$4,$B$8,1),'시설입소현황'!$C$2:$C$170,"&lt;="&amp;DATE($A$4,$B$8,31))</f>
        <v>0</v>
      </c>
      <c r="G8" s="61">
        <f>countifs('시설입소현황'!$J$2:$J$170,G3,'시설입소현황'!$C$2:$C$170,"&gt;="&amp;date($A$4,$B$8,1),'시설입소현황'!$C$2:$C$170,"&lt;="&amp;DATE($A$4,$B$8,31))</f>
        <v>0</v>
      </c>
      <c r="H8" s="693">
        <f t="shared" si="1"/>
        <v>0</v>
      </c>
      <c r="I8" s="694">
        <f>countifs('시설입소현황'!$N$2:$N$170,I3,'시설입소현황'!$M$2:$M$170,"&gt;="&amp;date($A$4,$B$8,1),'시설입소현황'!$M$2:$M$170,"&lt;="&amp;DATE($A$4,$B$8,31))</f>
        <v>0</v>
      </c>
      <c r="J8" s="61">
        <f>countifs('시설입소현황'!$N$2:$N$170,J3,'시설입소현황'!$M$2:$M$170,"&gt;="&amp;date($A$4,$B$8,1),'시설입소현황'!$M$2:$M$170,"&lt;="&amp;DATE($A$4,$B$8,31))</f>
        <v>0</v>
      </c>
      <c r="K8" s="61">
        <f>countifs('시설입소현황'!$N$2:$N$170,K3,'시설입소현황'!$M$2:$M$170,"&gt;="&amp;date($A$4,$B$8,1),'시설입소현황'!$M$2:$M$170,"&lt;="&amp;DATE($A$4,$B$8,31))</f>
        <v>0</v>
      </c>
      <c r="L8" s="61">
        <f>countifs('시설입소현황'!$N$2:$N$170,L3,'시설입소현황'!$M$2:$M$170,"&gt;="&amp;date($A$4,$B$8,1),'시설입소현황'!$M$2:$M$170,"&lt;="&amp;DATE($A$4,$B$8,31))</f>
        <v>0</v>
      </c>
      <c r="M8" s="61">
        <f>countifs('시설입소현황'!$N$2:$N$170,M3,'시설입소현황'!$M$2:$M$170,"&gt;="&amp;date($A$4,$B$8,1),'시설입소현황'!$M$2:$M$170,"&lt;="&amp;DATE($A$4,$B$8,31))</f>
        <v>0</v>
      </c>
      <c r="N8" s="61">
        <f>countifs('시설입소현황'!$N$2:$N$170,N3,'시설입소현황'!$M$2:$M$170,"&gt;="&amp;date($A$4,$B$8,1),'시설입소현황'!$M$2:$M$170,"&lt;="&amp;DATE($A$4,$B$8,31))</f>
        <v>0</v>
      </c>
      <c r="O8" s="61">
        <f>countifs('시설입소현황'!$N$2:$N$170,O3,'시설입소현황'!$M$2:$M$170,"&gt;="&amp;date($A$4,$B$8,1),'시설입소현황'!$M$2:$M$170,"&lt;="&amp;DATE($A$4,$B$8,31))</f>
        <v>0</v>
      </c>
      <c r="P8" s="61">
        <f>countifs('시설입소현황'!$N$2:$N$170,P3,'시설입소현황'!$M$2:$M$170,"&gt;="&amp;date($A$4,$B$8,1),'시설입소현황'!$M$2:$M$170,"&lt;="&amp;DATE($A$4,$B$8,31))</f>
        <v>0</v>
      </c>
      <c r="Q8" s="373">
        <f t="shared" si="2"/>
        <v>0</v>
      </c>
      <c r="R8" s="71"/>
      <c r="S8" s="71"/>
      <c r="T8" s="71"/>
    </row>
    <row r="9">
      <c r="A9" s="71"/>
      <c r="B9" s="372">
        <v>5.0</v>
      </c>
      <c r="C9" s="61">
        <f>countifs('시설입소현황'!$J$2:$J$170,C3,'시설입소현황'!$C$2:$C$170,"&gt;="&amp;date($A$4,$B$9,1),'시설입소현황'!$C$2:$C$170,"&lt;="&amp;DATE($A$4,$B$9,31))</f>
        <v>0</v>
      </c>
      <c r="D9" s="61">
        <f>countifs('시설입소현황'!$J$2:$J$170,D3,'시설입소현황'!$C$2:$C$170,"&gt;="&amp;date($A$4,$B$9,1),'시설입소현황'!$C$2:$C$170,"&lt;="&amp;DATE($A$4,$B$9,31))</f>
        <v>0</v>
      </c>
      <c r="E9" s="61">
        <f>countifs('시설입소현황'!$J$2:$J$170,E3,'시설입소현황'!$C$2:$C$170,"&gt;="&amp;date($A$4,$B$9,1),'시설입소현황'!$C$2:$C$170,"&lt;="&amp;DATE($A$4,$B$9,31))</f>
        <v>0</v>
      </c>
      <c r="F9" s="61">
        <f>countifs('시설입소현황'!$J$2:$J$170,F3,'시설입소현황'!$C$2:$C$170,"&gt;="&amp;date($A$4,$B$9,1),'시설입소현황'!$C$2:$C$170,"&lt;="&amp;DATE($A$4,$B$9,31))</f>
        <v>0</v>
      </c>
      <c r="G9" s="61">
        <f>countifs('시설입소현황'!$J$2:$J$170,G3,'시설입소현황'!$C$2:$C$170,"&gt;="&amp;date($A$4,$B$9,1),'시설입소현황'!$C$2:$C$170,"&lt;="&amp;DATE($A$4,$B$9,31))</f>
        <v>0</v>
      </c>
      <c r="H9" s="693">
        <f t="shared" si="1"/>
        <v>0</v>
      </c>
      <c r="I9" s="694">
        <f>countifs('시설입소현황'!$N$2:$N$170,I3,'시설입소현황'!$M$2:$M$170,"&gt;="&amp;date($A$4,$B$9,1),'시설입소현황'!$M$2:$M$170,"&lt;="&amp;DATE($A$4,$B$9,31))</f>
        <v>0</v>
      </c>
      <c r="J9" s="61">
        <f>countifs('시설입소현황'!$N$2:$N$170,J3,'시설입소현황'!$M$2:$M$170,"&gt;="&amp;date($A$4,$B$9,1),'시설입소현황'!$M$2:$M$170,"&lt;="&amp;DATE($A$4,$B$9,31))</f>
        <v>0</v>
      </c>
      <c r="K9" s="61">
        <f>countifs('시설입소현황'!$N$2:$N$170,K3,'시설입소현황'!$M$2:$M$170,"&gt;="&amp;date($A$4,$B$9,1),'시설입소현황'!$M$2:$M$170,"&lt;="&amp;DATE($A$4,$B$9,31))</f>
        <v>0</v>
      </c>
      <c r="L9" s="61">
        <f>countifs('시설입소현황'!$N$2:$N$170,L3,'시설입소현황'!$M$2:$M$170,"&gt;="&amp;date($A$4,$B$9,1),'시설입소현황'!$M$2:$M$170,"&lt;="&amp;DATE($A$4,$B$9,31))</f>
        <v>0</v>
      </c>
      <c r="M9" s="61">
        <f>countifs('시설입소현황'!$N$2:$N$170,M3,'시설입소현황'!$M$2:$M$170,"&gt;="&amp;date($A$4,$B$9,1),'시설입소현황'!$M$2:$M$170,"&lt;="&amp;DATE($A$4,$B$9,31))</f>
        <v>0</v>
      </c>
      <c r="N9" s="61">
        <f>countifs('시설입소현황'!$N$2:$N$170,N3,'시설입소현황'!$M$2:$M$170,"&gt;="&amp;date($A$4,$B$9,1),'시설입소현황'!$M$2:$M$170,"&lt;="&amp;DATE($A$4,$B$9,31))</f>
        <v>0</v>
      </c>
      <c r="O9" s="61">
        <f>countifs('시설입소현황'!$N$2:$N$170,O3,'시설입소현황'!$M$2:$M$170,"&gt;="&amp;date($A$4,$B$9,1),'시설입소현황'!$M$2:$M$170,"&lt;="&amp;DATE($A$4,$B$9,31))</f>
        <v>0</v>
      </c>
      <c r="P9" s="61">
        <f>countifs('시설입소현황'!$N$2:$N$170,P3,'시설입소현황'!$M$2:$M$170,"&gt;="&amp;date($A$4,$B$9,1),'시설입소현황'!$M$2:$M$170,"&lt;="&amp;DATE($A$4,$B$9,31))</f>
        <v>0</v>
      </c>
      <c r="Q9" s="373">
        <f t="shared" si="2"/>
        <v>0</v>
      </c>
      <c r="R9" s="71"/>
      <c r="S9" s="71"/>
      <c r="T9" s="71"/>
    </row>
    <row r="10">
      <c r="A10" s="71"/>
      <c r="B10" s="372">
        <v>6.0</v>
      </c>
      <c r="C10" s="61">
        <f>countifs('시설입소현황'!$J$2:$J$170,C3,'시설입소현황'!$C$2:$C$170,"&gt;="&amp;date($A$4,$B$10,1),'시설입소현황'!$C$2:$C$170,"&lt;="&amp;DATE($A$4,$B$10,31))</f>
        <v>0</v>
      </c>
      <c r="D10" s="61">
        <f>countifs('시설입소현황'!$J$2:$J$170,D3,'시설입소현황'!$C$2:$C$170,"&gt;="&amp;date($A$4,$B$10,1),'시설입소현황'!$C$2:$C$170,"&lt;="&amp;DATE($A$4,$B$10,31))</f>
        <v>0</v>
      </c>
      <c r="E10" s="61">
        <f>countifs('시설입소현황'!$J$2:$J$170,E3,'시설입소현황'!$C$2:$C$170,"&gt;="&amp;date($A$4,$B$10,1),'시설입소현황'!$C$2:$C$170,"&lt;="&amp;DATE($A$4,$B$10,31))</f>
        <v>0</v>
      </c>
      <c r="F10" s="61">
        <f>countifs('시설입소현황'!$J$2:$J$170,F3,'시설입소현황'!$C$2:$C$170,"&gt;="&amp;date($A$4,$B$10,1),'시설입소현황'!$C$2:$C$170,"&lt;="&amp;DATE($A$4,$B$10,31))</f>
        <v>0</v>
      </c>
      <c r="G10" s="61">
        <f>countifs('시설입소현황'!$J$2:$J$170,G3,'시설입소현황'!$C$2:$C$170,"&gt;="&amp;date($A$4,$B$10,1),'시설입소현황'!$C$2:$C$170,"&lt;="&amp;DATE($A$4,$B$10,31))</f>
        <v>0</v>
      </c>
      <c r="H10" s="693">
        <f t="shared" si="1"/>
        <v>0</v>
      </c>
      <c r="I10" s="694">
        <f>countifs('시설입소현황'!$N$2:$N$170,I3,'시설입소현황'!$M$2:$M$170,"&gt;="&amp;date($A$4,$B$10,1),'시설입소현황'!$M$2:$M$170,"&lt;="&amp;DATE($A$4,$B$10,31))</f>
        <v>0</v>
      </c>
      <c r="J10" s="61">
        <f>countifs('시설입소현황'!$N$2:$N$170,J3,'시설입소현황'!$M$2:$M$170,"&gt;="&amp;date($A$4,$B$10,1),'시설입소현황'!$M$2:$M$170,"&lt;="&amp;DATE($A$4,$B$10,31))</f>
        <v>0</v>
      </c>
      <c r="K10" s="61">
        <f>countifs('시설입소현황'!$N$2:$N$170,K3,'시설입소현황'!$M$2:$M$170,"&gt;="&amp;date($A$4,$B$10,1),'시설입소현황'!$M$2:$M$170,"&lt;="&amp;DATE($A$4,$B$10,31))</f>
        <v>0</v>
      </c>
      <c r="L10" s="61">
        <f>countifs('시설입소현황'!$N$2:$N$170,L3,'시설입소현황'!$M$2:$M$170,"&gt;="&amp;date($A$4,$B$10,1),'시설입소현황'!$M$2:$M$170,"&lt;="&amp;DATE($A$4,$B$10,31))</f>
        <v>0</v>
      </c>
      <c r="M10" s="61">
        <f>countifs('시설입소현황'!$N$2:$N$170,M3,'시설입소현황'!$M$2:$M$170,"&gt;="&amp;date($A$4,$B$10,1),'시설입소현황'!$M$2:$M$170,"&lt;="&amp;DATE($A$4,$B$10,31))</f>
        <v>0</v>
      </c>
      <c r="N10" s="61">
        <f>countifs('시설입소현황'!$N$2:$N$170,N3,'시설입소현황'!$M$2:$M$170,"&gt;="&amp;date($A$4,$B$10,1),'시설입소현황'!$M$2:$M$170,"&lt;="&amp;DATE($A$4,$B$10,31))</f>
        <v>0</v>
      </c>
      <c r="O10" s="61">
        <f>countifs('시설입소현황'!$N$2:$N$170,O3,'시설입소현황'!$M$2:$M$170,"&gt;="&amp;date($A$4,$B$10,1),'시설입소현황'!$M$2:$M$170,"&lt;="&amp;DATE($A$4,$B$10,31))</f>
        <v>0</v>
      </c>
      <c r="P10" s="61">
        <f>countifs('시설입소현황'!$N$2:$N$170,P3,'시설입소현황'!$M$2:$M$170,"&gt;="&amp;date($A$4,$B$10,1),'시설입소현황'!$M$2:$M$170,"&lt;="&amp;DATE($A$4,$B$10,31))</f>
        <v>0</v>
      </c>
      <c r="Q10" s="373">
        <f t="shared" si="2"/>
        <v>0</v>
      </c>
      <c r="R10" s="71"/>
      <c r="S10" s="71"/>
      <c r="T10" s="71"/>
    </row>
    <row r="11">
      <c r="A11" s="71"/>
      <c r="B11" s="363" t="s">
        <v>1747</v>
      </c>
      <c r="C11" s="366">
        <f t="shared" ref="C11:G11" si="5">SUM(C8:C10)</f>
        <v>0</v>
      </c>
      <c r="D11" s="366">
        <f t="shared" si="5"/>
        <v>0</v>
      </c>
      <c r="E11" s="366">
        <f t="shared" si="5"/>
        <v>0</v>
      </c>
      <c r="F11" s="366">
        <f t="shared" si="5"/>
        <v>0</v>
      </c>
      <c r="G11" s="366">
        <f t="shared" si="5"/>
        <v>0</v>
      </c>
      <c r="H11" s="693">
        <f t="shared" si="1"/>
        <v>0</v>
      </c>
      <c r="I11" s="695">
        <f t="shared" ref="I11:P11" si="6">SUM(I8:I10)</f>
        <v>0</v>
      </c>
      <c r="J11" s="366">
        <f t="shared" si="6"/>
        <v>0</v>
      </c>
      <c r="K11" s="366">
        <f t="shared" si="6"/>
        <v>0</v>
      </c>
      <c r="L11" s="366">
        <f t="shared" si="6"/>
        <v>0</v>
      </c>
      <c r="M11" s="366">
        <f t="shared" si="6"/>
        <v>0</v>
      </c>
      <c r="N11" s="366">
        <f t="shared" si="6"/>
        <v>0</v>
      </c>
      <c r="O11" s="366">
        <f t="shared" si="6"/>
        <v>0</v>
      </c>
      <c r="P11" s="366">
        <f t="shared" si="6"/>
        <v>0</v>
      </c>
      <c r="Q11" s="364">
        <f t="shared" si="2"/>
        <v>0</v>
      </c>
      <c r="R11" s="71"/>
      <c r="S11" s="71"/>
      <c r="T11" s="71"/>
    </row>
    <row r="12">
      <c r="A12" s="71"/>
      <c r="B12" s="372">
        <v>7.0</v>
      </c>
      <c r="C12" s="61">
        <f>countifs('시설입소현황'!$J$2:$J$170,C3,'시설입소현황'!$C$2:$C$170,"&gt;="&amp;date($A$4,$B$12,1),'시설입소현황'!$C$2:$C$170,"&lt;="&amp;DATE($A$4,$B$12,31))</f>
        <v>0</v>
      </c>
      <c r="D12" s="61">
        <f>countifs('시설입소현황'!$J$2:$J$170,D3,'시설입소현황'!$C$2:$C$170,"&gt;="&amp;date($A$4,$B$12,1),'시설입소현황'!$C$2:$C$170,"&lt;="&amp;DATE($A$4,$B$12,31))</f>
        <v>0</v>
      </c>
      <c r="E12" s="61">
        <f>countifs('시설입소현황'!$J$2:$J$170,E3,'시설입소현황'!$C$2:$C$170,"&gt;="&amp;date($A$4,$B$12,1),'시설입소현황'!$C$2:$C$170,"&lt;="&amp;DATE($A$4,$B$12,31))</f>
        <v>0</v>
      </c>
      <c r="F12" s="61">
        <f>countifs('시설입소현황'!$J$2:$J$170,F3,'시설입소현황'!$C$2:$C$170,"&gt;="&amp;date($A$4,$B$12,1),'시설입소현황'!$C$2:$C$170,"&lt;="&amp;DATE($A$4,$B$12,31))</f>
        <v>0</v>
      </c>
      <c r="G12" s="61">
        <f>countifs('시설입소현황'!$J$2:$J$170,G3,'시설입소현황'!$C$2:$C$170,"&gt;="&amp;date($A$4,$B$12,1),'시설입소현황'!$C$2:$C$170,"&lt;="&amp;DATE($A$4,$B$12,31))</f>
        <v>0</v>
      </c>
      <c r="H12" s="693">
        <f t="shared" si="1"/>
        <v>0</v>
      </c>
      <c r="I12" s="694">
        <f>countifs('시설입소현황'!$N$2:$N$170,I3,'시설입소현황'!$M$2:$M$170,"&gt;="&amp;date($A$4,$B$12,1),'시설입소현황'!$M$2:$M$170,"&lt;="&amp;DATE($A$4,$B$12,31))</f>
        <v>0</v>
      </c>
      <c r="J12" s="61">
        <f>countifs('시설입소현황'!$N$2:$N$170,J3,'시설입소현황'!$M$2:$M$170,"&gt;="&amp;date($A$4,$B$12,1),'시설입소현황'!$M$2:$M$170,"&lt;="&amp;DATE($A$4,$B$12,31))</f>
        <v>0</v>
      </c>
      <c r="K12" s="61">
        <f>countifs('시설입소현황'!$N$2:$N$170,K3,'시설입소현황'!$M$2:$M$170,"&gt;="&amp;date($A$4,$B$12,1),'시설입소현황'!$M$2:$M$170,"&lt;="&amp;DATE($A$4,$B$12,31))</f>
        <v>0</v>
      </c>
      <c r="L12" s="61">
        <f>countifs('시설입소현황'!$N$2:$N$170,L3,'시설입소현황'!$M$2:$M$170,"&gt;="&amp;date($A$4,$B$12,1),'시설입소현황'!$M$2:$M$170,"&lt;="&amp;DATE($A$4,$B$12,31))</f>
        <v>0</v>
      </c>
      <c r="M12" s="61">
        <f>countifs('시설입소현황'!$N$2:$N$170,M3,'시설입소현황'!$M$2:$M$170,"&gt;="&amp;date($A$4,$B$12,1),'시설입소현황'!$M$2:$M$170,"&lt;="&amp;DATE($A$4,$B$12,31))</f>
        <v>0</v>
      </c>
      <c r="N12" s="61">
        <f>countifs('시설입소현황'!$N$2:$N$170,N3,'시설입소현황'!$M$2:$M$170,"&gt;="&amp;date($A$4,$B$12,1),'시설입소현황'!$M$2:$M$170,"&lt;="&amp;DATE($A$4,$B$12,31))</f>
        <v>0</v>
      </c>
      <c r="O12" s="61">
        <f>countifs('시설입소현황'!$N$2:$N$170,O3,'시설입소현황'!$M$2:$M$170,"&gt;="&amp;date($A$4,$B$12,1),'시설입소현황'!$M$2:$M$170,"&lt;="&amp;DATE($A$4,$B$12,31))</f>
        <v>0</v>
      </c>
      <c r="P12" s="61">
        <f>countifs('시설입소현황'!$N$2:$N$170,P3,'시설입소현황'!$M$2:$M$170,"&gt;="&amp;date($A$4,$B$12,1),'시설입소현황'!$M$2:$M$170,"&lt;="&amp;DATE($A$4,$B$12,31))</f>
        <v>0</v>
      </c>
      <c r="Q12" s="373">
        <f t="shared" si="2"/>
        <v>0</v>
      </c>
      <c r="R12" s="71"/>
      <c r="S12" s="71"/>
      <c r="T12" s="71"/>
    </row>
    <row r="13">
      <c r="A13" s="71"/>
      <c r="B13" s="372">
        <v>8.0</v>
      </c>
      <c r="C13" s="61">
        <f>countifs('시설입소현황'!$J$2:$J$170,C3,'시설입소현황'!$C$2:$C$170,"&gt;="&amp;date($A$4,$B$13,1),'시설입소현황'!$C$2:$C$170,"&lt;="&amp;DATE($A$4,$B$13,31))</f>
        <v>0</v>
      </c>
      <c r="D13" s="61">
        <f>countifs('시설입소현황'!$J$2:$J$170,D3,'시설입소현황'!$C$2:$C$170,"&gt;="&amp;date($A$4,$B$13,1),'시설입소현황'!$C$2:$C$170,"&lt;="&amp;DATE($A$4,$B$13,31))</f>
        <v>0</v>
      </c>
      <c r="E13" s="61">
        <f>countifs('시설입소현황'!$J$2:$J$170,E3,'시설입소현황'!$C$2:$C$170,"&gt;="&amp;date($A$4,$B$13,1),'시설입소현황'!$C$2:$C$170,"&lt;="&amp;DATE($A$4,$B$13,31))</f>
        <v>0</v>
      </c>
      <c r="F13" s="61">
        <f>countifs('시설입소현황'!$J$2:$J$170,F3,'시설입소현황'!$C$2:$C$170,"&gt;="&amp;date($A$4,$B$13,1),'시설입소현황'!$C$2:$C$170,"&lt;="&amp;DATE($A$4,$B$13,31))</f>
        <v>0</v>
      </c>
      <c r="G13" s="61">
        <f>countifs('시설입소현황'!$J$2:$J$170,G3,'시설입소현황'!$C$2:$C$170,"&gt;="&amp;date($A$4,$B$13,1),'시설입소현황'!$C$2:$C$170,"&lt;="&amp;DATE($A$4,$B$13,31))</f>
        <v>0</v>
      </c>
      <c r="H13" s="693">
        <f t="shared" si="1"/>
        <v>0</v>
      </c>
      <c r="I13" s="694">
        <f>countifs('시설입소현황'!$N$2:$N$170,I3,'시설입소현황'!$M$2:$M$170,"&gt;="&amp;date($A$4,$B$13,1),'시설입소현황'!$M$2:$M$170,"&lt;="&amp;DATE($A$4,$B$13,31))</f>
        <v>0</v>
      </c>
      <c r="J13" s="61">
        <f>countifs('시설입소현황'!$N$2:$N$170,J3,'시설입소현황'!$M$2:$M$170,"&gt;="&amp;date($A$4,$B$13,1),'시설입소현황'!$M$2:$M$170,"&lt;="&amp;DATE($A$4,$B$13,31))</f>
        <v>0</v>
      </c>
      <c r="K13" s="61">
        <f>countifs('시설입소현황'!$N$2:$N$170,K3,'시설입소현황'!$M$2:$M$170,"&gt;="&amp;date($A$4,$B$13,1),'시설입소현황'!$M$2:$M$170,"&lt;="&amp;DATE($A$4,$B$13,31))</f>
        <v>0</v>
      </c>
      <c r="L13" s="61">
        <f>countifs('시설입소현황'!$N$2:$N$170,L3,'시설입소현황'!$M$2:$M$170,"&gt;="&amp;date($A$4,$B$13,1),'시설입소현황'!$M$2:$M$170,"&lt;="&amp;DATE($A$4,$B$13,31))</f>
        <v>0</v>
      </c>
      <c r="M13" s="61">
        <f>countifs('시설입소현황'!$N$2:$N$170,M3,'시설입소현황'!$M$2:$M$170,"&gt;="&amp;date($A$4,$B$13,1),'시설입소현황'!$M$2:$M$170,"&lt;="&amp;DATE($A$4,$B$13,31))</f>
        <v>0</v>
      </c>
      <c r="N13" s="61">
        <f>countifs('시설입소현황'!$N$2:$N$170,N3,'시설입소현황'!$M$2:$M$170,"&gt;="&amp;date($A$4,$B$13,1),'시설입소현황'!$M$2:$M$170,"&lt;="&amp;DATE($A$4,$B$13,31))</f>
        <v>0</v>
      </c>
      <c r="O13" s="61">
        <f>countifs('시설입소현황'!$N$2:$N$170,O3,'시설입소현황'!$M$2:$M$170,"&gt;="&amp;date($A$4,$B$13,1),'시설입소현황'!$M$2:$M$170,"&lt;="&amp;DATE($A$4,$B$13,31))</f>
        <v>0</v>
      </c>
      <c r="P13" s="61">
        <f>countifs('시설입소현황'!$N$2:$N$170,P3,'시설입소현황'!$M$2:$M$170,"&gt;="&amp;date($A$4,$B$13,1),'시설입소현황'!$M$2:$M$170,"&lt;="&amp;DATE($A$4,$B$13,31))</f>
        <v>0</v>
      </c>
      <c r="Q13" s="373">
        <f t="shared" si="2"/>
        <v>0</v>
      </c>
      <c r="R13" s="71"/>
      <c r="S13" s="71"/>
      <c r="T13" s="71"/>
    </row>
    <row r="14">
      <c r="A14" s="71"/>
      <c r="B14" s="372">
        <v>9.0</v>
      </c>
      <c r="C14" s="61">
        <f>countifs('시설입소현황'!$J$2:$J$170,C3,'시설입소현황'!$C$2:$C$170,"&gt;="&amp;date($A$4,$B$14,1),'시설입소현황'!$C$2:$C$170,"&lt;="&amp;DATE($A$4,$B$14,31))</f>
        <v>0</v>
      </c>
      <c r="D14" s="61">
        <f>countifs('시설입소현황'!$J$2:$J$170,D3,'시설입소현황'!$C$2:$C$170,"&gt;="&amp;date($A$4,$B$14,1),'시설입소현황'!$C$2:$C$170,"&lt;="&amp;DATE($A$4,$B$14,31))</f>
        <v>0</v>
      </c>
      <c r="E14" s="61">
        <f>countifs('시설입소현황'!$J$2:$J$170,E3,'시설입소현황'!$C$2:$C$170,"&gt;="&amp;date($A$4,$B$14,1),'시설입소현황'!$C$2:$C$170,"&lt;="&amp;DATE($A$4,$B$14,31))</f>
        <v>0</v>
      </c>
      <c r="F14" s="61">
        <f>countifs('시설입소현황'!$J$2:$J$170,F3,'시설입소현황'!$C$2:$C$170,"&gt;="&amp;date($A$4,$B$14,1),'시설입소현황'!$C$2:$C$170,"&lt;="&amp;DATE($A$4,$B$14,31))</f>
        <v>0</v>
      </c>
      <c r="G14" s="61">
        <f>countifs('시설입소현황'!$J$2:$J$170,G3,'시설입소현황'!$C$2:$C$170,"&gt;="&amp;date($A$4,$B$14,1),'시설입소현황'!$C$2:$C$170,"&lt;="&amp;DATE($A$4,$B$14,31))</f>
        <v>0</v>
      </c>
      <c r="H14" s="693">
        <f t="shared" si="1"/>
        <v>0</v>
      </c>
      <c r="I14" s="694">
        <f>countifs('시설입소현황'!$N$2:$N$170,I3,'시설입소현황'!$M$2:$M$170,"&gt;="&amp;date($A$4,$B$14,1),'시설입소현황'!$M$2:$M$170,"&lt;="&amp;DATE($A$4,$B$14,31))</f>
        <v>0</v>
      </c>
      <c r="J14" s="61">
        <f>countifs('시설입소현황'!$N$2:$N$170,J3,'시설입소현황'!$M$2:$M$170,"&gt;="&amp;date($A$4,$B$14,1),'시설입소현황'!$M$2:$M$170,"&lt;="&amp;DATE($A$4,$B$14,31))</f>
        <v>0</v>
      </c>
      <c r="K14" s="61">
        <f>countifs('시설입소현황'!$N$2:$N$170,K3,'시설입소현황'!$M$2:$M$170,"&gt;="&amp;date($A$4,$B$14,1),'시설입소현황'!$M$2:$M$170,"&lt;="&amp;DATE($A$4,$B$14,31))</f>
        <v>0</v>
      </c>
      <c r="L14" s="61">
        <f>countifs('시설입소현황'!$N$2:$N$170,L3,'시설입소현황'!$M$2:$M$170,"&gt;="&amp;date($A$4,$B$14,1),'시설입소현황'!$M$2:$M$170,"&lt;="&amp;DATE($A$4,$B$14,31))</f>
        <v>0</v>
      </c>
      <c r="M14" s="61">
        <f>countifs('시설입소현황'!$N$2:$N$170,M3,'시설입소현황'!$M$2:$M$170,"&gt;="&amp;date($A$4,$B$14,1),'시설입소현황'!$M$2:$M$170,"&lt;="&amp;DATE($A$4,$B$14,31))</f>
        <v>0</v>
      </c>
      <c r="N14" s="61">
        <f>countifs('시설입소현황'!$N$2:$N$170,N3,'시설입소현황'!$M$2:$M$170,"&gt;="&amp;date($A$4,$B$14,1),'시설입소현황'!$M$2:$M$170,"&lt;="&amp;DATE($A$4,$B$14,31))</f>
        <v>0</v>
      </c>
      <c r="O14" s="61">
        <f>countifs('시설입소현황'!$N$2:$N$170,O3,'시설입소현황'!$M$2:$M$170,"&gt;="&amp;date($A$4,$B$14,1),'시설입소현황'!$M$2:$M$170,"&lt;="&amp;DATE($A$4,$B$14,31))</f>
        <v>0</v>
      </c>
      <c r="P14" s="61">
        <f>countifs('시설입소현황'!$N$2:$N$170,P3,'시설입소현황'!$M$2:$M$170,"&gt;="&amp;date($A$4,$B$14,1),'시설입소현황'!$M$2:$M$170,"&lt;="&amp;DATE($A$4,$B$14,31))</f>
        <v>0</v>
      </c>
      <c r="Q14" s="373">
        <f t="shared" si="2"/>
        <v>0</v>
      </c>
      <c r="R14" s="71"/>
      <c r="S14" s="71"/>
      <c r="T14" s="71"/>
    </row>
    <row r="15">
      <c r="A15" s="71"/>
      <c r="B15" s="363" t="s">
        <v>1747</v>
      </c>
      <c r="C15" s="366">
        <f t="shared" ref="C15:G15" si="7">SUM(C12:C14)</f>
        <v>0</v>
      </c>
      <c r="D15" s="366">
        <f t="shared" si="7"/>
        <v>0</v>
      </c>
      <c r="E15" s="366">
        <f t="shared" si="7"/>
        <v>0</v>
      </c>
      <c r="F15" s="366">
        <f t="shared" si="7"/>
        <v>0</v>
      </c>
      <c r="G15" s="366">
        <f t="shared" si="7"/>
        <v>0</v>
      </c>
      <c r="H15" s="693">
        <f t="shared" si="1"/>
        <v>0</v>
      </c>
      <c r="I15" s="695">
        <f t="shared" ref="I15:P15" si="8">SUM(I12:I14)</f>
        <v>0</v>
      </c>
      <c r="J15" s="366">
        <f t="shared" si="8"/>
        <v>0</v>
      </c>
      <c r="K15" s="366">
        <f t="shared" si="8"/>
        <v>0</v>
      </c>
      <c r="L15" s="366">
        <f t="shared" si="8"/>
        <v>0</v>
      </c>
      <c r="M15" s="366">
        <f t="shared" si="8"/>
        <v>0</v>
      </c>
      <c r="N15" s="366">
        <f t="shared" si="8"/>
        <v>0</v>
      </c>
      <c r="O15" s="366">
        <f t="shared" si="8"/>
        <v>0</v>
      </c>
      <c r="P15" s="366">
        <f t="shared" si="8"/>
        <v>0</v>
      </c>
      <c r="Q15" s="364">
        <f t="shared" si="2"/>
        <v>0</v>
      </c>
      <c r="R15" s="71"/>
      <c r="S15" s="71"/>
      <c r="T15" s="71"/>
    </row>
    <row r="16">
      <c r="A16" s="71"/>
      <c r="B16" s="372">
        <v>10.0</v>
      </c>
      <c r="C16" s="61">
        <f>countifs('시설입소현황'!$J$2:$J$170,C3,'시설입소현황'!$C$2:$C$170,"&gt;="&amp;date($A$4,$B$16,1),'시설입소현황'!$C$2:$C$170,"&lt;="&amp;DATE($A$4,$B$16,31))</f>
        <v>0</v>
      </c>
      <c r="D16" s="61">
        <f>countifs('시설입소현황'!$J$2:$J$170,D3,'시설입소현황'!$C$2:$C$170,"&gt;="&amp;date($A$4,$B$16,1),'시설입소현황'!$C$2:$C$170,"&lt;="&amp;DATE($A$4,$B$16,31))</f>
        <v>0</v>
      </c>
      <c r="E16" s="61">
        <f>countifs('시설입소현황'!$J$2:$J$170,E3,'시설입소현황'!$C$2:$C$170,"&gt;="&amp;date($A$4,$B$16,1),'시설입소현황'!$C$2:$C$170,"&lt;="&amp;DATE($A$4,$B$16,31))</f>
        <v>0</v>
      </c>
      <c r="F16" s="61">
        <f>countifs('시설입소현황'!$J$2:$J$170,F3,'시설입소현황'!$C$2:$C$170,"&gt;="&amp;date($A$4,$B$16,1),'시설입소현황'!$C$2:$C$170,"&lt;="&amp;DATE($A$4,$B$16,31))</f>
        <v>0</v>
      </c>
      <c r="G16" s="61">
        <f>countifs('시설입소현황'!$J$2:$J$170,G3,'시설입소현황'!$C$2:$C$170,"&gt;="&amp;date($A$4,$B$16,1),'시설입소현황'!$C$2:$C$170,"&lt;="&amp;DATE($A$4,$B$16,31))</f>
        <v>0</v>
      </c>
      <c r="H16" s="693">
        <f t="shared" si="1"/>
        <v>0</v>
      </c>
      <c r="I16" s="694">
        <f>countifs('시설입소현황'!$N$2:$N$170,I3,'시설입소현황'!$M$2:$M$170,"&gt;="&amp;date($A$4,$B$16,1),'시설입소현황'!$M$2:$M$170,"&lt;="&amp;DATE($A$4,$B$16,31))</f>
        <v>0</v>
      </c>
      <c r="J16" s="61">
        <f>countifs('시설입소현황'!$N$2:$N$170,J3,'시설입소현황'!$M$2:$M$170,"&gt;="&amp;date($A$4,$B$16,1),'시설입소현황'!$M$2:$M$170,"&lt;="&amp;DATE($A$4,$B$16,31))</f>
        <v>0</v>
      </c>
      <c r="K16" s="61">
        <f>countifs('시설입소현황'!$N$2:$N$170,K3,'시설입소현황'!$M$2:$M$170,"&gt;="&amp;date($A$4,$B$16,1),'시설입소현황'!$M$2:$M$170,"&lt;="&amp;DATE($A$4,$B$16,31))</f>
        <v>0</v>
      </c>
      <c r="L16" s="61">
        <f>countifs('시설입소현황'!$N$2:$N$170,L3,'시설입소현황'!$M$2:$M$170,"&gt;="&amp;date($A$4,$B$16,1),'시설입소현황'!$M$2:$M$170,"&lt;="&amp;DATE($A$4,$B$16,31))</f>
        <v>0</v>
      </c>
      <c r="M16" s="61">
        <f>countifs('시설입소현황'!$N$2:$N$170,M3,'시설입소현황'!$M$2:$M$170,"&gt;="&amp;date($A$4,$B$16,1),'시설입소현황'!$M$2:$M$170,"&lt;="&amp;DATE($A$4,$B$16,31))</f>
        <v>0</v>
      </c>
      <c r="N16" s="61">
        <f>countifs('시설입소현황'!$N$2:$N$170,N3,'시설입소현황'!$M$2:$M$170,"&gt;="&amp;date($A$4,$B$16,1),'시설입소현황'!$M$2:$M$170,"&lt;="&amp;DATE($A$4,$B$16,31))</f>
        <v>0</v>
      </c>
      <c r="O16" s="61">
        <f>countifs('시설입소현황'!$N$2:$N$170,O3,'시설입소현황'!$M$2:$M$170,"&gt;="&amp;date($A$4,$B$16,1),'시설입소현황'!$M$2:$M$170,"&lt;="&amp;DATE($A$4,$B$16,31))</f>
        <v>0</v>
      </c>
      <c r="P16" s="61">
        <f>countifs('시설입소현황'!$N$2:$N$170,P3,'시설입소현황'!$M$2:$M$170,"&gt;="&amp;date($A$4,$B$16,1),'시설입소현황'!$M$2:$M$170,"&lt;="&amp;DATE($A$4,$B$16,31))</f>
        <v>0</v>
      </c>
      <c r="Q16" s="373">
        <f t="shared" si="2"/>
        <v>0</v>
      </c>
      <c r="R16" s="71"/>
      <c r="S16" s="71"/>
      <c r="T16" s="71"/>
    </row>
    <row r="17">
      <c r="A17" s="71"/>
      <c r="B17" s="372">
        <v>11.0</v>
      </c>
      <c r="C17" s="61">
        <f>countifs('시설입소현황'!$J$2:$J$170,C3,'시설입소현황'!$C$2:$C$170,"&gt;="&amp;date($A$4,$B$17,1),'시설입소현황'!$C$2:$C$170,"&lt;="&amp;DATE($A$4,$B$17,30))</f>
        <v>0</v>
      </c>
      <c r="D17" s="61">
        <f>countifs('시설입소현황'!$J$2:$J$170,D3,'시설입소현황'!$C$2:$C$170,"&gt;="&amp;date($A$4,$B$17,1),'시설입소현황'!$C$2:$C$170,"&lt;="&amp;DATE($A$4,$B$17,30))</f>
        <v>0</v>
      </c>
      <c r="E17" s="61">
        <f>countifs('시설입소현황'!$J$2:$J$170,E3,'시설입소현황'!$C$2:$C$170,"&gt;="&amp;date($A$4,$B$17,1),'시설입소현황'!$C$2:$C$170,"&lt;="&amp;DATE($A$4,$B$17,30))</f>
        <v>0</v>
      </c>
      <c r="F17" s="61">
        <f>countifs('시설입소현황'!$J$2:$J$170,F3,'시설입소현황'!$C$2:$C$170,"&gt;="&amp;date($A$4,$B$17,1),'시설입소현황'!$C$2:$C$170,"&lt;="&amp;DATE($A$4,$B$17,30))</f>
        <v>0</v>
      </c>
      <c r="G17" s="61">
        <f>countifs('시설입소현황'!$J$2:$J$170,G3,'시설입소현황'!$C$2:$C$170,"&gt;="&amp;date($A$4,$B$17,1),'시설입소현황'!$C$2:$C$170,"&lt;="&amp;DATE($A$4,$B$17,30))</f>
        <v>0</v>
      </c>
      <c r="H17" s="693">
        <f t="shared" si="1"/>
        <v>0</v>
      </c>
      <c r="I17" s="694">
        <f>countifs('시설입소현황'!$N$2:$N$170,I3,'시설입소현황'!$M$2:$M$170,"&gt;="&amp;date($A$4,$B$17,1),'시설입소현황'!$M$2:$M$170,"&lt;="&amp;DATE($A$4,$B$17,30))</f>
        <v>0</v>
      </c>
      <c r="J17" s="61">
        <f>countifs('시설입소현황'!$N$2:$N$170,J3,'시설입소현황'!$M$2:$M$170,"&gt;="&amp;date($A$4,$B$17,1),'시설입소현황'!$M$2:$M$170,"&lt;="&amp;DATE($A$4,$B$17,30))</f>
        <v>0</v>
      </c>
      <c r="K17" s="61">
        <f>countifs('시설입소현황'!$N$2:$N$170,K3,'시설입소현황'!$M$2:$M$170,"&gt;="&amp;date($A$4,$B$17,1),'시설입소현황'!$M$2:$M$170,"&lt;="&amp;DATE($A$4,$B$17,30))</f>
        <v>0</v>
      </c>
      <c r="L17" s="61">
        <f>countifs('시설입소현황'!$N$2:$N$170,L3,'시설입소현황'!$M$2:$M$170,"&gt;="&amp;date($A$4,$B$17,1),'시설입소현황'!$M$2:$M$170,"&lt;="&amp;DATE($A$4,$B$17,30))</f>
        <v>0</v>
      </c>
      <c r="M17" s="61">
        <f>countifs('시설입소현황'!$N$2:$N$170,M3,'시설입소현황'!$M$2:$M$170,"&gt;="&amp;date($A$4,$B$17,1),'시설입소현황'!$M$2:$M$170,"&lt;="&amp;DATE($A$4,$B$17,30))</f>
        <v>0</v>
      </c>
      <c r="N17" s="61">
        <f>countifs('시설입소현황'!$N$2:$N$170,N3,'시설입소현황'!$M$2:$M$170,"&gt;="&amp;date($A$4,$B$17,1),'시설입소현황'!$M$2:$M$170,"&lt;="&amp;DATE($A$4,$B$17,30))</f>
        <v>0</v>
      </c>
      <c r="O17" s="61">
        <f>countifs('시설입소현황'!$N$2:$N$170,O3,'시설입소현황'!$M$2:$M$170,"&gt;="&amp;date($A$4,$B$17,1),'시설입소현황'!$M$2:$M$170,"&lt;="&amp;DATE($A$4,$B$17,30))</f>
        <v>0</v>
      </c>
      <c r="P17" s="61">
        <f>countifs('시설입소현황'!$N$2:$N$170,P3,'시설입소현황'!$M$2:$M$170,"&gt;="&amp;date($A$4,$B$17,1),'시설입소현황'!$M$2:$M$170,"&lt;="&amp;DATE($A$4,$B$17,30))</f>
        <v>0</v>
      </c>
      <c r="Q17" s="373">
        <f>countifs('시설입소현황'!$N$2:$N$170,Q3,'시설입소현황'!$M$2:$M$170,"&gt;="&amp;date($A$4,$B$17,1),'시설입소현황'!$M$2:$M$170,"&lt;="&amp;DATE($A$4,$B$17,30))</f>
        <v>0</v>
      </c>
      <c r="R17" s="71"/>
      <c r="S17" s="71"/>
      <c r="T17" s="71"/>
    </row>
    <row r="18">
      <c r="A18" s="71"/>
      <c r="B18" s="372">
        <v>12.0</v>
      </c>
      <c r="C18" s="61">
        <f>countifs('시설입소현황'!$J$2:$J$170,C3,'시설입소현황'!$C$2:$C$170,"&gt;="&amp;date($A$4,$B$18,1),'시설입소현황'!$C$2:$C$170,"&lt;="&amp;DATE($A$4,$B$18,31))</f>
        <v>0</v>
      </c>
      <c r="D18" s="61">
        <f>countifs('시설입소현황'!$J$2:$J$170,D3,'시설입소현황'!$C$2:$C$170,"&gt;="&amp;date($A$4,$B$18,1),'시설입소현황'!$C$2:$C$170,"&lt;="&amp;DATE($A$4,$B$18,31))</f>
        <v>0</v>
      </c>
      <c r="E18" s="61">
        <f>countifs('시설입소현황'!$J$2:$J$170,E3,'시설입소현황'!$C$2:$C$170,"&gt;="&amp;date($A$4,$B$18,1),'시설입소현황'!$C$2:$C$170,"&lt;="&amp;DATE($A$4,$B$18,31))</f>
        <v>0</v>
      </c>
      <c r="F18" s="61">
        <f>countifs('시설입소현황'!$J$2:$J$170,F3,'시설입소현황'!$C$2:$C$170,"&gt;="&amp;date($A$4,$B$18,1),'시설입소현황'!$C$2:$C$170,"&lt;="&amp;DATE($A$4,$B$18,31))</f>
        <v>0</v>
      </c>
      <c r="G18" s="61">
        <f>countifs('시설입소현황'!$J$2:$J$170,G3,'시설입소현황'!$C$2:$C$170,"&gt;="&amp;date($A$4,$B$18,1),'시설입소현황'!$C$2:$C$170,"&lt;="&amp;DATE($A$4,$B$18,31))</f>
        <v>0</v>
      </c>
      <c r="H18" s="693">
        <f t="shared" si="1"/>
        <v>0</v>
      </c>
      <c r="I18" s="694">
        <f>countifs('시설입소현황'!$N$2:$N$170,I3,'시설입소현황'!$M$2:$M$170,"&gt;="&amp;date($A$4,$B$18,1),'시설입소현황'!$M$2:$M$170,"&lt;="&amp;DATE($A$4,$B$18,31))</f>
        <v>0</v>
      </c>
      <c r="J18" s="61">
        <f>countifs('시설입소현황'!$N$2:$N$170,J3,'시설입소현황'!$M$2:$M$170,"&gt;="&amp;date($A$4,$B$18,1),'시설입소현황'!$M$2:$M$170,"&lt;="&amp;DATE($A$4,$B$18,31))</f>
        <v>0</v>
      </c>
      <c r="K18" s="61">
        <f>countifs('시설입소현황'!$N$2:$N$170,K3,'시설입소현황'!$M$2:$M$170,"&gt;="&amp;date($A$4,$B$18,1),'시설입소현황'!$M$2:$M$170,"&lt;="&amp;DATE($A$4,$B$18,31))</f>
        <v>0</v>
      </c>
      <c r="L18" s="61">
        <f>countifs('시설입소현황'!$N$2:$N$170,L3,'시설입소현황'!$M$2:$M$170,"&gt;="&amp;date($A$4,$B$18,1),'시설입소현황'!$M$2:$M$170,"&lt;="&amp;DATE($A$4,$B$18,31))</f>
        <v>0</v>
      </c>
      <c r="M18" s="61">
        <f>countifs('시설입소현황'!$N$2:$N$170,M3,'시설입소현황'!$M$2:$M$170,"&gt;="&amp;date($A$4,$B$18,1),'시설입소현황'!$M$2:$M$170,"&lt;="&amp;DATE($A$4,$B$18,31))</f>
        <v>0</v>
      </c>
      <c r="N18" s="61">
        <f>countifs('시설입소현황'!$N$2:$N$170,N3,'시설입소현황'!$M$2:$M$170,"&gt;="&amp;date($A$4,$B$18,1),'시설입소현황'!$M$2:$M$170,"&lt;="&amp;DATE($A$4,$B$18,31))</f>
        <v>0</v>
      </c>
      <c r="O18" s="61">
        <f>countifs('시설입소현황'!$N$2:$N$170,O3,'시설입소현황'!$M$2:$M$170,"&gt;="&amp;date($A$4,$B$18,1),'시설입소현황'!$M$2:$M$170,"&lt;="&amp;DATE($A$4,$B$18,31))</f>
        <v>0</v>
      </c>
      <c r="P18" s="61">
        <f>countifs('시설입소현황'!$N$2:$N$170,P3,'시설입소현황'!$M$2:$M$170,"&gt;="&amp;date($A$4,$B$18,1),'시설입소현황'!$M$2:$M$170,"&lt;="&amp;DATE($A$4,$B$18,31))</f>
        <v>0</v>
      </c>
      <c r="Q18" s="373">
        <f t="shared" ref="Q18:Q19" si="11">SUM(I18:P18)</f>
        <v>0</v>
      </c>
      <c r="R18" s="71"/>
      <c r="S18" s="71"/>
      <c r="T18" s="71"/>
    </row>
    <row r="19">
      <c r="A19" s="71"/>
      <c r="B19" s="388" t="s">
        <v>1747</v>
      </c>
      <c r="C19" s="696">
        <f t="shared" ref="C19:G19" si="9">SUM(C16:C18)</f>
        <v>0</v>
      </c>
      <c r="D19" s="696">
        <f t="shared" si="9"/>
        <v>0</v>
      </c>
      <c r="E19" s="696">
        <f t="shared" si="9"/>
        <v>0</v>
      </c>
      <c r="F19" s="696">
        <f t="shared" si="9"/>
        <v>0</v>
      </c>
      <c r="G19" s="696">
        <f t="shared" si="9"/>
        <v>0</v>
      </c>
      <c r="H19" s="697">
        <f t="shared" si="1"/>
        <v>0</v>
      </c>
      <c r="I19" s="698">
        <f t="shared" ref="I19:P19" si="10">SUM(I16:I18)</f>
        <v>0</v>
      </c>
      <c r="J19" s="696">
        <f t="shared" si="10"/>
        <v>0</v>
      </c>
      <c r="K19" s="696">
        <f t="shared" si="10"/>
        <v>0</v>
      </c>
      <c r="L19" s="696">
        <f t="shared" si="10"/>
        <v>0</v>
      </c>
      <c r="M19" s="696">
        <f t="shared" si="10"/>
        <v>0</v>
      </c>
      <c r="N19" s="696">
        <f t="shared" si="10"/>
        <v>0</v>
      </c>
      <c r="O19" s="696">
        <f t="shared" si="10"/>
        <v>0</v>
      </c>
      <c r="P19" s="696">
        <f t="shared" si="10"/>
        <v>0</v>
      </c>
      <c r="Q19" s="699">
        <f t="shared" si="11"/>
        <v>0</v>
      </c>
      <c r="R19" s="71"/>
      <c r="S19" s="71"/>
      <c r="T19" s="71"/>
    </row>
    <row r="20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</row>
    <row r="21" hidden="1">
      <c r="A21" s="71"/>
      <c r="B21" s="199" t="s">
        <v>184</v>
      </c>
      <c r="C21" s="199" t="s">
        <v>187</v>
      </c>
      <c r="D21" s="199" t="s">
        <v>1499</v>
      </c>
      <c r="E21" s="199" t="s">
        <v>2354</v>
      </c>
      <c r="F21" s="199" t="s">
        <v>190</v>
      </c>
      <c r="G21" s="199" t="s">
        <v>194</v>
      </c>
      <c r="H21" s="700" t="s">
        <v>1500</v>
      </c>
      <c r="I21" s="701" t="s">
        <v>1504</v>
      </c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</row>
    <row r="22" hidden="1">
      <c r="A22" s="71"/>
      <c r="B22" s="75">
        <f>MONTH('시설입소현황'!C2)</f>
        <v>1</v>
      </c>
      <c r="C22" s="75" t="str">
        <f>'시설입소현황'!D2</f>
        <v>배경훈</v>
      </c>
      <c r="D22" s="75" t="str">
        <f>'시설입소현황'!E2</f>
        <v>680610-1</v>
      </c>
      <c r="E22" s="75" t="str">
        <f>'시설입소현황'!F2</f>
        <v>늘푸른자활의집</v>
      </c>
      <c r="F22" s="75" t="str">
        <f>'시설입소현황'!G2</f>
        <v>알코올</v>
      </c>
      <c r="G22" s="75" t="str">
        <f>'시설입소현황'!I2</f>
        <v>알코올의존</v>
      </c>
      <c r="H22" s="371" t="str">
        <f>'시설입소현황'!J2</f>
        <v>재활시설</v>
      </c>
      <c r="I22" s="75" t="str">
        <f>'시설입소현황'!N2</f>
        <v/>
      </c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</row>
    <row r="23" hidden="1">
      <c r="A23" s="71"/>
      <c r="B23" s="75">
        <f>MONTH('시설입소현황'!C3)</f>
        <v>1</v>
      </c>
      <c r="C23" s="75" t="str">
        <f>'시설입소현황'!D3</f>
        <v>김철희</v>
      </c>
      <c r="D23" s="75" t="str">
        <f>'시설입소현황'!E3</f>
        <v>691029-1</v>
      </c>
      <c r="E23" s="75" t="str">
        <f>'시설입소현황'!F3</f>
        <v>송파 마천 지원주택</v>
      </c>
      <c r="F23" s="75" t="str">
        <f>'시설입소현황'!G3</f>
        <v>정신</v>
      </c>
      <c r="G23" s="75" t="str">
        <f>'시설입소현황'!I3</f>
        <v>우울증</v>
      </c>
      <c r="H23" s="371" t="str">
        <f>'시설입소현황'!J3</f>
        <v>지원주택</v>
      </c>
      <c r="I23" s="75" t="str">
        <f>'시설입소현황'!N3</f>
        <v/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</row>
    <row r="24" hidden="1">
      <c r="A24" s="71"/>
      <c r="B24" s="75">
        <f>MONTH('시설입소현황'!C4)</f>
        <v>1</v>
      </c>
      <c r="C24" s="75" t="str">
        <f>'시설입소현황'!D4</f>
        <v>정우승</v>
      </c>
      <c r="D24" s="75" t="str">
        <f>'시설입소현황'!E4</f>
        <v>820222-1</v>
      </c>
      <c r="E24" s="75" t="str">
        <f>'시설입소현황'!F4</f>
        <v>구로 고척 지원주택</v>
      </c>
      <c r="F24" s="75" t="str">
        <f>'시설입소현황'!G4</f>
        <v>정신</v>
      </c>
      <c r="G24" s="75" t="str">
        <f>'시설입소현황'!I4</f>
        <v>우울증, 강박장애</v>
      </c>
      <c r="H24" s="371" t="str">
        <f>'시설입소현황'!J4</f>
        <v>지원주택</v>
      </c>
      <c r="I24" s="75" t="str">
        <f>'시설입소현황'!N4</f>
        <v/>
      </c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</row>
    <row r="25" hidden="1">
      <c r="A25" s="71"/>
      <c r="B25" s="75">
        <f>MONTH('시설입소현황'!C5)</f>
        <v>1</v>
      </c>
      <c r="C25" s="75" t="str">
        <f>'시설입소현황'!D5</f>
        <v>박은주</v>
      </c>
      <c r="D25" s="75" t="str">
        <f>'시설입소현황'!E5</f>
        <v>700606-2</v>
      </c>
      <c r="E25" s="75" t="str">
        <f>'시설입소현황'!F5</f>
        <v>구로구 부일로 지원주택</v>
      </c>
      <c r="F25" s="75" t="str">
        <f>'시설입소현황'!G5</f>
        <v>정신</v>
      </c>
      <c r="G25" s="75" t="str">
        <f>'시설입소현황'!I5</f>
        <v>단순형조현병</v>
      </c>
      <c r="H25" s="371" t="str">
        <f>'시설입소현황'!J5</f>
        <v>지원주택</v>
      </c>
      <c r="I25" s="75" t="str">
        <f>'시설입소현황'!N5</f>
        <v/>
      </c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</row>
    <row r="26" hidden="1">
      <c r="A26" s="71"/>
      <c r="B26" s="75">
        <f>MONTH('시설입소현황'!C6)</f>
        <v>1</v>
      </c>
      <c r="C26" s="75" t="str">
        <f>'시설입소현황'!D6</f>
        <v>김성철</v>
      </c>
      <c r="D26" s="75" t="str">
        <f>'시설입소현황'!E6</f>
        <v>720914-1</v>
      </c>
      <c r="E26" s="75" t="str">
        <f>'시설입소현황'!F6</f>
        <v>구로 고척 지원주택</v>
      </c>
      <c r="F26" s="75" t="str">
        <f>'시설입소현황'!G6</f>
        <v>정신</v>
      </c>
      <c r="G26" s="75" t="str">
        <f>'시설입소현황'!I6</f>
        <v>우울에피소드</v>
      </c>
      <c r="H26" s="371" t="str">
        <f>'시설입소현황'!J6</f>
        <v>지원주택</v>
      </c>
      <c r="I26" s="75" t="str">
        <f>'시설입소현황'!N6</f>
        <v/>
      </c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</row>
    <row r="27" hidden="1">
      <c r="A27" s="71"/>
      <c r="B27" s="75">
        <f>MONTH('시설입소현황'!C7)</f>
        <v>1</v>
      </c>
      <c r="C27" s="75" t="str">
        <f>'시설입소현황'!D7</f>
        <v>오민규</v>
      </c>
      <c r="D27" s="75" t="str">
        <f>'시설입소현황'!E7</f>
        <v>920724-1</v>
      </c>
      <c r="E27" s="75" t="str">
        <f>'시설입소현황'!F7</f>
        <v>구로 부일 지원주택</v>
      </c>
      <c r="F27" s="75" t="str">
        <f>'시설입소현황'!G7</f>
        <v>정신</v>
      </c>
      <c r="G27" s="75" t="str">
        <f>'시설입소현황'!I7</f>
        <v>도박</v>
      </c>
      <c r="H27" s="371" t="str">
        <f>'시설입소현황'!J7</f>
        <v>지원주택</v>
      </c>
      <c r="I27" s="75" t="str">
        <f>'시설입소현황'!N7</f>
        <v/>
      </c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</row>
    <row r="28" hidden="1">
      <c r="A28" s="71"/>
      <c r="B28" s="75">
        <f>MONTH('시설입소현황'!C8)</f>
        <v>1</v>
      </c>
      <c r="C28" s="75" t="str">
        <f>'시설입소현황'!D8</f>
        <v>김공명</v>
      </c>
      <c r="D28" s="75" t="str">
        <f>'시설입소현황'!E8</f>
        <v>830909-1</v>
      </c>
      <c r="E28" s="75" t="str">
        <f>'시설입소현황'!F8</f>
        <v>송파구 마천로 지원주택</v>
      </c>
      <c r="F28" s="75" t="str">
        <f>'시설입소현황'!G8</f>
        <v>정신</v>
      </c>
      <c r="G28" s="75" t="str">
        <f>'시설입소현황'!I8</f>
        <v>양극성장애 2형</v>
      </c>
      <c r="H28" s="371" t="str">
        <f>'시설입소현황'!J8</f>
        <v>지원주택</v>
      </c>
      <c r="I28" s="75" t="str">
        <f>'시설입소현황'!N8</f>
        <v/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</row>
    <row r="29" hidden="1">
      <c r="A29" s="71"/>
      <c r="B29" s="75">
        <f>MONTH('시설입소현황'!C9)</f>
        <v>1</v>
      </c>
      <c r="C29" s="75" t="str">
        <f>'시설입소현황'!D9</f>
        <v>김수한</v>
      </c>
      <c r="D29" s="75" t="str">
        <f>'시설입소현황'!E9</f>
        <v>700609-1</v>
      </c>
      <c r="E29" s="75" t="str">
        <f>'시설입소현황'!F9</f>
        <v>구로 경서 지원주택</v>
      </c>
      <c r="F29" s="75" t="str">
        <f>'시설입소현황'!G9</f>
        <v>정신</v>
      </c>
      <c r="G29" s="75" t="str">
        <f>'시설입소현황'!I9</f>
        <v>우울증</v>
      </c>
      <c r="H29" s="371" t="str">
        <f>'시설입소현황'!J9</f>
        <v>지원주택</v>
      </c>
      <c r="I29" s="75" t="str">
        <f>'시설입소현황'!N9</f>
        <v/>
      </c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</row>
    <row r="30" hidden="1">
      <c r="A30" s="71"/>
      <c r="B30" s="75">
        <f>MONTH('시설입소현황'!C10)</f>
        <v>1</v>
      </c>
      <c r="C30" s="75" t="str">
        <f>'시설입소현황'!D10</f>
        <v>서순</v>
      </c>
      <c r="D30" s="75" t="str">
        <f>'시설입소현황'!E10</f>
        <v>610102-1</v>
      </c>
      <c r="E30" s="75" t="str">
        <f>'시설입소현황'!F10</f>
        <v>송파 마천 지원주택</v>
      </c>
      <c r="F30" s="75" t="str">
        <f>'시설입소현황'!G10</f>
        <v>알코올</v>
      </c>
      <c r="G30" s="75" t="str">
        <f>'시설입소현황'!I10</f>
        <v>알코올의존</v>
      </c>
      <c r="H30" s="371" t="str">
        <f>'시설입소현황'!J10</f>
        <v>지원주택</v>
      </c>
      <c r="I30" s="75" t="str">
        <f>'시설입소현황'!N10</f>
        <v/>
      </c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</row>
    <row r="31" hidden="1">
      <c r="A31" s="71"/>
      <c r="B31" s="75">
        <f>MONTH('시설입소현황'!C11)</f>
        <v>1</v>
      </c>
      <c r="C31" s="75" t="str">
        <f>'시설입소현황'!D11</f>
        <v>조현종</v>
      </c>
      <c r="D31" s="75" t="str">
        <f>'시설입소현황'!E11</f>
        <v>610926-1</v>
      </c>
      <c r="E31" s="75" t="str">
        <f>'시설입소현황'!F11</f>
        <v>송파 마천 지원주택</v>
      </c>
      <c r="F31" s="75" t="str">
        <f>'시설입소현황'!G11</f>
        <v>정신</v>
      </c>
      <c r="G31" s="75" t="str">
        <f>'시설입소현황'!I11</f>
        <v>우울증</v>
      </c>
      <c r="H31" s="371" t="str">
        <f>'시설입소현황'!J11</f>
        <v>지원주택</v>
      </c>
      <c r="I31" s="75" t="str">
        <f>'시설입소현황'!N11</f>
        <v/>
      </c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</row>
    <row r="32" hidden="1">
      <c r="A32" s="71"/>
      <c r="B32" s="75">
        <f>MONTH('시설입소현황'!C12)</f>
        <v>1</v>
      </c>
      <c r="C32" s="75" t="str">
        <f>'시설입소현황'!D12</f>
        <v>박해은</v>
      </c>
      <c r="D32" s="75" t="str">
        <f>'시설입소현황'!E12</f>
        <v>620505-1</v>
      </c>
      <c r="E32" s="75" t="str">
        <f>'시설입소현황'!F12</f>
        <v>송파 마천 지원주택</v>
      </c>
      <c r="F32" s="75" t="str">
        <f>'시설입소현황'!G12</f>
        <v>알코올</v>
      </c>
      <c r="G32" s="75" t="str">
        <f>'시설입소현황'!I12</f>
        <v>알코올의존</v>
      </c>
      <c r="H32" s="371" t="str">
        <f>'시설입소현황'!J12</f>
        <v>지원주택</v>
      </c>
      <c r="I32" s="75" t="str">
        <f>'시설입소현황'!N12</f>
        <v/>
      </c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</row>
    <row r="33" hidden="1">
      <c r="A33" s="71"/>
      <c r="B33" s="75">
        <f>MONTH('시설입소현황'!C13)</f>
        <v>1</v>
      </c>
      <c r="C33" s="75" t="str">
        <f>'시설입소현황'!D13</f>
        <v>신현미</v>
      </c>
      <c r="D33" s="75" t="str">
        <f>'시설입소현황'!E13</f>
        <v>771005-2</v>
      </c>
      <c r="E33" s="75" t="str">
        <f>'시설입소현황'!F13</f>
        <v>동작 사당 지원주택</v>
      </c>
      <c r="F33" s="75" t="str">
        <f>'시설입소현황'!G13</f>
        <v>정신</v>
      </c>
      <c r="G33" s="75" t="str">
        <f>'시설입소현황'!I13</f>
        <v>우울증</v>
      </c>
      <c r="H33" s="371" t="str">
        <f>'시설입소현황'!J13</f>
        <v>지원주택</v>
      </c>
      <c r="I33" s="75" t="str">
        <f>'시설입소현황'!N13</f>
        <v/>
      </c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</row>
    <row r="34" hidden="1">
      <c r="A34" s="71"/>
      <c r="B34" s="75">
        <f>MONTH('시설입소현황'!C14)</f>
        <v>1</v>
      </c>
      <c r="C34" s="75" t="str">
        <f>'시설입소현황'!D14</f>
        <v>정순일</v>
      </c>
      <c r="D34" s="75" t="str">
        <f>'시설입소현황'!E14</f>
        <v>740828-1</v>
      </c>
      <c r="E34" s="75" t="str">
        <f>'시설입소현황'!F14</f>
        <v>구로 부일 지원주택</v>
      </c>
      <c r="F34" s="75" t="str">
        <f>'시설입소현황'!G14</f>
        <v>정신</v>
      </c>
      <c r="G34" s="75" t="str">
        <f>'시설입소현황'!I14</f>
        <v>양극성장애</v>
      </c>
      <c r="H34" s="371" t="str">
        <f>'시설입소현황'!J14</f>
        <v>지원주택</v>
      </c>
      <c r="I34" s="75" t="str">
        <f>'시설입소현황'!N14</f>
        <v/>
      </c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</row>
    <row r="35" hidden="1">
      <c r="A35" s="71"/>
      <c r="B35" s="75">
        <f>MONTH('시설입소현황'!C15)</f>
        <v>1</v>
      </c>
      <c r="C35" s="75" t="str">
        <f>'시설입소현황'!D15</f>
        <v>이도야</v>
      </c>
      <c r="D35" s="75" t="str">
        <f>'시설입소현황'!E15</f>
        <v>800710-1</v>
      </c>
      <c r="E35" s="75" t="str">
        <f>'시설입소현황'!F15</f>
        <v>구로 부일 지원주택</v>
      </c>
      <c r="F35" s="75" t="str">
        <f>'시설입소현황'!G15</f>
        <v>정신</v>
      </c>
      <c r="G35" s="75" t="str">
        <f>'시설입소현황'!I15</f>
        <v>우울증, 지적장애</v>
      </c>
      <c r="H35" s="371" t="str">
        <f>'시설입소현황'!J15</f>
        <v>지원주택</v>
      </c>
      <c r="I35" s="75" t="str">
        <f>'시설입소현황'!N15</f>
        <v/>
      </c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</row>
    <row r="36" hidden="1">
      <c r="A36" s="71"/>
      <c r="B36" s="75">
        <f>MONTH('시설입소현황'!C16)</f>
        <v>1</v>
      </c>
      <c r="C36" s="75" t="str">
        <f>'시설입소현황'!D16</f>
        <v>최무진</v>
      </c>
      <c r="D36" s="75" t="str">
        <f>'시설입소현황'!E16</f>
        <v>750529-1</v>
      </c>
      <c r="E36" s="75" t="str">
        <f>'시설입소현황'!F16</f>
        <v>구로 경인 지원주택</v>
      </c>
      <c r="F36" s="75" t="str">
        <f>'시설입소현황'!G16</f>
        <v>정신</v>
      </c>
      <c r="G36" s="75" t="str">
        <f>'시설입소현황'!I16</f>
        <v>조현병</v>
      </c>
      <c r="H36" s="371" t="str">
        <f>'시설입소현황'!J16</f>
        <v>지원주택</v>
      </c>
      <c r="I36" s="75" t="str">
        <f>'시설입소현황'!N16</f>
        <v/>
      </c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</row>
    <row r="37" hidden="1">
      <c r="A37" s="71"/>
      <c r="B37" s="75">
        <f>MONTH('시설입소현황'!C17)</f>
        <v>1</v>
      </c>
      <c r="C37" s="75" t="str">
        <f>'시설입소현황'!D17</f>
        <v>최종애</v>
      </c>
      <c r="D37" s="75" t="str">
        <f>'시설입소현황'!E17</f>
        <v>610114-2</v>
      </c>
      <c r="E37" s="75" t="str">
        <f>'시설입소현황'!F17</f>
        <v>서대문 증가 지원주택</v>
      </c>
      <c r="F37" s="75" t="str">
        <f>'시설입소현황'!G17</f>
        <v>정신</v>
      </c>
      <c r="G37" s="75" t="str">
        <f>'시설입소현황'!I17</f>
        <v>조현병</v>
      </c>
      <c r="H37" s="371" t="str">
        <f>'시설입소현황'!J17</f>
        <v>지원주택</v>
      </c>
      <c r="I37" s="75" t="str">
        <f>'시설입소현황'!N17</f>
        <v/>
      </c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</row>
    <row r="38" hidden="1">
      <c r="A38" s="71"/>
      <c r="B38" s="75">
        <f>MONTH('시설입소현황'!C18)</f>
        <v>1</v>
      </c>
      <c r="C38" s="75" t="str">
        <f>'시설입소현황'!D18</f>
        <v>이근택</v>
      </c>
      <c r="D38" s="75" t="str">
        <f>'시설입소현황'!E18</f>
        <v>880717-1</v>
      </c>
      <c r="E38" s="75" t="str">
        <f>'시설입소현황'!F18</f>
        <v>송파구 문정로 지원주택</v>
      </c>
      <c r="F38" s="75" t="str">
        <f>'시설입소현황'!G18</f>
        <v>정신</v>
      </c>
      <c r="G38" s="75" t="str">
        <f>'시설입소현황'!I18</f>
        <v>재발성 우울장애</v>
      </c>
      <c r="H38" s="371" t="str">
        <f>'시설입소현황'!J18</f>
        <v>지원주택</v>
      </c>
      <c r="I38" s="75" t="str">
        <f>'시설입소현황'!N18</f>
        <v/>
      </c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hidden="1">
      <c r="A39" s="71"/>
      <c r="B39" s="75">
        <f>MONTH('시설입소현황'!C19)</f>
        <v>1</v>
      </c>
      <c r="C39" s="75" t="str">
        <f>'시설입소현황'!D19</f>
        <v>배은혜</v>
      </c>
      <c r="D39" s="75" t="str">
        <f>'시설입소현황'!E19</f>
        <v>850518-2</v>
      </c>
      <c r="E39" s="75" t="str">
        <f>'시설입소현황'!F19</f>
        <v>동작구 사당 지원주택</v>
      </c>
      <c r="F39" s="75" t="str">
        <f>'시설입소현황'!G19</f>
        <v>정신</v>
      </c>
      <c r="G39" s="75" t="str">
        <f>'시설입소현황'!I19</f>
        <v>조현병</v>
      </c>
      <c r="H39" s="371" t="str">
        <f>'시설입소현황'!J19</f>
        <v>지원주택</v>
      </c>
      <c r="I39" s="75" t="str">
        <f>'시설입소현황'!N19</f>
        <v/>
      </c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</row>
    <row r="40" hidden="1">
      <c r="A40" s="71"/>
      <c r="B40" s="75">
        <f>MONTH('시설입소현황'!C20)</f>
        <v>1</v>
      </c>
      <c r="C40" s="75" t="str">
        <f>'시설입소현황'!D20</f>
        <v>박우정</v>
      </c>
      <c r="D40" s="75" t="str">
        <f>'시설입소현황'!E20</f>
        <v>890920-1</v>
      </c>
      <c r="E40" s="75" t="str">
        <f>'시설입소현황'!F20</f>
        <v>구로구 경서로 지원주택</v>
      </c>
      <c r="F40" s="75" t="str">
        <f>'시설입소현황'!G20</f>
        <v>알코올</v>
      </c>
      <c r="G40" s="75" t="str">
        <f>'시설입소현황'!I20</f>
        <v>알코올의존, 우울증</v>
      </c>
      <c r="H40" s="371" t="str">
        <f>'시설입소현황'!J20</f>
        <v>지원주택</v>
      </c>
      <c r="I40" s="75" t="str">
        <f>'시설입소현황'!N20</f>
        <v/>
      </c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</row>
    <row r="41" hidden="1">
      <c r="A41" s="71"/>
      <c r="B41" s="75">
        <f>MONTH('시설입소현황'!C21)</f>
        <v>2</v>
      </c>
      <c r="C41" s="75" t="str">
        <f>'시설입소현황'!D21</f>
        <v>이경희</v>
      </c>
      <c r="D41" s="75" t="str">
        <f>'시설입소현황'!E21</f>
        <v>580807-2</v>
      </c>
      <c r="E41" s="75" t="str">
        <f>'시설입소현황'!F21</f>
        <v>강동구 동남로 지원주택</v>
      </c>
      <c r="F41" s="75" t="str">
        <f>'시설입소현황'!G21</f>
        <v>정신</v>
      </c>
      <c r="G41" s="75" t="str">
        <f>'시설입소현황'!I21</f>
        <v>조현병</v>
      </c>
      <c r="H41" s="371" t="str">
        <f>'시설입소현황'!J21</f>
        <v>지원주택</v>
      </c>
      <c r="I41" s="75" t="str">
        <f>'시설입소현황'!N21</f>
        <v/>
      </c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</row>
    <row r="42" hidden="1">
      <c r="A42" s="71"/>
      <c r="B42" s="75">
        <f>MONTH('시설입소현황'!C22)</f>
        <v>2</v>
      </c>
      <c r="C42" s="75" t="str">
        <f>'시설입소현황'!D22</f>
        <v>이유미</v>
      </c>
      <c r="D42" s="75" t="str">
        <f>'시설입소현황'!E22</f>
        <v>841224-2</v>
      </c>
      <c r="E42" s="75" t="str">
        <f>'시설입소현황'!F22</f>
        <v>아가페의 집</v>
      </c>
      <c r="F42" s="75" t="str">
        <f>'시설입소현황'!G22</f>
        <v>정신</v>
      </c>
      <c r="G42" s="75" t="str">
        <f>'시설입소현황'!I22</f>
        <v>r/o 조현정동장애</v>
      </c>
      <c r="H42" s="371" t="str">
        <f>'시설입소현황'!J22</f>
        <v>재활시설</v>
      </c>
      <c r="I42" s="75" t="str">
        <f>'시설입소현황'!N22</f>
        <v/>
      </c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</row>
    <row r="43" hidden="1">
      <c r="A43" s="71"/>
      <c r="B43" s="75">
        <f>MONTH('시설입소현황'!C23)</f>
        <v>2</v>
      </c>
      <c r="C43" s="75" t="str">
        <f>'시설입소현황'!D23</f>
        <v>변영우</v>
      </c>
      <c r="D43" s="75" t="str">
        <f>'시설입소현황'!E23</f>
        <v>000402-1</v>
      </c>
      <c r="E43" s="75" t="str">
        <f>'시설입소현황'!F23</f>
        <v>비전트레이닝센터</v>
      </c>
      <c r="F43" s="75" t="str">
        <f>'시설입소현황'!G23</f>
        <v>정신</v>
      </c>
      <c r="G43" s="75" t="str">
        <f>'시설입소현황'!I23</f>
        <v>양극성장애</v>
      </c>
      <c r="H43" s="371" t="str">
        <f>'시설입소현황'!J23</f>
        <v>재활시설</v>
      </c>
      <c r="I43" s="75" t="str">
        <f>'시설입소현황'!N23</f>
        <v/>
      </c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</row>
    <row r="44" hidden="1">
      <c r="A44" s="71"/>
      <c r="B44" s="75">
        <f>MONTH('시설입소현황'!C24)</f>
        <v>2</v>
      </c>
      <c r="C44" s="75" t="str">
        <f>'시설입소현황'!D24</f>
        <v>정대경</v>
      </c>
      <c r="D44" s="75" t="str">
        <f>'시설입소현황'!E24</f>
        <v>630305-1</v>
      </c>
      <c r="E44" s="75" t="str">
        <f>'시설입소현황'!F24</f>
        <v>금천구 지원주택</v>
      </c>
      <c r="F44" s="75" t="str">
        <f>'시설입소현황'!G24</f>
        <v>알코올</v>
      </c>
      <c r="G44" s="75" t="str">
        <f>'시설입소현황'!I24</f>
        <v>알코올의존, 우울증</v>
      </c>
      <c r="H44" s="371" t="str">
        <f>'시설입소현황'!J24</f>
        <v>지원주택</v>
      </c>
      <c r="I44" s="75" t="str">
        <f>'시설입소현황'!N24</f>
        <v/>
      </c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</row>
    <row r="45" hidden="1">
      <c r="A45" s="71"/>
      <c r="B45" s="75">
        <f>MONTH('시설입소현황'!C25)</f>
        <v>2</v>
      </c>
      <c r="C45" s="75" t="str">
        <f>'시설입소현황'!D25</f>
        <v>김선운</v>
      </c>
      <c r="D45" s="75" t="str">
        <f>'시설입소현황'!E25</f>
        <v>650303-1</v>
      </c>
      <c r="E45" s="75" t="str">
        <f>'시설입소현황'!F25</f>
        <v>송파구 마천로 지원주택</v>
      </c>
      <c r="F45" s="75" t="str">
        <f>'시설입소현황'!G25</f>
        <v>정신</v>
      </c>
      <c r="G45" s="75" t="str">
        <f>'시설입소현황'!I25</f>
        <v>우울증</v>
      </c>
      <c r="H45" s="371" t="str">
        <f>'시설입소현황'!J25</f>
        <v>지원주택</v>
      </c>
      <c r="I45" s="75" t="str">
        <f>'시설입소현황'!N25</f>
        <v/>
      </c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</row>
    <row r="46" hidden="1">
      <c r="A46" s="71"/>
      <c r="B46" s="75">
        <f>MONTH('시설입소현황'!C26)</f>
        <v>2</v>
      </c>
      <c r="C46" s="75" t="str">
        <f>'시설입소현황'!D26</f>
        <v>정흥우</v>
      </c>
      <c r="D46" s="75" t="str">
        <f>'시설입소현황'!E26</f>
        <v>790716-1</v>
      </c>
      <c r="E46" s="75" t="str">
        <f>'시설입소현황'!F26</f>
        <v>구로구 지원주택</v>
      </c>
      <c r="F46" s="75" t="str">
        <f>'시설입소현황'!G26</f>
        <v>알코올</v>
      </c>
      <c r="G46" s="75" t="str">
        <f>'시설입소현황'!I26</f>
        <v>알코올의존</v>
      </c>
      <c r="H46" s="371" t="str">
        <f>'시설입소현황'!J26</f>
        <v>지원주택</v>
      </c>
      <c r="I46" s="75" t="str">
        <f>'시설입소현황'!N26</f>
        <v/>
      </c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</row>
    <row r="47" hidden="1">
      <c r="A47" s="71"/>
      <c r="B47" s="75">
        <f>MONTH('시설입소현황'!C27)</f>
        <v>2</v>
      </c>
      <c r="C47" s="75" t="str">
        <f>'시설입소현황'!D27</f>
        <v>장택수</v>
      </c>
      <c r="D47" s="75" t="str">
        <f>'시설입소현황'!E27</f>
        <v>720915-1</v>
      </c>
      <c r="E47" s="75" t="str">
        <f>'시설입소현황'!F27</f>
        <v>구로구 고척로 지원주택</v>
      </c>
      <c r="F47" s="75" t="str">
        <f>'시설입소현황'!G27</f>
        <v>알코올</v>
      </c>
      <c r="G47" s="75" t="str">
        <f>'시설입소현황'!I27</f>
        <v>알코올의존</v>
      </c>
      <c r="H47" s="371" t="str">
        <f>'시설입소현황'!J27</f>
        <v>지원주택</v>
      </c>
      <c r="I47" s="75" t="str">
        <f>'시설입소현황'!N27</f>
        <v/>
      </c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</row>
    <row r="48" hidden="1">
      <c r="A48" s="71"/>
      <c r="B48" s="75">
        <f>MONTH('시설입소현황'!C28)</f>
        <v>2</v>
      </c>
      <c r="C48" s="75" t="str">
        <f>'시설입소현황'!D28</f>
        <v>이경미</v>
      </c>
      <c r="D48" s="75" t="str">
        <f>'시설입소현황'!E28</f>
        <v>651121-2</v>
      </c>
      <c r="E48" s="75" t="str">
        <f>'시설입소현황'!F28</f>
        <v>디딤센터</v>
      </c>
      <c r="F48" s="75" t="str">
        <f>'시설입소현황'!G28</f>
        <v>정신</v>
      </c>
      <c r="G48" s="75" t="str">
        <f>'시설입소현황'!I28</f>
        <v>r/o 조현정동장애</v>
      </c>
      <c r="H48" s="371" t="str">
        <f>'시설입소현황'!J28</f>
        <v>일시보호시설</v>
      </c>
      <c r="I48" s="75" t="str">
        <f>'시설입소현황'!N28</f>
        <v/>
      </c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</row>
    <row r="49" hidden="1">
      <c r="A49" s="71"/>
      <c r="B49" s="75">
        <f>MONTH('시설입소현황'!C29)</f>
        <v>2</v>
      </c>
      <c r="C49" s="75" t="str">
        <f>'시설입소현황'!D29</f>
        <v>박기영</v>
      </c>
      <c r="D49" s="75" t="str">
        <f>'시설입소현황'!E29</f>
        <v>720701-1</v>
      </c>
      <c r="E49" s="75" t="str">
        <f>'시설입소현황'!F29</f>
        <v>비전트레이닝센터</v>
      </c>
      <c r="F49" s="75" t="str">
        <f>'시설입소현황'!G29</f>
        <v>알코올</v>
      </c>
      <c r="G49" s="75" t="str">
        <f>'시설입소현황'!I29</f>
        <v>분열형 장애, 알코올의존</v>
      </c>
      <c r="H49" s="371" t="str">
        <f>'시설입소현황'!J29</f>
        <v>재활시설</v>
      </c>
      <c r="I49" s="75" t="str">
        <f>'시설입소현황'!N29</f>
        <v/>
      </c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</row>
    <row r="50" hidden="1">
      <c r="A50" s="71"/>
      <c r="B50" s="75">
        <f>MONTH('시설입소현황'!C30)</f>
        <v>2</v>
      </c>
      <c r="C50" s="75" t="str">
        <f>'시설입소현황'!D30</f>
        <v>한석진</v>
      </c>
      <c r="D50" s="75" t="str">
        <f>'시설입소현황'!E30</f>
        <v>680115-1</v>
      </c>
      <c r="E50" s="75" t="str">
        <f>'시설입소현황'!F30</f>
        <v>서대문구 지원주택</v>
      </c>
      <c r="F50" s="75" t="str">
        <f>'시설입소현황'!G30</f>
        <v>알코올</v>
      </c>
      <c r="G50" s="75" t="str">
        <f>'시설입소현황'!I30</f>
        <v>알코올의존</v>
      </c>
      <c r="H50" s="371" t="str">
        <f>'시설입소현황'!J30</f>
        <v>지원주택</v>
      </c>
      <c r="I50" s="75" t="str">
        <f>'시설입소현황'!N30</f>
        <v/>
      </c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</row>
    <row r="51" hidden="1">
      <c r="A51" s="71"/>
      <c r="B51" s="75">
        <f>MONTH('시설입소현황'!C31)</f>
        <v>2</v>
      </c>
      <c r="C51" s="75" t="str">
        <f>'시설입소현황'!D31</f>
        <v>손근식</v>
      </c>
      <c r="D51" s="75" t="str">
        <f>'시설입소현황'!E31</f>
        <v>830416-1</v>
      </c>
      <c r="E51" s="75" t="str">
        <f>'시설입소현황'!F31</f>
        <v>서대문구 지원주택</v>
      </c>
      <c r="F51" s="75" t="str">
        <f>'시설입소현황'!G31</f>
        <v>정신</v>
      </c>
      <c r="G51" s="75" t="str">
        <f>'시설입소현황'!I31</f>
        <v>우울증</v>
      </c>
      <c r="H51" s="371" t="str">
        <f>'시설입소현황'!J31</f>
        <v>지원주택</v>
      </c>
      <c r="I51" s="75" t="str">
        <f>'시설입소현황'!N31</f>
        <v/>
      </c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</row>
    <row r="52" hidden="1">
      <c r="A52" s="71"/>
      <c r="B52" s="75">
        <f>MONTH('시설입소현황'!C32)</f>
        <v>3</v>
      </c>
      <c r="C52" s="75" t="str">
        <f>'시설입소현황'!D32</f>
        <v>송하영</v>
      </c>
      <c r="D52" s="75" t="str">
        <f>'시설입소현황'!E32</f>
        <v>651108-1</v>
      </c>
      <c r="E52" s="75" t="str">
        <f>'시설입소현황'!F32</f>
        <v>구로구 경서로 지원주택</v>
      </c>
      <c r="F52" s="75" t="str">
        <f>'시설입소현황'!G32</f>
        <v>정신</v>
      </c>
      <c r="G52" s="75" t="str">
        <f>'시설입소현황'!I32</f>
        <v>우울증</v>
      </c>
      <c r="H52" s="371" t="str">
        <f>'시설입소현황'!J32</f>
        <v>지원주택</v>
      </c>
      <c r="I52" s="75" t="str">
        <f>'시설입소현황'!N32</f>
        <v/>
      </c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</row>
    <row r="53" hidden="1">
      <c r="A53" s="71"/>
      <c r="B53" s="75">
        <f>MONTH('시설입소현황'!C33)</f>
        <v>3</v>
      </c>
      <c r="C53" s="75" t="str">
        <f>'시설입소현황'!D33</f>
        <v>최민혁</v>
      </c>
      <c r="D53" s="75" t="str">
        <f>'시설입소현황'!E33</f>
        <v>980421-1</v>
      </c>
      <c r="E53" s="75" t="str">
        <f>'시설입소현황'!F33</f>
        <v>송파 성내천로 지원주택</v>
      </c>
      <c r="F53" s="75" t="str">
        <f>'시설입소현황'!G33</f>
        <v>정신</v>
      </c>
      <c r="G53" s="75" t="str">
        <f>'시설입소현황'!I33</f>
        <v>조현병</v>
      </c>
      <c r="H53" s="371" t="str">
        <f>'시설입소현황'!J33</f>
        <v>지원주택</v>
      </c>
      <c r="I53" s="75" t="str">
        <f>'시설입소현황'!N33</f>
        <v/>
      </c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</row>
    <row r="54" hidden="1">
      <c r="A54" s="71"/>
      <c r="B54" s="75">
        <f>MONTH('시설입소현황'!C34)</f>
        <v>12</v>
      </c>
      <c r="C54" s="75" t="str">
        <f>'시설입소현황'!D34</f>
        <v/>
      </c>
      <c r="D54" s="75" t="str">
        <f>'시설입소현황'!E34</f>
        <v/>
      </c>
      <c r="E54" s="75" t="str">
        <f>'시설입소현황'!F34</f>
        <v/>
      </c>
      <c r="F54" s="75" t="str">
        <f>'시설입소현황'!G34</f>
        <v/>
      </c>
      <c r="G54" s="75" t="str">
        <f>'시설입소현황'!I34</f>
        <v/>
      </c>
      <c r="H54" s="371" t="str">
        <f>'시설입소현황'!J34</f>
        <v/>
      </c>
      <c r="I54" s="75" t="str">
        <f>'시설입소현황'!N34</f>
        <v/>
      </c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</row>
    <row r="55" hidden="1">
      <c r="A55" s="71"/>
      <c r="B55" s="75">
        <f>MONTH('시설입소현황'!C35)</f>
        <v>12</v>
      </c>
      <c r="C55" s="75" t="str">
        <f>'시설입소현황'!D35</f>
        <v/>
      </c>
      <c r="D55" s="75" t="str">
        <f>'시설입소현황'!E35</f>
        <v/>
      </c>
      <c r="E55" s="75" t="str">
        <f>'시설입소현황'!F35</f>
        <v/>
      </c>
      <c r="F55" s="75" t="str">
        <f>'시설입소현황'!G35</f>
        <v/>
      </c>
      <c r="G55" s="75" t="str">
        <f>'시설입소현황'!I35</f>
        <v/>
      </c>
      <c r="H55" s="371" t="str">
        <f>'시설입소현황'!J35</f>
        <v/>
      </c>
      <c r="I55" s="75" t="str">
        <f>'시설입소현황'!N35</f>
        <v/>
      </c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</row>
    <row r="56" hidden="1">
      <c r="A56" s="71"/>
      <c r="B56" s="75">
        <f>MONTH('시설입소현황'!C36)</f>
        <v>12</v>
      </c>
      <c r="C56" s="75" t="str">
        <f>'시설입소현황'!D36</f>
        <v/>
      </c>
      <c r="D56" s="75" t="str">
        <f>'시설입소현황'!E36</f>
        <v/>
      </c>
      <c r="E56" s="75" t="str">
        <f>'시설입소현황'!F36</f>
        <v/>
      </c>
      <c r="F56" s="75" t="str">
        <f>'시설입소현황'!G36</f>
        <v/>
      </c>
      <c r="G56" s="75" t="str">
        <f>'시설입소현황'!I36</f>
        <v/>
      </c>
      <c r="H56" s="371" t="str">
        <f>'시설입소현황'!J36</f>
        <v/>
      </c>
      <c r="I56" s="75" t="str">
        <f>'시설입소현황'!N36</f>
        <v/>
      </c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</row>
    <row r="57" hidden="1">
      <c r="A57" s="71"/>
      <c r="B57" s="75">
        <f>MONTH('시설입소현황'!C37)</f>
        <v>12</v>
      </c>
      <c r="C57" s="75" t="str">
        <f>'시설입소현황'!D37</f>
        <v/>
      </c>
      <c r="D57" s="75" t="str">
        <f>'시설입소현황'!E37</f>
        <v/>
      </c>
      <c r="E57" s="75" t="str">
        <f>'시설입소현황'!F37</f>
        <v/>
      </c>
      <c r="F57" s="75" t="str">
        <f>'시설입소현황'!G37</f>
        <v/>
      </c>
      <c r="G57" s="75" t="str">
        <f>'시설입소현황'!I37</f>
        <v/>
      </c>
      <c r="H57" s="371" t="str">
        <f>'시설입소현황'!J37</f>
        <v/>
      </c>
      <c r="I57" s="75" t="str">
        <f>'시설입소현황'!N37</f>
        <v/>
      </c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</row>
    <row r="58" hidden="1">
      <c r="A58" s="71"/>
      <c r="B58" s="75">
        <f>MONTH('시설입소현황'!C38)</f>
        <v>12</v>
      </c>
      <c r="C58" s="75" t="str">
        <f>'시설입소현황'!D38</f>
        <v/>
      </c>
      <c r="D58" s="75" t="str">
        <f>'시설입소현황'!E38</f>
        <v/>
      </c>
      <c r="E58" s="75" t="str">
        <f>'시설입소현황'!F38</f>
        <v/>
      </c>
      <c r="F58" s="75" t="str">
        <f>'시설입소현황'!G38</f>
        <v/>
      </c>
      <c r="G58" s="75" t="str">
        <f>'시설입소현황'!I38</f>
        <v/>
      </c>
      <c r="H58" s="371" t="str">
        <f>'시설입소현황'!J38</f>
        <v/>
      </c>
      <c r="I58" s="75" t="str">
        <f>'시설입소현황'!N38</f>
        <v/>
      </c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</row>
    <row r="59" hidden="1">
      <c r="A59" s="71"/>
      <c r="B59" s="75">
        <f>MONTH('시설입소현황'!C39)</f>
        <v>12</v>
      </c>
      <c r="C59" s="75" t="str">
        <f>'시설입소현황'!D39</f>
        <v/>
      </c>
      <c r="D59" s="75" t="str">
        <f>'시설입소현황'!E39</f>
        <v/>
      </c>
      <c r="E59" s="75" t="str">
        <f>'시설입소현황'!F39</f>
        <v/>
      </c>
      <c r="F59" s="75" t="str">
        <f>'시설입소현황'!G39</f>
        <v/>
      </c>
      <c r="G59" s="75" t="str">
        <f>'시설입소현황'!I39</f>
        <v/>
      </c>
      <c r="H59" s="371" t="str">
        <f>'시설입소현황'!J39</f>
        <v/>
      </c>
      <c r="I59" s="75" t="str">
        <f>'시설입소현황'!N39</f>
        <v/>
      </c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</row>
    <row r="60" hidden="1">
      <c r="A60" s="71"/>
      <c r="B60" s="75">
        <f>MONTH('시설입소현황'!C40)</f>
        <v>12</v>
      </c>
      <c r="C60" s="75" t="str">
        <f>'시설입소현황'!D40</f>
        <v/>
      </c>
      <c r="D60" s="75" t="str">
        <f>'시설입소현황'!E40</f>
        <v/>
      </c>
      <c r="E60" s="75" t="str">
        <f>'시설입소현황'!F40</f>
        <v/>
      </c>
      <c r="F60" s="75" t="str">
        <f>'시설입소현황'!G40</f>
        <v/>
      </c>
      <c r="G60" s="75" t="str">
        <f>'시설입소현황'!I40</f>
        <v/>
      </c>
      <c r="H60" s="371" t="str">
        <f>'시설입소현황'!J40</f>
        <v/>
      </c>
      <c r="I60" s="75" t="str">
        <f>'시설입소현황'!N40</f>
        <v/>
      </c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</row>
    <row r="61" hidden="1">
      <c r="A61" s="71"/>
      <c r="B61" s="75">
        <f>MONTH('시설입소현황'!C41)</f>
        <v>12</v>
      </c>
      <c r="C61" s="75" t="str">
        <f>'시설입소현황'!D41</f>
        <v/>
      </c>
      <c r="D61" s="75" t="str">
        <f>'시설입소현황'!E41</f>
        <v/>
      </c>
      <c r="E61" s="75" t="str">
        <f>'시설입소현황'!F41</f>
        <v/>
      </c>
      <c r="F61" s="75" t="str">
        <f>'시설입소현황'!G41</f>
        <v/>
      </c>
      <c r="G61" s="75" t="str">
        <f>'시설입소현황'!I41</f>
        <v/>
      </c>
      <c r="H61" s="371" t="str">
        <f>'시설입소현황'!J41</f>
        <v/>
      </c>
      <c r="I61" s="75" t="str">
        <f>'시설입소현황'!N41</f>
        <v/>
      </c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</row>
    <row r="62" hidden="1">
      <c r="A62" s="71"/>
      <c r="B62" s="75">
        <f>MONTH('시설입소현황'!C42)</f>
        <v>12</v>
      </c>
      <c r="C62" s="75" t="str">
        <f>'시설입소현황'!D42</f>
        <v/>
      </c>
      <c r="D62" s="75" t="str">
        <f>'시설입소현황'!E42</f>
        <v/>
      </c>
      <c r="E62" s="75" t="str">
        <f>'시설입소현황'!F42</f>
        <v/>
      </c>
      <c r="F62" s="75" t="str">
        <f>'시설입소현황'!G42</f>
        <v/>
      </c>
      <c r="G62" s="75" t="str">
        <f>'시설입소현황'!I42</f>
        <v/>
      </c>
      <c r="H62" s="371" t="str">
        <f>'시설입소현황'!J42</f>
        <v/>
      </c>
      <c r="I62" s="75" t="str">
        <f>'시설입소현황'!N42</f>
        <v/>
      </c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</row>
    <row r="63" hidden="1">
      <c r="A63" s="71"/>
      <c r="B63" s="75">
        <f>MONTH('시설입소현황'!C43)</f>
        <v>12</v>
      </c>
      <c r="C63" s="75" t="str">
        <f>'시설입소현황'!D43</f>
        <v/>
      </c>
      <c r="D63" s="75" t="str">
        <f>'시설입소현황'!E43</f>
        <v/>
      </c>
      <c r="E63" s="75" t="str">
        <f>'시설입소현황'!F43</f>
        <v/>
      </c>
      <c r="F63" s="75" t="str">
        <f>'시설입소현황'!G43</f>
        <v/>
      </c>
      <c r="G63" s="75" t="str">
        <f>'시설입소현황'!I43</f>
        <v/>
      </c>
      <c r="H63" s="371" t="str">
        <f>'시설입소현황'!J43</f>
        <v/>
      </c>
      <c r="I63" s="75" t="str">
        <f>'시설입소현황'!N43</f>
        <v/>
      </c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</row>
    <row r="64" hidden="1">
      <c r="A64" s="71"/>
      <c r="B64" s="75">
        <f>MONTH('시설입소현황'!C44)</f>
        <v>12</v>
      </c>
      <c r="C64" s="75" t="str">
        <f>'시설입소현황'!D44</f>
        <v/>
      </c>
      <c r="D64" s="75" t="str">
        <f>'시설입소현황'!E44</f>
        <v/>
      </c>
      <c r="E64" s="75" t="str">
        <f>'시설입소현황'!F44</f>
        <v/>
      </c>
      <c r="F64" s="75" t="str">
        <f>'시설입소현황'!G44</f>
        <v/>
      </c>
      <c r="G64" s="75" t="str">
        <f>'시설입소현황'!I44</f>
        <v/>
      </c>
      <c r="H64" s="371" t="str">
        <f>'시설입소현황'!J44</f>
        <v/>
      </c>
      <c r="I64" s="75" t="str">
        <f>'시설입소현황'!N44</f>
        <v/>
      </c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</row>
    <row r="65" hidden="1">
      <c r="A65" s="71"/>
      <c r="B65" s="75">
        <f>MONTH('시설입소현황'!C45)</f>
        <v>12</v>
      </c>
      <c r="C65" s="75" t="str">
        <f>'시설입소현황'!D45</f>
        <v/>
      </c>
      <c r="D65" s="75" t="str">
        <f>'시설입소현황'!E45</f>
        <v/>
      </c>
      <c r="E65" s="75" t="str">
        <f>'시설입소현황'!F45</f>
        <v/>
      </c>
      <c r="F65" s="75" t="str">
        <f>'시설입소현황'!G45</f>
        <v/>
      </c>
      <c r="G65" s="75" t="str">
        <f>'시설입소현황'!I45</f>
        <v/>
      </c>
      <c r="H65" s="371" t="str">
        <f>'시설입소현황'!J45</f>
        <v/>
      </c>
      <c r="I65" s="75" t="str">
        <f>'시설입소현황'!N45</f>
        <v/>
      </c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</row>
    <row r="66" hidden="1">
      <c r="A66" s="71"/>
      <c r="B66" s="75">
        <f>MONTH('시설입소현황'!C46)</f>
        <v>12</v>
      </c>
      <c r="C66" s="75" t="str">
        <f>'시설입소현황'!D46</f>
        <v/>
      </c>
      <c r="D66" s="75" t="str">
        <f>'시설입소현황'!E46</f>
        <v/>
      </c>
      <c r="E66" s="75" t="str">
        <f>'시설입소현황'!F46</f>
        <v/>
      </c>
      <c r="F66" s="75" t="str">
        <f>'시설입소현황'!G46</f>
        <v/>
      </c>
      <c r="G66" s="75" t="str">
        <f>'시설입소현황'!I46</f>
        <v/>
      </c>
      <c r="H66" s="371" t="str">
        <f>'시설입소현황'!J46</f>
        <v/>
      </c>
      <c r="I66" s="75" t="str">
        <f>'시설입소현황'!N46</f>
        <v/>
      </c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</row>
    <row r="67" hidden="1">
      <c r="A67" s="71"/>
      <c r="B67" s="75">
        <f>MONTH('시설입소현황'!C47)</f>
        <v>12</v>
      </c>
      <c r="C67" s="75" t="str">
        <f>'시설입소현황'!D47</f>
        <v/>
      </c>
      <c r="D67" s="75" t="str">
        <f>'시설입소현황'!E47</f>
        <v/>
      </c>
      <c r="E67" s="75" t="str">
        <f>'시설입소현황'!F47</f>
        <v/>
      </c>
      <c r="F67" s="75" t="str">
        <f>'시설입소현황'!G47</f>
        <v/>
      </c>
      <c r="G67" s="75" t="str">
        <f>'시설입소현황'!I47</f>
        <v/>
      </c>
      <c r="H67" s="371" t="str">
        <f>'시설입소현황'!J47</f>
        <v/>
      </c>
      <c r="I67" s="75" t="str">
        <f>'시설입소현황'!N47</f>
        <v/>
      </c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</row>
    <row r="68" hidden="1">
      <c r="A68" s="71"/>
      <c r="B68" s="75">
        <f>MONTH('시설입소현황'!C48)</f>
        <v>12</v>
      </c>
      <c r="C68" s="75" t="str">
        <f>'시설입소현황'!D48</f>
        <v/>
      </c>
      <c r="D68" s="75" t="str">
        <f>'시설입소현황'!E48</f>
        <v/>
      </c>
      <c r="E68" s="75" t="str">
        <f>'시설입소현황'!F48</f>
        <v/>
      </c>
      <c r="F68" s="75" t="str">
        <f>'시설입소현황'!G48</f>
        <v/>
      </c>
      <c r="G68" s="75" t="str">
        <f>'시설입소현황'!I48</f>
        <v/>
      </c>
      <c r="H68" s="371" t="str">
        <f>'시설입소현황'!J48</f>
        <v/>
      </c>
      <c r="I68" s="75" t="str">
        <f>'시설입소현황'!N48</f>
        <v/>
      </c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</row>
    <row r="69" hidden="1">
      <c r="A69" s="71"/>
      <c r="B69" s="75">
        <f>MONTH('시설입소현황'!C49)</f>
        <v>12</v>
      </c>
      <c r="C69" s="75" t="str">
        <f>'시설입소현황'!D49</f>
        <v/>
      </c>
      <c r="D69" s="75" t="str">
        <f>'시설입소현황'!E49</f>
        <v/>
      </c>
      <c r="E69" s="75" t="str">
        <f>'시설입소현황'!F49</f>
        <v/>
      </c>
      <c r="F69" s="75" t="str">
        <f>'시설입소현황'!G49</f>
        <v/>
      </c>
      <c r="G69" s="75" t="str">
        <f>'시설입소현황'!I49</f>
        <v/>
      </c>
      <c r="H69" s="371" t="str">
        <f>'시설입소현황'!J49</f>
        <v/>
      </c>
      <c r="I69" s="75" t="str">
        <f>'시설입소현황'!N49</f>
        <v/>
      </c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</row>
    <row r="70" hidden="1">
      <c r="A70" s="71"/>
      <c r="B70" s="75">
        <f>MONTH('시설입소현황'!C50)</f>
        <v>12</v>
      </c>
      <c r="C70" s="75" t="str">
        <f>'시설입소현황'!D50</f>
        <v/>
      </c>
      <c r="D70" s="75" t="str">
        <f>'시설입소현황'!E50</f>
        <v/>
      </c>
      <c r="E70" s="75" t="str">
        <f>'시설입소현황'!F50</f>
        <v/>
      </c>
      <c r="F70" s="75" t="str">
        <f>'시설입소현황'!G50</f>
        <v/>
      </c>
      <c r="G70" s="75" t="str">
        <f>'시설입소현황'!I50</f>
        <v/>
      </c>
      <c r="H70" s="371" t="str">
        <f>'시설입소현황'!J50</f>
        <v/>
      </c>
      <c r="I70" s="75" t="str">
        <f>'시설입소현황'!N50</f>
        <v/>
      </c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</row>
    <row r="71" hidden="1">
      <c r="A71" s="71"/>
      <c r="B71" s="75">
        <f>MONTH('시설입소현황'!C51)</f>
        <v>12</v>
      </c>
      <c r="C71" s="75" t="str">
        <f>'시설입소현황'!D51</f>
        <v/>
      </c>
      <c r="D71" s="75" t="str">
        <f>'시설입소현황'!E51</f>
        <v/>
      </c>
      <c r="E71" s="75" t="str">
        <f>'시설입소현황'!F51</f>
        <v/>
      </c>
      <c r="F71" s="75" t="str">
        <f>'시설입소현황'!G51</f>
        <v/>
      </c>
      <c r="G71" s="75" t="str">
        <f>'시설입소현황'!I51</f>
        <v/>
      </c>
      <c r="H71" s="371" t="str">
        <f>'시설입소현황'!J51</f>
        <v/>
      </c>
      <c r="I71" s="75" t="str">
        <f>'시설입소현황'!N51</f>
        <v/>
      </c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</row>
    <row r="72" hidden="1">
      <c r="A72" s="71"/>
      <c r="B72" s="75">
        <f>MONTH('시설입소현황'!C52)</f>
        <v>12</v>
      </c>
      <c r="C72" s="75" t="str">
        <f>'시설입소현황'!D52</f>
        <v/>
      </c>
      <c r="D72" s="75" t="str">
        <f>'시설입소현황'!E52</f>
        <v/>
      </c>
      <c r="E72" s="75" t="str">
        <f>'시설입소현황'!F52</f>
        <v/>
      </c>
      <c r="F72" s="75" t="str">
        <f>'시설입소현황'!G52</f>
        <v/>
      </c>
      <c r="G72" s="75" t="str">
        <f>'시설입소현황'!I52</f>
        <v/>
      </c>
      <c r="H72" s="371" t="str">
        <f>'시설입소현황'!J52</f>
        <v/>
      </c>
      <c r="I72" s="75" t="str">
        <f>'시설입소현황'!N52</f>
        <v/>
      </c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</row>
    <row r="73" hidden="1">
      <c r="A73" s="71"/>
      <c r="B73" s="75">
        <f>MONTH('시설입소현황'!C53)</f>
        <v>12</v>
      </c>
      <c r="C73" s="75" t="str">
        <f>'시설입소현황'!D53</f>
        <v/>
      </c>
      <c r="D73" s="75" t="str">
        <f>'시설입소현황'!E53</f>
        <v/>
      </c>
      <c r="E73" s="75" t="str">
        <f>'시설입소현황'!F53</f>
        <v/>
      </c>
      <c r="F73" s="75" t="str">
        <f>'시설입소현황'!G53</f>
        <v/>
      </c>
      <c r="G73" s="75" t="str">
        <f>'시설입소현황'!I53</f>
        <v/>
      </c>
      <c r="H73" s="371" t="str">
        <f>'시설입소현황'!J53</f>
        <v/>
      </c>
      <c r="I73" s="75" t="str">
        <f>'시설입소현황'!N53</f>
        <v/>
      </c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</row>
    <row r="74" hidden="1">
      <c r="A74" s="71"/>
      <c r="B74" s="75">
        <f>MONTH('시설입소현황'!C54)</f>
        <v>12</v>
      </c>
      <c r="C74" s="75" t="str">
        <f>'시설입소현황'!D54</f>
        <v/>
      </c>
      <c r="D74" s="75" t="str">
        <f>'시설입소현황'!E54</f>
        <v/>
      </c>
      <c r="E74" s="75" t="str">
        <f>'시설입소현황'!F54</f>
        <v/>
      </c>
      <c r="F74" s="75" t="str">
        <f>'시설입소현황'!G54</f>
        <v/>
      </c>
      <c r="G74" s="75" t="str">
        <f>'시설입소현황'!I54</f>
        <v/>
      </c>
      <c r="H74" s="371" t="str">
        <f>'시설입소현황'!J54</f>
        <v/>
      </c>
      <c r="I74" s="75" t="str">
        <f>'시설입소현황'!N54</f>
        <v/>
      </c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</row>
    <row r="75" hidden="1">
      <c r="A75" s="71"/>
      <c r="B75" s="75">
        <f>MONTH('시설입소현황'!C55)</f>
        <v>12</v>
      </c>
      <c r="C75" s="75" t="str">
        <f>'시설입소현황'!D55</f>
        <v/>
      </c>
      <c r="D75" s="75" t="str">
        <f>'시설입소현황'!E55</f>
        <v/>
      </c>
      <c r="E75" s="75" t="str">
        <f>'시설입소현황'!F55</f>
        <v/>
      </c>
      <c r="F75" s="75" t="str">
        <f>'시설입소현황'!G55</f>
        <v/>
      </c>
      <c r="G75" s="75" t="str">
        <f>'시설입소현황'!I55</f>
        <v/>
      </c>
      <c r="H75" s="371" t="str">
        <f>'시설입소현황'!J55</f>
        <v/>
      </c>
      <c r="I75" s="75" t="str">
        <f>'시설입소현황'!N55</f>
        <v/>
      </c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</row>
    <row r="76" hidden="1">
      <c r="A76" s="71"/>
      <c r="B76" s="75">
        <f>MONTH('시설입소현황'!C56)</f>
        <v>12</v>
      </c>
      <c r="C76" s="75" t="str">
        <f>'시설입소현황'!D56</f>
        <v/>
      </c>
      <c r="D76" s="75" t="str">
        <f>'시설입소현황'!E56</f>
        <v/>
      </c>
      <c r="E76" s="75" t="str">
        <f>'시설입소현황'!F56</f>
        <v/>
      </c>
      <c r="F76" s="75" t="str">
        <f>'시설입소현황'!G56</f>
        <v/>
      </c>
      <c r="G76" s="75" t="str">
        <f>'시설입소현황'!I56</f>
        <v/>
      </c>
      <c r="H76" s="371" t="str">
        <f>'시설입소현황'!J56</f>
        <v/>
      </c>
      <c r="I76" s="75" t="str">
        <f>'시설입소현황'!N56</f>
        <v/>
      </c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</row>
    <row r="77" hidden="1">
      <c r="A77" s="71"/>
      <c r="B77" s="75">
        <f>MONTH('시설입소현황'!C57)</f>
        <v>12</v>
      </c>
      <c r="C77" s="75" t="str">
        <f>'시설입소현황'!D57</f>
        <v/>
      </c>
      <c r="D77" s="75" t="str">
        <f>'시설입소현황'!E57</f>
        <v/>
      </c>
      <c r="E77" s="75" t="str">
        <f>'시설입소현황'!F57</f>
        <v/>
      </c>
      <c r="F77" s="75" t="str">
        <f>'시설입소현황'!G57</f>
        <v/>
      </c>
      <c r="G77" s="75" t="str">
        <f>'시설입소현황'!I57</f>
        <v/>
      </c>
      <c r="H77" s="371" t="str">
        <f>'시설입소현황'!J57</f>
        <v/>
      </c>
      <c r="I77" s="75" t="str">
        <f>'시설입소현황'!N57</f>
        <v/>
      </c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</row>
    <row r="78" hidden="1">
      <c r="A78" s="71"/>
      <c r="B78" s="75">
        <f>MONTH('시설입소현황'!C58)</f>
        <v>12</v>
      </c>
      <c r="C78" s="75" t="str">
        <f>'시설입소현황'!D58</f>
        <v/>
      </c>
      <c r="D78" s="75" t="str">
        <f>'시설입소현황'!E58</f>
        <v/>
      </c>
      <c r="E78" s="75" t="str">
        <f>'시설입소현황'!F58</f>
        <v/>
      </c>
      <c r="F78" s="75" t="str">
        <f>'시설입소현황'!G58</f>
        <v/>
      </c>
      <c r="G78" s="75" t="str">
        <f>'시설입소현황'!I58</f>
        <v/>
      </c>
      <c r="H78" s="371" t="str">
        <f>'시설입소현황'!J58</f>
        <v/>
      </c>
      <c r="I78" s="75" t="str">
        <f>'시설입소현황'!N58</f>
        <v/>
      </c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</row>
    <row r="79" hidden="1">
      <c r="A79" s="71"/>
      <c r="B79" s="75">
        <f>MONTH('시설입소현황'!C59)</f>
        <v>12</v>
      </c>
      <c r="C79" s="75" t="str">
        <f>'시설입소현황'!D59</f>
        <v/>
      </c>
      <c r="D79" s="75" t="str">
        <f>'시설입소현황'!E59</f>
        <v/>
      </c>
      <c r="E79" s="75" t="str">
        <f>'시설입소현황'!F59</f>
        <v/>
      </c>
      <c r="F79" s="75" t="str">
        <f>'시설입소현황'!G59</f>
        <v/>
      </c>
      <c r="G79" s="75" t="str">
        <f>'시설입소현황'!I59</f>
        <v/>
      </c>
      <c r="H79" s="371" t="str">
        <f>'시설입소현황'!J59</f>
        <v/>
      </c>
      <c r="I79" s="75" t="str">
        <f>'시설입소현황'!N59</f>
        <v/>
      </c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</row>
    <row r="80" hidden="1">
      <c r="A80" s="71"/>
      <c r="B80" s="75">
        <f>MONTH('시설입소현황'!C60)</f>
        <v>12</v>
      </c>
      <c r="C80" s="75" t="str">
        <f>'시설입소현황'!D60</f>
        <v/>
      </c>
      <c r="D80" s="75" t="str">
        <f>'시설입소현황'!E60</f>
        <v/>
      </c>
      <c r="E80" s="75" t="str">
        <f>'시설입소현황'!F60</f>
        <v/>
      </c>
      <c r="F80" s="75" t="str">
        <f>'시설입소현황'!G60</f>
        <v/>
      </c>
      <c r="G80" s="75" t="str">
        <f>'시설입소현황'!I60</f>
        <v/>
      </c>
      <c r="H80" s="371" t="str">
        <f>'시설입소현황'!J60</f>
        <v/>
      </c>
      <c r="I80" s="75" t="str">
        <f>'시설입소현황'!N60</f>
        <v/>
      </c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</row>
    <row r="81" hidden="1">
      <c r="A81" s="71"/>
      <c r="B81" s="75">
        <f>MONTH('시설입소현황'!C61)</f>
        <v>12</v>
      </c>
      <c r="C81" s="75" t="str">
        <f>'시설입소현황'!D61</f>
        <v/>
      </c>
      <c r="D81" s="75" t="str">
        <f>'시설입소현황'!E61</f>
        <v/>
      </c>
      <c r="E81" s="75" t="str">
        <f>'시설입소현황'!F61</f>
        <v/>
      </c>
      <c r="F81" s="75" t="str">
        <f>'시설입소현황'!G61</f>
        <v/>
      </c>
      <c r="G81" s="75" t="str">
        <f>'시설입소현황'!I61</f>
        <v/>
      </c>
      <c r="H81" s="371" t="str">
        <f>'시설입소현황'!J61</f>
        <v/>
      </c>
      <c r="I81" s="75" t="str">
        <f>'시설입소현황'!N61</f>
        <v/>
      </c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</row>
    <row r="82" hidden="1">
      <c r="A82" s="71"/>
      <c r="B82" s="75">
        <f>MONTH('시설입소현황'!C62)</f>
        <v>12</v>
      </c>
      <c r="C82" s="75" t="str">
        <f>'시설입소현황'!D62</f>
        <v/>
      </c>
      <c r="D82" s="75" t="str">
        <f>'시설입소현황'!E62</f>
        <v/>
      </c>
      <c r="E82" s="75" t="str">
        <f>'시설입소현황'!F62</f>
        <v/>
      </c>
      <c r="F82" s="75" t="str">
        <f>'시설입소현황'!G62</f>
        <v/>
      </c>
      <c r="G82" s="75" t="str">
        <f>'시설입소현황'!I62</f>
        <v/>
      </c>
      <c r="H82" s="371" t="str">
        <f>'시설입소현황'!J62</f>
        <v/>
      </c>
      <c r="I82" s="75" t="str">
        <f>'시설입소현황'!N62</f>
        <v/>
      </c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</row>
    <row r="83" hidden="1">
      <c r="A83" s="71"/>
      <c r="B83" s="75">
        <f>MONTH('시설입소현황'!C63)</f>
        <v>12</v>
      </c>
      <c r="C83" s="75" t="str">
        <f>'시설입소현황'!D63</f>
        <v/>
      </c>
      <c r="D83" s="75" t="str">
        <f>'시설입소현황'!E63</f>
        <v/>
      </c>
      <c r="E83" s="75" t="str">
        <f>'시설입소현황'!F63</f>
        <v/>
      </c>
      <c r="F83" s="75" t="str">
        <f>'시설입소현황'!G63</f>
        <v/>
      </c>
      <c r="G83" s="75" t="str">
        <f>'시설입소현황'!I63</f>
        <v/>
      </c>
      <c r="H83" s="371" t="str">
        <f>'시설입소현황'!J63</f>
        <v/>
      </c>
      <c r="I83" s="75" t="str">
        <f>'시설입소현황'!N63</f>
        <v/>
      </c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</row>
    <row r="84" hidden="1">
      <c r="A84" s="71"/>
      <c r="B84" s="75">
        <f>MONTH('시설입소현황'!C64)</f>
        <v>12</v>
      </c>
      <c r="C84" s="75" t="str">
        <f>'시설입소현황'!D64</f>
        <v/>
      </c>
      <c r="D84" s="75" t="str">
        <f>'시설입소현황'!E64</f>
        <v/>
      </c>
      <c r="E84" s="75" t="str">
        <f>'시설입소현황'!F64</f>
        <v/>
      </c>
      <c r="F84" s="75" t="str">
        <f>'시설입소현황'!G64</f>
        <v/>
      </c>
      <c r="G84" s="75" t="str">
        <f>'시설입소현황'!I64</f>
        <v/>
      </c>
      <c r="H84" s="371" t="str">
        <f>'시설입소현황'!J64</f>
        <v/>
      </c>
      <c r="I84" s="75" t="str">
        <f>'시설입소현황'!N64</f>
        <v/>
      </c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</row>
    <row r="85" hidden="1">
      <c r="A85" s="71"/>
      <c r="B85" s="75">
        <f>MONTH('시설입소현황'!C65)</f>
        <v>12</v>
      </c>
      <c r="C85" s="75" t="str">
        <f>'시설입소현황'!D65</f>
        <v/>
      </c>
      <c r="D85" s="75" t="str">
        <f>'시설입소현황'!E65</f>
        <v/>
      </c>
      <c r="E85" s="75" t="str">
        <f>'시설입소현황'!F65</f>
        <v/>
      </c>
      <c r="F85" s="75" t="str">
        <f>'시설입소현황'!G65</f>
        <v/>
      </c>
      <c r="G85" s="75" t="str">
        <f>'시설입소현황'!I65</f>
        <v/>
      </c>
      <c r="H85" s="371" t="str">
        <f>'시설입소현황'!J65</f>
        <v/>
      </c>
      <c r="I85" s="75" t="str">
        <f>'시설입소현황'!N65</f>
        <v/>
      </c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</row>
    <row r="86" hidden="1">
      <c r="A86" s="71"/>
      <c r="B86" s="75">
        <f>MONTH('시설입소현황'!C66)</f>
        <v>12</v>
      </c>
      <c r="C86" s="75" t="str">
        <f>'시설입소현황'!D66</f>
        <v/>
      </c>
      <c r="D86" s="75" t="str">
        <f>'시설입소현황'!E66</f>
        <v/>
      </c>
      <c r="E86" s="75" t="str">
        <f>'시설입소현황'!F66</f>
        <v/>
      </c>
      <c r="F86" s="75" t="str">
        <f>'시설입소현황'!G66</f>
        <v/>
      </c>
      <c r="G86" s="75" t="str">
        <f>'시설입소현황'!I66</f>
        <v/>
      </c>
      <c r="H86" s="371" t="str">
        <f>'시설입소현황'!J66</f>
        <v/>
      </c>
      <c r="I86" s="75" t="str">
        <f>'시설입소현황'!N66</f>
        <v/>
      </c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</row>
    <row r="87" hidden="1">
      <c r="A87" s="71"/>
      <c r="B87" s="75">
        <f>MONTH('시설입소현황'!C67)</f>
        <v>12</v>
      </c>
      <c r="C87" s="75" t="str">
        <f>'시설입소현황'!D67</f>
        <v/>
      </c>
      <c r="D87" s="75" t="str">
        <f>'시설입소현황'!E67</f>
        <v/>
      </c>
      <c r="E87" s="75" t="str">
        <f>'시설입소현황'!F67</f>
        <v/>
      </c>
      <c r="F87" s="75" t="str">
        <f>'시설입소현황'!G67</f>
        <v/>
      </c>
      <c r="G87" s="75" t="str">
        <f>'시설입소현황'!I67</f>
        <v/>
      </c>
      <c r="H87" s="371" t="str">
        <f>'시설입소현황'!J67</f>
        <v/>
      </c>
      <c r="I87" s="75" t="str">
        <f>'시설입소현황'!N67</f>
        <v/>
      </c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</row>
    <row r="88" hidden="1">
      <c r="A88" s="71"/>
      <c r="B88" s="75">
        <f>MONTH('시설입소현황'!C68)</f>
        <v>12</v>
      </c>
      <c r="C88" s="75" t="str">
        <f>'시설입소현황'!D68</f>
        <v/>
      </c>
      <c r="D88" s="75" t="str">
        <f>'시설입소현황'!E68</f>
        <v/>
      </c>
      <c r="E88" s="75" t="str">
        <f>'시설입소현황'!F68</f>
        <v/>
      </c>
      <c r="F88" s="75" t="str">
        <f>'시설입소현황'!G68</f>
        <v/>
      </c>
      <c r="G88" s="75" t="str">
        <f>'시설입소현황'!I68</f>
        <v/>
      </c>
      <c r="H88" s="371" t="str">
        <f>'시설입소현황'!J68</f>
        <v/>
      </c>
      <c r="I88" s="75" t="str">
        <f>'시설입소현황'!N68</f>
        <v/>
      </c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</row>
    <row r="89" hidden="1">
      <c r="A89" s="71"/>
      <c r="B89" s="75">
        <f>MONTH('시설입소현황'!C69)</f>
        <v>12</v>
      </c>
      <c r="C89" s="75" t="str">
        <f>'시설입소현황'!D69</f>
        <v/>
      </c>
      <c r="D89" s="75" t="str">
        <f>'시설입소현황'!E69</f>
        <v/>
      </c>
      <c r="E89" s="75" t="str">
        <f>'시설입소현황'!F69</f>
        <v/>
      </c>
      <c r="F89" s="75" t="str">
        <f>'시설입소현황'!G69</f>
        <v/>
      </c>
      <c r="G89" s="75" t="str">
        <f>'시설입소현황'!I69</f>
        <v/>
      </c>
      <c r="H89" s="371" t="str">
        <f>'시설입소현황'!J69</f>
        <v/>
      </c>
      <c r="I89" s="75" t="str">
        <f>'시설입소현황'!N69</f>
        <v/>
      </c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</row>
    <row r="90" hidden="1">
      <c r="A90" s="71"/>
      <c r="B90" s="75">
        <f>MONTH('시설입소현황'!C70)</f>
        <v>12</v>
      </c>
      <c r="C90" s="75" t="str">
        <f>'시설입소현황'!D70</f>
        <v/>
      </c>
      <c r="D90" s="75" t="str">
        <f>'시설입소현황'!E70</f>
        <v/>
      </c>
      <c r="E90" s="75" t="str">
        <f>'시설입소현황'!F70</f>
        <v/>
      </c>
      <c r="F90" s="75" t="str">
        <f>'시설입소현황'!G70</f>
        <v/>
      </c>
      <c r="G90" s="75" t="str">
        <f>'시설입소현황'!I70</f>
        <v/>
      </c>
      <c r="H90" s="371" t="str">
        <f>'시설입소현황'!J70</f>
        <v/>
      </c>
      <c r="I90" s="75" t="str">
        <f>'시설입소현황'!N70</f>
        <v/>
      </c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</row>
    <row r="91" hidden="1">
      <c r="A91" s="71"/>
      <c r="B91" s="75">
        <f>MONTH('시설입소현황'!C71)</f>
        <v>12</v>
      </c>
      <c r="C91" s="75" t="str">
        <f>'시설입소현황'!D71</f>
        <v/>
      </c>
      <c r="D91" s="75" t="str">
        <f>'시설입소현황'!E71</f>
        <v/>
      </c>
      <c r="E91" s="75" t="str">
        <f>'시설입소현황'!F71</f>
        <v/>
      </c>
      <c r="F91" s="75" t="str">
        <f>'시설입소현황'!G71</f>
        <v/>
      </c>
      <c r="G91" s="75" t="str">
        <f>'시설입소현황'!I71</f>
        <v/>
      </c>
      <c r="H91" s="371" t="str">
        <f>'시설입소현황'!J71</f>
        <v/>
      </c>
      <c r="I91" s="75" t="str">
        <f>'시설입소현황'!N71</f>
        <v/>
      </c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</row>
    <row r="92" hidden="1">
      <c r="A92" s="71"/>
      <c r="B92" s="75">
        <f>MONTH('시설입소현황'!C72)</f>
        <v>12</v>
      </c>
      <c r="C92" s="75" t="str">
        <f>'시설입소현황'!D72</f>
        <v/>
      </c>
      <c r="D92" s="75" t="str">
        <f>'시설입소현황'!E72</f>
        <v/>
      </c>
      <c r="E92" s="75" t="str">
        <f>'시설입소현황'!F72</f>
        <v/>
      </c>
      <c r="F92" s="75" t="str">
        <f>'시설입소현황'!G72</f>
        <v/>
      </c>
      <c r="G92" s="75" t="str">
        <f>'시설입소현황'!I72</f>
        <v/>
      </c>
      <c r="H92" s="371" t="str">
        <f>'시설입소현황'!J72</f>
        <v/>
      </c>
      <c r="I92" s="75" t="str">
        <f>'시설입소현황'!N72</f>
        <v/>
      </c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</row>
    <row r="93" hidden="1">
      <c r="A93" s="71"/>
      <c r="B93" s="75">
        <f>MONTH('시설입소현황'!C73)</f>
        <v>12</v>
      </c>
      <c r="C93" s="75" t="str">
        <f>'시설입소현황'!D73</f>
        <v/>
      </c>
      <c r="D93" s="75" t="str">
        <f>'시설입소현황'!E73</f>
        <v/>
      </c>
      <c r="E93" s="75" t="str">
        <f>'시설입소현황'!F73</f>
        <v/>
      </c>
      <c r="F93" s="75" t="str">
        <f>'시설입소현황'!G73</f>
        <v/>
      </c>
      <c r="G93" s="75" t="str">
        <f>'시설입소현황'!I73</f>
        <v/>
      </c>
      <c r="H93" s="371" t="str">
        <f>'시설입소현황'!J73</f>
        <v/>
      </c>
      <c r="I93" s="75" t="str">
        <f>'시설입소현황'!N73</f>
        <v/>
      </c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</row>
    <row r="94" hidden="1">
      <c r="A94" s="71"/>
      <c r="B94" s="75">
        <f>MONTH('시설입소현황'!C74)</f>
        <v>12</v>
      </c>
      <c r="C94" s="75" t="str">
        <f>'시설입소현황'!D74</f>
        <v/>
      </c>
      <c r="D94" s="75" t="str">
        <f>'시설입소현황'!E74</f>
        <v/>
      </c>
      <c r="E94" s="75" t="str">
        <f>'시설입소현황'!F74</f>
        <v/>
      </c>
      <c r="F94" s="75" t="str">
        <f>'시설입소현황'!G74</f>
        <v/>
      </c>
      <c r="G94" s="75" t="str">
        <f>'시설입소현황'!I74</f>
        <v/>
      </c>
      <c r="H94" s="371" t="str">
        <f>'시설입소현황'!J74</f>
        <v/>
      </c>
      <c r="I94" s="75" t="str">
        <f>'시설입소현황'!N74</f>
        <v/>
      </c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</row>
    <row r="95" hidden="1">
      <c r="A95" s="71"/>
      <c r="B95" s="75">
        <f>MONTH('시설입소현황'!C75)</f>
        <v>12</v>
      </c>
      <c r="C95" s="75" t="str">
        <f>'시설입소현황'!D75</f>
        <v/>
      </c>
      <c r="D95" s="75" t="str">
        <f>'시설입소현황'!E75</f>
        <v/>
      </c>
      <c r="E95" s="75" t="str">
        <f>'시설입소현황'!F75</f>
        <v/>
      </c>
      <c r="F95" s="75" t="str">
        <f>'시설입소현황'!G75</f>
        <v/>
      </c>
      <c r="G95" s="75" t="str">
        <f>'시설입소현황'!I75</f>
        <v/>
      </c>
      <c r="H95" s="371" t="str">
        <f>'시설입소현황'!J75</f>
        <v/>
      </c>
      <c r="I95" s="75" t="str">
        <f>'시설입소현황'!N75</f>
        <v/>
      </c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</row>
    <row r="96" hidden="1">
      <c r="A96" s="71"/>
      <c r="B96" s="75">
        <f>MONTH('시설입소현황'!C76)</f>
        <v>12</v>
      </c>
      <c r="C96" s="75" t="str">
        <f>'시설입소현황'!D76</f>
        <v/>
      </c>
      <c r="D96" s="75" t="str">
        <f>'시설입소현황'!E76</f>
        <v/>
      </c>
      <c r="E96" s="75" t="str">
        <f>'시설입소현황'!F76</f>
        <v/>
      </c>
      <c r="F96" s="75" t="str">
        <f>'시설입소현황'!G76</f>
        <v/>
      </c>
      <c r="G96" s="75" t="str">
        <f>'시설입소현황'!I76</f>
        <v/>
      </c>
      <c r="H96" s="371" t="str">
        <f>'시설입소현황'!J76</f>
        <v/>
      </c>
      <c r="I96" s="75" t="str">
        <f>'시설입소현황'!N76</f>
        <v/>
      </c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</row>
    <row r="97" hidden="1">
      <c r="A97" s="71"/>
      <c r="B97" s="75">
        <f>MONTH('시설입소현황'!C77)</f>
        <v>12</v>
      </c>
      <c r="C97" s="75" t="str">
        <f>'시설입소현황'!D77</f>
        <v/>
      </c>
      <c r="D97" s="75" t="str">
        <f>'시설입소현황'!E77</f>
        <v/>
      </c>
      <c r="E97" s="75" t="str">
        <f>'시설입소현황'!F77</f>
        <v/>
      </c>
      <c r="F97" s="75" t="str">
        <f>'시설입소현황'!G77</f>
        <v/>
      </c>
      <c r="G97" s="75" t="str">
        <f>'시설입소현황'!I77</f>
        <v/>
      </c>
      <c r="H97" s="371" t="str">
        <f>'시설입소현황'!J77</f>
        <v/>
      </c>
      <c r="I97" s="75" t="str">
        <f>'시설입소현황'!N77</f>
        <v/>
      </c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</row>
    <row r="98" hidden="1">
      <c r="A98" s="71"/>
      <c r="B98" s="75">
        <f>MONTH('시설입소현황'!C78)</f>
        <v>12</v>
      </c>
      <c r="C98" s="75" t="str">
        <f>'시설입소현황'!D78</f>
        <v/>
      </c>
      <c r="D98" s="75" t="str">
        <f>'시설입소현황'!E78</f>
        <v/>
      </c>
      <c r="E98" s="75" t="str">
        <f>'시설입소현황'!F78</f>
        <v/>
      </c>
      <c r="F98" s="75" t="str">
        <f>'시설입소현황'!G78</f>
        <v/>
      </c>
      <c r="G98" s="75" t="str">
        <f>'시설입소현황'!I78</f>
        <v/>
      </c>
      <c r="H98" s="371" t="str">
        <f>'시설입소현황'!J78</f>
        <v/>
      </c>
      <c r="I98" s="75" t="str">
        <f>'시설입소현황'!N78</f>
        <v/>
      </c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</row>
    <row r="99" hidden="1">
      <c r="A99" s="71"/>
      <c r="B99" s="75">
        <f>MONTH('시설입소현황'!C79)</f>
        <v>12</v>
      </c>
      <c r="C99" s="75" t="str">
        <f>'시설입소현황'!D79</f>
        <v/>
      </c>
      <c r="D99" s="75" t="str">
        <f>'시설입소현황'!E79</f>
        <v/>
      </c>
      <c r="E99" s="75" t="str">
        <f>'시설입소현황'!F79</f>
        <v/>
      </c>
      <c r="F99" s="75" t="str">
        <f>'시설입소현황'!G79</f>
        <v/>
      </c>
      <c r="G99" s="75" t="str">
        <f>'시설입소현황'!I79</f>
        <v/>
      </c>
      <c r="H99" s="371" t="str">
        <f>'시설입소현황'!J79</f>
        <v/>
      </c>
      <c r="I99" s="75" t="str">
        <f>'시설입소현황'!N79</f>
        <v/>
      </c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</row>
    <row r="100" hidden="1">
      <c r="A100" s="71"/>
      <c r="B100" s="75">
        <f>MONTH('시설입소현황'!C80)</f>
        <v>12</v>
      </c>
      <c r="C100" s="75" t="str">
        <f>'시설입소현황'!D80</f>
        <v/>
      </c>
      <c r="D100" s="75" t="str">
        <f>'시설입소현황'!E80</f>
        <v/>
      </c>
      <c r="E100" s="75" t="str">
        <f>'시설입소현황'!F80</f>
        <v/>
      </c>
      <c r="F100" s="75" t="str">
        <f>'시설입소현황'!G80</f>
        <v/>
      </c>
      <c r="G100" s="75" t="str">
        <f>'시설입소현황'!I80</f>
        <v/>
      </c>
      <c r="H100" s="371" t="str">
        <f>'시설입소현황'!J80</f>
        <v/>
      </c>
      <c r="I100" s="75" t="str">
        <f>'시설입소현황'!N80</f>
        <v/>
      </c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</row>
    <row r="101" hidden="1">
      <c r="A101" s="71"/>
      <c r="B101" s="75">
        <f>MONTH('시설입소현황'!C81)</f>
        <v>12</v>
      </c>
      <c r="C101" s="75" t="str">
        <f>'시설입소현황'!D81</f>
        <v/>
      </c>
      <c r="D101" s="75" t="str">
        <f>'시설입소현황'!E81</f>
        <v/>
      </c>
      <c r="E101" s="75" t="str">
        <f>'시설입소현황'!F81</f>
        <v/>
      </c>
      <c r="F101" s="75" t="str">
        <f>'시설입소현황'!G81</f>
        <v/>
      </c>
      <c r="G101" s="75" t="str">
        <f>'시설입소현황'!I81</f>
        <v/>
      </c>
      <c r="H101" s="371" t="str">
        <f>'시설입소현황'!J81</f>
        <v/>
      </c>
      <c r="I101" s="75" t="str">
        <f>'시설입소현황'!N81</f>
        <v/>
      </c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</row>
    <row r="102" hidden="1">
      <c r="A102" s="71"/>
      <c r="B102" s="75">
        <f>MONTH('시설입소현황'!C82)</f>
        <v>12</v>
      </c>
      <c r="C102" s="75" t="str">
        <f>'시설입소현황'!D82</f>
        <v/>
      </c>
      <c r="D102" s="75" t="str">
        <f>'시설입소현황'!E82</f>
        <v/>
      </c>
      <c r="E102" s="75" t="str">
        <f>'시설입소현황'!F82</f>
        <v/>
      </c>
      <c r="F102" s="75" t="str">
        <f>'시설입소현황'!G82</f>
        <v/>
      </c>
      <c r="G102" s="75" t="str">
        <f>'시설입소현황'!I82</f>
        <v/>
      </c>
      <c r="H102" s="371" t="str">
        <f>'시설입소현황'!J82</f>
        <v/>
      </c>
      <c r="I102" s="75" t="str">
        <f>'시설입소현황'!N82</f>
        <v/>
      </c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</row>
    <row r="103" hidden="1">
      <c r="A103" s="71"/>
      <c r="B103" s="75">
        <f>MONTH('시설입소현황'!C83)</f>
        <v>12</v>
      </c>
      <c r="C103" s="75" t="str">
        <f>'시설입소현황'!D83</f>
        <v/>
      </c>
      <c r="D103" s="75" t="str">
        <f>'시설입소현황'!E83</f>
        <v/>
      </c>
      <c r="E103" s="75" t="str">
        <f>'시설입소현황'!F83</f>
        <v/>
      </c>
      <c r="F103" s="75" t="str">
        <f>'시설입소현황'!G83</f>
        <v/>
      </c>
      <c r="G103" s="75" t="str">
        <f>'시설입소현황'!I83</f>
        <v/>
      </c>
      <c r="H103" s="371" t="str">
        <f>'시설입소현황'!J83</f>
        <v/>
      </c>
      <c r="I103" s="75" t="str">
        <f>'시설입소현황'!N83</f>
        <v/>
      </c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</row>
    <row r="104" hidden="1">
      <c r="A104" s="71"/>
      <c r="B104" s="75">
        <f>MONTH('시설입소현황'!C84)</f>
        <v>12</v>
      </c>
      <c r="C104" s="75" t="str">
        <f>'시설입소현황'!D84</f>
        <v/>
      </c>
      <c r="D104" s="75" t="str">
        <f>'시설입소현황'!E84</f>
        <v/>
      </c>
      <c r="E104" s="75" t="str">
        <f>'시설입소현황'!F84</f>
        <v/>
      </c>
      <c r="F104" s="75" t="str">
        <f>'시설입소현황'!G84</f>
        <v/>
      </c>
      <c r="G104" s="75" t="str">
        <f>'시설입소현황'!I84</f>
        <v/>
      </c>
      <c r="H104" s="371" t="str">
        <f>'시설입소현황'!J84</f>
        <v/>
      </c>
      <c r="I104" s="75" t="str">
        <f>'시설입소현황'!N84</f>
        <v/>
      </c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</row>
    <row r="105" hidden="1">
      <c r="A105" s="71"/>
      <c r="B105" s="75">
        <f>MONTH('시설입소현황'!C85)</f>
        <v>12</v>
      </c>
      <c r="C105" s="75" t="str">
        <f>'시설입소현황'!D85</f>
        <v/>
      </c>
      <c r="D105" s="75" t="str">
        <f>'시설입소현황'!E85</f>
        <v/>
      </c>
      <c r="E105" s="75" t="str">
        <f>'시설입소현황'!F85</f>
        <v/>
      </c>
      <c r="F105" s="75" t="str">
        <f>'시설입소현황'!G85</f>
        <v/>
      </c>
      <c r="G105" s="75" t="str">
        <f>'시설입소현황'!I85</f>
        <v/>
      </c>
      <c r="H105" s="371" t="str">
        <f>'시설입소현황'!J85</f>
        <v/>
      </c>
      <c r="I105" s="75" t="str">
        <f>'시설입소현황'!N85</f>
        <v/>
      </c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</row>
    <row r="106" hidden="1">
      <c r="A106" s="71"/>
      <c r="B106" s="75">
        <f>MONTH('시설입소현황'!C86)</f>
        <v>12</v>
      </c>
      <c r="C106" s="75" t="str">
        <f>'시설입소현황'!D86</f>
        <v/>
      </c>
      <c r="D106" s="75" t="str">
        <f>'시설입소현황'!E86</f>
        <v/>
      </c>
      <c r="E106" s="75" t="str">
        <f>'시설입소현황'!F86</f>
        <v/>
      </c>
      <c r="F106" s="75" t="str">
        <f>'시설입소현황'!G86</f>
        <v/>
      </c>
      <c r="G106" s="75" t="str">
        <f>'시설입소현황'!I86</f>
        <v/>
      </c>
      <c r="H106" s="371" t="str">
        <f>'시설입소현황'!J86</f>
        <v/>
      </c>
      <c r="I106" s="75" t="str">
        <f>'시설입소현황'!N86</f>
        <v/>
      </c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</row>
    <row r="107" hidden="1">
      <c r="A107" s="71"/>
      <c r="B107" s="75">
        <f>MONTH('시설입소현황'!C87)</f>
        <v>12</v>
      </c>
      <c r="C107" s="75" t="str">
        <f>'시설입소현황'!D87</f>
        <v/>
      </c>
      <c r="D107" s="75" t="str">
        <f>'시설입소현황'!E87</f>
        <v/>
      </c>
      <c r="E107" s="75" t="str">
        <f>'시설입소현황'!F87</f>
        <v/>
      </c>
      <c r="F107" s="75" t="str">
        <f>'시설입소현황'!G87</f>
        <v/>
      </c>
      <c r="G107" s="75" t="str">
        <f>'시설입소현황'!I87</f>
        <v/>
      </c>
      <c r="H107" s="371" t="str">
        <f>'시설입소현황'!J87</f>
        <v/>
      </c>
      <c r="I107" s="75" t="str">
        <f>'시설입소현황'!N87</f>
        <v/>
      </c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</row>
    <row r="108" hidden="1">
      <c r="A108" s="71"/>
      <c r="B108" s="75">
        <f>MONTH('시설입소현황'!C88)</f>
        <v>12</v>
      </c>
      <c r="C108" s="75" t="str">
        <f>'시설입소현황'!D88</f>
        <v/>
      </c>
      <c r="D108" s="75" t="str">
        <f>'시설입소현황'!E88</f>
        <v/>
      </c>
      <c r="E108" s="75" t="str">
        <f>'시설입소현황'!F88</f>
        <v/>
      </c>
      <c r="F108" s="75" t="str">
        <f>'시설입소현황'!G88</f>
        <v/>
      </c>
      <c r="G108" s="75" t="str">
        <f>'시설입소현황'!I88</f>
        <v/>
      </c>
      <c r="H108" s="371" t="str">
        <f>'시설입소현황'!J88</f>
        <v/>
      </c>
      <c r="I108" s="75" t="str">
        <f>'시설입소현황'!N88</f>
        <v/>
      </c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</row>
    <row r="109" hidden="1">
      <c r="A109" s="71"/>
      <c r="B109" s="75">
        <f>MONTH('시설입소현황'!C89)</f>
        <v>12</v>
      </c>
      <c r="C109" s="75" t="str">
        <f>'시설입소현황'!D89</f>
        <v/>
      </c>
      <c r="D109" s="75" t="str">
        <f>'시설입소현황'!E89</f>
        <v/>
      </c>
      <c r="E109" s="75" t="str">
        <f>'시설입소현황'!F89</f>
        <v/>
      </c>
      <c r="F109" s="75" t="str">
        <f>'시설입소현황'!G89</f>
        <v/>
      </c>
      <c r="G109" s="75" t="str">
        <f>'시설입소현황'!I89</f>
        <v/>
      </c>
      <c r="H109" s="371" t="str">
        <f>'시설입소현황'!J89</f>
        <v/>
      </c>
      <c r="I109" s="75" t="str">
        <f>'시설입소현황'!N89</f>
        <v/>
      </c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</row>
    <row r="110" hidden="1">
      <c r="A110" s="71"/>
      <c r="B110" s="75">
        <f>MONTH('시설입소현황'!C90)</f>
        <v>12</v>
      </c>
      <c r="C110" s="75" t="str">
        <f>'시설입소현황'!D90</f>
        <v/>
      </c>
      <c r="D110" s="75" t="str">
        <f>'시설입소현황'!E90</f>
        <v/>
      </c>
      <c r="E110" s="75" t="str">
        <f>'시설입소현황'!F90</f>
        <v/>
      </c>
      <c r="F110" s="75" t="str">
        <f>'시설입소현황'!G90</f>
        <v/>
      </c>
      <c r="G110" s="75" t="str">
        <f>'시설입소현황'!I90</f>
        <v/>
      </c>
      <c r="H110" s="371" t="str">
        <f>'시설입소현황'!J90</f>
        <v/>
      </c>
      <c r="I110" s="75" t="str">
        <f>'시설입소현황'!N90</f>
        <v/>
      </c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</row>
    <row r="111" hidden="1">
      <c r="A111" s="71"/>
      <c r="B111" s="75">
        <f>MONTH('시설입소현황'!C91)</f>
        <v>12</v>
      </c>
      <c r="C111" s="75" t="str">
        <f>'시설입소현황'!D91</f>
        <v/>
      </c>
      <c r="D111" s="75" t="str">
        <f>'시설입소현황'!E91</f>
        <v/>
      </c>
      <c r="E111" s="75" t="str">
        <f>'시설입소현황'!F91</f>
        <v/>
      </c>
      <c r="F111" s="75" t="str">
        <f>'시설입소현황'!G91</f>
        <v/>
      </c>
      <c r="G111" s="75" t="str">
        <f>'시설입소현황'!I91</f>
        <v/>
      </c>
      <c r="H111" s="371" t="str">
        <f>'시설입소현황'!J91</f>
        <v/>
      </c>
      <c r="I111" s="75" t="str">
        <f>'시설입소현황'!N91</f>
        <v/>
      </c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</row>
    <row r="112" hidden="1">
      <c r="A112" s="71"/>
      <c r="B112" s="75">
        <f>MONTH('시설입소현황'!C92)</f>
        <v>12</v>
      </c>
      <c r="C112" s="75" t="str">
        <f>'시설입소현황'!D92</f>
        <v/>
      </c>
      <c r="D112" s="75" t="str">
        <f>'시설입소현황'!E92</f>
        <v/>
      </c>
      <c r="E112" s="75" t="str">
        <f>'시설입소현황'!F92</f>
        <v/>
      </c>
      <c r="F112" s="75" t="str">
        <f>'시설입소현황'!G92</f>
        <v/>
      </c>
      <c r="G112" s="75" t="str">
        <f>'시설입소현황'!I92</f>
        <v/>
      </c>
      <c r="H112" s="371" t="str">
        <f>'시설입소현황'!J92</f>
        <v/>
      </c>
      <c r="I112" s="75" t="str">
        <f>'시설입소현황'!N92</f>
        <v/>
      </c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</row>
    <row r="113" hidden="1">
      <c r="A113" s="71"/>
      <c r="B113" s="75" t="str">
        <f>MONTH(#REF!)</f>
        <v>#REF!</v>
      </c>
      <c r="C113" s="75" t="str">
        <f>'시설입소현황'!D93</f>
        <v/>
      </c>
      <c r="D113" s="75" t="str">
        <f>'시설입소현황'!E93</f>
        <v/>
      </c>
      <c r="E113" s="75" t="str">
        <f>'시설입소현황'!F93</f>
        <v/>
      </c>
      <c r="F113" s="75" t="str">
        <f>'시설입소현황'!G93</f>
        <v/>
      </c>
      <c r="G113" s="75" t="str">
        <f>'시설입소현황'!I93</f>
        <v/>
      </c>
      <c r="H113" s="371" t="str">
        <f>'시설입소현황'!J93</f>
        <v/>
      </c>
      <c r="I113" s="75" t="str">
        <f>'시설입소현황'!N93</f>
        <v/>
      </c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</row>
    <row r="114" hidden="1">
      <c r="A114" s="71"/>
      <c r="B114" s="75">
        <f>MONTH('시설입소현황'!C93)</f>
        <v>12</v>
      </c>
      <c r="C114" s="75" t="str">
        <f>'시설입소현황'!D94</f>
        <v/>
      </c>
      <c r="D114" s="75" t="str">
        <f>'시설입소현황'!E94</f>
        <v/>
      </c>
      <c r="E114" s="75" t="str">
        <f>'시설입소현황'!F94</f>
        <v/>
      </c>
      <c r="F114" s="75" t="str">
        <f>'시설입소현황'!G94</f>
        <v/>
      </c>
      <c r="G114" s="75" t="str">
        <f>'시설입소현황'!I94</f>
        <v/>
      </c>
      <c r="H114" s="371" t="str">
        <f>'시설입소현황'!J94</f>
        <v/>
      </c>
      <c r="I114" s="75" t="str">
        <f>'시설입소현황'!N94</f>
        <v/>
      </c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</row>
    <row r="115" hidden="1">
      <c r="A115" s="71"/>
      <c r="B115" s="75">
        <f>MONTH('시설입소현황'!C95)</f>
        <v>12</v>
      </c>
      <c r="C115" s="75" t="str">
        <f>'시설입소현황'!D95</f>
        <v/>
      </c>
      <c r="D115" s="75" t="str">
        <f>'시설입소현황'!E95</f>
        <v/>
      </c>
      <c r="E115" s="75" t="str">
        <f>'시설입소현황'!F95</f>
        <v/>
      </c>
      <c r="F115" s="75" t="str">
        <f>'시설입소현황'!G95</f>
        <v/>
      </c>
      <c r="G115" s="75" t="str">
        <f>'시설입소현황'!I95</f>
        <v/>
      </c>
      <c r="H115" s="371" t="str">
        <f>'시설입소현황'!J95</f>
        <v/>
      </c>
      <c r="I115" s="75" t="str">
        <f>'시설입소현황'!N95</f>
        <v/>
      </c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</row>
    <row r="116" hidden="1">
      <c r="A116" s="71"/>
      <c r="B116" s="75">
        <f>MONTH('시설입소현황'!C96)</f>
        <v>12</v>
      </c>
      <c r="C116" s="75" t="str">
        <f>'시설입소현황'!D96</f>
        <v/>
      </c>
      <c r="D116" s="75" t="str">
        <f>'시설입소현황'!E96</f>
        <v/>
      </c>
      <c r="E116" s="75" t="str">
        <f>'시설입소현황'!F96</f>
        <v/>
      </c>
      <c r="F116" s="75" t="str">
        <f>'시설입소현황'!G96</f>
        <v/>
      </c>
      <c r="G116" s="75" t="str">
        <f>'시설입소현황'!I96</f>
        <v/>
      </c>
      <c r="H116" s="371" t="str">
        <f>'시설입소현황'!J96</f>
        <v/>
      </c>
      <c r="I116" s="75" t="str">
        <f>'시설입소현황'!N96</f>
        <v/>
      </c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</row>
    <row r="117" hidden="1">
      <c r="A117" s="71"/>
      <c r="B117" s="75">
        <f>MONTH('시설입소현황'!C97)</f>
        <v>12</v>
      </c>
      <c r="C117" s="75" t="str">
        <f>'시설입소현황'!D97</f>
        <v/>
      </c>
      <c r="D117" s="75" t="str">
        <f>'시설입소현황'!E97</f>
        <v/>
      </c>
      <c r="E117" s="75" t="str">
        <f>'시설입소현황'!F97</f>
        <v/>
      </c>
      <c r="F117" s="75" t="str">
        <f>'시설입소현황'!G97</f>
        <v/>
      </c>
      <c r="G117" s="75" t="str">
        <f>'시설입소현황'!I97</f>
        <v/>
      </c>
      <c r="H117" s="371" t="str">
        <f>'시설입소현황'!J97</f>
        <v/>
      </c>
      <c r="I117" s="75" t="str">
        <f>'시설입소현황'!N97</f>
        <v/>
      </c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</row>
    <row r="118" hidden="1">
      <c r="A118" s="71"/>
      <c r="B118" s="75">
        <f>MONTH('시설입소현황'!C98)</f>
        <v>12</v>
      </c>
      <c r="C118" s="75" t="str">
        <f>'시설입소현황'!D98</f>
        <v/>
      </c>
      <c r="D118" s="75" t="str">
        <f>'시설입소현황'!E98</f>
        <v/>
      </c>
      <c r="E118" s="75" t="str">
        <f>'시설입소현황'!F98</f>
        <v/>
      </c>
      <c r="F118" s="75" t="str">
        <f>'시설입소현황'!G98</f>
        <v/>
      </c>
      <c r="G118" s="75" t="str">
        <f>'시설입소현황'!I98</f>
        <v/>
      </c>
      <c r="H118" s="371" t="str">
        <f>'시설입소현황'!J98</f>
        <v/>
      </c>
      <c r="I118" s="75" t="str">
        <f>'시설입소현황'!N98</f>
        <v/>
      </c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</row>
    <row r="119" hidden="1">
      <c r="A119" s="71"/>
      <c r="B119" s="75">
        <f>MONTH('시설입소현황'!C99)</f>
        <v>12</v>
      </c>
      <c r="C119" s="75" t="str">
        <f>'시설입소현황'!D99</f>
        <v/>
      </c>
      <c r="D119" s="75" t="str">
        <f>'시설입소현황'!E99</f>
        <v/>
      </c>
      <c r="E119" s="75" t="str">
        <f>'시설입소현황'!F99</f>
        <v/>
      </c>
      <c r="F119" s="75" t="str">
        <f>'시설입소현황'!G99</f>
        <v/>
      </c>
      <c r="G119" s="75" t="str">
        <f>'시설입소현황'!I99</f>
        <v/>
      </c>
      <c r="H119" s="371" t="str">
        <f>'시설입소현황'!J99</f>
        <v/>
      </c>
      <c r="I119" s="75" t="str">
        <f>'시설입소현황'!N99</f>
        <v/>
      </c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</row>
    <row r="120" hidden="1">
      <c r="A120" s="71"/>
      <c r="B120" s="75">
        <f>MONTH('시설입소현황'!C100)</f>
        <v>12</v>
      </c>
      <c r="C120" s="75" t="str">
        <f>'시설입소현황'!D100</f>
        <v/>
      </c>
      <c r="D120" s="75" t="str">
        <f>'시설입소현황'!E100</f>
        <v/>
      </c>
      <c r="E120" s="75" t="str">
        <f>'시설입소현황'!F100</f>
        <v/>
      </c>
      <c r="F120" s="75" t="str">
        <f>'시설입소현황'!G100</f>
        <v/>
      </c>
      <c r="G120" s="75" t="str">
        <f>'시설입소현황'!I100</f>
        <v/>
      </c>
      <c r="H120" s="371" t="str">
        <f>'시설입소현황'!J100</f>
        <v/>
      </c>
      <c r="I120" s="75" t="str">
        <f>'시설입소현황'!N100</f>
        <v/>
      </c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</row>
    <row r="121" hidden="1">
      <c r="A121" s="71"/>
      <c r="B121" s="75">
        <f>MONTH('시설입소현황'!C101)</f>
        <v>12</v>
      </c>
      <c r="C121" s="75" t="str">
        <f>'시설입소현황'!D101</f>
        <v/>
      </c>
      <c r="D121" s="75" t="str">
        <f>'시설입소현황'!E101</f>
        <v/>
      </c>
      <c r="E121" s="75" t="str">
        <f>'시설입소현황'!F101</f>
        <v/>
      </c>
      <c r="F121" s="75" t="str">
        <f>'시설입소현황'!G101</f>
        <v/>
      </c>
      <c r="G121" s="75" t="str">
        <f>'시설입소현황'!I101</f>
        <v/>
      </c>
      <c r="H121" s="371" t="str">
        <f>'시설입소현황'!J101</f>
        <v/>
      </c>
      <c r="I121" s="75" t="str">
        <f>'시설입소현황'!N101</f>
        <v/>
      </c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</row>
    <row r="122" hidden="1">
      <c r="A122" s="71"/>
      <c r="B122" s="75">
        <f>MONTH('시설입소현황'!C102)</f>
        <v>12</v>
      </c>
      <c r="C122" s="75" t="str">
        <f>'시설입소현황'!D102</f>
        <v/>
      </c>
      <c r="D122" s="75" t="str">
        <f>'시설입소현황'!E102</f>
        <v/>
      </c>
      <c r="E122" s="75" t="str">
        <f>'시설입소현황'!F102</f>
        <v/>
      </c>
      <c r="F122" s="75" t="str">
        <f>'시설입소현황'!G102</f>
        <v/>
      </c>
      <c r="G122" s="75" t="str">
        <f>'시설입소현황'!I102</f>
        <v/>
      </c>
      <c r="H122" s="371" t="str">
        <f>'시설입소현황'!J102</f>
        <v/>
      </c>
      <c r="I122" s="75" t="str">
        <f>'시설입소현황'!N102</f>
        <v/>
      </c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</row>
    <row r="123" hidden="1">
      <c r="A123" s="71"/>
      <c r="B123" s="75">
        <f>MONTH('시설입소현황'!C103)</f>
        <v>12</v>
      </c>
      <c r="C123" s="75" t="str">
        <f>'시설입소현황'!D103</f>
        <v/>
      </c>
      <c r="D123" s="75" t="str">
        <f>'시설입소현황'!E103</f>
        <v/>
      </c>
      <c r="E123" s="75" t="str">
        <f>'시설입소현황'!F103</f>
        <v/>
      </c>
      <c r="F123" s="75" t="str">
        <f>'시설입소현황'!G103</f>
        <v/>
      </c>
      <c r="G123" s="75" t="str">
        <f>'시설입소현황'!I103</f>
        <v/>
      </c>
      <c r="H123" s="371" t="str">
        <f>'시설입소현황'!J103</f>
        <v/>
      </c>
      <c r="I123" s="75" t="str">
        <f>'시설입소현황'!N103</f>
        <v/>
      </c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</row>
    <row r="124" hidden="1">
      <c r="A124" s="71"/>
      <c r="B124" s="75">
        <f>MONTH('시설입소현황'!C104)</f>
        <v>12</v>
      </c>
      <c r="C124" s="75" t="str">
        <f>'시설입소현황'!D104</f>
        <v/>
      </c>
      <c r="D124" s="75" t="str">
        <f>'시설입소현황'!E104</f>
        <v/>
      </c>
      <c r="E124" s="75" t="str">
        <f>'시설입소현황'!F104</f>
        <v/>
      </c>
      <c r="F124" s="75" t="str">
        <f>'시설입소현황'!G104</f>
        <v/>
      </c>
      <c r="G124" s="75" t="str">
        <f>'시설입소현황'!I104</f>
        <v/>
      </c>
      <c r="H124" s="371" t="str">
        <f>'시설입소현황'!J104</f>
        <v/>
      </c>
      <c r="I124" s="75" t="str">
        <f>'시설입소현황'!N104</f>
        <v/>
      </c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</row>
    <row r="125" hidden="1">
      <c r="A125" s="71"/>
      <c r="B125" s="75">
        <f>MONTH('시설입소현황'!C105)</f>
        <v>12</v>
      </c>
      <c r="C125" s="75" t="str">
        <f>'시설입소현황'!D105</f>
        <v/>
      </c>
      <c r="D125" s="75" t="str">
        <f>'시설입소현황'!E105</f>
        <v/>
      </c>
      <c r="E125" s="75" t="str">
        <f>'시설입소현황'!F105</f>
        <v/>
      </c>
      <c r="F125" s="75" t="str">
        <f>'시설입소현황'!G105</f>
        <v/>
      </c>
      <c r="G125" s="75" t="str">
        <f>'시설입소현황'!I105</f>
        <v/>
      </c>
      <c r="H125" s="371" t="str">
        <f>'시설입소현황'!J105</f>
        <v/>
      </c>
      <c r="I125" s="75" t="str">
        <f>'시설입소현황'!N105</f>
        <v/>
      </c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</row>
    <row r="126" hidden="1">
      <c r="A126" s="71"/>
      <c r="B126" s="75">
        <f>MONTH('시설입소현황'!C106)</f>
        <v>12</v>
      </c>
      <c r="C126" s="75" t="str">
        <f>'시설입소현황'!D106</f>
        <v/>
      </c>
      <c r="D126" s="75" t="str">
        <f>'시설입소현황'!E106</f>
        <v/>
      </c>
      <c r="E126" s="75" t="str">
        <f>'시설입소현황'!F106</f>
        <v/>
      </c>
      <c r="F126" s="75" t="str">
        <f>'시설입소현황'!G106</f>
        <v/>
      </c>
      <c r="G126" s="75" t="str">
        <f>'시설입소현황'!I106</f>
        <v/>
      </c>
      <c r="H126" s="371" t="str">
        <f>'시설입소현황'!J106</f>
        <v/>
      </c>
      <c r="I126" s="75" t="str">
        <f>'시설입소현황'!N106</f>
        <v/>
      </c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</row>
    <row r="127" hidden="1">
      <c r="A127" s="71"/>
      <c r="B127" s="75">
        <f>MONTH('시설입소현황'!C107)</f>
        <v>12</v>
      </c>
      <c r="C127" s="75" t="str">
        <f>'시설입소현황'!D107</f>
        <v/>
      </c>
      <c r="D127" s="75" t="str">
        <f>'시설입소현황'!E107</f>
        <v/>
      </c>
      <c r="E127" s="75" t="str">
        <f>'시설입소현황'!F107</f>
        <v/>
      </c>
      <c r="F127" s="75" t="str">
        <f>'시설입소현황'!G107</f>
        <v/>
      </c>
      <c r="G127" s="75" t="str">
        <f>'시설입소현황'!I107</f>
        <v/>
      </c>
      <c r="H127" s="371" t="str">
        <f>'시설입소현황'!J107</f>
        <v/>
      </c>
      <c r="I127" s="75" t="str">
        <f>'시설입소현황'!N107</f>
        <v/>
      </c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</row>
    <row r="128" hidden="1">
      <c r="A128" s="71"/>
      <c r="B128" s="75">
        <f>MONTH('시설입소현황'!C108)</f>
        <v>12</v>
      </c>
      <c r="C128" s="75" t="str">
        <f>'시설입소현황'!D108</f>
        <v/>
      </c>
      <c r="D128" s="75" t="str">
        <f>'시설입소현황'!E108</f>
        <v/>
      </c>
      <c r="E128" s="75" t="str">
        <f>'시설입소현황'!F108</f>
        <v/>
      </c>
      <c r="F128" s="75" t="str">
        <f>'시설입소현황'!G108</f>
        <v/>
      </c>
      <c r="G128" s="75" t="str">
        <f>'시설입소현황'!I108</f>
        <v/>
      </c>
      <c r="H128" s="371" t="str">
        <f>'시설입소현황'!J108</f>
        <v/>
      </c>
      <c r="I128" s="75" t="str">
        <f>'시설입소현황'!N108</f>
        <v/>
      </c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</row>
    <row r="129" hidden="1">
      <c r="A129" s="71"/>
      <c r="B129" s="75">
        <f>MONTH('시설입소현황'!C109)</f>
        <v>12</v>
      </c>
      <c r="C129" s="75" t="str">
        <f>'시설입소현황'!D109</f>
        <v/>
      </c>
      <c r="D129" s="75" t="str">
        <f>'시설입소현황'!E109</f>
        <v/>
      </c>
      <c r="E129" s="75" t="str">
        <f>'시설입소현황'!F109</f>
        <v/>
      </c>
      <c r="F129" s="75" t="str">
        <f>'시설입소현황'!G109</f>
        <v/>
      </c>
      <c r="G129" s="75" t="str">
        <f>'시설입소현황'!I109</f>
        <v/>
      </c>
      <c r="H129" s="371" t="str">
        <f>'시설입소현황'!J109</f>
        <v/>
      </c>
      <c r="I129" s="75" t="str">
        <f>'시설입소현황'!N109</f>
        <v/>
      </c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</row>
    <row r="130" hidden="1">
      <c r="A130" s="71"/>
      <c r="B130" s="75">
        <f>MONTH('시설입소현황'!C110)</f>
        <v>12</v>
      </c>
      <c r="C130" s="75" t="str">
        <f>'시설입소현황'!D110</f>
        <v/>
      </c>
      <c r="D130" s="75" t="str">
        <f>'시설입소현황'!E110</f>
        <v/>
      </c>
      <c r="E130" s="75" t="str">
        <f>'시설입소현황'!F110</f>
        <v/>
      </c>
      <c r="F130" s="75" t="str">
        <f>'시설입소현황'!G110</f>
        <v/>
      </c>
      <c r="G130" s="75" t="str">
        <f>'시설입소현황'!I110</f>
        <v/>
      </c>
      <c r="H130" s="371" t="str">
        <f>'시설입소현황'!J110</f>
        <v/>
      </c>
      <c r="I130" s="75" t="str">
        <f>'시설입소현황'!N110</f>
        <v/>
      </c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</row>
    <row r="131" hidden="1">
      <c r="A131" s="71"/>
      <c r="B131" s="75">
        <f>MONTH('시설입소현황'!C111)</f>
        <v>12</v>
      </c>
      <c r="C131" s="75" t="str">
        <f>'시설입소현황'!D111</f>
        <v/>
      </c>
      <c r="D131" s="75" t="str">
        <f>'시설입소현황'!E111</f>
        <v/>
      </c>
      <c r="E131" s="75" t="str">
        <f>'시설입소현황'!F111</f>
        <v/>
      </c>
      <c r="F131" s="75" t="str">
        <f>'시설입소현황'!G111</f>
        <v/>
      </c>
      <c r="G131" s="75" t="str">
        <f>'시설입소현황'!I111</f>
        <v/>
      </c>
      <c r="H131" s="371" t="str">
        <f>'시설입소현황'!J111</f>
        <v/>
      </c>
      <c r="I131" s="75" t="str">
        <f>'시설입소현황'!N111</f>
        <v/>
      </c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</row>
    <row r="132" hidden="1">
      <c r="A132" s="71"/>
      <c r="B132" s="75">
        <f>MONTH('시설입소현황'!C112)</f>
        <v>12</v>
      </c>
      <c r="C132" s="75" t="str">
        <f>'시설입소현황'!D112</f>
        <v/>
      </c>
      <c r="D132" s="75" t="str">
        <f>'시설입소현황'!E112</f>
        <v/>
      </c>
      <c r="E132" s="75" t="str">
        <f>'시설입소현황'!F112</f>
        <v/>
      </c>
      <c r="F132" s="75" t="str">
        <f>'시설입소현황'!G112</f>
        <v/>
      </c>
      <c r="G132" s="75" t="str">
        <f>'시설입소현황'!I112</f>
        <v/>
      </c>
      <c r="H132" s="371" t="str">
        <f>'시설입소현황'!J112</f>
        <v/>
      </c>
      <c r="I132" s="75" t="str">
        <f>'시설입소현황'!N112</f>
        <v/>
      </c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</row>
    <row r="133" hidden="1">
      <c r="A133" s="71"/>
      <c r="B133" s="75">
        <f>MONTH('시설입소현황'!C113)</f>
        <v>12</v>
      </c>
      <c r="C133" s="75" t="str">
        <f>'시설입소현황'!D113</f>
        <v/>
      </c>
      <c r="D133" s="75" t="str">
        <f>'시설입소현황'!E113</f>
        <v/>
      </c>
      <c r="E133" s="75" t="str">
        <f>'시설입소현황'!F113</f>
        <v/>
      </c>
      <c r="F133" s="75" t="str">
        <f>'시설입소현황'!G113</f>
        <v/>
      </c>
      <c r="G133" s="75" t="str">
        <f>'시설입소현황'!I113</f>
        <v/>
      </c>
      <c r="H133" s="371" t="str">
        <f>'시설입소현황'!J113</f>
        <v/>
      </c>
      <c r="I133" s="75" t="str">
        <f>'시설입소현황'!N113</f>
        <v/>
      </c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</row>
    <row r="134" hidden="1">
      <c r="A134" s="71"/>
      <c r="B134" s="75">
        <f>MONTH('시설입소현황'!C114)</f>
        <v>12</v>
      </c>
      <c r="C134" s="75" t="str">
        <f>'시설입소현황'!D114</f>
        <v/>
      </c>
      <c r="D134" s="75" t="str">
        <f>'시설입소현황'!E114</f>
        <v/>
      </c>
      <c r="E134" s="75" t="str">
        <f>'시설입소현황'!F114</f>
        <v/>
      </c>
      <c r="F134" s="75" t="str">
        <f>'시설입소현황'!G114</f>
        <v/>
      </c>
      <c r="G134" s="75" t="str">
        <f>'시설입소현황'!I114</f>
        <v/>
      </c>
      <c r="H134" s="371" t="str">
        <f>'시설입소현황'!J114</f>
        <v/>
      </c>
      <c r="I134" s="75" t="str">
        <f>'시설입소현황'!N114</f>
        <v/>
      </c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</row>
    <row r="135" hidden="1">
      <c r="A135" s="71"/>
      <c r="B135" s="75">
        <f>MONTH('시설입소현황'!C115)</f>
        <v>12</v>
      </c>
      <c r="C135" s="75" t="str">
        <f>'시설입소현황'!D115</f>
        <v/>
      </c>
      <c r="D135" s="75" t="str">
        <f>'시설입소현황'!E115</f>
        <v/>
      </c>
      <c r="E135" s="75" t="str">
        <f>'시설입소현황'!F115</f>
        <v/>
      </c>
      <c r="F135" s="75" t="str">
        <f>'시설입소현황'!G115</f>
        <v/>
      </c>
      <c r="G135" s="75" t="str">
        <f>'시설입소현황'!I115</f>
        <v/>
      </c>
      <c r="H135" s="371" t="str">
        <f>'시설입소현황'!J115</f>
        <v/>
      </c>
      <c r="I135" s="75" t="str">
        <f>'시설입소현황'!N115</f>
        <v/>
      </c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</row>
    <row r="136" hidden="1">
      <c r="A136" s="71"/>
      <c r="B136" s="75">
        <f>MONTH('시설입소현황'!C116)</f>
        <v>12</v>
      </c>
      <c r="C136" s="75" t="str">
        <f>'시설입소현황'!D116</f>
        <v/>
      </c>
      <c r="D136" s="75" t="str">
        <f>'시설입소현황'!E116</f>
        <v/>
      </c>
      <c r="E136" s="75" t="str">
        <f>'시설입소현황'!F116</f>
        <v/>
      </c>
      <c r="F136" s="75" t="str">
        <f>'시설입소현황'!G116</f>
        <v/>
      </c>
      <c r="G136" s="75" t="str">
        <f>'시설입소현황'!I116</f>
        <v/>
      </c>
      <c r="H136" s="371" t="str">
        <f>'시설입소현황'!J116</f>
        <v/>
      </c>
      <c r="I136" s="75" t="str">
        <f>'시설입소현황'!N116</f>
        <v/>
      </c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</row>
    <row r="137" hidden="1">
      <c r="A137" s="71"/>
      <c r="B137" s="75">
        <f>MONTH('시설입소현황'!C117)</f>
        <v>12</v>
      </c>
      <c r="C137" s="75" t="str">
        <f>'시설입소현황'!D117</f>
        <v/>
      </c>
      <c r="D137" s="75" t="str">
        <f>'시설입소현황'!E117</f>
        <v/>
      </c>
      <c r="E137" s="75" t="str">
        <f>'시설입소현황'!F117</f>
        <v/>
      </c>
      <c r="F137" s="75" t="str">
        <f>'시설입소현황'!G117</f>
        <v/>
      </c>
      <c r="G137" s="75" t="str">
        <f>'시설입소현황'!I117</f>
        <v/>
      </c>
      <c r="H137" s="371" t="str">
        <f>'시설입소현황'!J117</f>
        <v/>
      </c>
      <c r="I137" s="75" t="str">
        <f>'시설입소현황'!N117</f>
        <v/>
      </c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</row>
    <row r="138" hidden="1">
      <c r="A138" s="71"/>
      <c r="B138" s="75">
        <f>MONTH('시설입소현황'!C118)</f>
        <v>12</v>
      </c>
      <c r="C138" s="75" t="str">
        <f>'시설입소현황'!D118</f>
        <v/>
      </c>
      <c r="D138" s="75" t="str">
        <f>'시설입소현황'!E118</f>
        <v/>
      </c>
      <c r="E138" s="75" t="str">
        <f>'시설입소현황'!F118</f>
        <v/>
      </c>
      <c r="F138" s="75" t="str">
        <f>'시설입소현황'!G118</f>
        <v/>
      </c>
      <c r="G138" s="75" t="str">
        <f>'시설입소현황'!I118</f>
        <v/>
      </c>
      <c r="H138" s="371" t="str">
        <f>'시설입소현황'!J118</f>
        <v/>
      </c>
      <c r="I138" s="75" t="str">
        <f>'시설입소현황'!N118</f>
        <v/>
      </c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</row>
    <row r="139" hidden="1">
      <c r="A139" s="71"/>
      <c r="B139" s="75">
        <f>MONTH('시설입소현황'!C119)</f>
        <v>12</v>
      </c>
      <c r="C139" s="75" t="str">
        <f>'시설입소현황'!D119</f>
        <v/>
      </c>
      <c r="D139" s="75" t="str">
        <f>'시설입소현황'!E119</f>
        <v/>
      </c>
      <c r="E139" s="75" t="str">
        <f>'시설입소현황'!F119</f>
        <v/>
      </c>
      <c r="F139" s="75" t="str">
        <f>'시설입소현황'!G119</f>
        <v/>
      </c>
      <c r="G139" s="75" t="str">
        <f>'시설입소현황'!I119</f>
        <v/>
      </c>
      <c r="H139" s="371" t="str">
        <f>'시설입소현황'!J119</f>
        <v/>
      </c>
      <c r="I139" s="75" t="str">
        <f>'시설입소현황'!N119</f>
        <v/>
      </c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</row>
    <row r="140" hidden="1">
      <c r="A140" s="71"/>
      <c r="B140" s="75">
        <f>MONTH('시설입소현황'!C120)</f>
        <v>12</v>
      </c>
      <c r="C140" s="75" t="str">
        <f>'시설입소현황'!D120</f>
        <v/>
      </c>
      <c r="D140" s="75" t="str">
        <f>'시설입소현황'!E120</f>
        <v/>
      </c>
      <c r="E140" s="75" t="str">
        <f>'시설입소현황'!F120</f>
        <v/>
      </c>
      <c r="F140" s="75" t="str">
        <f>'시설입소현황'!G120</f>
        <v/>
      </c>
      <c r="G140" s="75" t="str">
        <f>'시설입소현황'!I120</f>
        <v/>
      </c>
      <c r="H140" s="371" t="str">
        <f>'시설입소현황'!J120</f>
        <v/>
      </c>
      <c r="I140" s="75" t="str">
        <f>'시설입소현황'!N120</f>
        <v/>
      </c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</row>
    <row r="141" hidden="1">
      <c r="A141" s="71"/>
      <c r="B141" s="75">
        <f>MONTH('시설입소현황'!C121)</f>
        <v>12</v>
      </c>
      <c r="C141" s="75" t="str">
        <f>'시설입소현황'!D121</f>
        <v/>
      </c>
      <c r="D141" s="75" t="str">
        <f>'시설입소현황'!E121</f>
        <v/>
      </c>
      <c r="E141" s="75" t="str">
        <f>'시설입소현황'!F121</f>
        <v/>
      </c>
      <c r="F141" s="75" t="str">
        <f>'시설입소현황'!G121</f>
        <v/>
      </c>
      <c r="G141" s="75" t="str">
        <f>'시설입소현황'!I121</f>
        <v/>
      </c>
      <c r="H141" s="371" t="str">
        <f>'시설입소현황'!J121</f>
        <v/>
      </c>
      <c r="I141" s="75" t="str">
        <f>'시설입소현황'!N121</f>
        <v/>
      </c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</row>
    <row r="142" hidden="1">
      <c r="A142" s="71"/>
      <c r="B142" s="75">
        <f>MONTH('시설입소현황'!C122)</f>
        <v>12</v>
      </c>
      <c r="C142" s="75" t="str">
        <f>'시설입소현황'!D122</f>
        <v/>
      </c>
      <c r="D142" s="75" t="str">
        <f>'시설입소현황'!E122</f>
        <v/>
      </c>
      <c r="E142" s="75" t="str">
        <f>'시설입소현황'!F122</f>
        <v/>
      </c>
      <c r="F142" s="75" t="str">
        <f>'시설입소현황'!G122</f>
        <v/>
      </c>
      <c r="G142" s="75" t="str">
        <f>'시설입소현황'!I122</f>
        <v/>
      </c>
      <c r="H142" s="371" t="str">
        <f>'시설입소현황'!J122</f>
        <v/>
      </c>
      <c r="I142" s="75" t="str">
        <f>'시설입소현황'!N122</f>
        <v/>
      </c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</row>
    <row r="143" hidden="1">
      <c r="A143" s="71"/>
      <c r="B143" s="75">
        <f>MONTH('시설입소현황'!C123)</f>
        <v>12</v>
      </c>
      <c r="C143" s="75" t="str">
        <f>'시설입소현황'!D123</f>
        <v/>
      </c>
      <c r="D143" s="75" t="str">
        <f>'시설입소현황'!E123</f>
        <v/>
      </c>
      <c r="E143" s="75" t="str">
        <f>'시설입소현황'!F123</f>
        <v/>
      </c>
      <c r="F143" s="75" t="str">
        <f>'시설입소현황'!G123</f>
        <v/>
      </c>
      <c r="G143" s="75" t="str">
        <f>'시설입소현황'!I123</f>
        <v/>
      </c>
      <c r="H143" s="371" t="str">
        <f>'시설입소현황'!J123</f>
        <v/>
      </c>
      <c r="I143" s="75" t="str">
        <f>'시설입소현황'!N123</f>
        <v/>
      </c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</row>
    <row r="144" hidden="1">
      <c r="A144" s="71"/>
      <c r="B144" s="75">
        <f>MONTH('시설입소현황'!C124)</f>
        <v>12</v>
      </c>
      <c r="C144" s="75" t="str">
        <f>'시설입소현황'!D124</f>
        <v/>
      </c>
      <c r="D144" s="75" t="str">
        <f>'시설입소현황'!E124</f>
        <v/>
      </c>
      <c r="E144" s="75" t="str">
        <f>'시설입소현황'!F124</f>
        <v/>
      </c>
      <c r="F144" s="75" t="str">
        <f>'시설입소현황'!G124</f>
        <v/>
      </c>
      <c r="G144" s="75" t="str">
        <f>'시설입소현황'!I124</f>
        <v/>
      </c>
      <c r="H144" s="371" t="str">
        <f>'시설입소현황'!J124</f>
        <v/>
      </c>
      <c r="I144" s="75" t="str">
        <f>'시설입소현황'!N124</f>
        <v/>
      </c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</row>
    <row r="145" hidden="1">
      <c r="A145" s="71"/>
      <c r="B145" s="75">
        <f>MONTH('시설입소현황'!C125)</f>
        <v>12</v>
      </c>
      <c r="C145" s="75" t="str">
        <f>'시설입소현황'!D125</f>
        <v/>
      </c>
      <c r="D145" s="75" t="str">
        <f>'시설입소현황'!E125</f>
        <v/>
      </c>
      <c r="E145" s="75" t="str">
        <f>'시설입소현황'!F125</f>
        <v/>
      </c>
      <c r="F145" s="75" t="str">
        <f>'시설입소현황'!G125</f>
        <v/>
      </c>
      <c r="G145" s="75" t="str">
        <f>'시설입소현황'!I125</f>
        <v/>
      </c>
      <c r="H145" s="371" t="str">
        <f>'시설입소현황'!J125</f>
        <v/>
      </c>
      <c r="I145" s="75" t="str">
        <f>'시설입소현황'!N125</f>
        <v/>
      </c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</row>
    <row r="146" hidden="1">
      <c r="A146" s="71"/>
      <c r="B146" s="75">
        <f>MONTH('시설입소현황'!C126)</f>
        <v>12</v>
      </c>
      <c r="C146" s="75" t="str">
        <f>'시설입소현황'!D126</f>
        <v/>
      </c>
      <c r="D146" s="75" t="str">
        <f>'시설입소현황'!E126</f>
        <v/>
      </c>
      <c r="E146" s="75" t="str">
        <f>'시설입소현황'!F126</f>
        <v/>
      </c>
      <c r="F146" s="75" t="str">
        <f>'시설입소현황'!G126</f>
        <v/>
      </c>
      <c r="G146" s="75" t="str">
        <f>'시설입소현황'!I126</f>
        <v/>
      </c>
      <c r="H146" s="371" t="str">
        <f>'시설입소현황'!J126</f>
        <v/>
      </c>
      <c r="I146" s="75" t="str">
        <f>'시설입소현황'!N126</f>
        <v/>
      </c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</row>
    <row r="147" hidden="1">
      <c r="A147" s="71"/>
      <c r="B147" s="75">
        <f>MONTH('시설입소현황'!C127)</f>
        <v>12</v>
      </c>
      <c r="C147" s="75" t="str">
        <f>'시설입소현황'!D127</f>
        <v/>
      </c>
      <c r="D147" s="75" t="str">
        <f>'시설입소현황'!E127</f>
        <v/>
      </c>
      <c r="E147" s="75" t="str">
        <f>'시설입소현황'!F127</f>
        <v/>
      </c>
      <c r="F147" s="75" t="str">
        <f>'시설입소현황'!G127</f>
        <v/>
      </c>
      <c r="G147" s="75" t="str">
        <f>'시설입소현황'!I127</f>
        <v/>
      </c>
      <c r="H147" s="371" t="str">
        <f>'시설입소현황'!J127</f>
        <v/>
      </c>
      <c r="I147" s="75" t="str">
        <f>'시설입소현황'!N127</f>
        <v/>
      </c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</row>
    <row r="148" hidden="1">
      <c r="A148" s="71"/>
      <c r="B148" s="75">
        <f>MONTH('시설입소현황'!C128)</f>
        <v>12</v>
      </c>
      <c r="C148" s="75" t="str">
        <f>'시설입소현황'!D128</f>
        <v/>
      </c>
      <c r="D148" s="75" t="str">
        <f>'시설입소현황'!E128</f>
        <v/>
      </c>
      <c r="E148" s="75" t="str">
        <f>'시설입소현황'!F128</f>
        <v/>
      </c>
      <c r="F148" s="75" t="str">
        <f>'시설입소현황'!G128</f>
        <v/>
      </c>
      <c r="G148" s="75" t="str">
        <f>'시설입소현황'!I128</f>
        <v/>
      </c>
      <c r="H148" s="371" t="str">
        <f>'시설입소현황'!J128</f>
        <v/>
      </c>
      <c r="I148" s="75" t="str">
        <f>'시설입소현황'!N128</f>
        <v/>
      </c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</row>
    <row r="149" hidden="1">
      <c r="A149" s="71"/>
      <c r="B149" s="75">
        <f>MONTH('시설입소현황'!C129)</f>
        <v>12</v>
      </c>
      <c r="C149" s="75" t="str">
        <f>'시설입소현황'!D129</f>
        <v/>
      </c>
      <c r="D149" s="75" t="str">
        <f>'시설입소현황'!E129</f>
        <v/>
      </c>
      <c r="E149" s="75" t="str">
        <f>'시설입소현황'!F129</f>
        <v/>
      </c>
      <c r="F149" s="75" t="str">
        <f>'시설입소현황'!G129</f>
        <v/>
      </c>
      <c r="G149" s="75" t="str">
        <f>'시설입소현황'!I129</f>
        <v/>
      </c>
      <c r="H149" s="371" t="str">
        <f>'시설입소현황'!J129</f>
        <v/>
      </c>
      <c r="I149" s="75" t="str">
        <f>'시설입소현황'!N129</f>
        <v/>
      </c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</row>
    <row r="150" hidden="1">
      <c r="A150" s="71"/>
      <c r="B150" s="75">
        <f>MONTH('시설입소현황'!C130)</f>
        <v>12</v>
      </c>
      <c r="C150" s="75" t="str">
        <f>'시설입소현황'!D130</f>
        <v/>
      </c>
      <c r="D150" s="75" t="str">
        <f>'시설입소현황'!E130</f>
        <v/>
      </c>
      <c r="E150" s="75" t="str">
        <f>'시설입소현황'!F130</f>
        <v/>
      </c>
      <c r="F150" s="75" t="str">
        <f>'시설입소현황'!G130</f>
        <v/>
      </c>
      <c r="G150" s="75" t="str">
        <f>'시설입소현황'!I130</f>
        <v/>
      </c>
      <c r="H150" s="371" t="str">
        <f>'시설입소현황'!J130</f>
        <v/>
      </c>
      <c r="I150" s="75" t="str">
        <f>'시설입소현황'!N130</f>
        <v/>
      </c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</row>
    <row r="151" hidden="1">
      <c r="A151" s="71"/>
      <c r="B151" s="75">
        <f>MONTH('시설입소현황'!C131)</f>
        <v>12</v>
      </c>
      <c r="C151" s="75" t="str">
        <f>'시설입소현황'!D131</f>
        <v/>
      </c>
      <c r="D151" s="75" t="str">
        <f>'시설입소현황'!E131</f>
        <v/>
      </c>
      <c r="E151" s="75" t="str">
        <f>'시설입소현황'!F131</f>
        <v/>
      </c>
      <c r="F151" s="75" t="str">
        <f>'시설입소현황'!G131</f>
        <v/>
      </c>
      <c r="G151" s="75" t="str">
        <f>'시설입소현황'!I131</f>
        <v/>
      </c>
      <c r="H151" s="371" t="str">
        <f>'시설입소현황'!J131</f>
        <v/>
      </c>
      <c r="I151" s="75" t="str">
        <f>'시설입소현황'!N131</f>
        <v/>
      </c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</row>
    <row r="152" hidden="1">
      <c r="A152" s="71"/>
      <c r="B152" s="75">
        <f>MONTH('시설입소현황'!C132)</f>
        <v>12</v>
      </c>
      <c r="C152" s="75" t="str">
        <f>'시설입소현황'!D132</f>
        <v/>
      </c>
      <c r="D152" s="75" t="str">
        <f>'시설입소현황'!E132</f>
        <v/>
      </c>
      <c r="E152" s="75" t="str">
        <f>'시설입소현황'!F132</f>
        <v/>
      </c>
      <c r="F152" s="75" t="str">
        <f>'시설입소현황'!G132</f>
        <v/>
      </c>
      <c r="G152" s="75" t="str">
        <f>'시설입소현황'!I132</f>
        <v/>
      </c>
      <c r="H152" s="371" t="str">
        <f>'시설입소현황'!J132</f>
        <v/>
      </c>
      <c r="I152" s="75" t="str">
        <f>'시설입소현황'!N132</f>
        <v/>
      </c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</row>
    <row r="153" hidden="1">
      <c r="A153" s="71"/>
      <c r="B153" s="75">
        <f>MONTH('시설입소현황'!C133)</f>
        <v>12</v>
      </c>
      <c r="C153" s="75" t="str">
        <f>'시설입소현황'!D133</f>
        <v/>
      </c>
      <c r="D153" s="75" t="str">
        <f>'시설입소현황'!E133</f>
        <v/>
      </c>
      <c r="E153" s="75" t="str">
        <f>'시설입소현황'!F133</f>
        <v/>
      </c>
      <c r="F153" s="75" t="str">
        <f>'시설입소현황'!G133</f>
        <v/>
      </c>
      <c r="G153" s="75" t="str">
        <f>'시설입소현황'!I133</f>
        <v/>
      </c>
      <c r="H153" s="371" t="str">
        <f>'시설입소현황'!J133</f>
        <v/>
      </c>
      <c r="I153" s="75" t="str">
        <f>'시설입소현황'!N133</f>
        <v/>
      </c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</row>
    <row r="154" hidden="1">
      <c r="A154" s="71"/>
      <c r="B154" s="75">
        <f>MONTH('시설입소현황'!C134)</f>
        <v>12</v>
      </c>
      <c r="C154" s="75" t="str">
        <f>'시설입소현황'!D134</f>
        <v/>
      </c>
      <c r="D154" s="75" t="str">
        <f>'시설입소현황'!E134</f>
        <v/>
      </c>
      <c r="E154" s="75" t="str">
        <f>'시설입소현황'!F134</f>
        <v/>
      </c>
      <c r="F154" s="75" t="str">
        <f>'시설입소현황'!G134</f>
        <v/>
      </c>
      <c r="G154" s="75" t="str">
        <f>'시설입소현황'!I134</f>
        <v/>
      </c>
      <c r="H154" s="371" t="str">
        <f>'시설입소현황'!J134</f>
        <v/>
      </c>
      <c r="I154" s="75" t="str">
        <f>'시설입소현황'!N134</f>
        <v/>
      </c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</row>
    <row r="155" hidden="1">
      <c r="A155" s="71"/>
      <c r="B155" s="75">
        <f>MONTH('시설입소현황'!C135)</f>
        <v>12</v>
      </c>
      <c r="C155" s="75" t="str">
        <f>'시설입소현황'!D135</f>
        <v/>
      </c>
      <c r="D155" s="75" t="str">
        <f>'시설입소현황'!E135</f>
        <v/>
      </c>
      <c r="E155" s="75" t="str">
        <f>'시설입소현황'!F135</f>
        <v/>
      </c>
      <c r="F155" s="75" t="str">
        <f>'시설입소현황'!G135</f>
        <v/>
      </c>
      <c r="G155" s="75" t="str">
        <f>'시설입소현황'!I135</f>
        <v/>
      </c>
      <c r="H155" s="371" t="str">
        <f>'시설입소현황'!J135</f>
        <v/>
      </c>
      <c r="I155" s="75" t="str">
        <f>'시설입소현황'!N135</f>
        <v/>
      </c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</row>
    <row r="156" hidden="1">
      <c r="A156" s="71"/>
      <c r="B156" s="75">
        <f>MONTH('시설입소현황'!C136)</f>
        <v>12</v>
      </c>
      <c r="C156" s="75" t="str">
        <f>'시설입소현황'!D136</f>
        <v/>
      </c>
      <c r="D156" s="75" t="str">
        <f>'시설입소현황'!E136</f>
        <v/>
      </c>
      <c r="E156" s="75" t="str">
        <f>'시설입소현황'!F136</f>
        <v/>
      </c>
      <c r="F156" s="75" t="str">
        <f>'시설입소현황'!G136</f>
        <v/>
      </c>
      <c r="G156" s="75" t="str">
        <f>'시설입소현황'!I136</f>
        <v/>
      </c>
      <c r="H156" s="371" t="str">
        <f>'시설입소현황'!J136</f>
        <v/>
      </c>
      <c r="I156" s="75" t="str">
        <f>'시설입소현황'!N136</f>
        <v/>
      </c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</row>
    <row r="157" hidden="1">
      <c r="A157" s="71"/>
      <c r="B157" s="75">
        <f>MONTH('시설입소현황'!C137)</f>
        <v>12</v>
      </c>
      <c r="C157" s="75" t="str">
        <f>'시설입소현황'!D137</f>
        <v/>
      </c>
      <c r="D157" s="75" t="str">
        <f>'시설입소현황'!E137</f>
        <v/>
      </c>
      <c r="E157" s="75" t="str">
        <f>'시설입소현황'!F137</f>
        <v/>
      </c>
      <c r="F157" s="75" t="str">
        <f>'시설입소현황'!G137</f>
        <v/>
      </c>
      <c r="G157" s="75" t="str">
        <f>'시설입소현황'!I137</f>
        <v/>
      </c>
      <c r="H157" s="371" t="str">
        <f>'시설입소현황'!J137</f>
        <v/>
      </c>
      <c r="I157" s="75" t="str">
        <f>'시설입소현황'!N137</f>
        <v/>
      </c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</row>
    <row r="158" hidden="1">
      <c r="A158" s="71"/>
      <c r="B158" s="75">
        <f>MONTH('시설입소현황'!C138)</f>
        <v>12</v>
      </c>
      <c r="C158" s="75" t="str">
        <f>'시설입소현황'!D138</f>
        <v/>
      </c>
      <c r="D158" s="75" t="str">
        <f>'시설입소현황'!E138</f>
        <v/>
      </c>
      <c r="E158" s="75" t="str">
        <f>'시설입소현황'!F138</f>
        <v/>
      </c>
      <c r="F158" s="75" t="str">
        <f>'시설입소현황'!G138</f>
        <v/>
      </c>
      <c r="G158" s="75" t="str">
        <f>'시설입소현황'!I138</f>
        <v/>
      </c>
      <c r="H158" s="371" t="str">
        <f>'시설입소현황'!J138</f>
        <v/>
      </c>
      <c r="I158" s="75" t="str">
        <f>'시설입소현황'!N138</f>
        <v/>
      </c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</row>
    <row r="159" hidden="1">
      <c r="A159" s="71"/>
      <c r="B159" s="75">
        <f>MONTH('시설입소현황'!C139)</f>
        <v>12</v>
      </c>
      <c r="C159" s="75" t="str">
        <f>'시설입소현황'!D139</f>
        <v/>
      </c>
      <c r="D159" s="75" t="str">
        <f>'시설입소현황'!E139</f>
        <v/>
      </c>
      <c r="E159" s="75" t="str">
        <f>'시설입소현황'!F139</f>
        <v/>
      </c>
      <c r="F159" s="75" t="str">
        <f>'시설입소현황'!G139</f>
        <v/>
      </c>
      <c r="G159" s="75" t="str">
        <f>'시설입소현황'!I139</f>
        <v/>
      </c>
      <c r="H159" s="371" t="str">
        <f>'시설입소현황'!J139</f>
        <v/>
      </c>
      <c r="I159" s="75" t="str">
        <f>'시설입소현황'!N139</f>
        <v/>
      </c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</row>
    <row r="160" hidden="1">
      <c r="A160" s="71"/>
      <c r="B160" s="75">
        <f>MONTH('시설입소현황'!C140)</f>
        <v>12</v>
      </c>
      <c r="C160" s="75" t="str">
        <f>'시설입소현황'!D140</f>
        <v/>
      </c>
      <c r="D160" s="75" t="str">
        <f>'시설입소현황'!E140</f>
        <v/>
      </c>
      <c r="E160" s="75" t="str">
        <f>'시설입소현황'!F140</f>
        <v/>
      </c>
      <c r="F160" s="75" t="str">
        <f>'시설입소현황'!G140</f>
        <v/>
      </c>
      <c r="G160" s="75" t="str">
        <f>'시설입소현황'!I140</f>
        <v/>
      </c>
      <c r="H160" s="371" t="str">
        <f>'시설입소현황'!J140</f>
        <v/>
      </c>
      <c r="I160" s="75" t="str">
        <f>'시설입소현황'!N140</f>
        <v/>
      </c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</row>
    <row r="161" hidden="1">
      <c r="A161" s="71"/>
      <c r="B161" s="75" t="str">
        <f>MONTH(#REF!)</f>
        <v>#REF!</v>
      </c>
      <c r="C161" s="75" t="str">
        <f t="shared" ref="C161:H161" si="12">#REF!</f>
        <v>#REF!</v>
      </c>
      <c r="D161" s="75" t="str">
        <f t="shared" si="12"/>
        <v>#REF!</v>
      </c>
      <c r="E161" s="75" t="str">
        <f t="shared" si="12"/>
        <v>#REF!</v>
      </c>
      <c r="F161" s="75" t="str">
        <f t="shared" si="12"/>
        <v>#REF!</v>
      </c>
      <c r="G161" s="75" t="str">
        <f t="shared" si="12"/>
        <v>#REF!</v>
      </c>
      <c r="H161" s="371" t="str">
        <f t="shared" si="12"/>
        <v>#REF!</v>
      </c>
      <c r="I161" s="75" t="str">
        <f>'시설입소현황'!N141</f>
        <v/>
      </c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</row>
    <row r="162" hidden="1">
      <c r="A162" s="71"/>
      <c r="B162" s="75">
        <f>MONTH('시설입소현황'!C141)</f>
        <v>12</v>
      </c>
      <c r="C162" s="75" t="str">
        <f>'시설입소현황'!D141</f>
        <v/>
      </c>
      <c r="D162" s="75" t="str">
        <f>'시설입소현황'!E141</f>
        <v/>
      </c>
      <c r="E162" s="75" t="str">
        <f>'시설입소현황'!F141</f>
        <v/>
      </c>
      <c r="F162" s="75" t="str">
        <f>'시설입소현황'!G141</f>
        <v/>
      </c>
      <c r="G162" s="75" t="str">
        <f>'시설입소현황'!I141</f>
        <v/>
      </c>
      <c r="H162" s="371" t="str">
        <f>'시설입소현황'!J141</f>
        <v/>
      </c>
      <c r="I162" s="75" t="str">
        <f>'시설입소현황'!N142</f>
        <v/>
      </c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</row>
    <row r="163" hidden="1">
      <c r="A163" s="71"/>
      <c r="B163" s="75">
        <f>MONTH('시설입소현황'!C142)</f>
        <v>12</v>
      </c>
      <c r="C163" s="75" t="str">
        <f>'시설입소현황'!D142</f>
        <v/>
      </c>
      <c r="D163" s="75" t="str">
        <f>'시설입소현황'!E142</f>
        <v/>
      </c>
      <c r="E163" s="75" t="str">
        <f>'시설입소현황'!F142</f>
        <v/>
      </c>
      <c r="F163" s="75" t="str">
        <f>'시설입소현황'!G142</f>
        <v/>
      </c>
      <c r="G163" s="75" t="str">
        <f>'시설입소현황'!I142</f>
        <v/>
      </c>
      <c r="H163" s="371" t="str">
        <f>'시설입소현황'!J142</f>
        <v/>
      </c>
      <c r="I163" s="75" t="str">
        <f>'시설입소현황'!N143</f>
        <v/>
      </c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</row>
    <row r="164" hidden="1">
      <c r="A164" s="71"/>
      <c r="B164" s="75">
        <f>MONTH('시설입소현황'!C143)</f>
        <v>12</v>
      </c>
      <c r="C164" s="75" t="str">
        <f>'시설입소현황'!D143</f>
        <v/>
      </c>
      <c r="D164" s="75" t="str">
        <f>'시설입소현황'!E143</f>
        <v/>
      </c>
      <c r="E164" s="75" t="str">
        <f>'시설입소현황'!F143</f>
        <v/>
      </c>
      <c r="F164" s="75" t="str">
        <f>'시설입소현황'!G143</f>
        <v/>
      </c>
      <c r="G164" s="75" t="str">
        <f>'시설입소현황'!I143</f>
        <v/>
      </c>
      <c r="H164" s="371" t="str">
        <f>'시설입소현황'!J143</f>
        <v/>
      </c>
      <c r="I164" s="75" t="str">
        <f>'시설입소현황'!N144</f>
        <v/>
      </c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</row>
    <row r="165" hidden="1">
      <c r="A165" s="71"/>
      <c r="B165" s="75">
        <f>MONTH('시설입소현황'!C144)</f>
        <v>12</v>
      </c>
      <c r="C165" s="75" t="str">
        <f>'시설입소현황'!D144</f>
        <v/>
      </c>
      <c r="D165" s="75" t="str">
        <f>'시설입소현황'!E144</f>
        <v/>
      </c>
      <c r="E165" s="75" t="str">
        <f>'시설입소현황'!F144</f>
        <v/>
      </c>
      <c r="F165" s="75" t="str">
        <f>'시설입소현황'!G144</f>
        <v/>
      </c>
      <c r="G165" s="75" t="str">
        <f>'시설입소현황'!I144</f>
        <v/>
      </c>
      <c r="H165" s="371" t="str">
        <f>'시설입소현황'!J144</f>
        <v/>
      </c>
      <c r="I165" s="75" t="str">
        <f>'시설입소현황'!N145</f>
        <v/>
      </c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</row>
    <row r="166" hidden="1">
      <c r="A166" s="71"/>
      <c r="B166" s="75">
        <f>MONTH('시설입소현황'!C145)</f>
        <v>12</v>
      </c>
      <c r="C166" s="75" t="str">
        <f>'시설입소현황'!D145</f>
        <v/>
      </c>
      <c r="D166" s="75" t="str">
        <f>'시설입소현황'!E145</f>
        <v/>
      </c>
      <c r="E166" s="75" t="str">
        <f>'시설입소현황'!F145</f>
        <v/>
      </c>
      <c r="F166" s="75" t="str">
        <f>'시설입소현황'!G145</f>
        <v/>
      </c>
      <c r="G166" s="75" t="str">
        <f>'시설입소현황'!I145</f>
        <v/>
      </c>
      <c r="H166" s="371" t="str">
        <f>'시설입소현황'!J145</f>
        <v/>
      </c>
      <c r="I166" s="75" t="str">
        <f>'시설입소현황'!N146</f>
        <v/>
      </c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</row>
    <row r="167" hidden="1">
      <c r="A167" s="71"/>
      <c r="B167" s="75">
        <f>MONTH('시설입소현황'!C146)</f>
        <v>12</v>
      </c>
      <c r="C167" s="75" t="str">
        <f>'시설입소현황'!D146</f>
        <v/>
      </c>
      <c r="D167" s="75" t="str">
        <f>'시설입소현황'!E146</f>
        <v/>
      </c>
      <c r="E167" s="75" t="str">
        <f>'시설입소현황'!F146</f>
        <v/>
      </c>
      <c r="F167" s="75" t="str">
        <f>'시설입소현황'!G146</f>
        <v/>
      </c>
      <c r="G167" s="75" t="str">
        <f>'시설입소현황'!I146</f>
        <v/>
      </c>
      <c r="H167" s="371" t="str">
        <f>'시설입소현황'!J146</f>
        <v/>
      </c>
      <c r="I167" s="75" t="str">
        <f>'시설입소현황'!N147</f>
        <v/>
      </c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</row>
    <row r="168" hidden="1">
      <c r="A168" s="71"/>
      <c r="B168" s="75">
        <f>MONTH('시설입소현황'!C147)</f>
        <v>12</v>
      </c>
      <c r="C168" s="75" t="str">
        <f>'시설입소현황'!D147</f>
        <v/>
      </c>
      <c r="D168" s="75" t="str">
        <f>'시설입소현황'!E147</f>
        <v/>
      </c>
      <c r="E168" s="75" t="str">
        <f>'시설입소현황'!F147</f>
        <v/>
      </c>
      <c r="F168" s="75" t="str">
        <f>'시설입소현황'!G147</f>
        <v/>
      </c>
      <c r="G168" s="75" t="str">
        <f>'시설입소현황'!I147</f>
        <v/>
      </c>
      <c r="H168" s="371" t="str">
        <f>'시설입소현황'!J147</f>
        <v/>
      </c>
      <c r="I168" s="75" t="str">
        <f>'시설입소현황'!N148</f>
        <v/>
      </c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</row>
    <row r="169" hidden="1">
      <c r="A169" s="71"/>
      <c r="B169" s="75">
        <f>MONTH('시설입소현황'!C148)</f>
        <v>12</v>
      </c>
      <c r="C169" s="75" t="str">
        <f>'시설입소현황'!D148</f>
        <v/>
      </c>
      <c r="D169" s="75" t="str">
        <f>'시설입소현황'!E148</f>
        <v/>
      </c>
      <c r="E169" s="75" t="str">
        <f>'시설입소현황'!F148</f>
        <v/>
      </c>
      <c r="F169" s="75" t="str">
        <f>'시설입소현황'!G148</f>
        <v/>
      </c>
      <c r="G169" s="75" t="str">
        <f>'시설입소현황'!I148</f>
        <v/>
      </c>
      <c r="H169" s="371" t="str">
        <f>'시설입소현황'!J148</f>
        <v/>
      </c>
      <c r="I169" s="75" t="str">
        <f>'시설입소현황'!N149</f>
        <v/>
      </c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</row>
    <row r="170" hidden="1">
      <c r="A170" s="71"/>
      <c r="B170" s="75">
        <f>MONTH('시설입소현황'!C149)</f>
        <v>12</v>
      </c>
      <c r="C170" s="75" t="str">
        <f>'시설입소현황'!D149</f>
        <v/>
      </c>
      <c r="D170" s="75" t="str">
        <f>'시설입소현황'!E149</f>
        <v/>
      </c>
      <c r="E170" s="75" t="str">
        <f>'시설입소현황'!F149</f>
        <v/>
      </c>
      <c r="F170" s="75" t="str">
        <f>'시설입소현황'!G149</f>
        <v/>
      </c>
      <c r="G170" s="75" t="str">
        <f>'시설입소현황'!I149</f>
        <v/>
      </c>
      <c r="H170" s="371" t="str">
        <f>'시설입소현황'!J149</f>
        <v/>
      </c>
      <c r="I170" s="75" t="str">
        <f>'시설입소현황'!N150</f>
        <v/>
      </c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</row>
    <row r="171" hidden="1">
      <c r="A171" s="71"/>
      <c r="B171" s="75">
        <f>MONTH('시설입소현황'!C150)</f>
        <v>12</v>
      </c>
      <c r="C171" s="75" t="str">
        <f>'시설입소현황'!D150</f>
        <v/>
      </c>
      <c r="D171" s="75" t="str">
        <f>'시설입소현황'!E150</f>
        <v/>
      </c>
      <c r="E171" s="75" t="str">
        <f>'시설입소현황'!F150</f>
        <v/>
      </c>
      <c r="F171" s="75" t="str">
        <f>'시설입소현황'!G150</f>
        <v/>
      </c>
      <c r="G171" s="75" t="str">
        <f>'시설입소현황'!I150</f>
        <v/>
      </c>
      <c r="H171" s="371" t="str">
        <f>'시설입소현황'!J150</f>
        <v/>
      </c>
      <c r="I171" s="75" t="str">
        <f>'시설입소현황'!N151</f>
        <v/>
      </c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</row>
    <row r="172" hidden="1">
      <c r="A172" s="71"/>
      <c r="B172" s="75">
        <f>MONTH('시설입소현황'!C151)</f>
        <v>12</v>
      </c>
      <c r="C172" s="75" t="str">
        <f>'시설입소현황'!D151</f>
        <v/>
      </c>
      <c r="D172" s="75" t="str">
        <f>'시설입소현황'!E151</f>
        <v/>
      </c>
      <c r="E172" s="75" t="str">
        <f>'시설입소현황'!F151</f>
        <v/>
      </c>
      <c r="F172" s="75" t="str">
        <f>'시설입소현황'!G151</f>
        <v/>
      </c>
      <c r="G172" s="75" t="str">
        <f>'시설입소현황'!I151</f>
        <v/>
      </c>
      <c r="H172" s="371" t="str">
        <f>'시설입소현황'!J151</f>
        <v/>
      </c>
      <c r="I172" s="75" t="str">
        <f>'시설입소현황'!N152</f>
        <v/>
      </c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</row>
    <row r="173" hidden="1">
      <c r="A173" s="71"/>
      <c r="B173" s="75">
        <f>MONTH('시설입소현황'!C152)</f>
        <v>12</v>
      </c>
      <c r="C173" s="75" t="str">
        <f>'시설입소현황'!D152</f>
        <v/>
      </c>
      <c r="D173" s="75" t="str">
        <f>'시설입소현황'!E152</f>
        <v/>
      </c>
      <c r="E173" s="75" t="str">
        <f>'시설입소현황'!F152</f>
        <v/>
      </c>
      <c r="F173" s="75" t="str">
        <f>'시설입소현황'!G152</f>
        <v/>
      </c>
      <c r="G173" s="75" t="str">
        <f>'시설입소현황'!I152</f>
        <v/>
      </c>
      <c r="H173" s="371" t="str">
        <f>'시설입소현황'!J152</f>
        <v/>
      </c>
      <c r="I173" s="75" t="str">
        <f>'시설입소현황'!N153</f>
        <v/>
      </c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</row>
    <row r="174" hidden="1">
      <c r="A174" s="71"/>
      <c r="B174" s="75">
        <f>MONTH('시설입소현황'!C153)</f>
        <v>12</v>
      </c>
      <c r="C174" s="75" t="str">
        <f>'시설입소현황'!D153</f>
        <v/>
      </c>
      <c r="D174" s="75" t="str">
        <f>'시설입소현황'!E153</f>
        <v/>
      </c>
      <c r="E174" s="75" t="str">
        <f>'시설입소현황'!F153</f>
        <v/>
      </c>
      <c r="F174" s="75" t="str">
        <f>'시설입소현황'!G153</f>
        <v/>
      </c>
      <c r="G174" s="75" t="str">
        <f>'시설입소현황'!I153</f>
        <v/>
      </c>
      <c r="H174" s="371" t="str">
        <f>'시설입소현황'!J153</f>
        <v/>
      </c>
      <c r="I174" s="75" t="str">
        <f>'시설입소현황'!N154</f>
        <v/>
      </c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</row>
    <row r="175" hidden="1">
      <c r="A175" s="71"/>
      <c r="B175" s="75">
        <f>MONTH('시설입소현황'!C154)</f>
        <v>12</v>
      </c>
      <c r="C175" s="75" t="str">
        <f>'시설입소현황'!D154</f>
        <v/>
      </c>
      <c r="D175" s="75" t="str">
        <f>'시설입소현황'!E154</f>
        <v/>
      </c>
      <c r="E175" s="75" t="str">
        <f>'시설입소현황'!F154</f>
        <v/>
      </c>
      <c r="F175" s="75" t="str">
        <f>'시설입소현황'!G154</f>
        <v/>
      </c>
      <c r="G175" s="75" t="str">
        <f>'시설입소현황'!I154</f>
        <v/>
      </c>
      <c r="H175" s="371" t="str">
        <f>'시설입소현황'!J154</f>
        <v/>
      </c>
      <c r="I175" s="75" t="str">
        <f>'시설입소현황'!N155</f>
        <v/>
      </c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</row>
    <row r="176" hidden="1">
      <c r="A176" s="71"/>
      <c r="B176" s="75">
        <f>MONTH('시설입소현황'!C155)</f>
        <v>12</v>
      </c>
      <c r="C176" s="75" t="str">
        <f>'시설입소현황'!D155</f>
        <v/>
      </c>
      <c r="D176" s="75" t="str">
        <f>'시설입소현황'!E155</f>
        <v/>
      </c>
      <c r="E176" s="75" t="str">
        <f>'시설입소현황'!F155</f>
        <v/>
      </c>
      <c r="F176" s="75" t="str">
        <f>'시설입소현황'!G155</f>
        <v/>
      </c>
      <c r="G176" s="75" t="str">
        <f>'시설입소현황'!I155</f>
        <v/>
      </c>
      <c r="H176" s="371" t="str">
        <f>'시설입소현황'!J155</f>
        <v/>
      </c>
      <c r="I176" s="75" t="str">
        <f>'시설입소현황'!N156</f>
        <v/>
      </c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</row>
    <row r="177" hidden="1">
      <c r="A177" s="71"/>
      <c r="B177" s="75">
        <f>MONTH('시설입소현황'!C156)</f>
        <v>12</v>
      </c>
      <c r="C177" s="75" t="str">
        <f>'시설입소현황'!D156</f>
        <v/>
      </c>
      <c r="D177" s="75" t="str">
        <f>'시설입소현황'!E156</f>
        <v/>
      </c>
      <c r="E177" s="75" t="str">
        <f>'시설입소현황'!F156</f>
        <v/>
      </c>
      <c r="F177" s="75" t="str">
        <f>'시설입소현황'!G156</f>
        <v/>
      </c>
      <c r="G177" s="75" t="str">
        <f>'시설입소현황'!I156</f>
        <v/>
      </c>
      <c r="H177" s="371" t="str">
        <f>'시설입소현황'!J156</f>
        <v/>
      </c>
      <c r="I177" s="75" t="str">
        <f>'시설입소현황'!N157</f>
        <v/>
      </c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</row>
    <row r="178" hidden="1">
      <c r="A178" s="71"/>
      <c r="B178" s="75">
        <f>MONTH('시설입소현황'!C157)</f>
        <v>12</v>
      </c>
      <c r="C178" s="75" t="str">
        <f>'시설입소현황'!D157</f>
        <v/>
      </c>
      <c r="D178" s="75" t="str">
        <f>'시설입소현황'!E157</f>
        <v/>
      </c>
      <c r="E178" s="75" t="str">
        <f>'시설입소현황'!F157</f>
        <v/>
      </c>
      <c r="F178" s="75" t="str">
        <f>'시설입소현황'!G157</f>
        <v/>
      </c>
      <c r="G178" s="75" t="str">
        <f>'시설입소현황'!I157</f>
        <v/>
      </c>
      <c r="H178" s="371" t="str">
        <f>'시설입소현황'!J157</f>
        <v/>
      </c>
      <c r="I178" s="75" t="str">
        <f>'시설입소현황'!N158</f>
        <v/>
      </c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</row>
    <row r="179" hidden="1">
      <c r="A179" s="71"/>
      <c r="B179" s="75">
        <f>MONTH('시설입소현황'!C158)</f>
        <v>12</v>
      </c>
      <c r="C179" s="75" t="str">
        <f>'시설입소현황'!D158</f>
        <v/>
      </c>
      <c r="D179" s="75" t="str">
        <f>'시설입소현황'!E158</f>
        <v/>
      </c>
      <c r="E179" s="75" t="str">
        <f>'시설입소현황'!F158</f>
        <v/>
      </c>
      <c r="F179" s="75" t="str">
        <f>'시설입소현황'!G158</f>
        <v/>
      </c>
      <c r="G179" s="75" t="str">
        <f>'시설입소현황'!I158</f>
        <v/>
      </c>
      <c r="H179" s="371" t="str">
        <f>'시설입소현황'!J158</f>
        <v/>
      </c>
      <c r="I179" s="75" t="str">
        <f>'시설입소현황'!N159</f>
        <v/>
      </c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</row>
    <row r="180" hidden="1">
      <c r="A180" s="71"/>
      <c r="B180" s="75">
        <f>MONTH('시설입소현황'!C160)</f>
        <v>12</v>
      </c>
      <c r="C180" s="75" t="str">
        <f>'시설입소현황'!D160</f>
        <v/>
      </c>
      <c r="D180" s="75" t="str">
        <f>'시설입소현황'!E160</f>
        <v/>
      </c>
      <c r="E180" s="75" t="str">
        <f>'시설입소현황'!F160</f>
        <v/>
      </c>
      <c r="F180" s="75" t="str">
        <f>'시설입소현황'!G160</f>
        <v/>
      </c>
      <c r="G180" s="75" t="str">
        <f>'시설입소현황'!I160</f>
        <v/>
      </c>
      <c r="H180" s="371" t="str">
        <f>'시설입소현황'!J160</f>
        <v/>
      </c>
      <c r="I180" s="75" t="str">
        <f>'시설입소현황'!N160</f>
        <v/>
      </c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</row>
    <row r="181" hidden="1">
      <c r="A181" s="71"/>
      <c r="B181" s="75">
        <f>MONTH('시설입소현황'!C161)</f>
        <v>12</v>
      </c>
      <c r="C181" s="75" t="str">
        <f>'시설입소현황'!D161</f>
        <v/>
      </c>
      <c r="D181" s="75" t="str">
        <f>'시설입소현황'!E161</f>
        <v/>
      </c>
      <c r="E181" s="75" t="str">
        <f>'시설입소현황'!F161</f>
        <v/>
      </c>
      <c r="F181" s="75" t="str">
        <f>'시설입소현황'!G161</f>
        <v/>
      </c>
      <c r="G181" s="75" t="str">
        <f>'시설입소현황'!I161</f>
        <v/>
      </c>
      <c r="H181" s="371" t="str">
        <f>'시설입소현황'!J161</f>
        <v/>
      </c>
      <c r="I181" s="75" t="str">
        <f>'시설입소현황'!N161</f>
        <v/>
      </c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</row>
    <row r="182" hidden="1">
      <c r="A182" s="71"/>
      <c r="B182" s="75">
        <f>MONTH('시설입소현황'!C162)</f>
        <v>12</v>
      </c>
      <c r="C182" s="75" t="str">
        <f>'시설입소현황'!D162</f>
        <v/>
      </c>
      <c r="D182" s="75" t="str">
        <f>'시설입소현황'!E162</f>
        <v/>
      </c>
      <c r="E182" s="75" t="str">
        <f>'시설입소현황'!F162</f>
        <v/>
      </c>
      <c r="F182" s="75" t="str">
        <f>'시설입소현황'!G162</f>
        <v/>
      </c>
      <c r="G182" s="75" t="str">
        <f>'시설입소현황'!I162</f>
        <v/>
      </c>
      <c r="H182" s="371" t="str">
        <f>'시설입소현황'!J162</f>
        <v/>
      </c>
      <c r="I182" s="75" t="str">
        <f>'시설입소현황'!N162</f>
        <v/>
      </c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</row>
    <row r="183" hidden="1">
      <c r="A183" s="71"/>
      <c r="B183" s="75">
        <f>MONTH('시설입소현황'!C163)</f>
        <v>12</v>
      </c>
      <c r="C183" s="75" t="str">
        <f>'시설입소현황'!D163</f>
        <v/>
      </c>
      <c r="D183" s="75" t="str">
        <f>'시설입소현황'!E163</f>
        <v/>
      </c>
      <c r="E183" s="75" t="str">
        <f>'시설입소현황'!F163</f>
        <v/>
      </c>
      <c r="F183" s="75" t="str">
        <f>'시설입소현황'!G163</f>
        <v/>
      </c>
      <c r="G183" s="75" t="str">
        <f>'시설입소현황'!I163</f>
        <v/>
      </c>
      <c r="H183" s="371" t="str">
        <f>'시설입소현황'!J163</f>
        <v/>
      </c>
      <c r="I183" s="75" t="str">
        <f>'시설입소현황'!N163</f>
        <v/>
      </c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</row>
    <row r="184" hidden="1">
      <c r="A184" s="71"/>
      <c r="B184" s="75">
        <f>MONTH('시설입소현황'!C164)</f>
        <v>12</v>
      </c>
      <c r="C184" s="75" t="str">
        <f>'시설입소현황'!D164</f>
        <v/>
      </c>
      <c r="D184" s="75" t="str">
        <f>'시설입소현황'!E164</f>
        <v/>
      </c>
      <c r="E184" s="75" t="str">
        <f>'시설입소현황'!F164</f>
        <v/>
      </c>
      <c r="F184" s="75" t="str">
        <f>'시설입소현황'!G164</f>
        <v/>
      </c>
      <c r="G184" s="75" t="str">
        <f>'시설입소현황'!I164</f>
        <v/>
      </c>
      <c r="H184" s="371" t="str">
        <f>'시설입소현황'!J164</f>
        <v/>
      </c>
      <c r="I184" s="75" t="str">
        <f>'시설입소현황'!N164</f>
        <v/>
      </c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</row>
    <row r="185" hidden="1">
      <c r="A185" s="71"/>
      <c r="B185" s="75">
        <f>MONTH('시설입소현황'!C165)</f>
        <v>12</v>
      </c>
      <c r="C185" s="75" t="str">
        <f>'시설입소현황'!D165</f>
        <v/>
      </c>
      <c r="D185" s="75" t="str">
        <f>'시설입소현황'!E165</f>
        <v/>
      </c>
      <c r="E185" s="75" t="str">
        <f>'시설입소현황'!F165</f>
        <v/>
      </c>
      <c r="F185" s="75" t="str">
        <f>'시설입소현황'!G165</f>
        <v/>
      </c>
      <c r="G185" s="75" t="str">
        <f>'시설입소현황'!I165</f>
        <v/>
      </c>
      <c r="H185" s="371" t="str">
        <f>'시설입소현황'!J165</f>
        <v/>
      </c>
      <c r="I185" s="75" t="str">
        <f>'시설입소현황'!N165</f>
        <v/>
      </c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</row>
    <row r="186" hidden="1">
      <c r="A186" s="71"/>
      <c r="B186" s="75">
        <f>MONTH('시설입소현황'!C166)</f>
        <v>12</v>
      </c>
      <c r="C186" s="75" t="str">
        <f>'시설입소현황'!D166</f>
        <v/>
      </c>
      <c r="D186" s="75" t="str">
        <f>'시설입소현황'!E166</f>
        <v/>
      </c>
      <c r="E186" s="75" t="str">
        <f>'시설입소현황'!F166</f>
        <v/>
      </c>
      <c r="F186" s="75" t="str">
        <f>'시설입소현황'!G166</f>
        <v/>
      </c>
      <c r="G186" s="75" t="str">
        <f>'시설입소현황'!I166</f>
        <v/>
      </c>
      <c r="H186" s="371" t="str">
        <f>'시설입소현황'!J166</f>
        <v/>
      </c>
      <c r="I186" s="75" t="str">
        <f>'시설입소현황'!N166</f>
        <v/>
      </c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</row>
    <row r="187" hidden="1">
      <c r="A187" s="71"/>
      <c r="B187" s="75">
        <f>MONTH('시설입소현황'!C167)</f>
        <v>12</v>
      </c>
      <c r="C187" s="75" t="str">
        <f>'시설입소현황'!D167</f>
        <v/>
      </c>
      <c r="D187" s="75" t="str">
        <f>'시설입소현황'!E167</f>
        <v/>
      </c>
      <c r="E187" s="75" t="str">
        <f>'시설입소현황'!F167</f>
        <v/>
      </c>
      <c r="F187" s="75" t="str">
        <f>'시설입소현황'!G167</f>
        <v/>
      </c>
      <c r="G187" s="75" t="str">
        <f>'시설입소현황'!I167</f>
        <v/>
      </c>
      <c r="H187" s="371" t="str">
        <f>'시설입소현황'!J167</f>
        <v/>
      </c>
      <c r="I187" s="75" t="str">
        <f>'시설입소현황'!N167</f>
        <v/>
      </c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</row>
    <row r="188" hidden="1">
      <c r="A188" s="71"/>
      <c r="B188" s="75">
        <f>MONTH('시설입소현황'!C168)</f>
        <v>12</v>
      </c>
      <c r="C188" s="75" t="str">
        <f>'시설입소현황'!D168</f>
        <v/>
      </c>
      <c r="D188" s="75" t="str">
        <f>'시설입소현황'!E168</f>
        <v/>
      </c>
      <c r="E188" s="75" t="str">
        <f>'시설입소현황'!F168</f>
        <v/>
      </c>
      <c r="F188" s="75" t="str">
        <f>'시설입소현황'!G168</f>
        <v/>
      </c>
      <c r="G188" s="75" t="str">
        <f>'시설입소현황'!I168</f>
        <v/>
      </c>
      <c r="H188" s="371" t="str">
        <f>'시설입소현황'!J168</f>
        <v/>
      </c>
      <c r="I188" s="75" t="str">
        <f>'시설입소현황'!N168</f>
        <v/>
      </c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</row>
    <row r="189" hidden="1">
      <c r="A189" s="71"/>
      <c r="B189" s="75">
        <f>MONTH('시설입소현황'!C169)</f>
        <v>12</v>
      </c>
      <c r="C189" s="75" t="str">
        <f>'시설입소현황'!D169</f>
        <v/>
      </c>
      <c r="D189" s="75" t="str">
        <f>'시설입소현황'!E169</f>
        <v/>
      </c>
      <c r="E189" s="75" t="str">
        <f>'시설입소현황'!F169</f>
        <v/>
      </c>
      <c r="F189" s="75" t="str">
        <f>'시설입소현황'!G169</f>
        <v/>
      </c>
      <c r="G189" s="75" t="str">
        <f>'시설입소현황'!I169</f>
        <v/>
      </c>
      <c r="H189" s="371" t="str">
        <f>'시설입소현황'!J169</f>
        <v/>
      </c>
      <c r="I189" s="75" t="str">
        <f>'시설입소현황'!N169</f>
        <v/>
      </c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</row>
    <row r="190" hidden="1">
      <c r="A190" s="71"/>
      <c r="B190" s="75">
        <f>MONTH('시설입소현황'!C170)</f>
        <v>12</v>
      </c>
      <c r="C190" s="75" t="str">
        <f>'시설입소현황'!D170</f>
        <v/>
      </c>
      <c r="D190" s="75" t="str">
        <f>'시설입소현황'!E170</f>
        <v/>
      </c>
      <c r="E190" s="75" t="str">
        <f>'시설입소현황'!F170</f>
        <v/>
      </c>
      <c r="F190" s="75" t="str">
        <f>'시설입소현황'!G170</f>
        <v/>
      </c>
      <c r="G190" s="75" t="str">
        <f>'시설입소현황'!I170</f>
        <v/>
      </c>
      <c r="H190" s="371" t="str">
        <f>'시설입소현황'!J170</f>
        <v/>
      </c>
      <c r="I190" s="75" t="str">
        <f>'시설입소현황'!N170</f>
        <v/>
      </c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</row>
    <row r="191" hidden="1">
      <c r="A191" s="71"/>
      <c r="B191" s="75">
        <f>MONTH('시설입소현황'!C171)</f>
        <v>12</v>
      </c>
      <c r="C191" s="75" t="str">
        <f>'시설입소현황'!D171</f>
        <v/>
      </c>
      <c r="D191" s="75" t="str">
        <f>'시설입소현황'!E171</f>
        <v/>
      </c>
      <c r="E191" s="75" t="str">
        <f>'시설입소현황'!F171</f>
        <v/>
      </c>
      <c r="F191" s="75" t="str">
        <f>'시설입소현황'!G171</f>
        <v/>
      </c>
      <c r="G191" s="75" t="str">
        <f>'시설입소현황'!I171</f>
        <v/>
      </c>
      <c r="H191" s="371" t="str">
        <f>'시설입소현황'!J171</f>
        <v/>
      </c>
      <c r="I191" s="75" t="str">
        <f>'시설입소현황'!N171</f>
        <v/>
      </c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</row>
    <row r="192" hidden="1">
      <c r="A192" s="71"/>
      <c r="B192" s="75">
        <f>MONTH('시설입소현황'!C172)</f>
        <v>12</v>
      </c>
      <c r="C192" s="75" t="str">
        <f>'시설입소현황'!D172</f>
        <v/>
      </c>
      <c r="D192" s="75" t="str">
        <f>'시설입소현황'!E172</f>
        <v/>
      </c>
      <c r="E192" s="75" t="str">
        <f>'시설입소현황'!F172</f>
        <v/>
      </c>
      <c r="F192" s="75" t="str">
        <f>'시설입소현황'!G172</f>
        <v/>
      </c>
      <c r="G192" s="75" t="str">
        <f>'시설입소현황'!I172</f>
        <v/>
      </c>
      <c r="H192" s="371" t="str">
        <f>'시설입소현황'!J172</f>
        <v/>
      </c>
      <c r="I192" s="75" t="str">
        <f>'시설입소현황'!N172</f>
        <v/>
      </c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</row>
    <row r="193" hidden="1">
      <c r="A193" s="71"/>
      <c r="B193" s="75">
        <f>MONTH('시설입소현황'!C173)</f>
        <v>12</v>
      </c>
      <c r="C193" s="75" t="str">
        <f>'시설입소현황'!D173</f>
        <v/>
      </c>
      <c r="D193" s="75" t="str">
        <f>'시설입소현황'!E173</f>
        <v/>
      </c>
      <c r="E193" s="75" t="str">
        <f>'시설입소현황'!F173</f>
        <v/>
      </c>
      <c r="F193" s="75" t="str">
        <f>'시설입소현황'!G173</f>
        <v/>
      </c>
      <c r="G193" s="75" t="str">
        <f>'시설입소현황'!I173</f>
        <v/>
      </c>
      <c r="H193" s="371" t="str">
        <f>'시설입소현황'!J173</f>
        <v/>
      </c>
      <c r="I193" s="75" t="str">
        <f>'시설입소현황'!N173</f>
        <v/>
      </c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</row>
    <row r="194" hidden="1">
      <c r="A194" s="71"/>
      <c r="B194" s="75">
        <f>MONTH('시설입소현황'!C174)</f>
        <v>12</v>
      </c>
      <c r="C194" s="75" t="str">
        <f>'시설입소현황'!D174</f>
        <v/>
      </c>
      <c r="D194" s="75" t="str">
        <f>'시설입소현황'!E174</f>
        <v/>
      </c>
      <c r="E194" s="75" t="str">
        <f>'시설입소현황'!F174</f>
        <v/>
      </c>
      <c r="F194" s="75" t="str">
        <f>'시설입소현황'!G174</f>
        <v/>
      </c>
      <c r="G194" s="75" t="str">
        <f>'시설입소현황'!I174</f>
        <v/>
      </c>
      <c r="H194" s="371" t="str">
        <f>'시설입소현황'!J174</f>
        <v/>
      </c>
      <c r="I194" s="75" t="str">
        <f>'시설입소현황'!N174</f>
        <v/>
      </c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</row>
    <row r="195" hidden="1">
      <c r="A195" s="71"/>
      <c r="B195" s="75">
        <f>MONTH('시설입소현황'!C175)</f>
        <v>12</v>
      </c>
      <c r="C195" s="75" t="str">
        <f>'시설입소현황'!D175</f>
        <v/>
      </c>
      <c r="D195" s="75" t="str">
        <f>'시설입소현황'!E175</f>
        <v/>
      </c>
      <c r="E195" s="75" t="str">
        <f>'시설입소현황'!F175</f>
        <v/>
      </c>
      <c r="F195" s="75" t="str">
        <f>'시설입소현황'!G175</f>
        <v/>
      </c>
      <c r="G195" s="75" t="str">
        <f>'시설입소현황'!I175</f>
        <v/>
      </c>
      <c r="H195" s="371" t="str">
        <f>'시설입소현황'!J175</f>
        <v/>
      </c>
      <c r="I195" s="75" t="str">
        <f>'시설입소현황'!N175</f>
        <v/>
      </c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</row>
    <row r="196" hidden="1">
      <c r="A196" s="71"/>
      <c r="B196" s="75">
        <f>MONTH('시설입소현황'!C176)</f>
        <v>12</v>
      </c>
      <c r="C196" s="75" t="str">
        <f>'시설입소현황'!D176</f>
        <v/>
      </c>
      <c r="D196" s="75" t="str">
        <f>'시설입소현황'!E176</f>
        <v/>
      </c>
      <c r="E196" s="75" t="str">
        <f>'시설입소현황'!F176</f>
        <v/>
      </c>
      <c r="F196" s="75" t="str">
        <f>'시설입소현황'!G176</f>
        <v/>
      </c>
      <c r="G196" s="75" t="str">
        <f>'시설입소현황'!I176</f>
        <v/>
      </c>
      <c r="H196" s="371" t="str">
        <f>'시설입소현황'!J176</f>
        <v/>
      </c>
      <c r="I196" s="75" t="str">
        <f>'시설입소현황'!N176</f>
        <v/>
      </c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</row>
    <row r="197" hidden="1">
      <c r="A197" s="71"/>
      <c r="B197" s="75">
        <f>MONTH('시설입소현황'!C177)</f>
        <v>12</v>
      </c>
      <c r="C197" s="75" t="str">
        <f>'시설입소현황'!D177</f>
        <v/>
      </c>
      <c r="D197" s="75" t="str">
        <f>'시설입소현황'!E177</f>
        <v/>
      </c>
      <c r="E197" s="75" t="str">
        <f>'시설입소현황'!F177</f>
        <v/>
      </c>
      <c r="F197" s="75" t="str">
        <f>'시설입소현황'!G177</f>
        <v/>
      </c>
      <c r="G197" s="75" t="str">
        <f>'시설입소현황'!I177</f>
        <v/>
      </c>
      <c r="H197" s="371" t="str">
        <f>'시설입소현황'!J177</f>
        <v/>
      </c>
      <c r="I197" s="75" t="str">
        <f>'시설입소현황'!N177</f>
        <v/>
      </c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</row>
    <row r="198" hidden="1">
      <c r="A198" s="71"/>
      <c r="B198" s="75">
        <f>MONTH('시설입소현황'!C178)</f>
        <v>12</v>
      </c>
      <c r="C198" s="75" t="str">
        <f>'시설입소현황'!D178</f>
        <v/>
      </c>
      <c r="D198" s="75" t="str">
        <f>'시설입소현황'!E178</f>
        <v/>
      </c>
      <c r="E198" s="75" t="str">
        <f>'시설입소현황'!F178</f>
        <v/>
      </c>
      <c r="F198" s="75" t="str">
        <f>'시설입소현황'!G178</f>
        <v/>
      </c>
      <c r="G198" s="75" t="str">
        <f>'시설입소현황'!I178</f>
        <v/>
      </c>
      <c r="H198" s="371" t="str">
        <f>'시설입소현황'!J178</f>
        <v/>
      </c>
      <c r="I198" s="75" t="str">
        <f>'시설입소현황'!N178</f>
        <v/>
      </c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</row>
    <row r="199" hidden="1">
      <c r="A199" s="71"/>
      <c r="B199" s="75">
        <f>MONTH('시설입소현황'!C179)</f>
        <v>12</v>
      </c>
      <c r="C199" s="75" t="str">
        <f>'시설입소현황'!D179</f>
        <v/>
      </c>
      <c r="D199" s="75" t="str">
        <f>'시설입소현황'!E179</f>
        <v/>
      </c>
      <c r="E199" s="75" t="str">
        <f>'시설입소현황'!F179</f>
        <v/>
      </c>
      <c r="F199" s="75" t="str">
        <f>'시설입소현황'!G179</f>
        <v/>
      </c>
      <c r="G199" s="75" t="str">
        <f>'시설입소현황'!I179</f>
        <v/>
      </c>
      <c r="H199" s="371" t="str">
        <f>'시설입소현황'!J179</f>
        <v/>
      </c>
      <c r="I199" s="75" t="str">
        <f>'시설입소현황'!N179</f>
        <v/>
      </c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</row>
    <row r="200" hidden="1">
      <c r="A200" s="71"/>
      <c r="B200" s="75">
        <f>MONTH('시설입소현황'!C180)</f>
        <v>12</v>
      </c>
      <c r="C200" s="75" t="str">
        <f>'시설입소현황'!D180</f>
        <v/>
      </c>
      <c r="D200" s="75" t="str">
        <f>'시설입소현황'!E180</f>
        <v/>
      </c>
      <c r="E200" s="75" t="str">
        <f>'시설입소현황'!F180</f>
        <v/>
      </c>
      <c r="F200" s="75" t="str">
        <f>'시설입소현황'!G180</f>
        <v/>
      </c>
      <c r="G200" s="75" t="str">
        <f>'시설입소현황'!I180</f>
        <v/>
      </c>
      <c r="H200" s="371" t="str">
        <f>'시설입소현황'!J180</f>
        <v/>
      </c>
      <c r="I200" s="75" t="str">
        <f>'시설입소현황'!N180</f>
        <v/>
      </c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</row>
    <row r="201" hidden="1">
      <c r="A201" s="71"/>
      <c r="B201" s="75">
        <f>MONTH('시설입소현황'!C181)</f>
        <v>12</v>
      </c>
      <c r="C201" s="75" t="str">
        <f>'시설입소현황'!D181</f>
        <v/>
      </c>
      <c r="D201" s="75" t="str">
        <f>'시설입소현황'!E181</f>
        <v/>
      </c>
      <c r="E201" s="75" t="str">
        <f>'시설입소현황'!F181</f>
        <v/>
      </c>
      <c r="F201" s="75" t="str">
        <f>'시설입소현황'!G181</f>
        <v/>
      </c>
      <c r="G201" s="75" t="str">
        <f>'시설입소현황'!I181</f>
        <v/>
      </c>
      <c r="H201" s="371" t="str">
        <f>'시설입소현황'!J181</f>
        <v/>
      </c>
      <c r="I201" s="75" t="str">
        <f>'시설입소현황'!N181</f>
        <v/>
      </c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</row>
    <row r="202" hidden="1">
      <c r="A202" s="71"/>
      <c r="B202" s="75">
        <f>MONTH('시설입소현황'!C182)</f>
        <v>12</v>
      </c>
      <c r="C202" s="75" t="str">
        <f>'시설입소현황'!D182</f>
        <v/>
      </c>
      <c r="D202" s="75" t="str">
        <f>'시설입소현황'!E182</f>
        <v/>
      </c>
      <c r="E202" s="75" t="str">
        <f>'시설입소현황'!F182</f>
        <v/>
      </c>
      <c r="F202" s="75" t="str">
        <f>'시설입소현황'!G182</f>
        <v/>
      </c>
      <c r="G202" s="75" t="str">
        <f>'시설입소현황'!I182</f>
        <v/>
      </c>
      <c r="H202" s="371" t="str">
        <f>'시설입소현황'!J182</f>
        <v/>
      </c>
      <c r="I202" s="75" t="str">
        <f>'시설입소현황'!N182</f>
        <v/>
      </c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</row>
    <row r="203" hidden="1">
      <c r="A203" s="71"/>
      <c r="B203" s="75">
        <f>MONTH('시설입소현황'!C183)</f>
        <v>12</v>
      </c>
      <c r="C203" s="75" t="str">
        <f>'시설입소현황'!D183</f>
        <v/>
      </c>
      <c r="D203" s="75" t="str">
        <f>'시설입소현황'!E183</f>
        <v/>
      </c>
      <c r="E203" s="75" t="str">
        <f>'시설입소현황'!F183</f>
        <v/>
      </c>
      <c r="F203" s="75" t="str">
        <f>'시설입소현황'!G183</f>
        <v/>
      </c>
      <c r="G203" s="75" t="str">
        <f>'시설입소현황'!I183</f>
        <v/>
      </c>
      <c r="H203" s="371" t="str">
        <f>'시설입소현황'!J183</f>
        <v/>
      </c>
      <c r="I203" s="75" t="str">
        <f>'시설입소현황'!N183</f>
        <v/>
      </c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</row>
    <row r="204" hidden="1">
      <c r="A204" s="71"/>
      <c r="B204" s="75">
        <f>MONTH('시설입소현황'!C184)</f>
        <v>12</v>
      </c>
      <c r="C204" s="75" t="str">
        <f>'시설입소현황'!D184</f>
        <v/>
      </c>
      <c r="D204" s="75" t="str">
        <f>'시설입소현황'!E184</f>
        <v/>
      </c>
      <c r="E204" s="75" t="str">
        <f>'시설입소현황'!F184</f>
        <v/>
      </c>
      <c r="F204" s="75" t="str">
        <f>'시설입소현황'!G184</f>
        <v/>
      </c>
      <c r="G204" s="75" t="str">
        <f>'시설입소현황'!I184</f>
        <v/>
      </c>
      <c r="H204" s="371" t="str">
        <f>'시설입소현황'!J184</f>
        <v/>
      </c>
      <c r="I204" s="75" t="str">
        <f>'시설입소현황'!N184</f>
        <v/>
      </c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</row>
    <row r="205" hidden="1">
      <c r="A205" s="71"/>
      <c r="B205" s="75">
        <f>MONTH('시설입소현황'!C185)</f>
        <v>12</v>
      </c>
      <c r="C205" s="75" t="str">
        <f>'시설입소현황'!D185</f>
        <v/>
      </c>
      <c r="D205" s="75" t="str">
        <f>'시설입소현황'!E185</f>
        <v/>
      </c>
      <c r="E205" s="75" t="str">
        <f>'시설입소현황'!F185</f>
        <v/>
      </c>
      <c r="F205" s="75" t="str">
        <f>'시설입소현황'!G185</f>
        <v/>
      </c>
      <c r="G205" s="75" t="str">
        <f>'시설입소현황'!I185</f>
        <v/>
      </c>
      <c r="H205" s="371" t="str">
        <f>'시설입소현황'!J185</f>
        <v/>
      </c>
      <c r="I205" s="75" t="str">
        <f>'시설입소현황'!N185</f>
        <v/>
      </c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</row>
    <row r="206" hidden="1">
      <c r="A206" s="71"/>
      <c r="B206" s="75">
        <f>MONTH('시설입소현황'!C186)</f>
        <v>12</v>
      </c>
      <c r="C206" s="75" t="str">
        <f>'시설입소현황'!D186</f>
        <v/>
      </c>
      <c r="D206" s="75" t="str">
        <f>'시설입소현황'!E186</f>
        <v/>
      </c>
      <c r="E206" s="75" t="str">
        <f>'시설입소현황'!F186</f>
        <v/>
      </c>
      <c r="F206" s="75" t="str">
        <f>'시설입소현황'!G186</f>
        <v/>
      </c>
      <c r="G206" s="75" t="str">
        <f>'시설입소현황'!I186</f>
        <v/>
      </c>
      <c r="H206" s="371" t="str">
        <f>'시설입소현황'!J186</f>
        <v/>
      </c>
      <c r="I206" s="75" t="str">
        <f>'시설입소현황'!N186</f>
        <v/>
      </c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</row>
    <row r="207" hidden="1">
      <c r="A207" s="71"/>
      <c r="B207" s="75">
        <f>MONTH('시설입소현황'!C187)</f>
        <v>12</v>
      </c>
      <c r="C207" s="75" t="str">
        <f>'시설입소현황'!D187</f>
        <v/>
      </c>
      <c r="D207" s="75" t="str">
        <f>'시설입소현황'!E187</f>
        <v/>
      </c>
      <c r="E207" s="75" t="str">
        <f>'시설입소현황'!F187</f>
        <v/>
      </c>
      <c r="F207" s="75" t="str">
        <f>'시설입소현황'!G187</f>
        <v/>
      </c>
      <c r="G207" s="75" t="str">
        <f>'시설입소현황'!I187</f>
        <v/>
      </c>
      <c r="H207" s="371" t="str">
        <f>'시설입소현황'!J187</f>
        <v/>
      </c>
      <c r="I207" s="75" t="str">
        <f>'시설입소현황'!N187</f>
        <v/>
      </c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</row>
    <row r="208" hidden="1">
      <c r="A208" s="71"/>
      <c r="B208" s="75">
        <f>MONTH('시설입소현황'!C188)</f>
        <v>12</v>
      </c>
      <c r="C208" s="75" t="str">
        <f>'시설입소현황'!D188</f>
        <v/>
      </c>
      <c r="D208" s="75" t="str">
        <f>'시설입소현황'!E188</f>
        <v/>
      </c>
      <c r="E208" s="75" t="str">
        <f>'시설입소현황'!F188</f>
        <v/>
      </c>
      <c r="F208" s="75" t="str">
        <f>'시설입소현황'!G188</f>
        <v/>
      </c>
      <c r="G208" s="75" t="str">
        <f>'시설입소현황'!I188</f>
        <v/>
      </c>
      <c r="H208" s="371" t="str">
        <f>'시설입소현황'!J188</f>
        <v/>
      </c>
      <c r="I208" s="75" t="str">
        <f>'시설입소현황'!N188</f>
        <v/>
      </c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</row>
    <row r="209" hidden="1">
      <c r="A209" s="71"/>
      <c r="B209" s="75">
        <f>MONTH('시설입소현황'!C189)</f>
        <v>12</v>
      </c>
      <c r="C209" s="75" t="str">
        <f>'시설입소현황'!D189</f>
        <v/>
      </c>
      <c r="D209" s="75" t="str">
        <f>'시설입소현황'!E189</f>
        <v/>
      </c>
      <c r="E209" s="75" t="str">
        <f>'시설입소현황'!F189</f>
        <v/>
      </c>
      <c r="F209" s="75" t="str">
        <f>'시설입소현황'!G189</f>
        <v/>
      </c>
      <c r="G209" s="75" t="str">
        <f>'시설입소현황'!I189</f>
        <v/>
      </c>
      <c r="H209" s="371" t="str">
        <f>'시설입소현황'!J189</f>
        <v/>
      </c>
      <c r="I209" s="75" t="str">
        <f>'시설입소현황'!N189</f>
        <v/>
      </c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</row>
    <row r="210" hidden="1">
      <c r="A210" s="71"/>
      <c r="B210" s="75">
        <f>MONTH('시설입소현황'!C190)</f>
        <v>12</v>
      </c>
      <c r="C210" s="75" t="str">
        <f>'시설입소현황'!D190</f>
        <v/>
      </c>
      <c r="D210" s="75" t="str">
        <f>'시설입소현황'!E190</f>
        <v/>
      </c>
      <c r="E210" s="75" t="str">
        <f>'시설입소현황'!F190</f>
        <v/>
      </c>
      <c r="F210" s="75" t="str">
        <f>'시설입소현황'!G190</f>
        <v/>
      </c>
      <c r="G210" s="75" t="str">
        <f>'시설입소현황'!I190</f>
        <v/>
      </c>
      <c r="H210" s="371" t="str">
        <f>'시설입소현황'!J190</f>
        <v/>
      </c>
      <c r="I210" s="75" t="str">
        <f>'시설입소현황'!N190</f>
        <v/>
      </c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</row>
    <row r="211" hidden="1">
      <c r="A211" s="71"/>
      <c r="B211" s="75">
        <f>MONTH('시설입소현황'!C191)</f>
        <v>12</v>
      </c>
      <c r="C211" s="75" t="str">
        <f>'시설입소현황'!D191</f>
        <v/>
      </c>
      <c r="D211" s="75" t="str">
        <f>'시설입소현황'!E191</f>
        <v/>
      </c>
      <c r="E211" s="75" t="str">
        <f>'시설입소현황'!F191</f>
        <v/>
      </c>
      <c r="F211" s="75" t="str">
        <f>'시설입소현황'!G191</f>
        <v/>
      </c>
      <c r="G211" s="75" t="str">
        <f>'시설입소현황'!I191</f>
        <v/>
      </c>
      <c r="H211" s="371" t="str">
        <f>'시설입소현황'!J191</f>
        <v/>
      </c>
      <c r="I211" s="75" t="str">
        <f>'시설입소현황'!N191</f>
        <v/>
      </c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</row>
    <row r="212" hidden="1">
      <c r="A212" s="71"/>
      <c r="B212" s="75">
        <f>MONTH('시설입소현황'!C192)</f>
        <v>12</v>
      </c>
      <c r="C212" s="75" t="str">
        <f>'시설입소현황'!D192</f>
        <v/>
      </c>
      <c r="D212" s="75" t="str">
        <f>'시설입소현황'!E192</f>
        <v/>
      </c>
      <c r="E212" s="75" t="str">
        <f>'시설입소현황'!F192</f>
        <v/>
      </c>
      <c r="F212" s="75" t="str">
        <f>'시설입소현황'!G192</f>
        <v/>
      </c>
      <c r="G212" s="75" t="str">
        <f>'시설입소현황'!I192</f>
        <v/>
      </c>
      <c r="H212" s="371" t="str">
        <f>'시설입소현황'!J192</f>
        <v/>
      </c>
      <c r="I212" s="75" t="str">
        <f>'시설입소현황'!N192</f>
        <v/>
      </c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</row>
    <row r="213" hidden="1">
      <c r="A213" s="71"/>
      <c r="B213" s="75">
        <f>MONTH('시설입소현황'!C193)</f>
        <v>12</v>
      </c>
      <c r="C213" s="75" t="str">
        <f>'시설입소현황'!D193</f>
        <v/>
      </c>
      <c r="D213" s="75" t="str">
        <f>'시설입소현황'!E193</f>
        <v/>
      </c>
      <c r="E213" s="75" t="str">
        <f>'시설입소현황'!F193</f>
        <v/>
      </c>
      <c r="F213" s="75" t="str">
        <f>'시설입소현황'!G193</f>
        <v/>
      </c>
      <c r="G213" s="75" t="str">
        <f>'시설입소현황'!I193</f>
        <v/>
      </c>
      <c r="H213" s="371" t="str">
        <f>'시설입소현황'!J193</f>
        <v/>
      </c>
      <c r="I213" s="75" t="str">
        <f>'시설입소현황'!N193</f>
        <v/>
      </c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</row>
    <row r="214" hidden="1">
      <c r="A214" s="71"/>
      <c r="B214" s="75">
        <f>MONTH('시설입소현황'!C194)</f>
        <v>12</v>
      </c>
      <c r="C214" s="75" t="str">
        <f>'시설입소현황'!D194</f>
        <v/>
      </c>
      <c r="D214" s="75" t="str">
        <f>'시설입소현황'!E194</f>
        <v/>
      </c>
      <c r="E214" s="75" t="str">
        <f>'시설입소현황'!F194</f>
        <v/>
      </c>
      <c r="F214" s="75" t="str">
        <f>'시설입소현황'!G194</f>
        <v/>
      </c>
      <c r="G214" s="75" t="str">
        <f>'시설입소현황'!I194</f>
        <v/>
      </c>
      <c r="H214" s="371" t="str">
        <f>'시설입소현황'!J194</f>
        <v/>
      </c>
      <c r="I214" s="75" t="str">
        <f>'시설입소현황'!N194</f>
        <v/>
      </c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</row>
    <row r="215" hidden="1">
      <c r="A215" s="71"/>
      <c r="B215" s="75">
        <f>MONTH('시설입소현황'!C195)</f>
        <v>12</v>
      </c>
      <c r="C215" s="75" t="str">
        <f>'시설입소현황'!D195</f>
        <v/>
      </c>
      <c r="D215" s="75" t="str">
        <f>'시설입소현황'!E195</f>
        <v/>
      </c>
      <c r="E215" s="75" t="str">
        <f>'시설입소현황'!F195</f>
        <v/>
      </c>
      <c r="F215" s="75" t="str">
        <f>'시설입소현황'!G195</f>
        <v/>
      </c>
      <c r="G215" s="75" t="str">
        <f>'시설입소현황'!I195</f>
        <v/>
      </c>
      <c r="H215" s="371" t="str">
        <f>'시설입소현황'!J195</f>
        <v/>
      </c>
      <c r="I215" s="75" t="str">
        <f>'시설입소현황'!N195</f>
        <v/>
      </c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</row>
    <row r="216" hidden="1">
      <c r="A216" s="71"/>
      <c r="B216" s="75">
        <f>MONTH('시설입소현황'!C196)</f>
        <v>12</v>
      </c>
      <c r="C216" s="75" t="str">
        <f>'시설입소현황'!D196</f>
        <v/>
      </c>
      <c r="D216" s="75" t="str">
        <f>'시설입소현황'!E196</f>
        <v/>
      </c>
      <c r="E216" s="75" t="str">
        <f>'시설입소현황'!F196</f>
        <v/>
      </c>
      <c r="F216" s="75" t="str">
        <f>'시설입소현황'!G196</f>
        <v/>
      </c>
      <c r="G216" s="75" t="str">
        <f>'시설입소현황'!I196</f>
        <v/>
      </c>
      <c r="H216" s="371" t="str">
        <f>'시설입소현황'!J196</f>
        <v/>
      </c>
      <c r="I216" s="75" t="str">
        <f>'시설입소현황'!N196</f>
        <v/>
      </c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</row>
    <row r="217" hidden="1">
      <c r="A217" s="71"/>
      <c r="B217" s="75">
        <f>MONTH('시설입소현황'!C197)</f>
        <v>12</v>
      </c>
      <c r="C217" s="75" t="str">
        <f>'시설입소현황'!D197</f>
        <v/>
      </c>
      <c r="D217" s="75" t="str">
        <f>'시설입소현황'!E197</f>
        <v/>
      </c>
      <c r="E217" s="75" t="str">
        <f>'시설입소현황'!F197</f>
        <v/>
      </c>
      <c r="F217" s="75" t="str">
        <f>'시설입소현황'!G197</f>
        <v/>
      </c>
      <c r="G217" s="75" t="str">
        <f>'시설입소현황'!I197</f>
        <v/>
      </c>
      <c r="H217" s="371" t="str">
        <f>'시설입소현황'!J197</f>
        <v/>
      </c>
      <c r="I217" s="75" t="str">
        <f>'시설입소현황'!N197</f>
        <v/>
      </c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</row>
    <row r="218" hidden="1">
      <c r="A218" s="71"/>
      <c r="B218" s="75">
        <f>MONTH('시설입소현황'!C198)</f>
        <v>12</v>
      </c>
      <c r="C218" s="75" t="str">
        <f>'시설입소현황'!D198</f>
        <v/>
      </c>
      <c r="D218" s="75" t="str">
        <f>'시설입소현황'!E198</f>
        <v/>
      </c>
      <c r="E218" s="75" t="str">
        <f>'시설입소현황'!F198</f>
        <v/>
      </c>
      <c r="F218" s="75" t="str">
        <f>'시설입소현황'!G198</f>
        <v/>
      </c>
      <c r="G218" s="75" t="str">
        <f>'시설입소현황'!I198</f>
        <v/>
      </c>
      <c r="H218" s="371" t="str">
        <f>'시설입소현황'!J198</f>
        <v/>
      </c>
      <c r="I218" s="75" t="str">
        <f>'시설입소현황'!N198</f>
        <v/>
      </c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</row>
    <row r="219" hidden="1">
      <c r="A219" s="71"/>
      <c r="B219" s="75">
        <f>MONTH('시설입소현황'!C199)</f>
        <v>12</v>
      </c>
      <c r="C219" s="75" t="str">
        <f>'시설입소현황'!D199</f>
        <v/>
      </c>
      <c r="D219" s="75" t="str">
        <f>'시설입소현황'!E199</f>
        <v/>
      </c>
      <c r="E219" s="75" t="str">
        <f>'시설입소현황'!F199</f>
        <v/>
      </c>
      <c r="F219" s="75" t="str">
        <f>'시설입소현황'!G199</f>
        <v/>
      </c>
      <c r="G219" s="75" t="str">
        <f>'시설입소현황'!I199</f>
        <v/>
      </c>
      <c r="H219" s="371" t="str">
        <f>'시설입소현황'!J199</f>
        <v/>
      </c>
      <c r="I219" s="75" t="str">
        <f>'시설입소현황'!N199</f>
        <v/>
      </c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</row>
    <row r="220" hidden="1">
      <c r="A220" s="71"/>
      <c r="B220" s="75">
        <f>MONTH('시설입소현황'!C200)</f>
        <v>12</v>
      </c>
      <c r="C220" s="75" t="str">
        <f>'시설입소현황'!D200</f>
        <v/>
      </c>
      <c r="D220" s="75" t="str">
        <f>'시설입소현황'!E200</f>
        <v/>
      </c>
      <c r="E220" s="75" t="str">
        <f>'시설입소현황'!F200</f>
        <v/>
      </c>
      <c r="F220" s="75" t="str">
        <f>'시설입소현황'!G200</f>
        <v/>
      </c>
      <c r="G220" s="75" t="str">
        <f>'시설입소현황'!I200</f>
        <v/>
      </c>
      <c r="H220" s="371" t="str">
        <f>'시설입소현황'!J200</f>
        <v/>
      </c>
      <c r="I220" s="75" t="str">
        <f>'시설입소현황'!N200</f>
        <v/>
      </c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</row>
    <row r="221" hidden="1">
      <c r="A221" s="71"/>
      <c r="B221" s="75">
        <f>MONTH('시설입소현황'!C201)</f>
        <v>12</v>
      </c>
      <c r="C221" s="75" t="str">
        <f>'시설입소현황'!D201</f>
        <v/>
      </c>
      <c r="D221" s="75" t="str">
        <f>'시설입소현황'!E201</f>
        <v/>
      </c>
      <c r="E221" s="75" t="str">
        <f>'시설입소현황'!F201</f>
        <v/>
      </c>
      <c r="F221" s="75" t="str">
        <f>'시설입소현황'!G201</f>
        <v/>
      </c>
      <c r="G221" s="75" t="str">
        <f>'시설입소현황'!I201</f>
        <v/>
      </c>
      <c r="H221" s="371" t="str">
        <f>'시설입소현황'!J201</f>
        <v/>
      </c>
      <c r="I221" s="75" t="str">
        <f>'시설입소현황'!N201</f>
        <v/>
      </c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</row>
    <row r="222" hidden="1">
      <c r="A222" s="71"/>
      <c r="B222" s="75">
        <f>MONTH('시설입소현황'!C202)</f>
        <v>12</v>
      </c>
      <c r="C222" s="75" t="str">
        <f>'시설입소현황'!D202</f>
        <v/>
      </c>
      <c r="D222" s="75" t="str">
        <f>'시설입소현황'!E202</f>
        <v/>
      </c>
      <c r="E222" s="75" t="str">
        <f>'시설입소현황'!F202</f>
        <v/>
      </c>
      <c r="F222" s="75" t="str">
        <f>'시설입소현황'!G202</f>
        <v/>
      </c>
      <c r="G222" s="75" t="str">
        <f>'시설입소현황'!I202</f>
        <v/>
      </c>
      <c r="H222" s="371" t="str">
        <f>'시설입소현황'!J202</f>
        <v/>
      </c>
      <c r="I222" s="75" t="str">
        <f>'시설입소현황'!N202</f>
        <v/>
      </c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</row>
    <row r="223" hidden="1">
      <c r="A223" s="71"/>
      <c r="B223" s="75">
        <f>MONTH('시설입소현황'!C203)</f>
        <v>12</v>
      </c>
      <c r="C223" s="75" t="str">
        <f>'시설입소현황'!D203</f>
        <v/>
      </c>
      <c r="D223" s="75" t="str">
        <f>'시설입소현황'!E203</f>
        <v/>
      </c>
      <c r="E223" s="75" t="str">
        <f>'시설입소현황'!F203</f>
        <v/>
      </c>
      <c r="F223" s="75" t="str">
        <f>'시설입소현황'!G203</f>
        <v/>
      </c>
      <c r="G223" s="75" t="str">
        <f>'시설입소현황'!I203</f>
        <v/>
      </c>
      <c r="H223" s="371" t="str">
        <f>'시설입소현황'!J203</f>
        <v/>
      </c>
      <c r="I223" s="75" t="str">
        <f>'시설입소현황'!N203</f>
        <v/>
      </c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</row>
    <row r="224" hidden="1">
      <c r="A224" s="71"/>
      <c r="B224" s="75">
        <f>MONTH('시설입소현황'!C204)</f>
        <v>12</v>
      </c>
      <c r="C224" s="75" t="str">
        <f>'시설입소현황'!D204</f>
        <v/>
      </c>
      <c r="D224" s="75" t="str">
        <f>'시설입소현황'!E204</f>
        <v/>
      </c>
      <c r="E224" s="75" t="str">
        <f>'시설입소현황'!F204</f>
        <v/>
      </c>
      <c r="F224" s="75" t="str">
        <f>'시설입소현황'!G204</f>
        <v/>
      </c>
      <c r="G224" s="75" t="str">
        <f>'시설입소현황'!I204</f>
        <v/>
      </c>
      <c r="H224" s="371" t="str">
        <f>'시설입소현황'!J204</f>
        <v/>
      </c>
      <c r="I224" s="75" t="str">
        <f>'시설입소현황'!N204</f>
        <v/>
      </c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</row>
    <row r="225" hidden="1">
      <c r="A225" s="71"/>
      <c r="B225" s="75">
        <f>MONTH('시설입소현황'!C205)</f>
        <v>12</v>
      </c>
      <c r="C225" s="75" t="str">
        <f>'시설입소현황'!D205</f>
        <v/>
      </c>
      <c r="D225" s="75" t="str">
        <f>'시설입소현황'!E205</f>
        <v/>
      </c>
      <c r="E225" s="75" t="str">
        <f>'시설입소현황'!F205</f>
        <v/>
      </c>
      <c r="F225" s="75" t="str">
        <f>'시설입소현황'!G205</f>
        <v/>
      </c>
      <c r="G225" s="75" t="str">
        <f>'시설입소현황'!I205</f>
        <v/>
      </c>
      <c r="H225" s="371" t="str">
        <f>'시설입소현황'!J205</f>
        <v/>
      </c>
      <c r="I225" s="75" t="str">
        <f>'시설입소현황'!N205</f>
        <v/>
      </c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</row>
    <row r="226" hidden="1">
      <c r="A226" s="71"/>
      <c r="B226" s="75">
        <f>MONTH('시설입소현황'!C206)</f>
        <v>12</v>
      </c>
      <c r="C226" s="75" t="str">
        <f>'시설입소현황'!D206</f>
        <v/>
      </c>
      <c r="D226" s="75" t="str">
        <f>'시설입소현황'!E206</f>
        <v/>
      </c>
      <c r="E226" s="75" t="str">
        <f>'시설입소현황'!F206</f>
        <v/>
      </c>
      <c r="F226" s="75" t="str">
        <f>'시설입소현황'!G206</f>
        <v/>
      </c>
      <c r="G226" s="75" t="str">
        <f>'시설입소현황'!I206</f>
        <v/>
      </c>
      <c r="H226" s="371" t="str">
        <f>'시설입소현황'!J206</f>
        <v/>
      </c>
      <c r="I226" s="75" t="str">
        <f>'시설입소현황'!N206</f>
        <v/>
      </c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</row>
    <row r="227" hidden="1">
      <c r="A227" s="71"/>
      <c r="B227" s="75">
        <f>MONTH('시설입소현황'!C207)</f>
        <v>12</v>
      </c>
      <c r="C227" s="75" t="str">
        <f>'시설입소현황'!D207</f>
        <v/>
      </c>
      <c r="D227" s="75" t="str">
        <f>'시설입소현황'!E207</f>
        <v/>
      </c>
      <c r="E227" s="75" t="str">
        <f>'시설입소현황'!F207</f>
        <v/>
      </c>
      <c r="F227" s="75" t="str">
        <f>'시설입소현황'!G207</f>
        <v/>
      </c>
      <c r="G227" s="75" t="str">
        <f>'시설입소현황'!I207</f>
        <v/>
      </c>
      <c r="H227" s="371" t="str">
        <f>'시설입소현황'!J207</f>
        <v/>
      </c>
      <c r="I227" s="75" t="str">
        <f>'시설입소현황'!N207</f>
        <v/>
      </c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</row>
    <row r="228" hidden="1">
      <c r="A228" s="71"/>
      <c r="B228" s="75">
        <f>MONTH('시설입소현황'!C208)</f>
        <v>12</v>
      </c>
      <c r="C228" s="75" t="str">
        <f>'시설입소현황'!D208</f>
        <v/>
      </c>
      <c r="D228" s="75" t="str">
        <f>'시설입소현황'!E208</f>
        <v/>
      </c>
      <c r="E228" s="75" t="str">
        <f>'시설입소현황'!F208</f>
        <v/>
      </c>
      <c r="F228" s="75" t="str">
        <f>'시설입소현황'!G208</f>
        <v/>
      </c>
      <c r="G228" s="75" t="str">
        <f>'시설입소현황'!I208</f>
        <v/>
      </c>
      <c r="H228" s="371" t="str">
        <f>'시설입소현황'!J208</f>
        <v/>
      </c>
      <c r="I228" s="75" t="str">
        <f>'시설입소현황'!N208</f>
        <v/>
      </c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</row>
    <row r="229" hidden="1">
      <c r="A229" s="71"/>
      <c r="B229" s="75">
        <f>MONTH('시설입소현황'!C209)</f>
        <v>12</v>
      </c>
      <c r="C229" s="75" t="str">
        <f>'시설입소현황'!D209</f>
        <v/>
      </c>
      <c r="D229" s="75" t="str">
        <f>'시설입소현황'!E209</f>
        <v/>
      </c>
      <c r="E229" s="75" t="str">
        <f>'시설입소현황'!F209</f>
        <v/>
      </c>
      <c r="F229" s="75" t="str">
        <f>'시설입소현황'!G209</f>
        <v/>
      </c>
      <c r="G229" s="75" t="str">
        <f>'시설입소현황'!I209</f>
        <v/>
      </c>
      <c r="H229" s="371" t="str">
        <f>'시설입소현황'!J209</f>
        <v/>
      </c>
      <c r="I229" s="75" t="str">
        <f>'시설입소현황'!N209</f>
        <v/>
      </c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</row>
    <row r="230" hidden="1">
      <c r="A230" s="71"/>
      <c r="B230" s="75">
        <f>MONTH('시설입소현황'!C210)</f>
        <v>12</v>
      </c>
      <c r="C230" s="75" t="str">
        <f>'시설입소현황'!D210</f>
        <v/>
      </c>
      <c r="D230" s="75" t="str">
        <f>'시설입소현황'!E210</f>
        <v/>
      </c>
      <c r="E230" s="75" t="str">
        <f>'시설입소현황'!F210</f>
        <v/>
      </c>
      <c r="F230" s="75" t="str">
        <f>'시설입소현황'!G210</f>
        <v/>
      </c>
      <c r="G230" s="75" t="str">
        <f>'시설입소현황'!I210</f>
        <v/>
      </c>
      <c r="H230" s="371" t="str">
        <f>'시설입소현황'!J210</f>
        <v/>
      </c>
      <c r="I230" s="75" t="str">
        <f>'시설입소현황'!N210</f>
        <v/>
      </c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</row>
    <row r="231" hidden="1">
      <c r="A231" s="71"/>
      <c r="B231" s="75">
        <f>MONTH('시설입소현황'!C211)</f>
        <v>12</v>
      </c>
      <c r="C231" s="75" t="str">
        <f>'시설입소현황'!D211</f>
        <v/>
      </c>
      <c r="D231" s="75" t="str">
        <f>'시설입소현황'!E211</f>
        <v/>
      </c>
      <c r="E231" s="75" t="str">
        <f>'시설입소현황'!F211</f>
        <v/>
      </c>
      <c r="F231" s="75" t="str">
        <f>'시설입소현황'!G211</f>
        <v/>
      </c>
      <c r="G231" s="75" t="str">
        <f>'시설입소현황'!I211</f>
        <v/>
      </c>
      <c r="H231" s="371" t="str">
        <f>'시설입소현황'!J211</f>
        <v/>
      </c>
      <c r="I231" s="75" t="str">
        <f>'시설입소현황'!N211</f>
        <v/>
      </c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</row>
    <row r="232" hidden="1">
      <c r="A232" s="71"/>
      <c r="B232" s="75">
        <f>MONTH('시설입소현황'!C212)</f>
        <v>12</v>
      </c>
      <c r="C232" s="75" t="str">
        <f>'시설입소현황'!D212</f>
        <v/>
      </c>
      <c r="D232" s="75" t="str">
        <f>'시설입소현황'!E212</f>
        <v/>
      </c>
      <c r="E232" s="75" t="str">
        <f>'시설입소현황'!F212</f>
        <v/>
      </c>
      <c r="F232" s="75" t="str">
        <f>'시설입소현황'!G212</f>
        <v/>
      </c>
      <c r="G232" s="75" t="str">
        <f>'시설입소현황'!I212</f>
        <v/>
      </c>
      <c r="H232" s="371" t="str">
        <f>'시설입소현황'!J212</f>
        <v/>
      </c>
      <c r="I232" s="75" t="str">
        <f>'시설입소현황'!N212</f>
        <v/>
      </c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</row>
    <row r="233" hidden="1">
      <c r="A233" s="71"/>
      <c r="B233" s="75">
        <f>MONTH('시설입소현황'!C213)</f>
        <v>12</v>
      </c>
      <c r="C233" s="75" t="str">
        <f>'시설입소현황'!D213</f>
        <v/>
      </c>
      <c r="D233" s="75" t="str">
        <f>'시설입소현황'!E213</f>
        <v/>
      </c>
      <c r="E233" s="75" t="str">
        <f>'시설입소현황'!F213</f>
        <v/>
      </c>
      <c r="F233" s="75" t="str">
        <f>'시설입소현황'!G213</f>
        <v/>
      </c>
      <c r="G233" s="75" t="str">
        <f>'시설입소현황'!I213</f>
        <v/>
      </c>
      <c r="H233" s="371" t="str">
        <f>'시설입소현황'!J213</f>
        <v/>
      </c>
      <c r="I233" s="75" t="str">
        <f>'시설입소현황'!N213</f>
        <v/>
      </c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</row>
    <row r="234" hidden="1">
      <c r="A234" s="71"/>
      <c r="B234" s="75">
        <f>MONTH('시설입소현황'!C214)</f>
        <v>12</v>
      </c>
      <c r="C234" s="75" t="str">
        <f>'시설입소현황'!D214</f>
        <v/>
      </c>
      <c r="D234" s="75" t="str">
        <f>'시설입소현황'!E214</f>
        <v/>
      </c>
      <c r="E234" s="75" t="str">
        <f>'시설입소현황'!F214</f>
        <v/>
      </c>
      <c r="F234" s="75" t="str">
        <f>'시설입소현황'!G214</f>
        <v/>
      </c>
      <c r="G234" s="75" t="str">
        <f>'시설입소현황'!I214</f>
        <v/>
      </c>
      <c r="H234" s="371" t="str">
        <f>'시설입소현황'!J214</f>
        <v/>
      </c>
      <c r="I234" s="75" t="str">
        <f>'시설입소현황'!N214</f>
        <v/>
      </c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</row>
    <row r="235" hidden="1">
      <c r="A235" s="71"/>
      <c r="B235" s="75">
        <f>MONTH('시설입소현황'!C215)</f>
        <v>12</v>
      </c>
      <c r="C235" s="75" t="str">
        <f>'시설입소현황'!D215</f>
        <v/>
      </c>
      <c r="D235" s="75" t="str">
        <f>'시설입소현황'!E215</f>
        <v/>
      </c>
      <c r="E235" s="75" t="str">
        <f>'시설입소현황'!F215</f>
        <v/>
      </c>
      <c r="F235" s="75" t="str">
        <f>'시설입소현황'!G215</f>
        <v/>
      </c>
      <c r="G235" s="75" t="str">
        <f>'시설입소현황'!I215</f>
        <v/>
      </c>
      <c r="H235" s="371" t="str">
        <f>'시설입소현황'!J215</f>
        <v/>
      </c>
      <c r="I235" s="75" t="str">
        <f>'시설입소현황'!N215</f>
        <v/>
      </c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</row>
    <row r="236" hidden="1">
      <c r="A236" s="71"/>
      <c r="B236" s="75">
        <f>MONTH('시설입소현황'!C216)</f>
        <v>12</v>
      </c>
      <c r="C236" s="75" t="str">
        <f>'시설입소현황'!D216</f>
        <v/>
      </c>
      <c r="D236" s="75" t="str">
        <f>'시설입소현황'!E216</f>
        <v/>
      </c>
      <c r="E236" s="75" t="str">
        <f>'시설입소현황'!F216</f>
        <v/>
      </c>
      <c r="F236" s="75" t="str">
        <f>'시설입소현황'!G216</f>
        <v/>
      </c>
      <c r="G236" s="75" t="str">
        <f>'시설입소현황'!I216</f>
        <v/>
      </c>
      <c r="H236" s="371" t="str">
        <f>'시설입소현황'!J216</f>
        <v/>
      </c>
      <c r="I236" s="75" t="str">
        <f>'시설입소현황'!N216</f>
        <v/>
      </c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</row>
    <row r="237" hidden="1">
      <c r="A237" s="71"/>
      <c r="B237" s="75">
        <f>MONTH('시설입소현황'!C217)</f>
        <v>12</v>
      </c>
      <c r="C237" s="75" t="str">
        <f>'시설입소현황'!D217</f>
        <v/>
      </c>
      <c r="D237" s="75" t="str">
        <f>'시설입소현황'!E217</f>
        <v/>
      </c>
      <c r="E237" s="75" t="str">
        <f>'시설입소현황'!F217</f>
        <v/>
      </c>
      <c r="F237" s="75" t="str">
        <f>'시설입소현황'!G217</f>
        <v/>
      </c>
      <c r="G237" s="75" t="str">
        <f>'시설입소현황'!I217</f>
        <v/>
      </c>
      <c r="H237" s="371" t="str">
        <f>'시설입소현황'!J217</f>
        <v/>
      </c>
      <c r="I237" s="75" t="str">
        <f>'시설입소현황'!N217</f>
        <v/>
      </c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</row>
    <row r="238" hidden="1">
      <c r="A238" s="71"/>
      <c r="B238" s="75">
        <f>MONTH('시설입소현황'!C218)</f>
        <v>12</v>
      </c>
      <c r="C238" s="75" t="str">
        <f>'시설입소현황'!D218</f>
        <v/>
      </c>
      <c r="D238" s="75" t="str">
        <f>'시설입소현황'!E218</f>
        <v/>
      </c>
      <c r="E238" s="75" t="str">
        <f>'시설입소현황'!F218</f>
        <v/>
      </c>
      <c r="F238" s="75" t="str">
        <f>'시설입소현황'!G218</f>
        <v/>
      </c>
      <c r="G238" s="75" t="str">
        <f>'시설입소현황'!I218</f>
        <v/>
      </c>
      <c r="H238" s="371" t="str">
        <f>'시설입소현황'!J218</f>
        <v/>
      </c>
      <c r="I238" s="75" t="str">
        <f>'시설입소현황'!N218</f>
        <v/>
      </c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</row>
    <row r="239" hidden="1">
      <c r="A239" s="71"/>
      <c r="B239" s="75">
        <f>MONTH('시설입소현황'!C219)</f>
        <v>12</v>
      </c>
      <c r="C239" s="75" t="str">
        <f>'시설입소현황'!D219</f>
        <v/>
      </c>
      <c r="D239" s="75" t="str">
        <f>'시설입소현황'!E219</f>
        <v/>
      </c>
      <c r="E239" s="75" t="str">
        <f>'시설입소현황'!F219</f>
        <v/>
      </c>
      <c r="F239" s="75" t="str">
        <f>'시설입소현황'!G219</f>
        <v/>
      </c>
      <c r="G239" s="75" t="str">
        <f>'시설입소현황'!I219</f>
        <v/>
      </c>
      <c r="H239" s="371" t="str">
        <f>'시설입소현황'!J219</f>
        <v/>
      </c>
      <c r="I239" s="75" t="str">
        <f>'시설입소현황'!N219</f>
        <v/>
      </c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</row>
    <row r="240" hidden="1">
      <c r="A240" s="71"/>
      <c r="B240" s="75">
        <f>MONTH('시설입소현황'!C220)</f>
        <v>12</v>
      </c>
      <c r="C240" s="75" t="str">
        <f>'시설입소현황'!D220</f>
        <v/>
      </c>
      <c r="D240" s="75" t="str">
        <f>'시설입소현황'!E220</f>
        <v/>
      </c>
      <c r="E240" s="75" t="str">
        <f>'시설입소현황'!F220</f>
        <v/>
      </c>
      <c r="F240" s="75" t="str">
        <f>'시설입소현황'!G220</f>
        <v/>
      </c>
      <c r="G240" s="75" t="str">
        <f>'시설입소현황'!I220</f>
        <v/>
      </c>
      <c r="H240" s="371" t="str">
        <f>'시설입소현황'!J220</f>
        <v/>
      </c>
      <c r="I240" s="75" t="str">
        <f>'시설입소현황'!N220</f>
        <v/>
      </c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</row>
    <row r="241" hidden="1">
      <c r="A241" s="71"/>
      <c r="B241" s="75">
        <f>MONTH('시설입소현황'!C221)</f>
        <v>12</v>
      </c>
      <c r="C241" s="75" t="str">
        <f>'시설입소현황'!D221</f>
        <v/>
      </c>
      <c r="D241" s="75" t="str">
        <f>'시설입소현황'!E221</f>
        <v/>
      </c>
      <c r="E241" s="75" t="str">
        <f>'시설입소현황'!F221</f>
        <v/>
      </c>
      <c r="F241" s="75" t="str">
        <f>'시설입소현황'!G221</f>
        <v/>
      </c>
      <c r="G241" s="75" t="str">
        <f>'시설입소현황'!I221</f>
        <v/>
      </c>
      <c r="H241" s="371" t="str">
        <f>'시설입소현황'!J221</f>
        <v/>
      </c>
      <c r="I241" s="75" t="str">
        <f>'시설입소현황'!N221</f>
        <v/>
      </c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</row>
    <row r="242" hidden="1">
      <c r="A242" s="71"/>
      <c r="B242" s="75">
        <f>MONTH('시설입소현황'!C222)</f>
        <v>12</v>
      </c>
      <c r="C242" s="75" t="str">
        <f>'시설입소현황'!D222</f>
        <v/>
      </c>
      <c r="D242" s="75" t="str">
        <f>'시설입소현황'!E222</f>
        <v/>
      </c>
      <c r="E242" s="75" t="str">
        <f>'시설입소현황'!F222</f>
        <v/>
      </c>
      <c r="F242" s="75" t="str">
        <f>'시설입소현황'!G222</f>
        <v/>
      </c>
      <c r="G242" s="75" t="str">
        <f>'시설입소현황'!I222</f>
        <v/>
      </c>
      <c r="H242" s="371" t="str">
        <f>'시설입소현황'!J222</f>
        <v/>
      </c>
      <c r="I242" s="75" t="str">
        <f>'시설입소현황'!N222</f>
        <v/>
      </c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</row>
    <row r="243" hidden="1">
      <c r="A243" s="71"/>
      <c r="B243" s="75">
        <f>MONTH('시설입소현황'!C223)</f>
        <v>12</v>
      </c>
      <c r="C243" s="75" t="str">
        <f>'시설입소현황'!D223</f>
        <v/>
      </c>
      <c r="D243" s="75" t="str">
        <f>'시설입소현황'!E223</f>
        <v/>
      </c>
      <c r="E243" s="75" t="str">
        <f>'시설입소현황'!F223</f>
        <v/>
      </c>
      <c r="F243" s="75" t="str">
        <f>'시설입소현황'!G223</f>
        <v/>
      </c>
      <c r="G243" s="75" t="str">
        <f>'시설입소현황'!I223</f>
        <v/>
      </c>
      <c r="H243" s="371" t="str">
        <f>'시설입소현황'!J223</f>
        <v/>
      </c>
      <c r="I243" s="75" t="str">
        <f>'시설입소현황'!N223</f>
        <v/>
      </c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</row>
    <row r="244" hidden="1">
      <c r="A244" s="71"/>
      <c r="B244" s="75">
        <f>MONTH('시설입소현황'!C224)</f>
        <v>12</v>
      </c>
      <c r="C244" s="75" t="str">
        <f>'시설입소현황'!D224</f>
        <v/>
      </c>
      <c r="D244" s="75" t="str">
        <f>'시설입소현황'!E224</f>
        <v/>
      </c>
      <c r="E244" s="75" t="str">
        <f>'시설입소현황'!F224</f>
        <v/>
      </c>
      <c r="F244" s="75" t="str">
        <f>'시설입소현황'!G224</f>
        <v/>
      </c>
      <c r="G244" s="75" t="str">
        <f>'시설입소현황'!I224</f>
        <v/>
      </c>
      <c r="H244" s="371" t="str">
        <f>'시설입소현황'!J224</f>
        <v/>
      </c>
      <c r="I244" s="75" t="str">
        <f>'시설입소현황'!N224</f>
        <v/>
      </c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</row>
    <row r="245" hidden="1">
      <c r="A245" s="71"/>
      <c r="B245" s="75">
        <f>MONTH('시설입소현황'!C225)</f>
        <v>12</v>
      </c>
      <c r="C245" s="75" t="str">
        <f>'시설입소현황'!D225</f>
        <v/>
      </c>
      <c r="D245" s="75" t="str">
        <f>'시설입소현황'!E225</f>
        <v/>
      </c>
      <c r="E245" s="75" t="str">
        <f>'시설입소현황'!F225</f>
        <v/>
      </c>
      <c r="F245" s="75" t="str">
        <f>'시설입소현황'!G225</f>
        <v/>
      </c>
      <c r="G245" s="75" t="str">
        <f>'시설입소현황'!I225</f>
        <v/>
      </c>
      <c r="H245" s="371" t="str">
        <f>'시설입소현황'!J225</f>
        <v/>
      </c>
      <c r="I245" s="75" t="str">
        <f>'시설입소현황'!N225</f>
        <v/>
      </c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</row>
    <row r="246" hidden="1">
      <c r="A246" s="71"/>
      <c r="B246" s="75">
        <f>MONTH('시설입소현황'!C226)</f>
        <v>12</v>
      </c>
      <c r="C246" s="75" t="str">
        <f>'시설입소현황'!D226</f>
        <v/>
      </c>
      <c r="D246" s="75" t="str">
        <f>'시설입소현황'!E226</f>
        <v/>
      </c>
      <c r="E246" s="75" t="str">
        <f>'시설입소현황'!F226</f>
        <v/>
      </c>
      <c r="F246" s="75" t="str">
        <f>'시설입소현황'!G226</f>
        <v/>
      </c>
      <c r="G246" s="75" t="str">
        <f>'시설입소현황'!I226</f>
        <v/>
      </c>
      <c r="H246" s="371" t="str">
        <f>'시설입소현황'!J226</f>
        <v/>
      </c>
      <c r="I246" s="75" t="str">
        <f>'시설입소현황'!N226</f>
        <v/>
      </c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</row>
    <row r="247" hidden="1">
      <c r="A247" s="71"/>
      <c r="B247" s="75">
        <f>MONTH('시설입소현황'!C227)</f>
        <v>12</v>
      </c>
      <c r="C247" s="75" t="str">
        <f>'시설입소현황'!D227</f>
        <v/>
      </c>
      <c r="D247" s="75" t="str">
        <f>'시설입소현황'!E227</f>
        <v/>
      </c>
      <c r="E247" s="75" t="str">
        <f>'시설입소현황'!F227</f>
        <v/>
      </c>
      <c r="F247" s="75" t="str">
        <f>'시설입소현황'!G227</f>
        <v/>
      </c>
      <c r="G247" s="75" t="str">
        <f>'시설입소현황'!I227</f>
        <v/>
      </c>
      <c r="H247" s="371" t="str">
        <f>'시설입소현황'!J227</f>
        <v/>
      </c>
      <c r="I247" s="75" t="str">
        <f>'시설입소현황'!N227</f>
        <v/>
      </c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</row>
    <row r="248" hidden="1">
      <c r="A248" s="71"/>
      <c r="B248" s="75">
        <f>MONTH('시설입소현황'!C228)</f>
        <v>12</v>
      </c>
      <c r="C248" s="75" t="str">
        <f>'시설입소현황'!D228</f>
        <v/>
      </c>
      <c r="D248" s="75" t="str">
        <f>'시설입소현황'!E228</f>
        <v/>
      </c>
      <c r="E248" s="75" t="str">
        <f>'시설입소현황'!F228</f>
        <v/>
      </c>
      <c r="F248" s="75" t="str">
        <f>'시설입소현황'!G228</f>
        <v/>
      </c>
      <c r="G248" s="75" t="str">
        <f>'시설입소현황'!I228</f>
        <v/>
      </c>
      <c r="H248" s="371" t="str">
        <f>'시설입소현황'!J228</f>
        <v/>
      </c>
      <c r="I248" s="75" t="str">
        <f>'시설입소현황'!N228</f>
        <v/>
      </c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</row>
    <row r="249" hidden="1">
      <c r="A249" s="71"/>
      <c r="B249" s="75">
        <f>MONTH('시설입소현황'!C229)</f>
        <v>12</v>
      </c>
      <c r="C249" s="75" t="str">
        <f>'시설입소현황'!D229</f>
        <v/>
      </c>
      <c r="D249" s="75" t="str">
        <f>'시설입소현황'!E229</f>
        <v/>
      </c>
      <c r="E249" s="75" t="str">
        <f>'시설입소현황'!F229</f>
        <v/>
      </c>
      <c r="F249" s="75" t="str">
        <f>'시설입소현황'!G229</f>
        <v/>
      </c>
      <c r="G249" s="75" t="str">
        <f>'시설입소현황'!I229</f>
        <v/>
      </c>
      <c r="H249" s="371" t="str">
        <f>'시설입소현황'!J229</f>
        <v/>
      </c>
      <c r="I249" s="75" t="str">
        <f>'시설입소현황'!N229</f>
        <v/>
      </c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</row>
    <row r="250" hidden="1">
      <c r="A250" s="71"/>
      <c r="B250" s="75">
        <f>MONTH('시설입소현황'!C230)</f>
        <v>12</v>
      </c>
      <c r="C250" s="75" t="str">
        <f>'시설입소현황'!D230</f>
        <v/>
      </c>
      <c r="D250" s="75" t="str">
        <f>'시설입소현황'!E230</f>
        <v/>
      </c>
      <c r="E250" s="75" t="str">
        <f>'시설입소현황'!F230</f>
        <v/>
      </c>
      <c r="F250" s="75" t="str">
        <f>'시설입소현황'!G230</f>
        <v/>
      </c>
      <c r="G250" s="75" t="str">
        <f>'시설입소현황'!I230</f>
        <v/>
      </c>
      <c r="H250" s="371" t="str">
        <f>'시설입소현황'!J230</f>
        <v/>
      </c>
      <c r="I250" s="75" t="str">
        <f>'시설입소현황'!N230</f>
        <v/>
      </c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</row>
    <row r="251" hidden="1">
      <c r="A251" s="71"/>
      <c r="B251" s="75">
        <f>MONTH('시설입소현황'!C231)</f>
        <v>12</v>
      </c>
      <c r="C251" s="75" t="str">
        <f>'시설입소현황'!D231</f>
        <v/>
      </c>
      <c r="D251" s="75" t="str">
        <f>'시설입소현황'!E231</f>
        <v/>
      </c>
      <c r="E251" s="75" t="str">
        <f>'시설입소현황'!F231</f>
        <v/>
      </c>
      <c r="F251" s="75" t="str">
        <f>'시설입소현황'!G231</f>
        <v/>
      </c>
      <c r="G251" s="75" t="str">
        <f>'시설입소현황'!I231</f>
        <v/>
      </c>
      <c r="H251" s="371" t="str">
        <f>'시설입소현황'!J231</f>
        <v/>
      </c>
      <c r="I251" s="75" t="str">
        <f>'시설입소현황'!N231</f>
        <v/>
      </c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</row>
    <row r="252" hidden="1">
      <c r="A252" s="71"/>
      <c r="B252" s="75">
        <f>MONTH('시설입소현황'!C232)</f>
        <v>12</v>
      </c>
      <c r="C252" s="75" t="str">
        <f>'시설입소현황'!D232</f>
        <v/>
      </c>
      <c r="D252" s="75" t="str">
        <f>'시설입소현황'!E232</f>
        <v/>
      </c>
      <c r="E252" s="75" t="str">
        <f>'시설입소현황'!F232</f>
        <v/>
      </c>
      <c r="F252" s="75" t="str">
        <f>'시설입소현황'!G232</f>
        <v/>
      </c>
      <c r="G252" s="75" t="str">
        <f>'시설입소현황'!I232</f>
        <v/>
      </c>
      <c r="H252" s="371" t="str">
        <f>'시설입소현황'!J232</f>
        <v/>
      </c>
      <c r="I252" s="75" t="str">
        <f>'시설입소현황'!N232</f>
        <v/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</row>
    <row r="253" hidden="1">
      <c r="A253" s="71"/>
      <c r="B253" s="75">
        <f>MONTH('시설입소현황'!C233)</f>
        <v>12</v>
      </c>
      <c r="C253" s="75" t="str">
        <f>'시설입소현황'!D233</f>
        <v/>
      </c>
      <c r="D253" s="75" t="str">
        <f>'시설입소현황'!E233</f>
        <v/>
      </c>
      <c r="E253" s="75" t="str">
        <f>'시설입소현황'!F233</f>
        <v/>
      </c>
      <c r="F253" s="75" t="str">
        <f>'시설입소현황'!G233</f>
        <v/>
      </c>
      <c r="G253" s="75" t="str">
        <f>'시설입소현황'!I233</f>
        <v/>
      </c>
      <c r="H253" s="371" t="str">
        <f>'시설입소현황'!J233</f>
        <v/>
      </c>
      <c r="I253" s="75" t="str">
        <f>'시설입소현황'!N233</f>
        <v/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</row>
    <row r="254" hidden="1">
      <c r="A254" s="71"/>
      <c r="B254" s="75">
        <f>MONTH('시설입소현황'!C234)</f>
        <v>12</v>
      </c>
      <c r="C254" s="75" t="str">
        <f>'시설입소현황'!D234</f>
        <v/>
      </c>
      <c r="D254" s="75" t="str">
        <f>'시설입소현황'!E234</f>
        <v/>
      </c>
      <c r="E254" s="75" t="str">
        <f>'시설입소현황'!F234</f>
        <v/>
      </c>
      <c r="F254" s="75" t="str">
        <f>'시설입소현황'!G234</f>
        <v/>
      </c>
      <c r="G254" s="75" t="str">
        <f>'시설입소현황'!I234</f>
        <v/>
      </c>
      <c r="H254" s="371" t="str">
        <f>'시설입소현황'!J234</f>
        <v/>
      </c>
      <c r="I254" s="75" t="str">
        <f>'시설입소현황'!N234</f>
        <v/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</row>
    <row r="255" hidden="1">
      <c r="A255" s="71"/>
      <c r="B255" s="75">
        <f>MONTH('시설입소현황'!C235)</f>
        <v>12</v>
      </c>
      <c r="C255" s="75" t="str">
        <f>'시설입소현황'!D235</f>
        <v/>
      </c>
      <c r="D255" s="75" t="str">
        <f>'시설입소현황'!E235</f>
        <v/>
      </c>
      <c r="E255" s="75" t="str">
        <f>'시설입소현황'!F235</f>
        <v/>
      </c>
      <c r="F255" s="75" t="str">
        <f>'시설입소현황'!G235</f>
        <v/>
      </c>
      <c r="G255" s="75" t="str">
        <f>'시설입소현황'!I235</f>
        <v/>
      </c>
      <c r="H255" s="371" t="str">
        <f>'시설입소현황'!J235</f>
        <v/>
      </c>
      <c r="I255" s="75" t="str">
        <f>'시설입소현황'!N235</f>
        <v/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</row>
    <row r="256" hidden="1">
      <c r="A256" s="71"/>
      <c r="B256" s="75">
        <f>MONTH('시설입소현황'!C236)</f>
        <v>12</v>
      </c>
      <c r="C256" s="75" t="str">
        <f>'시설입소현황'!D236</f>
        <v/>
      </c>
      <c r="D256" s="75" t="str">
        <f>'시설입소현황'!E236</f>
        <v/>
      </c>
      <c r="E256" s="75" t="str">
        <f>'시설입소현황'!F236</f>
        <v/>
      </c>
      <c r="F256" s="75" t="str">
        <f>'시설입소현황'!G236</f>
        <v/>
      </c>
      <c r="G256" s="75" t="str">
        <f>'시설입소현황'!I236</f>
        <v/>
      </c>
      <c r="H256" s="371" t="str">
        <f>'시설입소현황'!J236</f>
        <v/>
      </c>
      <c r="I256" s="75" t="str">
        <f>'시설입소현황'!N236</f>
        <v/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</row>
    <row r="257" hidden="1">
      <c r="A257" s="71"/>
      <c r="B257" s="75">
        <f>MONTH('시설입소현황'!C237)</f>
        <v>12</v>
      </c>
      <c r="C257" s="75" t="str">
        <f>'시설입소현황'!D237</f>
        <v/>
      </c>
      <c r="D257" s="75" t="str">
        <f>'시설입소현황'!E237</f>
        <v/>
      </c>
      <c r="E257" s="75" t="str">
        <f>'시설입소현황'!F237</f>
        <v/>
      </c>
      <c r="F257" s="75" t="str">
        <f>'시설입소현황'!G237</f>
        <v/>
      </c>
      <c r="G257" s="75" t="str">
        <f>'시설입소현황'!I237</f>
        <v/>
      </c>
      <c r="H257" s="371" t="str">
        <f>'시설입소현황'!J237</f>
        <v/>
      </c>
      <c r="I257" s="75" t="str">
        <f>'시설입소현황'!N237</f>
        <v/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</row>
    <row r="258" hidden="1">
      <c r="A258" s="71"/>
      <c r="B258" s="75">
        <f>MONTH('시설입소현황'!C238)</f>
        <v>12</v>
      </c>
      <c r="C258" s="75" t="str">
        <f>'시설입소현황'!D238</f>
        <v/>
      </c>
      <c r="D258" s="75" t="str">
        <f>'시설입소현황'!E238</f>
        <v/>
      </c>
      <c r="E258" s="75" t="str">
        <f>'시설입소현황'!F238</f>
        <v/>
      </c>
      <c r="F258" s="75" t="str">
        <f>'시설입소현황'!G238</f>
        <v/>
      </c>
      <c r="G258" s="75" t="str">
        <f>'시설입소현황'!I238</f>
        <v/>
      </c>
      <c r="H258" s="371" t="str">
        <f>'시설입소현황'!J238</f>
        <v/>
      </c>
      <c r="I258" s="75" t="str">
        <f>'시설입소현황'!N238</f>
        <v/>
      </c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</row>
    <row r="259" hidden="1">
      <c r="A259" s="71"/>
      <c r="B259" s="75">
        <f>MONTH('시설입소현황'!C239)</f>
        <v>12</v>
      </c>
      <c r="C259" s="75" t="str">
        <f>'시설입소현황'!D239</f>
        <v/>
      </c>
      <c r="D259" s="75" t="str">
        <f>'시설입소현황'!E239</f>
        <v/>
      </c>
      <c r="E259" s="75" t="str">
        <f>'시설입소현황'!F239</f>
        <v/>
      </c>
      <c r="F259" s="75" t="str">
        <f>'시설입소현황'!G239</f>
        <v/>
      </c>
      <c r="G259" s="75" t="str">
        <f>'시설입소현황'!I239</f>
        <v/>
      </c>
      <c r="H259" s="371" t="str">
        <f>'시설입소현황'!J239</f>
        <v/>
      </c>
      <c r="I259" s="75" t="str">
        <f>'시설입소현황'!N239</f>
        <v/>
      </c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</row>
    <row r="260" hidden="1">
      <c r="A260" s="71"/>
      <c r="B260" s="75">
        <f>MONTH('시설입소현황'!C240)</f>
        <v>12</v>
      </c>
      <c r="C260" s="75" t="str">
        <f>'시설입소현황'!D240</f>
        <v/>
      </c>
      <c r="D260" s="75" t="str">
        <f>'시설입소현황'!E240</f>
        <v/>
      </c>
      <c r="E260" s="75" t="str">
        <f>'시설입소현황'!F240</f>
        <v/>
      </c>
      <c r="F260" s="75" t="str">
        <f>'시설입소현황'!G240</f>
        <v/>
      </c>
      <c r="G260" s="75" t="str">
        <f>'시설입소현황'!I240</f>
        <v/>
      </c>
      <c r="H260" s="371" t="str">
        <f>'시설입소현황'!J240</f>
        <v/>
      </c>
      <c r="I260" s="75" t="str">
        <f>'시설입소현황'!N240</f>
        <v/>
      </c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</row>
    <row r="261" hidden="1">
      <c r="A261" s="71"/>
      <c r="B261" s="75">
        <f>MONTH('시설입소현황'!C241)</f>
        <v>12</v>
      </c>
      <c r="C261" s="75" t="str">
        <f>'시설입소현황'!D241</f>
        <v/>
      </c>
      <c r="D261" s="75" t="str">
        <f>'시설입소현황'!E241</f>
        <v/>
      </c>
      <c r="E261" s="75" t="str">
        <f>'시설입소현황'!F241</f>
        <v/>
      </c>
      <c r="F261" s="75" t="str">
        <f>'시설입소현황'!G241</f>
        <v/>
      </c>
      <c r="G261" s="75" t="str">
        <f>'시설입소현황'!I241</f>
        <v/>
      </c>
      <c r="H261" s="371" t="str">
        <f>'시설입소현황'!J241</f>
        <v/>
      </c>
      <c r="I261" s="75" t="str">
        <f>'시설입소현황'!N241</f>
        <v/>
      </c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</row>
    <row r="262" hidden="1">
      <c r="A262" s="71"/>
      <c r="B262" s="75">
        <f>MONTH('시설입소현황'!C242)</f>
        <v>12</v>
      </c>
      <c r="C262" s="75" t="str">
        <f>'시설입소현황'!D242</f>
        <v/>
      </c>
      <c r="D262" s="75" t="str">
        <f>'시설입소현황'!E242</f>
        <v/>
      </c>
      <c r="E262" s="75" t="str">
        <f>'시설입소현황'!F242</f>
        <v/>
      </c>
      <c r="F262" s="75" t="str">
        <f>'시설입소현황'!G242</f>
        <v/>
      </c>
      <c r="G262" s="75" t="str">
        <f>'시설입소현황'!I242</f>
        <v/>
      </c>
      <c r="H262" s="371" t="str">
        <f>'시설입소현황'!J242</f>
        <v/>
      </c>
      <c r="I262" s="75" t="str">
        <f>'시설입소현황'!N242</f>
        <v/>
      </c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</row>
    <row r="263" hidden="1">
      <c r="A263" s="71"/>
      <c r="B263" s="75">
        <f>MONTH('시설입소현황'!C243)</f>
        <v>12</v>
      </c>
      <c r="C263" s="75" t="str">
        <f>'시설입소현황'!D243</f>
        <v/>
      </c>
      <c r="D263" s="75" t="str">
        <f>'시설입소현황'!E243</f>
        <v/>
      </c>
      <c r="E263" s="75" t="str">
        <f>'시설입소현황'!F243</f>
        <v/>
      </c>
      <c r="F263" s="75" t="str">
        <f>'시설입소현황'!G243</f>
        <v/>
      </c>
      <c r="G263" s="75" t="str">
        <f>'시설입소현황'!I243</f>
        <v/>
      </c>
      <c r="H263" s="371" t="str">
        <f>'시설입소현황'!J243</f>
        <v/>
      </c>
      <c r="I263" s="75" t="str">
        <f>'시설입소현황'!N243</f>
        <v/>
      </c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</row>
    <row r="264" hidden="1">
      <c r="A264" s="71"/>
      <c r="B264" s="75">
        <f>MONTH('시설입소현황'!C244)</f>
        <v>12</v>
      </c>
      <c r="C264" s="75" t="str">
        <f>'시설입소현황'!D244</f>
        <v/>
      </c>
      <c r="D264" s="75" t="str">
        <f>'시설입소현황'!E244</f>
        <v/>
      </c>
      <c r="E264" s="75" t="str">
        <f>'시설입소현황'!F244</f>
        <v/>
      </c>
      <c r="F264" s="75" t="str">
        <f>'시설입소현황'!G244</f>
        <v/>
      </c>
      <c r="G264" s="75" t="str">
        <f>'시설입소현황'!I244</f>
        <v/>
      </c>
      <c r="H264" s="371" t="str">
        <f>'시설입소현황'!J244</f>
        <v/>
      </c>
      <c r="I264" s="75" t="str">
        <f>'시설입소현황'!N244</f>
        <v/>
      </c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</row>
    <row r="265" hidden="1">
      <c r="A265" s="71"/>
      <c r="B265" s="75">
        <f>MONTH('시설입소현황'!C245)</f>
        <v>12</v>
      </c>
      <c r="C265" s="75" t="str">
        <f>'시설입소현황'!D245</f>
        <v/>
      </c>
      <c r="D265" s="75" t="str">
        <f>'시설입소현황'!E245</f>
        <v/>
      </c>
      <c r="E265" s="75" t="str">
        <f>'시설입소현황'!F245</f>
        <v/>
      </c>
      <c r="F265" s="75" t="str">
        <f>'시설입소현황'!G245</f>
        <v/>
      </c>
      <c r="G265" s="75" t="str">
        <f>'시설입소현황'!I245</f>
        <v/>
      </c>
      <c r="H265" s="371" t="str">
        <f>'시설입소현황'!J245</f>
        <v/>
      </c>
      <c r="I265" s="75" t="str">
        <f>'시설입소현황'!N245</f>
        <v/>
      </c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</row>
    <row r="266" hidden="1">
      <c r="A266" s="71"/>
      <c r="B266" s="75">
        <f>MONTH('시설입소현황'!C246)</f>
        <v>12</v>
      </c>
      <c r="C266" s="75" t="str">
        <f>'시설입소현황'!D246</f>
        <v/>
      </c>
      <c r="D266" s="75" t="str">
        <f>'시설입소현황'!E246</f>
        <v/>
      </c>
      <c r="E266" s="75" t="str">
        <f>'시설입소현황'!F246</f>
        <v/>
      </c>
      <c r="F266" s="75" t="str">
        <f>'시설입소현황'!G246</f>
        <v/>
      </c>
      <c r="G266" s="75" t="str">
        <f>'시설입소현황'!I246</f>
        <v/>
      </c>
      <c r="H266" s="371" t="str">
        <f>'시설입소현황'!J246</f>
        <v/>
      </c>
      <c r="I266" s="75" t="str">
        <f>'시설입소현황'!N246</f>
        <v/>
      </c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</row>
    <row r="267" hidden="1">
      <c r="A267" s="71"/>
      <c r="B267" s="75">
        <f>MONTH('시설입소현황'!C247)</f>
        <v>12</v>
      </c>
      <c r="C267" s="75" t="str">
        <f>'시설입소현황'!D247</f>
        <v/>
      </c>
      <c r="D267" s="75" t="str">
        <f>'시설입소현황'!E247</f>
        <v/>
      </c>
      <c r="E267" s="75" t="str">
        <f>'시설입소현황'!F247</f>
        <v/>
      </c>
      <c r="F267" s="75" t="str">
        <f>'시설입소현황'!G247</f>
        <v/>
      </c>
      <c r="G267" s="75" t="str">
        <f>'시설입소현황'!I247</f>
        <v/>
      </c>
      <c r="H267" s="371" t="str">
        <f>'시설입소현황'!J247</f>
        <v/>
      </c>
      <c r="I267" s="75" t="str">
        <f>'시설입소현황'!N247</f>
        <v/>
      </c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</row>
    <row r="268" hidden="1">
      <c r="A268" s="71"/>
      <c r="B268" s="75">
        <f>MONTH('시설입소현황'!C248)</f>
        <v>12</v>
      </c>
      <c r="C268" s="75" t="str">
        <f>'시설입소현황'!D248</f>
        <v/>
      </c>
      <c r="D268" s="75" t="str">
        <f>'시설입소현황'!E248</f>
        <v/>
      </c>
      <c r="E268" s="75" t="str">
        <f>'시설입소현황'!F248</f>
        <v/>
      </c>
      <c r="F268" s="75" t="str">
        <f>'시설입소현황'!G248</f>
        <v/>
      </c>
      <c r="G268" s="75" t="str">
        <f>'시설입소현황'!I248</f>
        <v/>
      </c>
      <c r="H268" s="371" t="str">
        <f>'시설입소현황'!J248</f>
        <v/>
      </c>
      <c r="I268" s="75" t="str">
        <f>'시설입소현황'!N248</f>
        <v/>
      </c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</row>
    <row r="269" hidden="1">
      <c r="A269" s="71"/>
      <c r="B269" s="75">
        <f>MONTH('시설입소현황'!C249)</f>
        <v>12</v>
      </c>
      <c r="C269" s="75" t="str">
        <f>'시설입소현황'!D249</f>
        <v/>
      </c>
      <c r="D269" s="75" t="str">
        <f>'시설입소현황'!E249</f>
        <v/>
      </c>
      <c r="E269" s="75" t="str">
        <f>'시설입소현황'!F249</f>
        <v/>
      </c>
      <c r="F269" s="75" t="str">
        <f>'시설입소현황'!G249</f>
        <v/>
      </c>
      <c r="G269" s="75" t="str">
        <f>'시설입소현황'!I249</f>
        <v/>
      </c>
      <c r="H269" s="371" t="str">
        <f>'시설입소현황'!J249</f>
        <v/>
      </c>
      <c r="I269" s="75" t="str">
        <f>'시설입소현황'!N249</f>
        <v/>
      </c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</row>
    <row r="270" hidden="1">
      <c r="A270" s="71"/>
      <c r="B270" s="75">
        <f>MONTH('시설입소현황'!C250)</f>
        <v>12</v>
      </c>
      <c r="C270" s="75" t="str">
        <f>'시설입소현황'!D250</f>
        <v/>
      </c>
      <c r="D270" s="75" t="str">
        <f>'시설입소현황'!E250</f>
        <v/>
      </c>
      <c r="E270" s="75" t="str">
        <f>'시설입소현황'!F250</f>
        <v/>
      </c>
      <c r="F270" s="75" t="str">
        <f>'시설입소현황'!G250</f>
        <v/>
      </c>
      <c r="G270" s="75" t="str">
        <f>'시설입소현황'!I250</f>
        <v/>
      </c>
      <c r="H270" s="371" t="str">
        <f>'시설입소현황'!J250</f>
        <v/>
      </c>
      <c r="I270" s="75" t="str">
        <f>'시설입소현황'!N250</f>
        <v/>
      </c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</row>
    <row r="271" hidden="1">
      <c r="A271" s="71"/>
      <c r="B271" s="75">
        <f>MONTH('시설입소현황'!C251)</f>
        <v>12</v>
      </c>
      <c r="C271" s="75" t="str">
        <f>'시설입소현황'!D251</f>
        <v/>
      </c>
      <c r="D271" s="75" t="str">
        <f>'시설입소현황'!E251</f>
        <v/>
      </c>
      <c r="E271" s="75" t="str">
        <f>'시설입소현황'!F251</f>
        <v/>
      </c>
      <c r="F271" s="75" t="str">
        <f>'시설입소현황'!G251</f>
        <v/>
      </c>
      <c r="G271" s="75" t="str">
        <f>'시설입소현황'!I251</f>
        <v/>
      </c>
      <c r="H271" s="371" t="str">
        <f>'시설입소현황'!J251</f>
        <v/>
      </c>
      <c r="I271" s="75" t="str">
        <f>'시설입소현황'!N251</f>
        <v/>
      </c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</row>
    <row r="272" hidden="1">
      <c r="A272" s="71"/>
      <c r="B272" s="75">
        <f>MONTH('시설입소현황'!C252)</f>
        <v>12</v>
      </c>
      <c r="C272" s="75" t="str">
        <f>'시설입소현황'!D252</f>
        <v/>
      </c>
      <c r="D272" s="75" t="str">
        <f>'시설입소현황'!E252</f>
        <v/>
      </c>
      <c r="E272" s="75" t="str">
        <f>'시설입소현황'!F252</f>
        <v/>
      </c>
      <c r="F272" s="75" t="str">
        <f>'시설입소현황'!G252</f>
        <v/>
      </c>
      <c r="G272" s="75" t="str">
        <f>'시설입소현황'!I252</f>
        <v/>
      </c>
      <c r="H272" s="371" t="str">
        <f>'시설입소현황'!J252</f>
        <v/>
      </c>
      <c r="I272" s="75" t="str">
        <f>'시설입소현황'!N252</f>
        <v/>
      </c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</row>
    <row r="273" hidden="1">
      <c r="A273" s="71"/>
      <c r="B273" s="75">
        <f>MONTH('시설입소현황'!C253)</f>
        <v>12</v>
      </c>
      <c r="C273" s="75" t="str">
        <f>'시설입소현황'!D253</f>
        <v/>
      </c>
      <c r="D273" s="75" t="str">
        <f>'시설입소현황'!E253</f>
        <v/>
      </c>
      <c r="E273" s="75" t="str">
        <f>'시설입소현황'!F253</f>
        <v/>
      </c>
      <c r="F273" s="75" t="str">
        <f>'시설입소현황'!G253</f>
        <v/>
      </c>
      <c r="G273" s="75" t="str">
        <f>'시설입소현황'!I253</f>
        <v/>
      </c>
      <c r="H273" s="371" t="str">
        <f>'시설입소현황'!J253</f>
        <v/>
      </c>
      <c r="I273" s="75" t="str">
        <f>'시설입소현황'!N253</f>
        <v/>
      </c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</row>
    <row r="274" hidden="1">
      <c r="A274" s="71"/>
      <c r="B274" s="75">
        <f>MONTH('시설입소현황'!C254)</f>
        <v>12</v>
      </c>
      <c r="C274" s="75" t="str">
        <f>'시설입소현황'!D254</f>
        <v/>
      </c>
      <c r="D274" s="75" t="str">
        <f>'시설입소현황'!E254</f>
        <v/>
      </c>
      <c r="E274" s="75" t="str">
        <f>'시설입소현황'!F254</f>
        <v/>
      </c>
      <c r="F274" s="75" t="str">
        <f>'시설입소현황'!G254</f>
        <v/>
      </c>
      <c r="G274" s="75" t="str">
        <f>'시설입소현황'!I254</f>
        <v/>
      </c>
      <c r="H274" s="371" t="str">
        <f>'시설입소현황'!J254</f>
        <v/>
      </c>
      <c r="I274" s="75" t="str">
        <f>'시설입소현황'!N254</f>
        <v/>
      </c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</row>
    <row r="275" hidden="1">
      <c r="A275" s="71"/>
      <c r="B275" s="75">
        <f>MONTH('시설입소현황'!C255)</f>
        <v>12</v>
      </c>
      <c r="C275" s="75" t="str">
        <f>'시설입소현황'!D255</f>
        <v/>
      </c>
      <c r="D275" s="75" t="str">
        <f>'시설입소현황'!E255</f>
        <v/>
      </c>
      <c r="E275" s="75" t="str">
        <f>'시설입소현황'!F255</f>
        <v/>
      </c>
      <c r="F275" s="75" t="str">
        <f>'시설입소현황'!G255</f>
        <v/>
      </c>
      <c r="G275" s="75" t="str">
        <f>'시설입소현황'!I255</f>
        <v/>
      </c>
      <c r="H275" s="371" t="str">
        <f>'시설입소현황'!J255</f>
        <v/>
      </c>
      <c r="I275" s="75" t="str">
        <f>'시설입소현황'!N255</f>
        <v/>
      </c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</row>
    <row r="276" hidden="1">
      <c r="A276" s="71"/>
      <c r="B276" s="75">
        <f>MONTH('시설입소현황'!C256)</f>
        <v>12</v>
      </c>
      <c r="C276" s="75" t="str">
        <f>'시설입소현황'!D256</f>
        <v/>
      </c>
      <c r="D276" s="75" t="str">
        <f>'시설입소현황'!E256</f>
        <v/>
      </c>
      <c r="E276" s="75" t="str">
        <f>'시설입소현황'!F256</f>
        <v/>
      </c>
      <c r="F276" s="75" t="str">
        <f>'시설입소현황'!G256</f>
        <v/>
      </c>
      <c r="G276" s="75" t="str">
        <f>'시설입소현황'!I256</f>
        <v/>
      </c>
      <c r="H276" s="371" t="str">
        <f>'시설입소현황'!J256</f>
        <v/>
      </c>
      <c r="I276" s="75" t="str">
        <f>'시설입소현황'!N256</f>
        <v/>
      </c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</row>
    <row r="277" hidden="1">
      <c r="A277" s="71"/>
      <c r="B277" s="75">
        <f>MONTH('시설입소현황'!C257)</f>
        <v>12</v>
      </c>
      <c r="C277" s="75" t="str">
        <f>'시설입소현황'!D257</f>
        <v/>
      </c>
      <c r="D277" s="75" t="str">
        <f>'시설입소현황'!E257</f>
        <v/>
      </c>
      <c r="E277" s="75" t="str">
        <f>'시설입소현황'!F257</f>
        <v/>
      </c>
      <c r="F277" s="75" t="str">
        <f>'시설입소현황'!G257</f>
        <v/>
      </c>
      <c r="G277" s="75" t="str">
        <f>'시설입소현황'!I257</f>
        <v/>
      </c>
      <c r="H277" s="371" t="str">
        <f>'시설입소현황'!J257</f>
        <v/>
      </c>
      <c r="I277" s="75" t="str">
        <f>'시설입소현황'!N257</f>
        <v/>
      </c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</row>
    <row r="278" hidden="1">
      <c r="A278" s="71"/>
      <c r="B278" s="75">
        <f>MONTH('시설입소현황'!C258)</f>
        <v>12</v>
      </c>
      <c r="C278" s="75" t="str">
        <f>'시설입소현황'!D258</f>
        <v/>
      </c>
      <c r="D278" s="75" t="str">
        <f>'시설입소현황'!E258</f>
        <v/>
      </c>
      <c r="E278" s="75" t="str">
        <f>'시설입소현황'!F258</f>
        <v/>
      </c>
      <c r="F278" s="75" t="str">
        <f>'시설입소현황'!G258</f>
        <v/>
      </c>
      <c r="G278" s="75" t="str">
        <f>'시설입소현황'!I258</f>
        <v/>
      </c>
      <c r="H278" s="371" t="str">
        <f>'시설입소현황'!J258</f>
        <v/>
      </c>
      <c r="I278" s="75" t="str">
        <f>'시설입소현황'!N258</f>
        <v/>
      </c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</row>
    <row r="279" hidden="1">
      <c r="A279" s="71"/>
      <c r="B279" s="75">
        <f>MONTH('시설입소현황'!C259)</f>
        <v>12</v>
      </c>
      <c r="C279" s="75" t="str">
        <f>'시설입소현황'!D259</f>
        <v/>
      </c>
      <c r="D279" s="75" t="str">
        <f>'시설입소현황'!E259</f>
        <v/>
      </c>
      <c r="E279" s="75" t="str">
        <f>'시설입소현황'!F259</f>
        <v/>
      </c>
      <c r="F279" s="75" t="str">
        <f>'시설입소현황'!G259</f>
        <v/>
      </c>
      <c r="G279" s="75" t="str">
        <f>'시설입소현황'!I259</f>
        <v/>
      </c>
      <c r="H279" s="371" t="str">
        <f>'시설입소현황'!J259</f>
        <v/>
      </c>
      <c r="I279" s="75" t="str">
        <f>'시설입소현황'!N259</f>
        <v/>
      </c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</row>
    <row r="280" hidden="1">
      <c r="A280" s="71"/>
      <c r="B280" s="75">
        <f>MONTH('시설입소현황'!C260)</f>
        <v>12</v>
      </c>
      <c r="C280" s="75" t="str">
        <f>'시설입소현황'!D260</f>
        <v/>
      </c>
      <c r="D280" s="75" t="str">
        <f>'시설입소현황'!E260</f>
        <v/>
      </c>
      <c r="E280" s="75" t="str">
        <f>'시설입소현황'!F260</f>
        <v/>
      </c>
      <c r="F280" s="75" t="str">
        <f>'시설입소현황'!G260</f>
        <v/>
      </c>
      <c r="G280" s="75" t="str">
        <f>'시설입소현황'!I260</f>
        <v/>
      </c>
      <c r="H280" s="371" t="str">
        <f>'시설입소현황'!J260</f>
        <v/>
      </c>
      <c r="I280" s="75" t="str">
        <f>'시설입소현황'!N260</f>
        <v/>
      </c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</row>
    <row r="281" hidden="1">
      <c r="A281" s="71"/>
      <c r="B281" s="75">
        <f>MONTH('시설입소현황'!C261)</f>
        <v>12</v>
      </c>
      <c r="C281" s="75" t="str">
        <f>'시설입소현황'!D261</f>
        <v/>
      </c>
      <c r="D281" s="75" t="str">
        <f>'시설입소현황'!E261</f>
        <v/>
      </c>
      <c r="E281" s="75" t="str">
        <f>'시설입소현황'!F261</f>
        <v/>
      </c>
      <c r="F281" s="75" t="str">
        <f>'시설입소현황'!G261</f>
        <v/>
      </c>
      <c r="G281" s="75" t="str">
        <f>'시설입소현황'!I261</f>
        <v/>
      </c>
      <c r="H281" s="371" t="str">
        <f>'시설입소현황'!J261</f>
        <v/>
      </c>
      <c r="I281" s="75" t="str">
        <f>'시설입소현황'!N261</f>
        <v/>
      </c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</row>
    <row r="282" hidden="1">
      <c r="A282" s="71"/>
      <c r="B282" s="75">
        <f>MONTH('시설입소현황'!C262)</f>
        <v>12</v>
      </c>
      <c r="C282" s="75" t="str">
        <f>'시설입소현황'!D262</f>
        <v/>
      </c>
      <c r="D282" s="75" t="str">
        <f>'시설입소현황'!E262</f>
        <v/>
      </c>
      <c r="E282" s="75" t="str">
        <f>'시설입소현황'!F262</f>
        <v/>
      </c>
      <c r="F282" s="75" t="str">
        <f>'시설입소현황'!G262</f>
        <v/>
      </c>
      <c r="G282" s="75" t="str">
        <f>'시설입소현황'!I262</f>
        <v/>
      </c>
      <c r="H282" s="371" t="str">
        <f>'시설입소현황'!J262</f>
        <v/>
      </c>
      <c r="I282" s="75" t="str">
        <f>'시설입소현황'!N262</f>
        <v/>
      </c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</row>
    <row r="283" hidden="1">
      <c r="A283" s="71"/>
      <c r="B283" s="75">
        <f>MONTH('시설입소현황'!C263)</f>
        <v>12</v>
      </c>
      <c r="C283" s="75" t="str">
        <f>'시설입소현황'!D263</f>
        <v/>
      </c>
      <c r="D283" s="75" t="str">
        <f>'시설입소현황'!E263</f>
        <v/>
      </c>
      <c r="E283" s="75" t="str">
        <f>'시설입소현황'!F263</f>
        <v/>
      </c>
      <c r="F283" s="75" t="str">
        <f>'시설입소현황'!G263</f>
        <v/>
      </c>
      <c r="G283" s="75" t="str">
        <f>'시설입소현황'!I263</f>
        <v/>
      </c>
      <c r="H283" s="371" t="str">
        <f>'시설입소현황'!J263</f>
        <v/>
      </c>
      <c r="I283" s="75" t="str">
        <f>'시설입소현황'!N263</f>
        <v/>
      </c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</row>
    <row r="284" hidden="1">
      <c r="A284" s="71"/>
      <c r="B284" s="75">
        <f>MONTH('시설입소현황'!C264)</f>
        <v>12</v>
      </c>
      <c r="C284" s="75" t="str">
        <f>'시설입소현황'!D264</f>
        <v/>
      </c>
      <c r="D284" s="75" t="str">
        <f>'시설입소현황'!E264</f>
        <v/>
      </c>
      <c r="E284" s="75" t="str">
        <f>'시설입소현황'!F264</f>
        <v/>
      </c>
      <c r="F284" s="75" t="str">
        <f>'시설입소현황'!G264</f>
        <v/>
      </c>
      <c r="G284" s="75" t="str">
        <f>'시설입소현황'!I264</f>
        <v/>
      </c>
      <c r="H284" s="371" t="str">
        <f>'시설입소현황'!J264</f>
        <v/>
      </c>
      <c r="I284" s="75" t="str">
        <f>'시설입소현황'!N264</f>
        <v/>
      </c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</row>
    <row r="285" hidden="1">
      <c r="A285" s="71"/>
      <c r="B285" s="75">
        <f>MONTH('시설입소현황'!C265)</f>
        <v>12</v>
      </c>
      <c r="C285" s="75" t="str">
        <f>'시설입소현황'!D265</f>
        <v/>
      </c>
      <c r="D285" s="75" t="str">
        <f>'시설입소현황'!E265</f>
        <v/>
      </c>
      <c r="E285" s="75" t="str">
        <f>'시설입소현황'!F265</f>
        <v/>
      </c>
      <c r="F285" s="75" t="str">
        <f>'시설입소현황'!G265</f>
        <v/>
      </c>
      <c r="G285" s="75" t="str">
        <f>'시설입소현황'!I265</f>
        <v/>
      </c>
      <c r="H285" s="371" t="str">
        <f>'시설입소현황'!J265</f>
        <v/>
      </c>
      <c r="I285" s="75" t="str">
        <f>'시설입소현황'!N265</f>
        <v/>
      </c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</row>
    <row r="286" hidden="1">
      <c r="A286" s="71"/>
      <c r="B286" s="75">
        <f>MONTH('시설입소현황'!C266)</f>
        <v>12</v>
      </c>
      <c r="C286" s="75" t="str">
        <f>'시설입소현황'!D266</f>
        <v/>
      </c>
      <c r="D286" s="75" t="str">
        <f>'시설입소현황'!E266</f>
        <v/>
      </c>
      <c r="E286" s="75" t="str">
        <f>'시설입소현황'!F266</f>
        <v/>
      </c>
      <c r="F286" s="75" t="str">
        <f>'시설입소현황'!G266</f>
        <v/>
      </c>
      <c r="G286" s="75" t="str">
        <f>'시설입소현황'!I266</f>
        <v/>
      </c>
      <c r="H286" s="371" t="str">
        <f>'시설입소현황'!J266</f>
        <v/>
      </c>
      <c r="I286" s="75" t="str">
        <f>'시설입소현황'!N266</f>
        <v/>
      </c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</row>
    <row r="287" hidden="1">
      <c r="A287" s="71"/>
      <c r="B287" s="75">
        <f>MONTH('시설입소현황'!C267)</f>
        <v>12</v>
      </c>
      <c r="C287" s="75" t="str">
        <f>'시설입소현황'!D267</f>
        <v/>
      </c>
      <c r="D287" s="75" t="str">
        <f>'시설입소현황'!E267</f>
        <v/>
      </c>
      <c r="E287" s="75" t="str">
        <f>'시설입소현황'!F267</f>
        <v/>
      </c>
      <c r="F287" s="75" t="str">
        <f>'시설입소현황'!G267</f>
        <v/>
      </c>
      <c r="G287" s="75" t="str">
        <f>'시설입소현황'!I267</f>
        <v/>
      </c>
      <c r="H287" s="371" t="str">
        <f>'시설입소현황'!J267</f>
        <v/>
      </c>
      <c r="I287" s="75" t="str">
        <f>'시설입소현황'!N267</f>
        <v/>
      </c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</row>
    <row r="288" hidden="1">
      <c r="A288" s="71"/>
      <c r="B288" s="75">
        <f>MONTH('시설입소현황'!C268)</f>
        <v>12</v>
      </c>
      <c r="C288" s="75" t="str">
        <f>'시설입소현황'!D268</f>
        <v/>
      </c>
      <c r="D288" s="75" t="str">
        <f>'시설입소현황'!E268</f>
        <v/>
      </c>
      <c r="E288" s="75" t="str">
        <f>'시설입소현황'!F268</f>
        <v/>
      </c>
      <c r="F288" s="75" t="str">
        <f>'시설입소현황'!G268</f>
        <v/>
      </c>
      <c r="G288" s="75" t="str">
        <f>'시설입소현황'!I268</f>
        <v/>
      </c>
      <c r="H288" s="371" t="str">
        <f>'시설입소현황'!J268</f>
        <v/>
      </c>
      <c r="I288" s="75" t="str">
        <f>'시설입소현황'!N268</f>
        <v/>
      </c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</row>
    <row r="289" hidden="1">
      <c r="A289" s="71"/>
      <c r="B289" s="75">
        <f>MONTH('시설입소현황'!C269)</f>
        <v>12</v>
      </c>
      <c r="C289" s="75" t="str">
        <f>'시설입소현황'!D269</f>
        <v/>
      </c>
      <c r="D289" s="75" t="str">
        <f>'시설입소현황'!E269</f>
        <v/>
      </c>
      <c r="E289" s="75" t="str">
        <f>'시설입소현황'!F269</f>
        <v/>
      </c>
      <c r="F289" s="75" t="str">
        <f>'시설입소현황'!G269</f>
        <v/>
      </c>
      <c r="G289" s="75" t="str">
        <f>'시설입소현황'!I269</f>
        <v/>
      </c>
      <c r="H289" s="371" t="str">
        <f>'시설입소현황'!J269</f>
        <v/>
      </c>
      <c r="I289" s="75" t="str">
        <f>'시설입소현황'!N269</f>
        <v/>
      </c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</row>
    <row r="290" hidden="1">
      <c r="A290" s="71"/>
      <c r="B290" s="75">
        <f>MONTH('시설입소현황'!C270)</f>
        <v>12</v>
      </c>
      <c r="C290" s="75" t="str">
        <f>'시설입소현황'!D270</f>
        <v/>
      </c>
      <c r="D290" s="75" t="str">
        <f>'시설입소현황'!E270</f>
        <v/>
      </c>
      <c r="E290" s="75" t="str">
        <f>'시설입소현황'!F270</f>
        <v/>
      </c>
      <c r="F290" s="75" t="str">
        <f>'시설입소현황'!G270</f>
        <v/>
      </c>
      <c r="G290" s="75" t="str">
        <f>'시설입소현황'!I270</f>
        <v/>
      </c>
      <c r="H290" s="371" t="str">
        <f>'시설입소현황'!J270</f>
        <v/>
      </c>
      <c r="I290" s="75" t="str">
        <f>'시설입소현황'!N270</f>
        <v/>
      </c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</row>
    <row r="291" hidden="1">
      <c r="A291" s="71"/>
      <c r="B291" s="75">
        <f>MONTH('시설입소현황'!C271)</f>
        <v>12</v>
      </c>
      <c r="C291" s="75" t="str">
        <f>'시설입소현황'!D271</f>
        <v/>
      </c>
      <c r="D291" s="75" t="str">
        <f>'시설입소현황'!E271</f>
        <v/>
      </c>
      <c r="E291" s="75" t="str">
        <f>'시설입소현황'!F271</f>
        <v/>
      </c>
      <c r="F291" s="75" t="str">
        <f>'시설입소현황'!G271</f>
        <v/>
      </c>
      <c r="G291" s="75" t="str">
        <f>'시설입소현황'!I271</f>
        <v/>
      </c>
      <c r="H291" s="371" t="str">
        <f>'시설입소현황'!J271</f>
        <v/>
      </c>
      <c r="I291" s="75" t="str">
        <f>'시설입소현황'!N271</f>
        <v/>
      </c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</row>
    <row r="292" hidden="1">
      <c r="A292" s="71"/>
      <c r="B292" s="75">
        <f>MONTH('시설입소현황'!C272)</f>
        <v>12</v>
      </c>
      <c r="C292" s="75" t="str">
        <f>'시설입소현황'!D272</f>
        <v/>
      </c>
      <c r="D292" s="75" t="str">
        <f>'시설입소현황'!E272</f>
        <v/>
      </c>
      <c r="E292" s="75" t="str">
        <f>'시설입소현황'!F272</f>
        <v/>
      </c>
      <c r="F292" s="75" t="str">
        <f>'시설입소현황'!G272</f>
        <v/>
      </c>
      <c r="G292" s="75" t="str">
        <f>'시설입소현황'!I272</f>
        <v/>
      </c>
      <c r="H292" s="371" t="str">
        <f>'시설입소현황'!J272</f>
        <v/>
      </c>
      <c r="I292" s="75" t="str">
        <f>'시설입소현황'!N272</f>
        <v/>
      </c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</row>
    <row r="293" hidden="1">
      <c r="A293" s="71"/>
      <c r="B293" s="75">
        <f>MONTH('시설입소현황'!C273)</f>
        <v>12</v>
      </c>
      <c r="C293" s="75" t="str">
        <f>'시설입소현황'!D273</f>
        <v/>
      </c>
      <c r="D293" s="75" t="str">
        <f>'시설입소현황'!E273</f>
        <v/>
      </c>
      <c r="E293" s="75" t="str">
        <f>'시설입소현황'!F273</f>
        <v/>
      </c>
      <c r="F293" s="75" t="str">
        <f>'시설입소현황'!G273</f>
        <v/>
      </c>
      <c r="G293" s="75" t="str">
        <f>'시설입소현황'!I273</f>
        <v/>
      </c>
      <c r="H293" s="371" t="str">
        <f>'시설입소현황'!J273</f>
        <v/>
      </c>
      <c r="I293" s="75" t="str">
        <f>'시설입소현황'!N273</f>
        <v/>
      </c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</row>
    <row r="294" hidden="1">
      <c r="A294" s="71"/>
      <c r="B294" s="75">
        <f>MONTH('시설입소현황'!C274)</f>
        <v>12</v>
      </c>
      <c r="C294" s="75" t="str">
        <f>'시설입소현황'!D274</f>
        <v/>
      </c>
      <c r="D294" s="75" t="str">
        <f>'시설입소현황'!E274</f>
        <v/>
      </c>
      <c r="E294" s="75" t="str">
        <f>'시설입소현황'!F274</f>
        <v/>
      </c>
      <c r="F294" s="75" t="str">
        <f>'시설입소현황'!G274</f>
        <v/>
      </c>
      <c r="G294" s="75" t="str">
        <f>'시설입소현황'!I274</f>
        <v/>
      </c>
      <c r="H294" s="371" t="str">
        <f>'시설입소현황'!J274</f>
        <v/>
      </c>
      <c r="I294" s="75" t="str">
        <f>'시설입소현황'!N274</f>
        <v/>
      </c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</row>
    <row r="295" hidden="1">
      <c r="A295" s="71"/>
      <c r="B295" s="75">
        <f>MONTH('시설입소현황'!C275)</f>
        <v>12</v>
      </c>
      <c r="C295" s="75" t="str">
        <f>'시설입소현황'!D275</f>
        <v/>
      </c>
      <c r="D295" s="75" t="str">
        <f>'시설입소현황'!E275</f>
        <v/>
      </c>
      <c r="E295" s="75" t="str">
        <f>'시설입소현황'!F275</f>
        <v/>
      </c>
      <c r="F295" s="75" t="str">
        <f>'시설입소현황'!G275</f>
        <v/>
      </c>
      <c r="G295" s="75" t="str">
        <f>'시설입소현황'!I275</f>
        <v/>
      </c>
      <c r="H295" s="371" t="str">
        <f>'시설입소현황'!J275</f>
        <v/>
      </c>
      <c r="I295" s="75" t="str">
        <f>'시설입소현황'!N275</f>
        <v/>
      </c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</row>
    <row r="296" hidden="1">
      <c r="A296" s="71"/>
      <c r="B296" s="75">
        <f>MONTH('시설입소현황'!C276)</f>
        <v>12</v>
      </c>
      <c r="C296" s="75" t="str">
        <f>'시설입소현황'!D276</f>
        <v/>
      </c>
      <c r="D296" s="75" t="str">
        <f>'시설입소현황'!E276</f>
        <v/>
      </c>
      <c r="E296" s="75" t="str">
        <f>'시설입소현황'!F276</f>
        <v/>
      </c>
      <c r="F296" s="75" t="str">
        <f>'시설입소현황'!G276</f>
        <v/>
      </c>
      <c r="G296" s="75" t="str">
        <f>'시설입소현황'!I276</f>
        <v/>
      </c>
      <c r="H296" s="371" t="str">
        <f>'시설입소현황'!J276</f>
        <v/>
      </c>
      <c r="I296" s="75" t="str">
        <f>'시설입소현황'!N276</f>
        <v/>
      </c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</row>
    <row r="297" hidden="1">
      <c r="A297" s="71"/>
      <c r="B297" s="75">
        <f>MONTH('시설입소현황'!C277)</f>
        <v>12</v>
      </c>
      <c r="C297" s="75" t="str">
        <f>'시설입소현황'!D277</f>
        <v/>
      </c>
      <c r="D297" s="75" t="str">
        <f>'시설입소현황'!E277</f>
        <v/>
      </c>
      <c r="E297" s="75" t="str">
        <f>'시설입소현황'!F277</f>
        <v/>
      </c>
      <c r="F297" s="75" t="str">
        <f>'시설입소현황'!G277</f>
        <v/>
      </c>
      <c r="G297" s="75" t="str">
        <f>'시설입소현황'!I277</f>
        <v/>
      </c>
      <c r="H297" s="371" t="str">
        <f>'시설입소현황'!J277</f>
        <v/>
      </c>
      <c r="I297" s="75" t="str">
        <f>'시설입소현황'!N277</f>
        <v/>
      </c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</row>
    <row r="298" hidden="1">
      <c r="A298" s="71"/>
      <c r="B298" s="75">
        <f>MONTH('시설입소현황'!C278)</f>
        <v>12</v>
      </c>
      <c r="C298" s="75" t="str">
        <f>'시설입소현황'!D278</f>
        <v/>
      </c>
      <c r="D298" s="75" t="str">
        <f>'시설입소현황'!E278</f>
        <v/>
      </c>
      <c r="E298" s="75" t="str">
        <f>'시설입소현황'!F278</f>
        <v/>
      </c>
      <c r="F298" s="75" t="str">
        <f>'시설입소현황'!G278</f>
        <v/>
      </c>
      <c r="G298" s="75" t="str">
        <f>'시설입소현황'!I278</f>
        <v/>
      </c>
      <c r="H298" s="371" t="str">
        <f>'시설입소현황'!J278</f>
        <v/>
      </c>
      <c r="I298" s="75" t="str">
        <f>'시설입소현황'!N278</f>
        <v/>
      </c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</row>
    <row r="299" hidden="1">
      <c r="A299" s="71"/>
      <c r="B299" s="75">
        <f>MONTH('시설입소현황'!C279)</f>
        <v>12</v>
      </c>
      <c r="C299" s="75" t="str">
        <f>'시설입소현황'!D279</f>
        <v/>
      </c>
      <c r="D299" s="75" t="str">
        <f>'시설입소현황'!E279</f>
        <v/>
      </c>
      <c r="E299" s="75" t="str">
        <f>'시설입소현황'!F279</f>
        <v/>
      </c>
      <c r="F299" s="75" t="str">
        <f>'시설입소현황'!G279</f>
        <v/>
      </c>
      <c r="G299" s="75" t="str">
        <f>'시설입소현황'!I279</f>
        <v/>
      </c>
      <c r="H299" s="371" t="str">
        <f>'시설입소현황'!J279</f>
        <v/>
      </c>
      <c r="I299" s="75" t="str">
        <f>'시설입소현황'!N279</f>
        <v/>
      </c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</row>
    <row r="300" hidden="1">
      <c r="A300" s="71"/>
      <c r="B300" s="75">
        <f>MONTH('시설입소현황'!C280)</f>
        <v>12</v>
      </c>
      <c r="C300" s="75" t="str">
        <f>'시설입소현황'!D280</f>
        <v/>
      </c>
      <c r="D300" s="75" t="str">
        <f>'시설입소현황'!E280</f>
        <v/>
      </c>
      <c r="E300" s="75" t="str">
        <f>'시설입소현황'!F280</f>
        <v/>
      </c>
      <c r="F300" s="75" t="str">
        <f>'시설입소현황'!G280</f>
        <v/>
      </c>
      <c r="G300" s="75" t="str">
        <f>'시설입소현황'!I280</f>
        <v/>
      </c>
      <c r="H300" s="371" t="str">
        <f>'시설입소현황'!J280</f>
        <v/>
      </c>
      <c r="I300" s="75" t="str">
        <f>'시설입소현황'!N280</f>
        <v/>
      </c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</row>
    <row r="301" hidden="1">
      <c r="A301" s="71"/>
      <c r="B301" s="75">
        <f>MONTH('시설입소현황'!C281)</f>
        <v>12</v>
      </c>
      <c r="C301" s="75" t="str">
        <f>'시설입소현황'!D281</f>
        <v/>
      </c>
      <c r="D301" s="75" t="str">
        <f>'시설입소현황'!E281</f>
        <v/>
      </c>
      <c r="E301" s="75" t="str">
        <f>'시설입소현황'!F281</f>
        <v/>
      </c>
      <c r="F301" s="75" t="str">
        <f>'시설입소현황'!G281</f>
        <v/>
      </c>
      <c r="G301" s="75" t="str">
        <f>'시설입소현황'!I281</f>
        <v/>
      </c>
      <c r="H301" s="371" t="str">
        <f>'시설입소현황'!J281</f>
        <v/>
      </c>
      <c r="I301" s="75" t="str">
        <f>'시설입소현황'!N281</f>
        <v/>
      </c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</row>
    <row r="302" hidden="1">
      <c r="A302" s="71"/>
      <c r="B302" s="75">
        <f>MONTH('시설입소현황'!C282)</f>
        <v>12</v>
      </c>
      <c r="C302" s="75" t="str">
        <f>'시설입소현황'!D282</f>
        <v/>
      </c>
      <c r="D302" s="75" t="str">
        <f>'시설입소현황'!E282</f>
        <v/>
      </c>
      <c r="E302" s="75" t="str">
        <f>'시설입소현황'!F282</f>
        <v/>
      </c>
      <c r="F302" s="75" t="str">
        <f>'시설입소현황'!G282</f>
        <v/>
      </c>
      <c r="G302" s="75" t="str">
        <f>'시설입소현황'!I282</f>
        <v/>
      </c>
      <c r="H302" s="371" t="str">
        <f>'시설입소현황'!J282</f>
        <v/>
      </c>
      <c r="I302" s="75" t="str">
        <f>'시설입소현황'!N282</f>
        <v/>
      </c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</row>
    <row r="303" hidden="1">
      <c r="A303" s="71"/>
      <c r="B303" s="75">
        <f>MONTH('시설입소현황'!C283)</f>
        <v>12</v>
      </c>
      <c r="C303" s="75" t="str">
        <f>'시설입소현황'!D283</f>
        <v/>
      </c>
      <c r="D303" s="75" t="str">
        <f>'시설입소현황'!E283</f>
        <v/>
      </c>
      <c r="E303" s="75" t="str">
        <f>'시설입소현황'!F283</f>
        <v/>
      </c>
      <c r="F303" s="75" t="str">
        <f>'시설입소현황'!G283</f>
        <v/>
      </c>
      <c r="G303" s="75" t="str">
        <f>'시설입소현황'!I283</f>
        <v/>
      </c>
      <c r="H303" s="371" t="str">
        <f>'시설입소현황'!J283</f>
        <v/>
      </c>
      <c r="I303" s="75" t="str">
        <f>'시설입소현황'!N283</f>
        <v/>
      </c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</row>
    <row r="304" hidden="1">
      <c r="A304" s="71"/>
      <c r="B304" s="75">
        <f>MONTH('시설입소현황'!C284)</f>
        <v>12</v>
      </c>
      <c r="C304" s="75" t="str">
        <f>'시설입소현황'!D284</f>
        <v/>
      </c>
      <c r="D304" s="75" t="str">
        <f>'시설입소현황'!E284</f>
        <v/>
      </c>
      <c r="E304" s="75" t="str">
        <f>'시설입소현황'!F284</f>
        <v/>
      </c>
      <c r="F304" s="75" t="str">
        <f>'시설입소현황'!G284</f>
        <v/>
      </c>
      <c r="G304" s="75" t="str">
        <f>'시설입소현황'!I284</f>
        <v/>
      </c>
      <c r="H304" s="371" t="str">
        <f>'시설입소현황'!J284</f>
        <v/>
      </c>
      <c r="I304" s="75" t="str">
        <f>'시설입소현황'!N284</f>
        <v/>
      </c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</row>
    <row r="305" hidden="1">
      <c r="A305" s="71"/>
      <c r="B305" s="75">
        <f>MONTH('시설입소현황'!C285)</f>
        <v>12</v>
      </c>
      <c r="C305" s="75" t="str">
        <f>'시설입소현황'!D285</f>
        <v/>
      </c>
      <c r="D305" s="75" t="str">
        <f>'시설입소현황'!E285</f>
        <v/>
      </c>
      <c r="E305" s="75" t="str">
        <f>'시설입소현황'!F285</f>
        <v/>
      </c>
      <c r="F305" s="75" t="str">
        <f>'시설입소현황'!G285</f>
        <v/>
      </c>
      <c r="G305" s="75" t="str">
        <f>'시설입소현황'!I285</f>
        <v/>
      </c>
      <c r="H305" s="371" t="str">
        <f>'시설입소현황'!J285</f>
        <v/>
      </c>
      <c r="I305" s="75" t="str">
        <f>'시설입소현황'!N285</f>
        <v/>
      </c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</row>
    <row r="306" hidden="1">
      <c r="A306" s="71"/>
      <c r="B306" s="75">
        <f>MONTH('시설입소현황'!C286)</f>
        <v>12</v>
      </c>
      <c r="C306" s="75" t="str">
        <f>'시설입소현황'!D286</f>
        <v/>
      </c>
      <c r="D306" s="75" t="str">
        <f>'시설입소현황'!E286</f>
        <v/>
      </c>
      <c r="E306" s="75" t="str">
        <f>'시설입소현황'!F286</f>
        <v/>
      </c>
      <c r="F306" s="75" t="str">
        <f>'시설입소현황'!G286</f>
        <v/>
      </c>
      <c r="G306" s="75" t="str">
        <f>'시설입소현황'!I286</f>
        <v/>
      </c>
      <c r="H306" s="371" t="str">
        <f>'시설입소현황'!J286</f>
        <v/>
      </c>
      <c r="I306" s="75" t="str">
        <f>'시설입소현황'!N286</f>
        <v/>
      </c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</row>
    <row r="307" hidden="1">
      <c r="A307" s="71"/>
      <c r="B307" s="75">
        <f>MONTH('시설입소현황'!C287)</f>
        <v>12</v>
      </c>
      <c r="C307" s="75" t="str">
        <f>'시설입소현황'!D287</f>
        <v/>
      </c>
      <c r="D307" s="75" t="str">
        <f>'시설입소현황'!E287</f>
        <v/>
      </c>
      <c r="E307" s="75" t="str">
        <f>'시설입소현황'!F287</f>
        <v/>
      </c>
      <c r="F307" s="75" t="str">
        <f>'시설입소현황'!G287</f>
        <v/>
      </c>
      <c r="G307" s="75" t="str">
        <f>'시설입소현황'!I287</f>
        <v/>
      </c>
      <c r="H307" s="371" t="str">
        <f>'시설입소현황'!J287</f>
        <v/>
      </c>
      <c r="I307" s="75" t="str">
        <f>'시설입소현황'!N287</f>
        <v/>
      </c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</row>
    <row r="308" hidden="1">
      <c r="A308" s="71"/>
      <c r="B308" s="75">
        <f>MONTH('시설입소현황'!C288)</f>
        <v>12</v>
      </c>
      <c r="C308" s="75" t="str">
        <f>'시설입소현황'!D288</f>
        <v/>
      </c>
      <c r="D308" s="75" t="str">
        <f>'시설입소현황'!E288</f>
        <v/>
      </c>
      <c r="E308" s="75" t="str">
        <f>'시설입소현황'!F288</f>
        <v/>
      </c>
      <c r="F308" s="75" t="str">
        <f>'시설입소현황'!G288</f>
        <v/>
      </c>
      <c r="G308" s="75" t="str">
        <f>'시설입소현황'!I288</f>
        <v/>
      </c>
      <c r="H308" s="371" t="str">
        <f>'시설입소현황'!J288</f>
        <v/>
      </c>
      <c r="I308" s="75" t="str">
        <f>'시설입소현황'!N288</f>
        <v/>
      </c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</row>
    <row r="309" hidden="1">
      <c r="A309" s="71"/>
      <c r="B309" s="75">
        <f>MONTH('시설입소현황'!C289)</f>
        <v>12</v>
      </c>
      <c r="C309" s="75" t="str">
        <f>'시설입소현황'!D289</f>
        <v/>
      </c>
      <c r="D309" s="75" t="str">
        <f>'시설입소현황'!E289</f>
        <v/>
      </c>
      <c r="E309" s="75" t="str">
        <f>'시설입소현황'!F289</f>
        <v/>
      </c>
      <c r="F309" s="75" t="str">
        <f>'시설입소현황'!G289</f>
        <v/>
      </c>
      <c r="G309" s="75" t="str">
        <f>'시설입소현황'!I289</f>
        <v/>
      </c>
      <c r="H309" s="371" t="str">
        <f>'시설입소현황'!J289</f>
        <v/>
      </c>
      <c r="I309" s="75" t="str">
        <f>'시설입소현황'!N289</f>
        <v/>
      </c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</row>
    <row r="310" hidden="1">
      <c r="A310" s="71"/>
      <c r="B310" s="75">
        <f>MONTH('시설입소현황'!C290)</f>
        <v>12</v>
      </c>
      <c r="C310" s="75" t="str">
        <f>'시설입소현황'!D290</f>
        <v/>
      </c>
      <c r="D310" s="75" t="str">
        <f>'시설입소현황'!E290</f>
        <v/>
      </c>
      <c r="E310" s="75" t="str">
        <f>'시설입소현황'!F290</f>
        <v/>
      </c>
      <c r="F310" s="75" t="str">
        <f>'시설입소현황'!G290</f>
        <v/>
      </c>
      <c r="G310" s="75" t="str">
        <f>'시설입소현황'!I290</f>
        <v/>
      </c>
      <c r="H310" s="371" t="str">
        <f>'시설입소현황'!J290</f>
        <v/>
      </c>
      <c r="I310" s="75" t="str">
        <f>'시설입소현황'!N290</f>
        <v/>
      </c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</row>
    <row r="311" hidden="1">
      <c r="A311" s="71"/>
      <c r="B311" s="75">
        <f>MONTH('시설입소현황'!C291)</f>
        <v>12</v>
      </c>
      <c r="C311" s="75" t="str">
        <f>'시설입소현황'!D291</f>
        <v/>
      </c>
      <c r="D311" s="75" t="str">
        <f>'시설입소현황'!E291</f>
        <v/>
      </c>
      <c r="E311" s="75" t="str">
        <f>'시설입소현황'!F291</f>
        <v/>
      </c>
      <c r="F311" s="75" t="str">
        <f>'시설입소현황'!G291</f>
        <v/>
      </c>
      <c r="G311" s="75" t="str">
        <f>'시설입소현황'!I291</f>
        <v/>
      </c>
      <c r="H311" s="371" t="str">
        <f>'시설입소현황'!J291</f>
        <v/>
      </c>
      <c r="I311" s="75" t="str">
        <f>'시설입소현황'!N291</f>
        <v/>
      </c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</row>
    <row r="312" hidden="1">
      <c r="A312" s="71"/>
      <c r="B312" s="75">
        <f>MONTH('시설입소현황'!C292)</f>
        <v>12</v>
      </c>
      <c r="C312" s="75" t="str">
        <f>'시설입소현황'!D292</f>
        <v/>
      </c>
      <c r="D312" s="75" t="str">
        <f>'시설입소현황'!E292</f>
        <v/>
      </c>
      <c r="E312" s="75" t="str">
        <f>'시설입소현황'!F292</f>
        <v/>
      </c>
      <c r="F312" s="75" t="str">
        <f>'시설입소현황'!G292</f>
        <v/>
      </c>
      <c r="G312" s="75" t="str">
        <f>'시설입소현황'!I292</f>
        <v/>
      </c>
      <c r="H312" s="371" t="str">
        <f>'시설입소현황'!J292</f>
        <v/>
      </c>
      <c r="I312" s="75" t="str">
        <f>'시설입소현황'!N292</f>
        <v/>
      </c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</row>
    <row r="313" hidden="1">
      <c r="A313" s="71"/>
      <c r="B313" s="75">
        <f>MONTH('시설입소현황'!C293)</f>
        <v>12</v>
      </c>
      <c r="C313" s="75" t="str">
        <f>'시설입소현황'!D293</f>
        <v/>
      </c>
      <c r="D313" s="75" t="str">
        <f>'시설입소현황'!E293</f>
        <v/>
      </c>
      <c r="E313" s="75" t="str">
        <f>'시설입소현황'!F293</f>
        <v/>
      </c>
      <c r="F313" s="75" t="str">
        <f>'시설입소현황'!G293</f>
        <v/>
      </c>
      <c r="G313" s="75" t="str">
        <f>'시설입소현황'!I293</f>
        <v/>
      </c>
      <c r="H313" s="371" t="str">
        <f>'시설입소현황'!J293</f>
        <v/>
      </c>
      <c r="I313" s="75" t="str">
        <f>'시설입소현황'!N293</f>
        <v/>
      </c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</row>
    <row r="314" hidden="1">
      <c r="A314" s="71"/>
      <c r="B314" s="75">
        <f>MONTH('시설입소현황'!C294)</f>
        <v>12</v>
      </c>
      <c r="C314" s="75" t="str">
        <f>'시설입소현황'!D294</f>
        <v/>
      </c>
      <c r="D314" s="75" t="str">
        <f>'시설입소현황'!E294</f>
        <v/>
      </c>
      <c r="E314" s="75" t="str">
        <f>'시설입소현황'!F294</f>
        <v/>
      </c>
      <c r="F314" s="75" t="str">
        <f>'시설입소현황'!G294</f>
        <v/>
      </c>
      <c r="G314" s="75" t="str">
        <f>'시설입소현황'!I294</f>
        <v/>
      </c>
      <c r="H314" s="371" t="str">
        <f>'시설입소현황'!J294</f>
        <v/>
      </c>
      <c r="I314" s="75" t="str">
        <f>'시설입소현황'!N294</f>
        <v/>
      </c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</row>
    <row r="315" hidden="1">
      <c r="A315" s="71"/>
      <c r="B315" s="75">
        <f>MONTH('시설입소현황'!C295)</f>
        <v>12</v>
      </c>
      <c r="C315" s="75" t="str">
        <f>'시설입소현황'!D295</f>
        <v/>
      </c>
      <c r="D315" s="75" t="str">
        <f>'시설입소현황'!E295</f>
        <v/>
      </c>
      <c r="E315" s="75" t="str">
        <f>'시설입소현황'!F295</f>
        <v/>
      </c>
      <c r="F315" s="75" t="str">
        <f>'시설입소현황'!G295</f>
        <v/>
      </c>
      <c r="G315" s="75" t="str">
        <f>'시설입소현황'!I295</f>
        <v/>
      </c>
      <c r="H315" s="371" t="str">
        <f>'시설입소현황'!J295</f>
        <v/>
      </c>
      <c r="I315" s="75" t="str">
        <f>'시설입소현황'!N295</f>
        <v/>
      </c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</row>
    <row r="316" hidden="1">
      <c r="A316" s="71"/>
      <c r="B316" s="75">
        <f>MONTH('시설입소현황'!C296)</f>
        <v>12</v>
      </c>
      <c r="C316" s="75" t="str">
        <f>'시설입소현황'!D296</f>
        <v/>
      </c>
      <c r="D316" s="75" t="str">
        <f>'시설입소현황'!E296</f>
        <v/>
      </c>
      <c r="E316" s="75" t="str">
        <f>'시설입소현황'!F296</f>
        <v/>
      </c>
      <c r="F316" s="75" t="str">
        <f>'시설입소현황'!G296</f>
        <v/>
      </c>
      <c r="G316" s="75" t="str">
        <f>'시설입소현황'!I296</f>
        <v/>
      </c>
      <c r="H316" s="371" t="str">
        <f>'시설입소현황'!J296</f>
        <v/>
      </c>
      <c r="I316" s="75" t="str">
        <f>'시설입소현황'!N296</f>
        <v/>
      </c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</row>
    <row r="317" hidden="1">
      <c r="A317" s="71"/>
      <c r="B317" s="75">
        <f>MONTH('시설입소현황'!C297)</f>
        <v>12</v>
      </c>
      <c r="C317" s="75" t="str">
        <f>'시설입소현황'!D297</f>
        <v/>
      </c>
      <c r="D317" s="75" t="str">
        <f>'시설입소현황'!E297</f>
        <v/>
      </c>
      <c r="E317" s="75" t="str">
        <f>'시설입소현황'!F297</f>
        <v/>
      </c>
      <c r="F317" s="75" t="str">
        <f>'시설입소현황'!G297</f>
        <v/>
      </c>
      <c r="G317" s="75" t="str">
        <f>'시설입소현황'!I297</f>
        <v/>
      </c>
      <c r="H317" s="371" t="str">
        <f>'시설입소현황'!J297</f>
        <v/>
      </c>
      <c r="I317" s="75" t="str">
        <f>'시설입소현황'!N297</f>
        <v/>
      </c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</row>
    <row r="318" hidden="1">
      <c r="A318" s="71"/>
      <c r="B318" s="75">
        <f>MONTH('시설입소현황'!C298)</f>
        <v>12</v>
      </c>
      <c r="C318" s="75" t="str">
        <f>'시설입소현황'!D298</f>
        <v/>
      </c>
      <c r="D318" s="75" t="str">
        <f>'시설입소현황'!E298</f>
        <v/>
      </c>
      <c r="E318" s="75" t="str">
        <f>'시설입소현황'!F298</f>
        <v/>
      </c>
      <c r="F318" s="75" t="str">
        <f>'시설입소현황'!G298</f>
        <v/>
      </c>
      <c r="G318" s="75" t="str">
        <f>'시설입소현황'!I298</f>
        <v/>
      </c>
      <c r="H318" s="371" t="str">
        <f>'시설입소현황'!J298</f>
        <v/>
      </c>
      <c r="I318" s="75" t="str">
        <f>'시설입소현황'!N298</f>
        <v/>
      </c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</row>
    <row r="319" hidden="1">
      <c r="A319" s="71"/>
      <c r="B319" s="75">
        <f>MONTH('시설입소현황'!C299)</f>
        <v>12</v>
      </c>
      <c r="C319" s="75" t="str">
        <f>'시설입소현황'!D299</f>
        <v/>
      </c>
      <c r="D319" s="75" t="str">
        <f>'시설입소현황'!E299</f>
        <v/>
      </c>
      <c r="E319" s="75" t="str">
        <f>'시설입소현황'!F299</f>
        <v/>
      </c>
      <c r="F319" s="75" t="str">
        <f>'시설입소현황'!G299</f>
        <v/>
      </c>
      <c r="G319" s="75" t="str">
        <f>'시설입소현황'!I299</f>
        <v/>
      </c>
      <c r="H319" s="371" t="str">
        <f>'시설입소현황'!J299</f>
        <v/>
      </c>
      <c r="I319" s="75" t="str">
        <f>'시설입소현황'!N299</f>
        <v/>
      </c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</row>
    <row r="320" hidden="1">
      <c r="A320" s="71"/>
      <c r="B320" s="75">
        <f>MONTH('시설입소현황'!C300)</f>
        <v>12</v>
      </c>
      <c r="C320" s="75" t="str">
        <f>'시설입소현황'!D300</f>
        <v/>
      </c>
      <c r="D320" s="75" t="str">
        <f>'시설입소현황'!E300</f>
        <v/>
      </c>
      <c r="E320" s="75" t="str">
        <f>'시설입소현황'!F300</f>
        <v/>
      </c>
      <c r="F320" s="75" t="str">
        <f>'시설입소현황'!G300</f>
        <v/>
      </c>
      <c r="G320" s="75" t="str">
        <f>'시설입소현황'!I300</f>
        <v/>
      </c>
      <c r="H320" s="371" t="str">
        <f>'시설입소현황'!J300</f>
        <v/>
      </c>
      <c r="I320" s="75" t="str">
        <f>'시설입소현황'!N300</f>
        <v/>
      </c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</row>
    <row r="321" hidden="1">
      <c r="A321" s="71"/>
      <c r="B321" s="75">
        <f>MONTH('시설입소현황'!C301)</f>
        <v>12</v>
      </c>
      <c r="C321" s="75" t="str">
        <f>'시설입소현황'!D301</f>
        <v/>
      </c>
      <c r="D321" s="75" t="str">
        <f>'시설입소현황'!E301</f>
        <v/>
      </c>
      <c r="E321" s="75" t="str">
        <f>'시설입소현황'!F301</f>
        <v/>
      </c>
      <c r="F321" s="75" t="str">
        <f>'시설입소현황'!G301</f>
        <v/>
      </c>
      <c r="G321" s="75" t="str">
        <f>'시설입소현황'!I301</f>
        <v/>
      </c>
      <c r="H321" s="371" t="str">
        <f>'시설입소현황'!J301</f>
        <v/>
      </c>
      <c r="I321" s="75" t="str">
        <f>'시설입소현황'!N301</f>
        <v/>
      </c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</row>
    <row r="322">
      <c r="A322" s="71"/>
      <c r="B322" s="182"/>
      <c r="C322" s="182"/>
      <c r="D322" s="182"/>
      <c r="E322" s="182"/>
      <c r="F322" s="182"/>
      <c r="G322" s="182"/>
      <c r="H322" s="182"/>
      <c r="I322" s="182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</row>
    <row r="323">
      <c r="A323" s="71"/>
      <c r="B323" s="182"/>
      <c r="C323" s="182"/>
      <c r="D323" s="182"/>
      <c r="E323" s="182"/>
      <c r="F323" s="182"/>
      <c r="G323" s="182"/>
      <c r="H323" s="182"/>
      <c r="I323" s="182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</row>
    <row r="324">
      <c r="A324" s="71"/>
      <c r="B324" s="182"/>
      <c r="C324" s="182"/>
      <c r="D324" s="182"/>
      <c r="E324" s="182"/>
      <c r="F324" s="182"/>
      <c r="G324" s="182"/>
      <c r="H324" s="182"/>
      <c r="I324" s="182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</row>
    <row r="325">
      <c r="A325" s="71"/>
      <c r="B325" s="182"/>
      <c r="C325" s="182"/>
      <c r="D325" s="182"/>
      <c r="E325" s="182"/>
      <c r="F325" s="182"/>
      <c r="G325" s="182"/>
      <c r="H325" s="182"/>
      <c r="I325" s="182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</row>
    <row r="326">
      <c r="A326" s="71"/>
      <c r="B326" s="182"/>
      <c r="C326" s="182"/>
      <c r="D326" s="182"/>
      <c r="E326" s="182"/>
      <c r="F326" s="182"/>
      <c r="G326" s="182"/>
      <c r="H326" s="182"/>
      <c r="I326" s="182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</row>
    <row r="327">
      <c r="A327" s="71"/>
      <c r="B327" s="182"/>
      <c r="C327" s="182"/>
      <c r="D327" s="182"/>
      <c r="E327" s="182"/>
      <c r="F327" s="182"/>
      <c r="G327" s="182"/>
      <c r="H327" s="182"/>
      <c r="I327" s="182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</row>
    <row r="328">
      <c r="A328" s="71"/>
      <c r="B328" s="182"/>
      <c r="C328" s="182"/>
      <c r="D328" s="182"/>
      <c r="E328" s="182"/>
      <c r="F328" s="182"/>
      <c r="G328" s="182"/>
      <c r="H328" s="182"/>
      <c r="I328" s="182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</row>
    <row r="329">
      <c r="A329" s="71"/>
      <c r="B329" s="182"/>
      <c r="C329" s="182"/>
      <c r="D329" s="182"/>
      <c r="E329" s="182"/>
      <c r="F329" s="182"/>
      <c r="G329" s="182"/>
      <c r="H329" s="182"/>
      <c r="I329" s="182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</row>
    <row r="330">
      <c r="A330" s="71"/>
      <c r="B330" s="182"/>
      <c r="C330" s="182"/>
      <c r="D330" s="182"/>
      <c r="E330" s="182"/>
      <c r="F330" s="182"/>
      <c r="G330" s="182"/>
      <c r="H330" s="182"/>
      <c r="I330" s="182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</row>
    <row r="331">
      <c r="A331" s="71"/>
      <c r="B331" s="182"/>
      <c r="C331" s="182"/>
      <c r="D331" s="182"/>
      <c r="E331" s="182"/>
      <c r="F331" s="182"/>
      <c r="G331" s="182"/>
      <c r="H331" s="182"/>
      <c r="I331" s="182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</row>
    <row r="332">
      <c r="A332" s="71"/>
      <c r="B332" s="182"/>
      <c r="C332" s="182"/>
      <c r="D332" s="182"/>
      <c r="E332" s="182"/>
      <c r="F332" s="182"/>
      <c r="G332" s="182"/>
      <c r="H332" s="182"/>
      <c r="I332" s="182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</row>
    <row r="333">
      <c r="A333" s="71"/>
      <c r="B333" s="182"/>
      <c r="C333" s="182"/>
      <c r="D333" s="182"/>
      <c r="E333" s="182"/>
      <c r="F333" s="182"/>
      <c r="G333" s="182"/>
      <c r="H333" s="182"/>
      <c r="I333" s="182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</row>
    <row r="334">
      <c r="A334" s="71"/>
      <c r="B334" s="182"/>
      <c r="C334" s="182"/>
      <c r="D334" s="182"/>
      <c r="E334" s="182"/>
      <c r="F334" s="182"/>
      <c r="G334" s="182"/>
      <c r="H334" s="182"/>
      <c r="I334" s="182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</row>
    <row r="335">
      <c r="A335" s="71"/>
      <c r="B335" s="182"/>
      <c r="C335" s="182"/>
      <c r="D335" s="182"/>
      <c r="E335" s="182"/>
      <c r="F335" s="182"/>
      <c r="G335" s="182"/>
      <c r="H335" s="182"/>
      <c r="I335" s="182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</row>
    <row r="336">
      <c r="A336" s="71"/>
      <c r="B336" s="182"/>
      <c r="C336" s="182"/>
      <c r="D336" s="182"/>
      <c r="E336" s="182"/>
      <c r="F336" s="182"/>
      <c r="G336" s="182"/>
      <c r="H336" s="182"/>
      <c r="I336" s="182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</row>
    <row r="337">
      <c r="A337" s="71"/>
      <c r="B337" s="182"/>
      <c r="C337" s="182"/>
      <c r="D337" s="182"/>
      <c r="E337" s="182"/>
      <c r="F337" s="182"/>
      <c r="G337" s="182"/>
      <c r="H337" s="182"/>
      <c r="I337" s="182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</row>
    <row r="338">
      <c r="A338" s="71"/>
      <c r="B338" s="182"/>
      <c r="C338" s="182"/>
      <c r="D338" s="182"/>
      <c r="E338" s="182"/>
      <c r="F338" s="182"/>
      <c r="G338" s="182"/>
      <c r="H338" s="182"/>
      <c r="I338" s="182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</row>
    <row r="339">
      <c r="A339" s="71"/>
      <c r="B339" s="182"/>
      <c r="C339" s="182"/>
      <c r="D339" s="182"/>
      <c r="E339" s="182"/>
      <c r="F339" s="182"/>
      <c r="G339" s="182"/>
      <c r="H339" s="182"/>
      <c r="I339" s="182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</row>
    <row r="340">
      <c r="A340" s="71"/>
      <c r="B340" s="182"/>
      <c r="C340" s="182"/>
      <c r="D340" s="182"/>
      <c r="E340" s="182"/>
      <c r="F340" s="182"/>
      <c r="G340" s="182"/>
      <c r="H340" s="182"/>
      <c r="I340" s="182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</row>
    <row r="341">
      <c r="A341" s="71"/>
      <c r="B341" s="182"/>
      <c r="C341" s="182"/>
      <c r="D341" s="182"/>
      <c r="E341" s="182"/>
      <c r="F341" s="182"/>
      <c r="G341" s="182"/>
      <c r="H341" s="182"/>
      <c r="I341" s="182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</row>
    <row r="342">
      <c r="A342" s="71"/>
      <c r="B342" s="182"/>
      <c r="C342" s="182"/>
      <c r="D342" s="182"/>
      <c r="E342" s="182"/>
      <c r="F342" s="182"/>
      <c r="G342" s="182"/>
      <c r="H342" s="182"/>
      <c r="I342" s="182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</row>
    <row r="343">
      <c r="A343" s="71"/>
      <c r="B343" s="182"/>
      <c r="C343" s="182"/>
      <c r="D343" s="182"/>
      <c r="E343" s="182"/>
      <c r="F343" s="182"/>
      <c r="G343" s="182"/>
      <c r="H343" s="182"/>
      <c r="I343" s="182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</row>
    <row r="344">
      <c r="A344" s="71"/>
      <c r="B344" s="182"/>
      <c r="C344" s="182"/>
      <c r="D344" s="182"/>
      <c r="E344" s="182"/>
      <c r="F344" s="182"/>
      <c r="G344" s="182"/>
      <c r="H344" s="182"/>
      <c r="I344" s="182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</row>
    <row r="345">
      <c r="A345" s="71"/>
      <c r="B345" s="182"/>
      <c r="C345" s="182"/>
      <c r="D345" s="182"/>
      <c r="E345" s="182"/>
      <c r="F345" s="182"/>
      <c r="G345" s="182"/>
      <c r="H345" s="182"/>
      <c r="I345" s="182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</row>
    <row r="346">
      <c r="A346" s="71"/>
      <c r="B346" s="182"/>
      <c r="C346" s="182"/>
      <c r="D346" s="182"/>
      <c r="E346" s="182"/>
      <c r="F346" s="182"/>
      <c r="G346" s="182"/>
      <c r="H346" s="182"/>
      <c r="I346" s="182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</row>
    <row r="347">
      <c r="A347" s="71"/>
      <c r="B347" s="182"/>
      <c r="C347" s="182"/>
      <c r="D347" s="182"/>
      <c r="E347" s="182"/>
      <c r="F347" s="182"/>
      <c r="G347" s="182"/>
      <c r="H347" s="182"/>
      <c r="I347" s="182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</row>
    <row r="348">
      <c r="A348" s="71"/>
      <c r="B348" s="182"/>
      <c r="C348" s="182"/>
      <c r="D348" s="182"/>
      <c r="E348" s="182"/>
      <c r="F348" s="182"/>
      <c r="G348" s="182"/>
      <c r="H348" s="182"/>
      <c r="I348" s="182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</row>
    <row r="349">
      <c r="A349" s="71"/>
      <c r="B349" s="182"/>
      <c r="C349" s="182"/>
      <c r="D349" s="182"/>
      <c r="E349" s="182"/>
      <c r="F349" s="182"/>
      <c r="G349" s="182"/>
      <c r="H349" s="182"/>
      <c r="I349" s="182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</row>
    <row r="350">
      <c r="A350" s="71"/>
      <c r="B350" s="182"/>
      <c r="C350" s="182"/>
      <c r="D350" s="182"/>
      <c r="E350" s="182"/>
      <c r="F350" s="182"/>
      <c r="G350" s="182"/>
      <c r="H350" s="182"/>
      <c r="I350" s="182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</row>
    <row r="351">
      <c r="A351" s="71"/>
      <c r="B351" s="182"/>
      <c r="C351" s="182"/>
      <c r="D351" s="182"/>
      <c r="E351" s="182"/>
      <c r="F351" s="182"/>
      <c r="G351" s="182"/>
      <c r="H351" s="182"/>
      <c r="I351" s="182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</row>
    <row r="352">
      <c r="A352" s="71"/>
      <c r="B352" s="182"/>
      <c r="C352" s="182"/>
      <c r="D352" s="182"/>
      <c r="E352" s="182"/>
      <c r="F352" s="182"/>
      <c r="G352" s="182"/>
      <c r="H352" s="182"/>
      <c r="I352" s="182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</row>
    <row r="353">
      <c r="A353" s="71"/>
      <c r="B353" s="182"/>
      <c r="C353" s="182"/>
      <c r="D353" s="182"/>
      <c r="E353" s="182"/>
      <c r="F353" s="182"/>
      <c r="G353" s="182"/>
      <c r="H353" s="182"/>
      <c r="I353" s="182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</row>
    <row r="354">
      <c r="A354" s="71"/>
      <c r="B354" s="182"/>
      <c r="C354" s="182"/>
      <c r="D354" s="182"/>
      <c r="E354" s="182"/>
      <c r="F354" s="182"/>
      <c r="G354" s="182"/>
      <c r="H354" s="182"/>
      <c r="I354" s="182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</row>
    <row r="355">
      <c r="A355" s="71"/>
      <c r="B355" s="182"/>
      <c r="C355" s="182"/>
      <c r="D355" s="182"/>
      <c r="E355" s="182"/>
      <c r="F355" s="182"/>
      <c r="G355" s="182"/>
      <c r="H355" s="182"/>
      <c r="I355" s="182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</row>
    <row r="356">
      <c r="A356" s="71"/>
      <c r="B356" s="182"/>
      <c r="C356" s="182"/>
      <c r="D356" s="182"/>
      <c r="E356" s="182"/>
      <c r="F356" s="182"/>
      <c r="G356" s="182"/>
      <c r="H356" s="182"/>
      <c r="I356" s="182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</row>
    <row r="357">
      <c r="A357" s="71"/>
      <c r="B357" s="182"/>
      <c r="C357" s="182"/>
      <c r="D357" s="182"/>
      <c r="E357" s="182"/>
      <c r="F357" s="182"/>
      <c r="G357" s="182"/>
      <c r="H357" s="182"/>
      <c r="I357" s="182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</row>
    <row r="358">
      <c r="A358" s="71"/>
      <c r="B358" s="182"/>
      <c r="C358" s="182"/>
      <c r="D358" s="182"/>
      <c r="E358" s="182"/>
      <c r="F358" s="182"/>
      <c r="G358" s="182"/>
      <c r="H358" s="182"/>
      <c r="I358" s="182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</row>
    <row r="359">
      <c r="A359" s="71"/>
      <c r="B359" s="182"/>
      <c r="C359" s="182"/>
      <c r="D359" s="182"/>
      <c r="E359" s="182"/>
      <c r="F359" s="182"/>
      <c r="G359" s="182"/>
      <c r="H359" s="182"/>
      <c r="I359" s="182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</row>
    <row r="360">
      <c r="A360" s="71"/>
      <c r="B360" s="182"/>
      <c r="C360" s="182"/>
      <c r="D360" s="182"/>
      <c r="E360" s="182"/>
      <c r="F360" s="182"/>
      <c r="G360" s="182"/>
      <c r="H360" s="182"/>
      <c r="I360" s="182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</row>
    <row r="361">
      <c r="A361" s="71"/>
      <c r="B361" s="182"/>
      <c r="C361" s="182"/>
      <c r="D361" s="182"/>
      <c r="E361" s="182"/>
      <c r="F361" s="182"/>
      <c r="G361" s="182"/>
      <c r="H361" s="182"/>
      <c r="I361" s="182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</row>
    <row r="362">
      <c r="A362" s="71"/>
      <c r="B362" s="182"/>
      <c r="C362" s="182"/>
      <c r="D362" s="182"/>
      <c r="E362" s="182"/>
      <c r="F362" s="182"/>
      <c r="G362" s="182"/>
      <c r="H362" s="182"/>
      <c r="I362" s="182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</row>
    <row r="363">
      <c r="A363" s="71"/>
      <c r="B363" s="182"/>
      <c r="C363" s="182"/>
      <c r="D363" s="182"/>
      <c r="E363" s="182"/>
      <c r="F363" s="182"/>
      <c r="G363" s="182"/>
      <c r="H363" s="182"/>
      <c r="I363" s="182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</row>
    <row r="364">
      <c r="A364" s="71"/>
      <c r="B364" s="182"/>
      <c r="C364" s="182"/>
      <c r="D364" s="182"/>
      <c r="E364" s="182"/>
      <c r="F364" s="182"/>
      <c r="G364" s="182"/>
      <c r="H364" s="182"/>
      <c r="I364" s="182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</row>
    <row r="365">
      <c r="A365" s="71"/>
      <c r="B365" s="182"/>
      <c r="C365" s="182"/>
      <c r="D365" s="182"/>
      <c r="E365" s="182"/>
      <c r="F365" s="182"/>
      <c r="G365" s="182"/>
      <c r="H365" s="182"/>
      <c r="I365" s="182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</row>
    <row r="366">
      <c r="A366" s="71"/>
      <c r="B366" s="182"/>
      <c r="C366" s="182"/>
      <c r="D366" s="182"/>
      <c r="E366" s="182"/>
      <c r="F366" s="182"/>
      <c r="G366" s="182"/>
      <c r="H366" s="182"/>
      <c r="I366" s="182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</row>
    <row r="367">
      <c r="A367" s="71"/>
      <c r="B367" s="182"/>
      <c r="C367" s="182"/>
      <c r="D367" s="182"/>
      <c r="E367" s="182"/>
      <c r="F367" s="182"/>
      <c r="G367" s="182"/>
      <c r="H367" s="182"/>
      <c r="I367" s="182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</row>
    <row r="368">
      <c r="A368" s="71"/>
      <c r="B368" s="182"/>
      <c r="C368" s="182"/>
      <c r="D368" s="182"/>
      <c r="E368" s="182"/>
      <c r="F368" s="182"/>
      <c r="G368" s="182"/>
      <c r="H368" s="182"/>
      <c r="I368" s="182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</row>
    <row r="369">
      <c r="A369" s="71"/>
      <c r="B369" s="182"/>
      <c r="C369" s="182"/>
      <c r="D369" s="182"/>
      <c r="E369" s="182"/>
      <c r="F369" s="182"/>
      <c r="G369" s="182"/>
      <c r="H369" s="182"/>
      <c r="I369" s="182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</row>
    <row r="370">
      <c r="A370" s="71"/>
      <c r="B370" s="182"/>
      <c r="C370" s="182"/>
      <c r="D370" s="182"/>
      <c r="E370" s="182"/>
      <c r="F370" s="182"/>
      <c r="G370" s="182"/>
      <c r="H370" s="182"/>
      <c r="I370" s="182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</row>
    <row r="371">
      <c r="A371" s="71"/>
      <c r="B371" s="182"/>
      <c r="C371" s="182"/>
      <c r="D371" s="182"/>
      <c r="E371" s="182"/>
      <c r="F371" s="182"/>
      <c r="G371" s="182"/>
      <c r="H371" s="182"/>
      <c r="I371" s="182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</row>
    <row r="372">
      <c r="A372" s="71"/>
      <c r="B372" s="182"/>
      <c r="C372" s="182"/>
      <c r="D372" s="182"/>
      <c r="E372" s="182"/>
      <c r="F372" s="182"/>
      <c r="G372" s="182"/>
      <c r="H372" s="182"/>
      <c r="I372" s="182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</row>
    <row r="373">
      <c r="A373" s="71"/>
      <c r="B373" s="182"/>
      <c r="C373" s="182"/>
      <c r="D373" s="182"/>
      <c r="E373" s="182"/>
      <c r="F373" s="182"/>
      <c r="G373" s="182"/>
      <c r="H373" s="182"/>
      <c r="I373" s="182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</row>
    <row r="374">
      <c r="A374" s="71"/>
      <c r="B374" s="182"/>
      <c r="C374" s="182"/>
      <c r="D374" s="182"/>
      <c r="E374" s="182"/>
      <c r="F374" s="182"/>
      <c r="G374" s="182"/>
      <c r="H374" s="182"/>
      <c r="I374" s="182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</row>
    <row r="375">
      <c r="A375" s="71"/>
      <c r="B375" s="182"/>
      <c r="C375" s="182"/>
      <c r="D375" s="182"/>
      <c r="E375" s="182"/>
      <c r="F375" s="182"/>
      <c r="G375" s="182"/>
      <c r="H375" s="182"/>
      <c r="I375" s="182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</row>
    <row r="376">
      <c r="A376" s="71"/>
      <c r="B376" s="182"/>
      <c r="C376" s="182"/>
      <c r="D376" s="182"/>
      <c r="E376" s="182"/>
      <c r="F376" s="182"/>
      <c r="G376" s="182"/>
      <c r="H376" s="182"/>
      <c r="I376" s="182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</row>
    <row r="377">
      <c r="A377" s="71"/>
      <c r="B377" s="182"/>
      <c r="C377" s="182"/>
      <c r="D377" s="182"/>
      <c r="E377" s="182"/>
      <c r="F377" s="182"/>
      <c r="G377" s="182"/>
      <c r="H377" s="182"/>
      <c r="I377" s="182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</row>
    <row r="378">
      <c r="A378" s="71"/>
      <c r="B378" s="182"/>
      <c r="C378" s="182"/>
      <c r="D378" s="182"/>
      <c r="E378" s="182"/>
      <c r="F378" s="182"/>
      <c r="G378" s="182"/>
      <c r="H378" s="182"/>
      <c r="I378" s="182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</row>
    <row r="379">
      <c r="A379" s="71"/>
      <c r="B379" s="182"/>
      <c r="C379" s="182"/>
      <c r="D379" s="182"/>
      <c r="E379" s="182"/>
      <c r="F379" s="182"/>
      <c r="G379" s="182"/>
      <c r="H379" s="182"/>
      <c r="I379" s="182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</row>
    <row r="380">
      <c r="A380" s="71"/>
      <c r="B380" s="182"/>
      <c r="C380" s="182"/>
      <c r="D380" s="182"/>
      <c r="E380" s="182"/>
      <c r="F380" s="182"/>
      <c r="G380" s="182"/>
      <c r="H380" s="182"/>
      <c r="I380" s="182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</row>
    <row r="381">
      <c r="A381" s="71"/>
      <c r="B381" s="182"/>
      <c r="C381" s="182"/>
      <c r="D381" s="182"/>
      <c r="E381" s="182"/>
      <c r="F381" s="182"/>
      <c r="G381" s="182"/>
      <c r="H381" s="182"/>
      <c r="I381" s="182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</row>
    <row r="382">
      <c r="A382" s="71"/>
      <c r="B382" s="182"/>
      <c r="C382" s="182"/>
      <c r="D382" s="182"/>
      <c r="E382" s="182"/>
      <c r="F382" s="182"/>
      <c r="G382" s="182"/>
      <c r="H382" s="182"/>
      <c r="I382" s="182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</row>
    <row r="383">
      <c r="A383" s="71"/>
      <c r="B383" s="182"/>
      <c r="C383" s="182"/>
      <c r="D383" s="182"/>
      <c r="E383" s="182"/>
      <c r="F383" s="182"/>
      <c r="G383" s="182"/>
      <c r="H383" s="182"/>
      <c r="I383" s="182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</row>
    <row r="384">
      <c r="A384" s="71"/>
      <c r="B384" s="182"/>
      <c r="C384" s="182"/>
      <c r="D384" s="182"/>
      <c r="E384" s="182"/>
      <c r="F384" s="182"/>
      <c r="G384" s="182"/>
      <c r="H384" s="182"/>
      <c r="I384" s="182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</row>
    <row r="385">
      <c r="A385" s="71"/>
      <c r="B385" s="182"/>
      <c r="C385" s="182"/>
      <c r="D385" s="182"/>
      <c r="E385" s="182"/>
      <c r="F385" s="182"/>
      <c r="G385" s="182"/>
      <c r="H385" s="182"/>
      <c r="I385" s="182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</row>
    <row r="386">
      <c r="A386" s="71"/>
      <c r="B386" s="182"/>
      <c r="C386" s="182"/>
      <c r="D386" s="182"/>
      <c r="E386" s="182"/>
      <c r="F386" s="182"/>
      <c r="G386" s="182"/>
      <c r="H386" s="182"/>
      <c r="I386" s="182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</row>
    <row r="387">
      <c r="A387" s="71"/>
      <c r="B387" s="182"/>
      <c r="C387" s="182"/>
      <c r="D387" s="182"/>
      <c r="E387" s="182"/>
      <c r="F387" s="182"/>
      <c r="G387" s="182"/>
      <c r="H387" s="182"/>
      <c r="I387" s="182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</row>
    <row r="388">
      <c r="A388" s="71"/>
      <c r="B388" s="182"/>
      <c r="C388" s="182"/>
      <c r="D388" s="182"/>
      <c r="E388" s="182"/>
      <c r="F388" s="182"/>
      <c r="G388" s="182"/>
      <c r="H388" s="182"/>
      <c r="I388" s="182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</row>
    <row r="389">
      <c r="A389" s="71"/>
      <c r="B389" s="182"/>
      <c r="C389" s="182"/>
      <c r="D389" s="182"/>
      <c r="E389" s="182"/>
      <c r="F389" s="182"/>
      <c r="G389" s="182"/>
      <c r="H389" s="182"/>
      <c r="I389" s="182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</row>
    <row r="390">
      <c r="A390" s="71"/>
      <c r="B390" s="182"/>
      <c r="C390" s="182"/>
      <c r="D390" s="182"/>
      <c r="E390" s="182"/>
      <c r="F390" s="182"/>
      <c r="G390" s="182"/>
      <c r="H390" s="182"/>
      <c r="I390" s="182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</row>
    <row r="391">
      <c r="A391" s="71"/>
      <c r="B391" s="182"/>
      <c r="C391" s="182"/>
      <c r="D391" s="182"/>
      <c r="E391" s="182"/>
      <c r="F391" s="182"/>
      <c r="G391" s="182"/>
      <c r="H391" s="182"/>
      <c r="I391" s="182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</row>
    <row r="392">
      <c r="A392" s="71"/>
      <c r="B392" s="182"/>
      <c r="C392" s="182"/>
      <c r="D392" s="182"/>
      <c r="E392" s="182"/>
      <c r="F392" s="182"/>
      <c r="G392" s="182"/>
      <c r="H392" s="182"/>
      <c r="I392" s="182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</row>
    <row r="393">
      <c r="A393" s="71"/>
      <c r="B393" s="182"/>
      <c r="C393" s="182"/>
      <c r="D393" s="182"/>
      <c r="E393" s="182"/>
      <c r="F393" s="182"/>
      <c r="G393" s="182"/>
      <c r="H393" s="182"/>
      <c r="I393" s="182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</row>
    <row r="394">
      <c r="A394" s="71"/>
      <c r="B394" s="182"/>
      <c r="C394" s="182"/>
      <c r="D394" s="182"/>
      <c r="E394" s="182"/>
      <c r="F394" s="182"/>
      <c r="G394" s="182"/>
      <c r="H394" s="182"/>
      <c r="I394" s="182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</row>
    <row r="395">
      <c r="A395" s="71"/>
      <c r="B395" s="182"/>
      <c r="C395" s="182"/>
      <c r="D395" s="182"/>
      <c r="E395" s="182"/>
      <c r="F395" s="182"/>
      <c r="G395" s="182"/>
      <c r="H395" s="182"/>
      <c r="I395" s="182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</row>
    <row r="396">
      <c r="A396" s="71"/>
      <c r="B396" s="182"/>
      <c r="C396" s="182"/>
      <c r="D396" s="182"/>
      <c r="E396" s="182"/>
      <c r="F396" s="182"/>
      <c r="G396" s="182"/>
      <c r="H396" s="182"/>
      <c r="I396" s="182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</row>
    <row r="397">
      <c r="A397" s="71"/>
      <c r="B397" s="182"/>
      <c r="C397" s="182"/>
      <c r="D397" s="182"/>
      <c r="E397" s="182"/>
      <c r="F397" s="182"/>
      <c r="G397" s="182"/>
      <c r="H397" s="182"/>
      <c r="I397" s="182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</row>
    <row r="398">
      <c r="A398" s="71"/>
      <c r="B398" s="182"/>
      <c r="C398" s="182"/>
      <c r="D398" s="182"/>
      <c r="E398" s="182"/>
      <c r="F398" s="182"/>
      <c r="G398" s="182"/>
      <c r="H398" s="182"/>
      <c r="I398" s="182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</row>
    <row r="399">
      <c r="A399" s="71"/>
      <c r="B399" s="182"/>
      <c r="C399" s="182"/>
      <c r="D399" s="182"/>
      <c r="E399" s="182"/>
      <c r="F399" s="182"/>
      <c r="G399" s="182"/>
      <c r="H399" s="182"/>
      <c r="I399" s="182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</row>
    <row r="400">
      <c r="A400" s="71"/>
      <c r="B400" s="182"/>
      <c r="C400" s="182"/>
      <c r="D400" s="182"/>
      <c r="E400" s="182"/>
      <c r="F400" s="182"/>
      <c r="G400" s="182"/>
      <c r="H400" s="182"/>
      <c r="I400" s="182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</row>
    <row r="401">
      <c r="A401" s="71"/>
      <c r="B401" s="182"/>
      <c r="C401" s="182"/>
      <c r="D401" s="182"/>
      <c r="E401" s="182"/>
      <c r="F401" s="182"/>
      <c r="G401" s="182"/>
      <c r="H401" s="182"/>
      <c r="I401" s="182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</row>
    <row r="402">
      <c r="A402" s="71"/>
      <c r="B402" s="182"/>
      <c r="C402" s="182"/>
      <c r="D402" s="182"/>
      <c r="E402" s="182"/>
      <c r="F402" s="182"/>
      <c r="G402" s="182"/>
      <c r="H402" s="182"/>
      <c r="I402" s="182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</row>
    <row r="403">
      <c r="A403" s="71"/>
      <c r="B403" s="182"/>
      <c r="C403" s="182"/>
      <c r="D403" s="182"/>
      <c r="E403" s="182"/>
      <c r="F403" s="182"/>
      <c r="G403" s="182"/>
      <c r="H403" s="182"/>
      <c r="I403" s="182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</row>
    <row r="404">
      <c r="A404" s="71"/>
      <c r="B404" s="182"/>
      <c r="C404" s="182"/>
      <c r="D404" s="182"/>
      <c r="E404" s="182"/>
      <c r="F404" s="182"/>
      <c r="G404" s="182"/>
      <c r="H404" s="182"/>
      <c r="I404" s="182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</row>
    <row r="405">
      <c r="A405" s="71"/>
      <c r="B405" s="182"/>
      <c r="C405" s="182"/>
      <c r="D405" s="182"/>
      <c r="E405" s="182"/>
      <c r="F405" s="182"/>
      <c r="G405" s="182"/>
      <c r="H405" s="182"/>
      <c r="I405" s="182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</row>
    <row r="406">
      <c r="A406" s="71"/>
      <c r="B406" s="182"/>
      <c r="C406" s="182"/>
      <c r="D406" s="182"/>
      <c r="E406" s="182"/>
      <c r="F406" s="182"/>
      <c r="G406" s="182"/>
      <c r="H406" s="182"/>
      <c r="I406" s="182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</row>
    <row r="407">
      <c r="A407" s="71"/>
      <c r="B407" s="182"/>
      <c r="C407" s="182"/>
      <c r="D407" s="182"/>
      <c r="E407" s="182"/>
      <c r="F407" s="182"/>
      <c r="G407" s="182"/>
      <c r="H407" s="182"/>
      <c r="I407" s="182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</row>
    <row r="408">
      <c r="A408" s="71"/>
      <c r="B408" s="182"/>
      <c r="C408" s="182"/>
      <c r="D408" s="182"/>
      <c r="E408" s="182"/>
      <c r="F408" s="182"/>
      <c r="G408" s="182"/>
      <c r="H408" s="182"/>
      <c r="I408" s="182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</row>
    <row r="409">
      <c r="A409" s="71"/>
      <c r="B409" s="182"/>
      <c r="C409" s="182"/>
      <c r="D409" s="182"/>
      <c r="E409" s="182"/>
      <c r="F409" s="182"/>
      <c r="G409" s="182"/>
      <c r="H409" s="182"/>
      <c r="I409" s="182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</row>
    <row r="410">
      <c r="A410" s="71"/>
      <c r="B410" s="182"/>
      <c r="C410" s="182"/>
      <c r="D410" s="182"/>
      <c r="E410" s="182"/>
      <c r="F410" s="182"/>
      <c r="G410" s="182"/>
      <c r="H410" s="182"/>
      <c r="I410" s="182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</row>
    <row r="411">
      <c r="A411" s="71"/>
      <c r="B411" s="182"/>
      <c r="C411" s="182"/>
      <c r="D411" s="182"/>
      <c r="E411" s="182"/>
      <c r="F411" s="182"/>
      <c r="G411" s="182"/>
      <c r="H411" s="182"/>
      <c r="I411" s="182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</row>
    <row r="412">
      <c r="A412" s="71"/>
      <c r="B412" s="182"/>
      <c r="C412" s="182"/>
      <c r="D412" s="182"/>
      <c r="E412" s="182"/>
      <c r="F412" s="182"/>
      <c r="G412" s="182"/>
      <c r="H412" s="182"/>
      <c r="I412" s="182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</row>
    <row r="413">
      <c r="A413" s="71"/>
      <c r="B413" s="182"/>
      <c r="C413" s="182"/>
      <c r="D413" s="182"/>
      <c r="E413" s="182"/>
      <c r="F413" s="182"/>
      <c r="G413" s="182"/>
      <c r="H413" s="182"/>
      <c r="I413" s="182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</row>
    <row r="414">
      <c r="A414" s="71"/>
      <c r="B414" s="182"/>
      <c r="C414" s="182"/>
      <c r="D414" s="182"/>
      <c r="E414" s="182"/>
      <c r="F414" s="182"/>
      <c r="G414" s="182"/>
      <c r="H414" s="182"/>
      <c r="I414" s="182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</row>
    <row r="415">
      <c r="A415" s="71"/>
      <c r="B415" s="182"/>
      <c r="C415" s="182"/>
      <c r="D415" s="182"/>
      <c r="E415" s="182"/>
      <c r="F415" s="182"/>
      <c r="G415" s="182"/>
      <c r="H415" s="182"/>
      <c r="I415" s="182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</row>
    <row r="416">
      <c r="A416" s="71"/>
      <c r="B416" s="182"/>
      <c r="C416" s="182"/>
      <c r="D416" s="182"/>
      <c r="E416" s="182"/>
      <c r="F416" s="182"/>
      <c r="G416" s="182"/>
      <c r="H416" s="182"/>
      <c r="I416" s="182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</row>
    <row r="417">
      <c r="A417" s="71"/>
      <c r="B417" s="182"/>
      <c r="C417" s="182"/>
      <c r="D417" s="182"/>
      <c r="E417" s="182"/>
      <c r="F417" s="182"/>
      <c r="G417" s="182"/>
      <c r="H417" s="182"/>
      <c r="I417" s="182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</row>
    <row r="418">
      <c r="A418" s="71"/>
      <c r="B418" s="182"/>
      <c r="C418" s="182"/>
      <c r="D418" s="182"/>
      <c r="E418" s="182"/>
      <c r="F418" s="182"/>
      <c r="G418" s="182"/>
      <c r="H418" s="182"/>
      <c r="I418" s="182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</row>
    <row r="419">
      <c r="A419" s="71"/>
      <c r="B419" s="182"/>
      <c r="C419" s="182"/>
      <c r="D419" s="182"/>
      <c r="E419" s="182"/>
      <c r="F419" s="182"/>
      <c r="G419" s="182"/>
      <c r="H419" s="182"/>
      <c r="I419" s="182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</row>
    <row r="420">
      <c r="A420" s="71"/>
      <c r="B420" s="182"/>
      <c r="C420" s="182"/>
      <c r="D420" s="182"/>
      <c r="E420" s="182"/>
      <c r="F420" s="182"/>
      <c r="G420" s="182"/>
      <c r="H420" s="182"/>
      <c r="I420" s="182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</row>
    <row r="421">
      <c r="A421" s="71"/>
      <c r="B421" s="182"/>
      <c r="C421" s="182"/>
      <c r="D421" s="182"/>
      <c r="E421" s="182"/>
      <c r="F421" s="182"/>
      <c r="G421" s="182"/>
      <c r="H421" s="182"/>
      <c r="I421" s="182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</row>
    <row r="422">
      <c r="A422" s="71"/>
      <c r="B422" s="182"/>
      <c r="C422" s="182"/>
      <c r="D422" s="182"/>
      <c r="E422" s="182"/>
      <c r="F422" s="182"/>
      <c r="G422" s="182"/>
      <c r="H422" s="182"/>
      <c r="I422" s="182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</row>
    <row r="423">
      <c r="A423" s="71"/>
      <c r="B423" s="182"/>
      <c r="C423" s="182"/>
      <c r="D423" s="182"/>
      <c r="E423" s="182"/>
      <c r="F423" s="182"/>
      <c r="G423" s="182"/>
      <c r="H423" s="182"/>
      <c r="I423" s="182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</row>
    <row r="424">
      <c r="A424" s="71"/>
      <c r="B424" s="182"/>
      <c r="C424" s="182"/>
      <c r="D424" s="182"/>
      <c r="E424" s="182"/>
      <c r="F424" s="182"/>
      <c r="G424" s="182"/>
      <c r="H424" s="182"/>
      <c r="I424" s="182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</row>
    <row r="425">
      <c r="A425" s="71"/>
      <c r="B425" s="182"/>
      <c r="C425" s="182"/>
      <c r="D425" s="182"/>
      <c r="E425" s="182"/>
      <c r="F425" s="182"/>
      <c r="G425" s="182"/>
      <c r="H425" s="182"/>
      <c r="I425" s="182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</row>
    <row r="426">
      <c r="A426" s="71"/>
      <c r="B426" s="182"/>
      <c r="C426" s="182"/>
      <c r="D426" s="182"/>
      <c r="E426" s="182"/>
      <c r="F426" s="182"/>
      <c r="G426" s="182"/>
      <c r="H426" s="182"/>
      <c r="I426" s="182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</row>
    <row r="427">
      <c r="A427" s="71"/>
      <c r="B427" s="182"/>
      <c r="C427" s="182"/>
      <c r="D427" s="182"/>
      <c r="E427" s="182"/>
      <c r="F427" s="182"/>
      <c r="G427" s="182"/>
      <c r="H427" s="182"/>
      <c r="I427" s="182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</row>
    <row r="428">
      <c r="A428" s="71"/>
      <c r="B428" s="182"/>
      <c r="C428" s="182"/>
      <c r="D428" s="182"/>
      <c r="E428" s="182"/>
      <c r="F428" s="182"/>
      <c r="G428" s="182"/>
      <c r="H428" s="182"/>
      <c r="I428" s="182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</row>
    <row r="429">
      <c r="A429" s="71"/>
      <c r="B429" s="182"/>
      <c r="C429" s="182"/>
      <c r="D429" s="182"/>
      <c r="E429" s="182"/>
      <c r="F429" s="182"/>
      <c r="G429" s="182"/>
      <c r="H429" s="182"/>
      <c r="I429" s="182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</row>
    <row r="430">
      <c r="A430" s="71"/>
      <c r="B430" s="182"/>
      <c r="C430" s="182"/>
      <c r="D430" s="182"/>
      <c r="E430" s="182"/>
      <c r="F430" s="182"/>
      <c r="G430" s="182"/>
      <c r="H430" s="182"/>
      <c r="I430" s="182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</row>
    <row r="431">
      <c r="A431" s="71"/>
      <c r="B431" s="182"/>
      <c r="C431" s="182"/>
      <c r="D431" s="182"/>
      <c r="E431" s="182"/>
      <c r="F431" s="182"/>
      <c r="G431" s="182"/>
      <c r="H431" s="182"/>
      <c r="I431" s="182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</row>
    <row r="432">
      <c r="A432" s="71"/>
      <c r="B432" s="182"/>
      <c r="C432" s="182"/>
      <c r="D432" s="182"/>
      <c r="E432" s="182"/>
      <c r="F432" s="182"/>
      <c r="G432" s="182"/>
      <c r="H432" s="182"/>
      <c r="I432" s="182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</row>
    <row r="433">
      <c r="A433" s="71"/>
      <c r="B433" s="182"/>
      <c r="C433" s="182"/>
      <c r="D433" s="182"/>
      <c r="E433" s="182"/>
      <c r="F433" s="182"/>
      <c r="G433" s="182"/>
      <c r="H433" s="182"/>
      <c r="I433" s="182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</row>
    <row r="434">
      <c r="A434" s="71"/>
      <c r="B434" s="182"/>
      <c r="C434" s="182"/>
      <c r="D434" s="182"/>
      <c r="E434" s="182"/>
      <c r="F434" s="182"/>
      <c r="G434" s="182"/>
      <c r="H434" s="182"/>
      <c r="I434" s="182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</row>
    <row r="435">
      <c r="A435" s="71"/>
      <c r="B435" s="182"/>
      <c r="C435" s="182"/>
      <c r="D435" s="182"/>
      <c r="E435" s="182"/>
      <c r="F435" s="182"/>
      <c r="G435" s="182"/>
      <c r="H435" s="182"/>
      <c r="I435" s="182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</row>
    <row r="436">
      <c r="A436" s="71"/>
      <c r="B436" s="182"/>
      <c r="C436" s="182"/>
      <c r="D436" s="182"/>
      <c r="E436" s="182"/>
      <c r="F436" s="182"/>
      <c r="G436" s="182"/>
      <c r="H436" s="182"/>
      <c r="I436" s="182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</row>
    <row r="437">
      <c r="A437" s="71"/>
      <c r="B437" s="182"/>
      <c r="C437" s="182"/>
      <c r="D437" s="182"/>
      <c r="E437" s="182"/>
      <c r="F437" s="182"/>
      <c r="G437" s="182"/>
      <c r="H437" s="182"/>
      <c r="I437" s="182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</row>
    <row r="438">
      <c r="A438" s="71"/>
      <c r="B438" s="182"/>
      <c r="C438" s="182"/>
      <c r="D438" s="182"/>
      <c r="E438" s="182"/>
      <c r="F438" s="182"/>
      <c r="G438" s="182"/>
      <c r="H438" s="182"/>
      <c r="I438" s="182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</row>
    <row r="439">
      <c r="A439" s="71"/>
      <c r="B439" s="182"/>
      <c r="C439" s="182"/>
      <c r="D439" s="182"/>
      <c r="E439" s="182"/>
      <c r="F439" s="182"/>
      <c r="G439" s="182"/>
      <c r="H439" s="182"/>
      <c r="I439" s="182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</row>
    <row r="440">
      <c r="A440" s="71"/>
      <c r="B440" s="182"/>
      <c r="C440" s="182"/>
      <c r="D440" s="182"/>
      <c r="E440" s="182"/>
      <c r="F440" s="182"/>
      <c r="G440" s="182"/>
      <c r="H440" s="182"/>
      <c r="I440" s="182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</row>
    <row r="441">
      <c r="A441" s="71"/>
      <c r="B441" s="182"/>
      <c r="C441" s="182"/>
      <c r="D441" s="182"/>
      <c r="E441" s="182"/>
      <c r="F441" s="182"/>
      <c r="G441" s="182"/>
      <c r="H441" s="182"/>
      <c r="I441" s="182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</row>
    <row r="442">
      <c r="A442" s="71"/>
      <c r="B442" s="182"/>
      <c r="C442" s="182"/>
      <c r="D442" s="182"/>
      <c r="E442" s="182"/>
      <c r="F442" s="182"/>
      <c r="G442" s="182"/>
      <c r="H442" s="182"/>
      <c r="I442" s="182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</row>
    <row r="443">
      <c r="A443" s="71"/>
      <c r="B443" s="182"/>
      <c r="C443" s="182"/>
      <c r="D443" s="182"/>
      <c r="E443" s="182"/>
      <c r="F443" s="182"/>
      <c r="G443" s="182"/>
      <c r="H443" s="182"/>
      <c r="I443" s="182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</row>
    <row r="444">
      <c r="A444" s="71"/>
      <c r="B444" s="182"/>
      <c r="C444" s="182"/>
      <c r="D444" s="182"/>
      <c r="E444" s="182"/>
      <c r="F444" s="182"/>
      <c r="G444" s="182"/>
      <c r="H444" s="182"/>
      <c r="I444" s="182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</row>
    <row r="445">
      <c r="A445" s="71"/>
      <c r="B445" s="182"/>
      <c r="C445" s="182"/>
      <c r="D445" s="182"/>
      <c r="E445" s="182"/>
      <c r="F445" s="182"/>
      <c r="G445" s="182"/>
      <c r="H445" s="182"/>
      <c r="I445" s="182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</row>
    <row r="446">
      <c r="A446" s="71"/>
      <c r="B446" s="182"/>
      <c r="C446" s="182"/>
      <c r="D446" s="182"/>
      <c r="E446" s="182"/>
      <c r="F446" s="182"/>
      <c r="G446" s="182"/>
      <c r="H446" s="182"/>
      <c r="I446" s="182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</row>
    <row r="447">
      <c r="A447" s="71"/>
      <c r="B447" s="182"/>
      <c r="C447" s="182"/>
      <c r="D447" s="182"/>
      <c r="E447" s="182"/>
      <c r="F447" s="182"/>
      <c r="G447" s="182"/>
      <c r="H447" s="182"/>
      <c r="I447" s="182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</row>
    <row r="448">
      <c r="A448" s="71"/>
      <c r="B448" s="182"/>
      <c r="C448" s="182"/>
      <c r="D448" s="182"/>
      <c r="E448" s="182"/>
      <c r="F448" s="182"/>
      <c r="G448" s="182"/>
      <c r="H448" s="182"/>
      <c r="I448" s="182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</row>
    <row r="449">
      <c r="A449" s="71"/>
      <c r="B449" s="182"/>
      <c r="C449" s="182"/>
      <c r="D449" s="182"/>
      <c r="E449" s="182"/>
      <c r="F449" s="182"/>
      <c r="G449" s="182"/>
      <c r="H449" s="182"/>
      <c r="I449" s="182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</row>
    <row r="450">
      <c r="A450" s="71"/>
      <c r="B450" s="182"/>
      <c r="C450" s="182"/>
      <c r="D450" s="182"/>
      <c r="E450" s="182"/>
      <c r="F450" s="182"/>
      <c r="G450" s="182"/>
      <c r="H450" s="182"/>
      <c r="I450" s="182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</row>
    <row r="451">
      <c r="A451" s="71"/>
      <c r="B451" s="182"/>
      <c r="C451" s="182"/>
      <c r="D451" s="182"/>
      <c r="E451" s="182"/>
      <c r="F451" s="182"/>
      <c r="G451" s="182"/>
      <c r="H451" s="182"/>
      <c r="I451" s="182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</row>
    <row r="452">
      <c r="A452" s="71"/>
      <c r="B452" s="182"/>
      <c r="C452" s="182"/>
      <c r="D452" s="182"/>
      <c r="E452" s="182"/>
      <c r="F452" s="182"/>
      <c r="G452" s="182"/>
      <c r="H452" s="182"/>
      <c r="I452" s="182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</row>
    <row r="453">
      <c r="A453" s="71"/>
      <c r="B453" s="182"/>
      <c r="C453" s="182"/>
      <c r="D453" s="182"/>
      <c r="E453" s="182"/>
      <c r="F453" s="182"/>
      <c r="G453" s="182"/>
      <c r="H453" s="182"/>
      <c r="I453" s="182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</row>
    <row r="454">
      <c r="A454" s="71"/>
      <c r="B454" s="182"/>
      <c r="C454" s="182"/>
      <c r="D454" s="182"/>
      <c r="E454" s="182"/>
      <c r="F454" s="182"/>
      <c r="G454" s="182"/>
      <c r="H454" s="182"/>
      <c r="I454" s="182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</row>
    <row r="455">
      <c r="A455" s="71"/>
      <c r="B455" s="182"/>
      <c r="C455" s="182"/>
      <c r="D455" s="182"/>
      <c r="E455" s="182"/>
      <c r="F455" s="182"/>
      <c r="G455" s="182"/>
      <c r="H455" s="182"/>
      <c r="I455" s="182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</row>
    <row r="456">
      <c r="A456" s="71"/>
      <c r="B456" s="182"/>
      <c r="C456" s="182"/>
      <c r="D456" s="182"/>
      <c r="E456" s="182"/>
      <c r="F456" s="182"/>
      <c r="G456" s="182"/>
      <c r="H456" s="182"/>
      <c r="I456" s="182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</row>
    <row r="457">
      <c r="A457" s="71"/>
      <c r="B457" s="182"/>
      <c r="C457" s="182"/>
      <c r="D457" s="182"/>
      <c r="E457" s="182"/>
      <c r="F457" s="182"/>
      <c r="G457" s="182"/>
      <c r="H457" s="182"/>
      <c r="I457" s="182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</row>
    <row r="458">
      <c r="A458" s="71"/>
      <c r="B458" s="182"/>
      <c r="C458" s="182"/>
      <c r="D458" s="182"/>
      <c r="E458" s="182"/>
      <c r="F458" s="182"/>
      <c r="G458" s="182"/>
      <c r="H458" s="182"/>
      <c r="I458" s="182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</row>
    <row r="459">
      <c r="A459" s="71"/>
      <c r="B459" s="182"/>
      <c r="C459" s="182"/>
      <c r="D459" s="182"/>
      <c r="E459" s="182"/>
      <c r="F459" s="182"/>
      <c r="G459" s="182"/>
      <c r="H459" s="182"/>
      <c r="I459" s="182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</row>
    <row r="460">
      <c r="A460" s="71"/>
      <c r="B460" s="182"/>
      <c r="C460" s="182"/>
      <c r="D460" s="182"/>
      <c r="E460" s="182"/>
      <c r="F460" s="182"/>
      <c r="G460" s="182"/>
      <c r="H460" s="182"/>
      <c r="I460" s="182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</row>
    <row r="461">
      <c r="A461" s="71"/>
      <c r="B461" s="182"/>
      <c r="C461" s="182"/>
      <c r="D461" s="182"/>
      <c r="E461" s="182"/>
      <c r="F461" s="182"/>
      <c r="G461" s="182"/>
      <c r="H461" s="182"/>
      <c r="I461" s="182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</row>
    <row r="462">
      <c r="A462" s="71"/>
      <c r="B462" s="182"/>
      <c r="C462" s="182"/>
      <c r="D462" s="182"/>
      <c r="E462" s="182"/>
      <c r="F462" s="182"/>
      <c r="G462" s="182"/>
      <c r="H462" s="182"/>
      <c r="I462" s="182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</row>
    <row r="463">
      <c r="A463" s="71"/>
      <c r="B463" s="182"/>
      <c r="C463" s="182"/>
      <c r="D463" s="182"/>
      <c r="E463" s="182"/>
      <c r="F463" s="182"/>
      <c r="G463" s="182"/>
      <c r="H463" s="182"/>
      <c r="I463" s="182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</row>
    <row r="464">
      <c r="A464" s="71"/>
      <c r="B464" s="182"/>
      <c r="C464" s="182"/>
      <c r="D464" s="182"/>
      <c r="E464" s="182"/>
      <c r="F464" s="182"/>
      <c r="G464" s="182"/>
      <c r="H464" s="182"/>
      <c r="I464" s="182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</row>
    <row r="465">
      <c r="A465" s="71"/>
      <c r="B465" s="182"/>
      <c r="C465" s="182"/>
      <c r="D465" s="182"/>
      <c r="E465" s="182"/>
      <c r="F465" s="182"/>
      <c r="G465" s="182"/>
      <c r="H465" s="182"/>
      <c r="I465" s="182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</row>
    <row r="466">
      <c r="A466" s="71"/>
      <c r="B466" s="182"/>
      <c r="C466" s="182"/>
      <c r="D466" s="182"/>
      <c r="E466" s="182"/>
      <c r="F466" s="182"/>
      <c r="G466" s="182"/>
      <c r="H466" s="182"/>
      <c r="I466" s="182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</row>
    <row r="467">
      <c r="A467" s="71"/>
      <c r="B467" s="182"/>
      <c r="C467" s="182"/>
      <c r="D467" s="182"/>
      <c r="E467" s="182"/>
      <c r="F467" s="182"/>
      <c r="G467" s="182"/>
      <c r="H467" s="182"/>
      <c r="I467" s="182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</row>
    <row r="468">
      <c r="A468" s="71"/>
      <c r="B468" s="182"/>
      <c r="C468" s="182"/>
      <c r="D468" s="182"/>
      <c r="E468" s="182"/>
      <c r="F468" s="182"/>
      <c r="G468" s="182"/>
      <c r="H468" s="182"/>
      <c r="I468" s="182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</row>
    <row r="469">
      <c r="A469" s="71"/>
      <c r="B469" s="182"/>
      <c r="C469" s="182"/>
      <c r="D469" s="182"/>
      <c r="E469" s="182"/>
      <c r="F469" s="182"/>
      <c r="G469" s="182"/>
      <c r="H469" s="182"/>
      <c r="I469" s="182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</row>
    <row r="470">
      <c r="A470" s="71"/>
      <c r="B470" s="182"/>
      <c r="C470" s="182"/>
      <c r="D470" s="182"/>
      <c r="E470" s="182"/>
      <c r="F470" s="182"/>
      <c r="G470" s="182"/>
      <c r="H470" s="182"/>
      <c r="I470" s="182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</row>
    <row r="471">
      <c r="A471" s="71"/>
      <c r="B471" s="182"/>
      <c r="C471" s="182"/>
      <c r="D471" s="182"/>
      <c r="E471" s="182"/>
      <c r="F471" s="182"/>
      <c r="G471" s="182"/>
      <c r="H471" s="182"/>
      <c r="I471" s="182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</row>
    <row r="472">
      <c r="A472" s="71"/>
      <c r="B472" s="182"/>
      <c r="C472" s="182"/>
      <c r="D472" s="182"/>
      <c r="E472" s="182"/>
      <c r="F472" s="182"/>
      <c r="G472" s="182"/>
      <c r="H472" s="182"/>
      <c r="I472" s="182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</row>
    <row r="473">
      <c r="A473" s="71"/>
      <c r="B473" s="182"/>
      <c r="C473" s="182"/>
      <c r="D473" s="182"/>
      <c r="E473" s="182"/>
      <c r="F473" s="182"/>
      <c r="G473" s="182"/>
      <c r="H473" s="182"/>
      <c r="I473" s="182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</row>
    <row r="474">
      <c r="A474" s="71"/>
      <c r="B474" s="182"/>
      <c r="C474" s="182"/>
      <c r="D474" s="182"/>
      <c r="E474" s="182"/>
      <c r="F474" s="182"/>
      <c r="G474" s="182"/>
      <c r="H474" s="182"/>
      <c r="I474" s="182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</row>
    <row r="475">
      <c r="A475" s="71"/>
      <c r="B475" s="182"/>
      <c r="C475" s="182"/>
      <c r="D475" s="182"/>
      <c r="E475" s="182"/>
      <c r="F475" s="182"/>
      <c r="G475" s="182"/>
      <c r="H475" s="182"/>
      <c r="I475" s="182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</row>
    <row r="476">
      <c r="A476" s="71"/>
      <c r="B476" s="182"/>
      <c r="C476" s="182"/>
      <c r="D476" s="182"/>
      <c r="E476" s="182"/>
      <c r="F476" s="182"/>
      <c r="G476" s="182"/>
      <c r="H476" s="182"/>
      <c r="I476" s="182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</row>
    <row r="477">
      <c r="A477" s="71"/>
      <c r="B477" s="182"/>
      <c r="C477" s="182"/>
      <c r="D477" s="182"/>
      <c r="E477" s="182"/>
      <c r="F477" s="182"/>
      <c r="G477" s="182"/>
      <c r="H477" s="182"/>
      <c r="I477" s="182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</row>
    <row r="478">
      <c r="A478" s="71"/>
      <c r="B478" s="182"/>
      <c r="C478" s="182"/>
      <c r="D478" s="182"/>
      <c r="E478" s="182"/>
      <c r="F478" s="182"/>
      <c r="G478" s="182"/>
      <c r="H478" s="182"/>
      <c r="I478" s="182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</row>
    <row r="479">
      <c r="A479" s="71"/>
      <c r="B479" s="182"/>
      <c r="C479" s="182"/>
      <c r="D479" s="182"/>
      <c r="E479" s="182"/>
      <c r="F479" s="182"/>
      <c r="G479" s="182"/>
      <c r="H479" s="182"/>
      <c r="I479" s="182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</row>
    <row r="480">
      <c r="A480" s="71"/>
      <c r="B480" s="182"/>
      <c r="C480" s="182"/>
      <c r="D480" s="182"/>
      <c r="E480" s="182"/>
      <c r="F480" s="182"/>
      <c r="G480" s="182"/>
      <c r="H480" s="182"/>
      <c r="I480" s="182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</row>
    <row r="481">
      <c r="A481" s="71"/>
      <c r="B481" s="182"/>
      <c r="C481" s="182"/>
      <c r="D481" s="182"/>
      <c r="E481" s="182"/>
      <c r="F481" s="182"/>
      <c r="G481" s="182"/>
      <c r="H481" s="182"/>
      <c r="I481" s="182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</row>
    <row r="482">
      <c r="A482" s="71"/>
      <c r="B482" s="182"/>
      <c r="C482" s="182"/>
      <c r="D482" s="182"/>
      <c r="E482" s="182"/>
      <c r="F482" s="182"/>
      <c r="G482" s="182"/>
      <c r="H482" s="182"/>
      <c r="I482" s="182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</row>
    <row r="483">
      <c r="A483" s="71"/>
      <c r="B483" s="182"/>
      <c r="C483" s="182"/>
      <c r="D483" s="182"/>
      <c r="E483" s="182"/>
      <c r="F483" s="182"/>
      <c r="G483" s="182"/>
      <c r="H483" s="182"/>
      <c r="I483" s="182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</row>
    <row r="484">
      <c r="A484" s="71"/>
      <c r="B484" s="182"/>
      <c r="C484" s="182"/>
      <c r="D484" s="182"/>
      <c r="E484" s="182"/>
      <c r="F484" s="182"/>
      <c r="G484" s="182"/>
      <c r="H484" s="182"/>
      <c r="I484" s="182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</row>
    <row r="485">
      <c r="A485" s="71"/>
      <c r="B485" s="182"/>
      <c r="C485" s="182"/>
      <c r="D485" s="182"/>
      <c r="E485" s="182"/>
      <c r="F485" s="182"/>
      <c r="G485" s="182"/>
      <c r="H485" s="182"/>
      <c r="I485" s="182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</row>
    <row r="486">
      <c r="A486" s="71"/>
      <c r="B486" s="182"/>
      <c r="C486" s="182"/>
      <c r="D486" s="182"/>
      <c r="E486" s="182"/>
      <c r="F486" s="182"/>
      <c r="G486" s="182"/>
      <c r="H486" s="182"/>
      <c r="I486" s="182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</row>
    <row r="487">
      <c r="A487" s="71"/>
      <c r="B487" s="182"/>
      <c r="C487" s="182"/>
      <c r="D487" s="182"/>
      <c r="E487" s="182"/>
      <c r="F487" s="182"/>
      <c r="G487" s="182"/>
      <c r="H487" s="182"/>
      <c r="I487" s="182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</row>
    <row r="488">
      <c r="A488" s="71"/>
      <c r="B488" s="182"/>
      <c r="C488" s="182"/>
      <c r="D488" s="182"/>
      <c r="E488" s="182"/>
      <c r="F488" s="182"/>
      <c r="G488" s="182"/>
      <c r="H488" s="182"/>
      <c r="I488" s="182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</row>
    <row r="489">
      <c r="A489" s="71"/>
      <c r="B489" s="182"/>
      <c r="C489" s="182"/>
      <c r="D489" s="182"/>
      <c r="E489" s="182"/>
      <c r="F489" s="182"/>
      <c r="G489" s="182"/>
      <c r="H489" s="182"/>
      <c r="I489" s="182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</row>
    <row r="490">
      <c r="A490" s="71"/>
      <c r="B490" s="182"/>
      <c r="C490" s="182"/>
      <c r="D490" s="182"/>
      <c r="E490" s="182"/>
      <c r="F490" s="182"/>
      <c r="G490" s="182"/>
      <c r="H490" s="182"/>
      <c r="I490" s="182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</row>
    <row r="491">
      <c r="A491" s="71"/>
      <c r="B491" s="182"/>
      <c r="C491" s="182"/>
      <c r="D491" s="182"/>
      <c r="E491" s="182"/>
      <c r="F491" s="182"/>
      <c r="G491" s="182"/>
      <c r="H491" s="182"/>
      <c r="I491" s="182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</row>
    <row r="492">
      <c r="A492" s="71"/>
      <c r="B492" s="182"/>
      <c r="C492" s="182"/>
      <c r="D492" s="182"/>
      <c r="E492" s="182"/>
      <c r="F492" s="182"/>
      <c r="G492" s="182"/>
      <c r="H492" s="182"/>
      <c r="I492" s="182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</row>
    <row r="493">
      <c r="A493" s="71"/>
      <c r="B493" s="182"/>
      <c r="C493" s="182"/>
      <c r="D493" s="182"/>
      <c r="E493" s="182"/>
      <c r="F493" s="182"/>
      <c r="G493" s="182"/>
      <c r="H493" s="182"/>
      <c r="I493" s="182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</row>
    <row r="494">
      <c r="A494" s="71"/>
      <c r="B494" s="182"/>
      <c r="C494" s="182"/>
      <c r="D494" s="182"/>
      <c r="E494" s="182"/>
      <c r="F494" s="182"/>
      <c r="G494" s="182"/>
      <c r="H494" s="182"/>
      <c r="I494" s="182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</row>
    <row r="495">
      <c r="A495" s="71"/>
      <c r="B495" s="182"/>
      <c r="C495" s="182"/>
      <c r="D495" s="182"/>
      <c r="E495" s="182"/>
      <c r="F495" s="182"/>
      <c r="G495" s="182"/>
      <c r="H495" s="182"/>
      <c r="I495" s="182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</row>
    <row r="496">
      <c r="A496" s="71"/>
      <c r="B496" s="182"/>
      <c r="C496" s="182"/>
      <c r="D496" s="182"/>
      <c r="E496" s="182"/>
      <c r="F496" s="182"/>
      <c r="G496" s="182"/>
      <c r="H496" s="182"/>
      <c r="I496" s="182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</row>
    <row r="497">
      <c r="A497" s="71"/>
      <c r="B497" s="182"/>
      <c r="C497" s="182"/>
      <c r="D497" s="182"/>
      <c r="E497" s="182"/>
      <c r="F497" s="182"/>
      <c r="G497" s="182"/>
      <c r="H497" s="182"/>
      <c r="I497" s="182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</row>
    <row r="498">
      <c r="A498" s="71"/>
      <c r="B498" s="182"/>
      <c r="C498" s="182"/>
      <c r="D498" s="182"/>
      <c r="E498" s="182"/>
      <c r="F498" s="182"/>
      <c r="G498" s="182"/>
      <c r="H498" s="182"/>
      <c r="I498" s="182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</row>
    <row r="499">
      <c r="A499" s="71"/>
      <c r="B499" s="182"/>
      <c r="C499" s="182"/>
      <c r="D499" s="182"/>
      <c r="E499" s="182"/>
      <c r="F499" s="182"/>
      <c r="G499" s="182"/>
      <c r="H499" s="182"/>
      <c r="I499" s="182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</row>
    <row r="500">
      <c r="A500" s="71"/>
      <c r="B500" s="182"/>
      <c r="C500" s="182"/>
      <c r="D500" s="182"/>
      <c r="E500" s="182"/>
      <c r="F500" s="182"/>
      <c r="G500" s="182"/>
      <c r="H500" s="182"/>
      <c r="I500" s="182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</row>
    <row r="501">
      <c r="A501" s="71"/>
      <c r="B501" s="182"/>
      <c r="C501" s="182"/>
      <c r="D501" s="182"/>
      <c r="E501" s="182"/>
      <c r="F501" s="182"/>
      <c r="G501" s="182"/>
      <c r="H501" s="182"/>
      <c r="I501" s="182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</row>
    <row r="502">
      <c r="A502" s="71"/>
      <c r="B502" s="182"/>
      <c r="C502" s="182"/>
      <c r="D502" s="182"/>
      <c r="E502" s="182"/>
      <c r="F502" s="182"/>
      <c r="G502" s="182"/>
      <c r="H502" s="182"/>
      <c r="I502" s="182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</row>
    <row r="503">
      <c r="A503" s="71"/>
      <c r="B503" s="182"/>
      <c r="C503" s="182"/>
      <c r="D503" s="182"/>
      <c r="E503" s="182"/>
      <c r="F503" s="182"/>
      <c r="G503" s="182"/>
      <c r="H503" s="182"/>
      <c r="I503" s="182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</row>
    <row r="504">
      <c r="A504" s="71"/>
      <c r="B504" s="182"/>
      <c r="C504" s="182"/>
      <c r="D504" s="182"/>
      <c r="E504" s="182"/>
      <c r="F504" s="182"/>
      <c r="G504" s="182"/>
      <c r="H504" s="182"/>
      <c r="I504" s="182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</row>
    <row r="505">
      <c r="A505" s="71"/>
      <c r="B505" s="182"/>
      <c r="C505" s="182"/>
      <c r="D505" s="182"/>
      <c r="E505" s="182"/>
      <c r="F505" s="182"/>
      <c r="G505" s="182"/>
      <c r="H505" s="182"/>
      <c r="I505" s="182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</row>
    <row r="506">
      <c r="A506" s="71"/>
      <c r="B506" s="182"/>
      <c r="C506" s="182"/>
      <c r="D506" s="182"/>
      <c r="E506" s="182"/>
      <c r="F506" s="182"/>
      <c r="G506" s="182"/>
      <c r="H506" s="182"/>
      <c r="I506" s="182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</row>
    <row r="507">
      <c r="A507" s="71"/>
      <c r="B507" s="182"/>
      <c r="C507" s="182"/>
      <c r="D507" s="182"/>
      <c r="E507" s="182"/>
      <c r="F507" s="182"/>
      <c r="G507" s="182"/>
      <c r="H507" s="182"/>
      <c r="I507" s="182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</row>
    <row r="508">
      <c r="A508" s="71"/>
      <c r="B508" s="182"/>
      <c r="C508" s="182"/>
      <c r="D508" s="182"/>
      <c r="E508" s="182"/>
      <c r="F508" s="182"/>
      <c r="G508" s="182"/>
      <c r="H508" s="182"/>
      <c r="I508" s="182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</row>
    <row r="509">
      <c r="A509" s="71"/>
      <c r="B509" s="182"/>
      <c r="C509" s="182"/>
      <c r="D509" s="182"/>
      <c r="E509" s="182"/>
      <c r="F509" s="182"/>
      <c r="G509" s="182"/>
      <c r="H509" s="182"/>
      <c r="I509" s="182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</row>
    <row r="510">
      <c r="A510" s="71"/>
      <c r="B510" s="182"/>
      <c r="C510" s="182"/>
      <c r="D510" s="182"/>
      <c r="E510" s="182"/>
      <c r="F510" s="182"/>
      <c r="G510" s="182"/>
      <c r="H510" s="182"/>
      <c r="I510" s="182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</row>
    <row r="511">
      <c r="A511" s="71"/>
      <c r="B511" s="182"/>
      <c r="C511" s="182"/>
      <c r="D511" s="182"/>
      <c r="E511" s="182"/>
      <c r="F511" s="182"/>
      <c r="G511" s="182"/>
      <c r="H511" s="182"/>
      <c r="I511" s="182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</row>
    <row r="512">
      <c r="A512" s="71"/>
      <c r="B512" s="182"/>
      <c r="C512" s="182"/>
      <c r="D512" s="182"/>
      <c r="E512" s="182"/>
      <c r="F512" s="182"/>
      <c r="G512" s="182"/>
      <c r="H512" s="182"/>
      <c r="I512" s="182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</row>
    <row r="513">
      <c r="A513" s="71"/>
      <c r="B513" s="182"/>
      <c r="C513" s="182"/>
      <c r="D513" s="182"/>
      <c r="E513" s="182"/>
      <c r="F513" s="182"/>
      <c r="G513" s="182"/>
      <c r="H513" s="182"/>
      <c r="I513" s="182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</row>
    <row r="514">
      <c r="A514" s="71"/>
      <c r="B514" s="182"/>
      <c r="C514" s="182"/>
      <c r="D514" s="182"/>
      <c r="E514" s="182"/>
      <c r="F514" s="182"/>
      <c r="G514" s="182"/>
      <c r="H514" s="182"/>
      <c r="I514" s="182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</row>
    <row r="515">
      <c r="A515" s="71"/>
      <c r="B515" s="182"/>
      <c r="C515" s="182"/>
      <c r="D515" s="182"/>
      <c r="E515" s="182"/>
      <c r="F515" s="182"/>
      <c r="G515" s="182"/>
      <c r="H515" s="182"/>
      <c r="I515" s="182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</row>
    <row r="516">
      <c r="A516" s="71"/>
      <c r="B516" s="182"/>
      <c r="C516" s="182"/>
      <c r="D516" s="182"/>
      <c r="E516" s="182"/>
      <c r="F516" s="182"/>
      <c r="G516" s="182"/>
      <c r="H516" s="182"/>
      <c r="I516" s="182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</row>
    <row r="517">
      <c r="A517" s="71"/>
      <c r="B517" s="182"/>
      <c r="C517" s="182"/>
      <c r="D517" s="182"/>
      <c r="E517" s="182"/>
      <c r="F517" s="182"/>
      <c r="G517" s="182"/>
      <c r="H517" s="182"/>
      <c r="I517" s="182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</row>
    <row r="518">
      <c r="A518" s="71"/>
      <c r="B518" s="182"/>
      <c r="C518" s="182"/>
      <c r="D518" s="182"/>
      <c r="E518" s="182"/>
      <c r="F518" s="182"/>
      <c r="G518" s="182"/>
      <c r="H518" s="182"/>
      <c r="I518" s="182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</row>
    <row r="519">
      <c r="A519" s="71"/>
      <c r="B519" s="182"/>
      <c r="C519" s="182"/>
      <c r="D519" s="182"/>
      <c r="E519" s="182"/>
      <c r="F519" s="182"/>
      <c r="G519" s="182"/>
      <c r="H519" s="182"/>
      <c r="I519" s="182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</row>
    <row r="520">
      <c r="A520" s="71"/>
      <c r="B520" s="182"/>
      <c r="C520" s="182"/>
      <c r="D520" s="182"/>
      <c r="E520" s="182"/>
      <c r="F520" s="182"/>
      <c r="G520" s="182"/>
      <c r="H520" s="182"/>
      <c r="I520" s="182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</row>
    <row r="521">
      <c r="A521" s="71"/>
      <c r="B521" s="182"/>
      <c r="C521" s="182"/>
      <c r="D521" s="182"/>
      <c r="E521" s="182"/>
      <c r="F521" s="182"/>
      <c r="G521" s="182"/>
      <c r="H521" s="182"/>
      <c r="I521" s="182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</row>
    <row r="522">
      <c r="A522" s="71"/>
      <c r="B522" s="182"/>
      <c r="C522" s="182"/>
      <c r="D522" s="182"/>
      <c r="E522" s="182"/>
      <c r="F522" s="182"/>
      <c r="G522" s="182"/>
      <c r="H522" s="182"/>
      <c r="I522" s="182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</row>
    <row r="523">
      <c r="A523" s="71"/>
      <c r="B523" s="182"/>
      <c r="C523" s="182"/>
      <c r="D523" s="182"/>
      <c r="E523" s="182"/>
      <c r="F523" s="182"/>
      <c r="G523" s="182"/>
      <c r="H523" s="182"/>
      <c r="I523" s="182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</row>
    <row r="524">
      <c r="A524" s="71"/>
      <c r="B524" s="182"/>
      <c r="C524" s="182"/>
      <c r="D524" s="182"/>
      <c r="E524" s="182"/>
      <c r="F524" s="182"/>
      <c r="G524" s="182"/>
      <c r="H524" s="182"/>
      <c r="I524" s="182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</row>
    <row r="525">
      <c r="A525" s="71"/>
      <c r="B525" s="182"/>
      <c r="C525" s="182"/>
      <c r="D525" s="182"/>
      <c r="E525" s="182"/>
      <c r="F525" s="182"/>
      <c r="G525" s="182"/>
      <c r="H525" s="182"/>
      <c r="I525" s="182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</row>
    <row r="526">
      <c r="A526" s="71"/>
      <c r="B526" s="182"/>
      <c r="C526" s="182"/>
      <c r="D526" s="182"/>
      <c r="E526" s="182"/>
      <c r="F526" s="182"/>
      <c r="G526" s="182"/>
      <c r="H526" s="182"/>
      <c r="I526" s="182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</row>
    <row r="527">
      <c r="A527" s="71"/>
      <c r="B527" s="182"/>
      <c r="C527" s="182"/>
      <c r="D527" s="182"/>
      <c r="E527" s="182"/>
      <c r="F527" s="182"/>
      <c r="G527" s="182"/>
      <c r="H527" s="182"/>
      <c r="I527" s="182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</row>
    <row r="528">
      <c r="A528" s="71"/>
      <c r="B528" s="182"/>
      <c r="C528" s="182"/>
      <c r="D528" s="182"/>
      <c r="E528" s="182"/>
      <c r="F528" s="182"/>
      <c r="G528" s="182"/>
      <c r="H528" s="182"/>
      <c r="I528" s="182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</row>
    <row r="529">
      <c r="A529" s="71"/>
      <c r="B529" s="182"/>
      <c r="C529" s="182"/>
      <c r="D529" s="182"/>
      <c r="E529" s="182"/>
      <c r="F529" s="182"/>
      <c r="G529" s="182"/>
      <c r="H529" s="182"/>
      <c r="I529" s="182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</row>
    <row r="530">
      <c r="A530" s="71"/>
      <c r="B530" s="182"/>
      <c r="C530" s="182"/>
      <c r="D530" s="182"/>
      <c r="E530" s="182"/>
      <c r="F530" s="182"/>
      <c r="G530" s="182"/>
      <c r="H530" s="182"/>
      <c r="I530" s="182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</row>
    <row r="531">
      <c r="A531" s="71"/>
      <c r="B531" s="182"/>
      <c r="C531" s="182"/>
      <c r="D531" s="182"/>
      <c r="E531" s="182"/>
      <c r="F531" s="182"/>
      <c r="G531" s="182"/>
      <c r="H531" s="182"/>
      <c r="I531" s="182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</row>
    <row r="532">
      <c r="A532" s="71"/>
      <c r="B532" s="182"/>
      <c r="C532" s="182"/>
      <c r="D532" s="182"/>
      <c r="E532" s="182"/>
      <c r="F532" s="182"/>
      <c r="G532" s="182"/>
      <c r="H532" s="182"/>
      <c r="I532" s="182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</row>
    <row r="533">
      <c r="A533" s="71"/>
      <c r="B533" s="182"/>
      <c r="C533" s="182"/>
      <c r="D533" s="182"/>
      <c r="E533" s="182"/>
      <c r="F533" s="182"/>
      <c r="G533" s="182"/>
      <c r="H533" s="182"/>
      <c r="I533" s="182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</row>
    <row r="534">
      <c r="A534" s="71"/>
      <c r="B534" s="182"/>
      <c r="C534" s="182"/>
      <c r="D534" s="182"/>
      <c r="E534" s="182"/>
      <c r="F534" s="182"/>
      <c r="G534" s="182"/>
      <c r="H534" s="182"/>
      <c r="I534" s="182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</row>
    <row r="535">
      <c r="A535" s="71"/>
      <c r="B535" s="182"/>
      <c r="C535" s="182"/>
      <c r="D535" s="182"/>
      <c r="E535" s="182"/>
      <c r="F535" s="182"/>
      <c r="G535" s="182"/>
      <c r="H535" s="182"/>
      <c r="I535" s="182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</row>
    <row r="536">
      <c r="A536" s="71"/>
      <c r="B536" s="182"/>
      <c r="C536" s="182"/>
      <c r="D536" s="182"/>
      <c r="E536" s="182"/>
      <c r="F536" s="182"/>
      <c r="G536" s="182"/>
      <c r="H536" s="182"/>
      <c r="I536" s="182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</row>
    <row r="537">
      <c r="A537" s="71"/>
      <c r="B537" s="182"/>
      <c r="C537" s="182"/>
      <c r="D537" s="182"/>
      <c r="E537" s="182"/>
      <c r="F537" s="182"/>
      <c r="G537" s="182"/>
      <c r="H537" s="182"/>
      <c r="I537" s="182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</row>
    <row r="538">
      <c r="A538" s="71"/>
      <c r="B538" s="182"/>
      <c r="C538" s="182"/>
      <c r="D538" s="182"/>
      <c r="E538" s="182"/>
      <c r="F538" s="182"/>
      <c r="G538" s="182"/>
      <c r="H538" s="182"/>
      <c r="I538" s="182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</row>
    <row r="539">
      <c r="A539" s="71"/>
      <c r="B539" s="182"/>
      <c r="C539" s="182"/>
      <c r="D539" s="182"/>
      <c r="E539" s="182"/>
      <c r="F539" s="182"/>
      <c r="G539" s="182"/>
      <c r="H539" s="182"/>
      <c r="I539" s="182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</row>
    <row r="540">
      <c r="A540" s="71"/>
      <c r="B540" s="182"/>
      <c r="C540" s="182"/>
      <c r="D540" s="182"/>
      <c r="E540" s="182"/>
      <c r="F540" s="182"/>
      <c r="G540" s="182"/>
      <c r="H540" s="182"/>
      <c r="I540" s="182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</row>
    <row r="541">
      <c r="A541" s="71"/>
      <c r="B541" s="182"/>
      <c r="C541" s="182"/>
      <c r="D541" s="182"/>
      <c r="E541" s="182"/>
      <c r="F541" s="182"/>
      <c r="G541" s="182"/>
      <c r="H541" s="182"/>
      <c r="I541" s="182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</row>
    <row r="542">
      <c r="A542" s="71"/>
      <c r="B542" s="182"/>
      <c r="C542" s="182"/>
      <c r="D542" s="182"/>
      <c r="E542" s="182"/>
      <c r="F542" s="182"/>
      <c r="G542" s="182"/>
      <c r="H542" s="182"/>
      <c r="I542" s="182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</row>
    <row r="543">
      <c r="A543" s="71"/>
      <c r="B543" s="182"/>
      <c r="C543" s="182"/>
      <c r="D543" s="182"/>
      <c r="E543" s="182"/>
      <c r="F543" s="182"/>
      <c r="G543" s="182"/>
      <c r="H543" s="182"/>
      <c r="I543" s="182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</row>
    <row r="544">
      <c r="A544" s="71"/>
      <c r="B544" s="182"/>
      <c r="C544" s="182"/>
      <c r="D544" s="182"/>
      <c r="E544" s="182"/>
      <c r="F544" s="182"/>
      <c r="G544" s="182"/>
      <c r="H544" s="182"/>
      <c r="I544" s="182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</row>
    <row r="545">
      <c r="A545" s="71"/>
      <c r="B545" s="182"/>
      <c r="C545" s="182"/>
      <c r="D545" s="182"/>
      <c r="E545" s="182"/>
      <c r="F545" s="182"/>
      <c r="G545" s="182"/>
      <c r="H545" s="182"/>
      <c r="I545" s="182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</row>
    <row r="546">
      <c r="A546" s="71"/>
      <c r="B546" s="182"/>
      <c r="C546" s="182"/>
      <c r="D546" s="182"/>
      <c r="E546" s="182"/>
      <c r="F546" s="182"/>
      <c r="G546" s="182"/>
      <c r="H546" s="182"/>
      <c r="I546" s="182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</row>
    <row r="547">
      <c r="A547" s="71"/>
      <c r="B547" s="182"/>
      <c r="C547" s="182"/>
      <c r="D547" s="182"/>
      <c r="E547" s="182"/>
      <c r="F547" s="182"/>
      <c r="G547" s="182"/>
      <c r="H547" s="182"/>
      <c r="I547" s="182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</row>
    <row r="548">
      <c r="A548" s="71"/>
      <c r="B548" s="182"/>
      <c r="C548" s="182"/>
      <c r="D548" s="182"/>
      <c r="E548" s="182"/>
      <c r="F548" s="182"/>
      <c r="G548" s="182"/>
      <c r="H548" s="182"/>
      <c r="I548" s="182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</row>
    <row r="549">
      <c r="A549" s="71"/>
      <c r="B549" s="182"/>
      <c r="C549" s="182"/>
      <c r="D549" s="182"/>
      <c r="E549" s="182"/>
      <c r="F549" s="182"/>
      <c r="G549" s="182"/>
      <c r="H549" s="182"/>
      <c r="I549" s="182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</row>
    <row r="550">
      <c r="A550" s="71"/>
      <c r="B550" s="182"/>
      <c r="C550" s="182"/>
      <c r="D550" s="182"/>
      <c r="E550" s="182"/>
      <c r="F550" s="182"/>
      <c r="G550" s="182"/>
      <c r="H550" s="182"/>
      <c r="I550" s="182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</row>
    <row r="551">
      <c r="A551" s="71"/>
      <c r="B551" s="182"/>
      <c r="C551" s="182"/>
      <c r="D551" s="182"/>
      <c r="E551" s="182"/>
      <c r="F551" s="182"/>
      <c r="G551" s="182"/>
      <c r="H551" s="182"/>
      <c r="I551" s="182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</row>
    <row r="552">
      <c r="A552" s="71"/>
      <c r="B552" s="182"/>
      <c r="C552" s="182"/>
      <c r="D552" s="182"/>
      <c r="E552" s="182"/>
      <c r="F552" s="182"/>
      <c r="G552" s="182"/>
      <c r="H552" s="182"/>
      <c r="I552" s="182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</row>
    <row r="553">
      <c r="A553" s="71"/>
      <c r="B553" s="182"/>
      <c r="C553" s="182"/>
      <c r="D553" s="182"/>
      <c r="E553" s="182"/>
      <c r="F553" s="182"/>
      <c r="G553" s="182"/>
      <c r="H553" s="182"/>
      <c r="I553" s="182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</row>
    <row r="554">
      <c r="A554" s="71"/>
      <c r="B554" s="182"/>
      <c r="C554" s="182"/>
      <c r="D554" s="182"/>
      <c r="E554" s="182"/>
      <c r="F554" s="182"/>
      <c r="G554" s="182"/>
      <c r="H554" s="182"/>
      <c r="I554" s="182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</row>
    <row r="555">
      <c r="A555" s="71"/>
      <c r="B555" s="182"/>
      <c r="C555" s="182"/>
      <c r="D555" s="182"/>
      <c r="E555" s="182"/>
      <c r="F555" s="182"/>
      <c r="G555" s="182"/>
      <c r="H555" s="182"/>
      <c r="I555" s="182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</row>
    <row r="556">
      <c r="A556" s="71"/>
      <c r="B556" s="182"/>
      <c r="C556" s="182"/>
      <c r="D556" s="182"/>
      <c r="E556" s="182"/>
      <c r="F556" s="182"/>
      <c r="G556" s="182"/>
      <c r="H556" s="182"/>
      <c r="I556" s="182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</row>
    <row r="557">
      <c r="A557" s="71"/>
      <c r="B557" s="182"/>
      <c r="C557" s="182"/>
      <c r="D557" s="182"/>
      <c r="E557" s="182"/>
      <c r="F557" s="182"/>
      <c r="G557" s="182"/>
      <c r="H557" s="182"/>
      <c r="I557" s="182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</row>
    <row r="558">
      <c r="A558" s="71"/>
      <c r="B558" s="182"/>
      <c r="C558" s="182"/>
      <c r="D558" s="182"/>
      <c r="E558" s="182"/>
      <c r="F558" s="182"/>
      <c r="G558" s="182"/>
      <c r="H558" s="182"/>
      <c r="I558" s="182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</row>
    <row r="559">
      <c r="A559" s="71"/>
      <c r="B559" s="182"/>
      <c r="C559" s="182"/>
      <c r="D559" s="182"/>
      <c r="E559" s="182"/>
      <c r="F559" s="182"/>
      <c r="G559" s="182"/>
      <c r="H559" s="182"/>
      <c r="I559" s="182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</row>
    <row r="560">
      <c r="A560" s="71"/>
      <c r="B560" s="182"/>
      <c r="C560" s="182"/>
      <c r="D560" s="182"/>
      <c r="E560" s="182"/>
      <c r="F560" s="182"/>
      <c r="G560" s="182"/>
      <c r="H560" s="182"/>
      <c r="I560" s="182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</row>
    <row r="561">
      <c r="A561" s="71"/>
      <c r="B561" s="182"/>
      <c r="C561" s="182"/>
      <c r="D561" s="182"/>
      <c r="E561" s="182"/>
      <c r="F561" s="182"/>
      <c r="G561" s="182"/>
      <c r="H561" s="182"/>
      <c r="I561" s="182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</row>
    <row r="562">
      <c r="A562" s="71"/>
      <c r="B562" s="182"/>
      <c r="C562" s="182"/>
      <c r="D562" s="182"/>
      <c r="E562" s="182"/>
      <c r="F562" s="182"/>
      <c r="G562" s="182"/>
      <c r="H562" s="182"/>
      <c r="I562" s="182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</row>
    <row r="563">
      <c r="A563" s="71"/>
      <c r="B563" s="182"/>
      <c r="C563" s="182"/>
      <c r="D563" s="182"/>
      <c r="E563" s="182"/>
      <c r="F563" s="182"/>
      <c r="G563" s="182"/>
      <c r="H563" s="182"/>
      <c r="I563" s="182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</row>
    <row r="564">
      <c r="A564" s="71"/>
      <c r="B564" s="182"/>
      <c r="C564" s="182"/>
      <c r="D564" s="182"/>
      <c r="E564" s="182"/>
      <c r="F564" s="182"/>
      <c r="G564" s="182"/>
      <c r="H564" s="182"/>
      <c r="I564" s="182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</row>
    <row r="565">
      <c r="A565" s="71"/>
      <c r="B565" s="182"/>
      <c r="C565" s="182"/>
      <c r="D565" s="182"/>
      <c r="E565" s="182"/>
      <c r="F565" s="182"/>
      <c r="G565" s="182"/>
      <c r="H565" s="182"/>
      <c r="I565" s="182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</row>
    <row r="566">
      <c r="A566" s="71"/>
      <c r="B566" s="182"/>
      <c r="C566" s="182"/>
      <c r="D566" s="182"/>
      <c r="E566" s="182"/>
      <c r="F566" s="182"/>
      <c r="G566" s="182"/>
      <c r="H566" s="182"/>
      <c r="I566" s="182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</row>
    <row r="567">
      <c r="A567" s="71"/>
      <c r="B567" s="182"/>
      <c r="C567" s="182"/>
      <c r="D567" s="182"/>
      <c r="E567" s="182"/>
      <c r="F567" s="182"/>
      <c r="G567" s="182"/>
      <c r="H567" s="182"/>
      <c r="I567" s="182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</row>
    <row r="568">
      <c r="A568" s="71"/>
      <c r="B568" s="182"/>
      <c r="C568" s="182"/>
      <c r="D568" s="182"/>
      <c r="E568" s="182"/>
      <c r="F568" s="182"/>
      <c r="G568" s="182"/>
      <c r="H568" s="182"/>
      <c r="I568" s="182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</row>
    <row r="569">
      <c r="A569" s="71"/>
      <c r="B569" s="182"/>
      <c r="C569" s="182"/>
      <c r="D569" s="182"/>
      <c r="E569" s="182"/>
      <c r="F569" s="182"/>
      <c r="G569" s="182"/>
      <c r="H569" s="182"/>
      <c r="I569" s="182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</row>
    <row r="570">
      <c r="A570" s="71"/>
      <c r="B570" s="182"/>
      <c r="C570" s="182"/>
      <c r="D570" s="182"/>
      <c r="E570" s="182"/>
      <c r="F570" s="182"/>
      <c r="G570" s="182"/>
      <c r="H570" s="182"/>
      <c r="I570" s="182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</row>
    <row r="571">
      <c r="A571" s="71"/>
      <c r="B571" s="182"/>
      <c r="C571" s="182"/>
      <c r="D571" s="182"/>
      <c r="E571" s="182"/>
      <c r="F571" s="182"/>
      <c r="G571" s="182"/>
      <c r="H571" s="182"/>
      <c r="I571" s="182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</row>
    <row r="572">
      <c r="A572" s="71"/>
      <c r="B572" s="182"/>
      <c r="C572" s="182"/>
      <c r="D572" s="182"/>
      <c r="E572" s="182"/>
      <c r="F572" s="182"/>
      <c r="G572" s="182"/>
      <c r="H572" s="182"/>
      <c r="I572" s="182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</row>
    <row r="573">
      <c r="A573" s="71"/>
      <c r="B573" s="182"/>
      <c r="C573" s="182"/>
      <c r="D573" s="182"/>
      <c r="E573" s="182"/>
      <c r="F573" s="182"/>
      <c r="G573" s="182"/>
      <c r="H573" s="182"/>
      <c r="I573" s="182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</row>
    <row r="574">
      <c r="A574" s="71"/>
      <c r="B574" s="182"/>
      <c r="C574" s="182"/>
      <c r="D574" s="182"/>
      <c r="E574" s="182"/>
      <c r="F574" s="182"/>
      <c r="G574" s="182"/>
      <c r="H574" s="182"/>
      <c r="I574" s="182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</row>
    <row r="575">
      <c r="A575" s="71"/>
      <c r="B575" s="182"/>
      <c r="C575" s="182"/>
      <c r="D575" s="182"/>
      <c r="E575" s="182"/>
      <c r="F575" s="182"/>
      <c r="G575" s="182"/>
      <c r="H575" s="182"/>
      <c r="I575" s="182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</row>
    <row r="576">
      <c r="A576" s="71"/>
      <c r="B576" s="182"/>
      <c r="C576" s="182"/>
      <c r="D576" s="182"/>
      <c r="E576" s="182"/>
      <c r="F576" s="182"/>
      <c r="G576" s="182"/>
      <c r="H576" s="182"/>
      <c r="I576" s="182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</row>
    <row r="577">
      <c r="A577" s="71"/>
      <c r="B577" s="182"/>
      <c r="C577" s="182"/>
      <c r="D577" s="182"/>
      <c r="E577" s="182"/>
      <c r="F577" s="182"/>
      <c r="G577" s="182"/>
      <c r="H577" s="182"/>
      <c r="I577" s="182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</row>
    <row r="578">
      <c r="A578" s="71"/>
      <c r="B578" s="182"/>
      <c r="C578" s="182"/>
      <c r="D578" s="182"/>
      <c r="E578" s="182"/>
      <c r="F578" s="182"/>
      <c r="G578" s="182"/>
      <c r="H578" s="182"/>
      <c r="I578" s="182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</row>
    <row r="579">
      <c r="A579" s="71"/>
      <c r="B579" s="182"/>
      <c r="C579" s="182"/>
      <c r="D579" s="182"/>
      <c r="E579" s="182"/>
      <c r="F579" s="182"/>
      <c r="G579" s="182"/>
      <c r="H579" s="182"/>
      <c r="I579" s="182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</row>
    <row r="580">
      <c r="A580" s="71"/>
      <c r="B580" s="182"/>
      <c r="C580" s="182"/>
      <c r="D580" s="182"/>
      <c r="E580" s="182"/>
      <c r="F580" s="182"/>
      <c r="G580" s="182"/>
      <c r="H580" s="182"/>
      <c r="I580" s="182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</row>
    <row r="581">
      <c r="A581" s="71"/>
      <c r="B581" s="182"/>
      <c r="C581" s="182"/>
      <c r="D581" s="182"/>
      <c r="E581" s="182"/>
      <c r="F581" s="182"/>
      <c r="G581" s="182"/>
      <c r="H581" s="182"/>
      <c r="I581" s="182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</row>
    <row r="582">
      <c r="A582" s="71"/>
      <c r="B582" s="182"/>
      <c r="C582" s="182"/>
      <c r="D582" s="182"/>
      <c r="E582" s="182"/>
      <c r="F582" s="182"/>
      <c r="G582" s="182"/>
      <c r="H582" s="182"/>
      <c r="I582" s="182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</row>
    <row r="583">
      <c r="A583" s="71"/>
      <c r="B583" s="182"/>
      <c r="C583" s="182"/>
      <c r="D583" s="182"/>
      <c r="E583" s="182"/>
      <c r="F583" s="182"/>
      <c r="G583" s="182"/>
      <c r="H583" s="182"/>
      <c r="I583" s="182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</row>
    <row r="584">
      <c r="A584" s="71"/>
      <c r="B584" s="182"/>
      <c r="C584" s="182"/>
      <c r="D584" s="182"/>
      <c r="E584" s="182"/>
      <c r="F584" s="182"/>
      <c r="G584" s="182"/>
      <c r="H584" s="182"/>
      <c r="I584" s="182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</row>
    <row r="585">
      <c r="A585" s="71"/>
      <c r="B585" s="182"/>
      <c r="C585" s="182"/>
      <c r="D585" s="182"/>
      <c r="E585" s="182"/>
      <c r="F585" s="182"/>
      <c r="G585" s="182"/>
      <c r="H585" s="182"/>
      <c r="I585" s="182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</row>
    <row r="586">
      <c r="A586" s="71"/>
      <c r="B586" s="182"/>
      <c r="C586" s="182"/>
      <c r="D586" s="182"/>
      <c r="E586" s="182"/>
      <c r="F586" s="182"/>
      <c r="G586" s="182"/>
      <c r="H586" s="182"/>
      <c r="I586" s="182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</row>
    <row r="587">
      <c r="A587" s="71"/>
      <c r="B587" s="182"/>
      <c r="C587" s="182"/>
      <c r="D587" s="182"/>
      <c r="E587" s="182"/>
      <c r="F587" s="182"/>
      <c r="G587" s="182"/>
      <c r="H587" s="182"/>
      <c r="I587" s="182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</row>
    <row r="588">
      <c r="A588" s="71"/>
      <c r="B588" s="182"/>
      <c r="C588" s="182"/>
      <c r="D588" s="182"/>
      <c r="E588" s="182"/>
      <c r="F588" s="182"/>
      <c r="G588" s="182"/>
      <c r="H588" s="182"/>
      <c r="I588" s="182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</row>
    <row r="589">
      <c r="A589" s="71"/>
      <c r="B589" s="182"/>
      <c r="C589" s="182"/>
      <c r="D589" s="182"/>
      <c r="E589" s="182"/>
      <c r="F589" s="182"/>
      <c r="G589" s="182"/>
      <c r="H589" s="182"/>
      <c r="I589" s="182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</row>
    <row r="590">
      <c r="A590" s="71"/>
      <c r="B590" s="182"/>
      <c r="C590" s="182"/>
      <c r="D590" s="182"/>
      <c r="E590" s="182"/>
      <c r="F590" s="182"/>
      <c r="G590" s="182"/>
      <c r="H590" s="182"/>
      <c r="I590" s="182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</row>
    <row r="591">
      <c r="A591" s="71"/>
      <c r="B591" s="182"/>
      <c r="C591" s="182"/>
      <c r="D591" s="182"/>
      <c r="E591" s="182"/>
      <c r="F591" s="182"/>
      <c r="G591" s="182"/>
      <c r="H591" s="182"/>
      <c r="I591" s="182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</row>
    <row r="592">
      <c r="A592" s="71"/>
      <c r="B592" s="182"/>
      <c r="C592" s="182"/>
      <c r="D592" s="182"/>
      <c r="E592" s="182"/>
      <c r="F592" s="182"/>
      <c r="G592" s="182"/>
      <c r="H592" s="182"/>
      <c r="I592" s="182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</row>
    <row r="593">
      <c r="A593" s="71"/>
      <c r="B593" s="182"/>
      <c r="C593" s="182"/>
      <c r="D593" s="182"/>
      <c r="E593" s="182"/>
      <c r="F593" s="182"/>
      <c r="G593" s="182"/>
      <c r="H593" s="182"/>
      <c r="I593" s="182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</row>
    <row r="594">
      <c r="A594" s="71"/>
      <c r="B594" s="182"/>
      <c r="C594" s="182"/>
      <c r="D594" s="182"/>
      <c r="E594" s="182"/>
      <c r="F594" s="182"/>
      <c r="G594" s="182"/>
      <c r="H594" s="182"/>
      <c r="I594" s="182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</row>
    <row r="595">
      <c r="A595" s="71"/>
      <c r="B595" s="182"/>
      <c r="C595" s="182"/>
      <c r="D595" s="182"/>
      <c r="E595" s="182"/>
      <c r="F595" s="182"/>
      <c r="G595" s="182"/>
      <c r="H595" s="182"/>
      <c r="I595" s="182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</row>
    <row r="596">
      <c r="A596" s="71"/>
      <c r="B596" s="182"/>
      <c r="C596" s="182"/>
      <c r="D596" s="182"/>
      <c r="E596" s="182"/>
      <c r="F596" s="182"/>
      <c r="G596" s="182"/>
      <c r="H596" s="182"/>
      <c r="I596" s="182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</row>
    <row r="597">
      <c r="A597" s="71"/>
      <c r="B597" s="182"/>
      <c r="C597" s="182"/>
      <c r="D597" s="182"/>
      <c r="E597" s="182"/>
      <c r="F597" s="182"/>
      <c r="G597" s="182"/>
      <c r="H597" s="182"/>
      <c r="I597" s="182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</row>
    <row r="598">
      <c r="A598" s="71"/>
      <c r="B598" s="182"/>
      <c r="C598" s="182"/>
      <c r="D598" s="182"/>
      <c r="E598" s="182"/>
      <c r="F598" s="182"/>
      <c r="G598" s="182"/>
      <c r="H598" s="182"/>
      <c r="I598" s="182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</row>
    <row r="599">
      <c r="A599" s="71"/>
      <c r="B599" s="182"/>
      <c r="C599" s="182"/>
      <c r="D599" s="182"/>
      <c r="E599" s="182"/>
      <c r="F599" s="182"/>
      <c r="G599" s="182"/>
      <c r="H599" s="182"/>
      <c r="I599" s="182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</row>
    <row r="600">
      <c r="A600" s="71"/>
      <c r="B600" s="182"/>
      <c r="C600" s="182"/>
      <c r="D600" s="182"/>
      <c r="E600" s="182"/>
      <c r="F600" s="182"/>
      <c r="G600" s="182"/>
      <c r="H600" s="182"/>
      <c r="I600" s="182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</row>
    <row r="601">
      <c r="A601" s="71"/>
      <c r="B601" s="182"/>
      <c r="C601" s="182"/>
      <c r="D601" s="182"/>
      <c r="E601" s="182"/>
      <c r="F601" s="182"/>
      <c r="G601" s="182"/>
      <c r="H601" s="182"/>
      <c r="I601" s="182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</row>
    <row r="602">
      <c r="A602" s="71"/>
      <c r="B602" s="182"/>
      <c r="C602" s="182"/>
      <c r="D602" s="182"/>
      <c r="E602" s="182"/>
      <c r="F602" s="182"/>
      <c r="G602" s="182"/>
      <c r="H602" s="182"/>
      <c r="I602" s="182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</row>
    <row r="603">
      <c r="A603" s="71"/>
      <c r="B603" s="182"/>
      <c r="C603" s="182"/>
      <c r="D603" s="182"/>
      <c r="E603" s="182"/>
      <c r="F603" s="182"/>
      <c r="G603" s="182"/>
      <c r="H603" s="182"/>
      <c r="I603" s="182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</row>
    <row r="604">
      <c r="A604" s="71"/>
      <c r="B604" s="182"/>
      <c r="C604" s="182"/>
      <c r="D604" s="182"/>
      <c r="E604" s="182"/>
      <c r="F604" s="182"/>
      <c r="G604" s="182"/>
      <c r="H604" s="182"/>
      <c r="I604" s="182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</row>
    <row r="605">
      <c r="A605" s="71"/>
      <c r="B605" s="182"/>
      <c r="C605" s="182"/>
      <c r="D605" s="182"/>
      <c r="E605" s="182"/>
      <c r="F605" s="182"/>
      <c r="G605" s="182"/>
      <c r="H605" s="182"/>
      <c r="I605" s="182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</row>
    <row r="606">
      <c r="A606" s="71"/>
      <c r="B606" s="182"/>
      <c r="C606" s="182"/>
      <c r="D606" s="182"/>
      <c r="E606" s="182"/>
      <c r="F606" s="182"/>
      <c r="G606" s="182"/>
      <c r="H606" s="182"/>
      <c r="I606" s="182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</row>
    <row r="607">
      <c r="A607" s="71"/>
      <c r="B607" s="182"/>
      <c r="C607" s="182"/>
      <c r="D607" s="182"/>
      <c r="E607" s="182"/>
      <c r="F607" s="182"/>
      <c r="G607" s="182"/>
      <c r="H607" s="182"/>
      <c r="I607" s="182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</row>
    <row r="608">
      <c r="A608" s="71"/>
      <c r="B608" s="182"/>
      <c r="C608" s="182"/>
      <c r="D608" s="182"/>
      <c r="E608" s="182"/>
      <c r="F608" s="182"/>
      <c r="G608" s="182"/>
      <c r="H608" s="182"/>
      <c r="I608" s="182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</row>
    <row r="609">
      <c r="A609" s="71"/>
      <c r="B609" s="182"/>
      <c r="C609" s="182"/>
      <c r="D609" s="182"/>
      <c r="E609" s="182"/>
      <c r="F609" s="182"/>
      <c r="G609" s="182"/>
      <c r="H609" s="182"/>
      <c r="I609" s="182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</row>
    <row r="610">
      <c r="A610" s="71"/>
      <c r="B610" s="182"/>
      <c r="C610" s="182"/>
      <c r="D610" s="182"/>
      <c r="E610" s="182"/>
      <c r="F610" s="182"/>
      <c r="G610" s="182"/>
      <c r="H610" s="182"/>
      <c r="I610" s="182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</row>
    <row r="611">
      <c r="A611" s="71"/>
      <c r="B611" s="182"/>
      <c r="C611" s="182"/>
      <c r="D611" s="182"/>
      <c r="E611" s="182"/>
      <c r="F611" s="182"/>
      <c r="G611" s="182"/>
      <c r="H611" s="182"/>
      <c r="I611" s="182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</row>
    <row r="612">
      <c r="A612" s="71"/>
      <c r="B612" s="182"/>
      <c r="C612" s="182"/>
      <c r="D612" s="182"/>
      <c r="E612" s="182"/>
      <c r="F612" s="182"/>
      <c r="G612" s="182"/>
      <c r="H612" s="182"/>
      <c r="I612" s="182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</row>
    <row r="613">
      <c r="A613" s="71"/>
      <c r="B613" s="182"/>
      <c r="C613" s="182"/>
      <c r="D613" s="182"/>
      <c r="E613" s="182"/>
      <c r="F613" s="182"/>
      <c r="G613" s="182"/>
      <c r="H613" s="182"/>
      <c r="I613" s="182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</row>
    <row r="614">
      <c r="A614" s="71"/>
      <c r="B614" s="182"/>
      <c r="C614" s="182"/>
      <c r="D614" s="182"/>
      <c r="E614" s="182"/>
      <c r="F614" s="182"/>
      <c r="G614" s="182"/>
      <c r="H614" s="182"/>
      <c r="I614" s="182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</row>
    <row r="615">
      <c r="A615" s="71"/>
      <c r="B615" s="182"/>
      <c r="C615" s="182"/>
      <c r="D615" s="182"/>
      <c r="E615" s="182"/>
      <c r="F615" s="182"/>
      <c r="G615" s="182"/>
      <c r="H615" s="182"/>
      <c r="I615" s="182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</row>
    <row r="616">
      <c r="A616" s="71"/>
      <c r="B616" s="182"/>
      <c r="C616" s="182"/>
      <c r="D616" s="182"/>
      <c r="E616" s="182"/>
      <c r="F616" s="182"/>
      <c r="G616" s="182"/>
      <c r="H616" s="182"/>
      <c r="I616" s="182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</row>
    <row r="617">
      <c r="A617" s="71"/>
      <c r="B617" s="182"/>
      <c r="C617" s="182"/>
      <c r="D617" s="182"/>
      <c r="E617" s="182"/>
      <c r="F617" s="182"/>
      <c r="G617" s="182"/>
      <c r="H617" s="182"/>
      <c r="I617" s="182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</row>
    <row r="618">
      <c r="A618" s="71"/>
      <c r="B618" s="182"/>
      <c r="C618" s="182"/>
      <c r="D618" s="182"/>
      <c r="E618" s="182"/>
      <c r="F618" s="182"/>
      <c r="G618" s="182"/>
      <c r="H618" s="182"/>
      <c r="I618" s="182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</row>
    <row r="619">
      <c r="A619" s="71"/>
      <c r="B619" s="182"/>
      <c r="C619" s="182"/>
      <c r="D619" s="182"/>
      <c r="E619" s="182"/>
      <c r="F619" s="182"/>
      <c r="G619" s="182"/>
      <c r="H619" s="182"/>
      <c r="I619" s="182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</row>
    <row r="620">
      <c r="A620" s="71"/>
      <c r="B620" s="182"/>
      <c r="C620" s="182"/>
      <c r="D620" s="182"/>
      <c r="E620" s="182"/>
      <c r="F620" s="182"/>
      <c r="G620" s="182"/>
      <c r="H620" s="182"/>
      <c r="I620" s="182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</row>
    <row r="621">
      <c r="A621" s="71"/>
      <c r="B621" s="182"/>
      <c r="C621" s="182"/>
      <c r="D621" s="182"/>
      <c r="E621" s="182"/>
      <c r="F621" s="182"/>
      <c r="G621" s="182"/>
      <c r="H621" s="182"/>
      <c r="I621" s="182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</row>
    <row r="622">
      <c r="A622" s="71"/>
      <c r="B622" s="182"/>
      <c r="C622" s="182"/>
      <c r="D622" s="182"/>
      <c r="E622" s="182"/>
      <c r="F622" s="182"/>
      <c r="G622" s="182"/>
      <c r="H622" s="182"/>
      <c r="I622" s="182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</row>
    <row r="623">
      <c r="A623" s="71"/>
      <c r="B623" s="182"/>
      <c r="C623" s="182"/>
      <c r="D623" s="182"/>
      <c r="E623" s="182"/>
      <c r="F623" s="182"/>
      <c r="G623" s="182"/>
      <c r="H623" s="182"/>
      <c r="I623" s="182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</row>
    <row r="624">
      <c r="A624" s="71"/>
      <c r="B624" s="182"/>
      <c r="C624" s="182"/>
      <c r="D624" s="182"/>
      <c r="E624" s="182"/>
      <c r="F624" s="182"/>
      <c r="G624" s="182"/>
      <c r="H624" s="182"/>
      <c r="I624" s="182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</row>
    <row r="625">
      <c r="A625" s="71"/>
      <c r="B625" s="182"/>
      <c r="C625" s="182"/>
      <c r="D625" s="182"/>
      <c r="E625" s="182"/>
      <c r="F625" s="182"/>
      <c r="G625" s="182"/>
      <c r="H625" s="182"/>
      <c r="I625" s="182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</row>
    <row r="626">
      <c r="A626" s="71"/>
      <c r="B626" s="182"/>
      <c r="C626" s="182"/>
      <c r="D626" s="182"/>
      <c r="E626" s="182"/>
      <c r="F626" s="182"/>
      <c r="G626" s="182"/>
      <c r="H626" s="182"/>
      <c r="I626" s="182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</row>
    <row r="627">
      <c r="A627" s="71"/>
      <c r="B627" s="182"/>
      <c r="C627" s="182"/>
      <c r="D627" s="182"/>
      <c r="E627" s="182"/>
      <c r="F627" s="182"/>
      <c r="G627" s="182"/>
      <c r="H627" s="182"/>
      <c r="I627" s="182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</row>
    <row r="628">
      <c r="A628" s="71"/>
      <c r="B628" s="182"/>
      <c r="C628" s="182"/>
      <c r="D628" s="182"/>
      <c r="E628" s="182"/>
      <c r="F628" s="182"/>
      <c r="G628" s="182"/>
      <c r="H628" s="182"/>
      <c r="I628" s="182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</row>
    <row r="629">
      <c r="A629" s="71"/>
      <c r="B629" s="182"/>
      <c r="C629" s="182"/>
      <c r="D629" s="182"/>
      <c r="E629" s="182"/>
      <c r="F629" s="182"/>
      <c r="G629" s="182"/>
      <c r="H629" s="182"/>
      <c r="I629" s="182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</row>
    <row r="630">
      <c r="A630" s="71"/>
      <c r="B630" s="182"/>
      <c r="C630" s="182"/>
      <c r="D630" s="182"/>
      <c r="E630" s="182"/>
      <c r="F630" s="182"/>
      <c r="G630" s="182"/>
      <c r="H630" s="182"/>
      <c r="I630" s="182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</row>
    <row r="631">
      <c r="A631" s="71"/>
      <c r="B631" s="182"/>
      <c r="C631" s="182"/>
      <c r="D631" s="182"/>
      <c r="E631" s="182"/>
      <c r="F631" s="182"/>
      <c r="G631" s="182"/>
      <c r="H631" s="182"/>
      <c r="I631" s="182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</row>
    <row r="632">
      <c r="A632" s="71"/>
      <c r="B632" s="182"/>
      <c r="C632" s="182"/>
      <c r="D632" s="182"/>
      <c r="E632" s="182"/>
      <c r="F632" s="182"/>
      <c r="G632" s="182"/>
      <c r="H632" s="182"/>
      <c r="I632" s="182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</row>
    <row r="633">
      <c r="A633" s="71"/>
      <c r="B633" s="182"/>
      <c r="C633" s="182"/>
      <c r="D633" s="182"/>
      <c r="E633" s="182"/>
      <c r="F633" s="182"/>
      <c r="G633" s="182"/>
      <c r="H633" s="182"/>
      <c r="I633" s="182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</row>
    <row r="634">
      <c r="A634" s="71"/>
      <c r="B634" s="182"/>
      <c r="C634" s="182"/>
      <c r="D634" s="182"/>
      <c r="E634" s="182"/>
      <c r="F634" s="182"/>
      <c r="G634" s="182"/>
      <c r="H634" s="182"/>
      <c r="I634" s="182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</row>
    <row r="635">
      <c r="A635" s="71"/>
      <c r="B635" s="182"/>
      <c r="C635" s="182"/>
      <c r="D635" s="182"/>
      <c r="E635" s="182"/>
      <c r="F635" s="182"/>
      <c r="G635" s="182"/>
      <c r="H635" s="182"/>
      <c r="I635" s="182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</row>
    <row r="636">
      <c r="A636" s="71"/>
      <c r="B636" s="182"/>
      <c r="C636" s="182"/>
      <c r="D636" s="182"/>
      <c r="E636" s="182"/>
      <c r="F636" s="182"/>
      <c r="G636" s="182"/>
      <c r="H636" s="182"/>
      <c r="I636" s="182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</row>
    <row r="637">
      <c r="A637" s="71"/>
      <c r="B637" s="182"/>
      <c r="C637" s="182"/>
      <c r="D637" s="182"/>
      <c r="E637" s="182"/>
      <c r="F637" s="182"/>
      <c r="G637" s="182"/>
      <c r="H637" s="182"/>
      <c r="I637" s="182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</row>
    <row r="638">
      <c r="A638" s="71"/>
      <c r="B638" s="182"/>
      <c r="C638" s="182"/>
      <c r="D638" s="182"/>
      <c r="E638" s="182"/>
      <c r="F638" s="182"/>
      <c r="G638" s="182"/>
      <c r="H638" s="182"/>
      <c r="I638" s="182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</row>
    <row r="639">
      <c r="A639" s="71"/>
      <c r="B639" s="182"/>
      <c r="C639" s="182"/>
      <c r="D639" s="182"/>
      <c r="E639" s="182"/>
      <c r="F639" s="182"/>
      <c r="G639" s="182"/>
      <c r="H639" s="182"/>
      <c r="I639" s="182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</row>
    <row r="640">
      <c r="A640" s="71"/>
      <c r="B640" s="182"/>
      <c r="C640" s="182"/>
      <c r="D640" s="182"/>
      <c r="E640" s="182"/>
      <c r="F640" s="182"/>
      <c r="G640" s="182"/>
      <c r="H640" s="182"/>
      <c r="I640" s="182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</row>
    <row r="641">
      <c r="A641" s="71"/>
      <c r="B641" s="182"/>
      <c r="C641" s="182"/>
      <c r="D641" s="182"/>
      <c r="E641" s="182"/>
      <c r="F641" s="182"/>
      <c r="G641" s="182"/>
      <c r="H641" s="182"/>
      <c r="I641" s="182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</row>
    <row r="642">
      <c r="A642" s="71"/>
      <c r="B642" s="182"/>
      <c r="C642" s="182"/>
      <c r="D642" s="182"/>
      <c r="E642" s="182"/>
      <c r="F642" s="182"/>
      <c r="G642" s="182"/>
      <c r="H642" s="182"/>
      <c r="I642" s="182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</row>
    <row r="643">
      <c r="A643" s="71"/>
      <c r="B643" s="182"/>
      <c r="C643" s="182"/>
      <c r="D643" s="182"/>
      <c r="E643" s="182"/>
      <c r="F643" s="182"/>
      <c r="G643" s="182"/>
      <c r="H643" s="182"/>
      <c r="I643" s="182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</row>
    <row r="644">
      <c r="A644" s="71"/>
      <c r="B644" s="182"/>
      <c r="C644" s="182"/>
      <c r="D644" s="182"/>
      <c r="E644" s="182"/>
      <c r="F644" s="182"/>
      <c r="G644" s="182"/>
      <c r="H644" s="182"/>
      <c r="I644" s="182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</row>
    <row r="645">
      <c r="A645" s="71"/>
      <c r="B645" s="182"/>
      <c r="C645" s="182"/>
      <c r="D645" s="182"/>
      <c r="E645" s="182"/>
      <c r="F645" s="182"/>
      <c r="G645" s="182"/>
      <c r="H645" s="182"/>
      <c r="I645" s="182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</row>
    <row r="646">
      <c r="A646" s="71"/>
      <c r="B646" s="182"/>
      <c r="C646" s="182"/>
      <c r="D646" s="182"/>
      <c r="E646" s="182"/>
      <c r="F646" s="182"/>
      <c r="G646" s="182"/>
      <c r="H646" s="182"/>
      <c r="I646" s="182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</row>
    <row r="647">
      <c r="A647" s="71"/>
      <c r="B647" s="182"/>
      <c r="C647" s="182"/>
      <c r="D647" s="182"/>
      <c r="E647" s="182"/>
      <c r="F647" s="182"/>
      <c r="G647" s="182"/>
      <c r="H647" s="182"/>
      <c r="I647" s="182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</row>
    <row r="648">
      <c r="A648" s="71"/>
      <c r="B648" s="182"/>
      <c r="C648" s="182"/>
      <c r="D648" s="182"/>
      <c r="E648" s="182"/>
      <c r="F648" s="182"/>
      <c r="G648" s="182"/>
      <c r="H648" s="182"/>
      <c r="I648" s="182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</row>
    <row r="649">
      <c r="A649" s="71"/>
      <c r="B649" s="182"/>
      <c r="C649" s="182"/>
      <c r="D649" s="182"/>
      <c r="E649" s="182"/>
      <c r="F649" s="182"/>
      <c r="G649" s="182"/>
      <c r="H649" s="182"/>
      <c r="I649" s="182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</row>
    <row r="650">
      <c r="A650" s="71"/>
      <c r="B650" s="182"/>
      <c r="C650" s="182"/>
      <c r="D650" s="182"/>
      <c r="E650" s="182"/>
      <c r="F650" s="182"/>
      <c r="G650" s="182"/>
      <c r="H650" s="182"/>
      <c r="I650" s="182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</row>
    <row r="651">
      <c r="A651" s="71"/>
      <c r="B651" s="182"/>
      <c r="C651" s="182"/>
      <c r="D651" s="182"/>
      <c r="E651" s="182"/>
      <c r="F651" s="182"/>
      <c r="G651" s="182"/>
      <c r="H651" s="182"/>
      <c r="I651" s="182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</row>
    <row r="652">
      <c r="A652" s="71"/>
      <c r="B652" s="182"/>
      <c r="C652" s="182"/>
      <c r="D652" s="182"/>
      <c r="E652" s="182"/>
      <c r="F652" s="182"/>
      <c r="G652" s="182"/>
      <c r="H652" s="182"/>
      <c r="I652" s="182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</row>
    <row r="653">
      <c r="A653" s="71"/>
      <c r="B653" s="182"/>
      <c r="C653" s="182"/>
      <c r="D653" s="182"/>
      <c r="E653" s="182"/>
      <c r="F653" s="182"/>
      <c r="G653" s="182"/>
      <c r="H653" s="182"/>
      <c r="I653" s="182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</row>
    <row r="654">
      <c r="A654" s="71"/>
      <c r="B654" s="182"/>
      <c r="C654" s="182"/>
      <c r="D654" s="182"/>
      <c r="E654" s="182"/>
      <c r="F654" s="182"/>
      <c r="G654" s="182"/>
      <c r="H654" s="182"/>
      <c r="I654" s="182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</row>
    <row r="655">
      <c r="A655" s="71"/>
      <c r="B655" s="182"/>
      <c r="C655" s="182"/>
      <c r="D655" s="182"/>
      <c r="E655" s="182"/>
      <c r="F655" s="182"/>
      <c r="G655" s="182"/>
      <c r="H655" s="182"/>
      <c r="I655" s="182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</row>
    <row r="656">
      <c r="A656" s="71"/>
      <c r="B656" s="182"/>
      <c r="C656" s="182"/>
      <c r="D656" s="182"/>
      <c r="E656" s="182"/>
      <c r="F656" s="182"/>
      <c r="G656" s="182"/>
      <c r="H656" s="182"/>
      <c r="I656" s="182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</row>
    <row r="657">
      <c r="A657" s="71"/>
      <c r="B657" s="182"/>
      <c r="C657" s="182"/>
      <c r="D657" s="182"/>
      <c r="E657" s="182"/>
      <c r="F657" s="182"/>
      <c r="G657" s="182"/>
      <c r="H657" s="182"/>
      <c r="I657" s="182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</row>
    <row r="658">
      <c r="A658" s="71"/>
      <c r="B658" s="182"/>
      <c r="C658" s="182"/>
      <c r="D658" s="182"/>
      <c r="E658" s="182"/>
      <c r="F658" s="182"/>
      <c r="G658" s="182"/>
      <c r="H658" s="182"/>
      <c r="I658" s="182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</row>
    <row r="659">
      <c r="A659" s="71"/>
      <c r="B659" s="182"/>
      <c r="C659" s="182"/>
      <c r="D659" s="182"/>
      <c r="E659" s="182"/>
      <c r="F659" s="182"/>
      <c r="G659" s="182"/>
      <c r="H659" s="182"/>
      <c r="I659" s="182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</row>
    <row r="660">
      <c r="A660" s="71"/>
      <c r="B660" s="182"/>
      <c r="C660" s="182"/>
      <c r="D660" s="182"/>
      <c r="E660" s="182"/>
      <c r="F660" s="182"/>
      <c r="G660" s="182"/>
      <c r="H660" s="182"/>
      <c r="I660" s="182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</row>
    <row r="661">
      <c r="A661" s="71"/>
      <c r="B661" s="182"/>
      <c r="C661" s="182"/>
      <c r="D661" s="182"/>
      <c r="E661" s="182"/>
      <c r="F661" s="182"/>
      <c r="G661" s="182"/>
      <c r="H661" s="182"/>
      <c r="I661" s="182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</row>
    <row r="662">
      <c r="A662" s="71"/>
      <c r="B662" s="182"/>
      <c r="C662" s="182"/>
      <c r="D662" s="182"/>
      <c r="E662" s="182"/>
      <c r="F662" s="182"/>
      <c r="G662" s="182"/>
      <c r="H662" s="182"/>
      <c r="I662" s="182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</row>
    <row r="663">
      <c r="A663" s="71"/>
      <c r="B663" s="182"/>
      <c r="C663" s="182"/>
      <c r="D663" s="182"/>
      <c r="E663" s="182"/>
      <c r="F663" s="182"/>
      <c r="G663" s="182"/>
      <c r="H663" s="182"/>
      <c r="I663" s="182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</row>
    <row r="664">
      <c r="A664" s="71"/>
      <c r="B664" s="182"/>
      <c r="C664" s="182"/>
      <c r="D664" s="182"/>
      <c r="E664" s="182"/>
      <c r="F664" s="182"/>
      <c r="G664" s="182"/>
      <c r="H664" s="182"/>
      <c r="I664" s="182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</row>
    <row r="665">
      <c r="A665" s="71"/>
      <c r="B665" s="182"/>
      <c r="C665" s="182"/>
      <c r="D665" s="182"/>
      <c r="E665" s="182"/>
      <c r="F665" s="182"/>
      <c r="G665" s="182"/>
      <c r="H665" s="182"/>
      <c r="I665" s="182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</row>
    <row r="666">
      <c r="A666" s="71"/>
      <c r="B666" s="182"/>
      <c r="C666" s="182"/>
      <c r="D666" s="182"/>
      <c r="E666" s="182"/>
      <c r="F666" s="182"/>
      <c r="G666" s="182"/>
      <c r="H666" s="182"/>
      <c r="I666" s="182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</row>
    <row r="667">
      <c r="A667" s="71"/>
      <c r="B667" s="182"/>
      <c r="C667" s="182"/>
      <c r="D667" s="182"/>
      <c r="E667" s="182"/>
      <c r="F667" s="182"/>
      <c r="G667" s="182"/>
      <c r="H667" s="182"/>
      <c r="I667" s="182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</row>
    <row r="668">
      <c r="A668" s="71"/>
      <c r="B668" s="182"/>
      <c r="C668" s="182"/>
      <c r="D668" s="182"/>
      <c r="E668" s="182"/>
      <c r="F668" s="182"/>
      <c r="G668" s="182"/>
      <c r="H668" s="182"/>
      <c r="I668" s="182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</row>
    <row r="669">
      <c r="A669" s="71"/>
      <c r="B669" s="182"/>
      <c r="C669" s="182"/>
      <c r="D669" s="182"/>
      <c r="E669" s="182"/>
      <c r="F669" s="182"/>
      <c r="G669" s="182"/>
      <c r="H669" s="182"/>
      <c r="I669" s="182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</row>
    <row r="670">
      <c r="A670" s="71"/>
      <c r="B670" s="182"/>
      <c r="C670" s="182"/>
      <c r="D670" s="182"/>
      <c r="E670" s="182"/>
      <c r="F670" s="182"/>
      <c r="G670" s="182"/>
      <c r="H670" s="182"/>
      <c r="I670" s="182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</row>
    <row r="671">
      <c r="A671" s="71"/>
      <c r="B671" s="182"/>
      <c r="C671" s="182"/>
      <c r="D671" s="182"/>
      <c r="E671" s="182"/>
      <c r="F671" s="182"/>
      <c r="G671" s="182"/>
      <c r="H671" s="182"/>
      <c r="I671" s="182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</row>
    <row r="672">
      <c r="A672" s="71"/>
      <c r="B672" s="182"/>
      <c r="C672" s="182"/>
      <c r="D672" s="182"/>
      <c r="E672" s="182"/>
      <c r="F672" s="182"/>
      <c r="G672" s="182"/>
      <c r="H672" s="182"/>
      <c r="I672" s="182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</row>
    <row r="673">
      <c r="A673" s="71"/>
      <c r="B673" s="182"/>
      <c r="C673" s="182"/>
      <c r="D673" s="182"/>
      <c r="E673" s="182"/>
      <c r="F673" s="182"/>
      <c r="G673" s="182"/>
      <c r="H673" s="182"/>
      <c r="I673" s="182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</row>
    <row r="674">
      <c r="A674" s="71"/>
      <c r="B674" s="182"/>
      <c r="C674" s="182"/>
      <c r="D674" s="182"/>
      <c r="E674" s="182"/>
      <c r="F674" s="182"/>
      <c r="G674" s="182"/>
      <c r="H674" s="182"/>
      <c r="I674" s="182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</row>
    <row r="675">
      <c r="A675" s="71"/>
      <c r="B675" s="182"/>
      <c r="C675" s="182"/>
      <c r="D675" s="182"/>
      <c r="E675" s="182"/>
      <c r="F675" s="182"/>
      <c r="G675" s="182"/>
      <c r="H675" s="182"/>
      <c r="I675" s="182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</row>
    <row r="676">
      <c r="A676" s="71"/>
      <c r="B676" s="182"/>
      <c r="C676" s="182"/>
      <c r="D676" s="182"/>
      <c r="E676" s="182"/>
      <c r="F676" s="182"/>
      <c r="G676" s="182"/>
      <c r="H676" s="182"/>
      <c r="I676" s="182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</row>
    <row r="677">
      <c r="A677" s="71"/>
      <c r="B677" s="182"/>
      <c r="C677" s="182"/>
      <c r="D677" s="182"/>
      <c r="E677" s="182"/>
      <c r="F677" s="182"/>
      <c r="G677" s="182"/>
      <c r="H677" s="182"/>
      <c r="I677" s="182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</row>
    <row r="678">
      <c r="A678" s="71"/>
      <c r="B678" s="182"/>
      <c r="C678" s="182"/>
      <c r="D678" s="182"/>
      <c r="E678" s="182"/>
      <c r="F678" s="182"/>
      <c r="G678" s="182"/>
      <c r="H678" s="182"/>
      <c r="I678" s="182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</row>
    <row r="679">
      <c r="A679" s="71"/>
      <c r="B679" s="182"/>
      <c r="C679" s="182"/>
      <c r="D679" s="182"/>
      <c r="E679" s="182"/>
      <c r="F679" s="182"/>
      <c r="G679" s="182"/>
      <c r="H679" s="182"/>
      <c r="I679" s="182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</row>
    <row r="680">
      <c r="A680" s="71"/>
      <c r="B680" s="182"/>
      <c r="C680" s="182"/>
      <c r="D680" s="182"/>
      <c r="E680" s="182"/>
      <c r="F680" s="182"/>
      <c r="G680" s="182"/>
      <c r="H680" s="182"/>
      <c r="I680" s="182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</row>
    <row r="681">
      <c r="A681" s="71"/>
      <c r="B681" s="182"/>
      <c r="C681" s="182"/>
      <c r="D681" s="182"/>
      <c r="E681" s="182"/>
      <c r="F681" s="182"/>
      <c r="G681" s="182"/>
      <c r="H681" s="182"/>
      <c r="I681" s="182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</row>
    <row r="682">
      <c r="A682" s="71"/>
      <c r="B682" s="182"/>
      <c r="C682" s="182"/>
      <c r="D682" s="182"/>
      <c r="E682" s="182"/>
      <c r="F682" s="182"/>
      <c r="G682" s="182"/>
      <c r="H682" s="182"/>
      <c r="I682" s="182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</row>
    <row r="683">
      <c r="A683" s="71"/>
      <c r="B683" s="182"/>
      <c r="C683" s="182"/>
      <c r="D683" s="182"/>
      <c r="E683" s="182"/>
      <c r="F683" s="182"/>
      <c r="G683" s="182"/>
      <c r="H683" s="182"/>
      <c r="I683" s="182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</row>
    <row r="684">
      <c r="A684" s="71"/>
      <c r="B684" s="182"/>
      <c r="C684" s="182"/>
      <c r="D684" s="182"/>
      <c r="E684" s="182"/>
      <c r="F684" s="182"/>
      <c r="G684" s="182"/>
      <c r="H684" s="182"/>
      <c r="I684" s="182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</row>
    <row r="685">
      <c r="A685" s="71"/>
      <c r="B685" s="182"/>
      <c r="C685" s="182"/>
      <c r="D685" s="182"/>
      <c r="E685" s="182"/>
      <c r="F685" s="182"/>
      <c r="G685" s="182"/>
      <c r="H685" s="182"/>
      <c r="I685" s="182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</row>
    <row r="686">
      <c r="A686" s="71"/>
      <c r="B686" s="182"/>
      <c r="C686" s="182"/>
      <c r="D686" s="182"/>
      <c r="E686" s="182"/>
      <c r="F686" s="182"/>
      <c r="G686" s="182"/>
      <c r="H686" s="182"/>
      <c r="I686" s="182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</row>
    <row r="687">
      <c r="A687" s="71"/>
      <c r="B687" s="182"/>
      <c r="C687" s="182"/>
      <c r="D687" s="182"/>
      <c r="E687" s="182"/>
      <c r="F687" s="182"/>
      <c r="G687" s="182"/>
      <c r="H687" s="182"/>
      <c r="I687" s="182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</row>
    <row r="688">
      <c r="A688" s="71"/>
      <c r="B688" s="182"/>
      <c r="C688" s="182"/>
      <c r="D688" s="182"/>
      <c r="E688" s="182"/>
      <c r="F688" s="182"/>
      <c r="G688" s="182"/>
      <c r="H688" s="182"/>
      <c r="I688" s="182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</row>
    <row r="689">
      <c r="A689" s="71"/>
      <c r="B689" s="182"/>
      <c r="C689" s="182"/>
      <c r="D689" s="182"/>
      <c r="E689" s="182"/>
      <c r="F689" s="182"/>
      <c r="G689" s="182"/>
      <c r="H689" s="182"/>
      <c r="I689" s="182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</row>
    <row r="690">
      <c r="A690" s="71"/>
      <c r="B690" s="182"/>
      <c r="C690" s="182"/>
      <c r="D690" s="182"/>
      <c r="E690" s="182"/>
      <c r="F690" s="182"/>
      <c r="G690" s="182"/>
      <c r="H690" s="182"/>
      <c r="I690" s="182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</row>
    <row r="691">
      <c r="A691" s="71"/>
      <c r="B691" s="182"/>
      <c r="C691" s="182"/>
      <c r="D691" s="182"/>
      <c r="E691" s="182"/>
      <c r="F691" s="182"/>
      <c r="G691" s="182"/>
      <c r="H691" s="182"/>
      <c r="I691" s="182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</row>
    <row r="692">
      <c r="A692" s="71"/>
      <c r="B692" s="182"/>
      <c r="C692" s="182"/>
      <c r="D692" s="182"/>
      <c r="E692" s="182"/>
      <c r="F692" s="182"/>
      <c r="G692" s="182"/>
      <c r="H692" s="182"/>
      <c r="I692" s="182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</row>
    <row r="693">
      <c r="A693" s="71"/>
      <c r="B693" s="182"/>
      <c r="C693" s="182"/>
      <c r="D693" s="182"/>
      <c r="E693" s="182"/>
      <c r="F693" s="182"/>
      <c r="G693" s="182"/>
      <c r="H693" s="182"/>
      <c r="I693" s="182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</row>
    <row r="694">
      <c r="A694" s="71"/>
      <c r="B694" s="182"/>
      <c r="C694" s="182"/>
      <c r="D694" s="182"/>
      <c r="E694" s="182"/>
      <c r="F694" s="182"/>
      <c r="G694" s="182"/>
      <c r="H694" s="182"/>
      <c r="I694" s="182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</row>
    <row r="695">
      <c r="A695" s="71"/>
      <c r="B695" s="182"/>
      <c r="C695" s="182"/>
      <c r="D695" s="182"/>
      <c r="E695" s="182"/>
      <c r="F695" s="182"/>
      <c r="G695" s="182"/>
      <c r="H695" s="182"/>
      <c r="I695" s="182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</row>
    <row r="696">
      <c r="A696" s="71"/>
      <c r="B696" s="182"/>
      <c r="C696" s="182"/>
      <c r="D696" s="182"/>
      <c r="E696" s="182"/>
      <c r="F696" s="182"/>
      <c r="G696" s="182"/>
      <c r="H696" s="182"/>
      <c r="I696" s="182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</row>
    <row r="697">
      <c r="A697" s="71"/>
      <c r="B697" s="182"/>
      <c r="C697" s="182"/>
      <c r="D697" s="182"/>
      <c r="E697" s="182"/>
      <c r="F697" s="182"/>
      <c r="G697" s="182"/>
      <c r="H697" s="182"/>
      <c r="I697" s="182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</row>
    <row r="698">
      <c r="A698" s="71"/>
      <c r="B698" s="182"/>
      <c r="C698" s="182"/>
      <c r="D698" s="182"/>
      <c r="E698" s="182"/>
      <c r="F698" s="182"/>
      <c r="G698" s="182"/>
      <c r="H698" s="182"/>
      <c r="I698" s="182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</row>
    <row r="699">
      <c r="A699" s="71"/>
      <c r="B699" s="182"/>
      <c r="C699" s="182"/>
      <c r="D699" s="182"/>
      <c r="E699" s="182"/>
      <c r="F699" s="182"/>
      <c r="G699" s="182"/>
      <c r="H699" s="182"/>
      <c r="I699" s="182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</row>
    <row r="700">
      <c r="A700" s="71"/>
      <c r="B700" s="182"/>
      <c r="C700" s="182"/>
      <c r="D700" s="182"/>
      <c r="E700" s="182"/>
      <c r="F700" s="182"/>
      <c r="G700" s="182"/>
      <c r="H700" s="182"/>
      <c r="I700" s="182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</row>
    <row r="701">
      <c r="A701" s="71"/>
      <c r="B701" s="182"/>
      <c r="C701" s="182"/>
      <c r="D701" s="182"/>
      <c r="E701" s="182"/>
      <c r="F701" s="182"/>
      <c r="G701" s="182"/>
      <c r="H701" s="182"/>
      <c r="I701" s="182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</row>
    <row r="702">
      <c r="A702" s="71"/>
      <c r="B702" s="182"/>
      <c r="C702" s="182"/>
      <c r="D702" s="182"/>
      <c r="E702" s="182"/>
      <c r="F702" s="182"/>
      <c r="G702" s="182"/>
      <c r="H702" s="182"/>
      <c r="I702" s="182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</row>
    <row r="703">
      <c r="A703" s="71"/>
      <c r="B703" s="182"/>
      <c r="C703" s="182"/>
      <c r="D703" s="182"/>
      <c r="E703" s="182"/>
      <c r="F703" s="182"/>
      <c r="G703" s="182"/>
      <c r="H703" s="182"/>
      <c r="I703" s="182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</row>
    <row r="704">
      <c r="A704" s="71"/>
      <c r="B704" s="182"/>
      <c r="C704" s="182"/>
      <c r="D704" s="182"/>
      <c r="E704" s="182"/>
      <c r="F704" s="182"/>
      <c r="G704" s="182"/>
      <c r="H704" s="182"/>
      <c r="I704" s="182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</row>
    <row r="705">
      <c r="A705" s="71"/>
      <c r="B705" s="182"/>
      <c r="C705" s="182"/>
      <c r="D705" s="182"/>
      <c r="E705" s="182"/>
      <c r="F705" s="182"/>
      <c r="G705" s="182"/>
      <c r="H705" s="182"/>
      <c r="I705" s="182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</row>
    <row r="706">
      <c r="A706" s="71"/>
      <c r="B706" s="182"/>
      <c r="C706" s="182"/>
      <c r="D706" s="182"/>
      <c r="E706" s="182"/>
      <c r="F706" s="182"/>
      <c r="G706" s="182"/>
      <c r="H706" s="182"/>
      <c r="I706" s="182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</row>
    <row r="707">
      <c r="A707" s="71"/>
      <c r="B707" s="182"/>
      <c r="C707" s="182"/>
      <c r="D707" s="182"/>
      <c r="E707" s="182"/>
      <c r="F707" s="182"/>
      <c r="G707" s="182"/>
      <c r="H707" s="182"/>
      <c r="I707" s="182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</row>
    <row r="708">
      <c r="A708" s="71"/>
      <c r="B708" s="182"/>
      <c r="C708" s="182"/>
      <c r="D708" s="182"/>
      <c r="E708" s="182"/>
      <c r="F708" s="182"/>
      <c r="G708" s="182"/>
      <c r="H708" s="182"/>
      <c r="I708" s="182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</row>
    <row r="709">
      <c r="A709" s="71"/>
      <c r="B709" s="182"/>
      <c r="C709" s="182"/>
      <c r="D709" s="182"/>
      <c r="E709" s="182"/>
      <c r="F709" s="182"/>
      <c r="G709" s="182"/>
      <c r="H709" s="182"/>
      <c r="I709" s="182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</row>
    <row r="710">
      <c r="A710" s="71"/>
      <c r="B710" s="182"/>
      <c r="C710" s="182"/>
      <c r="D710" s="182"/>
      <c r="E710" s="182"/>
      <c r="F710" s="182"/>
      <c r="G710" s="182"/>
      <c r="H710" s="182"/>
      <c r="I710" s="182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</row>
    <row r="711">
      <c r="A711" s="71"/>
      <c r="B711" s="182"/>
      <c r="C711" s="182"/>
      <c r="D711" s="182"/>
      <c r="E711" s="182"/>
      <c r="F711" s="182"/>
      <c r="G711" s="182"/>
      <c r="H711" s="182"/>
      <c r="I711" s="182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</row>
    <row r="712">
      <c r="A712" s="71"/>
      <c r="B712" s="182"/>
      <c r="C712" s="182"/>
      <c r="D712" s="182"/>
      <c r="E712" s="182"/>
      <c r="F712" s="182"/>
      <c r="G712" s="182"/>
      <c r="H712" s="182"/>
      <c r="I712" s="182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</row>
    <row r="713">
      <c r="A713" s="71"/>
      <c r="B713" s="182"/>
      <c r="C713" s="182"/>
      <c r="D713" s="182"/>
      <c r="E713" s="182"/>
      <c r="F713" s="182"/>
      <c r="G713" s="182"/>
      <c r="H713" s="182"/>
      <c r="I713" s="182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</row>
    <row r="714">
      <c r="A714" s="71"/>
      <c r="B714" s="182"/>
      <c r="C714" s="182"/>
      <c r="D714" s="182"/>
      <c r="E714" s="182"/>
      <c r="F714" s="182"/>
      <c r="G714" s="182"/>
      <c r="H714" s="182"/>
      <c r="I714" s="182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</row>
    <row r="715">
      <c r="A715" s="71"/>
      <c r="B715" s="182"/>
      <c r="C715" s="182"/>
      <c r="D715" s="182"/>
      <c r="E715" s="182"/>
      <c r="F715" s="182"/>
      <c r="G715" s="182"/>
      <c r="H715" s="182"/>
      <c r="I715" s="182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</row>
    <row r="716">
      <c r="A716" s="71"/>
      <c r="B716" s="182"/>
      <c r="C716" s="182"/>
      <c r="D716" s="182"/>
      <c r="E716" s="182"/>
      <c r="F716" s="182"/>
      <c r="G716" s="182"/>
      <c r="H716" s="182"/>
      <c r="I716" s="182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</row>
    <row r="717">
      <c r="A717" s="71"/>
      <c r="B717" s="182"/>
      <c r="C717" s="182"/>
      <c r="D717" s="182"/>
      <c r="E717" s="182"/>
      <c r="F717" s="182"/>
      <c r="G717" s="182"/>
      <c r="H717" s="182"/>
      <c r="I717" s="182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</row>
    <row r="718">
      <c r="A718" s="71"/>
      <c r="B718" s="182"/>
      <c r="C718" s="182"/>
      <c r="D718" s="182"/>
      <c r="E718" s="182"/>
      <c r="F718" s="182"/>
      <c r="G718" s="182"/>
      <c r="H718" s="182"/>
      <c r="I718" s="182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</row>
    <row r="719">
      <c r="A719" s="71"/>
      <c r="B719" s="182"/>
      <c r="C719" s="182"/>
      <c r="D719" s="182"/>
      <c r="E719" s="182"/>
      <c r="F719" s="182"/>
      <c r="G719" s="182"/>
      <c r="H719" s="182"/>
      <c r="I719" s="182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</row>
    <row r="720">
      <c r="A720" s="71"/>
      <c r="B720" s="182"/>
      <c r="C720" s="182"/>
      <c r="D720" s="182"/>
      <c r="E720" s="182"/>
      <c r="F720" s="182"/>
      <c r="G720" s="182"/>
      <c r="H720" s="182"/>
      <c r="I720" s="182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</row>
    <row r="721">
      <c r="A721" s="71"/>
      <c r="B721" s="182"/>
      <c r="C721" s="182"/>
      <c r="D721" s="182"/>
      <c r="E721" s="182"/>
      <c r="F721" s="182"/>
      <c r="G721" s="182"/>
      <c r="H721" s="182"/>
      <c r="I721" s="182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</row>
    <row r="722">
      <c r="A722" s="71"/>
      <c r="B722" s="182"/>
      <c r="C722" s="182"/>
      <c r="D722" s="182"/>
      <c r="E722" s="182"/>
      <c r="F722" s="182"/>
      <c r="G722" s="182"/>
      <c r="H722" s="182"/>
      <c r="I722" s="182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</row>
    <row r="723">
      <c r="A723" s="71"/>
      <c r="B723" s="182"/>
      <c r="C723" s="182"/>
      <c r="D723" s="182"/>
      <c r="E723" s="182"/>
      <c r="F723" s="182"/>
      <c r="G723" s="182"/>
      <c r="H723" s="182"/>
      <c r="I723" s="182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</row>
    <row r="724">
      <c r="A724" s="71"/>
      <c r="B724" s="182"/>
      <c r="C724" s="182"/>
      <c r="D724" s="182"/>
      <c r="E724" s="182"/>
      <c r="F724" s="182"/>
      <c r="G724" s="182"/>
      <c r="H724" s="182"/>
      <c r="I724" s="182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</row>
    <row r="725">
      <c r="A725" s="71"/>
      <c r="B725" s="182"/>
      <c r="C725" s="182"/>
      <c r="D725" s="182"/>
      <c r="E725" s="182"/>
      <c r="F725" s="182"/>
      <c r="G725" s="182"/>
      <c r="H725" s="182"/>
      <c r="I725" s="182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</row>
    <row r="726">
      <c r="A726" s="71"/>
      <c r="B726" s="182"/>
      <c r="C726" s="182"/>
      <c r="D726" s="182"/>
      <c r="E726" s="182"/>
      <c r="F726" s="182"/>
      <c r="G726" s="182"/>
      <c r="H726" s="182"/>
      <c r="I726" s="182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</row>
    <row r="727">
      <c r="A727" s="71"/>
      <c r="B727" s="182"/>
      <c r="C727" s="182"/>
      <c r="D727" s="182"/>
      <c r="E727" s="182"/>
      <c r="F727" s="182"/>
      <c r="G727" s="182"/>
      <c r="H727" s="182"/>
      <c r="I727" s="182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</row>
    <row r="728">
      <c r="A728" s="71"/>
      <c r="B728" s="182"/>
      <c r="C728" s="182"/>
      <c r="D728" s="182"/>
      <c r="E728" s="182"/>
      <c r="F728" s="182"/>
      <c r="G728" s="182"/>
      <c r="H728" s="182"/>
      <c r="I728" s="182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</row>
    <row r="729">
      <c r="A729" s="71"/>
      <c r="B729" s="182"/>
      <c r="C729" s="182"/>
      <c r="D729" s="182"/>
      <c r="E729" s="182"/>
      <c r="F729" s="182"/>
      <c r="G729" s="182"/>
      <c r="H729" s="182"/>
      <c r="I729" s="182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</row>
    <row r="730">
      <c r="A730" s="71"/>
      <c r="B730" s="182"/>
      <c r="C730" s="182"/>
      <c r="D730" s="182"/>
      <c r="E730" s="182"/>
      <c r="F730" s="182"/>
      <c r="G730" s="182"/>
      <c r="H730" s="182"/>
      <c r="I730" s="182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</row>
    <row r="731">
      <c r="A731" s="71"/>
      <c r="B731" s="182"/>
      <c r="C731" s="182"/>
      <c r="D731" s="182"/>
      <c r="E731" s="182"/>
      <c r="F731" s="182"/>
      <c r="G731" s="182"/>
      <c r="H731" s="182"/>
      <c r="I731" s="182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</row>
    <row r="732">
      <c r="A732" s="71"/>
      <c r="B732" s="182"/>
      <c r="C732" s="182"/>
      <c r="D732" s="182"/>
      <c r="E732" s="182"/>
      <c r="F732" s="182"/>
      <c r="G732" s="182"/>
      <c r="H732" s="182"/>
      <c r="I732" s="182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</row>
    <row r="733">
      <c r="A733" s="71"/>
      <c r="B733" s="182"/>
      <c r="C733" s="182"/>
      <c r="D733" s="182"/>
      <c r="E733" s="182"/>
      <c r="F733" s="182"/>
      <c r="G733" s="182"/>
      <c r="H733" s="182"/>
      <c r="I733" s="182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</row>
    <row r="734">
      <c r="A734" s="71"/>
      <c r="B734" s="182"/>
      <c r="C734" s="182"/>
      <c r="D734" s="182"/>
      <c r="E734" s="182"/>
      <c r="F734" s="182"/>
      <c r="G734" s="182"/>
      <c r="H734" s="182"/>
      <c r="I734" s="182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</row>
    <row r="735">
      <c r="A735" s="71"/>
      <c r="B735" s="182"/>
      <c r="C735" s="182"/>
      <c r="D735" s="182"/>
      <c r="E735" s="182"/>
      <c r="F735" s="182"/>
      <c r="G735" s="182"/>
      <c r="H735" s="182"/>
      <c r="I735" s="182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</row>
    <row r="736">
      <c r="A736" s="71"/>
      <c r="B736" s="182"/>
      <c r="C736" s="182"/>
      <c r="D736" s="182"/>
      <c r="E736" s="182"/>
      <c r="F736" s="182"/>
      <c r="G736" s="182"/>
      <c r="H736" s="182"/>
      <c r="I736" s="182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</row>
    <row r="737">
      <c r="A737" s="71"/>
      <c r="B737" s="182"/>
      <c r="C737" s="182"/>
      <c r="D737" s="182"/>
      <c r="E737" s="182"/>
      <c r="F737" s="182"/>
      <c r="G737" s="182"/>
      <c r="H737" s="182"/>
      <c r="I737" s="182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</row>
    <row r="738">
      <c r="A738" s="71"/>
      <c r="B738" s="182"/>
      <c r="C738" s="182"/>
      <c r="D738" s="182"/>
      <c r="E738" s="182"/>
      <c r="F738" s="182"/>
      <c r="G738" s="182"/>
      <c r="H738" s="182"/>
      <c r="I738" s="182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</row>
    <row r="739">
      <c r="A739" s="71"/>
      <c r="B739" s="182"/>
      <c r="C739" s="182"/>
      <c r="D739" s="182"/>
      <c r="E739" s="182"/>
      <c r="F739" s="182"/>
      <c r="G739" s="182"/>
      <c r="H739" s="182"/>
      <c r="I739" s="182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</row>
    <row r="740">
      <c r="A740" s="71"/>
      <c r="B740" s="182"/>
      <c r="C740" s="182"/>
      <c r="D740" s="182"/>
      <c r="E740" s="182"/>
      <c r="F740" s="182"/>
      <c r="G740" s="182"/>
      <c r="H740" s="182"/>
      <c r="I740" s="182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</row>
    <row r="741">
      <c r="A741" s="71"/>
      <c r="B741" s="182"/>
      <c r="C741" s="182"/>
      <c r="D741" s="182"/>
      <c r="E741" s="182"/>
      <c r="F741" s="182"/>
      <c r="G741" s="182"/>
      <c r="H741" s="182"/>
      <c r="I741" s="182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</row>
    <row r="742">
      <c r="A742" s="71"/>
      <c r="B742" s="182"/>
      <c r="C742" s="182"/>
      <c r="D742" s="182"/>
      <c r="E742" s="182"/>
      <c r="F742" s="182"/>
      <c r="G742" s="182"/>
      <c r="H742" s="182"/>
      <c r="I742" s="182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</row>
    <row r="743">
      <c r="A743" s="71"/>
      <c r="B743" s="182"/>
      <c r="C743" s="182"/>
      <c r="D743" s="182"/>
      <c r="E743" s="182"/>
      <c r="F743" s="182"/>
      <c r="G743" s="182"/>
      <c r="H743" s="182"/>
      <c r="I743" s="182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</row>
    <row r="744">
      <c r="A744" s="71"/>
      <c r="B744" s="182"/>
      <c r="C744" s="182"/>
      <c r="D744" s="182"/>
      <c r="E744" s="182"/>
      <c r="F744" s="182"/>
      <c r="G744" s="182"/>
      <c r="H744" s="182"/>
      <c r="I744" s="182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</row>
    <row r="745">
      <c r="A745" s="71"/>
      <c r="B745" s="182"/>
      <c r="C745" s="182"/>
      <c r="D745" s="182"/>
      <c r="E745" s="182"/>
      <c r="F745" s="182"/>
      <c r="G745" s="182"/>
      <c r="H745" s="182"/>
      <c r="I745" s="182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</row>
    <row r="746">
      <c r="A746" s="71"/>
      <c r="B746" s="182"/>
      <c r="C746" s="182"/>
      <c r="D746" s="182"/>
      <c r="E746" s="182"/>
      <c r="F746" s="182"/>
      <c r="G746" s="182"/>
      <c r="H746" s="182"/>
      <c r="I746" s="182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</row>
    <row r="747">
      <c r="A747" s="71"/>
      <c r="B747" s="182"/>
      <c r="C747" s="182"/>
      <c r="D747" s="182"/>
      <c r="E747" s="182"/>
      <c r="F747" s="182"/>
      <c r="G747" s="182"/>
      <c r="H747" s="182"/>
      <c r="I747" s="182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</row>
    <row r="748">
      <c r="A748" s="71"/>
      <c r="B748" s="182"/>
      <c r="C748" s="182"/>
      <c r="D748" s="182"/>
      <c r="E748" s="182"/>
      <c r="F748" s="182"/>
      <c r="G748" s="182"/>
      <c r="H748" s="182"/>
      <c r="I748" s="182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</row>
    <row r="749">
      <c r="A749" s="71"/>
      <c r="B749" s="182"/>
      <c r="C749" s="182"/>
      <c r="D749" s="182"/>
      <c r="E749" s="182"/>
      <c r="F749" s="182"/>
      <c r="G749" s="182"/>
      <c r="H749" s="182"/>
      <c r="I749" s="182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</row>
    <row r="750">
      <c r="A750" s="71"/>
      <c r="B750" s="182"/>
      <c r="C750" s="182"/>
      <c r="D750" s="182"/>
      <c r="E750" s="182"/>
      <c r="F750" s="182"/>
      <c r="G750" s="182"/>
      <c r="H750" s="182"/>
      <c r="I750" s="182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</row>
    <row r="751">
      <c r="A751" s="71"/>
      <c r="B751" s="182"/>
      <c r="C751" s="182"/>
      <c r="D751" s="182"/>
      <c r="E751" s="182"/>
      <c r="F751" s="182"/>
      <c r="G751" s="182"/>
      <c r="H751" s="182"/>
      <c r="I751" s="182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</row>
    <row r="752">
      <c r="A752" s="71"/>
      <c r="B752" s="182"/>
      <c r="C752" s="182"/>
      <c r="D752" s="182"/>
      <c r="E752" s="182"/>
      <c r="F752" s="182"/>
      <c r="G752" s="182"/>
      <c r="H752" s="182"/>
      <c r="I752" s="182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</row>
    <row r="753">
      <c r="A753" s="71"/>
      <c r="B753" s="182"/>
      <c r="C753" s="182"/>
      <c r="D753" s="182"/>
      <c r="E753" s="182"/>
      <c r="F753" s="182"/>
      <c r="G753" s="182"/>
      <c r="H753" s="182"/>
      <c r="I753" s="182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</row>
    <row r="754">
      <c r="A754" s="71"/>
      <c r="B754" s="182"/>
      <c r="C754" s="182"/>
      <c r="D754" s="182"/>
      <c r="E754" s="182"/>
      <c r="F754" s="182"/>
      <c r="G754" s="182"/>
      <c r="H754" s="182"/>
      <c r="I754" s="182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</row>
    <row r="755">
      <c r="A755" s="71"/>
      <c r="B755" s="182"/>
      <c r="C755" s="182"/>
      <c r="D755" s="182"/>
      <c r="E755" s="182"/>
      <c r="F755" s="182"/>
      <c r="G755" s="182"/>
      <c r="H755" s="182"/>
      <c r="I755" s="182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</row>
    <row r="756">
      <c r="A756" s="71"/>
      <c r="B756" s="182"/>
      <c r="C756" s="182"/>
      <c r="D756" s="182"/>
      <c r="E756" s="182"/>
      <c r="F756" s="182"/>
      <c r="G756" s="182"/>
      <c r="H756" s="182"/>
      <c r="I756" s="182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</row>
    <row r="757">
      <c r="A757" s="71"/>
      <c r="B757" s="182"/>
      <c r="C757" s="182"/>
      <c r="D757" s="182"/>
      <c r="E757" s="182"/>
      <c r="F757" s="182"/>
      <c r="G757" s="182"/>
      <c r="H757" s="182"/>
      <c r="I757" s="182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</row>
    <row r="758">
      <c r="A758" s="71"/>
      <c r="B758" s="182"/>
      <c r="C758" s="182"/>
      <c r="D758" s="182"/>
      <c r="E758" s="182"/>
      <c r="F758" s="182"/>
      <c r="G758" s="182"/>
      <c r="H758" s="182"/>
      <c r="I758" s="182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</row>
    <row r="759">
      <c r="A759" s="71"/>
      <c r="B759" s="182"/>
      <c r="C759" s="182"/>
      <c r="D759" s="182"/>
      <c r="E759" s="182"/>
      <c r="F759" s="182"/>
      <c r="G759" s="182"/>
      <c r="H759" s="182"/>
      <c r="I759" s="182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</row>
    <row r="760">
      <c r="A760" s="71"/>
      <c r="B760" s="182"/>
      <c r="C760" s="182"/>
      <c r="D760" s="182"/>
      <c r="E760" s="182"/>
      <c r="F760" s="182"/>
      <c r="G760" s="182"/>
      <c r="H760" s="182"/>
      <c r="I760" s="182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</row>
    <row r="761">
      <c r="A761" s="71"/>
      <c r="B761" s="182"/>
      <c r="C761" s="182"/>
      <c r="D761" s="182"/>
      <c r="E761" s="182"/>
      <c r="F761" s="182"/>
      <c r="G761" s="182"/>
      <c r="H761" s="182"/>
      <c r="I761" s="182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</row>
    <row r="762">
      <c r="A762" s="71"/>
      <c r="B762" s="182"/>
      <c r="C762" s="182"/>
      <c r="D762" s="182"/>
      <c r="E762" s="182"/>
      <c r="F762" s="182"/>
      <c r="G762" s="182"/>
      <c r="H762" s="182"/>
      <c r="I762" s="182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</row>
    <row r="763">
      <c r="A763" s="71"/>
      <c r="B763" s="182"/>
      <c r="C763" s="182"/>
      <c r="D763" s="182"/>
      <c r="E763" s="182"/>
      <c r="F763" s="182"/>
      <c r="G763" s="182"/>
      <c r="H763" s="182"/>
      <c r="I763" s="182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</row>
    <row r="764">
      <c r="A764" s="71"/>
      <c r="B764" s="182"/>
      <c r="C764" s="182"/>
      <c r="D764" s="182"/>
      <c r="E764" s="182"/>
      <c r="F764" s="182"/>
      <c r="G764" s="182"/>
      <c r="H764" s="182"/>
      <c r="I764" s="182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</row>
    <row r="765">
      <c r="A765" s="71"/>
      <c r="B765" s="182"/>
      <c r="C765" s="182"/>
      <c r="D765" s="182"/>
      <c r="E765" s="182"/>
      <c r="F765" s="182"/>
      <c r="G765" s="182"/>
      <c r="H765" s="182"/>
      <c r="I765" s="182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</row>
    <row r="766">
      <c r="A766" s="71"/>
      <c r="B766" s="182"/>
      <c r="C766" s="182"/>
      <c r="D766" s="182"/>
      <c r="E766" s="182"/>
      <c r="F766" s="182"/>
      <c r="G766" s="182"/>
      <c r="H766" s="182"/>
      <c r="I766" s="182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</row>
    <row r="767">
      <c r="A767" s="71"/>
      <c r="B767" s="182"/>
      <c r="C767" s="182"/>
      <c r="D767" s="182"/>
      <c r="E767" s="182"/>
      <c r="F767" s="182"/>
      <c r="G767" s="182"/>
      <c r="H767" s="182"/>
      <c r="I767" s="182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</row>
    <row r="768">
      <c r="A768" s="71"/>
      <c r="B768" s="182"/>
      <c r="C768" s="182"/>
      <c r="D768" s="182"/>
      <c r="E768" s="182"/>
      <c r="F768" s="182"/>
      <c r="G768" s="182"/>
      <c r="H768" s="182"/>
      <c r="I768" s="182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</row>
    <row r="769">
      <c r="A769" s="71"/>
      <c r="B769" s="182"/>
      <c r="C769" s="182"/>
      <c r="D769" s="182"/>
      <c r="E769" s="182"/>
      <c r="F769" s="182"/>
      <c r="G769" s="182"/>
      <c r="H769" s="182"/>
      <c r="I769" s="182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</row>
    <row r="770">
      <c r="A770" s="71"/>
      <c r="B770" s="182"/>
      <c r="C770" s="182"/>
      <c r="D770" s="182"/>
      <c r="E770" s="182"/>
      <c r="F770" s="182"/>
      <c r="G770" s="182"/>
      <c r="H770" s="182"/>
      <c r="I770" s="182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</row>
    <row r="771">
      <c r="A771" s="71"/>
      <c r="B771" s="182"/>
      <c r="C771" s="182"/>
      <c r="D771" s="182"/>
      <c r="E771" s="182"/>
      <c r="F771" s="182"/>
      <c r="G771" s="182"/>
      <c r="H771" s="182"/>
      <c r="I771" s="182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</row>
    <row r="772">
      <c r="A772" s="71"/>
      <c r="B772" s="182"/>
      <c r="C772" s="182"/>
      <c r="D772" s="182"/>
      <c r="E772" s="182"/>
      <c r="F772" s="182"/>
      <c r="G772" s="182"/>
      <c r="H772" s="182"/>
      <c r="I772" s="182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</row>
    <row r="773">
      <c r="A773" s="71"/>
      <c r="B773" s="182"/>
      <c r="C773" s="182"/>
      <c r="D773" s="182"/>
      <c r="E773" s="182"/>
      <c r="F773" s="182"/>
      <c r="G773" s="182"/>
      <c r="H773" s="182"/>
      <c r="I773" s="182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</row>
    <row r="774">
      <c r="A774" s="71"/>
      <c r="B774" s="182"/>
      <c r="C774" s="182"/>
      <c r="D774" s="182"/>
      <c r="E774" s="182"/>
      <c r="F774" s="182"/>
      <c r="G774" s="182"/>
      <c r="H774" s="182"/>
      <c r="I774" s="182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</row>
    <row r="775">
      <c r="A775" s="71"/>
      <c r="B775" s="182"/>
      <c r="C775" s="182"/>
      <c r="D775" s="182"/>
      <c r="E775" s="182"/>
      <c r="F775" s="182"/>
      <c r="G775" s="182"/>
      <c r="H775" s="182"/>
      <c r="I775" s="182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</row>
    <row r="776">
      <c r="A776" s="71"/>
      <c r="B776" s="182"/>
      <c r="C776" s="182"/>
      <c r="D776" s="182"/>
      <c r="E776" s="182"/>
      <c r="F776" s="182"/>
      <c r="G776" s="182"/>
      <c r="H776" s="182"/>
      <c r="I776" s="182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</row>
    <row r="777">
      <c r="A777" s="71"/>
      <c r="B777" s="182"/>
      <c r="C777" s="182"/>
      <c r="D777" s="182"/>
      <c r="E777" s="182"/>
      <c r="F777" s="182"/>
      <c r="G777" s="182"/>
      <c r="H777" s="182"/>
      <c r="I777" s="182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</row>
    <row r="778">
      <c r="A778" s="71"/>
      <c r="B778" s="182"/>
      <c r="C778" s="182"/>
      <c r="D778" s="182"/>
      <c r="E778" s="182"/>
      <c r="F778" s="182"/>
      <c r="G778" s="182"/>
      <c r="H778" s="182"/>
      <c r="I778" s="182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</row>
    <row r="779">
      <c r="A779" s="71"/>
      <c r="B779" s="182"/>
      <c r="C779" s="182"/>
      <c r="D779" s="182"/>
      <c r="E779" s="182"/>
      <c r="F779" s="182"/>
      <c r="G779" s="182"/>
      <c r="H779" s="182"/>
      <c r="I779" s="182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</row>
    <row r="780">
      <c r="A780" s="71"/>
      <c r="B780" s="182"/>
      <c r="C780" s="182"/>
      <c r="D780" s="182"/>
      <c r="E780" s="182"/>
      <c r="F780" s="182"/>
      <c r="G780" s="182"/>
      <c r="H780" s="182"/>
      <c r="I780" s="182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</row>
    <row r="781">
      <c r="A781" s="71"/>
      <c r="B781" s="182"/>
      <c r="C781" s="182"/>
      <c r="D781" s="182"/>
      <c r="E781" s="182"/>
      <c r="F781" s="182"/>
      <c r="G781" s="182"/>
      <c r="H781" s="182"/>
      <c r="I781" s="182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</row>
    <row r="782">
      <c r="A782" s="71"/>
      <c r="B782" s="182"/>
      <c r="C782" s="182"/>
      <c r="D782" s="182"/>
      <c r="E782" s="182"/>
      <c r="F782" s="182"/>
      <c r="G782" s="182"/>
      <c r="H782" s="182"/>
      <c r="I782" s="182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</row>
    <row r="783">
      <c r="A783" s="71"/>
      <c r="B783" s="182"/>
      <c r="C783" s="182"/>
      <c r="D783" s="182"/>
      <c r="E783" s="182"/>
      <c r="F783" s="182"/>
      <c r="G783" s="182"/>
      <c r="H783" s="182"/>
      <c r="I783" s="182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</row>
    <row r="784">
      <c r="A784" s="71"/>
      <c r="B784" s="182"/>
      <c r="C784" s="182"/>
      <c r="D784" s="182"/>
      <c r="E784" s="182"/>
      <c r="F784" s="182"/>
      <c r="G784" s="182"/>
      <c r="H784" s="182"/>
      <c r="I784" s="182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</row>
    <row r="785">
      <c r="A785" s="71"/>
      <c r="B785" s="182"/>
      <c r="C785" s="182"/>
      <c r="D785" s="182"/>
      <c r="E785" s="182"/>
      <c r="F785" s="182"/>
      <c r="G785" s="182"/>
      <c r="H785" s="182"/>
      <c r="I785" s="182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</row>
    <row r="786">
      <c r="A786" s="71"/>
      <c r="B786" s="182"/>
      <c r="C786" s="182"/>
      <c r="D786" s="182"/>
      <c r="E786" s="182"/>
      <c r="F786" s="182"/>
      <c r="G786" s="182"/>
      <c r="H786" s="182"/>
      <c r="I786" s="182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</row>
    <row r="787">
      <c r="A787" s="71"/>
      <c r="B787" s="182"/>
      <c r="C787" s="182"/>
      <c r="D787" s="182"/>
      <c r="E787" s="182"/>
      <c r="F787" s="182"/>
      <c r="G787" s="182"/>
      <c r="H787" s="182"/>
      <c r="I787" s="182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</row>
    <row r="788">
      <c r="A788" s="71"/>
      <c r="B788" s="182"/>
      <c r="C788" s="182"/>
      <c r="D788" s="182"/>
      <c r="E788" s="182"/>
      <c r="F788" s="182"/>
      <c r="G788" s="182"/>
      <c r="H788" s="182"/>
      <c r="I788" s="182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</row>
    <row r="789">
      <c r="A789" s="71"/>
      <c r="B789" s="182"/>
      <c r="C789" s="182"/>
      <c r="D789" s="182"/>
      <c r="E789" s="182"/>
      <c r="F789" s="182"/>
      <c r="G789" s="182"/>
      <c r="H789" s="182"/>
      <c r="I789" s="182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</row>
    <row r="790">
      <c r="A790" s="71"/>
      <c r="B790" s="182"/>
      <c r="C790" s="182"/>
      <c r="D790" s="182"/>
      <c r="E790" s="182"/>
      <c r="F790" s="182"/>
      <c r="G790" s="182"/>
      <c r="H790" s="182"/>
      <c r="I790" s="182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</row>
    <row r="791">
      <c r="A791" s="71"/>
      <c r="B791" s="182"/>
      <c r="C791" s="182"/>
      <c r="D791" s="182"/>
      <c r="E791" s="182"/>
      <c r="F791" s="182"/>
      <c r="G791" s="182"/>
      <c r="H791" s="182"/>
      <c r="I791" s="182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</row>
    <row r="792">
      <c r="A792" s="71"/>
      <c r="B792" s="182"/>
      <c r="C792" s="182"/>
      <c r="D792" s="182"/>
      <c r="E792" s="182"/>
      <c r="F792" s="182"/>
      <c r="G792" s="182"/>
      <c r="H792" s="182"/>
      <c r="I792" s="182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</row>
    <row r="793">
      <c r="A793" s="71"/>
      <c r="B793" s="182"/>
      <c r="C793" s="182"/>
      <c r="D793" s="182"/>
      <c r="E793" s="182"/>
      <c r="F793" s="182"/>
      <c r="G793" s="182"/>
      <c r="H793" s="182"/>
      <c r="I793" s="182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</row>
    <row r="794">
      <c r="A794" s="71"/>
      <c r="B794" s="182"/>
      <c r="C794" s="182"/>
      <c r="D794" s="182"/>
      <c r="E794" s="182"/>
      <c r="F794" s="182"/>
      <c r="G794" s="182"/>
      <c r="H794" s="182"/>
      <c r="I794" s="182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</row>
    <row r="795">
      <c r="A795" s="71"/>
      <c r="B795" s="182"/>
      <c r="C795" s="182"/>
      <c r="D795" s="182"/>
      <c r="E795" s="182"/>
      <c r="F795" s="182"/>
      <c r="G795" s="182"/>
      <c r="H795" s="182"/>
      <c r="I795" s="182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</row>
    <row r="796">
      <c r="A796" s="71"/>
      <c r="B796" s="182"/>
      <c r="C796" s="182"/>
      <c r="D796" s="182"/>
      <c r="E796" s="182"/>
      <c r="F796" s="182"/>
      <c r="G796" s="182"/>
      <c r="H796" s="182"/>
      <c r="I796" s="182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</row>
    <row r="797">
      <c r="A797" s="71"/>
      <c r="B797" s="182"/>
      <c r="C797" s="182"/>
      <c r="D797" s="182"/>
      <c r="E797" s="182"/>
      <c r="F797" s="182"/>
      <c r="G797" s="182"/>
      <c r="H797" s="182"/>
      <c r="I797" s="182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</row>
    <row r="798">
      <c r="A798" s="71"/>
      <c r="B798" s="182"/>
      <c r="C798" s="182"/>
      <c r="D798" s="182"/>
      <c r="E798" s="182"/>
      <c r="F798" s="182"/>
      <c r="G798" s="182"/>
      <c r="H798" s="182"/>
      <c r="I798" s="182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</row>
    <row r="799">
      <c r="A799" s="71"/>
      <c r="B799" s="182"/>
      <c r="C799" s="182"/>
      <c r="D799" s="182"/>
      <c r="E799" s="182"/>
      <c r="F799" s="182"/>
      <c r="G799" s="182"/>
      <c r="H799" s="182"/>
      <c r="I799" s="182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</row>
    <row r="800">
      <c r="A800" s="71"/>
      <c r="B800" s="182"/>
      <c r="C800" s="182"/>
      <c r="D800" s="182"/>
      <c r="E800" s="182"/>
      <c r="F800" s="182"/>
      <c r="G800" s="182"/>
      <c r="H800" s="182"/>
      <c r="I800" s="182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</row>
    <row r="801">
      <c r="A801" s="71"/>
      <c r="B801" s="182"/>
      <c r="C801" s="182"/>
      <c r="D801" s="182"/>
      <c r="E801" s="182"/>
      <c r="F801" s="182"/>
      <c r="G801" s="182"/>
      <c r="H801" s="182"/>
      <c r="I801" s="182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</row>
    <row r="802">
      <c r="A802" s="71"/>
      <c r="B802" s="182"/>
      <c r="C802" s="182"/>
      <c r="D802" s="182"/>
      <c r="E802" s="182"/>
      <c r="F802" s="182"/>
      <c r="G802" s="182"/>
      <c r="H802" s="182"/>
      <c r="I802" s="182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</row>
    <row r="803">
      <c r="A803" s="71"/>
      <c r="B803" s="182"/>
      <c r="C803" s="182"/>
      <c r="D803" s="182"/>
      <c r="E803" s="182"/>
      <c r="F803" s="182"/>
      <c r="G803" s="182"/>
      <c r="H803" s="182"/>
      <c r="I803" s="182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</row>
    <row r="804">
      <c r="A804" s="71"/>
      <c r="B804" s="182"/>
      <c r="C804" s="182"/>
      <c r="D804" s="182"/>
      <c r="E804" s="182"/>
      <c r="F804" s="182"/>
      <c r="G804" s="182"/>
      <c r="H804" s="182"/>
      <c r="I804" s="182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</row>
    <row r="805">
      <c r="A805" s="71"/>
      <c r="B805" s="182"/>
      <c r="C805" s="182"/>
      <c r="D805" s="182"/>
      <c r="E805" s="182"/>
      <c r="F805" s="182"/>
      <c r="G805" s="182"/>
      <c r="H805" s="182"/>
      <c r="I805" s="182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</row>
    <row r="806">
      <c r="A806" s="71"/>
      <c r="B806" s="182"/>
      <c r="C806" s="182"/>
      <c r="D806" s="182"/>
      <c r="E806" s="182"/>
      <c r="F806" s="182"/>
      <c r="G806" s="182"/>
      <c r="H806" s="182"/>
      <c r="I806" s="182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</row>
    <row r="807">
      <c r="A807" s="71"/>
      <c r="B807" s="182"/>
      <c r="C807" s="182"/>
      <c r="D807" s="182"/>
      <c r="E807" s="182"/>
      <c r="F807" s="182"/>
      <c r="G807" s="182"/>
      <c r="H807" s="182"/>
      <c r="I807" s="182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</row>
    <row r="808">
      <c r="A808" s="71"/>
      <c r="B808" s="182"/>
      <c r="C808" s="182"/>
      <c r="D808" s="182"/>
      <c r="E808" s="182"/>
      <c r="F808" s="182"/>
      <c r="G808" s="182"/>
      <c r="H808" s="182"/>
      <c r="I808" s="182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</row>
    <row r="809">
      <c r="A809" s="71"/>
      <c r="B809" s="182"/>
      <c r="C809" s="182"/>
      <c r="D809" s="182"/>
      <c r="E809" s="182"/>
      <c r="F809" s="182"/>
      <c r="G809" s="182"/>
      <c r="H809" s="182"/>
      <c r="I809" s="182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</row>
    <row r="810">
      <c r="A810" s="71"/>
      <c r="B810" s="182"/>
      <c r="C810" s="182"/>
      <c r="D810" s="182"/>
      <c r="E810" s="182"/>
      <c r="F810" s="182"/>
      <c r="G810" s="182"/>
      <c r="H810" s="182"/>
      <c r="I810" s="182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</row>
    <row r="811">
      <c r="A811" s="71"/>
      <c r="B811" s="182"/>
      <c r="C811" s="182"/>
      <c r="D811" s="182"/>
      <c r="E811" s="182"/>
      <c r="F811" s="182"/>
      <c r="G811" s="182"/>
      <c r="H811" s="182"/>
      <c r="I811" s="182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</row>
    <row r="812">
      <c r="A812" s="71"/>
      <c r="B812" s="182"/>
      <c r="C812" s="182"/>
      <c r="D812" s="182"/>
      <c r="E812" s="182"/>
      <c r="F812" s="182"/>
      <c r="G812" s="182"/>
      <c r="H812" s="182"/>
      <c r="I812" s="182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</row>
    <row r="813">
      <c r="A813" s="71"/>
      <c r="B813" s="182"/>
      <c r="C813" s="182"/>
      <c r="D813" s="182"/>
      <c r="E813" s="182"/>
      <c r="F813" s="182"/>
      <c r="G813" s="182"/>
      <c r="H813" s="182"/>
      <c r="I813" s="182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</row>
    <row r="814">
      <c r="A814" s="71"/>
      <c r="B814" s="182"/>
      <c r="C814" s="182"/>
      <c r="D814" s="182"/>
      <c r="E814" s="182"/>
      <c r="F814" s="182"/>
      <c r="G814" s="182"/>
      <c r="H814" s="182"/>
      <c r="I814" s="182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</row>
    <row r="815">
      <c r="A815" s="71"/>
      <c r="B815" s="182"/>
      <c r="C815" s="182"/>
      <c r="D815" s="182"/>
      <c r="E815" s="182"/>
      <c r="F815" s="182"/>
      <c r="G815" s="182"/>
      <c r="H815" s="182"/>
      <c r="I815" s="182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</row>
    <row r="816">
      <c r="A816" s="71"/>
      <c r="B816" s="182"/>
      <c r="C816" s="182"/>
      <c r="D816" s="182"/>
      <c r="E816" s="182"/>
      <c r="F816" s="182"/>
      <c r="G816" s="182"/>
      <c r="H816" s="182"/>
      <c r="I816" s="182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</row>
    <row r="817">
      <c r="A817" s="71"/>
      <c r="B817" s="182"/>
      <c r="C817" s="182"/>
      <c r="D817" s="182"/>
      <c r="E817" s="182"/>
      <c r="F817" s="182"/>
      <c r="G817" s="182"/>
      <c r="H817" s="182"/>
      <c r="I817" s="182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</row>
    <row r="818">
      <c r="A818" s="71"/>
      <c r="B818" s="182"/>
      <c r="C818" s="182"/>
      <c r="D818" s="182"/>
      <c r="E818" s="182"/>
      <c r="F818" s="182"/>
      <c r="G818" s="182"/>
      <c r="H818" s="182"/>
      <c r="I818" s="182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</row>
    <row r="819">
      <c r="A819" s="71"/>
      <c r="B819" s="182"/>
      <c r="C819" s="182"/>
      <c r="D819" s="182"/>
      <c r="E819" s="182"/>
      <c r="F819" s="182"/>
      <c r="G819" s="182"/>
      <c r="H819" s="182"/>
      <c r="I819" s="182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</row>
    <row r="820">
      <c r="A820" s="71"/>
      <c r="B820" s="182"/>
      <c r="C820" s="182"/>
      <c r="D820" s="182"/>
      <c r="E820" s="182"/>
      <c r="F820" s="182"/>
      <c r="G820" s="182"/>
      <c r="H820" s="182"/>
      <c r="I820" s="182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</row>
    <row r="821">
      <c r="A821" s="71"/>
      <c r="B821" s="182"/>
      <c r="C821" s="182"/>
      <c r="D821" s="182"/>
      <c r="E821" s="182"/>
      <c r="F821" s="182"/>
      <c r="G821" s="182"/>
      <c r="H821" s="182"/>
      <c r="I821" s="182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</row>
    <row r="822">
      <c r="A822" s="71"/>
      <c r="B822" s="182"/>
      <c r="C822" s="182"/>
      <c r="D822" s="182"/>
      <c r="E822" s="182"/>
      <c r="F822" s="182"/>
      <c r="G822" s="182"/>
      <c r="H822" s="182"/>
      <c r="I822" s="182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</row>
    <row r="823">
      <c r="A823" s="71"/>
      <c r="B823" s="182"/>
      <c r="C823" s="182"/>
      <c r="D823" s="182"/>
      <c r="E823" s="182"/>
      <c r="F823" s="182"/>
      <c r="G823" s="182"/>
      <c r="H823" s="182"/>
      <c r="I823" s="182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</row>
    <row r="824">
      <c r="A824" s="71"/>
      <c r="B824" s="182"/>
      <c r="C824" s="182"/>
      <c r="D824" s="182"/>
      <c r="E824" s="182"/>
      <c r="F824" s="182"/>
      <c r="G824" s="182"/>
      <c r="H824" s="182"/>
      <c r="I824" s="182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</row>
    <row r="825">
      <c r="A825" s="71"/>
      <c r="B825" s="182"/>
      <c r="C825" s="182"/>
      <c r="D825" s="182"/>
      <c r="E825" s="182"/>
      <c r="F825" s="182"/>
      <c r="G825" s="182"/>
      <c r="H825" s="182"/>
      <c r="I825" s="182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</row>
    <row r="826">
      <c r="A826" s="71"/>
      <c r="B826" s="182"/>
      <c r="C826" s="182"/>
      <c r="D826" s="182"/>
      <c r="E826" s="182"/>
      <c r="F826" s="182"/>
      <c r="G826" s="182"/>
      <c r="H826" s="182"/>
      <c r="I826" s="182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</row>
    <row r="827">
      <c r="A827" s="71"/>
      <c r="B827" s="182"/>
      <c r="C827" s="182"/>
      <c r="D827" s="182"/>
      <c r="E827" s="182"/>
      <c r="F827" s="182"/>
      <c r="G827" s="182"/>
      <c r="H827" s="182"/>
      <c r="I827" s="182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</row>
    <row r="828">
      <c r="A828" s="71"/>
      <c r="B828" s="182"/>
      <c r="C828" s="182"/>
      <c r="D828" s="182"/>
      <c r="E828" s="182"/>
      <c r="F828" s="182"/>
      <c r="G828" s="182"/>
      <c r="H828" s="182"/>
      <c r="I828" s="182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</row>
    <row r="829">
      <c r="A829" s="71"/>
      <c r="B829" s="182"/>
      <c r="C829" s="182"/>
      <c r="D829" s="182"/>
      <c r="E829" s="182"/>
      <c r="F829" s="182"/>
      <c r="G829" s="182"/>
      <c r="H829" s="182"/>
      <c r="I829" s="182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</row>
    <row r="830">
      <c r="A830" s="71"/>
      <c r="B830" s="182"/>
      <c r="C830" s="182"/>
      <c r="D830" s="182"/>
      <c r="E830" s="182"/>
      <c r="F830" s="182"/>
      <c r="G830" s="182"/>
      <c r="H830" s="182"/>
      <c r="I830" s="182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</row>
    <row r="831">
      <c r="A831" s="71"/>
      <c r="B831" s="182"/>
      <c r="C831" s="182"/>
      <c r="D831" s="182"/>
      <c r="E831" s="182"/>
      <c r="F831" s="182"/>
      <c r="G831" s="182"/>
      <c r="H831" s="182"/>
      <c r="I831" s="182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</row>
    <row r="832">
      <c r="A832" s="71"/>
      <c r="B832" s="182"/>
      <c r="C832" s="182"/>
      <c r="D832" s="182"/>
      <c r="E832" s="182"/>
      <c r="F832" s="182"/>
      <c r="G832" s="182"/>
      <c r="H832" s="182"/>
      <c r="I832" s="182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</row>
    <row r="833">
      <c r="A833" s="71"/>
      <c r="B833" s="182"/>
      <c r="C833" s="182"/>
      <c r="D833" s="182"/>
      <c r="E833" s="182"/>
      <c r="F833" s="182"/>
      <c r="G833" s="182"/>
      <c r="H833" s="182"/>
      <c r="I833" s="182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</row>
    <row r="834">
      <c r="A834" s="71"/>
      <c r="B834" s="182"/>
      <c r="C834" s="182"/>
      <c r="D834" s="182"/>
      <c r="E834" s="182"/>
      <c r="F834" s="182"/>
      <c r="G834" s="182"/>
      <c r="H834" s="182"/>
      <c r="I834" s="182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</row>
    <row r="835">
      <c r="A835" s="71"/>
      <c r="B835" s="182"/>
      <c r="C835" s="182"/>
      <c r="D835" s="182"/>
      <c r="E835" s="182"/>
      <c r="F835" s="182"/>
      <c r="G835" s="182"/>
      <c r="H835" s="182"/>
      <c r="I835" s="182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</row>
    <row r="836">
      <c r="A836" s="71"/>
      <c r="B836" s="182"/>
      <c r="C836" s="182"/>
      <c r="D836" s="182"/>
      <c r="E836" s="182"/>
      <c r="F836" s="182"/>
      <c r="G836" s="182"/>
      <c r="H836" s="182"/>
      <c r="I836" s="182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</row>
    <row r="837">
      <c r="A837" s="71"/>
      <c r="B837" s="182"/>
      <c r="C837" s="182"/>
      <c r="D837" s="182"/>
      <c r="E837" s="182"/>
      <c r="F837" s="182"/>
      <c r="G837" s="182"/>
      <c r="H837" s="182"/>
      <c r="I837" s="182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</row>
    <row r="838">
      <c r="A838" s="71"/>
      <c r="B838" s="182"/>
      <c r="C838" s="182"/>
      <c r="D838" s="182"/>
      <c r="E838" s="182"/>
      <c r="F838" s="182"/>
      <c r="G838" s="182"/>
      <c r="H838" s="182"/>
      <c r="I838" s="182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</row>
    <row r="839">
      <c r="A839" s="71"/>
      <c r="B839" s="182"/>
      <c r="C839" s="182"/>
      <c r="D839" s="182"/>
      <c r="E839" s="182"/>
      <c r="F839" s="182"/>
      <c r="G839" s="182"/>
      <c r="H839" s="182"/>
      <c r="I839" s="182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</row>
    <row r="840">
      <c r="A840" s="71"/>
      <c r="B840" s="182"/>
      <c r="C840" s="182"/>
      <c r="D840" s="182"/>
      <c r="E840" s="182"/>
      <c r="F840" s="182"/>
      <c r="G840" s="182"/>
      <c r="H840" s="182"/>
      <c r="I840" s="182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</row>
    <row r="841">
      <c r="A841" s="71"/>
      <c r="B841" s="182"/>
      <c r="C841" s="182"/>
      <c r="D841" s="182"/>
      <c r="E841" s="182"/>
      <c r="F841" s="182"/>
      <c r="G841" s="182"/>
      <c r="H841" s="182"/>
      <c r="I841" s="182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</row>
    <row r="842">
      <c r="A842" s="71"/>
      <c r="B842" s="182"/>
      <c r="C842" s="182"/>
      <c r="D842" s="182"/>
      <c r="E842" s="182"/>
      <c r="F842" s="182"/>
      <c r="G842" s="182"/>
      <c r="H842" s="182"/>
      <c r="I842" s="182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</row>
    <row r="843">
      <c r="A843" s="71"/>
      <c r="B843" s="182"/>
      <c r="C843" s="182"/>
      <c r="D843" s="182"/>
      <c r="E843" s="182"/>
      <c r="F843" s="182"/>
      <c r="G843" s="182"/>
      <c r="H843" s="182"/>
      <c r="I843" s="182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</row>
    <row r="844">
      <c r="A844" s="71"/>
      <c r="B844" s="182"/>
      <c r="C844" s="182"/>
      <c r="D844" s="182"/>
      <c r="E844" s="182"/>
      <c r="F844" s="182"/>
      <c r="G844" s="182"/>
      <c r="H844" s="182"/>
      <c r="I844" s="182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</row>
    <row r="845">
      <c r="A845" s="71"/>
      <c r="B845" s="182"/>
      <c r="C845" s="182"/>
      <c r="D845" s="182"/>
      <c r="E845" s="182"/>
      <c r="F845" s="182"/>
      <c r="G845" s="182"/>
      <c r="H845" s="182"/>
      <c r="I845" s="182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</row>
    <row r="846">
      <c r="A846" s="71"/>
      <c r="B846" s="182"/>
      <c r="C846" s="182"/>
      <c r="D846" s="182"/>
      <c r="E846" s="182"/>
      <c r="F846" s="182"/>
      <c r="G846" s="182"/>
      <c r="H846" s="182"/>
      <c r="I846" s="182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</row>
    <row r="847">
      <c r="A847" s="71"/>
      <c r="B847" s="182"/>
      <c r="C847" s="182"/>
      <c r="D847" s="182"/>
      <c r="E847" s="182"/>
      <c r="F847" s="182"/>
      <c r="G847" s="182"/>
      <c r="H847" s="182"/>
      <c r="I847" s="182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</row>
    <row r="848">
      <c r="A848" s="71"/>
      <c r="B848" s="182"/>
      <c r="C848" s="182"/>
      <c r="D848" s="182"/>
      <c r="E848" s="182"/>
      <c r="F848" s="182"/>
      <c r="G848" s="182"/>
      <c r="H848" s="182"/>
      <c r="I848" s="182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</row>
    <row r="849">
      <c r="A849" s="71"/>
      <c r="B849" s="182"/>
      <c r="C849" s="182"/>
      <c r="D849" s="182"/>
      <c r="E849" s="182"/>
      <c r="F849" s="182"/>
      <c r="G849" s="182"/>
      <c r="H849" s="182"/>
      <c r="I849" s="182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</row>
    <row r="850">
      <c r="A850" s="71"/>
      <c r="B850" s="182"/>
      <c r="C850" s="182"/>
      <c r="D850" s="182"/>
      <c r="E850" s="182"/>
      <c r="F850" s="182"/>
      <c r="G850" s="182"/>
      <c r="H850" s="182"/>
      <c r="I850" s="182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</row>
    <row r="851">
      <c r="A851" s="71"/>
      <c r="B851" s="182"/>
      <c r="C851" s="182"/>
      <c r="D851" s="182"/>
      <c r="E851" s="182"/>
      <c r="F851" s="182"/>
      <c r="G851" s="182"/>
      <c r="H851" s="182"/>
      <c r="I851" s="182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</row>
    <row r="852">
      <c r="A852" s="71"/>
      <c r="B852" s="182"/>
      <c r="C852" s="182"/>
      <c r="D852" s="182"/>
      <c r="E852" s="182"/>
      <c r="F852" s="182"/>
      <c r="G852" s="182"/>
      <c r="H852" s="182"/>
      <c r="I852" s="182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</row>
    <row r="853">
      <c r="A853" s="71"/>
      <c r="B853" s="182"/>
      <c r="C853" s="182"/>
      <c r="D853" s="182"/>
      <c r="E853" s="182"/>
      <c r="F853" s="182"/>
      <c r="G853" s="182"/>
      <c r="H853" s="182"/>
      <c r="I853" s="182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</row>
    <row r="854">
      <c r="A854" s="71"/>
      <c r="B854" s="182"/>
      <c r="C854" s="182"/>
      <c r="D854" s="182"/>
      <c r="E854" s="182"/>
      <c r="F854" s="182"/>
      <c r="G854" s="182"/>
      <c r="H854" s="182"/>
      <c r="I854" s="182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</row>
    <row r="855">
      <c r="A855" s="71"/>
      <c r="B855" s="182"/>
      <c r="C855" s="182"/>
      <c r="D855" s="182"/>
      <c r="E855" s="182"/>
      <c r="F855" s="182"/>
      <c r="G855" s="182"/>
      <c r="H855" s="182"/>
      <c r="I855" s="182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</row>
    <row r="856">
      <c r="A856" s="71"/>
      <c r="B856" s="182"/>
      <c r="C856" s="182"/>
      <c r="D856" s="182"/>
      <c r="E856" s="182"/>
      <c r="F856" s="182"/>
      <c r="G856" s="182"/>
      <c r="H856" s="182"/>
      <c r="I856" s="182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</row>
    <row r="857">
      <c r="A857" s="71"/>
      <c r="B857" s="182"/>
      <c r="C857" s="182"/>
      <c r="D857" s="182"/>
      <c r="E857" s="182"/>
      <c r="F857" s="182"/>
      <c r="G857" s="182"/>
      <c r="H857" s="182"/>
      <c r="I857" s="182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</row>
    <row r="858">
      <c r="A858" s="71"/>
      <c r="B858" s="182"/>
      <c r="C858" s="182"/>
      <c r="D858" s="182"/>
      <c r="E858" s="182"/>
      <c r="F858" s="182"/>
      <c r="G858" s="182"/>
      <c r="H858" s="182"/>
      <c r="I858" s="182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</row>
    <row r="859">
      <c r="A859" s="71"/>
      <c r="B859" s="182"/>
      <c r="C859" s="182"/>
      <c r="D859" s="182"/>
      <c r="E859" s="182"/>
      <c r="F859" s="182"/>
      <c r="G859" s="182"/>
      <c r="H859" s="182"/>
      <c r="I859" s="182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</row>
    <row r="860">
      <c r="A860" s="71"/>
      <c r="B860" s="182"/>
      <c r="C860" s="182"/>
      <c r="D860" s="182"/>
      <c r="E860" s="182"/>
      <c r="F860" s="182"/>
      <c r="G860" s="182"/>
      <c r="H860" s="182"/>
      <c r="I860" s="182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</row>
    <row r="861">
      <c r="A861" s="71"/>
      <c r="B861" s="182"/>
      <c r="C861" s="182"/>
      <c r="D861" s="182"/>
      <c r="E861" s="182"/>
      <c r="F861" s="182"/>
      <c r="G861" s="182"/>
      <c r="H861" s="182"/>
      <c r="I861" s="182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</row>
    <row r="862">
      <c r="A862" s="71"/>
      <c r="B862" s="182"/>
      <c r="C862" s="182"/>
      <c r="D862" s="182"/>
      <c r="E862" s="182"/>
      <c r="F862" s="182"/>
      <c r="G862" s="182"/>
      <c r="H862" s="182"/>
      <c r="I862" s="182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</row>
    <row r="863">
      <c r="A863" s="71"/>
      <c r="B863" s="182"/>
      <c r="C863" s="182"/>
      <c r="D863" s="182"/>
      <c r="E863" s="182"/>
      <c r="F863" s="182"/>
      <c r="G863" s="182"/>
      <c r="H863" s="182"/>
      <c r="I863" s="182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</row>
    <row r="864">
      <c r="A864" s="71"/>
      <c r="B864" s="182"/>
      <c r="C864" s="182"/>
      <c r="D864" s="182"/>
      <c r="E864" s="182"/>
      <c r="F864" s="182"/>
      <c r="G864" s="182"/>
      <c r="H864" s="182"/>
      <c r="I864" s="182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</row>
    <row r="865">
      <c r="A865" s="71"/>
      <c r="B865" s="182"/>
      <c r="C865" s="182"/>
      <c r="D865" s="182"/>
      <c r="E865" s="182"/>
      <c r="F865" s="182"/>
      <c r="G865" s="182"/>
      <c r="H865" s="182"/>
      <c r="I865" s="182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</row>
    <row r="866">
      <c r="A866" s="71"/>
      <c r="B866" s="182"/>
      <c r="C866" s="182"/>
      <c r="D866" s="182"/>
      <c r="E866" s="182"/>
      <c r="F866" s="182"/>
      <c r="G866" s="182"/>
      <c r="H866" s="182"/>
      <c r="I866" s="182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</row>
    <row r="867">
      <c r="A867" s="71"/>
      <c r="B867" s="182"/>
      <c r="C867" s="182"/>
      <c r="D867" s="182"/>
      <c r="E867" s="182"/>
      <c r="F867" s="182"/>
      <c r="G867" s="182"/>
      <c r="H867" s="182"/>
      <c r="I867" s="182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</row>
    <row r="868">
      <c r="A868" s="71"/>
      <c r="B868" s="182"/>
      <c r="C868" s="182"/>
      <c r="D868" s="182"/>
      <c r="E868" s="182"/>
      <c r="F868" s="182"/>
      <c r="G868" s="182"/>
      <c r="H868" s="182"/>
      <c r="I868" s="182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</row>
    <row r="869">
      <c r="A869" s="71"/>
      <c r="B869" s="182"/>
      <c r="C869" s="182"/>
      <c r="D869" s="182"/>
      <c r="E869" s="182"/>
      <c r="F869" s="182"/>
      <c r="G869" s="182"/>
      <c r="H869" s="182"/>
      <c r="I869" s="182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</row>
    <row r="870">
      <c r="A870" s="71"/>
      <c r="B870" s="182"/>
      <c r="C870" s="182"/>
      <c r="D870" s="182"/>
      <c r="E870" s="182"/>
      <c r="F870" s="182"/>
      <c r="G870" s="182"/>
      <c r="H870" s="182"/>
      <c r="I870" s="182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</row>
    <row r="871">
      <c r="A871" s="71"/>
      <c r="B871" s="182"/>
      <c r="C871" s="182"/>
      <c r="D871" s="182"/>
      <c r="E871" s="182"/>
      <c r="F871" s="182"/>
      <c r="G871" s="182"/>
      <c r="H871" s="182"/>
      <c r="I871" s="182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</row>
    <row r="872">
      <c r="A872" s="71"/>
      <c r="B872" s="182"/>
      <c r="C872" s="182"/>
      <c r="D872" s="182"/>
      <c r="E872" s="182"/>
      <c r="F872" s="182"/>
      <c r="G872" s="182"/>
      <c r="H872" s="182"/>
      <c r="I872" s="182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</row>
    <row r="873">
      <c r="A873" s="71"/>
      <c r="B873" s="182"/>
      <c r="C873" s="182"/>
      <c r="D873" s="182"/>
      <c r="E873" s="182"/>
      <c r="F873" s="182"/>
      <c r="G873" s="182"/>
      <c r="H873" s="182"/>
      <c r="I873" s="182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</row>
    <row r="874">
      <c r="A874" s="71"/>
      <c r="B874" s="182"/>
      <c r="C874" s="182"/>
      <c r="D874" s="182"/>
      <c r="E874" s="182"/>
      <c r="F874" s="182"/>
      <c r="G874" s="182"/>
      <c r="H874" s="182"/>
      <c r="I874" s="182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</row>
    <row r="875">
      <c r="A875" s="71"/>
      <c r="B875" s="182"/>
      <c r="C875" s="182"/>
      <c r="D875" s="182"/>
      <c r="E875" s="182"/>
      <c r="F875" s="182"/>
      <c r="G875" s="182"/>
      <c r="H875" s="182"/>
      <c r="I875" s="182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</row>
    <row r="876">
      <c r="A876" s="71"/>
      <c r="B876" s="182"/>
      <c r="C876" s="182"/>
      <c r="D876" s="182"/>
      <c r="E876" s="182"/>
      <c r="F876" s="182"/>
      <c r="G876" s="182"/>
      <c r="H876" s="182"/>
      <c r="I876" s="182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</row>
    <row r="877">
      <c r="A877" s="71"/>
      <c r="B877" s="182"/>
      <c r="C877" s="182"/>
      <c r="D877" s="182"/>
      <c r="E877" s="182"/>
      <c r="F877" s="182"/>
      <c r="G877" s="182"/>
      <c r="H877" s="182"/>
      <c r="I877" s="182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</row>
    <row r="878">
      <c r="A878" s="71"/>
      <c r="B878" s="182"/>
      <c r="C878" s="182"/>
      <c r="D878" s="182"/>
      <c r="E878" s="182"/>
      <c r="F878" s="182"/>
      <c r="G878" s="182"/>
      <c r="H878" s="182"/>
      <c r="I878" s="182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</row>
    <row r="879">
      <c r="A879" s="71"/>
      <c r="B879" s="182"/>
      <c r="C879" s="182"/>
      <c r="D879" s="182"/>
      <c r="E879" s="182"/>
      <c r="F879" s="182"/>
      <c r="G879" s="182"/>
      <c r="H879" s="182"/>
      <c r="I879" s="182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</row>
    <row r="880">
      <c r="A880" s="71"/>
      <c r="B880" s="182"/>
      <c r="C880" s="182"/>
      <c r="D880" s="182"/>
      <c r="E880" s="182"/>
      <c r="F880" s="182"/>
      <c r="G880" s="182"/>
      <c r="H880" s="182"/>
      <c r="I880" s="182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</row>
    <row r="881">
      <c r="A881" s="71"/>
      <c r="B881" s="182"/>
      <c r="C881" s="182"/>
      <c r="D881" s="182"/>
      <c r="E881" s="182"/>
      <c r="F881" s="182"/>
      <c r="G881" s="182"/>
      <c r="H881" s="182"/>
      <c r="I881" s="182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</row>
    <row r="882">
      <c r="A882" s="71"/>
      <c r="B882" s="182"/>
      <c r="C882" s="182"/>
      <c r="D882" s="182"/>
      <c r="E882" s="182"/>
      <c r="F882" s="182"/>
      <c r="G882" s="182"/>
      <c r="H882" s="182"/>
      <c r="I882" s="182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</row>
    <row r="883">
      <c r="A883" s="71"/>
      <c r="B883" s="182"/>
      <c r="C883" s="182"/>
      <c r="D883" s="182"/>
      <c r="E883" s="182"/>
      <c r="F883" s="182"/>
      <c r="G883" s="182"/>
      <c r="H883" s="182"/>
      <c r="I883" s="182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</row>
    <row r="884">
      <c r="A884" s="71"/>
      <c r="B884" s="182"/>
      <c r="C884" s="182"/>
      <c r="D884" s="182"/>
      <c r="E884" s="182"/>
      <c r="F884" s="182"/>
      <c r="G884" s="182"/>
      <c r="H884" s="182"/>
      <c r="I884" s="182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</row>
    <row r="885">
      <c r="A885" s="71"/>
      <c r="B885" s="182"/>
      <c r="C885" s="182"/>
      <c r="D885" s="182"/>
      <c r="E885" s="182"/>
      <c r="F885" s="182"/>
      <c r="G885" s="182"/>
      <c r="H885" s="182"/>
      <c r="I885" s="182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</row>
    <row r="886">
      <c r="A886" s="71"/>
      <c r="B886" s="182"/>
      <c r="C886" s="182"/>
      <c r="D886" s="182"/>
      <c r="E886" s="182"/>
      <c r="F886" s="182"/>
      <c r="G886" s="182"/>
      <c r="H886" s="182"/>
      <c r="I886" s="182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</row>
    <row r="887">
      <c r="A887" s="71"/>
      <c r="B887" s="182"/>
      <c r="C887" s="182"/>
      <c r="D887" s="182"/>
      <c r="E887" s="182"/>
      <c r="F887" s="182"/>
      <c r="G887" s="182"/>
      <c r="H887" s="182"/>
      <c r="I887" s="182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</row>
    <row r="888">
      <c r="A888" s="71"/>
      <c r="B888" s="182"/>
      <c r="C888" s="182"/>
      <c r="D888" s="182"/>
      <c r="E888" s="182"/>
      <c r="F888" s="182"/>
      <c r="G888" s="182"/>
      <c r="H888" s="182"/>
      <c r="I888" s="182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</row>
    <row r="889">
      <c r="A889" s="71"/>
      <c r="B889" s="182"/>
      <c r="C889" s="182"/>
      <c r="D889" s="182"/>
      <c r="E889" s="182"/>
      <c r="F889" s="182"/>
      <c r="G889" s="182"/>
      <c r="H889" s="182"/>
      <c r="I889" s="182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</row>
    <row r="890">
      <c r="A890" s="71"/>
      <c r="B890" s="182"/>
      <c r="C890" s="182"/>
      <c r="D890" s="182"/>
      <c r="E890" s="182"/>
      <c r="F890" s="182"/>
      <c r="G890" s="182"/>
      <c r="H890" s="182"/>
      <c r="I890" s="182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</row>
    <row r="891">
      <c r="A891" s="71"/>
      <c r="B891" s="182"/>
      <c r="C891" s="182"/>
      <c r="D891" s="182"/>
      <c r="E891" s="182"/>
      <c r="F891" s="182"/>
      <c r="G891" s="182"/>
      <c r="H891" s="182"/>
      <c r="I891" s="182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</row>
    <row r="892">
      <c r="A892" s="71"/>
      <c r="B892" s="182"/>
      <c r="C892" s="182"/>
      <c r="D892" s="182"/>
      <c r="E892" s="182"/>
      <c r="F892" s="182"/>
      <c r="G892" s="182"/>
      <c r="H892" s="182"/>
      <c r="I892" s="182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</row>
    <row r="893">
      <c r="A893" s="71"/>
      <c r="B893" s="182"/>
      <c r="C893" s="182"/>
      <c r="D893" s="182"/>
      <c r="E893" s="182"/>
      <c r="F893" s="182"/>
      <c r="G893" s="182"/>
      <c r="H893" s="182"/>
      <c r="I893" s="182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</row>
    <row r="894">
      <c r="A894" s="71"/>
      <c r="B894" s="182"/>
      <c r="C894" s="182"/>
      <c r="D894" s="182"/>
      <c r="E894" s="182"/>
      <c r="F894" s="182"/>
      <c r="G894" s="182"/>
      <c r="H894" s="182"/>
      <c r="I894" s="182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</row>
    <row r="895">
      <c r="A895" s="71"/>
      <c r="B895" s="182"/>
      <c r="C895" s="182"/>
      <c r="D895" s="182"/>
      <c r="E895" s="182"/>
      <c r="F895" s="182"/>
      <c r="G895" s="182"/>
      <c r="H895" s="182"/>
      <c r="I895" s="182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</row>
    <row r="896">
      <c r="A896" s="71"/>
      <c r="B896" s="182"/>
      <c r="C896" s="182"/>
      <c r="D896" s="182"/>
      <c r="E896" s="182"/>
      <c r="F896" s="182"/>
      <c r="G896" s="182"/>
      <c r="H896" s="182"/>
      <c r="I896" s="182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</row>
    <row r="897">
      <c r="A897" s="71"/>
      <c r="B897" s="182"/>
      <c r="C897" s="182"/>
      <c r="D897" s="182"/>
      <c r="E897" s="182"/>
      <c r="F897" s="182"/>
      <c r="G897" s="182"/>
      <c r="H897" s="182"/>
      <c r="I897" s="182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</row>
    <row r="898">
      <c r="A898" s="71"/>
      <c r="B898" s="182"/>
      <c r="C898" s="182"/>
      <c r="D898" s="182"/>
      <c r="E898" s="182"/>
      <c r="F898" s="182"/>
      <c r="G898" s="182"/>
      <c r="H898" s="182"/>
      <c r="I898" s="182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</row>
    <row r="899">
      <c r="A899" s="71"/>
      <c r="B899" s="182"/>
      <c r="C899" s="182"/>
      <c r="D899" s="182"/>
      <c r="E899" s="182"/>
      <c r="F899" s="182"/>
      <c r="G899" s="182"/>
      <c r="H899" s="182"/>
      <c r="I899" s="182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</row>
    <row r="900">
      <c r="A900" s="71"/>
      <c r="B900" s="182"/>
      <c r="C900" s="182"/>
      <c r="D900" s="182"/>
      <c r="E900" s="182"/>
      <c r="F900" s="182"/>
      <c r="G900" s="182"/>
      <c r="H900" s="182"/>
      <c r="I900" s="182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</row>
    <row r="901">
      <c r="A901" s="71"/>
      <c r="B901" s="182"/>
      <c r="C901" s="182"/>
      <c r="D901" s="182"/>
      <c r="E901" s="182"/>
      <c r="F901" s="182"/>
      <c r="G901" s="182"/>
      <c r="H901" s="182"/>
      <c r="I901" s="182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</row>
    <row r="902">
      <c r="A902" s="71"/>
      <c r="B902" s="182"/>
      <c r="C902" s="182"/>
      <c r="D902" s="182"/>
      <c r="E902" s="182"/>
      <c r="F902" s="182"/>
      <c r="G902" s="182"/>
      <c r="H902" s="182"/>
      <c r="I902" s="182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</row>
    <row r="903">
      <c r="A903" s="71"/>
      <c r="B903" s="182"/>
      <c r="C903" s="182"/>
      <c r="D903" s="182"/>
      <c r="E903" s="182"/>
      <c r="F903" s="182"/>
      <c r="G903" s="182"/>
      <c r="H903" s="182"/>
      <c r="I903" s="182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</row>
    <row r="904">
      <c r="A904" s="71"/>
      <c r="B904" s="182"/>
      <c r="C904" s="182"/>
      <c r="D904" s="182"/>
      <c r="E904" s="182"/>
      <c r="F904" s="182"/>
      <c r="G904" s="182"/>
      <c r="H904" s="182"/>
      <c r="I904" s="182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</row>
    <row r="905">
      <c r="A905" s="71"/>
      <c r="B905" s="182"/>
      <c r="C905" s="182"/>
      <c r="D905" s="182"/>
      <c r="E905" s="182"/>
      <c r="F905" s="182"/>
      <c r="G905" s="182"/>
      <c r="H905" s="182"/>
      <c r="I905" s="182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</row>
    <row r="906">
      <c r="A906" s="71"/>
      <c r="B906" s="182"/>
      <c r="C906" s="182"/>
      <c r="D906" s="182"/>
      <c r="E906" s="182"/>
      <c r="F906" s="182"/>
      <c r="G906" s="182"/>
      <c r="H906" s="182"/>
      <c r="I906" s="182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</row>
    <row r="907">
      <c r="A907" s="71"/>
      <c r="B907" s="182"/>
      <c r="C907" s="182"/>
      <c r="D907" s="182"/>
      <c r="E907" s="182"/>
      <c r="F907" s="182"/>
      <c r="G907" s="182"/>
      <c r="H907" s="182"/>
      <c r="I907" s="182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</row>
    <row r="908">
      <c r="A908" s="71"/>
      <c r="B908" s="182"/>
      <c r="C908" s="182"/>
      <c r="D908" s="182"/>
      <c r="E908" s="182"/>
      <c r="F908" s="182"/>
      <c r="G908" s="182"/>
      <c r="H908" s="182"/>
      <c r="I908" s="182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</row>
    <row r="909">
      <c r="A909" s="71"/>
      <c r="B909" s="182"/>
      <c r="C909" s="182"/>
      <c r="D909" s="182"/>
      <c r="E909" s="182"/>
      <c r="F909" s="182"/>
      <c r="G909" s="182"/>
      <c r="H909" s="182"/>
      <c r="I909" s="182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</row>
    <row r="910">
      <c r="A910" s="71"/>
      <c r="B910" s="182"/>
      <c r="C910" s="182"/>
      <c r="D910" s="182"/>
      <c r="E910" s="182"/>
      <c r="F910" s="182"/>
      <c r="G910" s="182"/>
      <c r="H910" s="182"/>
      <c r="I910" s="182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</row>
    <row r="911">
      <c r="A911" s="71"/>
      <c r="B911" s="182"/>
      <c r="C911" s="182"/>
      <c r="D911" s="182"/>
      <c r="E911" s="182"/>
      <c r="F911" s="182"/>
      <c r="G911" s="182"/>
      <c r="H911" s="182"/>
      <c r="I911" s="182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</row>
    <row r="912">
      <c r="A912" s="71"/>
      <c r="B912" s="182"/>
      <c r="C912" s="182"/>
      <c r="D912" s="182"/>
      <c r="E912" s="182"/>
      <c r="F912" s="182"/>
      <c r="G912" s="182"/>
      <c r="H912" s="182"/>
      <c r="I912" s="182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</row>
    <row r="913">
      <c r="A913" s="71"/>
      <c r="B913" s="182"/>
      <c r="C913" s="182"/>
      <c r="D913" s="182"/>
      <c r="E913" s="182"/>
      <c r="F913" s="182"/>
      <c r="G913" s="182"/>
      <c r="H913" s="182"/>
      <c r="I913" s="182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</row>
    <row r="914">
      <c r="A914" s="71"/>
      <c r="B914" s="182"/>
      <c r="C914" s="182"/>
      <c r="D914" s="182"/>
      <c r="E914" s="182"/>
      <c r="F914" s="182"/>
      <c r="G914" s="182"/>
      <c r="H914" s="182"/>
      <c r="I914" s="182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</row>
    <row r="915">
      <c r="A915" s="71"/>
      <c r="B915" s="182"/>
      <c r="C915" s="182"/>
      <c r="D915" s="182"/>
      <c r="E915" s="182"/>
      <c r="F915" s="182"/>
      <c r="G915" s="182"/>
      <c r="H915" s="182"/>
      <c r="I915" s="182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</row>
    <row r="916">
      <c r="A916" s="71"/>
      <c r="B916" s="182"/>
      <c r="C916" s="182"/>
      <c r="D916" s="182"/>
      <c r="E916" s="182"/>
      <c r="F916" s="182"/>
      <c r="G916" s="182"/>
      <c r="H916" s="182"/>
      <c r="I916" s="182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</row>
    <row r="917">
      <c r="A917" s="71"/>
      <c r="B917" s="182"/>
      <c r="C917" s="182"/>
      <c r="D917" s="182"/>
      <c r="E917" s="182"/>
      <c r="F917" s="182"/>
      <c r="G917" s="182"/>
      <c r="H917" s="182"/>
      <c r="I917" s="182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</row>
    <row r="918">
      <c r="A918" s="71"/>
      <c r="B918" s="182"/>
      <c r="C918" s="182"/>
      <c r="D918" s="182"/>
      <c r="E918" s="182"/>
      <c r="F918" s="182"/>
      <c r="G918" s="182"/>
      <c r="H918" s="182"/>
      <c r="I918" s="182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</row>
    <row r="919">
      <c r="A919" s="71"/>
      <c r="B919" s="182"/>
      <c r="C919" s="182"/>
      <c r="D919" s="182"/>
      <c r="E919" s="182"/>
      <c r="F919" s="182"/>
      <c r="G919" s="182"/>
      <c r="H919" s="182"/>
      <c r="I919" s="182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</row>
    <row r="920">
      <c r="A920" s="71"/>
      <c r="B920" s="182"/>
      <c r="C920" s="182"/>
      <c r="D920" s="182"/>
      <c r="E920" s="182"/>
      <c r="F920" s="182"/>
      <c r="G920" s="182"/>
      <c r="H920" s="182"/>
      <c r="I920" s="182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</row>
    <row r="921">
      <c r="A921" s="71"/>
      <c r="B921" s="182"/>
      <c r="C921" s="182"/>
      <c r="D921" s="182"/>
      <c r="E921" s="182"/>
      <c r="F921" s="182"/>
      <c r="G921" s="182"/>
      <c r="H921" s="182"/>
      <c r="I921" s="182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</row>
    <row r="922">
      <c r="A922" s="71"/>
      <c r="B922" s="182"/>
      <c r="C922" s="182"/>
      <c r="D922" s="182"/>
      <c r="E922" s="182"/>
      <c r="F922" s="182"/>
      <c r="G922" s="182"/>
      <c r="H922" s="182"/>
      <c r="I922" s="182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</row>
    <row r="923">
      <c r="A923" s="71"/>
      <c r="B923" s="182"/>
      <c r="C923" s="182"/>
      <c r="D923" s="182"/>
      <c r="E923" s="182"/>
      <c r="F923" s="182"/>
      <c r="G923" s="182"/>
      <c r="H923" s="182"/>
      <c r="I923" s="182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</row>
    <row r="924">
      <c r="A924" s="71"/>
      <c r="B924" s="182"/>
      <c r="C924" s="182"/>
      <c r="D924" s="182"/>
      <c r="E924" s="182"/>
      <c r="F924" s="182"/>
      <c r="G924" s="182"/>
      <c r="H924" s="182"/>
      <c r="I924" s="182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</row>
    <row r="925">
      <c r="A925" s="71"/>
      <c r="B925" s="182"/>
      <c r="C925" s="182"/>
      <c r="D925" s="182"/>
      <c r="E925" s="182"/>
      <c r="F925" s="182"/>
      <c r="G925" s="182"/>
      <c r="H925" s="182"/>
      <c r="I925" s="182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</row>
    <row r="926">
      <c r="A926" s="71"/>
      <c r="B926" s="182"/>
      <c r="C926" s="182"/>
      <c r="D926" s="182"/>
      <c r="E926" s="182"/>
      <c r="F926" s="182"/>
      <c r="G926" s="182"/>
      <c r="H926" s="182"/>
      <c r="I926" s="182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</row>
    <row r="927">
      <c r="A927" s="71"/>
      <c r="B927" s="182"/>
      <c r="C927" s="182"/>
      <c r="D927" s="182"/>
      <c r="E927" s="182"/>
      <c r="F927" s="182"/>
      <c r="G927" s="182"/>
      <c r="H927" s="182"/>
      <c r="I927" s="182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</row>
    <row r="928">
      <c r="A928" s="71"/>
      <c r="B928" s="182"/>
      <c r="C928" s="182"/>
      <c r="D928" s="182"/>
      <c r="E928" s="182"/>
      <c r="F928" s="182"/>
      <c r="G928" s="182"/>
      <c r="H928" s="182"/>
      <c r="I928" s="182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</row>
    <row r="929">
      <c r="A929" s="71"/>
      <c r="B929" s="182"/>
      <c r="C929" s="182"/>
      <c r="D929" s="182"/>
      <c r="E929" s="182"/>
      <c r="F929" s="182"/>
      <c r="G929" s="182"/>
      <c r="H929" s="182"/>
      <c r="I929" s="182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</row>
    <row r="930">
      <c r="A930" s="71"/>
      <c r="B930" s="182"/>
      <c r="C930" s="182"/>
      <c r="D930" s="182"/>
      <c r="E930" s="182"/>
      <c r="F930" s="182"/>
      <c r="G930" s="182"/>
      <c r="H930" s="182"/>
      <c r="I930" s="182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</row>
    <row r="931">
      <c r="A931" s="71"/>
      <c r="B931" s="182"/>
      <c r="C931" s="182"/>
      <c r="D931" s="182"/>
      <c r="E931" s="182"/>
      <c r="F931" s="182"/>
      <c r="G931" s="182"/>
      <c r="H931" s="182"/>
      <c r="I931" s="182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</row>
    <row r="932">
      <c r="A932" s="71"/>
      <c r="B932" s="182"/>
      <c r="C932" s="182"/>
      <c r="D932" s="182"/>
      <c r="E932" s="182"/>
      <c r="F932" s="182"/>
      <c r="G932" s="182"/>
      <c r="H932" s="182"/>
      <c r="I932" s="182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</row>
    <row r="933">
      <c r="A933" s="71"/>
      <c r="B933" s="182"/>
      <c r="C933" s="182"/>
      <c r="D933" s="182"/>
      <c r="E933" s="182"/>
      <c r="F933" s="182"/>
      <c r="G933" s="182"/>
      <c r="H933" s="182"/>
      <c r="I933" s="182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</row>
    <row r="934">
      <c r="A934" s="71"/>
      <c r="B934" s="182"/>
      <c r="C934" s="182"/>
      <c r="D934" s="182"/>
      <c r="E934" s="182"/>
      <c r="F934" s="182"/>
      <c r="G934" s="182"/>
      <c r="H934" s="182"/>
      <c r="I934" s="182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</row>
    <row r="935">
      <c r="A935" s="71"/>
      <c r="B935" s="182"/>
      <c r="C935" s="182"/>
      <c r="D935" s="182"/>
      <c r="E935" s="182"/>
      <c r="F935" s="182"/>
      <c r="G935" s="182"/>
      <c r="H935" s="182"/>
      <c r="I935" s="182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</row>
    <row r="936">
      <c r="A936" s="71"/>
      <c r="B936" s="182"/>
      <c r="C936" s="182"/>
      <c r="D936" s="182"/>
      <c r="E936" s="182"/>
      <c r="F936" s="182"/>
      <c r="G936" s="182"/>
      <c r="H936" s="182"/>
      <c r="I936" s="182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</row>
    <row r="937">
      <c r="A937" s="71"/>
      <c r="B937" s="182"/>
      <c r="C937" s="182"/>
      <c r="D937" s="182"/>
      <c r="E937" s="182"/>
      <c r="F937" s="182"/>
      <c r="G937" s="182"/>
      <c r="H937" s="182"/>
      <c r="I937" s="182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</row>
    <row r="938">
      <c r="A938" s="71"/>
      <c r="B938" s="182"/>
      <c r="C938" s="182"/>
      <c r="D938" s="182"/>
      <c r="E938" s="182"/>
      <c r="F938" s="182"/>
      <c r="G938" s="182"/>
      <c r="H938" s="182"/>
      <c r="I938" s="182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</row>
    <row r="939">
      <c r="A939" s="71"/>
      <c r="B939" s="182"/>
      <c r="C939" s="182"/>
      <c r="D939" s="182"/>
      <c r="E939" s="182"/>
      <c r="F939" s="182"/>
      <c r="G939" s="182"/>
      <c r="H939" s="182"/>
      <c r="I939" s="182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</row>
    <row r="940">
      <c r="A940" s="71"/>
      <c r="B940" s="182"/>
      <c r="C940" s="182"/>
      <c r="D940" s="182"/>
      <c r="E940" s="182"/>
      <c r="F940" s="182"/>
      <c r="G940" s="182"/>
      <c r="H940" s="182"/>
      <c r="I940" s="182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</row>
    <row r="941">
      <c r="A941" s="71"/>
      <c r="B941" s="182"/>
      <c r="C941" s="182"/>
      <c r="D941" s="182"/>
      <c r="E941" s="182"/>
      <c r="F941" s="182"/>
      <c r="G941" s="182"/>
      <c r="H941" s="182"/>
      <c r="I941" s="182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</row>
    <row r="942">
      <c r="A942" s="71"/>
      <c r="B942" s="182"/>
      <c r="C942" s="182"/>
      <c r="D942" s="182"/>
      <c r="E942" s="182"/>
      <c r="F942" s="182"/>
      <c r="G942" s="182"/>
      <c r="H942" s="182"/>
      <c r="I942" s="182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</row>
    <row r="943">
      <c r="A943" s="71"/>
      <c r="B943" s="182"/>
      <c r="C943" s="182"/>
      <c r="D943" s="182"/>
      <c r="E943" s="182"/>
      <c r="F943" s="182"/>
      <c r="G943" s="182"/>
      <c r="H943" s="182"/>
      <c r="I943" s="182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</row>
    <row r="944">
      <c r="A944" s="71"/>
      <c r="B944" s="182"/>
      <c r="C944" s="182"/>
      <c r="D944" s="182"/>
      <c r="E944" s="182"/>
      <c r="F944" s="182"/>
      <c r="G944" s="182"/>
      <c r="H944" s="182"/>
      <c r="I944" s="182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</row>
    <row r="945">
      <c r="A945" s="71"/>
      <c r="B945" s="182"/>
      <c r="C945" s="182"/>
      <c r="D945" s="182"/>
      <c r="E945" s="182"/>
      <c r="F945" s="182"/>
      <c r="G945" s="182"/>
      <c r="H945" s="182"/>
      <c r="I945" s="182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</row>
    <row r="946">
      <c r="A946" s="71"/>
      <c r="B946" s="182"/>
      <c r="C946" s="182"/>
      <c r="D946" s="182"/>
      <c r="E946" s="182"/>
      <c r="F946" s="182"/>
      <c r="G946" s="182"/>
      <c r="H946" s="182"/>
      <c r="I946" s="182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</row>
    <row r="947">
      <c r="A947" s="71"/>
      <c r="B947" s="182"/>
      <c r="C947" s="182"/>
      <c r="D947" s="182"/>
      <c r="E947" s="182"/>
      <c r="F947" s="182"/>
      <c r="G947" s="182"/>
      <c r="H947" s="182"/>
      <c r="I947" s="182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</row>
    <row r="948">
      <c r="A948" s="71"/>
      <c r="B948" s="182"/>
      <c r="C948" s="182"/>
      <c r="D948" s="182"/>
      <c r="E948" s="182"/>
      <c r="F948" s="182"/>
      <c r="G948" s="182"/>
      <c r="H948" s="182"/>
      <c r="I948" s="182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</row>
    <row r="949">
      <c r="A949" s="71"/>
      <c r="B949" s="182"/>
      <c r="C949" s="182"/>
      <c r="D949" s="182"/>
      <c r="E949" s="182"/>
      <c r="F949" s="182"/>
      <c r="G949" s="182"/>
      <c r="H949" s="182"/>
      <c r="I949" s="182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</row>
    <row r="950">
      <c r="A950" s="71"/>
      <c r="B950" s="182"/>
      <c r="C950" s="182"/>
      <c r="D950" s="182"/>
      <c r="E950" s="182"/>
      <c r="F950" s="182"/>
      <c r="G950" s="182"/>
      <c r="H950" s="182"/>
      <c r="I950" s="182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</row>
    <row r="951">
      <c r="A951" s="71"/>
      <c r="B951" s="182"/>
      <c r="C951" s="182"/>
      <c r="D951" s="182"/>
      <c r="E951" s="182"/>
      <c r="F951" s="182"/>
      <c r="G951" s="182"/>
      <c r="H951" s="182"/>
      <c r="I951" s="182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</row>
    <row r="952">
      <c r="A952" s="71"/>
      <c r="B952" s="182"/>
      <c r="C952" s="182"/>
      <c r="D952" s="182"/>
      <c r="E952" s="182"/>
      <c r="F952" s="182"/>
      <c r="G952" s="182"/>
      <c r="H952" s="182"/>
      <c r="I952" s="182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</row>
    <row r="953">
      <c r="A953" s="71"/>
      <c r="B953" s="182"/>
      <c r="C953" s="182"/>
      <c r="D953" s="182"/>
      <c r="E953" s="182"/>
      <c r="F953" s="182"/>
      <c r="G953" s="182"/>
      <c r="H953" s="182"/>
      <c r="I953" s="182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</row>
    <row r="954">
      <c r="A954" s="71"/>
      <c r="B954" s="182"/>
      <c r="C954" s="182"/>
      <c r="D954" s="182"/>
      <c r="E954" s="182"/>
      <c r="F954" s="182"/>
      <c r="G954" s="182"/>
      <c r="H954" s="182"/>
      <c r="I954" s="182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</row>
    <row r="955">
      <c r="A955" s="71"/>
      <c r="B955" s="182"/>
      <c r="C955" s="182"/>
      <c r="D955" s="182"/>
      <c r="E955" s="182"/>
      <c r="F955" s="182"/>
      <c r="G955" s="182"/>
      <c r="H955" s="182"/>
      <c r="I955" s="182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</row>
    <row r="956">
      <c r="A956" s="71"/>
      <c r="B956" s="182"/>
      <c r="C956" s="182"/>
      <c r="D956" s="182"/>
      <c r="E956" s="182"/>
      <c r="F956" s="182"/>
      <c r="G956" s="182"/>
      <c r="H956" s="182"/>
      <c r="I956" s="182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</row>
    <row r="957">
      <c r="A957" s="71"/>
      <c r="B957" s="182"/>
      <c r="C957" s="182"/>
      <c r="D957" s="182"/>
      <c r="E957" s="182"/>
      <c r="F957" s="182"/>
      <c r="G957" s="182"/>
      <c r="H957" s="182"/>
      <c r="I957" s="182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</row>
    <row r="958">
      <c r="A958" s="71"/>
      <c r="B958" s="182"/>
      <c r="C958" s="182"/>
      <c r="D958" s="182"/>
      <c r="E958" s="182"/>
      <c r="F958" s="182"/>
      <c r="G958" s="182"/>
      <c r="H958" s="182"/>
      <c r="I958" s="182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</row>
    <row r="959">
      <c r="A959" s="71"/>
      <c r="B959" s="182"/>
      <c r="C959" s="182"/>
      <c r="D959" s="182"/>
      <c r="E959" s="182"/>
      <c r="F959" s="182"/>
      <c r="G959" s="182"/>
      <c r="H959" s="182"/>
      <c r="I959" s="182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</row>
    <row r="960">
      <c r="A960" s="71"/>
      <c r="B960" s="182"/>
      <c r="C960" s="182"/>
      <c r="D960" s="182"/>
      <c r="E960" s="182"/>
      <c r="F960" s="182"/>
      <c r="G960" s="182"/>
      <c r="H960" s="182"/>
      <c r="I960" s="182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</row>
    <row r="961">
      <c r="A961" s="71"/>
      <c r="B961" s="182"/>
      <c r="C961" s="182"/>
      <c r="D961" s="182"/>
      <c r="E961" s="182"/>
      <c r="F961" s="182"/>
      <c r="G961" s="182"/>
      <c r="H961" s="182"/>
      <c r="I961" s="182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</row>
    <row r="962">
      <c r="A962" s="71"/>
      <c r="B962" s="182"/>
      <c r="C962" s="182"/>
      <c r="D962" s="182"/>
      <c r="E962" s="182"/>
      <c r="F962" s="182"/>
      <c r="G962" s="182"/>
      <c r="H962" s="182"/>
      <c r="I962" s="182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</row>
    <row r="963">
      <c r="A963" s="71"/>
      <c r="B963" s="182"/>
      <c r="C963" s="182"/>
      <c r="D963" s="182"/>
      <c r="E963" s="182"/>
      <c r="F963" s="182"/>
      <c r="G963" s="182"/>
      <c r="H963" s="182"/>
      <c r="I963" s="182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</row>
    <row r="964">
      <c r="A964" s="71"/>
      <c r="B964" s="182"/>
      <c r="C964" s="182"/>
      <c r="D964" s="182"/>
      <c r="E964" s="182"/>
      <c r="F964" s="182"/>
      <c r="G964" s="182"/>
      <c r="H964" s="182"/>
      <c r="I964" s="182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</row>
    <row r="965">
      <c r="A965" s="71"/>
      <c r="B965" s="182"/>
      <c r="C965" s="182"/>
      <c r="D965" s="182"/>
      <c r="E965" s="182"/>
      <c r="F965" s="182"/>
      <c r="G965" s="182"/>
      <c r="H965" s="182"/>
      <c r="I965" s="182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</row>
    <row r="966">
      <c r="A966" s="71"/>
      <c r="B966" s="182"/>
      <c r="C966" s="182"/>
      <c r="D966" s="182"/>
      <c r="E966" s="182"/>
      <c r="F966" s="182"/>
      <c r="G966" s="182"/>
      <c r="H966" s="182"/>
      <c r="I966" s="182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</row>
    <row r="967">
      <c r="A967" s="71"/>
      <c r="B967" s="182"/>
      <c r="C967" s="182"/>
      <c r="D967" s="182"/>
      <c r="E967" s="182"/>
      <c r="F967" s="182"/>
      <c r="G967" s="182"/>
      <c r="H967" s="182"/>
      <c r="I967" s="182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</row>
    <row r="968">
      <c r="A968" s="71"/>
      <c r="B968" s="182"/>
      <c r="C968" s="182"/>
      <c r="D968" s="182"/>
      <c r="E968" s="182"/>
      <c r="F968" s="182"/>
      <c r="G968" s="182"/>
      <c r="H968" s="182"/>
      <c r="I968" s="182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</row>
    <row r="969">
      <c r="A969" s="71"/>
      <c r="B969" s="182"/>
      <c r="C969" s="182"/>
      <c r="D969" s="182"/>
      <c r="E969" s="182"/>
      <c r="F969" s="182"/>
      <c r="G969" s="182"/>
      <c r="H969" s="182"/>
      <c r="I969" s="182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</row>
    <row r="970">
      <c r="A970" s="71"/>
      <c r="B970" s="182"/>
      <c r="C970" s="182"/>
      <c r="D970" s="182"/>
      <c r="E970" s="182"/>
      <c r="F970" s="182"/>
      <c r="G970" s="182"/>
      <c r="H970" s="182"/>
      <c r="I970" s="182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</row>
    <row r="971">
      <c r="A971" s="71"/>
      <c r="B971" s="182"/>
      <c r="C971" s="182"/>
      <c r="D971" s="182"/>
      <c r="E971" s="182"/>
      <c r="F971" s="182"/>
      <c r="G971" s="182"/>
      <c r="H971" s="182"/>
      <c r="I971" s="182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</row>
    <row r="972">
      <c r="A972" s="71"/>
      <c r="B972" s="182"/>
      <c r="C972" s="182"/>
      <c r="D972" s="182"/>
      <c r="E972" s="182"/>
      <c r="F972" s="182"/>
      <c r="G972" s="182"/>
      <c r="H972" s="182"/>
      <c r="I972" s="182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</row>
    <row r="973">
      <c r="A973" s="71"/>
      <c r="B973" s="182"/>
      <c r="C973" s="182"/>
      <c r="D973" s="182"/>
      <c r="E973" s="182"/>
      <c r="F973" s="182"/>
      <c r="G973" s="182"/>
      <c r="H973" s="182"/>
      <c r="I973" s="182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</row>
    <row r="974">
      <c r="A974" s="71"/>
      <c r="B974" s="182"/>
      <c r="C974" s="182"/>
      <c r="D974" s="182"/>
      <c r="E974" s="182"/>
      <c r="F974" s="182"/>
      <c r="G974" s="182"/>
      <c r="H974" s="182"/>
      <c r="I974" s="182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</row>
    <row r="975">
      <c r="A975" s="71"/>
      <c r="B975" s="182"/>
      <c r="C975" s="182"/>
      <c r="D975" s="182"/>
      <c r="E975" s="182"/>
      <c r="F975" s="182"/>
      <c r="G975" s="182"/>
      <c r="H975" s="182"/>
      <c r="I975" s="182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</row>
    <row r="976">
      <c r="A976" s="71"/>
      <c r="B976" s="182"/>
      <c r="C976" s="182"/>
      <c r="D976" s="182"/>
      <c r="E976" s="182"/>
      <c r="F976" s="182"/>
      <c r="G976" s="182"/>
      <c r="H976" s="182"/>
      <c r="I976" s="182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</row>
    <row r="977">
      <c r="A977" s="71"/>
      <c r="B977" s="182"/>
      <c r="C977" s="182"/>
      <c r="D977" s="182"/>
      <c r="E977" s="182"/>
      <c r="F977" s="182"/>
      <c r="G977" s="182"/>
      <c r="H977" s="182"/>
      <c r="I977" s="182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</row>
    <row r="978">
      <c r="A978" s="71"/>
      <c r="B978" s="182"/>
      <c r="C978" s="182"/>
      <c r="D978" s="182"/>
      <c r="E978" s="182"/>
      <c r="F978" s="182"/>
      <c r="G978" s="182"/>
      <c r="H978" s="182"/>
      <c r="I978" s="182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</row>
    <row r="979">
      <c r="A979" s="71"/>
      <c r="B979" s="182"/>
      <c r="C979" s="182"/>
      <c r="D979" s="182"/>
      <c r="E979" s="182"/>
      <c r="F979" s="182"/>
      <c r="G979" s="182"/>
      <c r="H979" s="182"/>
      <c r="I979" s="182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</row>
    <row r="980">
      <c r="A980" s="71"/>
      <c r="B980" s="182"/>
      <c r="C980" s="182"/>
      <c r="D980" s="182"/>
      <c r="E980" s="182"/>
      <c r="F980" s="182"/>
      <c r="G980" s="182"/>
      <c r="H980" s="182"/>
      <c r="I980" s="182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</row>
    <row r="981">
      <c r="A981" s="71"/>
      <c r="B981" s="182"/>
      <c r="C981" s="182"/>
      <c r="D981" s="182"/>
      <c r="E981" s="182"/>
      <c r="F981" s="182"/>
      <c r="G981" s="182"/>
      <c r="H981" s="182"/>
      <c r="I981" s="182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</row>
    <row r="982">
      <c r="A982" s="71"/>
      <c r="B982" s="182"/>
      <c r="C982" s="182"/>
      <c r="D982" s="182"/>
      <c r="E982" s="182"/>
      <c r="F982" s="182"/>
      <c r="G982" s="182"/>
      <c r="H982" s="182"/>
      <c r="I982" s="182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</row>
    <row r="983">
      <c r="A983" s="71"/>
      <c r="B983" s="182"/>
      <c r="C983" s="182"/>
      <c r="D983" s="182"/>
      <c r="E983" s="182"/>
      <c r="F983" s="182"/>
      <c r="G983" s="182"/>
      <c r="H983" s="182"/>
      <c r="I983" s="182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</row>
    <row r="984">
      <c r="A984" s="71"/>
      <c r="B984" s="182"/>
      <c r="C984" s="182"/>
      <c r="D984" s="182"/>
      <c r="E984" s="182"/>
      <c r="F984" s="182"/>
      <c r="G984" s="182"/>
      <c r="H984" s="182"/>
      <c r="I984" s="182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</row>
    <row r="985">
      <c r="A985" s="71"/>
      <c r="B985" s="182"/>
      <c r="C985" s="182"/>
      <c r="D985" s="182"/>
      <c r="E985" s="182"/>
      <c r="F985" s="182"/>
      <c r="G985" s="182"/>
      <c r="H985" s="182"/>
      <c r="I985" s="182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</row>
    <row r="986">
      <c r="A986" s="71"/>
      <c r="B986" s="182"/>
      <c r="C986" s="182"/>
      <c r="D986" s="182"/>
      <c r="E986" s="182"/>
      <c r="F986" s="182"/>
      <c r="G986" s="182"/>
      <c r="H986" s="182"/>
      <c r="I986" s="182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</row>
    <row r="987">
      <c r="A987" s="71"/>
      <c r="B987" s="182"/>
      <c r="C987" s="182"/>
      <c r="D987" s="182"/>
      <c r="E987" s="182"/>
      <c r="F987" s="182"/>
      <c r="G987" s="182"/>
      <c r="H987" s="182"/>
      <c r="I987" s="182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</row>
    <row r="988">
      <c r="A988" s="71"/>
      <c r="B988" s="182"/>
      <c r="C988" s="182"/>
      <c r="D988" s="182"/>
      <c r="E988" s="182"/>
      <c r="F988" s="182"/>
      <c r="G988" s="182"/>
      <c r="H988" s="182"/>
      <c r="I988" s="182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</row>
    <row r="989">
      <c r="A989" s="71"/>
      <c r="B989" s="182"/>
      <c r="C989" s="182"/>
      <c r="D989" s="182"/>
      <c r="E989" s="182"/>
      <c r="F989" s="182"/>
      <c r="G989" s="182"/>
      <c r="H989" s="182"/>
      <c r="I989" s="182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</row>
    <row r="990">
      <c r="A990" s="71"/>
      <c r="B990" s="182"/>
      <c r="C990" s="182"/>
      <c r="D990" s="182"/>
      <c r="E990" s="182"/>
      <c r="F990" s="182"/>
      <c r="G990" s="182"/>
      <c r="H990" s="182"/>
      <c r="I990" s="182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</row>
    <row r="991">
      <c r="A991" s="71"/>
      <c r="B991" s="182"/>
      <c r="C991" s="182"/>
      <c r="D991" s="182"/>
      <c r="E991" s="182"/>
      <c r="F991" s="182"/>
      <c r="G991" s="182"/>
      <c r="H991" s="182"/>
      <c r="I991" s="182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</row>
    <row r="992">
      <c r="A992" s="71"/>
      <c r="B992" s="182"/>
      <c r="C992" s="182"/>
      <c r="D992" s="182"/>
      <c r="E992" s="182"/>
      <c r="F992" s="182"/>
      <c r="G992" s="182"/>
      <c r="H992" s="182"/>
      <c r="I992" s="182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</row>
    <row r="993">
      <c r="A993" s="71"/>
      <c r="B993" s="182"/>
      <c r="C993" s="182"/>
      <c r="D993" s="182"/>
      <c r="E993" s="182"/>
      <c r="F993" s="182"/>
      <c r="G993" s="182"/>
      <c r="H993" s="182"/>
      <c r="I993" s="182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</row>
    <row r="994">
      <c r="A994" s="71"/>
      <c r="B994" s="182"/>
      <c r="C994" s="182"/>
      <c r="D994" s="182"/>
      <c r="E994" s="182"/>
      <c r="F994" s="182"/>
      <c r="G994" s="182"/>
      <c r="H994" s="182"/>
      <c r="I994" s="182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</row>
    <row r="995">
      <c r="A995" s="71"/>
      <c r="B995" s="182"/>
      <c r="C995" s="182"/>
      <c r="D995" s="182"/>
      <c r="E995" s="182"/>
      <c r="F995" s="182"/>
      <c r="G995" s="182"/>
      <c r="H995" s="182"/>
      <c r="I995" s="182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</row>
    <row r="996">
      <c r="A996" s="71"/>
      <c r="B996" s="182"/>
      <c r="C996" s="182"/>
      <c r="D996" s="182"/>
      <c r="E996" s="182"/>
      <c r="F996" s="182"/>
      <c r="G996" s="182"/>
      <c r="H996" s="182"/>
      <c r="I996" s="182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</row>
    <row r="997">
      <c r="A997" s="71"/>
      <c r="B997" s="182"/>
      <c r="C997" s="182"/>
      <c r="D997" s="182"/>
      <c r="E997" s="182"/>
      <c r="F997" s="182"/>
      <c r="G997" s="182"/>
      <c r="H997" s="182"/>
      <c r="I997" s="182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</row>
    <row r="998">
      <c r="A998" s="71"/>
      <c r="B998" s="182"/>
      <c r="C998" s="182"/>
      <c r="D998" s="182"/>
      <c r="E998" s="182"/>
      <c r="F998" s="182"/>
      <c r="G998" s="182"/>
      <c r="H998" s="182"/>
      <c r="I998" s="182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</row>
    <row r="999">
      <c r="A999" s="71"/>
      <c r="B999" s="182"/>
      <c r="C999" s="182"/>
      <c r="D999" s="182"/>
      <c r="E999" s="182"/>
      <c r="F999" s="182"/>
      <c r="G999" s="182"/>
      <c r="H999" s="182"/>
      <c r="I999" s="182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</row>
    <row r="1000">
      <c r="A1000" s="71"/>
      <c r="B1000" s="182"/>
      <c r="C1000" s="182"/>
      <c r="D1000" s="182"/>
      <c r="E1000" s="182"/>
      <c r="F1000" s="182"/>
      <c r="G1000" s="182"/>
      <c r="H1000" s="182"/>
      <c r="I1000" s="182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</row>
    <row r="1001">
      <c r="A1001" s="71"/>
      <c r="B1001" s="182"/>
      <c r="C1001" s="182"/>
      <c r="D1001" s="182"/>
      <c r="E1001" s="182"/>
      <c r="F1001" s="182"/>
      <c r="G1001" s="182"/>
      <c r="H1001" s="182"/>
      <c r="I1001" s="182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</row>
    <row r="1002">
      <c r="A1002" s="71"/>
      <c r="B1002" s="182"/>
      <c r="C1002" s="182"/>
      <c r="D1002" s="182"/>
      <c r="E1002" s="182"/>
      <c r="F1002" s="182"/>
      <c r="G1002" s="182"/>
      <c r="H1002" s="182"/>
      <c r="I1002" s="182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</row>
    <row r="1003">
      <c r="A1003" s="71"/>
      <c r="B1003" s="182"/>
      <c r="C1003" s="182"/>
      <c r="D1003" s="182"/>
      <c r="E1003" s="182"/>
      <c r="F1003" s="182"/>
      <c r="G1003" s="182"/>
      <c r="H1003" s="182"/>
      <c r="I1003" s="182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</row>
    <row r="1004">
      <c r="A1004" s="71"/>
      <c r="B1004" s="182"/>
      <c r="C1004" s="182"/>
      <c r="D1004" s="182"/>
      <c r="E1004" s="182"/>
      <c r="F1004" s="182"/>
      <c r="G1004" s="182"/>
      <c r="H1004" s="182"/>
      <c r="I1004" s="182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</row>
    <row r="1005">
      <c r="A1005" s="71"/>
      <c r="B1005" s="182"/>
      <c r="C1005" s="182"/>
      <c r="D1005" s="182"/>
      <c r="E1005" s="182"/>
      <c r="F1005" s="182"/>
      <c r="G1005" s="182"/>
      <c r="H1005" s="182"/>
      <c r="I1005" s="182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</row>
    <row r="1006">
      <c r="A1006" s="71"/>
      <c r="B1006" s="182"/>
      <c r="C1006" s="182"/>
      <c r="D1006" s="182"/>
      <c r="E1006" s="182"/>
      <c r="F1006" s="182"/>
      <c r="G1006" s="182"/>
      <c r="H1006" s="182"/>
      <c r="I1006" s="182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</row>
    <row r="1007">
      <c r="A1007" s="71"/>
      <c r="B1007" s="182"/>
      <c r="C1007" s="182"/>
      <c r="D1007" s="182"/>
      <c r="E1007" s="182"/>
      <c r="F1007" s="182"/>
      <c r="G1007" s="182"/>
      <c r="H1007" s="182"/>
      <c r="I1007" s="182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</row>
    <row r="1008">
      <c r="A1008" s="71"/>
      <c r="B1008" s="182"/>
      <c r="C1008" s="182"/>
      <c r="D1008" s="182"/>
      <c r="E1008" s="182"/>
      <c r="F1008" s="182"/>
      <c r="G1008" s="182"/>
      <c r="H1008" s="182"/>
      <c r="I1008" s="182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</row>
    <row r="1009">
      <c r="A1009" s="71"/>
      <c r="B1009" s="182"/>
      <c r="C1009" s="182"/>
      <c r="D1009" s="182"/>
      <c r="E1009" s="182"/>
      <c r="F1009" s="182"/>
      <c r="G1009" s="182"/>
      <c r="H1009" s="182"/>
      <c r="I1009" s="182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</row>
    <row r="1010">
      <c r="A1010" s="71"/>
      <c r="B1010" s="182"/>
      <c r="C1010" s="182"/>
      <c r="D1010" s="182"/>
      <c r="E1010" s="182"/>
      <c r="F1010" s="182"/>
      <c r="G1010" s="182"/>
      <c r="H1010" s="182"/>
      <c r="I1010" s="182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</row>
    <row r="1011">
      <c r="A1011" s="71"/>
      <c r="B1011" s="182"/>
      <c r="C1011" s="182"/>
      <c r="D1011" s="182"/>
      <c r="E1011" s="182"/>
      <c r="F1011" s="182"/>
      <c r="G1011" s="182"/>
      <c r="H1011" s="182"/>
      <c r="I1011" s="182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</row>
    <row r="1012">
      <c r="A1012" s="71"/>
      <c r="B1012" s="182"/>
      <c r="C1012" s="182"/>
      <c r="D1012" s="182"/>
      <c r="E1012" s="182"/>
      <c r="F1012" s="182"/>
      <c r="G1012" s="182"/>
      <c r="H1012" s="182"/>
      <c r="I1012" s="182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</row>
    <row r="1013">
      <c r="A1013" s="71"/>
      <c r="B1013" s="182"/>
      <c r="C1013" s="182"/>
      <c r="D1013" s="182"/>
      <c r="E1013" s="182"/>
      <c r="F1013" s="182"/>
      <c r="G1013" s="182"/>
      <c r="H1013" s="182"/>
      <c r="I1013" s="182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</row>
    <row r="1014">
      <c r="A1014" s="71"/>
      <c r="B1014" s="182"/>
      <c r="C1014" s="182"/>
      <c r="D1014" s="182"/>
      <c r="E1014" s="182"/>
      <c r="F1014" s="182"/>
      <c r="G1014" s="182"/>
      <c r="H1014" s="182"/>
      <c r="I1014" s="182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</row>
    <row r="1015">
      <c r="A1015" s="71"/>
      <c r="B1015" s="182"/>
      <c r="C1015" s="182"/>
      <c r="D1015" s="182"/>
      <c r="E1015" s="182"/>
      <c r="F1015" s="182"/>
      <c r="G1015" s="182"/>
      <c r="H1015" s="182"/>
      <c r="I1015" s="182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</row>
    <row r="1016">
      <c r="A1016" s="71"/>
      <c r="B1016" s="182"/>
      <c r="C1016" s="182"/>
      <c r="D1016" s="182"/>
      <c r="E1016" s="182"/>
      <c r="F1016" s="182"/>
      <c r="G1016" s="182"/>
      <c r="H1016" s="182"/>
      <c r="I1016" s="182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</row>
    <row r="1017">
      <c r="A1017" s="71"/>
      <c r="B1017" s="182"/>
      <c r="C1017" s="182"/>
      <c r="D1017" s="182"/>
      <c r="E1017" s="182"/>
      <c r="F1017" s="182"/>
      <c r="G1017" s="182"/>
      <c r="H1017" s="182"/>
      <c r="I1017" s="182"/>
      <c r="J1017" s="71"/>
      <c r="K1017" s="71"/>
      <c r="L1017" s="71"/>
      <c r="M1017" s="71"/>
      <c r="N1017" s="71"/>
      <c r="O1017" s="71"/>
      <c r="P1017" s="71"/>
      <c r="Q1017" s="71"/>
      <c r="R1017" s="71"/>
      <c r="S1017" s="71"/>
      <c r="T1017" s="71"/>
    </row>
    <row r="1018">
      <c r="A1018" s="71"/>
      <c r="B1018" s="182"/>
      <c r="C1018" s="182"/>
      <c r="D1018" s="182"/>
      <c r="E1018" s="182"/>
      <c r="F1018" s="182"/>
      <c r="G1018" s="182"/>
      <c r="H1018" s="182"/>
      <c r="I1018" s="182"/>
      <c r="J1018" s="71"/>
      <c r="K1018" s="71"/>
      <c r="L1018" s="71"/>
      <c r="M1018" s="71"/>
      <c r="N1018" s="71"/>
      <c r="O1018" s="71"/>
      <c r="P1018" s="71"/>
      <c r="Q1018" s="71"/>
      <c r="R1018" s="71"/>
      <c r="S1018" s="71"/>
      <c r="T1018" s="71"/>
    </row>
    <row r="1019">
      <c r="A1019" s="71"/>
      <c r="B1019" s="182"/>
      <c r="C1019" s="182"/>
      <c r="D1019" s="182"/>
      <c r="E1019" s="182"/>
      <c r="F1019" s="182"/>
      <c r="G1019" s="182"/>
      <c r="H1019" s="182"/>
      <c r="I1019" s="182"/>
      <c r="J1019" s="71"/>
      <c r="K1019" s="71"/>
      <c r="L1019" s="71"/>
      <c r="M1019" s="71"/>
      <c r="N1019" s="71"/>
      <c r="O1019" s="71"/>
      <c r="P1019" s="71"/>
      <c r="Q1019" s="71"/>
      <c r="R1019" s="71"/>
      <c r="S1019" s="71"/>
      <c r="T1019" s="71"/>
    </row>
    <row r="1020">
      <c r="A1020" s="71"/>
      <c r="B1020" s="182"/>
      <c r="C1020" s="182"/>
      <c r="D1020" s="182"/>
      <c r="E1020" s="182"/>
      <c r="F1020" s="182"/>
      <c r="G1020" s="182"/>
      <c r="H1020" s="182"/>
      <c r="I1020" s="182"/>
      <c r="J1020" s="71"/>
      <c r="K1020" s="71"/>
      <c r="L1020" s="71"/>
      <c r="M1020" s="71"/>
      <c r="N1020" s="71"/>
      <c r="O1020" s="71"/>
      <c r="P1020" s="71"/>
      <c r="Q1020" s="71"/>
      <c r="R1020" s="71"/>
      <c r="S1020" s="71"/>
      <c r="T1020" s="71"/>
    </row>
    <row r="1021">
      <c r="A1021" s="71"/>
      <c r="B1021" s="182"/>
      <c r="C1021" s="182"/>
      <c r="D1021" s="182"/>
      <c r="E1021" s="182"/>
      <c r="F1021" s="182"/>
      <c r="G1021" s="182"/>
      <c r="H1021" s="182"/>
      <c r="I1021" s="182"/>
      <c r="J1021" s="71"/>
      <c r="K1021" s="71"/>
      <c r="L1021" s="71"/>
      <c r="M1021" s="71"/>
      <c r="N1021" s="71"/>
      <c r="O1021" s="71"/>
      <c r="P1021" s="71"/>
      <c r="Q1021" s="71"/>
      <c r="R1021" s="71"/>
      <c r="S1021" s="71"/>
      <c r="T1021" s="71"/>
    </row>
    <row r="1022">
      <c r="A1022" s="71"/>
      <c r="B1022" s="182"/>
      <c r="C1022" s="182"/>
      <c r="D1022" s="182"/>
      <c r="E1022" s="182"/>
      <c r="F1022" s="182"/>
      <c r="G1022" s="182"/>
      <c r="H1022" s="182"/>
      <c r="I1022" s="182"/>
      <c r="J1022" s="71"/>
      <c r="K1022" s="71"/>
      <c r="L1022" s="71"/>
      <c r="M1022" s="71"/>
      <c r="N1022" s="71"/>
      <c r="O1022" s="71"/>
      <c r="P1022" s="71"/>
      <c r="Q1022" s="71"/>
      <c r="R1022" s="71"/>
      <c r="S1022" s="71"/>
      <c r="T1022" s="71"/>
    </row>
    <row r="1023">
      <c r="A1023" s="71"/>
      <c r="B1023" s="182"/>
      <c r="C1023" s="182"/>
      <c r="D1023" s="182"/>
      <c r="E1023" s="182"/>
      <c r="F1023" s="182"/>
      <c r="G1023" s="182"/>
      <c r="H1023" s="182"/>
      <c r="I1023" s="182"/>
      <c r="J1023" s="71"/>
      <c r="K1023" s="71"/>
      <c r="L1023" s="71"/>
      <c r="M1023" s="71"/>
      <c r="N1023" s="71"/>
      <c r="O1023" s="71"/>
      <c r="P1023" s="71"/>
      <c r="Q1023" s="71"/>
      <c r="R1023" s="71"/>
      <c r="S1023" s="71"/>
      <c r="T1023" s="71"/>
    </row>
    <row r="1024">
      <c r="A1024" s="71"/>
      <c r="B1024" s="182"/>
      <c r="C1024" s="182"/>
      <c r="D1024" s="182"/>
      <c r="E1024" s="182"/>
      <c r="F1024" s="182"/>
      <c r="G1024" s="182"/>
      <c r="H1024" s="182"/>
      <c r="I1024" s="182"/>
      <c r="J1024" s="71"/>
      <c r="K1024" s="71"/>
      <c r="L1024" s="71"/>
      <c r="M1024" s="71"/>
      <c r="N1024" s="71"/>
      <c r="O1024" s="71"/>
      <c r="P1024" s="71"/>
      <c r="Q1024" s="71"/>
      <c r="R1024" s="71"/>
      <c r="S1024" s="71"/>
      <c r="T1024" s="71"/>
    </row>
    <row r="1025">
      <c r="A1025" s="71"/>
      <c r="B1025" s="182"/>
      <c r="C1025" s="182"/>
      <c r="D1025" s="182"/>
      <c r="E1025" s="182"/>
      <c r="F1025" s="182"/>
      <c r="G1025" s="182"/>
      <c r="H1025" s="182"/>
      <c r="I1025" s="182"/>
      <c r="J1025" s="71"/>
      <c r="K1025" s="71"/>
      <c r="L1025" s="71"/>
      <c r="M1025" s="71"/>
      <c r="N1025" s="71"/>
      <c r="O1025" s="71"/>
      <c r="P1025" s="71"/>
      <c r="Q1025" s="71"/>
      <c r="R1025" s="71"/>
      <c r="S1025" s="71"/>
      <c r="T1025" s="71"/>
    </row>
    <row r="1026">
      <c r="A1026" s="71"/>
      <c r="B1026" s="182"/>
      <c r="C1026" s="182"/>
      <c r="D1026" s="182"/>
      <c r="E1026" s="182"/>
      <c r="F1026" s="182"/>
      <c r="G1026" s="182"/>
      <c r="H1026" s="182"/>
      <c r="I1026" s="182"/>
      <c r="J1026" s="71"/>
      <c r="K1026" s="71"/>
      <c r="L1026" s="71"/>
      <c r="M1026" s="71"/>
      <c r="N1026" s="71"/>
      <c r="O1026" s="71"/>
      <c r="P1026" s="71"/>
      <c r="Q1026" s="71"/>
      <c r="R1026" s="71"/>
      <c r="S1026" s="71"/>
      <c r="T1026" s="71"/>
    </row>
    <row r="1027">
      <c r="A1027" s="71"/>
      <c r="B1027" s="182"/>
      <c r="C1027" s="182"/>
      <c r="D1027" s="182"/>
      <c r="E1027" s="182"/>
      <c r="F1027" s="182"/>
      <c r="G1027" s="182"/>
      <c r="H1027" s="182"/>
      <c r="I1027" s="182"/>
      <c r="J1027" s="71"/>
      <c r="K1027" s="71"/>
      <c r="L1027" s="71"/>
      <c r="M1027" s="71"/>
      <c r="N1027" s="71"/>
      <c r="O1027" s="71"/>
      <c r="P1027" s="71"/>
      <c r="Q1027" s="71"/>
      <c r="R1027" s="71"/>
      <c r="S1027" s="71"/>
      <c r="T1027" s="71"/>
    </row>
    <row r="1028">
      <c r="A1028" s="71"/>
      <c r="B1028" s="182"/>
      <c r="C1028" s="182"/>
      <c r="D1028" s="182"/>
      <c r="E1028" s="182"/>
      <c r="F1028" s="182"/>
      <c r="G1028" s="182"/>
      <c r="H1028" s="182"/>
      <c r="I1028" s="182"/>
      <c r="J1028" s="71"/>
      <c r="K1028" s="71"/>
      <c r="L1028" s="71"/>
      <c r="M1028" s="71"/>
      <c r="N1028" s="71"/>
      <c r="O1028" s="71"/>
      <c r="P1028" s="71"/>
      <c r="Q1028" s="71"/>
      <c r="R1028" s="71"/>
      <c r="S1028" s="71"/>
      <c r="T1028" s="71"/>
    </row>
    <row r="1029">
      <c r="A1029" s="71"/>
      <c r="B1029" s="182"/>
      <c r="C1029" s="182"/>
      <c r="D1029" s="182"/>
      <c r="E1029" s="182"/>
      <c r="F1029" s="182"/>
      <c r="G1029" s="182"/>
      <c r="H1029" s="182"/>
      <c r="I1029" s="182"/>
      <c r="J1029" s="71"/>
      <c r="K1029" s="71"/>
      <c r="L1029" s="71"/>
      <c r="M1029" s="71"/>
      <c r="N1029" s="71"/>
      <c r="O1029" s="71"/>
      <c r="P1029" s="71"/>
      <c r="Q1029" s="71"/>
      <c r="R1029" s="71"/>
      <c r="S1029" s="71"/>
      <c r="T1029" s="71"/>
    </row>
    <row r="1030">
      <c r="A1030" s="71"/>
      <c r="B1030" s="182"/>
      <c r="C1030" s="182"/>
      <c r="D1030" s="182"/>
      <c r="E1030" s="182"/>
      <c r="F1030" s="182"/>
      <c r="G1030" s="182"/>
      <c r="H1030" s="182"/>
      <c r="I1030" s="182"/>
      <c r="J1030" s="71"/>
      <c r="K1030" s="71"/>
      <c r="L1030" s="71"/>
      <c r="M1030" s="71"/>
      <c r="N1030" s="71"/>
      <c r="O1030" s="71"/>
      <c r="P1030" s="71"/>
      <c r="Q1030" s="71"/>
      <c r="R1030" s="71"/>
      <c r="S1030" s="71"/>
      <c r="T1030" s="71"/>
    </row>
    <row r="1031">
      <c r="A1031" s="71"/>
      <c r="B1031" s="182"/>
      <c r="C1031" s="182"/>
      <c r="D1031" s="182"/>
      <c r="E1031" s="182"/>
      <c r="F1031" s="182"/>
      <c r="G1031" s="182"/>
      <c r="H1031" s="182"/>
      <c r="I1031" s="182"/>
      <c r="J1031" s="71"/>
      <c r="K1031" s="71"/>
      <c r="L1031" s="71"/>
      <c r="M1031" s="71"/>
      <c r="N1031" s="71"/>
      <c r="O1031" s="71"/>
      <c r="P1031" s="71"/>
      <c r="Q1031" s="71"/>
      <c r="R1031" s="71"/>
      <c r="S1031" s="71"/>
      <c r="T1031" s="71"/>
    </row>
    <row r="1032">
      <c r="A1032" s="71"/>
      <c r="B1032" s="182"/>
      <c r="C1032" s="182"/>
      <c r="D1032" s="182"/>
      <c r="E1032" s="182"/>
      <c r="F1032" s="182"/>
      <c r="G1032" s="182"/>
      <c r="H1032" s="182"/>
      <c r="I1032" s="182"/>
      <c r="J1032" s="71"/>
      <c r="K1032" s="71"/>
      <c r="L1032" s="71"/>
      <c r="M1032" s="71"/>
      <c r="N1032" s="71"/>
      <c r="O1032" s="71"/>
      <c r="P1032" s="71"/>
      <c r="Q1032" s="71"/>
      <c r="R1032" s="71"/>
      <c r="S1032" s="71"/>
      <c r="T1032" s="71"/>
    </row>
    <row r="1033">
      <c r="A1033" s="71"/>
      <c r="B1033" s="182"/>
      <c r="C1033" s="182"/>
      <c r="D1033" s="182"/>
      <c r="E1033" s="182"/>
      <c r="F1033" s="182"/>
      <c r="G1033" s="182"/>
      <c r="H1033" s="182"/>
      <c r="I1033" s="182"/>
      <c r="J1033" s="71"/>
      <c r="K1033" s="71"/>
      <c r="L1033" s="71"/>
      <c r="M1033" s="71"/>
      <c r="N1033" s="71"/>
      <c r="O1033" s="71"/>
      <c r="P1033" s="71"/>
      <c r="Q1033" s="71"/>
      <c r="R1033" s="71"/>
      <c r="S1033" s="71"/>
      <c r="T1033" s="71"/>
    </row>
    <row r="1034">
      <c r="A1034" s="71"/>
      <c r="B1034" s="182"/>
      <c r="C1034" s="182"/>
      <c r="D1034" s="182"/>
      <c r="E1034" s="182"/>
      <c r="F1034" s="182"/>
      <c r="G1034" s="182"/>
      <c r="H1034" s="182"/>
      <c r="I1034" s="182"/>
      <c r="J1034" s="71"/>
      <c r="K1034" s="71"/>
      <c r="L1034" s="71"/>
      <c r="M1034" s="71"/>
      <c r="N1034" s="71"/>
      <c r="O1034" s="71"/>
      <c r="P1034" s="71"/>
      <c r="Q1034" s="71"/>
      <c r="R1034" s="71"/>
      <c r="S1034" s="71"/>
      <c r="T1034" s="71"/>
    </row>
    <row r="1035">
      <c r="A1035" s="71"/>
      <c r="B1035" s="182"/>
      <c r="C1035" s="182"/>
      <c r="D1035" s="182"/>
      <c r="E1035" s="182"/>
      <c r="F1035" s="182"/>
      <c r="G1035" s="182"/>
      <c r="H1035" s="182"/>
      <c r="I1035" s="182"/>
      <c r="J1035" s="71"/>
      <c r="K1035" s="71"/>
      <c r="L1035" s="71"/>
      <c r="M1035" s="71"/>
      <c r="N1035" s="71"/>
      <c r="O1035" s="71"/>
      <c r="P1035" s="71"/>
      <c r="Q1035" s="71"/>
      <c r="R1035" s="71"/>
      <c r="S1035" s="71"/>
      <c r="T1035" s="71"/>
    </row>
    <row r="1036">
      <c r="A1036" s="71"/>
      <c r="B1036" s="182"/>
      <c r="C1036" s="182"/>
      <c r="D1036" s="182"/>
      <c r="E1036" s="182"/>
      <c r="F1036" s="182"/>
      <c r="G1036" s="182"/>
      <c r="H1036" s="182"/>
      <c r="I1036" s="182"/>
      <c r="J1036" s="71"/>
      <c r="K1036" s="71"/>
      <c r="L1036" s="71"/>
      <c r="M1036" s="71"/>
      <c r="N1036" s="71"/>
      <c r="O1036" s="71"/>
      <c r="P1036" s="71"/>
      <c r="Q1036" s="71"/>
      <c r="R1036" s="71"/>
      <c r="S1036" s="71"/>
      <c r="T1036" s="71"/>
    </row>
    <row r="1037">
      <c r="A1037" s="71"/>
      <c r="B1037" s="182"/>
      <c r="C1037" s="182"/>
      <c r="D1037" s="182"/>
      <c r="E1037" s="182"/>
      <c r="F1037" s="182"/>
      <c r="G1037" s="182"/>
      <c r="H1037" s="182"/>
      <c r="I1037" s="182"/>
      <c r="J1037" s="71"/>
      <c r="K1037" s="71"/>
      <c r="L1037" s="71"/>
      <c r="M1037" s="71"/>
      <c r="N1037" s="71"/>
      <c r="O1037" s="71"/>
      <c r="P1037" s="71"/>
      <c r="Q1037" s="71"/>
      <c r="R1037" s="71"/>
      <c r="S1037" s="71"/>
      <c r="T1037" s="71"/>
    </row>
    <row r="1038">
      <c r="A1038" s="71"/>
      <c r="B1038" s="182"/>
      <c r="C1038" s="182"/>
      <c r="D1038" s="182"/>
      <c r="E1038" s="182"/>
      <c r="F1038" s="182"/>
      <c r="G1038" s="182"/>
      <c r="H1038" s="182"/>
      <c r="I1038" s="182"/>
      <c r="J1038" s="71"/>
      <c r="K1038" s="71"/>
      <c r="L1038" s="71"/>
      <c r="M1038" s="71"/>
      <c r="N1038" s="71"/>
      <c r="O1038" s="71"/>
      <c r="P1038" s="71"/>
      <c r="Q1038" s="71"/>
      <c r="R1038" s="71"/>
      <c r="S1038" s="71"/>
      <c r="T1038" s="71"/>
    </row>
    <row r="1039">
      <c r="A1039" s="71"/>
      <c r="B1039" s="182"/>
      <c r="C1039" s="182"/>
      <c r="D1039" s="182"/>
      <c r="E1039" s="182"/>
      <c r="F1039" s="182"/>
      <c r="G1039" s="182"/>
      <c r="H1039" s="182"/>
      <c r="I1039" s="182"/>
      <c r="J1039" s="71"/>
      <c r="K1039" s="71"/>
      <c r="L1039" s="71"/>
      <c r="M1039" s="71"/>
      <c r="N1039" s="71"/>
      <c r="O1039" s="71"/>
      <c r="P1039" s="71"/>
      <c r="Q1039" s="71"/>
      <c r="R1039" s="71"/>
      <c r="S1039" s="71"/>
      <c r="T1039" s="71"/>
    </row>
    <row r="1040">
      <c r="A1040" s="71"/>
      <c r="B1040" s="182"/>
      <c r="C1040" s="182"/>
      <c r="D1040" s="182"/>
      <c r="E1040" s="182"/>
      <c r="F1040" s="182"/>
      <c r="G1040" s="182"/>
      <c r="H1040" s="182"/>
      <c r="I1040" s="182"/>
      <c r="J1040" s="71"/>
      <c r="K1040" s="71"/>
      <c r="L1040" s="71"/>
      <c r="M1040" s="71"/>
      <c r="N1040" s="71"/>
      <c r="O1040" s="71"/>
      <c r="P1040" s="71"/>
      <c r="Q1040" s="71"/>
      <c r="R1040" s="71"/>
      <c r="S1040" s="71"/>
      <c r="T1040" s="71"/>
    </row>
    <row r="1041">
      <c r="A1041" s="71"/>
      <c r="B1041" s="182"/>
      <c r="C1041" s="182"/>
      <c r="D1041" s="182"/>
      <c r="E1041" s="182"/>
      <c r="F1041" s="182"/>
      <c r="G1041" s="182"/>
      <c r="H1041" s="182"/>
      <c r="I1041" s="182"/>
      <c r="J1041" s="71"/>
      <c r="K1041" s="71"/>
      <c r="L1041" s="71"/>
      <c r="M1041" s="71"/>
      <c r="N1041" s="71"/>
      <c r="O1041" s="71"/>
      <c r="P1041" s="71"/>
      <c r="Q1041" s="71"/>
      <c r="R1041" s="71"/>
      <c r="S1041" s="71"/>
      <c r="T1041" s="71"/>
    </row>
    <row r="1042">
      <c r="A1042" s="71"/>
      <c r="B1042" s="182"/>
      <c r="C1042" s="182"/>
      <c r="D1042" s="182"/>
      <c r="E1042" s="182"/>
      <c r="F1042" s="182"/>
      <c r="G1042" s="182"/>
      <c r="H1042" s="182"/>
      <c r="I1042" s="182"/>
      <c r="J1042" s="71"/>
      <c r="K1042" s="71"/>
      <c r="L1042" s="71"/>
      <c r="M1042" s="71"/>
      <c r="N1042" s="71"/>
      <c r="O1042" s="71"/>
      <c r="P1042" s="71"/>
      <c r="Q1042" s="71"/>
      <c r="R1042" s="71"/>
      <c r="S1042" s="71"/>
      <c r="T1042" s="71"/>
    </row>
    <row r="1043">
      <c r="A1043" s="71"/>
      <c r="B1043" s="182"/>
      <c r="C1043" s="182"/>
      <c r="D1043" s="182"/>
      <c r="E1043" s="182"/>
      <c r="F1043" s="182"/>
      <c r="G1043" s="182"/>
      <c r="H1043" s="182"/>
      <c r="I1043" s="182"/>
      <c r="J1043" s="71"/>
      <c r="K1043" s="71"/>
      <c r="L1043" s="71"/>
      <c r="M1043" s="71"/>
      <c r="N1043" s="71"/>
      <c r="O1043" s="71"/>
      <c r="P1043" s="71"/>
      <c r="Q1043" s="71"/>
      <c r="R1043" s="71"/>
      <c r="S1043" s="71"/>
      <c r="T1043" s="71"/>
    </row>
    <row r="1044">
      <c r="A1044" s="71"/>
      <c r="B1044" s="182"/>
      <c r="C1044" s="182"/>
      <c r="D1044" s="182"/>
      <c r="E1044" s="182"/>
      <c r="F1044" s="182"/>
      <c r="G1044" s="182"/>
      <c r="H1044" s="182"/>
      <c r="I1044" s="182"/>
      <c r="J1044" s="71"/>
      <c r="K1044" s="71"/>
      <c r="L1044" s="71"/>
      <c r="M1044" s="71"/>
      <c r="N1044" s="71"/>
      <c r="O1044" s="71"/>
      <c r="P1044" s="71"/>
      <c r="Q1044" s="71"/>
      <c r="R1044" s="71"/>
      <c r="S1044" s="71"/>
      <c r="T1044" s="71"/>
    </row>
    <row r="1045">
      <c r="A1045" s="71"/>
      <c r="B1045" s="182"/>
      <c r="C1045" s="182"/>
      <c r="D1045" s="182"/>
      <c r="E1045" s="182"/>
      <c r="F1045" s="182"/>
      <c r="G1045" s="182"/>
      <c r="H1045" s="182"/>
      <c r="I1045" s="182"/>
      <c r="J1045" s="71"/>
      <c r="K1045" s="71"/>
      <c r="L1045" s="71"/>
      <c r="M1045" s="71"/>
      <c r="N1045" s="71"/>
      <c r="O1045" s="71"/>
      <c r="P1045" s="71"/>
      <c r="Q1045" s="71"/>
      <c r="R1045" s="71"/>
      <c r="S1045" s="71"/>
      <c r="T1045" s="71"/>
    </row>
    <row r="1046">
      <c r="A1046" s="71"/>
      <c r="B1046" s="182"/>
      <c r="C1046" s="182"/>
      <c r="D1046" s="182"/>
      <c r="E1046" s="182"/>
      <c r="F1046" s="182"/>
      <c r="G1046" s="182"/>
      <c r="H1046" s="182"/>
      <c r="I1046" s="182"/>
      <c r="J1046" s="71"/>
      <c r="K1046" s="71"/>
      <c r="L1046" s="71"/>
      <c r="M1046" s="71"/>
      <c r="N1046" s="71"/>
      <c r="O1046" s="71"/>
      <c r="P1046" s="71"/>
      <c r="Q1046" s="71"/>
      <c r="R1046" s="71"/>
      <c r="S1046" s="71"/>
      <c r="T1046" s="71"/>
    </row>
    <row r="1047">
      <c r="A1047" s="71"/>
      <c r="B1047" s="182"/>
      <c r="C1047" s="182"/>
      <c r="D1047" s="182"/>
      <c r="E1047" s="182"/>
      <c r="F1047" s="182"/>
      <c r="G1047" s="182"/>
      <c r="H1047" s="182"/>
      <c r="I1047" s="182"/>
      <c r="J1047" s="71"/>
      <c r="K1047" s="71"/>
      <c r="L1047" s="71"/>
      <c r="M1047" s="71"/>
      <c r="N1047" s="71"/>
      <c r="O1047" s="71"/>
      <c r="P1047" s="71"/>
      <c r="Q1047" s="71"/>
      <c r="R1047" s="71"/>
      <c r="S1047" s="71"/>
      <c r="T1047" s="71"/>
    </row>
    <row r="1048">
      <c r="A1048" s="71"/>
      <c r="B1048" s="182"/>
      <c r="C1048" s="182"/>
      <c r="D1048" s="182"/>
      <c r="E1048" s="182"/>
      <c r="F1048" s="182"/>
      <c r="G1048" s="182"/>
      <c r="H1048" s="182"/>
      <c r="I1048" s="182"/>
      <c r="J1048" s="71"/>
      <c r="K1048" s="71"/>
      <c r="L1048" s="71"/>
      <c r="M1048" s="71"/>
      <c r="N1048" s="71"/>
      <c r="O1048" s="71"/>
      <c r="P1048" s="71"/>
      <c r="Q1048" s="71"/>
      <c r="R1048" s="71"/>
      <c r="S1048" s="71"/>
      <c r="T1048" s="71"/>
    </row>
    <row r="1049">
      <c r="A1049" s="71"/>
      <c r="B1049" s="182"/>
      <c r="C1049" s="182"/>
      <c r="D1049" s="182"/>
      <c r="E1049" s="182"/>
      <c r="F1049" s="182"/>
      <c r="G1049" s="182"/>
      <c r="H1049" s="182"/>
      <c r="I1049" s="182"/>
      <c r="J1049" s="71"/>
      <c r="K1049" s="71"/>
      <c r="L1049" s="71"/>
      <c r="M1049" s="71"/>
      <c r="N1049" s="71"/>
      <c r="O1049" s="71"/>
      <c r="P1049" s="71"/>
      <c r="Q1049" s="71"/>
      <c r="R1049" s="71"/>
      <c r="S1049" s="71"/>
      <c r="T1049" s="71"/>
    </row>
    <row r="1050">
      <c r="A1050" s="71"/>
      <c r="B1050" s="182"/>
      <c r="C1050" s="182"/>
      <c r="D1050" s="182"/>
      <c r="E1050" s="182"/>
      <c r="F1050" s="182"/>
      <c r="G1050" s="182"/>
      <c r="H1050" s="182"/>
      <c r="I1050" s="182"/>
      <c r="J1050" s="71"/>
      <c r="K1050" s="71"/>
      <c r="L1050" s="71"/>
      <c r="M1050" s="71"/>
      <c r="N1050" s="71"/>
      <c r="O1050" s="71"/>
      <c r="P1050" s="71"/>
      <c r="Q1050" s="71"/>
      <c r="R1050" s="71"/>
      <c r="S1050" s="71"/>
      <c r="T1050" s="71"/>
    </row>
    <row r="1051">
      <c r="A1051" s="71"/>
      <c r="B1051" s="182"/>
      <c r="C1051" s="182"/>
      <c r="D1051" s="182"/>
      <c r="E1051" s="182"/>
      <c r="F1051" s="182"/>
      <c r="G1051" s="182"/>
      <c r="H1051" s="182"/>
      <c r="I1051" s="182"/>
      <c r="J1051" s="71"/>
      <c r="K1051" s="71"/>
      <c r="L1051" s="71"/>
      <c r="M1051" s="71"/>
      <c r="N1051" s="71"/>
      <c r="O1051" s="71"/>
      <c r="P1051" s="71"/>
      <c r="Q1051" s="71"/>
      <c r="R1051" s="71"/>
      <c r="S1051" s="71"/>
      <c r="T1051" s="71"/>
    </row>
    <row r="1052">
      <c r="A1052" s="71"/>
      <c r="B1052" s="182"/>
      <c r="C1052" s="182"/>
      <c r="D1052" s="182"/>
      <c r="E1052" s="182"/>
      <c r="F1052" s="182"/>
      <c r="G1052" s="182"/>
      <c r="H1052" s="182"/>
      <c r="I1052" s="182"/>
      <c r="J1052" s="71"/>
      <c r="K1052" s="71"/>
      <c r="L1052" s="71"/>
      <c r="M1052" s="71"/>
      <c r="N1052" s="71"/>
      <c r="O1052" s="71"/>
      <c r="P1052" s="71"/>
      <c r="Q1052" s="71"/>
      <c r="R1052" s="71"/>
      <c r="S1052" s="71"/>
      <c r="T1052" s="71"/>
    </row>
    <row r="1053">
      <c r="A1053" s="71"/>
      <c r="B1053" s="182"/>
      <c r="C1053" s="182"/>
      <c r="D1053" s="182"/>
      <c r="E1053" s="182"/>
      <c r="F1053" s="182"/>
      <c r="G1053" s="182"/>
      <c r="H1053" s="182"/>
      <c r="I1053" s="182"/>
      <c r="J1053" s="71"/>
      <c r="K1053" s="71"/>
      <c r="L1053" s="71"/>
      <c r="M1053" s="71"/>
      <c r="N1053" s="71"/>
      <c r="O1053" s="71"/>
      <c r="P1053" s="71"/>
      <c r="Q1053" s="71"/>
      <c r="R1053" s="71"/>
      <c r="S1053" s="71"/>
      <c r="T1053" s="71"/>
    </row>
    <row r="1054">
      <c r="A1054" s="71"/>
      <c r="B1054" s="182"/>
      <c r="C1054" s="182"/>
      <c r="D1054" s="182"/>
      <c r="E1054" s="182"/>
      <c r="F1054" s="182"/>
      <c r="G1054" s="182"/>
      <c r="H1054" s="182"/>
      <c r="I1054" s="182"/>
      <c r="J1054" s="71"/>
      <c r="K1054" s="71"/>
      <c r="L1054" s="71"/>
      <c r="M1054" s="71"/>
      <c r="N1054" s="71"/>
      <c r="O1054" s="71"/>
      <c r="P1054" s="71"/>
      <c r="Q1054" s="71"/>
      <c r="R1054" s="71"/>
      <c r="S1054" s="71"/>
      <c r="T1054" s="71"/>
    </row>
    <row r="1055">
      <c r="A1055" s="71"/>
      <c r="B1055" s="182"/>
      <c r="C1055" s="182"/>
      <c r="D1055" s="182"/>
      <c r="E1055" s="182"/>
      <c r="F1055" s="182"/>
      <c r="G1055" s="182"/>
      <c r="H1055" s="182"/>
      <c r="I1055" s="182"/>
      <c r="J1055" s="71"/>
      <c r="K1055" s="71"/>
      <c r="L1055" s="71"/>
      <c r="M1055" s="71"/>
      <c r="N1055" s="71"/>
      <c r="O1055" s="71"/>
      <c r="P1055" s="71"/>
      <c r="Q1055" s="71"/>
      <c r="R1055" s="71"/>
      <c r="S1055" s="71"/>
      <c r="T1055" s="71"/>
    </row>
    <row r="1056">
      <c r="A1056" s="71"/>
      <c r="B1056" s="182"/>
      <c r="C1056" s="182"/>
      <c r="D1056" s="182"/>
      <c r="E1056" s="182"/>
      <c r="F1056" s="182"/>
      <c r="G1056" s="182"/>
      <c r="H1056" s="182"/>
      <c r="I1056" s="182"/>
      <c r="J1056" s="71"/>
      <c r="K1056" s="71"/>
      <c r="L1056" s="71"/>
      <c r="M1056" s="71"/>
      <c r="N1056" s="71"/>
      <c r="O1056" s="71"/>
      <c r="P1056" s="71"/>
      <c r="Q1056" s="71"/>
      <c r="R1056" s="71"/>
      <c r="S1056" s="71"/>
      <c r="T1056" s="71"/>
    </row>
    <row r="1057">
      <c r="A1057" s="71"/>
      <c r="B1057" s="182"/>
      <c r="C1057" s="182"/>
      <c r="D1057" s="182"/>
      <c r="E1057" s="182"/>
      <c r="F1057" s="182"/>
      <c r="G1057" s="182"/>
      <c r="H1057" s="182"/>
      <c r="I1057" s="182"/>
      <c r="J1057" s="71"/>
      <c r="K1057" s="71"/>
      <c r="L1057" s="71"/>
      <c r="M1057" s="71"/>
      <c r="N1057" s="71"/>
      <c r="O1057" s="71"/>
      <c r="P1057" s="71"/>
      <c r="Q1057" s="71"/>
      <c r="R1057" s="71"/>
      <c r="S1057" s="71"/>
      <c r="T1057" s="71"/>
    </row>
    <row r="1058">
      <c r="A1058" s="71"/>
      <c r="B1058" s="182"/>
      <c r="C1058" s="182"/>
      <c r="D1058" s="182"/>
      <c r="E1058" s="182"/>
      <c r="F1058" s="182"/>
      <c r="G1058" s="182"/>
      <c r="H1058" s="182"/>
      <c r="I1058" s="182"/>
      <c r="J1058" s="71"/>
      <c r="K1058" s="71"/>
      <c r="L1058" s="71"/>
      <c r="M1058" s="71"/>
      <c r="N1058" s="71"/>
      <c r="O1058" s="71"/>
      <c r="P1058" s="71"/>
      <c r="Q1058" s="71"/>
      <c r="R1058" s="71"/>
      <c r="S1058" s="71"/>
      <c r="T1058" s="71"/>
    </row>
    <row r="1059">
      <c r="A1059" s="71"/>
      <c r="B1059" s="182"/>
      <c r="C1059" s="182"/>
      <c r="D1059" s="182"/>
      <c r="E1059" s="182"/>
      <c r="F1059" s="182"/>
      <c r="G1059" s="182"/>
      <c r="H1059" s="182"/>
      <c r="I1059" s="182"/>
      <c r="J1059" s="71"/>
      <c r="K1059" s="71"/>
      <c r="L1059" s="71"/>
      <c r="M1059" s="71"/>
      <c r="N1059" s="71"/>
      <c r="O1059" s="71"/>
      <c r="P1059" s="71"/>
      <c r="Q1059" s="71"/>
      <c r="R1059" s="71"/>
      <c r="S1059" s="71"/>
      <c r="T1059" s="71"/>
    </row>
    <row r="1060">
      <c r="A1060" s="71"/>
      <c r="B1060" s="182"/>
      <c r="C1060" s="182"/>
      <c r="D1060" s="182"/>
      <c r="E1060" s="182"/>
      <c r="F1060" s="182"/>
      <c r="G1060" s="182"/>
      <c r="H1060" s="182"/>
      <c r="I1060" s="182"/>
      <c r="J1060" s="71"/>
      <c r="K1060" s="71"/>
      <c r="L1060" s="71"/>
      <c r="M1060" s="71"/>
      <c r="N1060" s="71"/>
      <c r="O1060" s="71"/>
      <c r="P1060" s="71"/>
      <c r="Q1060" s="71"/>
      <c r="R1060" s="71"/>
      <c r="S1060" s="71"/>
      <c r="T1060" s="71"/>
    </row>
    <row r="1061">
      <c r="A1061" s="71"/>
      <c r="B1061" s="182"/>
      <c r="C1061" s="182"/>
      <c r="D1061" s="182"/>
      <c r="E1061" s="182"/>
      <c r="F1061" s="182"/>
      <c r="G1061" s="182"/>
      <c r="H1061" s="182"/>
      <c r="I1061" s="182"/>
      <c r="J1061" s="71"/>
      <c r="K1061" s="71"/>
      <c r="L1061" s="71"/>
      <c r="M1061" s="71"/>
      <c r="N1061" s="71"/>
      <c r="O1061" s="71"/>
      <c r="P1061" s="71"/>
      <c r="Q1061" s="71"/>
      <c r="R1061" s="71"/>
      <c r="S1061" s="71"/>
      <c r="T1061" s="71"/>
    </row>
    <row r="1062">
      <c r="A1062" s="71"/>
      <c r="B1062" s="182"/>
      <c r="C1062" s="182"/>
      <c r="D1062" s="182"/>
      <c r="E1062" s="182"/>
      <c r="F1062" s="182"/>
      <c r="G1062" s="182"/>
      <c r="H1062" s="182"/>
      <c r="I1062" s="182"/>
      <c r="J1062" s="71"/>
      <c r="K1062" s="71"/>
      <c r="L1062" s="71"/>
      <c r="M1062" s="71"/>
      <c r="N1062" s="71"/>
      <c r="O1062" s="71"/>
      <c r="P1062" s="71"/>
      <c r="Q1062" s="71"/>
      <c r="R1062" s="71"/>
      <c r="S1062" s="71"/>
      <c r="T1062" s="71"/>
    </row>
    <row r="1063">
      <c r="A1063" s="71"/>
      <c r="B1063" s="182"/>
      <c r="C1063" s="182"/>
      <c r="D1063" s="182"/>
      <c r="E1063" s="182"/>
      <c r="F1063" s="182"/>
      <c r="G1063" s="182"/>
      <c r="H1063" s="182"/>
      <c r="I1063" s="182"/>
      <c r="J1063" s="71"/>
      <c r="K1063" s="71"/>
      <c r="L1063" s="71"/>
      <c r="M1063" s="71"/>
      <c r="N1063" s="71"/>
      <c r="O1063" s="71"/>
      <c r="P1063" s="71"/>
      <c r="Q1063" s="71"/>
      <c r="R1063" s="71"/>
      <c r="S1063" s="71"/>
      <c r="T1063" s="71"/>
    </row>
    <row r="1064">
      <c r="A1064" s="71"/>
      <c r="B1064" s="182"/>
      <c r="C1064" s="182"/>
      <c r="D1064" s="182"/>
      <c r="E1064" s="182"/>
      <c r="F1064" s="182"/>
      <c r="G1064" s="182"/>
      <c r="H1064" s="182"/>
      <c r="I1064" s="182"/>
      <c r="J1064" s="71"/>
      <c r="K1064" s="71"/>
      <c r="L1064" s="71"/>
      <c r="M1064" s="71"/>
      <c r="N1064" s="71"/>
      <c r="O1064" s="71"/>
      <c r="P1064" s="71"/>
      <c r="Q1064" s="71"/>
      <c r="R1064" s="71"/>
      <c r="S1064" s="71"/>
      <c r="T1064" s="71"/>
    </row>
    <row r="1065">
      <c r="A1065" s="71"/>
      <c r="B1065" s="182"/>
      <c r="C1065" s="182"/>
      <c r="D1065" s="182"/>
      <c r="E1065" s="182"/>
      <c r="F1065" s="182"/>
      <c r="G1065" s="182"/>
      <c r="H1065" s="182"/>
      <c r="I1065" s="182"/>
      <c r="J1065" s="71"/>
      <c r="K1065" s="71"/>
      <c r="L1065" s="71"/>
      <c r="M1065" s="71"/>
      <c r="N1065" s="71"/>
      <c r="O1065" s="71"/>
      <c r="P1065" s="71"/>
      <c r="Q1065" s="71"/>
      <c r="R1065" s="71"/>
      <c r="S1065" s="71"/>
      <c r="T1065" s="71"/>
    </row>
    <row r="1066">
      <c r="A1066" s="71"/>
      <c r="B1066" s="182"/>
      <c r="C1066" s="182"/>
      <c r="D1066" s="182"/>
      <c r="E1066" s="182"/>
      <c r="F1066" s="182"/>
      <c r="G1066" s="182"/>
      <c r="H1066" s="182"/>
      <c r="I1066" s="182"/>
      <c r="J1066" s="71"/>
      <c r="K1066" s="71"/>
      <c r="L1066" s="71"/>
      <c r="M1066" s="71"/>
      <c r="N1066" s="71"/>
      <c r="O1066" s="71"/>
      <c r="P1066" s="71"/>
      <c r="Q1066" s="71"/>
      <c r="R1066" s="71"/>
      <c r="S1066" s="71"/>
      <c r="T1066" s="71"/>
    </row>
    <row r="1067">
      <c r="A1067" s="71"/>
      <c r="B1067" s="182"/>
      <c r="C1067" s="182"/>
      <c r="D1067" s="182"/>
      <c r="E1067" s="182"/>
      <c r="F1067" s="182"/>
      <c r="G1067" s="182"/>
      <c r="H1067" s="182"/>
      <c r="I1067" s="182"/>
      <c r="J1067" s="71"/>
      <c r="K1067" s="71"/>
      <c r="L1067" s="71"/>
      <c r="M1067" s="71"/>
      <c r="N1067" s="71"/>
      <c r="O1067" s="71"/>
      <c r="P1067" s="71"/>
      <c r="Q1067" s="71"/>
      <c r="R1067" s="71"/>
      <c r="S1067" s="71"/>
      <c r="T1067" s="71"/>
    </row>
    <row r="1068">
      <c r="A1068" s="71"/>
      <c r="B1068" s="182"/>
      <c r="C1068" s="182"/>
      <c r="D1068" s="182"/>
      <c r="E1068" s="182"/>
      <c r="F1068" s="182"/>
      <c r="G1068" s="182"/>
      <c r="H1068" s="182"/>
      <c r="I1068" s="182"/>
      <c r="J1068" s="71"/>
      <c r="K1068" s="71"/>
      <c r="L1068" s="71"/>
      <c r="M1068" s="71"/>
      <c r="N1068" s="71"/>
      <c r="O1068" s="71"/>
      <c r="P1068" s="71"/>
      <c r="Q1068" s="71"/>
      <c r="R1068" s="71"/>
      <c r="S1068" s="71"/>
      <c r="T1068" s="71"/>
    </row>
    <row r="1069">
      <c r="A1069" s="71"/>
      <c r="B1069" s="182"/>
      <c r="C1069" s="182"/>
      <c r="D1069" s="182"/>
      <c r="E1069" s="182"/>
      <c r="F1069" s="182"/>
      <c r="G1069" s="182"/>
      <c r="H1069" s="182"/>
      <c r="I1069" s="182"/>
      <c r="J1069" s="71"/>
      <c r="K1069" s="71"/>
      <c r="L1069" s="71"/>
      <c r="M1069" s="71"/>
      <c r="N1069" s="71"/>
      <c r="O1069" s="71"/>
      <c r="P1069" s="71"/>
      <c r="Q1069" s="71"/>
      <c r="R1069" s="71"/>
      <c r="S1069" s="71"/>
      <c r="T1069" s="71"/>
    </row>
    <row r="1070">
      <c r="A1070" s="71"/>
      <c r="B1070" s="182"/>
      <c r="C1070" s="182"/>
      <c r="D1070" s="182"/>
      <c r="E1070" s="182"/>
      <c r="F1070" s="182"/>
      <c r="G1070" s="182"/>
      <c r="H1070" s="182"/>
      <c r="I1070" s="182"/>
      <c r="J1070" s="71"/>
      <c r="K1070" s="71"/>
      <c r="L1070" s="71"/>
      <c r="M1070" s="71"/>
      <c r="N1070" s="71"/>
      <c r="O1070" s="71"/>
      <c r="P1070" s="71"/>
      <c r="Q1070" s="71"/>
      <c r="R1070" s="71"/>
      <c r="S1070" s="71"/>
      <c r="T1070" s="71"/>
    </row>
    <row r="1071">
      <c r="A1071" s="71"/>
      <c r="B1071" s="182"/>
      <c r="C1071" s="182"/>
      <c r="D1071" s="182"/>
      <c r="E1071" s="182"/>
      <c r="F1071" s="182"/>
      <c r="G1071" s="182"/>
      <c r="H1071" s="182"/>
      <c r="I1071" s="182"/>
      <c r="J1071" s="71"/>
      <c r="K1071" s="71"/>
      <c r="L1071" s="71"/>
      <c r="M1071" s="71"/>
      <c r="N1071" s="71"/>
      <c r="O1071" s="71"/>
      <c r="P1071" s="71"/>
      <c r="Q1071" s="71"/>
      <c r="R1071" s="71"/>
      <c r="S1071" s="71"/>
      <c r="T1071" s="71"/>
    </row>
    <row r="1072">
      <c r="A1072" s="71"/>
      <c r="B1072" s="182"/>
      <c r="C1072" s="182"/>
      <c r="D1072" s="182"/>
      <c r="E1072" s="182"/>
      <c r="F1072" s="182"/>
      <c r="G1072" s="182"/>
      <c r="H1072" s="182"/>
      <c r="I1072" s="182"/>
      <c r="J1072" s="71"/>
      <c r="K1072" s="71"/>
      <c r="L1072" s="71"/>
      <c r="M1072" s="71"/>
      <c r="N1072" s="71"/>
      <c r="O1072" s="71"/>
      <c r="P1072" s="71"/>
      <c r="Q1072" s="71"/>
      <c r="R1072" s="71"/>
      <c r="S1072" s="71"/>
      <c r="T1072" s="71"/>
    </row>
    <row r="1073">
      <c r="A1073" s="71"/>
      <c r="B1073" s="182"/>
      <c r="C1073" s="182"/>
      <c r="D1073" s="182"/>
      <c r="E1073" s="182"/>
      <c r="F1073" s="182"/>
      <c r="G1073" s="182"/>
      <c r="H1073" s="182"/>
      <c r="I1073" s="182"/>
      <c r="J1073" s="71"/>
      <c r="K1073" s="71"/>
      <c r="L1073" s="71"/>
      <c r="M1073" s="71"/>
      <c r="N1073" s="71"/>
      <c r="O1073" s="71"/>
      <c r="P1073" s="71"/>
      <c r="Q1073" s="71"/>
      <c r="R1073" s="71"/>
      <c r="S1073" s="71"/>
      <c r="T1073" s="71"/>
    </row>
    <row r="1074">
      <c r="A1074" s="71"/>
      <c r="B1074" s="182"/>
      <c r="C1074" s="182"/>
      <c r="D1074" s="182"/>
      <c r="E1074" s="182"/>
      <c r="F1074" s="182"/>
      <c r="G1074" s="182"/>
      <c r="H1074" s="182"/>
      <c r="I1074" s="182"/>
      <c r="J1074" s="71"/>
      <c r="K1074" s="71"/>
      <c r="L1074" s="71"/>
      <c r="M1074" s="71"/>
      <c r="N1074" s="71"/>
      <c r="O1074" s="71"/>
      <c r="P1074" s="71"/>
      <c r="Q1074" s="71"/>
      <c r="R1074" s="71"/>
      <c r="S1074" s="71"/>
      <c r="T1074" s="71"/>
    </row>
    <row r="1075">
      <c r="A1075" s="71"/>
      <c r="B1075" s="182"/>
      <c r="C1075" s="182"/>
      <c r="D1075" s="182"/>
      <c r="E1075" s="182"/>
      <c r="F1075" s="182"/>
      <c r="G1075" s="182"/>
      <c r="H1075" s="182"/>
      <c r="I1075" s="182"/>
      <c r="J1075" s="71"/>
      <c r="K1075" s="71"/>
      <c r="L1075" s="71"/>
      <c r="M1075" s="71"/>
      <c r="N1075" s="71"/>
      <c r="O1075" s="71"/>
      <c r="P1075" s="71"/>
      <c r="Q1075" s="71"/>
      <c r="R1075" s="71"/>
      <c r="S1075" s="71"/>
      <c r="T1075" s="71"/>
    </row>
    <row r="1076">
      <c r="A1076" s="71"/>
      <c r="B1076" s="182"/>
      <c r="C1076" s="182"/>
      <c r="D1076" s="182"/>
      <c r="E1076" s="182"/>
      <c r="F1076" s="182"/>
      <c r="G1076" s="182"/>
      <c r="H1076" s="182"/>
      <c r="I1076" s="182"/>
      <c r="J1076" s="71"/>
      <c r="K1076" s="71"/>
      <c r="L1076" s="71"/>
      <c r="M1076" s="71"/>
      <c r="N1076" s="71"/>
      <c r="O1076" s="71"/>
      <c r="P1076" s="71"/>
      <c r="Q1076" s="71"/>
      <c r="R1076" s="71"/>
      <c r="S1076" s="71"/>
      <c r="T1076" s="71"/>
    </row>
    <row r="1077">
      <c r="A1077" s="71"/>
      <c r="B1077" s="182"/>
      <c r="C1077" s="182"/>
      <c r="D1077" s="182"/>
      <c r="E1077" s="182"/>
      <c r="F1077" s="182"/>
      <c r="G1077" s="182"/>
      <c r="H1077" s="182"/>
      <c r="I1077" s="182"/>
      <c r="J1077" s="71"/>
      <c r="K1077" s="71"/>
      <c r="L1077" s="71"/>
      <c r="M1077" s="71"/>
      <c r="N1077" s="71"/>
      <c r="O1077" s="71"/>
      <c r="P1077" s="71"/>
      <c r="Q1077" s="71"/>
      <c r="R1077" s="71"/>
      <c r="S1077" s="71"/>
      <c r="T1077" s="71"/>
    </row>
    <row r="1078">
      <c r="A1078" s="71"/>
      <c r="B1078" s="182"/>
      <c r="C1078" s="182"/>
      <c r="D1078" s="182"/>
      <c r="E1078" s="182"/>
      <c r="F1078" s="182"/>
      <c r="G1078" s="182"/>
      <c r="H1078" s="182"/>
      <c r="I1078" s="182"/>
      <c r="J1078" s="71"/>
      <c r="K1078" s="71"/>
      <c r="L1078" s="71"/>
      <c r="M1078" s="71"/>
      <c r="N1078" s="71"/>
      <c r="O1078" s="71"/>
      <c r="P1078" s="71"/>
      <c r="Q1078" s="71"/>
      <c r="R1078" s="71"/>
      <c r="S1078" s="71"/>
      <c r="T1078" s="71"/>
    </row>
    <row r="1079">
      <c r="A1079" s="71"/>
      <c r="B1079" s="182"/>
      <c r="C1079" s="182"/>
      <c r="D1079" s="182"/>
      <c r="E1079" s="182"/>
      <c r="F1079" s="182"/>
      <c r="G1079" s="182"/>
      <c r="H1079" s="182"/>
      <c r="I1079" s="182"/>
      <c r="J1079" s="71"/>
      <c r="K1079" s="71"/>
      <c r="L1079" s="71"/>
      <c r="M1079" s="71"/>
      <c r="N1079" s="71"/>
      <c r="O1079" s="71"/>
      <c r="P1079" s="71"/>
      <c r="Q1079" s="71"/>
      <c r="R1079" s="71"/>
      <c r="S1079" s="71"/>
      <c r="T1079" s="71"/>
    </row>
    <row r="1080">
      <c r="A1080" s="71"/>
      <c r="B1080" s="182"/>
      <c r="C1080" s="182"/>
      <c r="D1080" s="182"/>
      <c r="E1080" s="182"/>
      <c r="F1080" s="182"/>
      <c r="G1080" s="182"/>
      <c r="H1080" s="182"/>
      <c r="I1080" s="182"/>
      <c r="J1080" s="71"/>
      <c r="K1080" s="71"/>
      <c r="L1080" s="71"/>
      <c r="M1080" s="71"/>
      <c r="N1080" s="71"/>
      <c r="O1080" s="71"/>
      <c r="P1080" s="71"/>
      <c r="Q1080" s="71"/>
      <c r="R1080" s="71"/>
      <c r="S1080" s="71"/>
      <c r="T1080" s="71"/>
    </row>
    <row r="1081">
      <c r="A1081" s="71"/>
      <c r="B1081" s="182"/>
      <c r="C1081" s="182"/>
      <c r="D1081" s="182"/>
      <c r="E1081" s="182"/>
      <c r="F1081" s="182"/>
      <c r="G1081" s="182"/>
      <c r="H1081" s="182"/>
      <c r="I1081" s="182"/>
      <c r="J1081" s="71"/>
      <c r="K1081" s="71"/>
      <c r="L1081" s="71"/>
      <c r="M1081" s="71"/>
      <c r="N1081" s="71"/>
      <c r="O1081" s="71"/>
      <c r="P1081" s="71"/>
      <c r="Q1081" s="71"/>
      <c r="R1081" s="71"/>
      <c r="S1081" s="71"/>
      <c r="T1081" s="71"/>
    </row>
    <row r="1082">
      <c r="A1082" s="71"/>
      <c r="B1082" s="182"/>
      <c r="C1082" s="182"/>
      <c r="D1082" s="182"/>
      <c r="E1082" s="182"/>
      <c r="F1082" s="182"/>
      <c r="G1082" s="182"/>
      <c r="H1082" s="182"/>
      <c r="I1082" s="182"/>
      <c r="J1082" s="71"/>
      <c r="K1082" s="71"/>
      <c r="L1082" s="71"/>
      <c r="M1082" s="71"/>
      <c r="N1082" s="71"/>
      <c r="O1082" s="71"/>
      <c r="P1082" s="71"/>
      <c r="Q1082" s="71"/>
      <c r="R1082" s="71"/>
      <c r="S1082" s="71"/>
      <c r="T1082" s="71"/>
    </row>
    <row r="1083">
      <c r="A1083" s="71"/>
      <c r="B1083" s="182"/>
      <c r="C1083" s="182"/>
      <c r="D1083" s="182"/>
      <c r="E1083" s="182"/>
      <c r="F1083" s="182"/>
      <c r="G1083" s="182"/>
      <c r="H1083" s="182"/>
      <c r="I1083" s="182"/>
      <c r="J1083" s="71"/>
      <c r="K1083" s="71"/>
      <c r="L1083" s="71"/>
      <c r="M1083" s="71"/>
      <c r="N1083" s="71"/>
      <c r="O1083" s="71"/>
      <c r="P1083" s="71"/>
      <c r="Q1083" s="71"/>
      <c r="R1083" s="71"/>
      <c r="S1083" s="71"/>
      <c r="T1083" s="71"/>
    </row>
    <row r="1084">
      <c r="A1084" s="71"/>
      <c r="B1084" s="182"/>
      <c r="C1084" s="182"/>
      <c r="D1084" s="182"/>
      <c r="E1084" s="182"/>
      <c r="F1084" s="182"/>
      <c r="G1084" s="182"/>
      <c r="H1084" s="182"/>
      <c r="I1084" s="182"/>
      <c r="J1084" s="71"/>
      <c r="K1084" s="71"/>
      <c r="L1084" s="71"/>
      <c r="M1084" s="71"/>
      <c r="N1084" s="71"/>
      <c r="O1084" s="71"/>
      <c r="P1084" s="71"/>
      <c r="Q1084" s="71"/>
      <c r="R1084" s="71"/>
      <c r="S1084" s="71"/>
      <c r="T1084" s="71"/>
    </row>
    <row r="1085">
      <c r="A1085" s="71"/>
      <c r="B1085" s="182"/>
      <c r="C1085" s="182"/>
      <c r="D1085" s="182"/>
      <c r="E1085" s="182"/>
      <c r="F1085" s="182"/>
      <c r="G1085" s="182"/>
      <c r="H1085" s="182"/>
      <c r="I1085" s="182"/>
      <c r="J1085" s="71"/>
      <c r="K1085" s="71"/>
      <c r="L1085" s="71"/>
      <c r="M1085" s="71"/>
      <c r="N1085" s="71"/>
      <c r="O1085" s="71"/>
      <c r="P1085" s="71"/>
      <c r="Q1085" s="71"/>
      <c r="R1085" s="71"/>
      <c r="S1085" s="71"/>
      <c r="T1085" s="71"/>
    </row>
    <row r="1086">
      <c r="A1086" s="71"/>
      <c r="B1086" s="182"/>
      <c r="C1086" s="182"/>
      <c r="D1086" s="182"/>
      <c r="E1086" s="182"/>
      <c r="F1086" s="182"/>
      <c r="G1086" s="182"/>
      <c r="H1086" s="182"/>
      <c r="I1086" s="182"/>
      <c r="J1086" s="71"/>
      <c r="K1086" s="71"/>
      <c r="L1086" s="71"/>
      <c r="M1086" s="71"/>
      <c r="N1086" s="71"/>
      <c r="O1086" s="71"/>
      <c r="P1086" s="71"/>
      <c r="Q1086" s="71"/>
      <c r="R1086" s="71"/>
      <c r="S1086" s="71"/>
      <c r="T1086" s="71"/>
    </row>
    <row r="1087">
      <c r="A1087" s="71"/>
      <c r="B1087" s="182"/>
      <c r="C1087" s="182"/>
      <c r="D1087" s="182"/>
      <c r="E1087" s="182"/>
      <c r="F1087" s="182"/>
      <c r="G1087" s="182"/>
      <c r="H1087" s="182"/>
      <c r="I1087" s="182"/>
      <c r="J1087" s="71"/>
      <c r="K1087" s="71"/>
      <c r="L1087" s="71"/>
      <c r="M1087" s="71"/>
      <c r="N1087" s="71"/>
      <c r="O1087" s="71"/>
      <c r="P1087" s="71"/>
      <c r="Q1087" s="71"/>
      <c r="R1087" s="71"/>
      <c r="S1087" s="71"/>
      <c r="T1087" s="71"/>
    </row>
    <row r="1088">
      <c r="A1088" s="71"/>
      <c r="B1088" s="182"/>
      <c r="C1088" s="182"/>
      <c r="D1088" s="182"/>
      <c r="E1088" s="182"/>
      <c r="F1088" s="182"/>
      <c r="G1088" s="182"/>
      <c r="H1088" s="182"/>
      <c r="I1088" s="182"/>
      <c r="J1088" s="71"/>
      <c r="K1088" s="71"/>
      <c r="L1088" s="71"/>
      <c r="M1088" s="71"/>
      <c r="N1088" s="71"/>
      <c r="O1088" s="71"/>
      <c r="P1088" s="71"/>
      <c r="Q1088" s="71"/>
      <c r="R1088" s="71"/>
      <c r="S1088" s="71"/>
      <c r="T1088" s="71"/>
    </row>
    <row r="1089">
      <c r="A1089" s="71"/>
      <c r="B1089" s="182"/>
      <c r="C1089" s="182"/>
      <c r="D1089" s="182"/>
      <c r="E1089" s="182"/>
      <c r="F1089" s="182"/>
      <c r="G1089" s="182"/>
      <c r="H1089" s="182"/>
      <c r="I1089" s="182"/>
      <c r="J1089" s="71"/>
      <c r="K1089" s="71"/>
      <c r="L1089" s="71"/>
      <c r="M1089" s="71"/>
      <c r="N1089" s="71"/>
      <c r="O1089" s="71"/>
      <c r="P1089" s="71"/>
      <c r="Q1089" s="71"/>
      <c r="R1089" s="71"/>
      <c r="S1089" s="71"/>
      <c r="T1089" s="71"/>
    </row>
    <row r="1090">
      <c r="A1090" s="71"/>
      <c r="B1090" s="182"/>
      <c r="C1090" s="182"/>
      <c r="D1090" s="182"/>
      <c r="E1090" s="182"/>
      <c r="F1090" s="182"/>
      <c r="G1090" s="182"/>
      <c r="H1090" s="182"/>
      <c r="I1090" s="182"/>
      <c r="J1090" s="71"/>
      <c r="K1090" s="71"/>
      <c r="L1090" s="71"/>
      <c r="M1090" s="71"/>
      <c r="N1090" s="71"/>
      <c r="O1090" s="71"/>
      <c r="P1090" s="71"/>
      <c r="Q1090" s="71"/>
      <c r="R1090" s="71"/>
      <c r="S1090" s="71"/>
      <c r="T1090" s="71"/>
    </row>
    <row r="1091">
      <c r="A1091" s="71"/>
      <c r="B1091" s="182"/>
      <c r="C1091" s="182"/>
      <c r="D1091" s="182"/>
      <c r="E1091" s="182"/>
      <c r="F1091" s="182"/>
      <c r="G1091" s="182"/>
      <c r="H1091" s="182"/>
      <c r="I1091" s="182"/>
      <c r="J1091" s="71"/>
      <c r="K1091" s="71"/>
      <c r="L1091" s="71"/>
      <c r="M1091" s="71"/>
      <c r="N1091" s="71"/>
      <c r="O1091" s="71"/>
      <c r="P1091" s="71"/>
      <c r="Q1091" s="71"/>
      <c r="R1091" s="71"/>
      <c r="S1091" s="71"/>
      <c r="T1091" s="71"/>
    </row>
    <row r="1092">
      <c r="A1092" s="71"/>
      <c r="B1092" s="182"/>
      <c r="C1092" s="182"/>
      <c r="D1092" s="182"/>
      <c r="E1092" s="182"/>
      <c r="F1092" s="182"/>
      <c r="G1092" s="182"/>
      <c r="H1092" s="182"/>
      <c r="I1092" s="182"/>
      <c r="J1092" s="71"/>
      <c r="K1092" s="71"/>
      <c r="L1092" s="71"/>
      <c r="M1092" s="71"/>
      <c r="N1092" s="71"/>
      <c r="O1092" s="71"/>
      <c r="P1092" s="71"/>
      <c r="Q1092" s="71"/>
      <c r="R1092" s="71"/>
      <c r="S1092" s="71"/>
      <c r="T1092" s="71"/>
    </row>
    <row r="1093">
      <c r="A1093" s="71"/>
      <c r="B1093" s="182"/>
      <c r="C1093" s="182"/>
      <c r="D1093" s="182"/>
      <c r="E1093" s="182"/>
      <c r="F1093" s="182"/>
      <c r="G1093" s="182"/>
      <c r="H1093" s="182"/>
      <c r="I1093" s="182"/>
      <c r="J1093" s="71"/>
      <c r="K1093" s="71"/>
      <c r="L1093" s="71"/>
      <c r="M1093" s="71"/>
      <c r="N1093" s="71"/>
      <c r="O1093" s="71"/>
      <c r="P1093" s="71"/>
      <c r="Q1093" s="71"/>
      <c r="R1093" s="71"/>
      <c r="S1093" s="71"/>
      <c r="T1093" s="71"/>
    </row>
    <row r="1094">
      <c r="A1094" s="71"/>
      <c r="B1094" s="182"/>
      <c r="C1094" s="182"/>
      <c r="D1094" s="182"/>
      <c r="E1094" s="182"/>
      <c r="F1094" s="182"/>
      <c r="G1094" s="182"/>
      <c r="H1094" s="182"/>
      <c r="I1094" s="182"/>
      <c r="J1094" s="71"/>
      <c r="K1094" s="71"/>
      <c r="L1094" s="71"/>
      <c r="M1094" s="71"/>
      <c r="N1094" s="71"/>
      <c r="O1094" s="71"/>
      <c r="P1094" s="71"/>
      <c r="Q1094" s="71"/>
      <c r="R1094" s="71"/>
      <c r="S1094" s="71"/>
      <c r="T1094" s="71"/>
    </row>
    <row r="1095">
      <c r="A1095" s="71"/>
      <c r="B1095" s="182"/>
      <c r="C1095" s="182"/>
      <c r="D1095" s="182"/>
      <c r="E1095" s="182"/>
      <c r="F1095" s="182"/>
      <c r="G1095" s="182"/>
      <c r="H1095" s="182"/>
      <c r="I1095" s="182"/>
      <c r="J1095" s="71"/>
      <c r="K1095" s="71"/>
      <c r="L1095" s="71"/>
      <c r="M1095" s="71"/>
      <c r="N1095" s="71"/>
      <c r="O1095" s="71"/>
      <c r="P1095" s="71"/>
      <c r="Q1095" s="71"/>
      <c r="R1095" s="71"/>
      <c r="S1095" s="71"/>
      <c r="T1095" s="71"/>
    </row>
    <row r="1096">
      <c r="A1096" s="71"/>
      <c r="B1096" s="182"/>
      <c r="C1096" s="182"/>
      <c r="D1096" s="182"/>
      <c r="E1096" s="182"/>
      <c r="F1096" s="182"/>
      <c r="G1096" s="182"/>
      <c r="H1096" s="182"/>
      <c r="I1096" s="182"/>
      <c r="J1096" s="71"/>
      <c r="K1096" s="71"/>
      <c r="L1096" s="71"/>
      <c r="M1096" s="71"/>
      <c r="N1096" s="71"/>
      <c r="O1096" s="71"/>
      <c r="P1096" s="71"/>
      <c r="Q1096" s="71"/>
      <c r="R1096" s="71"/>
      <c r="S1096" s="71"/>
      <c r="T1096" s="71"/>
    </row>
    <row r="1097">
      <c r="A1097" s="71"/>
      <c r="B1097" s="182"/>
      <c r="C1097" s="182"/>
      <c r="D1097" s="182"/>
      <c r="E1097" s="182"/>
      <c r="F1097" s="182"/>
      <c r="G1097" s="182"/>
      <c r="H1097" s="182"/>
      <c r="I1097" s="182"/>
      <c r="J1097" s="71"/>
      <c r="K1097" s="71"/>
      <c r="L1097" s="71"/>
      <c r="M1097" s="71"/>
      <c r="N1097" s="71"/>
      <c r="O1097" s="71"/>
      <c r="P1097" s="71"/>
      <c r="Q1097" s="71"/>
      <c r="R1097" s="71"/>
      <c r="S1097" s="71"/>
      <c r="T1097" s="71"/>
    </row>
    <row r="1098">
      <c r="A1098" s="71"/>
      <c r="B1098" s="182"/>
      <c r="C1098" s="182"/>
      <c r="D1098" s="182"/>
      <c r="E1098" s="182"/>
      <c r="F1098" s="182"/>
      <c r="G1098" s="182"/>
      <c r="H1098" s="182"/>
      <c r="I1098" s="182"/>
      <c r="J1098" s="71"/>
      <c r="K1098" s="71"/>
      <c r="L1098" s="71"/>
      <c r="M1098" s="71"/>
      <c r="N1098" s="71"/>
      <c r="O1098" s="71"/>
      <c r="P1098" s="71"/>
      <c r="Q1098" s="71"/>
      <c r="R1098" s="71"/>
      <c r="S1098" s="71"/>
      <c r="T1098" s="71"/>
    </row>
    <row r="1099">
      <c r="A1099" s="71"/>
      <c r="B1099" s="182"/>
      <c r="C1099" s="182"/>
      <c r="D1099" s="182"/>
      <c r="E1099" s="182"/>
      <c r="F1099" s="182"/>
      <c r="G1099" s="182"/>
      <c r="H1099" s="182"/>
      <c r="I1099" s="182"/>
      <c r="J1099" s="71"/>
      <c r="K1099" s="71"/>
      <c r="L1099" s="71"/>
      <c r="M1099" s="71"/>
      <c r="N1099" s="71"/>
      <c r="O1099" s="71"/>
      <c r="P1099" s="71"/>
      <c r="Q1099" s="71"/>
      <c r="R1099" s="71"/>
      <c r="S1099" s="71"/>
      <c r="T1099" s="71"/>
    </row>
    <row r="1100">
      <c r="A1100" s="71"/>
      <c r="B1100" s="182"/>
      <c r="C1100" s="182"/>
      <c r="D1100" s="182"/>
      <c r="E1100" s="182"/>
      <c r="F1100" s="182"/>
      <c r="G1100" s="182"/>
      <c r="H1100" s="182"/>
      <c r="I1100" s="182"/>
      <c r="J1100" s="71"/>
      <c r="K1100" s="71"/>
      <c r="L1100" s="71"/>
      <c r="M1100" s="71"/>
      <c r="N1100" s="71"/>
      <c r="O1100" s="71"/>
      <c r="P1100" s="71"/>
      <c r="Q1100" s="71"/>
      <c r="R1100" s="71"/>
      <c r="S1100" s="71"/>
      <c r="T1100" s="71"/>
    </row>
    <row r="1101">
      <c r="A1101" s="71"/>
      <c r="B1101" s="182"/>
      <c r="C1101" s="182"/>
      <c r="D1101" s="182"/>
      <c r="E1101" s="182"/>
      <c r="F1101" s="182"/>
      <c r="G1101" s="182"/>
      <c r="H1101" s="182"/>
      <c r="I1101" s="182"/>
      <c r="J1101" s="71"/>
      <c r="K1101" s="71"/>
      <c r="L1101" s="71"/>
      <c r="M1101" s="71"/>
      <c r="N1101" s="71"/>
      <c r="O1101" s="71"/>
      <c r="P1101" s="71"/>
      <c r="Q1101" s="71"/>
      <c r="R1101" s="71"/>
      <c r="S1101" s="71"/>
      <c r="T1101" s="71"/>
    </row>
    <row r="1102">
      <c r="A1102" s="71"/>
      <c r="B1102" s="182"/>
      <c r="C1102" s="182"/>
      <c r="D1102" s="182"/>
      <c r="E1102" s="182"/>
      <c r="F1102" s="182"/>
      <c r="G1102" s="182"/>
      <c r="H1102" s="182"/>
      <c r="I1102" s="182"/>
      <c r="J1102" s="71"/>
      <c r="K1102" s="71"/>
      <c r="L1102" s="71"/>
      <c r="M1102" s="71"/>
      <c r="N1102" s="71"/>
      <c r="O1102" s="71"/>
      <c r="P1102" s="71"/>
      <c r="Q1102" s="71"/>
      <c r="R1102" s="71"/>
      <c r="S1102" s="71"/>
      <c r="T1102" s="71"/>
    </row>
    <row r="1103">
      <c r="A1103" s="71"/>
      <c r="B1103" s="182"/>
      <c r="C1103" s="182"/>
      <c r="D1103" s="182"/>
      <c r="E1103" s="182"/>
      <c r="F1103" s="182"/>
      <c r="G1103" s="182"/>
      <c r="H1103" s="182"/>
      <c r="I1103" s="182"/>
      <c r="J1103" s="71"/>
      <c r="K1103" s="71"/>
      <c r="L1103" s="71"/>
      <c r="M1103" s="71"/>
      <c r="N1103" s="71"/>
      <c r="O1103" s="71"/>
      <c r="P1103" s="71"/>
      <c r="Q1103" s="71"/>
      <c r="R1103" s="71"/>
      <c r="S1103" s="71"/>
      <c r="T1103" s="71"/>
    </row>
    <row r="1104">
      <c r="A1104" s="71"/>
      <c r="B1104" s="182"/>
      <c r="C1104" s="182"/>
      <c r="D1104" s="182"/>
      <c r="E1104" s="182"/>
      <c r="F1104" s="182"/>
      <c r="G1104" s="182"/>
      <c r="H1104" s="182"/>
      <c r="I1104" s="182"/>
      <c r="J1104" s="71"/>
      <c r="K1104" s="71"/>
      <c r="L1104" s="71"/>
      <c r="M1104" s="71"/>
      <c r="N1104" s="71"/>
      <c r="O1104" s="71"/>
      <c r="P1104" s="71"/>
      <c r="Q1104" s="71"/>
      <c r="R1104" s="71"/>
      <c r="S1104" s="71"/>
      <c r="T1104" s="71"/>
    </row>
    <row r="1105">
      <c r="A1105" s="71"/>
      <c r="B1105" s="182"/>
      <c r="C1105" s="182"/>
      <c r="D1105" s="182"/>
      <c r="E1105" s="182"/>
      <c r="F1105" s="182"/>
      <c r="G1105" s="182"/>
      <c r="H1105" s="182"/>
      <c r="I1105" s="182"/>
      <c r="J1105" s="71"/>
      <c r="K1105" s="71"/>
      <c r="L1105" s="71"/>
      <c r="M1105" s="71"/>
      <c r="N1105" s="71"/>
      <c r="O1105" s="71"/>
      <c r="P1105" s="71"/>
      <c r="Q1105" s="71"/>
      <c r="R1105" s="71"/>
      <c r="S1105" s="71"/>
      <c r="T1105" s="71"/>
    </row>
    <row r="1106">
      <c r="A1106" s="71"/>
      <c r="B1106" s="182"/>
      <c r="C1106" s="182"/>
      <c r="D1106" s="182"/>
      <c r="E1106" s="182"/>
      <c r="F1106" s="182"/>
      <c r="G1106" s="182"/>
      <c r="H1106" s="182"/>
      <c r="I1106" s="182"/>
      <c r="J1106" s="71"/>
      <c r="K1106" s="71"/>
      <c r="L1106" s="71"/>
      <c r="M1106" s="71"/>
      <c r="N1106" s="71"/>
      <c r="O1106" s="71"/>
      <c r="P1106" s="71"/>
      <c r="Q1106" s="71"/>
      <c r="R1106" s="71"/>
      <c r="S1106" s="71"/>
      <c r="T1106" s="71"/>
    </row>
    <row r="1107">
      <c r="A1107" s="71"/>
      <c r="B1107" s="182"/>
      <c r="C1107" s="182"/>
      <c r="D1107" s="182"/>
      <c r="E1107" s="182"/>
      <c r="F1107" s="182"/>
      <c r="G1107" s="182"/>
      <c r="H1107" s="182"/>
      <c r="I1107" s="182"/>
      <c r="J1107" s="71"/>
      <c r="K1107" s="71"/>
      <c r="L1107" s="71"/>
      <c r="M1107" s="71"/>
      <c r="N1107" s="71"/>
      <c r="O1107" s="71"/>
      <c r="P1107" s="71"/>
      <c r="Q1107" s="71"/>
      <c r="R1107" s="71"/>
      <c r="S1107" s="71"/>
      <c r="T1107" s="71"/>
    </row>
    <row r="1108">
      <c r="A1108" s="71"/>
      <c r="B1108" s="182"/>
      <c r="C1108" s="182"/>
      <c r="D1108" s="182"/>
      <c r="E1108" s="182"/>
      <c r="F1108" s="182"/>
      <c r="G1108" s="182"/>
      <c r="H1108" s="182"/>
      <c r="I1108" s="182"/>
      <c r="J1108" s="71"/>
      <c r="K1108" s="71"/>
      <c r="L1108" s="71"/>
      <c r="M1108" s="71"/>
      <c r="N1108" s="71"/>
      <c r="O1108" s="71"/>
      <c r="P1108" s="71"/>
      <c r="Q1108" s="71"/>
      <c r="R1108" s="71"/>
      <c r="S1108" s="71"/>
      <c r="T1108" s="71"/>
    </row>
    <row r="1109">
      <c r="A1109" s="71"/>
      <c r="B1109" s="182"/>
      <c r="C1109" s="182"/>
      <c r="D1109" s="182"/>
      <c r="E1109" s="182"/>
      <c r="F1109" s="182"/>
      <c r="G1109" s="182"/>
      <c r="H1109" s="182"/>
      <c r="I1109" s="182"/>
      <c r="J1109" s="71"/>
      <c r="K1109" s="71"/>
      <c r="L1109" s="71"/>
      <c r="M1109" s="71"/>
      <c r="N1109" s="71"/>
      <c r="O1109" s="71"/>
      <c r="P1109" s="71"/>
      <c r="Q1109" s="71"/>
      <c r="R1109" s="71"/>
      <c r="S1109" s="71"/>
      <c r="T1109" s="71"/>
    </row>
    <row r="1110">
      <c r="A1110" s="71"/>
      <c r="B1110" s="182"/>
      <c r="C1110" s="182"/>
      <c r="D1110" s="182"/>
      <c r="E1110" s="182"/>
      <c r="F1110" s="182"/>
      <c r="G1110" s="182"/>
      <c r="H1110" s="182"/>
      <c r="I1110" s="182"/>
      <c r="J1110" s="71"/>
      <c r="K1110" s="71"/>
      <c r="L1110" s="71"/>
      <c r="M1110" s="71"/>
      <c r="N1110" s="71"/>
      <c r="O1110" s="71"/>
      <c r="P1110" s="71"/>
      <c r="Q1110" s="71"/>
      <c r="R1110" s="71"/>
      <c r="S1110" s="71"/>
      <c r="T1110" s="71"/>
    </row>
    <row r="1111">
      <c r="A1111" s="71"/>
      <c r="B1111" s="182"/>
      <c r="C1111" s="182"/>
      <c r="D1111" s="182"/>
      <c r="E1111" s="182"/>
      <c r="F1111" s="182"/>
      <c r="G1111" s="182"/>
      <c r="H1111" s="182"/>
      <c r="I1111" s="182"/>
      <c r="J1111" s="71"/>
      <c r="K1111" s="71"/>
      <c r="L1111" s="71"/>
      <c r="M1111" s="71"/>
      <c r="N1111" s="71"/>
      <c r="O1111" s="71"/>
      <c r="P1111" s="71"/>
      <c r="Q1111" s="71"/>
      <c r="R1111" s="71"/>
      <c r="S1111" s="71"/>
      <c r="T1111" s="71"/>
    </row>
    <row r="1112">
      <c r="A1112" s="71"/>
      <c r="B1112" s="182"/>
      <c r="C1112" s="182"/>
      <c r="D1112" s="182"/>
      <c r="E1112" s="182"/>
      <c r="F1112" s="182"/>
      <c r="G1112" s="182"/>
      <c r="H1112" s="182"/>
      <c r="I1112" s="182"/>
      <c r="J1112" s="71"/>
      <c r="K1112" s="71"/>
      <c r="L1112" s="71"/>
      <c r="M1112" s="71"/>
      <c r="N1112" s="71"/>
      <c r="O1112" s="71"/>
      <c r="P1112" s="71"/>
      <c r="Q1112" s="71"/>
      <c r="R1112" s="71"/>
      <c r="S1112" s="71"/>
      <c r="T1112" s="71"/>
    </row>
    <row r="1113">
      <c r="A1113" s="71"/>
      <c r="B1113" s="182"/>
      <c r="C1113" s="182"/>
      <c r="D1113" s="182"/>
      <c r="E1113" s="182"/>
      <c r="F1113" s="182"/>
      <c r="G1113" s="182"/>
      <c r="H1113" s="182"/>
      <c r="I1113" s="182"/>
      <c r="J1113" s="71"/>
      <c r="K1113" s="71"/>
      <c r="L1113" s="71"/>
      <c r="M1113" s="71"/>
      <c r="N1113" s="71"/>
      <c r="O1113" s="71"/>
      <c r="P1113" s="71"/>
      <c r="Q1113" s="71"/>
      <c r="R1113" s="71"/>
      <c r="S1113" s="71"/>
      <c r="T1113" s="71"/>
    </row>
    <row r="1114">
      <c r="A1114" s="71"/>
      <c r="B1114" s="182"/>
      <c r="C1114" s="182"/>
      <c r="D1114" s="182"/>
      <c r="E1114" s="182"/>
      <c r="F1114" s="182"/>
      <c r="G1114" s="182"/>
      <c r="H1114" s="182"/>
      <c r="I1114" s="182"/>
      <c r="J1114" s="71"/>
      <c r="K1114" s="71"/>
      <c r="L1114" s="71"/>
      <c r="M1114" s="71"/>
      <c r="N1114" s="71"/>
      <c r="O1114" s="71"/>
      <c r="P1114" s="71"/>
      <c r="Q1114" s="71"/>
      <c r="R1114" s="71"/>
      <c r="S1114" s="71"/>
      <c r="T1114" s="71"/>
    </row>
    <row r="1115">
      <c r="A1115" s="71"/>
      <c r="B1115" s="182"/>
      <c r="C1115" s="182"/>
      <c r="D1115" s="182"/>
      <c r="E1115" s="182"/>
      <c r="F1115" s="182"/>
      <c r="G1115" s="182"/>
      <c r="H1115" s="182"/>
      <c r="I1115" s="182"/>
      <c r="J1115" s="71"/>
      <c r="K1115" s="71"/>
      <c r="L1115" s="71"/>
      <c r="M1115" s="71"/>
      <c r="N1115" s="71"/>
      <c r="O1115" s="71"/>
      <c r="P1115" s="71"/>
      <c r="Q1115" s="71"/>
      <c r="R1115" s="71"/>
      <c r="S1115" s="71"/>
      <c r="T1115" s="71"/>
    </row>
    <row r="1116">
      <c r="A1116" s="71"/>
      <c r="B1116" s="182"/>
      <c r="C1116" s="182"/>
      <c r="D1116" s="182"/>
      <c r="E1116" s="182"/>
      <c r="F1116" s="182"/>
      <c r="G1116" s="182"/>
      <c r="H1116" s="182"/>
      <c r="I1116" s="182"/>
      <c r="J1116" s="71"/>
      <c r="K1116" s="71"/>
      <c r="L1116" s="71"/>
      <c r="M1116" s="71"/>
      <c r="N1116" s="71"/>
      <c r="O1116" s="71"/>
      <c r="P1116" s="71"/>
      <c r="Q1116" s="71"/>
      <c r="R1116" s="71"/>
      <c r="S1116" s="71"/>
      <c r="T1116" s="71"/>
    </row>
    <row r="1117">
      <c r="A1117" s="71"/>
      <c r="B1117" s="182"/>
      <c r="C1117" s="182"/>
      <c r="D1117" s="182"/>
      <c r="E1117" s="182"/>
      <c r="F1117" s="182"/>
      <c r="G1117" s="182"/>
      <c r="H1117" s="182"/>
      <c r="I1117" s="182"/>
      <c r="J1117" s="71"/>
      <c r="K1117" s="71"/>
      <c r="L1117" s="71"/>
      <c r="M1117" s="71"/>
      <c r="N1117" s="71"/>
      <c r="O1117" s="71"/>
      <c r="P1117" s="71"/>
      <c r="Q1117" s="71"/>
      <c r="R1117" s="71"/>
      <c r="S1117" s="71"/>
      <c r="T1117" s="71"/>
    </row>
    <row r="1118">
      <c r="A1118" s="71"/>
      <c r="B1118" s="182"/>
      <c r="C1118" s="182"/>
      <c r="D1118" s="182"/>
      <c r="E1118" s="182"/>
      <c r="F1118" s="182"/>
      <c r="G1118" s="182"/>
      <c r="H1118" s="182"/>
      <c r="I1118" s="182"/>
      <c r="J1118" s="71"/>
      <c r="K1118" s="71"/>
      <c r="L1118" s="71"/>
      <c r="M1118" s="71"/>
      <c r="N1118" s="71"/>
      <c r="O1118" s="71"/>
      <c r="P1118" s="71"/>
      <c r="Q1118" s="71"/>
      <c r="R1118" s="71"/>
      <c r="S1118" s="71"/>
      <c r="T1118" s="71"/>
    </row>
    <row r="1119">
      <c r="A1119" s="71"/>
      <c r="B1119" s="182"/>
      <c r="C1119" s="182"/>
      <c r="D1119" s="182"/>
      <c r="E1119" s="182"/>
      <c r="F1119" s="182"/>
      <c r="G1119" s="182"/>
      <c r="H1119" s="182"/>
      <c r="I1119" s="182"/>
      <c r="J1119" s="71"/>
      <c r="K1119" s="71"/>
      <c r="L1119" s="71"/>
      <c r="M1119" s="71"/>
      <c r="N1119" s="71"/>
      <c r="O1119" s="71"/>
      <c r="P1119" s="71"/>
      <c r="Q1119" s="71"/>
      <c r="R1119" s="71"/>
      <c r="S1119" s="71"/>
      <c r="T1119" s="71"/>
    </row>
    <row r="1120">
      <c r="A1120" s="71"/>
      <c r="B1120" s="182"/>
      <c r="C1120" s="182"/>
      <c r="D1120" s="182"/>
      <c r="E1120" s="182"/>
      <c r="F1120" s="182"/>
      <c r="G1120" s="182"/>
      <c r="H1120" s="182"/>
      <c r="I1120" s="182"/>
      <c r="J1120" s="71"/>
      <c r="K1120" s="71"/>
      <c r="L1120" s="71"/>
      <c r="M1120" s="71"/>
      <c r="N1120" s="71"/>
      <c r="O1120" s="71"/>
      <c r="P1120" s="71"/>
      <c r="Q1120" s="71"/>
      <c r="R1120" s="71"/>
      <c r="S1120" s="71"/>
      <c r="T1120" s="71"/>
    </row>
    <row r="1121">
      <c r="A1121" s="71"/>
      <c r="B1121" s="182"/>
      <c r="C1121" s="182"/>
      <c r="D1121" s="182"/>
      <c r="E1121" s="182"/>
      <c r="F1121" s="182"/>
      <c r="G1121" s="182"/>
      <c r="H1121" s="182"/>
      <c r="I1121" s="182"/>
      <c r="J1121" s="71"/>
      <c r="K1121" s="71"/>
      <c r="L1121" s="71"/>
      <c r="M1121" s="71"/>
      <c r="N1121" s="71"/>
      <c r="O1121" s="71"/>
      <c r="P1121" s="71"/>
      <c r="Q1121" s="71"/>
      <c r="R1121" s="71"/>
      <c r="S1121" s="71"/>
      <c r="T1121" s="71"/>
    </row>
    <row r="1122">
      <c r="A1122" s="71"/>
      <c r="B1122" s="182"/>
      <c r="C1122" s="182"/>
      <c r="D1122" s="182"/>
      <c r="E1122" s="182"/>
      <c r="F1122" s="182"/>
      <c r="G1122" s="182"/>
      <c r="H1122" s="182"/>
      <c r="I1122" s="182"/>
      <c r="J1122" s="71"/>
      <c r="K1122" s="71"/>
      <c r="L1122" s="71"/>
      <c r="M1122" s="71"/>
      <c r="N1122" s="71"/>
      <c r="O1122" s="71"/>
      <c r="P1122" s="71"/>
      <c r="Q1122" s="71"/>
      <c r="R1122" s="71"/>
      <c r="S1122" s="71"/>
      <c r="T1122" s="71"/>
    </row>
    <row r="1123">
      <c r="A1123" s="71"/>
      <c r="B1123" s="182"/>
      <c r="C1123" s="182"/>
      <c r="D1123" s="182"/>
      <c r="E1123" s="182"/>
      <c r="F1123" s="182"/>
      <c r="G1123" s="182"/>
      <c r="H1123" s="182"/>
      <c r="I1123" s="182"/>
      <c r="J1123" s="71"/>
      <c r="K1123" s="71"/>
      <c r="L1123" s="71"/>
      <c r="M1123" s="71"/>
      <c r="N1123" s="71"/>
      <c r="O1123" s="71"/>
      <c r="P1123" s="71"/>
      <c r="Q1123" s="71"/>
      <c r="R1123" s="71"/>
      <c r="S1123" s="71"/>
      <c r="T1123" s="71"/>
    </row>
    <row r="1124">
      <c r="A1124" s="71"/>
      <c r="B1124" s="182"/>
      <c r="C1124" s="182"/>
      <c r="D1124" s="182"/>
      <c r="E1124" s="182"/>
      <c r="F1124" s="182"/>
      <c r="G1124" s="182"/>
      <c r="H1124" s="182"/>
      <c r="I1124" s="182"/>
      <c r="J1124" s="71"/>
      <c r="K1124" s="71"/>
      <c r="L1124" s="71"/>
      <c r="M1124" s="71"/>
      <c r="N1124" s="71"/>
      <c r="O1124" s="71"/>
      <c r="P1124" s="71"/>
      <c r="Q1124" s="71"/>
      <c r="R1124" s="71"/>
      <c r="S1124" s="71"/>
      <c r="T1124" s="71"/>
    </row>
    <row r="1125">
      <c r="A1125" s="71"/>
      <c r="B1125" s="182"/>
      <c r="C1125" s="182"/>
      <c r="D1125" s="182"/>
      <c r="E1125" s="182"/>
      <c r="F1125" s="182"/>
      <c r="G1125" s="182"/>
      <c r="H1125" s="182"/>
      <c r="I1125" s="182"/>
      <c r="J1125" s="71"/>
      <c r="K1125" s="71"/>
      <c r="L1125" s="71"/>
      <c r="M1125" s="71"/>
      <c r="N1125" s="71"/>
      <c r="O1125" s="71"/>
      <c r="P1125" s="71"/>
      <c r="Q1125" s="71"/>
      <c r="R1125" s="71"/>
      <c r="S1125" s="71"/>
      <c r="T1125" s="71"/>
    </row>
    <row r="1126">
      <c r="A1126" s="71"/>
      <c r="B1126" s="182"/>
      <c r="C1126" s="182"/>
      <c r="D1126" s="182"/>
      <c r="E1126" s="182"/>
      <c r="F1126" s="182"/>
      <c r="G1126" s="182"/>
      <c r="H1126" s="182"/>
      <c r="I1126" s="182"/>
      <c r="J1126" s="71"/>
      <c r="K1126" s="71"/>
      <c r="L1126" s="71"/>
      <c r="M1126" s="71"/>
      <c r="N1126" s="71"/>
      <c r="O1126" s="71"/>
      <c r="P1126" s="71"/>
      <c r="Q1126" s="71"/>
      <c r="R1126" s="71"/>
      <c r="S1126" s="71"/>
      <c r="T1126" s="71"/>
    </row>
    <row r="1127">
      <c r="A1127" s="71"/>
      <c r="B1127" s="182"/>
      <c r="C1127" s="182"/>
      <c r="D1127" s="182"/>
      <c r="E1127" s="182"/>
      <c r="F1127" s="182"/>
      <c r="G1127" s="182"/>
      <c r="H1127" s="182"/>
      <c r="I1127" s="182"/>
      <c r="J1127" s="71"/>
      <c r="K1127" s="71"/>
      <c r="L1127" s="71"/>
      <c r="M1127" s="71"/>
      <c r="N1127" s="71"/>
      <c r="O1127" s="71"/>
      <c r="P1127" s="71"/>
      <c r="Q1127" s="71"/>
      <c r="R1127" s="71"/>
      <c r="S1127" s="71"/>
      <c r="T1127" s="71"/>
    </row>
    <row r="1128">
      <c r="A1128" s="71"/>
      <c r="B1128" s="182"/>
      <c r="C1128" s="182"/>
      <c r="D1128" s="182"/>
      <c r="E1128" s="182"/>
      <c r="F1128" s="182"/>
      <c r="G1128" s="182"/>
      <c r="H1128" s="182"/>
      <c r="I1128" s="182"/>
      <c r="J1128" s="71"/>
      <c r="K1128" s="71"/>
      <c r="L1128" s="71"/>
      <c r="M1128" s="71"/>
      <c r="N1128" s="71"/>
      <c r="O1128" s="71"/>
      <c r="P1128" s="71"/>
      <c r="Q1128" s="71"/>
      <c r="R1128" s="71"/>
      <c r="S1128" s="71"/>
      <c r="T1128" s="71"/>
    </row>
    <row r="1129">
      <c r="A1129" s="71"/>
      <c r="B1129" s="182"/>
      <c r="C1129" s="182"/>
      <c r="D1129" s="182"/>
      <c r="E1129" s="182"/>
      <c r="F1129" s="182"/>
      <c r="G1129" s="182"/>
      <c r="H1129" s="182"/>
      <c r="I1129" s="182"/>
      <c r="J1129" s="71"/>
      <c r="K1129" s="71"/>
      <c r="L1129" s="71"/>
      <c r="M1129" s="71"/>
      <c r="N1129" s="71"/>
      <c r="O1129" s="71"/>
      <c r="P1129" s="71"/>
      <c r="Q1129" s="71"/>
      <c r="R1129" s="71"/>
      <c r="S1129" s="71"/>
      <c r="T1129" s="71"/>
    </row>
    <row r="1130">
      <c r="A1130" s="71"/>
      <c r="B1130" s="182"/>
      <c r="C1130" s="182"/>
      <c r="D1130" s="182"/>
      <c r="E1130" s="182"/>
      <c r="F1130" s="182"/>
      <c r="G1130" s="182"/>
      <c r="H1130" s="182"/>
      <c r="I1130" s="182"/>
      <c r="J1130" s="71"/>
      <c r="K1130" s="71"/>
      <c r="L1130" s="71"/>
      <c r="M1130" s="71"/>
      <c r="N1130" s="71"/>
      <c r="O1130" s="71"/>
      <c r="P1130" s="71"/>
      <c r="Q1130" s="71"/>
      <c r="R1130" s="71"/>
      <c r="S1130" s="71"/>
      <c r="T1130" s="71"/>
    </row>
    <row r="1131">
      <c r="A1131" s="71"/>
      <c r="B1131" s="182"/>
      <c r="C1131" s="182"/>
      <c r="D1131" s="182"/>
      <c r="E1131" s="182"/>
      <c r="F1131" s="182"/>
      <c r="G1131" s="182"/>
      <c r="H1131" s="182"/>
      <c r="I1131" s="182"/>
      <c r="J1131" s="71"/>
      <c r="K1131" s="71"/>
      <c r="L1131" s="71"/>
      <c r="M1131" s="71"/>
      <c r="N1131" s="71"/>
      <c r="O1131" s="71"/>
      <c r="P1131" s="71"/>
      <c r="Q1131" s="71"/>
      <c r="R1131" s="71"/>
      <c r="S1131" s="71"/>
      <c r="T1131" s="71"/>
    </row>
    <row r="1132">
      <c r="A1132" s="71"/>
      <c r="B1132" s="182"/>
      <c r="C1132" s="182"/>
      <c r="D1132" s="182"/>
      <c r="E1132" s="182"/>
      <c r="F1132" s="182"/>
      <c r="G1132" s="182"/>
      <c r="H1132" s="182"/>
      <c r="I1132" s="182"/>
      <c r="J1132" s="71"/>
      <c r="K1132" s="71"/>
      <c r="L1132" s="71"/>
      <c r="M1132" s="71"/>
      <c r="N1132" s="71"/>
      <c r="O1132" s="71"/>
      <c r="P1132" s="71"/>
      <c r="Q1132" s="71"/>
      <c r="R1132" s="71"/>
      <c r="S1132" s="71"/>
      <c r="T1132" s="71"/>
    </row>
    <row r="1133">
      <c r="A1133" s="71"/>
      <c r="B1133" s="182"/>
      <c r="C1133" s="182"/>
      <c r="D1133" s="182"/>
      <c r="E1133" s="182"/>
      <c r="F1133" s="182"/>
      <c r="G1133" s="182"/>
      <c r="H1133" s="182"/>
      <c r="I1133" s="182"/>
      <c r="J1133" s="71"/>
      <c r="K1133" s="71"/>
      <c r="L1133" s="71"/>
      <c r="M1133" s="71"/>
      <c r="N1133" s="71"/>
      <c r="O1133" s="71"/>
      <c r="P1133" s="71"/>
      <c r="Q1133" s="71"/>
      <c r="R1133" s="71"/>
      <c r="S1133" s="71"/>
      <c r="T1133" s="71"/>
    </row>
    <row r="1134">
      <c r="A1134" s="71"/>
      <c r="B1134" s="182"/>
      <c r="C1134" s="182"/>
      <c r="D1134" s="182"/>
      <c r="E1134" s="182"/>
      <c r="F1134" s="182"/>
      <c r="G1134" s="182"/>
      <c r="H1134" s="182"/>
      <c r="I1134" s="182"/>
      <c r="J1134" s="71"/>
      <c r="K1134" s="71"/>
      <c r="L1134" s="71"/>
      <c r="M1134" s="71"/>
      <c r="N1134" s="71"/>
      <c r="O1134" s="71"/>
      <c r="P1134" s="71"/>
      <c r="Q1134" s="71"/>
      <c r="R1134" s="71"/>
      <c r="S1134" s="71"/>
      <c r="T1134" s="71"/>
    </row>
    <row r="1135">
      <c r="A1135" s="71"/>
      <c r="B1135" s="182"/>
      <c r="C1135" s="182"/>
      <c r="D1135" s="182"/>
      <c r="E1135" s="182"/>
      <c r="F1135" s="182"/>
      <c r="G1135" s="182"/>
      <c r="H1135" s="182"/>
      <c r="I1135" s="182"/>
      <c r="J1135" s="71"/>
      <c r="K1135" s="71"/>
      <c r="L1135" s="71"/>
      <c r="M1135" s="71"/>
      <c r="N1135" s="71"/>
      <c r="O1135" s="71"/>
      <c r="P1135" s="71"/>
      <c r="Q1135" s="71"/>
      <c r="R1135" s="71"/>
      <c r="S1135" s="71"/>
      <c r="T1135" s="71"/>
    </row>
    <row r="1136">
      <c r="A1136" s="71"/>
      <c r="B1136" s="182"/>
      <c r="C1136" s="182"/>
      <c r="D1136" s="182"/>
      <c r="E1136" s="182"/>
      <c r="F1136" s="182"/>
      <c r="G1136" s="182"/>
      <c r="H1136" s="182"/>
      <c r="I1136" s="182"/>
      <c r="J1136" s="71"/>
      <c r="K1136" s="71"/>
      <c r="L1136" s="71"/>
      <c r="M1136" s="71"/>
      <c r="N1136" s="71"/>
      <c r="O1136" s="71"/>
      <c r="P1136" s="71"/>
      <c r="Q1136" s="71"/>
      <c r="R1136" s="71"/>
      <c r="S1136" s="71"/>
      <c r="T1136" s="71"/>
    </row>
    <row r="1137">
      <c r="A1137" s="71"/>
      <c r="B1137" s="182"/>
      <c r="C1137" s="182"/>
      <c r="D1137" s="182"/>
      <c r="E1137" s="182"/>
      <c r="F1137" s="182"/>
      <c r="G1137" s="182"/>
      <c r="H1137" s="182"/>
      <c r="I1137" s="182"/>
      <c r="J1137" s="71"/>
      <c r="K1137" s="71"/>
      <c r="L1137" s="71"/>
      <c r="M1137" s="71"/>
      <c r="N1137" s="71"/>
      <c r="O1137" s="71"/>
      <c r="P1137" s="71"/>
      <c r="Q1137" s="71"/>
      <c r="R1137" s="71"/>
      <c r="S1137" s="71"/>
      <c r="T1137" s="71"/>
    </row>
    <row r="1138">
      <c r="A1138" s="71"/>
      <c r="B1138" s="182"/>
      <c r="C1138" s="182"/>
      <c r="D1138" s="182"/>
      <c r="E1138" s="182"/>
      <c r="F1138" s="182"/>
      <c r="G1138" s="182"/>
      <c r="H1138" s="182"/>
      <c r="I1138" s="182"/>
      <c r="J1138" s="71"/>
      <c r="K1138" s="71"/>
      <c r="L1138" s="71"/>
      <c r="M1138" s="71"/>
      <c r="N1138" s="71"/>
      <c r="O1138" s="71"/>
      <c r="P1138" s="71"/>
      <c r="Q1138" s="71"/>
      <c r="R1138" s="71"/>
      <c r="S1138" s="71"/>
      <c r="T1138" s="71"/>
    </row>
    <row r="1139">
      <c r="A1139" s="71"/>
      <c r="B1139" s="182"/>
      <c r="C1139" s="182"/>
      <c r="D1139" s="182"/>
      <c r="E1139" s="182"/>
      <c r="F1139" s="182"/>
      <c r="G1139" s="182"/>
      <c r="H1139" s="182"/>
      <c r="I1139" s="182"/>
      <c r="J1139" s="71"/>
      <c r="K1139" s="71"/>
      <c r="L1139" s="71"/>
      <c r="M1139" s="71"/>
      <c r="N1139" s="71"/>
      <c r="O1139" s="71"/>
      <c r="P1139" s="71"/>
      <c r="Q1139" s="71"/>
      <c r="R1139" s="71"/>
      <c r="S1139" s="71"/>
      <c r="T1139" s="71"/>
    </row>
    <row r="1140">
      <c r="A1140" s="71"/>
      <c r="B1140" s="182"/>
      <c r="C1140" s="182"/>
      <c r="D1140" s="182"/>
      <c r="E1140" s="182"/>
      <c r="F1140" s="182"/>
      <c r="G1140" s="182"/>
      <c r="H1140" s="182"/>
      <c r="I1140" s="182"/>
      <c r="J1140" s="71"/>
      <c r="K1140" s="71"/>
      <c r="L1140" s="71"/>
      <c r="M1140" s="71"/>
      <c r="N1140" s="71"/>
      <c r="O1140" s="71"/>
      <c r="P1140" s="71"/>
      <c r="Q1140" s="71"/>
      <c r="R1140" s="71"/>
      <c r="S1140" s="71"/>
      <c r="T1140" s="71"/>
    </row>
    <row r="1141">
      <c r="A1141" s="71"/>
      <c r="B1141" s="182"/>
      <c r="C1141" s="182"/>
      <c r="D1141" s="182"/>
      <c r="E1141" s="182"/>
      <c r="F1141" s="182"/>
      <c r="G1141" s="182"/>
      <c r="H1141" s="182"/>
      <c r="I1141" s="182"/>
      <c r="J1141" s="71"/>
      <c r="K1141" s="71"/>
      <c r="L1141" s="71"/>
      <c r="M1141" s="71"/>
      <c r="N1141" s="71"/>
      <c r="O1141" s="71"/>
      <c r="P1141" s="71"/>
      <c r="Q1141" s="71"/>
      <c r="R1141" s="71"/>
      <c r="S1141" s="71"/>
      <c r="T1141" s="71"/>
    </row>
    <row r="1142">
      <c r="A1142" s="71"/>
      <c r="B1142" s="182"/>
      <c r="C1142" s="182"/>
      <c r="D1142" s="182"/>
      <c r="E1142" s="182"/>
      <c r="F1142" s="182"/>
      <c r="G1142" s="182"/>
      <c r="H1142" s="182"/>
      <c r="I1142" s="182"/>
      <c r="J1142" s="71"/>
      <c r="K1142" s="71"/>
      <c r="L1142" s="71"/>
      <c r="M1142" s="71"/>
      <c r="N1142" s="71"/>
      <c r="O1142" s="71"/>
      <c r="P1142" s="71"/>
      <c r="Q1142" s="71"/>
      <c r="R1142" s="71"/>
      <c r="S1142" s="71"/>
      <c r="T1142" s="71"/>
    </row>
    <row r="1143">
      <c r="A1143" s="71"/>
      <c r="B1143" s="182"/>
      <c r="C1143" s="182"/>
      <c r="D1143" s="182"/>
      <c r="E1143" s="182"/>
      <c r="F1143" s="182"/>
      <c r="G1143" s="182"/>
      <c r="H1143" s="182"/>
      <c r="I1143" s="182"/>
      <c r="J1143" s="71"/>
      <c r="K1143" s="71"/>
      <c r="L1143" s="71"/>
      <c r="M1143" s="71"/>
      <c r="N1143" s="71"/>
      <c r="O1143" s="71"/>
      <c r="P1143" s="71"/>
      <c r="Q1143" s="71"/>
      <c r="R1143" s="71"/>
      <c r="S1143" s="71"/>
      <c r="T1143" s="71"/>
    </row>
    <row r="1144">
      <c r="A1144" s="71"/>
      <c r="B1144" s="182"/>
      <c r="C1144" s="182"/>
      <c r="D1144" s="182"/>
      <c r="E1144" s="182"/>
      <c r="F1144" s="182"/>
      <c r="G1144" s="182"/>
      <c r="H1144" s="182"/>
      <c r="I1144" s="182"/>
      <c r="J1144" s="71"/>
      <c r="K1144" s="71"/>
      <c r="L1144" s="71"/>
      <c r="M1144" s="71"/>
      <c r="N1144" s="71"/>
      <c r="O1144" s="71"/>
      <c r="P1144" s="71"/>
      <c r="Q1144" s="71"/>
      <c r="R1144" s="71"/>
      <c r="S1144" s="71"/>
      <c r="T1144" s="71"/>
    </row>
    <row r="1145">
      <c r="A1145" s="71"/>
      <c r="B1145" s="182"/>
      <c r="C1145" s="182"/>
      <c r="D1145" s="182"/>
      <c r="E1145" s="182"/>
      <c r="F1145" s="182"/>
      <c r="G1145" s="182"/>
      <c r="H1145" s="182"/>
      <c r="I1145" s="182"/>
      <c r="J1145" s="71"/>
      <c r="K1145" s="71"/>
      <c r="L1145" s="71"/>
      <c r="M1145" s="71"/>
      <c r="N1145" s="71"/>
      <c r="O1145" s="71"/>
      <c r="P1145" s="71"/>
      <c r="Q1145" s="71"/>
      <c r="R1145" s="71"/>
      <c r="S1145" s="71"/>
      <c r="T1145" s="71"/>
    </row>
    <row r="1146">
      <c r="A1146" s="71"/>
      <c r="B1146" s="182"/>
      <c r="C1146" s="182"/>
      <c r="D1146" s="182"/>
      <c r="E1146" s="182"/>
      <c r="F1146" s="182"/>
      <c r="G1146" s="182"/>
      <c r="H1146" s="182"/>
      <c r="I1146" s="182"/>
      <c r="J1146" s="71"/>
      <c r="K1146" s="71"/>
      <c r="L1146" s="71"/>
      <c r="M1146" s="71"/>
      <c r="N1146" s="71"/>
      <c r="O1146" s="71"/>
      <c r="P1146" s="71"/>
      <c r="Q1146" s="71"/>
      <c r="R1146" s="71"/>
      <c r="S1146" s="71"/>
      <c r="T1146" s="71"/>
    </row>
    <row r="1147">
      <c r="A1147" s="71"/>
      <c r="B1147" s="182"/>
      <c r="C1147" s="182"/>
      <c r="D1147" s="182"/>
      <c r="E1147" s="182"/>
      <c r="F1147" s="182"/>
      <c r="G1147" s="182"/>
      <c r="H1147" s="182"/>
      <c r="I1147" s="182"/>
      <c r="J1147" s="71"/>
      <c r="K1147" s="71"/>
      <c r="L1147" s="71"/>
      <c r="M1147" s="71"/>
      <c r="N1147" s="71"/>
      <c r="O1147" s="71"/>
      <c r="P1147" s="71"/>
      <c r="Q1147" s="71"/>
      <c r="R1147" s="71"/>
      <c r="S1147" s="71"/>
      <c r="T1147" s="71"/>
    </row>
    <row r="1148">
      <c r="A1148" s="71"/>
      <c r="B1148" s="182"/>
      <c r="C1148" s="182"/>
      <c r="D1148" s="182"/>
      <c r="E1148" s="182"/>
      <c r="F1148" s="182"/>
      <c r="G1148" s="182"/>
      <c r="H1148" s="182"/>
      <c r="I1148" s="182"/>
      <c r="J1148" s="71"/>
      <c r="K1148" s="71"/>
      <c r="L1148" s="71"/>
      <c r="M1148" s="71"/>
      <c r="N1148" s="71"/>
      <c r="O1148" s="71"/>
      <c r="P1148" s="71"/>
      <c r="Q1148" s="71"/>
      <c r="R1148" s="71"/>
      <c r="S1148" s="71"/>
      <c r="T1148" s="71"/>
    </row>
    <row r="1149">
      <c r="A1149" s="71"/>
      <c r="B1149" s="182"/>
      <c r="C1149" s="182"/>
      <c r="D1149" s="182"/>
      <c r="E1149" s="182"/>
      <c r="F1149" s="182"/>
      <c r="G1149" s="182"/>
      <c r="H1149" s="182"/>
      <c r="I1149" s="182"/>
      <c r="J1149" s="71"/>
      <c r="K1149" s="71"/>
      <c r="L1149" s="71"/>
      <c r="M1149" s="71"/>
      <c r="N1149" s="71"/>
      <c r="O1149" s="71"/>
      <c r="P1149" s="71"/>
      <c r="Q1149" s="71"/>
      <c r="R1149" s="71"/>
      <c r="S1149" s="71"/>
      <c r="T1149" s="71"/>
    </row>
    <row r="1150">
      <c r="A1150" s="71"/>
      <c r="B1150" s="182"/>
      <c r="C1150" s="182"/>
      <c r="D1150" s="182"/>
      <c r="E1150" s="182"/>
      <c r="F1150" s="182"/>
      <c r="G1150" s="182"/>
      <c r="H1150" s="182"/>
      <c r="I1150" s="182"/>
      <c r="J1150" s="71"/>
      <c r="K1150" s="71"/>
      <c r="L1150" s="71"/>
      <c r="M1150" s="71"/>
      <c r="N1150" s="71"/>
      <c r="O1150" s="71"/>
      <c r="P1150" s="71"/>
      <c r="Q1150" s="71"/>
      <c r="R1150" s="71"/>
      <c r="S1150" s="71"/>
      <c r="T1150" s="71"/>
    </row>
    <row r="1151">
      <c r="A1151" s="71"/>
      <c r="B1151" s="182"/>
      <c r="C1151" s="182"/>
      <c r="D1151" s="182"/>
      <c r="E1151" s="182"/>
      <c r="F1151" s="182"/>
      <c r="G1151" s="182"/>
      <c r="H1151" s="182"/>
      <c r="I1151" s="182"/>
      <c r="J1151" s="71"/>
      <c r="K1151" s="71"/>
      <c r="L1151" s="71"/>
      <c r="M1151" s="71"/>
      <c r="N1151" s="71"/>
      <c r="O1151" s="71"/>
      <c r="P1151" s="71"/>
      <c r="Q1151" s="71"/>
      <c r="R1151" s="71"/>
      <c r="S1151" s="71"/>
      <c r="T1151" s="71"/>
    </row>
    <row r="1152">
      <c r="A1152" s="71"/>
      <c r="B1152" s="182"/>
      <c r="C1152" s="182"/>
      <c r="D1152" s="182"/>
      <c r="E1152" s="182"/>
      <c r="F1152" s="182"/>
      <c r="G1152" s="182"/>
      <c r="H1152" s="182"/>
      <c r="I1152" s="182"/>
      <c r="J1152" s="71"/>
      <c r="K1152" s="71"/>
      <c r="L1152" s="71"/>
      <c r="M1152" s="71"/>
      <c r="N1152" s="71"/>
      <c r="O1152" s="71"/>
      <c r="P1152" s="71"/>
      <c r="Q1152" s="71"/>
      <c r="R1152" s="71"/>
      <c r="S1152" s="71"/>
      <c r="T1152" s="71"/>
    </row>
    <row r="1153">
      <c r="A1153" s="71"/>
      <c r="B1153" s="182"/>
      <c r="C1153" s="182"/>
      <c r="D1153" s="182"/>
      <c r="E1153" s="182"/>
      <c r="F1153" s="182"/>
      <c r="G1153" s="182"/>
      <c r="H1153" s="182"/>
      <c r="I1153" s="182"/>
      <c r="J1153" s="71"/>
      <c r="K1153" s="71"/>
      <c r="L1153" s="71"/>
      <c r="M1153" s="71"/>
      <c r="N1153" s="71"/>
      <c r="O1153" s="71"/>
      <c r="P1153" s="71"/>
      <c r="Q1153" s="71"/>
      <c r="R1153" s="71"/>
      <c r="S1153" s="71"/>
      <c r="T1153" s="71"/>
    </row>
    <row r="1154">
      <c r="A1154" s="71"/>
      <c r="B1154" s="182"/>
      <c r="C1154" s="182"/>
      <c r="D1154" s="182"/>
      <c r="E1154" s="182"/>
      <c r="F1154" s="182"/>
      <c r="G1154" s="182"/>
      <c r="H1154" s="182"/>
      <c r="I1154" s="182"/>
      <c r="J1154" s="71"/>
      <c r="K1154" s="71"/>
      <c r="L1154" s="71"/>
      <c r="M1154" s="71"/>
      <c r="N1154" s="71"/>
      <c r="O1154" s="71"/>
      <c r="P1154" s="71"/>
      <c r="Q1154" s="71"/>
      <c r="R1154" s="71"/>
      <c r="S1154" s="71"/>
      <c r="T1154" s="71"/>
    </row>
    <row r="1155">
      <c r="A1155" s="71"/>
      <c r="B1155" s="182"/>
      <c r="C1155" s="182"/>
      <c r="D1155" s="182"/>
      <c r="E1155" s="182"/>
      <c r="F1155" s="182"/>
      <c r="G1155" s="182"/>
      <c r="H1155" s="182"/>
      <c r="I1155" s="182"/>
      <c r="J1155" s="71"/>
      <c r="K1155" s="71"/>
      <c r="L1155" s="71"/>
      <c r="M1155" s="71"/>
      <c r="N1155" s="71"/>
      <c r="O1155" s="71"/>
      <c r="P1155" s="71"/>
      <c r="Q1155" s="71"/>
      <c r="R1155" s="71"/>
      <c r="S1155" s="71"/>
      <c r="T1155" s="71"/>
    </row>
    <row r="1156">
      <c r="A1156" s="71"/>
      <c r="B1156" s="182"/>
      <c r="C1156" s="182"/>
      <c r="D1156" s="182"/>
      <c r="E1156" s="182"/>
      <c r="F1156" s="182"/>
      <c r="G1156" s="182"/>
      <c r="H1156" s="182"/>
      <c r="I1156" s="182"/>
      <c r="J1156" s="71"/>
      <c r="K1156" s="71"/>
      <c r="L1156" s="71"/>
      <c r="M1156" s="71"/>
      <c r="N1156" s="71"/>
      <c r="O1156" s="71"/>
      <c r="P1156" s="71"/>
      <c r="Q1156" s="71"/>
      <c r="R1156" s="71"/>
      <c r="S1156" s="71"/>
      <c r="T1156" s="71"/>
    </row>
    <row r="1157">
      <c r="A1157" s="71"/>
      <c r="B1157" s="182"/>
      <c r="C1157" s="182"/>
      <c r="D1157" s="182"/>
      <c r="E1157" s="182"/>
      <c r="F1157" s="182"/>
      <c r="G1157" s="182"/>
      <c r="H1157" s="182"/>
      <c r="I1157" s="182"/>
      <c r="J1157" s="71"/>
      <c r="K1157" s="71"/>
      <c r="L1157" s="71"/>
      <c r="M1157" s="71"/>
      <c r="N1157" s="71"/>
      <c r="O1157" s="71"/>
      <c r="P1157" s="71"/>
      <c r="Q1157" s="71"/>
      <c r="R1157" s="71"/>
      <c r="S1157" s="71"/>
      <c r="T1157" s="71"/>
    </row>
    <row r="1158">
      <c r="A1158" s="71"/>
      <c r="B1158" s="182"/>
      <c r="C1158" s="182"/>
      <c r="D1158" s="182"/>
      <c r="E1158" s="182"/>
      <c r="F1158" s="182"/>
      <c r="G1158" s="182"/>
      <c r="H1158" s="182"/>
      <c r="I1158" s="182"/>
      <c r="J1158" s="71"/>
      <c r="K1158" s="71"/>
      <c r="L1158" s="71"/>
      <c r="M1158" s="71"/>
      <c r="N1158" s="71"/>
      <c r="O1158" s="71"/>
      <c r="P1158" s="71"/>
      <c r="Q1158" s="71"/>
      <c r="R1158" s="71"/>
      <c r="S1158" s="71"/>
      <c r="T1158" s="71"/>
    </row>
    <row r="1159">
      <c r="A1159" s="71"/>
      <c r="B1159" s="182"/>
      <c r="C1159" s="182"/>
      <c r="D1159" s="182"/>
      <c r="E1159" s="182"/>
      <c r="F1159" s="182"/>
      <c r="G1159" s="182"/>
      <c r="H1159" s="182"/>
      <c r="I1159" s="182"/>
      <c r="J1159" s="71"/>
      <c r="K1159" s="71"/>
      <c r="L1159" s="71"/>
      <c r="M1159" s="71"/>
      <c r="N1159" s="71"/>
      <c r="O1159" s="71"/>
      <c r="P1159" s="71"/>
      <c r="Q1159" s="71"/>
      <c r="R1159" s="71"/>
      <c r="S1159" s="71"/>
      <c r="T1159" s="71"/>
    </row>
    <row r="1160">
      <c r="A1160" s="71"/>
      <c r="B1160" s="182"/>
      <c r="C1160" s="182"/>
      <c r="D1160" s="182"/>
      <c r="E1160" s="182"/>
      <c r="F1160" s="182"/>
      <c r="G1160" s="182"/>
      <c r="H1160" s="182"/>
      <c r="I1160" s="182"/>
      <c r="J1160" s="71"/>
      <c r="K1160" s="71"/>
      <c r="L1160" s="71"/>
      <c r="M1160" s="71"/>
      <c r="N1160" s="71"/>
      <c r="O1160" s="71"/>
      <c r="P1160" s="71"/>
      <c r="Q1160" s="71"/>
      <c r="R1160" s="71"/>
      <c r="S1160" s="71"/>
      <c r="T1160" s="71"/>
    </row>
    <row r="1161">
      <c r="A1161" s="71"/>
      <c r="B1161" s="182"/>
      <c r="C1161" s="182"/>
      <c r="D1161" s="182"/>
      <c r="E1161" s="182"/>
      <c r="F1161" s="182"/>
      <c r="G1161" s="182"/>
      <c r="H1161" s="182"/>
      <c r="I1161" s="182"/>
      <c r="J1161" s="71"/>
      <c r="K1161" s="71"/>
      <c r="L1161" s="71"/>
      <c r="M1161" s="71"/>
      <c r="N1161" s="71"/>
      <c r="O1161" s="71"/>
      <c r="P1161" s="71"/>
      <c r="Q1161" s="71"/>
      <c r="R1161" s="71"/>
      <c r="S1161" s="71"/>
      <c r="T1161" s="71"/>
    </row>
    <row r="1162">
      <c r="A1162" s="71"/>
      <c r="B1162" s="182"/>
      <c r="C1162" s="182"/>
      <c r="D1162" s="182"/>
      <c r="E1162" s="182"/>
      <c r="F1162" s="182"/>
      <c r="G1162" s="182"/>
      <c r="H1162" s="182"/>
      <c r="I1162" s="182"/>
      <c r="J1162" s="71"/>
      <c r="K1162" s="71"/>
      <c r="L1162" s="71"/>
      <c r="M1162" s="71"/>
      <c r="N1162" s="71"/>
      <c r="O1162" s="71"/>
      <c r="P1162" s="71"/>
      <c r="Q1162" s="71"/>
      <c r="R1162" s="71"/>
      <c r="S1162" s="71"/>
      <c r="T1162" s="71"/>
    </row>
    <row r="1163">
      <c r="A1163" s="71"/>
      <c r="B1163" s="182"/>
      <c r="C1163" s="182"/>
      <c r="D1163" s="182"/>
      <c r="E1163" s="182"/>
      <c r="F1163" s="182"/>
      <c r="G1163" s="182"/>
      <c r="H1163" s="182"/>
      <c r="I1163" s="182"/>
      <c r="J1163" s="71"/>
      <c r="K1163" s="71"/>
      <c r="L1163" s="71"/>
      <c r="M1163" s="71"/>
      <c r="N1163" s="71"/>
      <c r="O1163" s="71"/>
      <c r="P1163" s="71"/>
      <c r="Q1163" s="71"/>
      <c r="R1163" s="71"/>
      <c r="S1163" s="71"/>
      <c r="T1163" s="71"/>
    </row>
    <row r="1164">
      <c r="A1164" s="71"/>
      <c r="B1164" s="182"/>
      <c r="C1164" s="182"/>
      <c r="D1164" s="182"/>
      <c r="E1164" s="182"/>
      <c r="F1164" s="182"/>
      <c r="G1164" s="182"/>
      <c r="H1164" s="182"/>
      <c r="I1164" s="182"/>
      <c r="J1164" s="71"/>
      <c r="K1164" s="71"/>
      <c r="L1164" s="71"/>
      <c r="M1164" s="71"/>
      <c r="N1164" s="71"/>
      <c r="O1164" s="71"/>
      <c r="P1164" s="71"/>
      <c r="Q1164" s="71"/>
      <c r="R1164" s="71"/>
      <c r="S1164" s="71"/>
      <c r="T1164" s="71"/>
    </row>
    <row r="1165">
      <c r="A1165" s="71"/>
      <c r="B1165" s="182"/>
      <c r="C1165" s="182"/>
      <c r="D1165" s="182"/>
      <c r="E1165" s="182"/>
      <c r="F1165" s="182"/>
      <c r="G1165" s="182"/>
      <c r="H1165" s="182"/>
      <c r="I1165" s="182"/>
      <c r="J1165" s="71"/>
      <c r="K1165" s="71"/>
      <c r="L1165" s="71"/>
      <c r="M1165" s="71"/>
      <c r="N1165" s="71"/>
      <c r="O1165" s="71"/>
      <c r="P1165" s="71"/>
      <c r="Q1165" s="71"/>
      <c r="R1165" s="71"/>
      <c r="S1165" s="71"/>
      <c r="T1165" s="71"/>
    </row>
    <row r="1166">
      <c r="A1166" s="71"/>
      <c r="B1166" s="182"/>
      <c r="C1166" s="182"/>
      <c r="D1166" s="182"/>
      <c r="E1166" s="182"/>
      <c r="F1166" s="182"/>
      <c r="G1166" s="182"/>
      <c r="H1166" s="182"/>
      <c r="I1166" s="182"/>
      <c r="J1166" s="71"/>
      <c r="K1166" s="71"/>
      <c r="L1166" s="71"/>
      <c r="M1166" s="71"/>
      <c r="N1166" s="71"/>
      <c r="O1166" s="71"/>
      <c r="P1166" s="71"/>
      <c r="Q1166" s="71"/>
      <c r="R1166" s="71"/>
      <c r="S1166" s="71"/>
      <c r="T1166" s="71"/>
    </row>
    <row r="1167">
      <c r="A1167" s="71"/>
      <c r="B1167" s="182"/>
      <c r="C1167" s="182"/>
      <c r="D1167" s="182"/>
      <c r="E1167" s="182"/>
      <c r="F1167" s="182"/>
      <c r="G1167" s="182"/>
      <c r="H1167" s="182"/>
      <c r="I1167" s="182"/>
      <c r="J1167" s="71"/>
      <c r="K1167" s="71"/>
      <c r="L1167" s="71"/>
      <c r="M1167" s="71"/>
      <c r="N1167" s="71"/>
      <c r="O1167" s="71"/>
      <c r="P1167" s="71"/>
      <c r="Q1167" s="71"/>
      <c r="R1167" s="71"/>
      <c r="S1167" s="71"/>
      <c r="T1167" s="71"/>
    </row>
    <row r="1168">
      <c r="A1168" s="71"/>
      <c r="B1168" s="182"/>
      <c r="C1168" s="182"/>
      <c r="D1168" s="182"/>
      <c r="E1168" s="182"/>
      <c r="F1168" s="182"/>
      <c r="G1168" s="182"/>
      <c r="H1168" s="182"/>
      <c r="I1168" s="182"/>
      <c r="J1168" s="71"/>
      <c r="K1168" s="71"/>
      <c r="L1168" s="71"/>
      <c r="M1168" s="71"/>
      <c r="N1168" s="71"/>
      <c r="O1168" s="71"/>
      <c r="P1168" s="71"/>
      <c r="Q1168" s="71"/>
      <c r="R1168" s="71"/>
      <c r="S1168" s="71"/>
      <c r="T1168" s="71"/>
    </row>
    <row r="1169">
      <c r="A1169" s="71"/>
      <c r="B1169" s="182"/>
      <c r="C1169" s="182"/>
      <c r="D1169" s="182"/>
      <c r="E1169" s="182"/>
      <c r="F1169" s="182"/>
      <c r="G1169" s="182"/>
      <c r="H1169" s="182"/>
      <c r="I1169" s="182"/>
      <c r="J1169" s="71"/>
      <c r="K1169" s="71"/>
      <c r="L1169" s="71"/>
      <c r="M1169" s="71"/>
      <c r="N1169" s="71"/>
      <c r="O1169" s="71"/>
      <c r="P1169" s="71"/>
      <c r="Q1169" s="71"/>
      <c r="R1169" s="71"/>
      <c r="S1169" s="71"/>
      <c r="T1169" s="71"/>
    </row>
    <row r="1170">
      <c r="A1170" s="71"/>
      <c r="B1170" s="182"/>
      <c r="C1170" s="182"/>
      <c r="D1170" s="182"/>
      <c r="E1170" s="182"/>
      <c r="F1170" s="182"/>
      <c r="G1170" s="182"/>
      <c r="H1170" s="182"/>
      <c r="I1170" s="182"/>
      <c r="J1170" s="71"/>
      <c r="K1170" s="71"/>
      <c r="L1170" s="71"/>
      <c r="M1170" s="71"/>
      <c r="N1170" s="71"/>
      <c r="O1170" s="71"/>
      <c r="P1170" s="71"/>
      <c r="Q1170" s="71"/>
      <c r="R1170" s="71"/>
      <c r="S1170" s="71"/>
      <c r="T1170" s="71"/>
    </row>
    <row r="1171">
      <c r="A1171" s="71"/>
      <c r="B1171" s="182"/>
      <c r="C1171" s="182"/>
      <c r="D1171" s="182"/>
      <c r="E1171" s="182"/>
      <c r="F1171" s="182"/>
      <c r="G1171" s="182"/>
      <c r="H1171" s="182"/>
      <c r="I1171" s="182"/>
      <c r="J1171" s="71"/>
      <c r="K1171" s="71"/>
      <c r="L1171" s="71"/>
      <c r="M1171" s="71"/>
      <c r="N1171" s="71"/>
      <c r="O1171" s="71"/>
      <c r="P1171" s="71"/>
      <c r="Q1171" s="71"/>
      <c r="R1171" s="71"/>
      <c r="S1171" s="71"/>
      <c r="T1171" s="71"/>
    </row>
    <row r="1172">
      <c r="A1172" s="71"/>
      <c r="B1172" s="182"/>
      <c r="C1172" s="182"/>
      <c r="D1172" s="182"/>
      <c r="E1172" s="182"/>
      <c r="F1172" s="182"/>
      <c r="G1172" s="182"/>
      <c r="H1172" s="182"/>
      <c r="I1172" s="182"/>
      <c r="J1172" s="71"/>
      <c r="K1172" s="71"/>
      <c r="L1172" s="71"/>
      <c r="M1172" s="71"/>
      <c r="N1172" s="71"/>
      <c r="O1172" s="71"/>
      <c r="P1172" s="71"/>
      <c r="Q1172" s="71"/>
      <c r="R1172" s="71"/>
      <c r="S1172" s="71"/>
      <c r="T1172" s="71"/>
    </row>
    <row r="1173">
      <c r="A1173" s="71"/>
      <c r="B1173" s="182"/>
      <c r="C1173" s="182"/>
      <c r="D1173" s="182"/>
      <c r="E1173" s="182"/>
      <c r="F1173" s="182"/>
      <c r="G1173" s="182"/>
      <c r="H1173" s="182"/>
      <c r="I1173" s="182"/>
      <c r="J1173" s="71"/>
      <c r="K1173" s="71"/>
      <c r="L1173" s="71"/>
      <c r="M1173" s="71"/>
      <c r="N1173" s="71"/>
      <c r="O1173" s="71"/>
      <c r="P1173" s="71"/>
      <c r="Q1173" s="71"/>
      <c r="R1173" s="71"/>
      <c r="S1173" s="71"/>
      <c r="T1173" s="71"/>
    </row>
    <row r="1174">
      <c r="A1174" s="71"/>
      <c r="B1174" s="182"/>
      <c r="C1174" s="182"/>
      <c r="D1174" s="182"/>
      <c r="E1174" s="182"/>
      <c r="F1174" s="182"/>
      <c r="G1174" s="182"/>
      <c r="H1174" s="182"/>
      <c r="I1174" s="182"/>
      <c r="J1174" s="71"/>
      <c r="K1174" s="71"/>
      <c r="L1174" s="71"/>
      <c r="M1174" s="71"/>
      <c r="N1174" s="71"/>
      <c r="O1174" s="71"/>
      <c r="P1174" s="71"/>
      <c r="Q1174" s="71"/>
      <c r="R1174" s="71"/>
      <c r="S1174" s="71"/>
      <c r="T1174" s="71"/>
    </row>
    <row r="1175">
      <c r="A1175" s="71"/>
      <c r="B1175" s="182"/>
      <c r="C1175" s="182"/>
      <c r="D1175" s="182"/>
      <c r="E1175" s="182"/>
      <c r="F1175" s="182"/>
      <c r="G1175" s="182"/>
      <c r="H1175" s="182"/>
      <c r="I1175" s="182"/>
      <c r="J1175" s="71"/>
      <c r="K1175" s="71"/>
      <c r="L1175" s="71"/>
      <c r="M1175" s="71"/>
      <c r="N1175" s="71"/>
      <c r="O1175" s="71"/>
      <c r="P1175" s="71"/>
      <c r="Q1175" s="71"/>
      <c r="R1175" s="71"/>
      <c r="S1175" s="71"/>
      <c r="T1175" s="71"/>
    </row>
    <row r="1176">
      <c r="A1176" s="71"/>
      <c r="B1176" s="182"/>
      <c r="C1176" s="182"/>
      <c r="D1176" s="182"/>
      <c r="E1176" s="182"/>
      <c r="F1176" s="182"/>
      <c r="G1176" s="182"/>
      <c r="H1176" s="182"/>
      <c r="I1176" s="182"/>
      <c r="J1176" s="71"/>
      <c r="K1176" s="71"/>
      <c r="L1176" s="71"/>
      <c r="M1176" s="71"/>
      <c r="N1176" s="71"/>
      <c r="O1176" s="71"/>
      <c r="P1176" s="71"/>
      <c r="Q1176" s="71"/>
      <c r="R1176" s="71"/>
      <c r="S1176" s="71"/>
      <c r="T1176" s="71"/>
    </row>
    <row r="1177">
      <c r="A1177" s="71"/>
      <c r="B1177" s="182"/>
      <c r="C1177" s="182"/>
      <c r="D1177" s="182"/>
      <c r="E1177" s="182"/>
      <c r="F1177" s="182"/>
      <c r="G1177" s="182"/>
      <c r="H1177" s="182"/>
      <c r="I1177" s="182"/>
      <c r="J1177" s="71"/>
      <c r="K1177" s="71"/>
      <c r="L1177" s="71"/>
      <c r="M1177" s="71"/>
      <c r="N1177" s="71"/>
      <c r="O1177" s="71"/>
      <c r="P1177" s="71"/>
      <c r="Q1177" s="71"/>
      <c r="R1177" s="71"/>
      <c r="S1177" s="71"/>
      <c r="T1177" s="71"/>
    </row>
    <row r="1178">
      <c r="A1178" s="71"/>
      <c r="B1178" s="182"/>
      <c r="C1178" s="182"/>
      <c r="D1178" s="182"/>
      <c r="E1178" s="182"/>
      <c r="F1178" s="182"/>
      <c r="G1178" s="182"/>
      <c r="H1178" s="182"/>
      <c r="I1178" s="182"/>
      <c r="J1178" s="71"/>
      <c r="K1178" s="71"/>
      <c r="L1178" s="71"/>
      <c r="M1178" s="71"/>
      <c r="N1178" s="71"/>
      <c r="O1178" s="71"/>
      <c r="P1178" s="71"/>
      <c r="Q1178" s="71"/>
      <c r="R1178" s="71"/>
      <c r="S1178" s="71"/>
      <c r="T1178" s="71"/>
    </row>
    <row r="1179">
      <c r="A1179" s="71"/>
      <c r="B1179" s="182"/>
      <c r="C1179" s="182"/>
      <c r="D1179" s="182"/>
      <c r="E1179" s="182"/>
      <c r="F1179" s="182"/>
      <c r="G1179" s="182"/>
      <c r="H1179" s="182"/>
      <c r="I1179" s="182"/>
      <c r="J1179" s="71"/>
      <c r="K1179" s="71"/>
      <c r="L1179" s="71"/>
      <c r="M1179" s="71"/>
      <c r="N1179" s="71"/>
      <c r="O1179" s="71"/>
      <c r="P1179" s="71"/>
      <c r="Q1179" s="71"/>
      <c r="R1179" s="71"/>
      <c r="S1179" s="71"/>
      <c r="T1179" s="71"/>
    </row>
    <row r="1180">
      <c r="A1180" s="71"/>
      <c r="B1180" s="182"/>
      <c r="C1180" s="182"/>
      <c r="D1180" s="182"/>
      <c r="E1180" s="182"/>
      <c r="F1180" s="182"/>
      <c r="G1180" s="182"/>
      <c r="H1180" s="182"/>
      <c r="I1180" s="182"/>
      <c r="J1180" s="71"/>
      <c r="K1180" s="71"/>
      <c r="L1180" s="71"/>
      <c r="M1180" s="71"/>
      <c r="N1180" s="71"/>
      <c r="O1180" s="71"/>
      <c r="P1180" s="71"/>
      <c r="Q1180" s="71"/>
      <c r="R1180" s="71"/>
      <c r="S1180" s="71"/>
      <c r="T1180" s="71"/>
    </row>
    <row r="1181">
      <c r="A1181" s="71"/>
      <c r="B1181" s="182"/>
      <c r="C1181" s="182"/>
      <c r="D1181" s="182"/>
      <c r="E1181" s="182"/>
      <c r="F1181" s="182"/>
      <c r="G1181" s="182"/>
      <c r="H1181" s="182"/>
      <c r="I1181" s="182"/>
      <c r="J1181" s="71"/>
      <c r="K1181" s="71"/>
      <c r="L1181" s="71"/>
      <c r="M1181" s="71"/>
      <c r="N1181" s="71"/>
      <c r="O1181" s="71"/>
      <c r="P1181" s="71"/>
      <c r="Q1181" s="71"/>
      <c r="R1181" s="71"/>
      <c r="S1181" s="71"/>
      <c r="T1181" s="71"/>
    </row>
    <row r="1182">
      <c r="A1182" s="71"/>
      <c r="B1182" s="182"/>
      <c r="C1182" s="182"/>
      <c r="D1182" s="182"/>
      <c r="E1182" s="182"/>
      <c r="F1182" s="182"/>
      <c r="G1182" s="182"/>
      <c r="H1182" s="182"/>
      <c r="I1182" s="182"/>
      <c r="J1182" s="71"/>
      <c r="K1182" s="71"/>
      <c r="L1182" s="71"/>
      <c r="M1182" s="71"/>
      <c r="N1182" s="71"/>
      <c r="O1182" s="71"/>
      <c r="P1182" s="71"/>
      <c r="Q1182" s="71"/>
      <c r="R1182" s="71"/>
      <c r="S1182" s="71"/>
      <c r="T1182" s="71"/>
    </row>
    <row r="1183">
      <c r="A1183" s="71"/>
      <c r="B1183" s="182"/>
      <c r="C1183" s="182"/>
      <c r="D1183" s="182"/>
      <c r="E1183" s="182"/>
      <c r="F1183" s="182"/>
      <c r="G1183" s="182"/>
      <c r="H1183" s="182"/>
      <c r="I1183" s="182"/>
      <c r="J1183" s="71"/>
      <c r="K1183" s="71"/>
      <c r="L1183" s="71"/>
      <c r="M1183" s="71"/>
      <c r="N1183" s="71"/>
      <c r="O1183" s="71"/>
      <c r="P1183" s="71"/>
      <c r="Q1183" s="71"/>
      <c r="R1183" s="71"/>
      <c r="S1183" s="71"/>
      <c r="T1183" s="71"/>
    </row>
    <row r="1184">
      <c r="A1184" s="71"/>
      <c r="B1184" s="182"/>
      <c r="C1184" s="182"/>
      <c r="D1184" s="182"/>
      <c r="E1184" s="182"/>
      <c r="F1184" s="182"/>
      <c r="G1184" s="182"/>
      <c r="H1184" s="182"/>
      <c r="I1184" s="182"/>
      <c r="J1184" s="71"/>
      <c r="K1184" s="71"/>
      <c r="L1184" s="71"/>
      <c r="M1184" s="71"/>
      <c r="N1184" s="71"/>
      <c r="O1184" s="71"/>
      <c r="P1184" s="71"/>
      <c r="Q1184" s="71"/>
      <c r="R1184" s="71"/>
      <c r="S1184" s="71"/>
      <c r="T1184" s="71"/>
    </row>
    <row r="1185">
      <c r="A1185" s="71"/>
      <c r="B1185" s="182"/>
      <c r="C1185" s="182"/>
      <c r="D1185" s="182"/>
      <c r="E1185" s="182"/>
      <c r="F1185" s="182"/>
      <c r="G1185" s="182"/>
      <c r="H1185" s="182"/>
      <c r="I1185" s="182"/>
      <c r="J1185" s="71"/>
      <c r="K1185" s="71"/>
      <c r="L1185" s="71"/>
      <c r="M1185" s="71"/>
      <c r="N1185" s="71"/>
      <c r="O1185" s="71"/>
      <c r="P1185" s="71"/>
      <c r="Q1185" s="71"/>
      <c r="R1185" s="71"/>
      <c r="S1185" s="71"/>
      <c r="T1185" s="71"/>
    </row>
    <row r="1186">
      <c r="A1186" s="71"/>
      <c r="B1186" s="182"/>
      <c r="C1186" s="182"/>
      <c r="D1186" s="182"/>
      <c r="E1186" s="182"/>
      <c r="F1186" s="182"/>
      <c r="G1186" s="182"/>
      <c r="H1186" s="182"/>
      <c r="I1186" s="182"/>
      <c r="J1186" s="71"/>
      <c r="K1186" s="71"/>
      <c r="L1186" s="71"/>
      <c r="M1186" s="71"/>
      <c r="N1186" s="71"/>
      <c r="O1186" s="71"/>
      <c r="P1186" s="71"/>
      <c r="Q1186" s="71"/>
      <c r="R1186" s="71"/>
      <c r="S1186" s="71"/>
      <c r="T1186" s="71"/>
    </row>
    <row r="1187">
      <c r="A1187" s="71"/>
      <c r="B1187" s="182"/>
      <c r="C1187" s="182"/>
      <c r="D1187" s="182"/>
      <c r="E1187" s="182"/>
      <c r="F1187" s="182"/>
      <c r="G1187" s="182"/>
      <c r="H1187" s="182"/>
      <c r="I1187" s="182"/>
      <c r="J1187" s="71"/>
      <c r="K1187" s="71"/>
      <c r="L1187" s="71"/>
      <c r="M1187" s="71"/>
      <c r="N1187" s="71"/>
      <c r="O1187" s="71"/>
      <c r="P1187" s="71"/>
      <c r="Q1187" s="71"/>
      <c r="R1187" s="71"/>
      <c r="S1187" s="71"/>
      <c r="T1187" s="71"/>
    </row>
    <row r="1188">
      <c r="A1188" s="71"/>
      <c r="B1188" s="182"/>
      <c r="C1188" s="182"/>
      <c r="D1188" s="182"/>
      <c r="E1188" s="182"/>
      <c r="F1188" s="182"/>
      <c r="G1188" s="182"/>
      <c r="H1188" s="182"/>
      <c r="I1188" s="182"/>
      <c r="J1188" s="71"/>
      <c r="K1188" s="71"/>
      <c r="L1188" s="71"/>
      <c r="M1188" s="71"/>
      <c r="N1188" s="71"/>
      <c r="O1188" s="71"/>
      <c r="P1188" s="71"/>
      <c r="Q1188" s="71"/>
      <c r="R1188" s="71"/>
      <c r="S1188" s="71"/>
      <c r="T1188" s="71"/>
    </row>
    <row r="1189">
      <c r="A1189" s="71"/>
      <c r="B1189" s="182"/>
      <c r="C1189" s="182"/>
      <c r="D1189" s="182"/>
      <c r="E1189" s="182"/>
      <c r="F1189" s="182"/>
      <c r="G1189" s="182"/>
      <c r="H1189" s="182"/>
      <c r="I1189" s="182"/>
      <c r="J1189" s="71"/>
      <c r="K1189" s="71"/>
      <c r="L1189" s="71"/>
      <c r="M1189" s="71"/>
      <c r="N1189" s="71"/>
      <c r="O1189" s="71"/>
      <c r="P1189" s="71"/>
      <c r="Q1189" s="71"/>
      <c r="R1189" s="71"/>
      <c r="S1189" s="71"/>
      <c r="T1189" s="71"/>
    </row>
    <row r="1190">
      <c r="A1190" s="71"/>
      <c r="B1190" s="182"/>
      <c r="C1190" s="182"/>
      <c r="D1190" s="182"/>
      <c r="E1190" s="182"/>
      <c r="F1190" s="182"/>
      <c r="G1190" s="182"/>
      <c r="H1190" s="182"/>
      <c r="I1190" s="182"/>
      <c r="J1190" s="71"/>
      <c r="K1190" s="71"/>
      <c r="L1190" s="71"/>
      <c r="M1190" s="71"/>
      <c r="N1190" s="71"/>
      <c r="O1190" s="71"/>
      <c r="P1190" s="71"/>
      <c r="Q1190" s="71"/>
      <c r="R1190" s="71"/>
      <c r="S1190" s="71"/>
      <c r="T1190" s="71"/>
    </row>
    <row r="1191">
      <c r="A1191" s="71"/>
      <c r="B1191" s="182"/>
      <c r="C1191" s="182"/>
      <c r="D1191" s="182"/>
      <c r="E1191" s="182"/>
      <c r="F1191" s="182"/>
      <c r="G1191" s="182"/>
      <c r="H1191" s="182"/>
      <c r="I1191" s="182"/>
      <c r="J1191" s="71"/>
      <c r="K1191" s="71"/>
      <c r="L1191" s="71"/>
      <c r="M1191" s="71"/>
      <c r="N1191" s="71"/>
      <c r="O1191" s="71"/>
      <c r="P1191" s="71"/>
      <c r="Q1191" s="71"/>
      <c r="R1191" s="71"/>
      <c r="S1191" s="71"/>
      <c r="T1191" s="71"/>
    </row>
    <row r="1192">
      <c r="A1192" s="71"/>
      <c r="B1192" s="182"/>
      <c r="C1192" s="182"/>
      <c r="D1192" s="182"/>
      <c r="E1192" s="182"/>
      <c r="F1192" s="182"/>
      <c r="G1192" s="182"/>
      <c r="H1192" s="182"/>
      <c r="I1192" s="182"/>
      <c r="J1192" s="71"/>
      <c r="K1192" s="71"/>
      <c r="L1192" s="71"/>
      <c r="M1192" s="71"/>
      <c r="N1192" s="71"/>
      <c r="O1192" s="71"/>
      <c r="P1192" s="71"/>
      <c r="Q1192" s="71"/>
      <c r="R1192" s="71"/>
      <c r="S1192" s="71"/>
      <c r="T1192" s="71"/>
    </row>
    <row r="1193">
      <c r="A1193" s="71"/>
      <c r="B1193" s="182"/>
      <c r="C1193" s="182"/>
      <c r="D1193" s="182"/>
      <c r="E1193" s="182"/>
      <c r="F1193" s="182"/>
      <c r="G1193" s="182"/>
      <c r="H1193" s="182"/>
      <c r="I1193" s="182"/>
      <c r="J1193" s="71"/>
      <c r="K1193" s="71"/>
      <c r="L1193" s="71"/>
      <c r="M1193" s="71"/>
      <c r="N1193" s="71"/>
      <c r="O1193" s="71"/>
      <c r="P1193" s="71"/>
      <c r="Q1193" s="71"/>
      <c r="R1193" s="71"/>
      <c r="S1193" s="71"/>
      <c r="T1193" s="71"/>
    </row>
    <row r="1194">
      <c r="A1194" s="71"/>
      <c r="B1194" s="182"/>
      <c r="C1194" s="182"/>
      <c r="D1194" s="182"/>
      <c r="E1194" s="182"/>
      <c r="F1194" s="182"/>
      <c r="G1194" s="182"/>
      <c r="H1194" s="182"/>
      <c r="I1194" s="182"/>
      <c r="J1194" s="71"/>
      <c r="K1194" s="71"/>
      <c r="L1194" s="71"/>
      <c r="M1194" s="71"/>
      <c r="N1194" s="71"/>
      <c r="O1194" s="71"/>
      <c r="P1194" s="71"/>
      <c r="Q1194" s="71"/>
      <c r="R1194" s="71"/>
      <c r="S1194" s="71"/>
      <c r="T1194" s="71"/>
    </row>
    <row r="1195">
      <c r="A1195" s="71"/>
      <c r="B1195" s="182"/>
      <c r="C1195" s="182"/>
      <c r="D1195" s="182"/>
      <c r="E1195" s="182"/>
      <c r="F1195" s="182"/>
      <c r="G1195" s="182"/>
      <c r="H1195" s="182"/>
      <c r="I1195" s="182"/>
      <c r="J1195" s="71"/>
      <c r="K1195" s="71"/>
      <c r="L1195" s="71"/>
      <c r="M1195" s="71"/>
      <c r="N1195" s="71"/>
      <c r="O1195" s="71"/>
      <c r="P1195" s="71"/>
      <c r="Q1195" s="71"/>
      <c r="R1195" s="71"/>
      <c r="S1195" s="71"/>
      <c r="T1195" s="71"/>
    </row>
    <row r="1196">
      <c r="A1196" s="71"/>
      <c r="B1196" s="182"/>
      <c r="C1196" s="182"/>
      <c r="D1196" s="182"/>
      <c r="E1196" s="182"/>
      <c r="F1196" s="182"/>
      <c r="G1196" s="182"/>
      <c r="H1196" s="182"/>
      <c r="I1196" s="182"/>
      <c r="J1196" s="71"/>
      <c r="K1196" s="71"/>
      <c r="L1196" s="71"/>
      <c r="M1196" s="71"/>
      <c r="N1196" s="71"/>
      <c r="O1196" s="71"/>
      <c r="P1196" s="71"/>
      <c r="Q1196" s="71"/>
      <c r="R1196" s="71"/>
      <c r="S1196" s="71"/>
      <c r="T1196" s="71"/>
    </row>
    <row r="1197">
      <c r="A1197" s="71"/>
      <c r="B1197" s="182"/>
      <c r="C1197" s="182"/>
      <c r="D1197" s="182"/>
      <c r="E1197" s="182"/>
      <c r="F1197" s="182"/>
      <c r="G1197" s="182"/>
      <c r="H1197" s="182"/>
      <c r="I1197" s="182"/>
      <c r="J1197" s="71"/>
      <c r="K1197" s="71"/>
      <c r="L1197" s="71"/>
      <c r="M1197" s="71"/>
      <c r="N1197" s="71"/>
      <c r="O1197" s="71"/>
      <c r="P1197" s="71"/>
      <c r="Q1197" s="71"/>
      <c r="R1197" s="71"/>
      <c r="S1197" s="71"/>
      <c r="T1197" s="71"/>
    </row>
    <row r="1198">
      <c r="A1198" s="71"/>
      <c r="B1198" s="182"/>
      <c r="C1198" s="182"/>
      <c r="D1198" s="182"/>
      <c r="E1198" s="182"/>
      <c r="F1198" s="182"/>
      <c r="G1198" s="182"/>
      <c r="H1198" s="182"/>
      <c r="I1198" s="182"/>
      <c r="J1198" s="71"/>
      <c r="K1198" s="71"/>
      <c r="L1198" s="71"/>
      <c r="M1198" s="71"/>
      <c r="N1198" s="71"/>
      <c r="O1198" s="71"/>
      <c r="P1198" s="71"/>
      <c r="Q1198" s="71"/>
      <c r="R1198" s="71"/>
      <c r="S1198" s="71"/>
      <c r="T1198" s="71"/>
    </row>
    <row r="1199">
      <c r="A1199" s="71"/>
      <c r="B1199" s="182"/>
      <c r="C1199" s="182"/>
      <c r="D1199" s="182"/>
      <c r="E1199" s="182"/>
      <c r="F1199" s="182"/>
      <c r="G1199" s="182"/>
      <c r="H1199" s="182"/>
      <c r="I1199" s="182"/>
      <c r="J1199" s="71"/>
      <c r="K1199" s="71"/>
      <c r="L1199" s="71"/>
      <c r="M1199" s="71"/>
      <c r="N1199" s="71"/>
      <c r="O1199" s="71"/>
      <c r="P1199" s="71"/>
      <c r="Q1199" s="71"/>
      <c r="R1199" s="71"/>
      <c r="S1199" s="71"/>
      <c r="T1199" s="71"/>
    </row>
    <row r="1200">
      <c r="A1200" s="71"/>
      <c r="B1200" s="182"/>
      <c r="C1200" s="182"/>
      <c r="D1200" s="182"/>
      <c r="E1200" s="182"/>
      <c r="F1200" s="182"/>
      <c r="G1200" s="182"/>
      <c r="H1200" s="182"/>
      <c r="I1200" s="182"/>
      <c r="J1200" s="71"/>
      <c r="K1200" s="71"/>
      <c r="L1200" s="71"/>
      <c r="M1200" s="71"/>
      <c r="N1200" s="71"/>
      <c r="O1200" s="71"/>
      <c r="P1200" s="71"/>
      <c r="Q1200" s="71"/>
      <c r="R1200" s="71"/>
      <c r="S1200" s="71"/>
      <c r="T1200" s="71"/>
    </row>
    <row r="1201">
      <c r="A1201" s="71"/>
      <c r="B1201" s="182"/>
      <c r="C1201" s="182"/>
      <c r="D1201" s="182"/>
      <c r="E1201" s="182"/>
      <c r="F1201" s="182"/>
      <c r="G1201" s="182"/>
      <c r="H1201" s="182"/>
      <c r="I1201" s="182"/>
      <c r="J1201" s="71"/>
      <c r="K1201" s="71"/>
      <c r="L1201" s="71"/>
      <c r="M1201" s="71"/>
      <c r="N1201" s="71"/>
      <c r="O1201" s="71"/>
      <c r="P1201" s="71"/>
      <c r="Q1201" s="71"/>
      <c r="R1201" s="71"/>
      <c r="S1201" s="71"/>
      <c r="T1201" s="71"/>
    </row>
    <row r="1202">
      <c r="A1202" s="71"/>
      <c r="B1202" s="182"/>
      <c r="C1202" s="182"/>
      <c r="D1202" s="182"/>
      <c r="E1202" s="182"/>
      <c r="F1202" s="182"/>
      <c r="G1202" s="182"/>
      <c r="H1202" s="182"/>
      <c r="I1202" s="182"/>
      <c r="J1202" s="71"/>
      <c r="K1202" s="71"/>
      <c r="L1202" s="71"/>
      <c r="M1202" s="71"/>
      <c r="N1202" s="71"/>
      <c r="O1202" s="71"/>
      <c r="P1202" s="71"/>
      <c r="Q1202" s="71"/>
      <c r="R1202" s="71"/>
      <c r="S1202" s="71"/>
      <c r="T1202" s="71"/>
    </row>
    <row r="1203">
      <c r="A1203" s="71"/>
      <c r="B1203" s="182"/>
      <c r="C1203" s="182"/>
      <c r="D1203" s="182"/>
      <c r="E1203" s="182"/>
      <c r="F1203" s="182"/>
      <c r="G1203" s="182"/>
      <c r="H1203" s="182"/>
      <c r="I1203" s="182"/>
      <c r="J1203" s="71"/>
      <c r="K1203" s="71"/>
      <c r="L1203" s="71"/>
      <c r="M1203" s="71"/>
      <c r="N1203" s="71"/>
      <c r="O1203" s="71"/>
      <c r="P1203" s="71"/>
      <c r="Q1203" s="71"/>
      <c r="R1203" s="71"/>
      <c r="S1203" s="71"/>
      <c r="T1203" s="71"/>
    </row>
    <row r="1204">
      <c r="A1204" s="71"/>
      <c r="B1204" s="182"/>
      <c r="C1204" s="182"/>
      <c r="D1204" s="182"/>
      <c r="E1204" s="182"/>
      <c r="F1204" s="182"/>
      <c r="G1204" s="182"/>
      <c r="H1204" s="182"/>
      <c r="I1204" s="182"/>
      <c r="J1204" s="71"/>
      <c r="K1204" s="71"/>
      <c r="L1204" s="71"/>
      <c r="M1204" s="71"/>
      <c r="N1204" s="71"/>
      <c r="O1204" s="71"/>
      <c r="P1204" s="71"/>
      <c r="Q1204" s="71"/>
      <c r="R1204" s="71"/>
      <c r="S1204" s="71"/>
      <c r="T1204" s="71"/>
    </row>
    <row r="1205">
      <c r="A1205" s="71"/>
      <c r="B1205" s="182"/>
      <c r="C1205" s="182"/>
      <c r="D1205" s="182"/>
      <c r="E1205" s="182"/>
      <c r="F1205" s="182"/>
      <c r="G1205" s="182"/>
      <c r="H1205" s="182"/>
      <c r="I1205" s="182"/>
      <c r="J1205" s="71"/>
      <c r="K1205" s="71"/>
      <c r="L1205" s="71"/>
      <c r="M1205" s="71"/>
      <c r="N1205" s="71"/>
      <c r="O1205" s="71"/>
      <c r="P1205" s="71"/>
      <c r="Q1205" s="71"/>
      <c r="R1205" s="71"/>
      <c r="S1205" s="71"/>
      <c r="T1205" s="71"/>
    </row>
    <row r="1206">
      <c r="A1206" s="71"/>
      <c r="B1206" s="182"/>
      <c r="C1206" s="182"/>
      <c r="D1206" s="182"/>
      <c r="E1206" s="182"/>
      <c r="F1206" s="182"/>
      <c r="G1206" s="182"/>
      <c r="H1206" s="182"/>
      <c r="I1206" s="182"/>
      <c r="J1206" s="71"/>
      <c r="K1206" s="71"/>
      <c r="L1206" s="71"/>
      <c r="M1206" s="71"/>
      <c r="N1206" s="71"/>
      <c r="O1206" s="71"/>
      <c r="P1206" s="71"/>
      <c r="Q1206" s="71"/>
      <c r="R1206" s="71"/>
      <c r="S1206" s="71"/>
      <c r="T1206" s="71"/>
    </row>
    <row r="1207">
      <c r="A1207" s="71"/>
      <c r="B1207" s="182"/>
      <c r="C1207" s="182"/>
      <c r="D1207" s="182"/>
      <c r="E1207" s="182"/>
      <c r="F1207" s="182"/>
      <c r="G1207" s="182"/>
      <c r="H1207" s="182"/>
      <c r="I1207" s="182"/>
      <c r="J1207" s="71"/>
      <c r="K1207" s="71"/>
      <c r="L1207" s="71"/>
      <c r="M1207" s="71"/>
      <c r="N1207" s="71"/>
      <c r="O1207" s="71"/>
      <c r="P1207" s="71"/>
      <c r="Q1207" s="71"/>
      <c r="R1207" s="71"/>
      <c r="S1207" s="71"/>
      <c r="T1207" s="71"/>
    </row>
    <row r="1208">
      <c r="A1208" s="71"/>
      <c r="B1208" s="182"/>
      <c r="C1208" s="182"/>
      <c r="D1208" s="182"/>
      <c r="E1208" s="182"/>
      <c r="F1208" s="182"/>
      <c r="G1208" s="182"/>
      <c r="H1208" s="182"/>
      <c r="I1208" s="182"/>
      <c r="J1208" s="71"/>
      <c r="K1208" s="71"/>
      <c r="L1208" s="71"/>
      <c r="M1208" s="71"/>
      <c r="N1208" s="71"/>
      <c r="O1208" s="71"/>
      <c r="P1208" s="71"/>
      <c r="Q1208" s="71"/>
      <c r="R1208" s="71"/>
      <c r="S1208" s="71"/>
      <c r="T1208" s="71"/>
    </row>
    <row r="1209">
      <c r="A1209" s="71"/>
      <c r="B1209" s="182"/>
      <c r="C1209" s="182"/>
      <c r="D1209" s="182"/>
      <c r="E1209" s="182"/>
      <c r="F1209" s="182"/>
      <c r="G1209" s="182"/>
      <c r="H1209" s="182"/>
      <c r="I1209" s="182"/>
      <c r="J1209" s="71"/>
      <c r="K1209" s="71"/>
      <c r="L1209" s="71"/>
      <c r="M1209" s="71"/>
      <c r="N1209" s="71"/>
      <c r="O1209" s="71"/>
      <c r="P1209" s="71"/>
      <c r="Q1209" s="71"/>
      <c r="R1209" s="71"/>
      <c r="S1209" s="71"/>
      <c r="T1209" s="71"/>
    </row>
    <row r="1210">
      <c r="A1210" s="71"/>
      <c r="B1210" s="182"/>
      <c r="C1210" s="182"/>
      <c r="D1210" s="182"/>
      <c r="E1210" s="182"/>
      <c r="F1210" s="182"/>
      <c r="G1210" s="182"/>
      <c r="H1210" s="182"/>
      <c r="I1210" s="182"/>
      <c r="J1210" s="71"/>
      <c r="K1210" s="71"/>
      <c r="L1210" s="71"/>
      <c r="M1210" s="71"/>
      <c r="N1210" s="71"/>
      <c r="O1210" s="71"/>
      <c r="P1210" s="71"/>
      <c r="Q1210" s="71"/>
      <c r="R1210" s="71"/>
      <c r="S1210" s="71"/>
      <c r="T1210" s="71"/>
    </row>
    <row r="1211">
      <c r="A1211" s="71"/>
      <c r="B1211" s="182"/>
      <c r="C1211" s="182"/>
      <c r="D1211" s="182"/>
      <c r="E1211" s="182"/>
      <c r="F1211" s="182"/>
      <c r="G1211" s="182"/>
      <c r="H1211" s="182"/>
      <c r="I1211" s="182"/>
      <c r="J1211" s="71"/>
      <c r="K1211" s="71"/>
      <c r="L1211" s="71"/>
      <c r="M1211" s="71"/>
      <c r="N1211" s="71"/>
      <c r="O1211" s="71"/>
      <c r="P1211" s="71"/>
      <c r="Q1211" s="71"/>
      <c r="R1211" s="71"/>
      <c r="S1211" s="71"/>
      <c r="T1211" s="71"/>
    </row>
    <row r="1212">
      <c r="A1212" s="71"/>
      <c r="B1212" s="182"/>
      <c r="C1212" s="182"/>
      <c r="D1212" s="182"/>
      <c r="E1212" s="182"/>
      <c r="F1212" s="182"/>
      <c r="G1212" s="182"/>
      <c r="H1212" s="182"/>
      <c r="I1212" s="182"/>
      <c r="J1212" s="71"/>
      <c r="K1212" s="71"/>
      <c r="L1212" s="71"/>
      <c r="M1212" s="71"/>
      <c r="N1212" s="71"/>
      <c r="O1212" s="71"/>
      <c r="P1212" s="71"/>
      <c r="Q1212" s="71"/>
      <c r="R1212" s="71"/>
      <c r="S1212" s="71"/>
      <c r="T1212" s="71"/>
    </row>
    <row r="1213">
      <c r="A1213" s="71"/>
      <c r="B1213" s="182"/>
      <c r="C1213" s="182"/>
      <c r="D1213" s="182"/>
      <c r="E1213" s="182"/>
      <c r="F1213" s="182"/>
      <c r="G1213" s="182"/>
      <c r="H1213" s="182"/>
      <c r="I1213" s="182"/>
      <c r="J1213" s="71"/>
      <c r="K1213" s="71"/>
      <c r="L1213" s="71"/>
      <c r="M1213" s="71"/>
      <c r="N1213" s="71"/>
      <c r="O1213" s="71"/>
      <c r="P1213" s="71"/>
      <c r="Q1213" s="71"/>
      <c r="R1213" s="71"/>
      <c r="S1213" s="71"/>
      <c r="T1213" s="71"/>
    </row>
    <row r="1214">
      <c r="A1214" s="71"/>
      <c r="B1214" s="182"/>
      <c r="C1214" s="182"/>
      <c r="D1214" s="182"/>
      <c r="E1214" s="182"/>
      <c r="F1214" s="182"/>
      <c r="G1214" s="182"/>
      <c r="H1214" s="182"/>
      <c r="I1214" s="182"/>
      <c r="J1214" s="71"/>
      <c r="K1214" s="71"/>
      <c r="L1214" s="71"/>
      <c r="M1214" s="71"/>
      <c r="N1214" s="71"/>
      <c r="O1214" s="71"/>
      <c r="P1214" s="71"/>
      <c r="Q1214" s="71"/>
      <c r="R1214" s="71"/>
      <c r="S1214" s="71"/>
      <c r="T1214" s="71"/>
    </row>
    <row r="1215">
      <c r="A1215" s="71"/>
      <c r="B1215" s="182"/>
      <c r="C1215" s="182"/>
      <c r="D1215" s="182"/>
      <c r="E1215" s="182"/>
      <c r="F1215" s="182"/>
      <c r="G1215" s="182"/>
      <c r="H1215" s="182"/>
      <c r="I1215" s="182"/>
      <c r="J1215" s="71"/>
      <c r="K1215" s="71"/>
      <c r="L1215" s="71"/>
      <c r="M1215" s="71"/>
      <c r="N1215" s="71"/>
      <c r="O1215" s="71"/>
      <c r="P1215" s="71"/>
      <c r="Q1215" s="71"/>
      <c r="R1215" s="71"/>
      <c r="S1215" s="71"/>
      <c r="T1215" s="71"/>
    </row>
    <row r="1216">
      <c r="A1216" s="71"/>
      <c r="B1216" s="182"/>
      <c r="C1216" s="182"/>
      <c r="D1216" s="182"/>
      <c r="E1216" s="182"/>
      <c r="F1216" s="182"/>
      <c r="G1216" s="182"/>
      <c r="H1216" s="182"/>
      <c r="I1216" s="182"/>
      <c r="J1216" s="71"/>
      <c r="K1216" s="71"/>
      <c r="L1216" s="71"/>
      <c r="M1216" s="71"/>
      <c r="N1216" s="71"/>
      <c r="O1216" s="71"/>
      <c r="P1216" s="71"/>
      <c r="Q1216" s="71"/>
      <c r="R1216" s="71"/>
      <c r="S1216" s="71"/>
      <c r="T1216" s="71"/>
    </row>
    <row r="1217">
      <c r="A1217" s="71"/>
      <c r="B1217" s="182"/>
      <c r="C1217" s="182"/>
      <c r="D1217" s="182"/>
      <c r="E1217" s="182"/>
      <c r="F1217" s="182"/>
      <c r="G1217" s="182"/>
      <c r="H1217" s="182"/>
      <c r="I1217" s="182"/>
      <c r="J1217" s="71"/>
      <c r="K1217" s="71"/>
      <c r="L1217" s="71"/>
      <c r="M1217" s="71"/>
      <c r="N1217" s="71"/>
      <c r="O1217" s="71"/>
      <c r="P1217" s="71"/>
      <c r="Q1217" s="71"/>
      <c r="R1217" s="71"/>
      <c r="S1217" s="71"/>
      <c r="T1217" s="71"/>
    </row>
    <row r="1218">
      <c r="A1218" s="71"/>
      <c r="B1218" s="182"/>
      <c r="C1218" s="182"/>
      <c r="D1218" s="182"/>
      <c r="E1218" s="182"/>
      <c r="F1218" s="182"/>
      <c r="G1218" s="182"/>
      <c r="H1218" s="182"/>
      <c r="I1218" s="182"/>
      <c r="J1218" s="71"/>
      <c r="K1218" s="71"/>
      <c r="L1218" s="71"/>
      <c r="M1218" s="71"/>
      <c r="N1218" s="71"/>
      <c r="O1218" s="71"/>
      <c r="P1218" s="71"/>
      <c r="Q1218" s="71"/>
      <c r="R1218" s="71"/>
      <c r="S1218" s="71"/>
      <c r="T1218" s="71"/>
    </row>
    <row r="1219">
      <c r="A1219" s="71"/>
      <c r="B1219" s="182"/>
      <c r="C1219" s="182"/>
      <c r="D1219" s="182"/>
      <c r="E1219" s="182"/>
      <c r="F1219" s="182"/>
      <c r="G1219" s="182"/>
      <c r="H1219" s="182"/>
      <c r="I1219" s="182"/>
      <c r="J1219" s="71"/>
      <c r="K1219" s="71"/>
      <c r="L1219" s="71"/>
      <c r="M1219" s="71"/>
      <c r="N1219" s="71"/>
      <c r="O1219" s="71"/>
      <c r="P1219" s="71"/>
      <c r="Q1219" s="71"/>
      <c r="R1219" s="71"/>
      <c r="S1219" s="71"/>
      <c r="T1219" s="71"/>
    </row>
    <row r="1220">
      <c r="A1220" s="71"/>
      <c r="B1220" s="182"/>
      <c r="C1220" s="182"/>
      <c r="D1220" s="182"/>
      <c r="E1220" s="182"/>
      <c r="F1220" s="182"/>
      <c r="G1220" s="182"/>
      <c r="H1220" s="182"/>
      <c r="I1220" s="182"/>
      <c r="J1220" s="71"/>
      <c r="K1220" s="71"/>
      <c r="L1220" s="71"/>
      <c r="M1220" s="71"/>
      <c r="N1220" s="71"/>
      <c r="O1220" s="71"/>
      <c r="P1220" s="71"/>
      <c r="Q1220" s="71"/>
      <c r="R1220" s="71"/>
      <c r="S1220" s="71"/>
      <c r="T1220" s="71"/>
    </row>
    <row r="1221">
      <c r="A1221" s="71"/>
      <c r="B1221" s="182"/>
      <c r="C1221" s="182"/>
      <c r="D1221" s="182"/>
      <c r="E1221" s="182"/>
      <c r="F1221" s="182"/>
      <c r="G1221" s="182"/>
      <c r="H1221" s="182"/>
      <c r="I1221" s="182"/>
      <c r="J1221" s="71"/>
      <c r="K1221" s="71"/>
      <c r="L1221" s="71"/>
      <c r="M1221" s="71"/>
      <c r="N1221" s="71"/>
      <c r="O1221" s="71"/>
      <c r="P1221" s="71"/>
      <c r="Q1221" s="71"/>
      <c r="R1221" s="71"/>
      <c r="S1221" s="71"/>
      <c r="T1221" s="71"/>
    </row>
    <row r="1222">
      <c r="A1222" s="71"/>
      <c r="B1222" s="182"/>
      <c r="C1222" s="182"/>
      <c r="D1222" s="182"/>
      <c r="E1222" s="182"/>
      <c r="F1222" s="182"/>
      <c r="G1222" s="182"/>
      <c r="H1222" s="182"/>
      <c r="I1222" s="182"/>
      <c r="J1222" s="71"/>
      <c r="K1222" s="71"/>
      <c r="L1222" s="71"/>
      <c r="M1222" s="71"/>
      <c r="N1222" s="71"/>
      <c r="O1222" s="71"/>
      <c r="P1222" s="71"/>
      <c r="Q1222" s="71"/>
      <c r="R1222" s="71"/>
      <c r="S1222" s="71"/>
      <c r="T1222" s="71"/>
    </row>
    <row r="1223">
      <c r="A1223" s="71"/>
      <c r="B1223" s="182"/>
      <c r="C1223" s="182"/>
      <c r="D1223" s="182"/>
      <c r="E1223" s="182"/>
      <c r="F1223" s="182"/>
      <c r="G1223" s="182"/>
      <c r="H1223" s="182"/>
      <c r="I1223" s="182"/>
      <c r="J1223" s="71"/>
      <c r="K1223" s="71"/>
      <c r="L1223" s="71"/>
      <c r="M1223" s="71"/>
      <c r="N1223" s="71"/>
      <c r="O1223" s="71"/>
      <c r="P1223" s="71"/>
      <c r="Q1223" s="71"/>
      <c r="R1223" s="71"/>
      <c r="S1223" s="71"/>
      <c r="T1223" s="71"/>
    </row>
    <row r="1224">
      <c r="A1224" s="71"/>
      <c r="B1224" s="182"/>
      <c r="C1224" s="182"/>
      <c r="D1224" s="182"/>
      <c r="E1224" s="182"/>
      <c r="F1224" s="182"/>
      <c r="G1224" s="182"/>
      <c r="H1224" s="182"/>
      <c r="I1224" s="182"/>
      <c r="J1224" s="71"/>
      <c r="K1224" s="71"/>
      <c r="L1224" s="71"/>
      <c r="M1224" s="71"/>
      <c r="N1224" s="71"/>
      <c r="O1224" s="71"/>
      <c r="P1224" s="71"/>
      <c r="Q1224" s="71"/>
      <c r="R1224" s="71"/>
      <c r="S1224" s="71"/>
      <c r="T1224" s="71"/>
    </row>
    <row r="1225">
      <c r="A1225" s="71"/>
      <c r="B1225" s="182"/>
      <c r="C1225" s="182"/>
      <c r="D1225" s="182"/>
      <c r="E1225" s="182"/>
      <c r="F1225" s="182"/>
      <c r="G1225" s="182"/>
      <c r="H1225" s="182"/>
      <c r="I1225" s="182"/>
      <c r="J1225" s="71"/>
      <c r="K1225" s="71"/>
      <c r="L1225" s="71"/>
      <c r="M1225" s="71"/>
      <c r="N1225" s="71"/>
      <c r="O1225" s="71"/>
      <c r="P1225" s="71"/>
      <c r="Q1225" s="71"/>
      <c r="R1225" s="71"/>
      <c r="S1225" s="71"/>
      <c r="T1225" s="71"/>
    </row>
    <row r="1226">
      <c r="A1226" s="71"/>
      <c r="B1226" s="182"/>
      <c r="C1226" s="182"/>
      <c r="D1226" s="182"/>
      <c r="E1226" s="182"/>
      <c r="F1226" s="182"/>
      <c r="G1226" s="182"/>
      <c r="H1226" s="182"/>
      <c r="I1226" s="182"/>
      <c r="J1226" s="71"/>
      <c r="K1226" s="71"/>
      <c r="L1226" s="71"/>
      <c r="M1226" s="71"/>
      <c r="N1226" s="71"/>
      <c r="O1226" s="71"/>
      <c r="P1226" s="71"/>
      <c r="Q1226" s="71"/>
      <c r="R1226" s="71"/>
      <c r="S1226" s="71"/>
      <c r="T1226" s="71"/>
    </row>
    <row r="1227">
      <c r="A1227" s="71"/>
      <c r="B1227" s="182"/>
      <c r="C1227" s="182"/>
      <c r="D1227" s="182"/>
      <c r="E1227" s="182"/>
      <c r="F1227" s="182"/>
      <c r="G1227" s="182"/>
      <c r="H1227" s="182"/>
      <c r="I1227" s="182"/>
      <c r="J1227" s="71"/>
      <c r="K1227" s="71"/>
      <c r="L1227" s="71"/>
      <c r="M1227" s="71"/>
      <c r="N1227" s="71"/>
      <c r="O1227" s="71"/>
      <c r="P1227" s="71"/>
      <c r="Q1227" s="71"/>
      <c r="R1227" s="71"/>
      <c r="S1227" s="71"/>
      <c r="T1227" s="71"/>
    </row>
    <row r="1228">
      <c r="A1228" s="71"/>
      <c r="B1228" s="182"/>
      <c r="C1228" s="182"/>
      <c r="D1228" s="182"/>
      <c r="E1228" s="182"/>
      <c r="F1228" s="182"/>
      <c r="G1228" s="182"/>
      <c r="H1228" s="182"/>
      <c r="I1228" s="182"/>
      <c r="J1228" s="71"/>
      <c r="K1228" s="71"/>
      <c r="L1228" s="71"/>
      <c r="M1228" s="71"/>
      <c r="N1228" s="71"/>
      <c r="O1228" s="71"/>
      <c r="P1228" s="71"/>
      <c r="Q1228" s="71"/>
      <c r="R1228" s="71"/>
      <c r="S1228" s="71"/>
      <c r="T1228" s="71"/>
    </row>
    <row r="1229">
      <c r="A1229" s="71"/>
      <c r="B1229" s="182"/>
      <c r="C1229" s="182"/>
      <c r="D1229" s="182"/>
      <c r="E1229" s="182"/>
      <c r="F1229" s="182"/>
      <c r="G1229" s="182"/>
      <c r="H1229" s="182"/>
      <c r="I1229" s="182"/>
      <c r="J1229" s="71"/>
      <c r="K1229" s="71"/>
      <c r="L1229" s="71"/>
      <c r="M1229" s="71"/>
      <c r="N1229" s="71"/>
      <c r="O1229" s="71"/>
      <c r="P1229" s="71"/>
      <c r="Q1229" s="71"/>
      <c r="R1229" s="71"/>
      <c r="S1229" s="71"/>
      <c r="T1229" s="71"/>
    </row>
    <row r="1230">
      <c r="A1230" s="71"/>
      <c r="B1230" s="182"/>
      <c r="C1230" s="182"/>
      <c r="D1230" s="182"/>
      <c r="E1230" s="182"/>
      <c r="F1230" s="182"/>
      <c r="G1230" s="182"/>
      <c r="H1230" s="182"/>
      <c r="I1230" s="182"/>
      <c r="J1230" s="71"/>
      <c r="K1230" s="71"/>
      <c r="L1230" s="71"/>
      <c r="M1230" s="71"/>
      <c r="N1230" s="71"/>
      <c r="O1230" s="71"/>
      <c r="P1230" s="71"/>
      <c r="Q1230" s="71"/>
      <c r="R1230" s="71"/>
      <c r="S1230" s="71"/>
      <c r="T1230" s="71"/>
    </row>
    <row r="1231">
      <c r="A1231" s="71"/>
      <c r="B1231" s="182"/>
      <c r="C1231" s="182"/>
      <c r="D1231" s="182"/>
      <c r="E1231" s="182"/>
      <c r="F1231" s="182"/>
      <c r="G1231" s="182"/>
      <c r="H1231" s="182"/>
      <c r="I1231" s="182"/>
      <c r="J1231" s="71"/>
      <c r="K1231" s="71"/>
      <c r="L1231" s="71"/>
      <c r="M1231" s="71"/>
      <c r="N1231" s="71"/>
      <c r="O1231" s="71"/>
      <c r="P1231" s="71"/>
      <c r="Q1231" s="71"/>
      <c r="R1231" s="71"/>
      <c r="S1231" s="71"/>
      <c r="T1231" s="71"/>
    </row>
    <row r="1232">
      <c r="A1232" s="71"/>
      <c r="B1232" s="182"/>
      <c r="C1232" s="182"/>
      <c r="D1232" s="182"/>
      <c r="E1232" s="182"/>
      <c r="F1232" s="182"/>
      <c r="G1232" s="182"/>
      <c r="H1232" s="182"/>
      <c r="I1232" s="182"/>
      <c r="J1232" s="71"/>
      <c r="K1232" s="71"/>
      <c r="L1232" s="71"/>
      <c r="M1232" s="71"/>
      <c r="N1232" s="71"/>
      <c r="O1232" s="71"/>
      <c r="P1232" s="71"/>
      <c r="Q1232" s="71"/>
      <c r="R1232" s="71"/>
      <c r="S1232" s="71"/>
      <c r="T1232" s="71"/>
    </row>
    <row r="1233">
      <c r="A1233" s="71"/>
      <c r="B1233" s="182"/>
      <c r="C1233" s="182"/>
      <c r="D1233" s="182"/>
      <c r="E1233" s="182"/>
      <c r="F1233" s="182"/>
      <c r="G1233" s="182"/>
      <c r="H1233" s="182"/>
      <c r="I1233" s="182"/>
      <c r="J1233" s="71"/>
      <c r="K1233" s="71"/>
      <c r="L1233" s="71"/>
      <c r="M1233" s="71"/>
      <c r="N1233" s="71"/>
      <c r="O1233" s="71"/>
      <c r="P1233" s="71"/>
      <c r="Q1233" s="71"/>
      <c r="R1233" s="71"/>
      <c r="S1233" s="71"/>
      <c r="T1233" s="71"/>
    </row>
    <row r="1234">
      <c r="A1234" s="71"/>
      <c r="B1234" s="182"/>
      <c r="C1234" s="182"/>
      <c r="D1234" s="182"/>
      <c r="E1234" s="182"/>
      <c r="F1234" s="182"/>
      <c r="G1234" s="182"/>
      <c r="H1234" s="182"/>
      <c r="I1234" s="182"/>
      <c r="J1234" s="71"/>
      <c r="K1234" s="71"/>
      <c r="L1234" s="71"/>
      <c r="M1234" s="71"/>
      <c r="N1234" s="71"/>
      <c r="O1234" s="71"/>
      <c r="P1234" s="71"/>
      <c r="Q1234" s="71"/>
      <c r="R1234" s="71"/>
      <c r="S1234" s="71"/>
      <c r="T1234" s="71"/>
    </row>
    <row r="1235">
      <c r="A1235" s="71"/>
      <c r="B1235" s="182"/>
      <c r="C1235" s="182"/>
      <c r="D1235" s="182"/>
      <c r="E1235" s="182"/>
      <c r="F1235" s="182"/>
      <c r="G1235" s="182"/>
      <c r="H1235" s="182"/>
      <c r="I1235" s="182"/>
      <c r="J1235" s="71"/>
      <c r="K1235" s="71"/>
      <c r="L1235" s="71"/>
      <c r="M1235" s="71"/>
      <c r="N1235" s="71"/>
      <c r="O1235" s="71"/>
      <c r="P1235" s="71"/>
      <c r="Q1235" s="71"/>
      <c r="R1235" s="71"/>
      <c r="S1235" s="71"/>
      <c r="T1235" s="71"/>
    </row>
    <row r="1236">
      <c r="A1236" s="71"/>
      <c r="B1236" s="182"/>
      <c r="C1236" s="182"/>
      <c r="D1236" s="182"/>
      <c r="E1236" s="182"/>
      <c r="F1236" s="182"/>
      <c r="G1236" s="182"/>
      <c r="H1236" s="182"/>
      <c r="I1236" s="182"/>
      <c r="J1236" s="71"/>
      <c r="K1236" s="71"/>
      <c r="L1236" s="71"/>
      <c r="M1236" s="71"/>
      <c r="N1236" s="71"/>
      <c r="O1236" s="71"/>
      <c r="P1236" s="71"/>
      <c r="Q1236" s="71"/>
      <c r="R1236" s="71"/>
      <c r="S1236" s="71"/>
      <c r="T1236" s="71"/>
    </row>
    <row r="1237">
      <c r="A1237" s="71"/>
      <c r="B1237" s="182"/>
      <c r="C1237" s="182"/>
      <c r="D1237" s="182"/>
      <c r="E1237" s="182"/>
      <c r="F1237" s="182"/>
      <c r="G1237" s="182"/>
      <c r="H1237" s="182"/>
      <c r="I1237" s="182"/>
      <c r="J1237" s="71"/>
      <c r="K1237" s="71"/>
      <c r="L1237" s="71"/>
      <c r="M1237" s="71"/>
      <c r="N1237" s="71"/>
      <c r="O1237" s="71"/>
      <c r="P1237" s="71"/>
      <c r="Q1237" s="71"/>
      <c r="R1237" s="71"/>
      <c r="S1237" s="71"/>
      <c r="T1237" s="71"/>
    </row>
    <row r="1238">
      <c r="A1238" s="71"/>
      <c r="B1238" s="182"/>
      <c r="C1238" s="182"/>
      <c r="D1238" s="182"/>
      <c r="E1238" s="182"/>
      <c r="F1238" s="182"/>
      <c r="G1238" s="182"/>
      <c r="H1238" s="182"/>
      <c r="I1238" s="182"/>
      <c r="J1238" s="71"/>
      <c r="K1238" s="71"/>
      <c r="L1238" s="71"/>
      <c r="M1238" s="71"/>
      <c r="N1238" s="71"/>
      <c r="O1238" s="71"/>
      <c r="P1238" s="71"/>
      <c r="Q1238" s="71"/>
      <c r="R1238" s="71"/>
      <c r="S1238" s="71"/>
      <c r="T1238" s="71"/>
    </row>
    <row r="1239">
      <c r="A1239" s="71"/>
      <c r="B1239" s="182"/>
      <c r="C1239" s="182"/>
      <c r="D1239" s="182"/>
      <c r="E1239" s="182"/>
      <c r="F1239" s="182"/>
      <c r="G1239" s="182"/>
      <c r="H1239" s="182"/>
      <c r="I1239" s="182"/>
      <c r="J1239" s="71"/>
      <c r="K1239" s="71"/>
      <c r="L1239" s="71"/>
      <c r="M1239" s="71"/>
      <c r="N1239" s="71"/>
      <c r="O1239" s="71"/>
      <c r="P1239" s="71"/>
      <c r="Q1239" s="71"/>
      <c r="R1239" s="71"/>
      <c r="S1239" s="71"/>
      <c r="T1239" s="71"/>
    </row>
    <row r="1240">
      <c r="A1240" s="71"/>
      <c r="B1240" s="182"/>
      <c r="C1240" s="182"/>
      <c r="D1240" s="182"/>
      <c r="E1240" s="182"/>
      <c r="F1240" s="182"/>
      <c r="G1240" s="182"/>
      <c r="H1240" s="182"/>
      <c r="I1240" s="182"/>
      <c r="J1240" s="71"/>
      <c r="K1240" s="71"/>
      <c r="L1240" s="71"/>
      <c r="M1240" s="71"/>
      <c r="N1240" s="71"/>
      <c r="O1240" s="71"/>
      <c r="P1240" s="71"/>
      <c r="Q1240" s="71"/>
      <c r="R1240" s="71"/>
      <c r="S1240" s="71"/>
      <c r="T1240" s="71"/>
    </row>
    <row r="1241">
      <c r="A1241" s="71"/>
      <c r="B1241" s="182"/>
      <c r="C1241" s="182"/>
      <c r="D1241" s="182"/>
      <c r="E1241" s="182"/>
      <c r="F1241" s="182"/>
      <c r="G1241" s="182"/>
      <c r="H1241" s="182"/>
      <c r="I1241" s="182"/>
      <c r="J1241" s="71"/>
      <c r="K1241" s="71"/>
      <c r="L1241" s="71"/>
      <c r="M1241" s="71"/>
      <c r="N1241" s="71"/>
      <c r="O1241" s="71"/>
      <c r="P1241" s="71"/>
      <c r="Q1241" s="71"/>
      <c r="R1241" s="71"/>
      <c r="S1241" s="71"/>
      <c r="T1241" s="71"/>
    </row>
    <row r="1242">
      <c r="A1242" s="71"/>
      <c r="B1242" s="182"/>
      <c r="C1242" s="182"/>
      <c r="D1242" s="182"/>
      <c r="E1242" s="182"/>
      <c r="F1242" s="182"/>
      <c r="G1242" s="182"/>
      <c r="H1242" s="182"/>
      <c r="I1242" s="182"/>
      <c r="J1242" s="71"/>
      <c r="K1242" s="71"/>
      <c r="L1242" s="71"/>
      <c r="M1242" s="71"/>
      <c r="N1242" s="71"/>
      <c r="O1242" s="71"/>
      <c r="P1242" s="71"/>
      <c r="Q1242" s="71"/>
      <c r="R1242" s="71"/>
      <c r="S1242" s="71"/>
      <c r="T1242" s="71"/>
    </row>
    <row r="1243">
      <c r="A1243" s="71"/>
      <c r="B1243" s="182"/>
      <c r="C1243" s="182"/>
      <c r="D1243" s="182"/>
      <c r="E1243" s="182"/>
      <c r="F1243" s="182"/>
      <c r="G1243" s="182"/>
      <c r="H1243" s="182"/>
      <c r="I1243" s="182"/>
      <c r="J1243" s="71"/>
      <c r="K1243" s="71"/>
      <c r="L1243" s="71"/>
      <c r="M1243" s="71"/>
      <c r="N1243" s="71"/>
      <c r="O1243" s="71"/>
      <c r="P1243" s="71"/>
      <c r="Q1243" s="71"/>
      <c r="R1243" s="71"/>
      <c r="S1243" s="71"/>
      <c r="T1243" s="71"/>
    </row>
    <row r="1244">
      <c r="A1244" s="71"/>
      <c r="B1244" s="182"/>
      <c r="C1244" s="182"/>
      <c r="D1244" s="182"/>
      <c r="E1244" s="182"/>
      <c r="F1244" s="182"/>
      <c r="G1244" s="182"/>
      <c r="H1244" s="182"/>
      <c r="I1244" s="182"/>
      <c r="J1244" s="71"/>
      <c r="K1244" s="71"/>
      <c r="L1244" s="71"/>
      <c r="M1244" s="71"/>
      <c r="N1244" s="71"/>
      <c r="O1244" s="71"/>
      <c r="P1244" s="71"/>
      <c r="Q1244" s="71"/>
      <c r="R1244" s="71"/>
      <c r="S1244" s="71"/>
      <c r="T1244" s="71"/>
    </row>
    <row r="1245">
      <c r="A1245" s="71"/>
      <c r="B1245" s="182"/>
      <c r="C1245" s="182"/>
      <c r="D1245" s="182"/>
      <c r="E1245" s="182"/>
      <c r="F1245" s="182"/>
      <c r="G1245" s="182"/>
      <c r="H1245" s="182"/>
      <c r="I1245" s="182"/>
      <c r="J1245" s="71"/>
      <c r="K1245" s="71"/>
      <c r="L1245" s="71"/>
      <c r="M1245" s="71"/>
      <c r="N1245" s="71"/>
      <c r="O1245" s="71"/>
      <c r="P1245" s="71"/>
      <c r="Q1245" s="71"/>
      <c r="R1245" s="71"/>
      <c r="S1245" s="71"/>
      <c r="T1245" s="71"/>
    </row>
    <row r="1246">
      <c r="A1246" s="71"/>
      <c r="B1246" s="182"/>
      <c r="C1246" s="182"/>
      <c r="D1246" s="182"/>
      <c r="E1246" s="182"/>
      <c r="F1246" s="182"/>
      <c r="G1246" s="182"/>
      <c r="H1246" s="182"/>
      <c r="I1246" s="182"/>
      <c r="J1246" s="71"/>
      <c r="K1246" s="71"/>
      <c r="L1246" s="71"/>
      <c r="M1246" s="71"/>
      <c r="N1246" s="71"/>
      <c r="O1246" s="71"/>
      <c r="P1246" s="71"/>
      <c r="Q1246" s="71"/>
      <c r="R1246" s="71"/>
      <c r="S1246" s="71"/>
      <c r="T1246" s="71"/>
    </row>
    <row r="1247">
      <c r="A1247" s="71"/>
      <c r="B1247" s="182"/>
      <c r="C1247" s="182"/>
      <c r="D1247" s="182"/>
      <c r="E1247" s="182"/>
      <c r="F1247" s="182"/>
      <c r="G1247" s="182"/>
      <c r="H1247" s="182"/>
      <c r="I1247" s="182"/>
      <c r="J1247" s="71"/>
      <c r="K1247" s="71"/>
      <c r="L1247" s="71"/>
      <c r="M1247" s="71"/>
      <c r="N1247" s="71"/>
      <c r="O1247" s="71"/>
      <c r="P1247" s="71"/>
      <c r="Q1247" s="71"/>
      <c r="R1247" s="71"/>
      <c r="S1247" s="71"/>
      <c r="T1247" s="71"/>
    </row>
    <row r="1248">
      <c r="A1248" s="71"/>
      <c r="B1248" s="182"/>
      <c r="C1248" s="182"/>
      <c r="D1248" s="182"/>
      <c r="E1248" s="182"/>
      <c r="F1248" s="182"/>
      <c r="G1248" s="182"/>
      <c r="H1248" s="182"/>
      <c r="I1248" s="182"/>
      <c r="J1248" s="71"/>
      <c r="K1248" s="71"/>
      <c r="L1248" s="71"/>
      <c r="M1248" s="71"/>
      <c r="N1248" s="71"/>
      <c r="O1248" s="71"/>
      <c r="P1248" s="71"/>
      <c r="Q1248" s="71"/>
      <c r="R1248" s="71"/>
      <c r="S1248" s="71"/>
      <c r="T1248" s="71"/>
    </row>
    <row r="1249">
      <c r="A1249" s="71"/>
      <c r="B1249" s="182"/>
      <c r="C1249" s="182"/>
      <c r="D1249" s="182"/>
      <c r="E1249" s="182"/>
      <c r="F1249" s="182"/>
      <c r="G1249" s="182"/>
      <c r="H1249" s="182"/>
      <c r="I1249" s="182"/>
      <c r="J1249" s="71"/>
      <c r="K1249" s="71"/>
      <c r="L1249" s="71"/>
      <c r="M1249" s="71"/>
      <c r="N1249" s="71"/>
      <c r="O1249" s="71"/>
      <c r="P1249" s="71"/>
      <c r="Q1249" s="71"/>
      <c r="R1249" s="71"/>
      <c r="S1249" s="71"/>
      <c r="T1249" s="71"/>
    </row>
    <row r="1250">
      <c r="A1250" s="71"/>
      <c r="B1250" s="182"/>
      <c r="C1250" s="182"/>
      <c r="D1250" s="182"/>
      <c r="E1250" s="182"/>
      <c r="F1250" s="182"/>
      <c r="G1250" s="182"/>
      <c r="H1250" s="182"/>
      <c r="I1250" s="182"/>
      <c r="J1250" s="71"/>
      <c r="K1250" s="71"/>
      <c r="L1250" s="71"/>
      <c r="M1250" s="71"/>
      <c r="N1250" s="71"/>
      <c r="O1250" s="71"/>
      <c r="P1250" s="71"/>
      <c r="Q1250" s="71"/>
      <c r="R1250" s="71"/>
      <c r="S1250" s="71"/>
      <c r="T1250" s="71"/>
    </row>
    <row r="1251">
      <c r="A1251" s="71"/>
      <c r="B1251" s="182"/>
      <c r="C1251" s="182"/>
      <c r="D1251" s="182"/>
      <c r="E1251" s="182"/>
      <c r="F1251" s="182"/>
      <c r="G1251" s="182"/>
      <c r="H1251" s="182"/>
      <c r="I1251" s="182"/>
      <c r="J1251" s="71"/>
      <c r="K1251" s="71"/>
      <c r="L1251" s="71"/>
      <c r="M1251" s="71"/>
      <c r="N1251" s="71"/>
      <c r="O1251" s="71"/>
      <c r="P1251" s="71"/>
      <c r="Q1251" s="71"/>
      <c r="R1251" s="71"/>
      <c r="S1251" s="71"/>
      <c r="T1251" s="71"/>
    </row>
    <row r="1252">
      <c r="A1252" s="71"/>
      <c r="B1252" s="182"/>
      <c r="C1252" s="182"/>
      <c r="D1252" s="182"/>
      <c r="E1252" s="182"/>
      <c r="F1252" s="182"/>
      <c r="G1252" s="182"/>
      <c r="H1252" s="182"/>
      <c r="I1252" s="182"/>
      <c r="J1252" s="71"/>
      <c r="K1252" s="71"/>
      <c r="L1252" s="71"/>
      <c r="M1252" s="71"/>
      <c r="N1252" s="71"/>
      <c r="O1252" s="71"/>
      <c r="P1252" s="71"/>
      <c r="Q1252" s="71"/>
      <c r="R1252" s="71"/>
      <c r="S1252" s="71"/>
      <c r="T1252" s="71"/>
    </row>
    <row r="1253">
      <c r="A1253" s="71"/>
      <c r="B1253" s="182"/>
      <c r="C1253" s="182"/>
      <c r="D1253" s="182"/>
      <c r="E1253" s="182"/>
      <c r="F1253" s="182"/>
      <c r="G1253" s="182"/>
      <c r="H1253" s="182"/>
      <c r="I1253" s="182"/>
      <c r="J1253" s="71"/>
      <c r="K1253" s="71"/>
      <c r="L1253" s="71"/>
      <c r="M1253" s="71"/>
      <c r="N1253" s="71"/>
      <c r="O1253" s="71"/>
      <c r="P1253" s="71"/>
      <c r="Q1253" s="71"/>
      <c r="R1253" s="71"/>
      <c r="S1253" s="71"/>
      <c r="T1253" s="71"/>
    </row>
    <row r="1254">
      <c r="A1254" s="71"/>
      <c r="B1254" s="182"/>
      <c r="C1254" s="182"/>
      <c r="D1254" s="182"/>
      <c r="E1254" s="182"/>
      <c r="F1254" s="182"/>
      <c r="G1254" s="182"/>
      <c r="H1254" s="182"/>
      <c r="I1254" s="182"/>
      <c r="J1254" s="71"/>
      <c r="K1254" s="71"/>
      <c r="L1254" s="71"/>
      <c r="M1254" s="71"/>
      <c r="N1254" s="71"/>
      <c r="O1254" s="71"/>
      <c r="P1254" s="71"/>
      <c r="Q1254" s="71"/>
      <c r="R1254" s="71"/>
      <c r="S1254" s="71"/>
      <c r="T1254" s="71"/>
    </row>
    <row r="1255">
      <c r="A1255" s="71"/>
      <c r="B1255" s="182"/>
      <c r="C1255" s="182"/>
      <c r="D1255" s="182"/>
      <c r="E1255" s="182"/>
      <c r="F1255" s="182"/>
      <c r="G1255" s="182"/>
      <c r="H1255" s="182"/>
      <c r="I1255" s="182"/>
      <c r="J1255" s="71"/>
      <c r="K1255" s="71"/>
      <c r="L1255" s="71"/>
      <c r="M1255" s="71"/>
      <c r="N1255" s="71"/>
      <c r="O1255" s="71"/>
      <c r="P1255" s="71"/>
      <c r="Q1255" s="71"/>
      <c r="R1255" s="71"/>
      <c r="S1255" s="71"/>
      <c r="T1255" s="71"/>
    </row>
    <row r="1256">
      <c r="A1256" s="71"/>
      <c r="B1256" s="182"/>
      <c r="C1256" s="182"/>
      <c r="D1256" s="182"/>
      <c r="E1256" s="182"/>
      <c r="F1256" s="182"/>
      <c r="G1256" s="182"/>
      <c r="H1256" s="182"/>
      <c r="I1256" s="182"/>
      <c r="J1256" s="71"/>
      <c r="K1256" s="71"/>
      <c r="L1256" s="71"/>
      <c r="M1256" s="71"/>
      <c r="N1256" s="71"/>
      <c r="O1256" s="71"/>
      <c r="P1256" s="71"/>
      <c r="Q1256" s="71"/>
      <c r="R1256" s="71"/>
      <c r="S1256" s="71"/>
      <c r="T1256" s="71"/>
    </row>
    <row r="1257">
      <c r="A1257" s="71"/>
      <c r="B1257" s="182"/>
      <c r="C1257" s="182"/>
      <c r="D1257" s="182"/>
      <c r="E1257" s="182"/>
      <c r="F1257" s="182"/>
      <c r="G1257" s="182"/>
      <c r="H1257" s="182"/>
      <c r="I1257" s="182"/>
      <c r="J1257" s="71"/>
      <c r="K1257" s="71"/>
      <c r="L1257" s="71"/>
      <c r="M1257" s="71"/>
      <c r="N1257" s="71"/>
      <c r="O1257" s="71"/>
      <c r="P1257" s="71"/>
      <c r="Q1257" s="71"/>
      <c r="R1257" s="71"/>
      <c r="S1257" s="71"/>
      <c r="T1257" s="71"/>
    </row>
    <row r="1258">
      <c r="A1258" s="71"/>
      <c r="B1258" s="182"/>
      <c r="C1258" s="182"/>
      <c r="D1258" s="182"/>
      <c r="E1258" s="182"/>
      <c r="F1258" s="182"/>
      <c r="G1258" s="182"/>
      <c r="H1258" s="182"/>
      <c r="I1258" s="182"/>
      <c r="J1258" s="71"/>
      <c r="K1258" s="71"/>
      <c r="L1258" s="71"/>
      <c r="M1258" s="71"/>
      <c r="N1258" s="71"/>
      <c r="O1258" s="71"/>
      <c r="P1258" s="71"/>
      <c r="Q1258" s="71"/>
      <c r="R1258" s="71"/>
      <c r="S1258" s="71"/>
      <c r="T1258" s="71"/>
    </row>
    <row r="1259">
      <c r="A1259" s="71"/>
      <c r="B1259" s="182"/>
      <c r="C1259" s="182"/>
      <c r="D1259" s="182"/>
      <c r="E1259" s="182"/>
      <c r="F1259" s="182"/>
      <c r="G1259" s="182"/>
      <c r="H1259" s="182"/>
      <c r="I1259" s="182"/>
      <c r="J1259" s="71"/>
      <c r="K1259" s="71"/>
      <c r="L1259" s="71"/>
      <c r="M1259" s="71"/>
      <c r="N1259" s="71"/>
      <c r="O1259" s="71"/>
      <c r="P1259" s="71"/>
      <c r="Q1259" s="71"/>
      <c r="R1259" s="71"/>
      <c r="S1259" s="71"/>
      <c r="T1259" s="71"/>
    </row>
    <row r="1260">
      <c r="A1260" s="71"/>
      <c r="B1260" s="182"/>
      <c r="C1260" s="182"/>
      <c r="D1260" s="182"/>
      <c r="E1260" s="182"/>
      <c r="F1260" s="182"/>
      <c r="G1260" s="182"/>
      <c r="H1260" s="182"/>
      <c r="I1260" s="182"/>
      <c r="J1260" s="71"/>
      <c r="K1260" s="71"/>
      <c r="L1260" s="71"/>
      <c r="M1260" s="71"/>
      <c r="N1260" s="71"/>
      <c r="O1260" s="71"/>
      <c r="P1260" s="71"/>
      <c r="Q1260" s="71"/>
      <c r="R1260" s="71"/>
      <c r="S1260" s="71"/>
      <c r="T1260" s="71"/>
    </row>
    <row r="1261">
      <c r="A1261" s="71"/>
      <c r="B1261" s="182"/>
      <c r="C1261" s="182"/>
      <c r="D1261" s="182"/>
      <c r="E1261" s="182"/>
      <c r="F1261" s="182"/>
      <c r="G1261" s="182"/>
      <c r="H1261" s="182"/>
      <c r="I1261" s="182"/>
      <c r="J1261" s="71"/>
      <c r="K1261" s="71"/>
      <c r="L1261" s="71"/>
      <c r="M1261" s="71"/>
      <c r="N1261" s="71"/>
      <c r="O1261" s="71"/>
      <c r="P1261" s="71"/>
      <c r="Q1261" s="71"/>
      <c r="R1261" s="71"/>
      <c r="S1261" s="71"/>
      <c r="T1261" s="71"/>
    </row>
    <row r="1262">
      <c r="A1262" s="71"/>
      <c r="B1262" s="182"/>
      <c r="C1262" s="182"/>
      <c r="D1262" s="182"/>
      <c r="E1262" s="182"/>
      <c r="F1262" s="182"/>
      <c r="G1262" s="182"/>
      <c r="H1262" s="182"/>
      <c r="I1262" s="182"/>
      <c r="J1262" s="71"/>
      <c r="K1262" s="71"/>
      <c r="L1262" s="71"/>
      <c r="M1262" s="71"/>
      <c r="N1262" s="71"/>
      <c r="O1262" s="71"/>
      <c r="P1262" s="71"/>
      <c r="Q1262" s="71"/>
      <c r="R1262" s="71"/>
      <c r="S1262" s="71"/>
      <c r="T1262" s="71"/>
    </row>
    <row r="1263">
      <c r="A1263" s="71"/>
      <c r="B1263" s="182"/>
      <c r="C1263" s="182"/>
      <c r="D1263" s="182"/>
      <c r="E1263" s="182"/>
      <c r="F1263" s="182"/>
      <c r="G1263" s="182"/>
      <c r="H1263" s="182"/>
      <c r="I1263" s="182"/>
      <c r="J1263" s="71"/>
      <c r="K1263" s="71"/>
      <c r="L1263" s="71"/>
      <c r="M1263" s="71"/>
      <c r="N1263" s="71"/>
      <c r="O1263" s="71"/>
      <c r="P1263" s="71"/>
      <c r="Q1263" s="71"/>
      <c r="R1263" s="71"/>
      <c r="S1263" s="71"/>
      <c r="T1263" s="71"/>
    </row>
    <row r="1264">
      <c r="A1264" s="71"/>
      <c r="B1264" s="182"/>
      <c r="C1264" s="182"/>
      <c r="D1264" s="182"/>
      <c r="E1264" s="182"/>
      <c r="F1264" s="182"/>
      <c r="G1264" s="182"/>
      <c r="H1264" s="182"/>
      <c r="I1264" s="182"/>
      <c r="J1264" s="71"/>
      <c r="K1264" s="71"/>
      <c r="L1264" s="71"/>
      <c r="M1264" s="71"/>
      <c r="N1264" s="71"/>
      <c r="O1264" s="71"/>
      <c r="P1264" s="71"/>
      <c r="Q1264" s="71"/>
      <c r="R1264" s="71"/>
      <c r="S1264" s="71"/>
      <c r="T1264" s="71"/>
    </row>
    <row r="1265">
      <c r="A1265" s="71"/>
      <c r="B1265" s="182"/>
      <c r="C1265" s="182"/>
      <c r="D1265" s="182"/>
      <c r="E1265" s="182"/>
      <c r="F1265" s="182"/>
      <c r="G1265" s="182"/>
      <c r="H1265" s="182"/>
      <c r="I1265" s="182"/>
      <c r="J1265" s="71"/>
      <c r="K1265" s="71"/>
      <c r="L1265" s="71"/>
      <c r="M1265" s="71"/>
      <c r="N1265" s="71"/>
      <c r="O1265" s="71"/>
      <c r="P1265" s="71"/>
      <c r="Q1265" s="71"/>
      <c r="R1265" s="71"/>
      <c r="S1265" s="71"/>
      <c r="T1265" s="71"/>
    </row>
    <row r="1266">
      <c r="A1266" s="71"/>
      <c r="B1266" s="182"/>
      <c r="C1266" s="182"/>
      <c r="D1266" s="182"/>
      <c r="E1266" s="182"/>
      <c r="F1266" s="182"/>
      <c r="G1266" s="182"/>
      <c r="H1266" s="182"/>
      <c r="I1266" s="182"/>
      <c r="J1266" s="71"/>
      <c r="K1266" s="71"/>
      <c r="L1266" s="71"/>
      <c r="M1266" s="71"/>
      <c r="N1266" s="71"/>
      <c r="O1266" s="71"/>
      <c r="P1266" s="71"/>
      <c r="Q1266" s="71"/>
      <c r="R1266" s="71"/>
      <c r="S1266" s="71"/>
      <c r="T1266" s="71"/>
    </row>
    <row r="1267">
      <c r="A1267" s="71"/>
      <c r="B1267" s="182"/>
      <c r="C1267" s="182"/>
      <c r="D1267" s="182"/>
      <c r="E1267" s="182"/>
      <c r="F1267" s="182"/>
      <c r="G1267" s="182"/>
      <c r="H1267" s="182"/>
      <c r="I1267" s="182"/>
      <c r="J1267" s="71"/>
      <c r="K1267" s="71"/>
      <c r="L1267" s="71"/>
      <c r="M1267" s="71"/>
      <c r="N1267" s="71"/>
      <c r="O1267" s="71"/>
      <c r="P1267" s="71"/>
      <c r="Q1267" s="71"/>
      <c r="R1267" s="71"/>
      <c r="S1267" s="71"/>
      <c r="T1267" s="71"/>
    </row>
    <row r="1268">
      <c r="A1268" s="71"/>
      <c r="B1268" s="182"/>
      <c r="C1268" s="182"/>
      <c r="D1268" s="182"/>
      <c r="E1268" s="182"/>
      <c r="F1268" s="182"/>
      <c r="G1268" s="182"/>
      <c r="H1268" s="182"/>
      <c r="I1268" s="182"/>
      <c r="J1268" s="71"/>
      <c r="K1268" s="71"/>
      <c r="L1268" s="71"/>
      <c r="M1268" s="71"/>
      <c r="N1268" s="71"/>
      <c r="O1268" s="71"/>
      <c r="P1268" s="71"/>
      <c r="Q1268" s="71"/>
      <c r="R1268" s="71"/>
      <c r="S1268" s="71"/>
      <c r="T1268" s="71"/>
    </row>
    <row r="1269">
      <c r="A1269" s="71"/>
      <c r="B1269" s="182"/>
      <c r="C1269" s="182"/>
      <c r="D1269" s="182"/>
      <c r="E1269" s="182"/>
      <c r="F1269" s="182"/>
      <c r="G1269" s="182"/>
      <c r="H1269" s="182"/>
      <c r="I1269" s="182"/>
      <c r="J1269" s="71"/>
      <c r="K1269" s="71"/>
      <c r="L1269" s="71"/>
      <c r="M1269" s="71"/>
      <c r="N1269" s="71"/>
      <c r="O1269" s="71"/>
      <c r="P1269" s="71"/>
      <c r="Q1269" s="71"/>
      <c r="R1269" s="71"/>
      <c r="S1269" s="71"/>
      <c r="T1269" s="71"/>
    </row>
    <row r="1270">
      <c r="A1270" s="71"/>
      <c r="B1270" s="182"/>
      <c r="C1270" s="182"/>
      <c r="D1270" s="182"/>
      <c r="E1270" s="182"/>
      <c r="F1270" s="182"/>
      <c r="G1270" s="182"/>
      <c r="H1270" s="182"/>
      <c r="I1270" s="182"/>
      <c r="J1270" s="71"/>
      <c r="K1270" s="71"/>
      <c r="L1270" s="71"/>
      <c r="M1270" s="71"/>
      <c r="N1270" s="71"/>
      <c r="O1270" s="71"/>
      <c r="P1270" s="71"/>
      <c r="Q1270" s="71"/>
      <c r="R1270" s="71"/>
      <c r="S1270" s="71"/>
      <c r="T1270" s="71"/>
    </row>
    <row r="1271">
      <c r="A1271" s="71"/>
      <c r="B1271" s="182"/>
      <c r="C1271" s="182"/>
      <c r="D1271" s="182"/>
      <c r="E1271" s="182"/>
      <c r="F1271" s="182"/>
      <c r="G1271" s="182"/>
      <c r="H1271" s="182"/>
      <c r="I1271" s="182"/>
      <c r="J1271" s="71"/>
      <c r="K1271" s="71"/>
      <c r="L1271" s="71"/>
      <c r="M1271" s="71"/>
      <c r="N1271" s="71"/>
      <c r="O1271" s="71"/>
      <c r="P1271" s="71"/>
      <c r="Q1271" s="71"/>
      <c r="R1271" s="71"/>
      <c r="S1271" s="71"/>
      <c r="T1271" s="71"/>
    </row>
    <row r="1272">
      <c r="A1272" s="71"/>
      <c r="B1272" s="182"/>
      <c r="C1272" s="182"/>
      <c r="D1272" s="182"/>
      <c r="E1272" s="182"/>
      <c r="F1272" s="182"/>
      <c r="G1272" s="182"/>
      <c r="H1272" s="182"/>
      <c r="I1272" s="182"/>
      <c r="J1272" s="71"/>
      <c r="K1272" s="71"/>
      <c r="L1272" s="71"/>
      <c r="M1272" s="71"/>
      <c r="N1272" s="71"/>
      <c r="O1272" s="71"/>
      <c r="P1272" s="71"/>
      <c r="Q1272" s="71"/>
      <c r="R1272" s="71"/>
      <c r="S1272" s="71"/>
      <c r="T1272" s="71"/>
    </row>
    <row r="1273">
      <c r="A1273" s="71"/>
      <c r="B1273" s="182"/>
      <c r="C1273" s="182"/>
      <c r="D1273" s="182"/>
      <c r="E1273" s="182"/>
      <c r="F1273" s="182"/>
      <c r="G1273" s="182"/>
      <c r="H1273" s="182"/>
      <c r="I1273" s="182"/>
      <c r="J1273" s="71"/>
      <c r="K1273" s="71"/>
      <c r="L1273" s="71"/>
      <c r="M1273" s="71"/>
      <c r="N1273" s="71"/>
      <c r="O1273" s="71"/>
      <c r="P1273" s="71"/>
      <c r="Q1273" s="71"/>
      <c r="R1273" s="71"/>
      <c r="S1273" s="71"/>
      <c r="T1273" s="71"/>
    </row>
    <row r="1274">
      <c r="A1274" s="71"/>
      <c r="B1274" s="182"/>
      <c r="C1274" s="182"/>
      <c r="D1274" s="182"/>
      <c r="E1274" s="182"/>
      <c r="F1274" s="182"/>
      <c r="G1274" s="182"/>
      <c r="H1274" s="182"/>
      <c r="I1274" s="182"/>
      <c r="J1274" s="71"/>
      <c r="K1274" s="71"/>
      <c r="L1274" s="71"/>
      <c r="M1274" s="71"/>
      <c r="N1274" s="71"/>
      <c r="O1274" s="71"/>
      <c r="P1274" s="71"/>
      <c r="Q1274" s="71"/>
      <c r="R1274" s="71"/>
      <c r="S1274" s="71"/>
      <c r="T1274" s="71"/>
    </row>
    <row r="1275">
      <c r="A1275" s="71"/>
      <c r="B1275" s="182"/>
      <c r="C1275" s="182"/>
      <c r="D1275" s="182"/>
      <c r="E1275" s="182"/>
      <c r="F1275" s="182"/>
      <c r="G1275" s="182"/>
      <c r="H1275" s="182"/>
      <c r="I1275" s="182"/>
      <c r="J1275" s="71"/>
      <c r="K1275" s="71"/>
      <c r="L1275" s="71"/>
      <c r="M1275" s="71"/>
      <c r="N1275" s="71"/>
      <c r="O1275" s="71"/>
      <c r="P1275" s="71"/>
      <c r="Q1275" s="71"/>
      <c r="R1275" s="71"/>
      <c r="S1275" s="71"/>
      <c r="T1275" s="71"/>
    </row>
    <row r="1276">
      <c r="A1276" s="71"/>
      <c r="B1276" s="182"/>
      <c r="C1276" s="182"/>
      <c r="D1276" s="182"/>
      <c r="E1276" s="182"/>
      <c r="F1276" s="182"/>
      <c r="G1276" s="182"/>
      <c r="H1276" s="182"/>
      <c r="I1276" s="182"/>
      <c r="J1276" s="71"/>
      <c r="K1276" s="71"/>
      <c r="L1276" s="71"/>
      <c r="M1276" s="71"/>
      <c r="N1276" s="71"/>
      <c r="O1276" s="71"/>
      <c r="P1276" s="71"/>
      <c r="Q1276" s="71"/>
      <c r="R1276" s="71"/>
      <c r="S1276" s="71"/>
      <c r="T1276" s="71"/>
    </row>
    <row r="1277">
      <c r="A1277" s="71"/>
      <c r="B1277" s="182"/>
      <c r="C1277" s="182"/>
      <c r="D1277" s="182"/>
      <c r="E1277" s="182"/>
      <c r="F1277" s="182"/>
      <c r="G1277" s="182"/>
      <c r="H1277" s="182"/>
      <c r="I1277" s="182"/>
      <c r="J1277" s="71"/>
      <c r="K1277" s="71"/>
      <c r="L1277" s="71"/>
      <c r="M1277" s="71"/>
      <c r="N1277" s="71"/>
      <c r="O1277" s="71"/>
      <c r="P1277" s="71"/>
      <c r="Q1277" s="71"/>
      <c r="R1277" s="71"/>
      <c r="S1277" s="71"/>
      <c r="T1277" s="71"/>
    </row>
    <row r="1278">
      <c r="A1278" s="71"/>
      <c r="B1278" s="182"/>
      <c r="C1278" s="182"/>
      <c r="D1278" s="182"/>
      <c r="E1278" s="182"/>
      <c r="F1278" s="182"/>
      <c r="G1278" s="182"/>
      <c r="H1278" s="182"/>
      <c r="I1278" s="182"/>
      <c r="J1278" s="71"/>
      <c r="K1278" s="71"/>
      <c r="L1278" s="71"/>
      <c r="M1278" s="71"/>
      <c r="N1278" s="71"/>
      <c r="O1278" s="71"/>
      <c r="P1278" s="71"/>
      <c r="Q1278" s="71"/>
      <c r="R1278" s="71"/>
      <c r="S1278" s="71"/>
      <c r="T1278" s="71"/>
    </row>
    <row r="1279">
      <c r="A1279" s="71"/>
      <c r="B1279" s="182"/>
      <c r="C1279" s="182"/>
      <c r="D1279" s="182"/>
      <c r="E1279" s="182"/>
      <c r="F1279" s="182"/>
      <c r="G1279" s="182"/>
      <c r="H1279" s="182"/>
      <c r="I1279" s="182"/>
      <c r="J1279" s="71"/>
      <c r="K1279" s="71"/>
      <c r="L1279" s="71"/>
      <c r="M1279" s="71"/>
      <c r="N1279" s="71"/>
      <c r="O1279" s="71"/>
      <c r="P1279" s="71"/>
      <c r="Q1279" s="71"/>
      <c r="R1279" s="71"/>
      <c r="S1279" s="71"/>
      <c r="T1279" s="71"/>
    </row>
    <row r="1280">
      <c r="A1280" s="71"/>
      <c r="B1280" s="182"/>
      <c r="C1280" s="182"/>
      <c r="D1280" s="182"/>
      <c r="E1280" s="182"/>
      <c r="F1280" s="182"/>
      <c r="G1280" s="182"/>
      <c r="H1280" s="182"/>
      <c r="I1280" s="182"/>
      <c r="J1280" s="71"/>
      <c r="K1280" s="71"/>
      <c r="L1280" s="71"/>
      <c r="M1280" s="71"/>
      <c r="N1280" s="71"/>
      <c r="O1280" s="71"/>
      <c r="P1280" s="71"/>
      <c r="Q1280" s="71"/>
      <c r="R1280" s="71"/>
      <c r="S1280" s="71"/>
      <c r="T1280" s="71"/>
    </row>
    <row r="1281">
      <c r="A1281" s="71"/>
      <c r="B1281" s="182"/>
      <c r="C1281" s="182"/>
      <c r="D1281" s="182"/>
      <c r="E1281" s="182"/>
      <c r="F1281" s="182"/>
      <c r="G1281" s="182"/>
      <c r="H1281" s="182"/>
      <c r="I1281" s="182"/>
      <c r="J1281" s="71"/>
      <c r="K1281" s="71"/>
      <c r="L1281" s="71"/>
      <c r="M1281" s="71"/>
      <c r="N1281" s="71"/>
      <c r="O1281" s="71"/>
      <c r="P1281" s="71"/>
      <c r="Q1281" s="71"/>
      <c r="R1281" s="71"/>
      <c r="S1281" s="71"/>
      <c r="T1281" s="71"/>
    </row>
    <row r="1282">
      <c r="A1282" s="71"/>
      <c r="B1282" s="182"/>
      <c r="C1282" s="182"/>
      <c r="D1282" s="182"/>
      <c r="E1282" s="182"/>
      <c r="F1282" s="182"/>
      <c r="G1282" s="182"/>
      <c r="H1282" s="182"/>
      <c r="I1282" s="182"/>
      <c r="J1282" s="71"/>
      <c r="K1282" s="71"/>
      <c r="L1282" s="71"/>
      <c r="M1282" s="71"/>
      <c r="N1282" s="71"/>
      <c r="O1282" s="71"/>
      <c r="P1282" s="71"/>
      <c r="Q1282" s="71"/>
      <c r="R1282" s="71"/>
      <c r="S1282" s="71"/>
      <c r="T1282" s="71"/>
    </row>
    <row r="1283">
      <c r="A1283" s="71"/>
      <c r="B1283" s="182"/>
      <c r="C1283" s="182"/>
      <c r="D1283" s="182"/>
      <c r="E1283" s="182"/>
      <c r="F1283" s="182"/>
      <c r="G1283" s="182"/>
      <c r="H1283" s="182"/>
      <c r="I1283" s="182"/>
      <c r="J1283" s="71"/>
      <c r="K1283" s="71"/>
      <c r="L1283" s="71"/>
      <c r="M1283" s="71"/>
      <c r="N1283" s="71"/>
      <c r="O1283" s="71"/>
      <c r="P1283" s="71"/>
      <c r="Q1283" s="71"/>
      <c r="R1283" s="71"/>
      <c r="S1283" s="71"/>
      <c r="T1283" s="71"/>
    </row>
    <row r="1284">
      <c r="A1284" s="71"/>
      <c r="B1284" s="182"/>
      <c r="C1284" s="182"/>
      <c r="D1284" s="182"/>
      <c r="E1284" s="182"/>
      <c r="F1284" s="182"/>
      <c r="G1284" s="182"/>
      <c r="H1284" s="182"/>
      <c r="I1284" s="182"/>
      <c r="J1284" s="71"/>
      <c r="K1284" s="71"/>
      <c r="L1284" s="71"/>
      <c r="M1284" s="71"/>
      <c r="N1284" s="71"/>
      <c r="O1284" s="71"/>
      <c r="P1284" s="71"/>
      <c r="Q1284" s="71"/>
      <c r="R1284" s="71"/>
      <c r="S1284" s="71"/>
      <c r="T1284" s="71"/>
    </row>
    <row r="1285">
      <c r="A1285" s="71"/>
      <c r="B1285" s="182"/>
      <c r="C1285" s="182"/>
      <c r="D1285" s="182"/>
      <c r="E1285" s="182"/>
      <c r="F1285" s="182"/>
      <c r="G1285" s="182"/>
      <c r="H1285" s="182"/>
      <c r="I1285" s="182"/>
      <c r="J1285" s="71"/>
      <c r="K1285" s="71"/>
      <c r="L1285" s="71"/>
      <c r="M1285" s="71"/>
      <c r="N1285" s="71"/>
      <c r="O1285" s="71"/>
      <c r="P1285" s="71"/>
      <c r="Q1285" s="71"/>
      <c r="R1285" s="71"/>
      <c r="S1285" s="71"/>
      <c r="T1285" s="71"/>
    </row>
    <row r="1286">
      <c r="A1286" s="71"/>
      <c r="B1286" s="182"/>
      <c r="C1286" s="182"/>
      <c r="D1286" s="182"/>
      <c r="E1286" s="182"/>
      <c r="F1286" s="182"/>
      <c r="G1286" s="182"/>
      <c r="H1286" s="182"/>
      <c r="I1286" s="182"/>
      <c r="J1286" s="71"/>
      <c r="K1286" s="71"/>
      <c r="L1286" s="71"/>
      <c r="M1286" s="71"/>
      <c r="N1286" s="71"/>
      <c r="O1286" s="71"/>
      <c r="P1286" s="71"/>
      <c r="Q1286" s="71"/>
      <c r="R1286" s="71"/>
      <c r="S1286" s="71"/>
      <c r="T1286" s="71"/>
    </row>
    <row r="1287">
      <c r="A1287" s="71"/>
      <c r="B1287" s="182"/>
      <c r="C1287" s="182"/>
      <c r="D1287" s="182"/>
      <c r="E1287" s="182"/>
      <c r="F1287" s="182"/>
      <c r="G1287" s="182"/>
      <c r="H1287" s="182"/>
      <c r="I1287" s="182"/>
      <c r="J1287" s="71"/>
      <c r="K1287" s="71"/>
      <c r="L1287" s="71"/>
      <c r="M1287" s="71"/>
      <c r="N1287" s="71"/>
      <c r="O1287" s="71"/>
      <c r="P1287" s="71"/>
      <c r="Q1287" s="71"/>
      <c r="R1287" s="71"/>
      <c r="S1287" s="71"/>
      <c r="T1287" s="71"/>
    </row>
    <row r="1288">
      <c r="A1288" s="71"/>
      <c r="B1288" s="182"/>
      <c r="C1288" s="182"/>
      <c r="D1288" s="182"/>
      <c r="E1288" s="182"/>
      <c r="F1288" s="182"/>
      <c r="G1288" s="182"/>
      <c r="H1288" s="182"/>
      <c r="I1288" s="182"/>
      <c r="J1288" s="71"/>
      <c r="K1288" s="71"/>
      <c r="L1288" s="71"/>
      <c r="M1288" s="71"/>
      <c r="N1288" s="71"/>
      <c r="O1288" s="71"/>
      <c r="P1288" s="71"/>
      <c r="Q1288" s="71"/>
      <c r="R1288" s="71"/>
      <c r="S1288" s="71"/>
      <c r="T1288" s="71"/>
    </row>
    <row r="1289">
      <c r="A1289" s="71"/>
      <c r="B1289" s="182"/>
      <c r="C1289" s="182"/>
      <c r="D1289" s="182"/>
      <c r="E1289" s="182"/>
      <c r="F1289" s="182"/>
      <c r="G1289" s="182"/>
      <c r="H1289" s="182"/>
      <c r="I1289" s="182"/>
      <c r="J1289" s="71"/>
      <c r="K1289" s="71"/>
      <c r="L1289" s="71"/>
      <c r="M1289" s="71"/>
      <c r="N1289" s="71"/>
      <c r="O1289" s="71"/>
      <c r="P1289" s="71"/>
      <c r="Q1289" s="71"/>
      <c r="R1289" s="71"/>
      <c r="S1289" s="71"/>
      <c r="T1289" s="71"/>
    </row>
    <row r="1290">
      <c r="A1290" s="71"/>
      <c r="B1290" s="182"/>
      <c r="C1290" s="182"/>
      <c r="D1290" s="182"/>
      <c r="E1290" s="182"/>
      <c r="F1290" s="182"/>
      <c r="G1290" s="182"/>
      <c r="H1290" s="182"/>
      <c r="I1290" s="182"/>
      <c r="J1290" s="71"/>
      <c r="K1290" s="71"/>
      <c r="L1290" s="71"/>
      <c r="M1290" s="71"/>
      <c r="N1290" s="71"/>
      <c r="O1290" s="71"/>
      <c r="P1290" s="71"/>
      <c r="Q1290" s="71"/>
      <c r="R1290" s="71"/>
      <c r="S1290" s="71"/>
      <c r="T1290" s="71"/>
    </row>
    <row r="1291">
      <c r="A1291" s="71"/>
      <c r="B1291" s="182"/>
      <c r="C1291" s="182"/>
      <c r="D1291" s="182"/>
      <c r="E1291" s="182"/>
      <c r="F1291" s="182"/>
      <c r="G1291" s="182"/>
      <c r="H1291" s="182"/>
      <c r="I1291" s="182"/>
      <c r="J1291" s="71"/>
      <c r="K1291" s="71"/>
      <c r="L1291" s="71"/>
      <c r="M1291" s="71"/>
      <c r="N1291" s="71"/>
      <c r="O1291" s="71"/>
      <c r="P1291" s="71"/>
      <c r="Q1291" s="71"/>
      <c r="R1291" s="71"/>
      <c r="S1291" s="71"/>
      <c r="T1291" s="71"/>
    </row>
    <row r="1292">
      <c r="A1292" s="71"/>
      <c r="B1292" s="182"/>
      <c r="C1292" s="182"/>
      <c r="D1292" s="182"/>
      <c r="E1292" s="182"/>
      <c r="F1292" s="182"/>
      <c r="G1292" s="182"/>
      <c r="H1292" s="182"/>
      <c r="I1292" s="182"/>
      <c r="J1292" s="71"/>
      <c r="K1292" s="71"/>
      <c r="L1292" s="71"/>
      <c r="M1292" s="71"/>
      <c r="N1292" s="71"/>
      <c r="O1292" s="71"/>
      <c r="P1292" s="71"/>
      <c r="Q1292" s="71"/>
      <c r="R1292" s="71"/>
      <c r="S1292" s="71"/>
      <c r="T1292" s="71"/>
    </row>
    <row r="1293">
      <c r="A1293" s="71"/>
      <c r="B1293" s="182"/>
      <c r="C1293" s="182"/>
      <c r="D1293" s="182"/>
      <c r="E1293" s="182"/>
      <c r="F1293" s="182"/>
      <c r="G1293" s="182"/>
      <c r="H1293" s="182"/>
      <c r="I1293" s="182"/>
      <c r="J1293" s="71"/>
      <c r="K1293" s="71"/>
      <c r="L1293" s="71"/>
      <c r="M1293" s="71"/>
      <c r="N1293" s="71"/>
      <c r="O1293" s="71"/>
      <c r="P1293" s="71"/>
      <c r="Q1293" s="71"/>
      <c r="R1293" s="71"/>
      <c r="S1293" s="71"/>
      <c r="T1293" s="71"/>
    </row>
    <row r="1294">
      <c r="A1294" s="71"/>
      <c r="B1294" s="182"/>
      <c r="C1294" s="182"/>
      <c r="D1294" s="182"/>
      <c r="E1294" s="182"/>
      <c r="F1294" s="182"/>
      <c r="G1294" s="182"/>
      <c r="H1294" s="182"/>
      <c r="I1294" s="182"/>
      <c r="J1294" s="71"/>
      <c r="K1294" s="71"/>
      <c r="L1294" s="71"/>
      <c r="M1294" s="71"/>
      <c r="N1294" s="71"/>
      <c r="O1294" s="71"/>
      <c r="P1294" s="71"/>
      <c r="Q1294" s="71"/>
      <c r="R1294" s="71"/>
      <c r="S1294" s="71"/>
      <c r="T1294" s="71"/>
    </row>
    <row r="1295">
      <c r="A1295" s="71"/>
      <c r="B1295" s="182"/>
      <c r="C1295" s="182"/>
      <c r="D1295" s="182"/>
      <c r="E1295" s="182"/>
      <c r="F1295" s="182"/>
      <c r="G1295" s="182"/>
      <c r="H1295" s="182"/>
      <c r="I1295" s="182"/>
      <c r="J1295" s="71"/>
      <c r="K1295" s="71"/>
      <c r="L1295" s="71"/>
      <c r="M1295" s="71"/>
      <c r="N1295" s="71"/>
      <c r="O1295" s="71"/>
      <c r="P1295" s="71"/>
      <c r="Q1295" s="71"/>
      <c r="R1295" s="71"/>
      <c r="S1295" s="71"/>
      <c r="T1295" s="71"/>
    </row>
    <row r="1296">
      <c r="A1296" s="71"/>
      <c r="B1296" s="182"/>
      <c r="C1296" s="182"/>
      <c r="D1296" s="182"/>
      <c r="E1296" s="182"/>
      <c r="F1296" s="182"/>
      <c r="G1296" s="182"/>
      <c r="H1296" s="182"/>
      <c r="I1296" s="182"/>
      <c r="J1296" s="71"/>
      <c r="K1296" s="71"/>
      <c r="L1296" s="71"/>
      <c r="M1296" s="71"/>
      <c r="N1296" s="71"/>
      <c r="O1296" s="71"/>
      <c r="P1296" s="71"/>
      <c r="Q1296" s="71"/>
      <c r="R1296" s="71"/>
      <c r="S1296" s="71"/>
      <c r="T1296" s="71"/>
    </row>
    <row r="1297">
      <c r="A1297" s="71"/>
      <c r="B1297" s="182"/>
      <c r="C1297" s="182"/>
      <c r="D1297" s="182"/>
      <c r="E1297" s="182"/>
      <c r="F1297" s="182"/>
      <c r="G1297" s="182"/>
      <c r="H1297" s="182"/>
      <c r="I1297" s="182"/>
      <c r="J1297" s="71"/>
      <c r="K1297" s="71"/>
      <c r="L1297" s="71"/>
      <c r="M1297" s="71"/>
      <c r="N1297" s="71"/>
      <c r="O1297" s="71"/>
      <c r="P1297" s="71"/>
      <c r="Q1297" s="71"/>
      <c r="R1297" s="71"/>
      <c r="S1297" s="71"/>
      <c r="T1297" s="71"/>
    </row>
    <row r="1298">
      <c r="A1298" s="71"/>
      <c r="B1298" s="182"/>
      <c r="C1298" s="182"/>
      <c r="D1298" s="182"/>
      <c r="E1298" s="182"/>
      <c r="F1298" s="182"/>
      <c r="G1298" s="182"/>
      <c r="H1298" s="182"/>
      <c r="I1298" s="182"/>
      <c r="J1298" s="71"/>
      <c r="K1298" s="71"/>
      <c r="L1298" s="71"/>
      <c r="M1298" s="71"/>
      <c r="N1298" s="71"/>
      <c r="O1298" s="71"/>
      <c r="P1298" s="71"/>
      <c r="Q1298" s="71"/>
      <c r="R1298" s="71"/>
      <c r="S1298" s="71"/>
      <c r="T1298" s="71"/>
    </row>
    <row r="1299">
      <c r="A1299" s="71"/>
      <c r="B1299" s="182"/>
      <c r="C1299" s="182"/>
      <c r="D1299" s="182"/>
      <c r="E1299" s="182"/>
      <c r="F1299" s="182"/>
      <c r="G1299" s="182"/>
      <c r="H1299" s="182"/>
      <c r="I1299" s="182"/>
      <c r="J1299" s="71"/>
      <c r="K1299" s="71"/>
      <c r="L1299" s="71"/>
      <c r="M1299" s="71"/>
      <c r="N1299" s="71"/>
      <c r="O1299" s="71"/>
      <c r="P1299" s="71"/>
      <c r="Q1299" s="71"/>
      <c r="R1299" s="71"/>
      <c r="S1299" s="71"/>
      <c r="T1299" s="71"/>
    </row>
    <row r="1300">
      <c r="A1300" s="71"/>
      <c r="B1300" s="182"/>
      <c r="C1300" s="182"/>
      <c r="D1300" s="182"/>
      <c r="E1300" s="182"/>
      <c r="F1300" s="182"/>
      <c r="G1300" s="182"/>
      <c r="H1300" s="182"/>
      <c r="I1300" s="182"/>
      <c r="J1300" s="71"/>
      <c r="K1300" s="71"/>
      <c r="L1300" s="71"/>
      <c r="M1300" s="71"/>
      <c r="N1300" s="71"/>
      <c r="O1300" s="71"/>
      <c r="P1300" s="71"/>
      <c r="Q1300" s="71"/>
      <c r="R1300" s="71"/>
      <c r="S1300" s="71"/>
      <c r="T1300" s="71"/>
    </row>
    <row r="1301">
      <c r="A1301" s="71"/>
      <c r="B1301" s="182"/>
      <c r="C1301" s="182"/>
      <c r="D1301" s="182"/>
      <c r="E1301" s="182"/>
      <c r="F1301" s="182"/>
      <c r="G1301" s="182"/>
      <c r="H1301" s="182"/>
      <c r="I1301" s="182"/>
      <c r="J1301" s="71"/>
      <c r="K1301" s="71"/>
      <c r="L1301" s="71"/>
      <c r="M1301" s="71"/>
      <c r="N1301" s="71"/>
      <c r="O1301" s="71"/>
      <c r="P1301" s="71"/>
      <c r="Q1301" s="71"/>
      <c r="R1301" s="71"/>
      <c r="S1301" s="71"/>
      <c r="T1301" s="71"/>
    </row>
    <row r="1302">
      <c r="A1302" s="71"/>
      <c r="B1302" s="182"/>
      <c r="C1302" s="182"/>
      <c r="D1302" s="182"/>
      <c r="E1302" s="182"/>
      <c r="F1302" s="182"/>
      <c r="G1302" s="182"/>
      <c r="H1302" s="182"/>
      <c r="I1302" s="182"/>
      <c r="J1302" s="71"/>
      <c r="K1302" s="71"/>
      <c r="L1302" s="71"/>
      <c r="M1302" s="71"/>
      <c r="N1302" s="71"/>
      <c r="O1302" s="71"/>
      <c r="P1302" s="71"/>
      <c r="Q1302" s="71"/>
      <c r="R1302" s="71"/>
      <c r="S1302" s="71"/>
      <c r="T1302" s="71"/>
    </row>
    <row r="1303">
      <c r="A1303" s="71"/>
      <c r="B1303" s="182"/>
      <c r="C1303" s="182"/>
      <c r="D1303" s="182"/>
      <c r="E1303" s="182"/>
      <c r="F1303" s="182"/>
      <c r="G1303" s="182"/>
      <c r="H1303" s="182"/>
      <c r="I1303" s="182"/>
      <c r="J1303" s="71"/>
      <c r="K1303" s="71"/>
      <c r="L1303" s="71"/>
      <c r="M1303" s="71"/>
      <c r="N1303" s="71"/>
      <c r="O1303" s="71"/>
      <c r="P1303" s="71"/>
      <c r="Q1303" s="71"/>
      <c r="R1303" s="71"/>
      <c r="S1303" s="71"/>
      <c r="T1303" s="71"/>
    </row>
    <row r="1304">
      <c r="A1304" s="71"/>
      <c r="B1304" s="182"/>
      <c r="C1304" s="182"/>
      <c r="D1304" s="182"/>
      <c r="E1304" s="182"/>
      <c r="F1304" s="182"/>
      <c r="G1304" s="182"/>
      <c r="H1304" s="182"/>
      <c r="I1304" s="182"/>
      <c r="J1304" s="71"/>
      <c r="K1304" s="71"/>
      <c r="L1304" s="71"/>
      <c r="M1304" s="71"/>
      <c r="N1304" s="71"/>
      <c r="O1304" s="71"/>
      <c r="P1304" s="71"/>
      <c r="Q1304" s="71"/>
      <c r="R1304" s="71"/>
      <c r="S1304" s="71"/>
      <c r="T1304" s="71"/>
    </row>
    <row r="1305">
      <c r="A1305" s="71"/>
      <c r="B1305" s="182"/>
      <c r="C1305" s="182"/>
      <c r="D1305" s="182"/>
      <c r="E1305" s="182"/>
      <c r="F1305" s="182"/>
      <c r="G1305" s="182"/>
      <c r="H1305" s="182"/>
      <c r="I1305" s="182"/>
      <c r="J1305" s="71"/>
      <c r="K1305" s="71"/>
      <c r="L1305" s="71"/>
      <c r="M1305" s="71"/>
      <c r="N1305" s="71"/>
      <c r="O1305" s="71"/>
      <c r="P1305" s="71"/>
      <c r="Q1305" s="71"/>
      <c r="R1305" s="71"/>
      <c r="S1305" s="71"/>
      <c r="T1305" s="71"/>
    </row>
    <row r="1306">
      <c r="A1306" s="71"/>
      <c r="B1306" s="182"/>
      <c r="C1306" s="182"/>
      <c r="D1306" s="182"/>
      <c r="E1306" s="182"/>
      <c r="F1306" s="182"/>
      <c r="G1306" s="182"/>
      <c r="H1306" s="182"/>
      <c r="I1306" s="182"/>
      <c r="J1306" s="71"/>
      <c r="K1306" s="71"/>
      <c r="L1306" s="71"/>
      <c r="M1306" s="71"/>
      <c r="N1306" s="71"/>
      <c r="O1306" s="71"/>
      <c r="P1306" s="71"/>
      <c r="Q1306" s="71"/>
      <c r="R1306" s="71"/>
      <c r="S1306" s="71"/>
      <c r="T1306" s="71"/>
    </row>
    <row r="1307">
      <c r="A1307" s="71"/>
      <c r="B1307" s="182"/>
      <c r="C1307" s="182"/>
      <c r="D1307" s="182"/>
      <c r="E1307" s="182"/>
      <c r="F1307" s="182"/>
      <c r="G1307" s="182"/>
      <c r="H1307" s="182"/>
      <c r="I1307" s="182"/>
      <c r="J1307" s="71"/>
      <c r="K1307" s="71"/>
      <c r="L1307" s="71"/>
      <c r="M1307" s="71"/>
      <c r="N1307" s="71"/>
      <c r="O1307" s="71"/>
      <c r="P1307" s="71"/>
      <c r="Q1307" s="71"/>
      <c r="R1307" s="71"/>
      <c r="S1307" s="71"/>
      <c r="T1307" s="71"/>
    </row>
    <row r="1308">
      <c r="A1308" s="71"/>
      <c r="B1308" s="182"/>
      <c r="C1308" s="182"/>
      <c r="D1308" s="182"/>
      <c r="E1308" s="182"/>
      <c r="F1308" s="182"/>
      <c r="G1308" s="182"/>
      <c r="H1308" s="182"/>
      <c r="I1308" s="182"/>
      <c r="J1308" s="71"/>
      <c r="K1308" s="71"/>
      <c r="L1308" s="71"/>
      <c r="M1308" s="71"/>
      <c r="N1308" s="71"/>
      <c r="O1308" s="71"/>
      <c r="P1308" s="71"/>
      <c r="Q1308" s="71"/>
      <c r="R1308" s="71"/>
      <c r="S1308" s="71"/>
      <c r="T1308" s="71"/>
    </row>
    <row r="1309">
      <c r="A1309" s="71"/>
      <c r="B1309" s="182"/>
      <c r="C1309" s="182"/>
      <c r="D1309" s="182"/>
      <c r="E1309" s="182"/>
      <c r="F1309" s="182"/>
      <c r="G1309" s="182"/>
      <c r="H1309" s="182"/>
      <c r="I1309" s="182"/>
      <c r="J1309" s="71"/>
      <c r="K1309" s="71"/>
      <c r="L1309" s="71"/>
      <c r="M1309" s="71"/>
      <c r="N1309" s="71"/>
      <c r="O1309" s="71"/>
      <c r="P1309" s="71"/>
      <c r="Q1309" s="71"/>
      <c r="R1309" s="71"/>
      <c r="S1309" s="71"/>
      <c r="T1309" s="71"/>
    </row>
    <row r="1310">
      <c r="A1310" s="71"/>
      <c r="B1310" s="182"/>
      <c r="C1310" s="182"/>
      <c r="D1310" s="182"/>
      <c r="E1310" s="182"/>
      <c r="F1310" s="182"/>
      <c r="G1310" s="182"/>
      <c r="H1310" s="182"/>
      <c r="I1310" s="182"/>
      <c r="J1310" s="71"/>
      <c r="K1310" s="71"/>
      <c r="L1310" s="71"/>
      <c r="M1310" s="71"/>
      <c r="N1310" s="71"/>
      <c r="O1310" s="71"/>
      <c r="P1310" s="71"/>
      <c r="Q1310" s="71"/>
      <c r="R1310" s="71"/>
      <c r="S1310" s="71"/>
      <c r="T1310" s="71"/>
    </row>
    <row r="1311">
      <c r="A1311" s="71"/>
      <c r="B1311" s="182"/>
      <c r="C1311" s="182"/>
      <c r="D1311" s="182"/>
      <c r="E1311" s="182"/>
      <c r="F1311" s="182"/>
      <c r="G1311" s="182"/>
      <c r="H1311" s="182"/>
      <c r="I1311" s="182"/>
      <c r="J1311" s="71"/>
      <c r="K1311" s="71"/>
      <c r="L1311" s="71"/>
      <c r="M1311" s="71"/>
      <c r="N1311" s="71"/>
      <c r="O1311" s="71"/>
      <c r="P1311" s="71"/>
      <c r="Q1311" s="71"/>
      <c r="R1311" s="71"/>
      <c r="S1311" s="71"/>
      <c r="T1311" s="71"/>
    </row>
    <row r="1312">
      <c r="A1312" s="71"/>
      <c r="B1312" s="182"/>
      <c r="C1312" s="182"/>
      <c r="D1312" s="182"/>
      <c r="E1312" s="182"/>
      <c r="F1312" s="182"/>
      <c r="G1312" s="182"/>
      <c r="H1312" s="182"/>
      <c r="I1312" s="182"/>
      <c r="J1312" s="71"/>
      <c r="K1312" s="71"/>
      <c r="L1312" s="71"/>
      <c r="M1312" s="71"/>
      <c r="N1312" s="71"/>
      <c r="O1312" s="71"/>
      <c r="P1312" s="71"/>
      <c r="Q1312" s="71"/>
      <c r="R1312" s="71"/>
      <c r="S1312" s="71"/>
      <c r="T1312" s="71"/>
    </row>
    <row r="1313">
      <c r="A1313" s="71"/>
      <c r="B1313" s="182"/>
      <c r="C1313" s="182"/>
      <c r="D1313" s="182"/>
      <c r="E1313" s="182"/>
      <c r="F1313" s="182"/>
      <c r="G1313" s="182"/>
      <c r="H1313" s="182"/>
      <c r="I1313" s="182"/>
      <c r="J1313" s="71"/>
      <c r="K1313" s="71"/>
      <c r="L1313" s="71"/>
      <c r="M1313" s="71"/>
      <c r="N1313" s="71"/>
      <c r="O1313" s="71"/>
      <c r="P1313" s="71"/>
      <c r="Q1313" s="71"/>
      <c r="R1313" s="71"/>
      <c r="S1313" s="71"/>
      <c r="T1313" s="71"/>
    </row>
    <row r="1314">
      <c r="A1314" s="71"/>
      <c r="B1314" s="182"/>
      <c r="C1314" s="182"/>
      <c r="D1314" s="182"/>
      <c r="E1314" s="182"/>
      <c r="F1314" s="182"/>
      <c r="G1314" s="182"/>
      <c r="H1314" s="182"/>
      <c r="I1314" s="182"/>
      <c r="J1314" s="71"/>
      <c r="K1314" s="71"/>
      <c r="L1314" s="71"/>
      <c r="M1314" s="71"/>
      <c r="N1314" s="71"/>
      <c r="O1314" s="71"/>
      <c r="P1314" s="71"/>
      <c r="Q1314" s="71"/>
      <c r="R1314" s="71"/>
      <c r="S1314" s="71"/>
      <c r="T1314" s="71"/>
    </row>
    <row r="1315">
      <c r="A1315" s="71"/>
      <c r="B1315" s="182"/>
      <c r="C1315" s="182"/>
      <c r="D1315" s="182"/>
      <c r="E1315" s="182"/>
      <c r="F1315" s="182"/>
      <c r="G1315" s="182"/>
      <c r="H1315" s="182"/>
      <c r="I1315" s="182"/>
      <c r="J1315" s="71"/>
      <c r="K1315" s="71"/>
      <c r="L1315" s="71"/>
      <c r="M1315" s="71"/>
      <c r="N1315" s="71"/>
      <c r="O1315" s="71"/>
      <c r="P1315" s="71"/>
      <c r="Q1315" s="71"/>
      <c r="R1315" s="71"/>
      <c r="S1315" s="71"/>
      <c r="T1315" s="71"/>
    </row>
    <row r="1316">
      <c r="A1316" s="71"/>
      <c r="B1316" s="182"/>
      <c r="C1316" s="182"/>
      <c r="D1316" s="182"/>
      <c r="E1316" s="182"/>
      <c r="F1316" s="182"/>
      <c r="G1316" s="182"/>
      <c r="H1316" s="182"/>
      <c r="I1316" s="182"/>
      <c r="J1316" s="71"/>
      <c r="K1316" s="71"/>
      <c r="L1316" s="71"/>
      <c r="M1316" s="71"/>
      <c r="N1316" s="71"/>
      <c r="O1316" s="71"/>
      <c r="P1316" s="71"/>
      <c r="Q1316" s="71"/>
      <c r="R1316" s="71"/>
      <c r="S1316" s="71"/>
      <c r="T1316" s="71"/>
    </row>
    <row r="1317">
      <c r="A1317" s="71"/>
      <c r="B1317" s="182"/>
      <c r="C1317" s="182"/>
      <c r="D1317" s="182"/>
      <c r="E1317" s="182"/>
      <c r="F1317" s="182"/>
      <c r="G1317" s="182"/>
      <c r="H1317" s="182"/>
      <c r="I1317" s="182"/>
      <c r="J1317" s="71"/>
      <c r="K1317" s="71"/>
      <c r="L1317" s="71"/>
      <c r="M1317" s="71"/>
      <c r="N1317" s="71"/>
      <c r="O1317" s="71"/>
      <c r="P1317" s="71"/>
      <c r="Q1317" s="71"/>
      <c r="R1317" s="71"/>
      <c r="S1317" s="71"/>
      <c r="T1317" s="71"/>
    </row>
    <row r="1318">
      <c r="A1318" s="71"/>
      <c r="B1318" s="182"/>
      <c r="C1318" s="182"/>
      <c r="D1318" s="182"/>
      <c r="E1318" s="182"/>
      <c r="F1318" s="182"/>
      <c r="G1318" s="182"/>
      <c r="H1318" s="182"/>
      <c r="I1318" s="182"/>
      <c r="J1318" s="71"/>
      <c r="K1318" s="71"/>
      <c r="L1318" s="71"/>
      <c r="M1318" s="71"/>
      <c r="N1318" s="71"/>
      <c r="O1318" s="71"/>
      <c r="P1318" s="71"/>
      <c r="Q1318" s="71"/>
      <c r="R1318" s="71"/>
      <c r="S1318" s="71"/>
      <c r="T1318" s="71"/>
    </row>
    <row r="1319">
      <c r="A1319" s="71"/>
      <c r="B1319" s="182"/>
      <c r="C1319" s="182"/>
      <c r="D1319" s="182"/>
      <c r="E1319" s="182"/>
      <c r="F1319" s="182"/>
      <c r="G1319" s="182"/>
      <c r="H1319" s="182"/>
      <c r="I1319" s="182"/>
      <c r="J1319" s="71"/>
      <c r="K1319" s="71"/>
      <c r="L1319" s="71"/>
      <c r="M1319" s="71"/>
      <c r="N1319" s="71"/>
      <c r="O1319" s="71"/>
      <c r="P1319" s="71"/>
      <c r="Q1319" s="71"/>
      <c r="R1319" s="71"/>
      <c r="S1319" s="71"/>
      <c r="T1319" s="71"/>
    </row>
    <row r="1320">
      <c r="A1320" s="71"/>
      <c r="B1320" s="182"/>
      <c r="C1320" s="182"/>
      <c r="D1320" s="182"/>
      <c r="E1320" s="182"/>
      <c r="F1320" s="182"/>
      <c r="G1320" s="182"/>
      <c r="H1320" s="182"/>
      <c r="I1320" s="182"/>
      <c r="J1320" s="71"/>
      <c r="K1320" s="71"/>
      <c r="L1320" s="71"/>
      <c r="M1320" s="71"/>
      <c r="N1320" s="71"/>
      <c r="O1320" s="71"/>
      <c r="P1320" s="71"/>
      <c r="Q1320" s="71"/>
      <c r="R1320" s="71"/>
      <c r="S1320" s="71"/>
      <c r="T1320" s="71"/>
    </row>
  </sheetData>
  <mergeCells count="3">
    <mergeCell ref="B2:H2"/>
    <mergeCell ref="I2:Q2"/>
    <mergeCell ref="S2:T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</cols>
  <sheetData>
    <row r="1">
      <c r="A1" s="71"/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1"/>
      <c r="M1" s="71"/>
      <c r="N1" s="71"/>
      <c r="O1" s="71"/>
    </row>
    <row r="2">
      <c r="A2" s="71"/>
      <c r="B2" s="702"/>
      <c r="C2" s="702"/>
      <c r="D2" s="702"/>
      <c r="E2" s="702"/>
      <c r="F2" s="702"/>
      <c r="G2" s="702"/>
      <c r="H2" s="702"/>
      <c r="I2" s="702"/>
      <c r="J2" s="702"/>
      <c r="K2" s="702"/>
      <c r="L2" s="71"/>
      <c r="M2" s="71"/>
      <c r="N2" s="71"/>
      <c r="O2" s="71"/>
    </row>
    <row r="3">
      <c r="A3" s="71"/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1"/>
      <c r="M3" s="71"/>
      <c r="N3" s="71"/>
      <c r="O3" s="71"/>
    </row>
    <row r="4">
      <c r="A4" s="71"/>
      <c r="B4" s="702" t="s">
        <v>2355</v>
      </c>
      <c r="L4" s="71"/>
      <c r="M4" s="71"/>
      <c r="N4" s="71"/>
      <c r="O4" s="71"/>
    </row>
    <row r="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408" t="s">
        <v>2356</v>
      </c>
      <c r="M5" s="703">
        <f>M13</f>
        <v>0</v>
      </c>
      <c r="N5" s="71"/>
      <c r="O5" s="71"/>
    </row>
    <row r="6">
      <c r="A6" s="71"/>
      <c r="B6" s="704" t="s">
        <v>186</v>
      </c>
      <c r="C6" s="705" t="s">
        <v>1899</v>
      </c>
      <c r="D6" s="706" t="s">
        <v>2357</v>
      </c>
      <c r="E6" s="707" t="s">
        <v>2358</v>
      </c>
      <c r="F6" s="707" t="s">
        <v>2359</v>
      </c>
      <c r="G6" s="707" t="s">
        <v>2360</v>
      </c>
      <c r="H6" s="707" t="s">
        <v>2361</v>
      </c>
      <c r="I6" s="707" t="s">
        <v>2362</v>
      </c>
      <c r="J6" s="707" t="s">
        <v>2363</v>
      </c>
      <c r="K6" s="707" t="s">
        <v>2364</v>
      </c>
      <c r="L6" s="708" t="s">
        <v>2365</v>
      </c>
      <c r="M6" s="709" t="s">
        <v>2366</v>
      </c>
      <c r="N6" s="71"/>
      <c r="O6" s="710" t="s">
        <v>184</v>
      </c>
    </row>
    <row r="7">
      <c r="A7" s="71"/>
      <c r="B7" s="711" t="s">
        <v>200</v>
      </c>
      <c r="C7" s="77" t="s">
        <v>9</v>
      </c>
      <c r="D7" s="76">
        <f>COUNTIFS(#REF!,"정신상담",#REF!,"10",#REF!,"남자")</f>
        <v>0</v>
      </c>
      <c r="E7" s="76">
        <f>COUNTIFS(#REF!,"정신상담",#REF!,"20",#REF!,"남자")</f>
        <v>0</v>
      </c>
      <c r="F7" s="76">
        <f>COUNTIFS(#REF!,"정신상담",#REF!,"30",#REF!,"남자")</f>
        <v>0</v>
      </c>
      <c r="G7" s="76">
        <f>COUNTIFS(#REF!,"정신상담",#REF!,"40",#REF!,"남자")</f>
        <v>0</v>
      </c>
      <c r="H7" s="76">
        <f>COUNTIFS(#REF!,"정신상담",#REF!,"50",#REF!,"남자")</f>
        <v>0</v>
      </c>
      <c r="I7" s="76">
        <f>COUNTIFS(#REF!,"정신상담",#REF!,"60",#REF!,"남자")</f>
        <v>0</v>
      </c>
      <c r="J7" s="76">
        <f>COUNTIFS(#REF!,"정신상담",#REF!,"70",#REF!,"남자")</f>
        <v>0</v>
      </c>
      <c r="K7" s="76">
        <f>COUNTIFS(#REF!,"정신상담",#REF!,"80",#REF!,"남자")</f>
        <v>0</v>
      </c>
      <c r="L7" s="712">
        <f t="shared" ref="L7:L13" si="1">SUM(D7:K7)</f>
        <v>0</v>
      </c>
      <c r="M7" s="713">
        <f>L7+L8+L9</f>
        <v>0</v>
      </c>
      <c r="N7" s="71"/>
      <c r="O7" s="714">
        <v>1.0</v>
      </c>
    </row>
    <row r="8">
      <c r="A8" s="71"/>
      <c r="B8" s="21"/>
      <c r="C8" s="76" t="s">
        <v>1910</v>
      </c>
      <c r="D8" s="76">
        <f>COUNTIFS(#REF!,"알코올상담",#REF!,"10",#REF!,"남자")</f>
        <v>0</v>
      </c>
      <c r="E8" s="76">
        <f>COUNTIFS(#REF!,"알코올상담",#REF!,"20",#REF!,"남자")</f>
        <v>0</v>
      </c>
      <c r="F8" s="76">
        <f>COUNTIFS(#REF!,"알코올상담",#REF!,"30",#REF!,"남자")</f>
        <v>0</v>
      </c>
      <c r="G8" s="76">
        <f>COUNTIFS(#REF!,"알코올상담",#REF!,"40",#REF!,"남자")</f>
        <v>0</v>
      </c>
      <c r="H8" s="76">
        <f>COUNTIFS(#REF!,"알코올상담",#REF!,"50",#REF!,"남자")</f>
        <v>0</v>
      </c>
      <c r="I8" s="76">
        <f>COUNTIFS(#REF!,"알코올상담",#REF!,"60",#REF!,"남자")</f>
        <v>0</v>
      </c>
      <c r="J8" s="76">
        <f>COUNTIFS(#REF!,"알코올상담",#REF!,"70",#REF!,"남자")</f>
        <v>0</v>
      </c>
      <c r="K8" s="76">
        <f>COUNTIFS(#REF!,"알코올상담",#REF!,"80",#REF!,"남자")</f>
        <v>0</v>
      </c>
      <c r="L8" s="712">
        <f t="shared" si="1"/>
        <v>0</v>
      </c>
      <c r="M8" s="715"/>
      <c r="N8" s="71"/>
      <c r="O8" s="714">
        <v>2.0</v>
      </c>
    </row>
    <row r="9">
      <c r="A9" s="71"/>
      <c r="B9" s="31"/>
      <c r="C9" s="76" t="s">
        <v>11</v>
      </c>
      <c r="D9" s="76">
        <f>COUNTIFS(#REF!,"기타상담",#REF!,"10",#REF!,"남자")</f>
        <v>0</v>
      </c>
      <c r="E9" s="76">
        <f>COUNTIFS(#REF!,"기타상담",#REF!,"20",#REF!,"남자")</f>
        <v>0</v>
      </c>
      <c r="F9" s="76">
        <f>COUNTIFS(#REF!,"기타상담",#REF!,"30",#REF!,"남자")</f>
        <v>0</v>
      </c>
      <c r="G9" s="76">
        <f>COUNTIFS(#REF!,"기타상담",#REF!,"40",#REF!,"남자")</f>
        <v>0</v>
      </c>
      <c r="H9" s="76">
        <f>COUNTIFS(#REF!,"기타상담",#REF!,"50",#REF!,"남자")</f>
        <v>0</v>
      </c>
      <c r="I9" s="76">
        <f>COUNTIFS(#REF!,"기타상담",#REF!,"60",#REF!,"남자")</f>
        <v>0</v>
      </c>
      <c r="J9" s="76">
        <f>COUNTIFS(#REF!,"기타상담",#REF!,"70",#REF!,"남자")</f>
        <v>0</v>
      </c>
      <c r="K9" s="76">
        <f>COUNTIFS(#REF!,"기타상담",#REF!,"80",#REF!,"남자")</f>
        <v>0</v>
      </c>
      <c r="L9" s="712">
        <f t="shared" si="1"/>
        <v>0</v>
      </c>
      <c r="M9" s="716"/>
      <c r="N9" s="71"/>
      <c r="O9" s="714">
        <v>3.0</v>
      </c>
    </row>
    <row r="10">
      <c r="A10" s="71"/>
      <c r="B10" s="717" t="s">
        <v>228</v>
      </c>
      <c r="C10" s="76" t="s">
        <v>9</v>
      </c>
      <c r="D10" s="76">
        <f>COUNTIFS(#REF!,"정신상담",#REF!,"10",#REF!,"여자")</f>
        <v>0</v>
      </c>
      <c r="E10" s="76">
        <f>COUNTIFS(#REF!,"정신상담",#REF!,"20",#REF!,"여자")</f>
        <v>0</v>
      </c>
      <c r="F10" s="76">
        <f>COUNTIFS(#REF!,"정신상담",#REF!,"30",#REF!,"여자")</f>
        <v>0</v>
      </c>
      <c r="G10" s="76">
        <f>COUNTIFS(#REF!,"정신상담",#REF!,"40",#REF!,"여자")</f>
        <v>0</v>
      </c>
      <c r="H10" s="76">
        <f>COUNTIFS(#REF!,"정신상담",#REF!,"50",#REF!,"여자")</f>
        <v>0</v>
      </c>
      <c r="I10" s="76">
        <f>COUNTIFS(#REF!,"정신상담",#REF!,"60",#REF!,"여자")</f>
        <v>0</v>
      </c>
      <c r="J10" s="76">
        <f>COUNTIFS(#REF!,"정신상담",#REF!,"70",#REF!,"여자")</f>
        <v>0</v>
      </c>
      <c r="K10" s="76">
        <f>COUNTIFS(#REF!,"정신상담",#REF!,"80",#REF!,"여자")</f>
        <v>0</v>
      </c>
      <c r="L10" s="712">
        <f t="shared" si="1"/>
        <v>0</v>
      </c>
      <c r="M10" s="713">
        <f>L10+L11+L12</f>
        <v>0</v>
      </c>
      <c r="N10" s="71"/>
      <c r="O10" s="714">
        <v>4.0</v>
      </c>
    </row>
    <row r="11">
      <c r="A11" s="71"/>
      <c r="B11" s="21"/>
      <c r="C11" s="76" t="s">
        <v>1910</v>
      </c>
      <c r="D11" s="76">
        <f>COUNTIFS(#REF!,"알코올상담",#REF!,"10",#REF!,"여자")</f>
        <v>0</v>
      </c>
      <c r="E11" s="76">
        <f>COUNTIFS(#REF!,"알코올상담",#REF!,"20",#REF!,"여자")</f>
        <v>0</v>
      </c>
      <c r="F11" s="76">
        <f>COUNTIFS(#REF!,"알코올상담",#REF!,"30",#REF!,"여자")</f>
        <v>0</v>
      </c>
      <c r="G11" s="76">
        <f>COUNTIFS(#REF!,"알코올상담",#REF!,"40",#REF!,"여자")</f>
        <v>0</v>
      </c>
      <c r="H11" s="76">
        <f>COUNTIFS(#REF!,"알코올상담",#REF!,"50",#REF!,"여자")</f>
        <v>0</v>
      </c>
      <c r="I11" s="76">
        <f>COUNTIFS(#REF!,"알코올상담",#REF!,"60",#REF!,"여자")</f>
        <v>0</v>
      </c>
      <c r="J11" s="76">
        <f>COUNTIFS(#REF!,"알코올상담",#REF!,"70",#REF!,"여자")</f>
        <v>0</v>
      </c>
      <c r="K11" s="76">
        <f>COUNTIFS(#REF!,"알코올상담",#REF!,"80",#REF!,"여자")</f>
        <v>0</v>
      </c>
      <c r="L11" s="712">
        <f t="shared" si="1"/>
        <v>0</v>
      </c>
      <c r="M11" s="715"/>
      <c r="N11" s="71"/>
      <c r="O11" s="714">
        <v>5.0</v>
      </c>
    </row>
    <row r="12">
      <c r="A12" s="71"/>
      <c r="B12" s="31"/>
      <c r="C12" s="76" t="s">
        <v>11</v>
      </c>
      <c r="D12" s="76">
        <f>COUNTIFS(#REF!,"기타상담",#REF!,"10",#REF!,"여자")</f>
        <v>0</v>
      </c>
      <c r="E12" s="76">
        <f>COUNTIFS(#REF!,"기타상담",#REF!,"20",#REF!,"여자")</f>
        <v>0</v>
      </c>
      <c r="F12" s="76">
        <f>COUNTIFS(#REF!,"기타상담",#REF!,"30",#REF!,"여자")</f>
        <v>0</v>
      </c>
      <c r="G12" s="76">
        <f>COUNTIFS(#REF!,"기타상담",#REF!,"40",#REF!,"여자")</f>
        <v>0</v>
      </c>
      <c r="H12" s="76">
        <f>COUNTIFS(#REF!,"기타상담",#REF!,"50",#REF!,"여자")</f>
        <v>0</v>
      </c>
      <c r="I12" s="76">
        <f>COUNTIFS(#REF!,"기타상담",#REF!,"60",#REF!,"여자")</f>
        <v>0</v>
      </c>
      <c r="J12" s="76">
        <f>COUNTIFS(#REF!,"기타상담",#REF!,"70",#REF!,"여자")</f>
        <v>0</v>
      </c>
      <c r="K12" s="76">
        <f>COUNTIFS(#REF!,"기타상담",#REF!,"80",#REF!,"여자")</f>
        <v>0</v>
      </c>
      <c r="L12" s="712">
        <f t="shared" si="1"/>
        <v>0</v>
      </c>
      <c r="M12" s="716"/>
      <c r="N12" s="71"/>
      <c r="O12" s="714">
        <v>6.0</v>
      </c>
    </row>
    <row r="13">
      <c r="A13" s="71"/>
      <c r="B13" s="718" t="s">
        <v>27</v>
      </c>
      <c r="C13" s="11"/>
      <c r="D13" s="76">
        <f t="shared" ref="D13:K13" si="2">SUM(D7:D12)</f>
        <v>0</v>
      </c>
      <c r="E13" s="76">
        <f t="shared" si="2"/>
        <v>0</v>
      </c>
      <c r="F13" s="76">
        <f t="shared" si="2"/>
        <v>0</v>
      </c>
      <c r="G13" s="76">
        <f t="shared" si="2"/>
        <v>0</v>
      </c>
      <c r="H13" s="76">
        <f t="shared" si="2"/>
        <v>0</v>
      </c>
      <c r="I13" s="76">
        <f t="shared" si="2"/>
        <v>0</v>
      </c>
      <c r="J13" s="76">
        <f t="shared" si="2"/>
        <v>0</v>
      </c>
      <c r="K13" s="76">
        <f t="shared" si="2"/>
        <v>0</v>
      </c>
      <c r="L13" s="712">
        <f t="shared" si="1"/>
        <v>0</v>
      </c>
      <c r="M13" s="719">
        <f>SUM(M7:M12)</f>
        <v>0</v>
      </c>
      <c r="N13" s="71"/>
      <c r="O13" s="714">
        <v>7.0</v>
      </c>
    </row>
    <row r="14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4">
        <v>8.0</v>
      </c>
    </row>
    <row r="15">
      <c r="A15" s="720" t="s">
        <v>2367</v>
      </c>
      <c r="B15" s="721" t="s">
        <v>89</v>
      </c>
      <c r="C15" s="721" t="s">
        <v>90</v>
      </c>
      <c r="D15" s="721" t="s">
        <v>91</v>
      </c>
      <c r="E15" s="721" t="s">
        <v>94</v>
      </c>
      <c r="F15" s="721" t="s">
        <v>95</v>
      </c>
      <c r="G15" s="721" t="s">
        <v>96</v>
      </c>
      <c r="H15" s="721" t="s">
        <v>99</v>
      </c>
      <c r="I15" s="721" t="s">
        <v>100</v>
      </c>
      <c r="J15" s="721" t="s">
        <v>101</v>
      </c>
      <c r="K15" s="721" t="s">
        <v>103</v>
      </c>
      <c r="L15" s="721" t="s">
        <v>104</v>
      </c>
      <c r="M15" s="721" t="s">
        <v>105</v>
      </c>
      <c r="N15" s="71"/>
      <c r="O15" s="714">
        <v>9.0</v>
      </c>
    </row>
    <row r="16">
      <c r="A16" s="75" t="s">
        <v>1913</v>
      </c>
      <c r="B16" s="79">
        <f>COUNTIFS('상담현황(2023)'!$I$2:$I$1061,'상담현황실적(2023)'!$A16,'상담현황(2023)'!$N$2:$N$1061,'상담현황실적(2023)'!$O7)</f>
        <v>0</v>
      </c>
      <c r="C16" s="79">
        <f>COUNTIFS('상담현황(2023)'!$I$2:$I$1061,'상담현황실적(2023)'!$A16,'상담현황(2023)'!$N$2:$N$1061,'상담현황실적(2023)'!$O$8)</f>
        <v>0</v>
      </c>
      <c r="D16" s="79">
        <f>COUNTIFS('상담현황(2023)'!$I$2:$I$1061,'상담현황실적(2023)'!$A16,'상담현황(2023)'!$N$2:$N$1061,'상담현황실적(2023)'!$O$9)</f>
        <v>0</v>
      </c>
      <c r="E16" s="79">
        <f>COUNTIFS('상담현황(2023)'!$I$2:$I$1061,'상담현황실적(2023)'!$A16,'상담현황(2023)'!$N$2:$N$1061,'상담현황실적(2023)'!$O$10)</f>
        <v>0</v>
      </c>
      <c r="F16" s="79">
        <f>COUNTIFS('상담현황(2023)'!$I$2:$I$1061,'상담현황실적(2023)'!$A16,'상담현황(2023)'!$N$2:$N$1061,'상담현황실적(2023)'!$O$11)</f>
        <v>0</v>
      </c>
      <c r="G16" s="79">
        <f>COUNTIFS('상담현황(2023)'!$I$2:$I$1061,'상담현황실적(2023)'!$A16,'상담현황(2023)'!$N$2:$N$1061,'상담현황실적(2023)'!$O$12)</f>
        <v>0</v>
      </c>
      <c r="H16" s="79">
        <f>COUNTIFS('상담현황(2023)'!$I$2:$I$1061,'상담현황실적(2023)'!$A16,'상담현황(2023)'!$N$2:$N$1061,'상담현황실적(2023)'!$O$13)</f>
        <v>0</v>
      </c>
      <c r="I16" s="79">
        <f>COUNTIFS('상담현황(2023)'!$I$2:$I$1061,'상담현황실적(2023)'!$A16,'상담현황(2023)'!$N$2:$N$1061,'상담현황실적(2023)'!$O$14)</f>
        <v>0</v>
      </c>
      <c r="J16" s="79">
        <f>COUNTIFS('상담현황(2023)'!$I$2:$I$1061,'상담현황실적(2023)'!$A16,'상담현황(2023)'!$N$2:$N$1061,'상담현황실적(2023)'!$O$15)</f>
        <v>0</v>
      </c>
      <c r="K16" s="79">
        <f>COUNTIFS('상담현황(2023)'!$I$2:$I$1061,'상담현황실적(2023)'!$A16,'상담현황(2023)'!$N$2:$N$1061,'상담현황실적(2023)'!$O$16)</f>
        <v>0</v>
      </c>
      <c r="L16" s="79">
        <f>COUNTIFS('상담현황(2023)'!$I$2:$I$1061,'상담현황실적(2023)'!$A16,'상담현황(2023)'!$N$2:$N$1061,'상담현황실적(2023)'!$O$17)</f>
        <v>0</v>
      </c>
      <c r="M16" s="79">
        <f>COUNTIFS('상담현황(2023)'!$I$2:$I$1061,'상담현황실적(2023)'!$A16,'상담현황(2023)'!$N$2:$N$1061,'상담현황실적(2023)'!$O$18)</f>
        <v>0</v>
      </c>
      <c r="N16" s="71"/>
      <c r="O16" s="714">
        <v>10.0</v>
      </c>
    </row>
    <row r="17">
      <c r="A17" s="75" t="s">
        <v>135</v>
      </c>
      <c r="B17" s="79">
        <f>COUNTIFS('상담현황(2023)'!$I$2:$I$1061,'상담현황실적(2023)'!$A17,'상담현황(2023)'!$N$2:$N$1061,'상담현황실적(2023)'!$O$7)</f>
        <v>0</v>
      </c>
      <c r="C17" s="79">
        <f>COUNTIFS('상담현황(2023)'!$I$2:$I$1061,'상담현황실적(2023)'!$A17,'상담현황(2023)'!$N$2:$N$1061,'상담현황실적(2023)'!$O$8)</f>
        <v>0</v>
      </c>
      <c r="D17" s="79">
        <f>COUNTIFS('상담현황(2023)'!$I$2:$I$1061,'상담현황실적(2023)'!$A17,'상담현황(2023)'!$N$2:$N$1061,'상담현황실적(2023)'!$O$9)</f>
        <v>0</v>
      </c>
      <c r="E17" s="79">
        <f>COUNTIFS('상담현황(2023)'!$I$2:$I$1061,'상담현황실적(2023)'!$A17,'상담현황(2023)'!$N$2:$N$1061,'상담현황실적(2023)'!$O$10)</f>
        <v>0</v>
      </c>
      <c r="F17" s="79">
        <f>COUNTIFS('상담현황(2023)'!$I$2:$I$1061,'상담현황실적(2023)'!$A17,'상담현황(2023)'!$N$2:$N$1061,'상담현황실적(2023)'!$O$11)</f>
        <v>0</v>
      </c>
      <c r="G17" s="79">
        <f>COUNTIFS('상담현황(2023)'!$I$2:$I$1061,'상담현황실적(2023)'!$A17,'상담현황(2023)'!$N$2:$N$1061,'상담현황실적(2023)'!$O$12)</f>
        <v>0</v>
      </c>
      <c r="H17" s="79">
        <f>COUNTIFS('상담현황(2023)'!$I$2:$I$1061,'상담현황실적(2023)'!$A17,'상담현황(2023)'!$N$2:$N$1061,'상담현황실적(2023)'!$O$13)</f>
        <v>0</v>
      </c>
      <c r="I17" s="79">
        <f>COUNTIFS('상담현황(2023)'!$I$2:$I$1061,'상담현황실적(2023)'!$A17,'상담현황(2023)'!$N$2:$N$1061,'상담현황실적(2023)'!$O$14)</f>
        <v>0</v>
      </c>
      <c r="J17" s="79">
        <f>COUNTIFS('상담현황(2023)'!$I$2:$I$1061,'상담현황실적(2023)'!$A17,'상담현황(2023)'!$N$2:$N$1061,'상담현황실적(2023)'!$O$15)</f>
        <v>0</v>
      </c>
      <c r="K17" s="79">
        <f>COUNTIFS('상담현황(2023)'!$I$2:$I$1061,'상담현황실적(2023)'!$A17,'상담현황(2023)'!$N$2:$N$1061,'상담현황실적(2023)'!$O$16)</f>
        <v>0</v>
      </c>
      <c r="L17" s="79">
        <f>COUNTIFS('상담현황(2023)'!$I$2:$I$1061,'상담현황실적(2023)'!$A17,'상담현황(2023)'!$N$2:$N$1061,'상담현황실적(2023)'!$O$17)</f>
        <v>0</v>
      </c>
      <c r="M17" s="79">
        <f>COUNTIFS('상담현황(2023)'!$I$2:$I$1061,'상담현황실적(2023)'!$A17,'상담현황(2023)'!$N$2:$N$1061,'상담현황실적(2023)'!$O$18)</f>
        <v>0</v>
      </c>
      <c r="N17" s="71"/>
      <c r="O17" s="714">
        <v>11.0</v>
      </c>
    </row>
    <row r="18">
      <c r="A18" s="75" t="s">
        <v>144</v>
      </c>
      <c r="B18" s="79">
        <f>COUNTIFS('상담현황(2023)'!$I$2:$I$1061,'상담현황실적(2023)'!$A18,'상담현황(2023)'!$N$2:$N$1061,'상담현황실적(2023)'!$O$7)</f>
        <v>0</v>
      </c>
      <c r="C18" s="79">
        <f>COUNTIFS('상담현황(2023)'!$I$2:$I$1061,'상담현황실적(2023)'!$A18,'상담현황(2023)'!$N$2:$N$1061,'상담현황실적(2023)'!$O$8)</f>
        <v>0</v>
      </c>
      <c r="D18" s="79">
        <f>COUNTIFS('상담현황(2023)'!$I$2:$I$1061,'상담현황실적(2023)'!$A18,'상담현황(2023)'!$N$2:$N$1061,'상담현황실적(2023)'!$O$9)</f>
        <v>0</v>
      </c>
      <c r="E18" s="79">
        <f>COUNTIFS('상담현황(2023)'!$I$2:$I$1061,'상담현황실적(2023)'!$A18,'상담현황(2023)'!$N$2:$N$1061,'상담현황실적(2023)'!$O$10)</f>
        <v>0</v>
      </c>
      <c r="F18" s="79">
        <f>COUNTIFS('상담현황(2023)'!$I$2:$I$1061,'상담현황실적(2023)'!$A18,'상담현황(2023)'!$N$2:$N$1061,'상담현황실적(2023)'!$O$11)</f>
        <v>0</v>
      </c>
      <c r="G18" s="79">
        <f>COUNTIFS('상담현황(2023)'!$I$2:$I$1061,'상담현황실적(2023)'!$A18,'상담현황(2023)'!$N$2:$N$1061,'상담현황실적(2023)'!$O$12)</f>
        <v>0</v>
      </c>
      <c r="H18" s="79">
        <f>COUNTIFS('상담현황(2023)'!$I$2:$I$1061,'상담현황실적(2023)'!$A18,'상담현황(2023)'!$N$2:$N$1061,'상담현황실적(2023)'!$O$13)</f>
        <v>0</v>
      </c>
      <c r="I18" s="79">
        <f>COUNTIFS('상담현황(2023)'!$I$2:$I$1061,'상담현황실적(2023)'!$A18,'상담현황(2023)'!$N$2:$N$1061,'상담현황실적(2023)'!$O$14)</f>
        <v>0</v>
      </c>
      <c r="J18" s="79">
        <f>COUNTIFS('상담현황(2023)'!$I$2:$I$1061,'상담현황실적(2023)'!$A18,'상담현황(2023)'!$N$2:$N$1061,'상담현황실적(2023)'!$O$15)</f>
        <v>0</v>
      </c>
      <c r="K18" s="79">
        <f>COUNTIFS('상담현황(2023)'!$I$2:$I$1061,'상담현황실적(2023)'!$A18,'상담현황(2023)'!$N$2:$N$1061,'상담현황실적(2023)'!$O$16)</f>
        <v>0</v>
      </c>
      <c r="L18" s="79">
        <f>COUNTIFS('상담현황(2023)'!$I$2:$I$1061,'상담현황실적(2023)'!$A18,'상담현황(2023)'!$N$2:$N$1061,'상담현황실적(2023)'!$O$17)</f>
        <v>0</v>
      </c>
      <c r="M18" s="79">
        <f>COUNTIFS('상담현황(2023)'!$I$2:$I$1061,'상담현황실적(2023)'!$A18,'상담현황(2023)'!$N$2:$N$1061,'상담현황실적(2023)'!$O$18)</f>
        <v>0</v>
      </c>
      <c r="N18" s="71"/>
      <c r="O18" s="714">
        <v>12.0</v>
      </c>
    </row>
    <row r="19">
      <c r="A19" s="75" t="s">
        <v>1929</v>
      </c>
      <c r="B19" s="79">
        <f>COUNTIFS('상담현황(2023)'!$I$2:$I$1061,'상담현황실적(2023)'!$A19,'상담현황(2023)'!$N$2:$N$1061,'상담현황실적(2023)'!$O$7)</f>
        <v>0</v>
      </c>
      <c r="C19" s="79">
        <f>COUNTIFS('상담현황(2023)'!$I$2:$I$1061,'상담현황실적(2023)'!$A19,'상담현황(2023)'!$N$2:$N$1061,'상담현황실적(2023)'!$O$8)</f>
        <v>0</v>
      </c>
      <c r="D19" s="79">
        <f>COUNTIFS('상담현황(2023)'!$I$2:$I$1061,'상담현황실적(2023)'!$A19,'상담현황(2023)'!$N$2:$N$1061,'상담현황실적(2023)'!$O$9)</f>
        <v>0</v>
      </c>
      <c r="E19" s="79">
        <f>COUNTIFS('상담현황(2023)'!$I$2:$I$1061,'상담현황실적(2023)'!$A19,'상담현황(2023)'!$N$2:$N$1061,'상담현황실적(2023)'!$O$10)</f>
        <v>0</v>
      </c>
      <c r="F19" s="79">
        <f>COUNTIFS('상담현황(2023)'!$I$2:$I$1061,'상담현황실적(2023)'!$A19,'상담현황(2023)'!$N$2:$N$1061,'상담현황실적(2023)'!$O$11)</f>
        <v>0</v>
      </c>
      <c r="G19" s="79">
        <f>COUNTIFS('상담현황(2023)'!$I$2:$I$1061,'상담현황실적(2023)'!$A19,'상담현황(2023)'!$N$2:$N$1061,'상담현황실적(2023)'!$O$12)</f>
        <v>0</v>
      </c>
      <c r="H19" s="79">
        <f>COUNTIFS('상담현황(2023)'!$I$2:$I$1061,'상담현황실적(2023)'!$A19,'상담현황(2023)'!$N$2:$N$1061,'상담현황실적(2023)'!$O$13)</f>
        <v>0</v>
      </c>
      <c r="I19" s="79">
        <f>COUNTIFS('상담현황(2023)'!$I$2:$I$1061,'상담현황실적(2023)'!$A19,'상담현황(2023)'!$N$2:$N$1061,'상담현황실적(2023)'!$O$14)</f>
        <v>0</v>
      </c>
      <c r="J19" s="79">
        <f>COUNTIFS('상담현황(2023)'!$I$2:$I$1061,'상담현황실적(2023)'!$A19,'상담현황(2023)'!$N$2:$N$1061,'상담현황실적(2023)'!$O$15)</f>
        <v>0</v>
      </c>
      <c r="K19" s="79">
        <f>COUNTIFS('상담현황(2023)'!$I$2:$I$1061,'상담현황실적(2023)'!$A19,'상담현황(2023)'!$N$2:$N$1061,'상담현황실적(2023)'!$O$16)</f>
        <v>0</v>
      </c>
      <c r="L19" s="79">
        <f>COUNTIFS('상담현황(2023)'!$I$2:$I$1061,'상담현황실적(2023)'!$A19,'상담현황(2023)'!$N$2:$N$1061,'상담현황실적(2023)'!$O$17)</f>
        <v>0</v>
      </c>
      <c r="M19" s="79">
        <f>COUNTIFS('상담현황(2023)'!$I$2:$I$1061,'상담현황실적(2023)'!$A19,'상담현황(2023)'!$N$2:$N$1061,'상담현황실적(2023)'!$O$18)</f>
        <v>0</v>
      </c>
      <c r="N19" s="71"/>
      <c r="O19" s="71"/>
    </row>
    <row r="20">
      <c r="A20" s="75" t="s">
        <v>127</v>
      </c>
      <c r="B20" s="79">
        <f>COUNTIFS('상담현황(2023)'!$I$2:$I$1061,'상담현황실적(2023)'!$A20,'상담현황(2023)'!$N$2:$N$1061,'상담현황실적(2023)'!$O$7)</f>
        <v>0</v>
      </c>
      <c r="C20" s="79">
        <f>COUNTIFS('상담현황(2023)'!$I$2:$I$1061,'상담현황실적(2023)'!$A20,'상담현황(2023)'!$N$2:$N$1061,'상담현황실적(2023)'!$O$8)</f>
        <v>0</v>
      </c>
      <c r="D20" s="79">
        <f>COUNTIFS('상담현황(2023)'!$I$2:$I$1061,'상담현황실적(2023)'!$A20,'상담현황(2023)'!$N$2:$N$1061,'상담현황실적(2023)'!$O$9)</f>
        <v>0</v>
      </c>
      <c r="E20" s="79">
        <f>COUNTIFS('상담현황(2023)'!$I$2:$I$1061,'상담현황실적(2023)'!$A20,'상담현황(2023)'!$N$2:$N$1061,'상담현황실적(2023)'!$O$10)</f>
        <v>0</v>
      </c>
      <c r="F20" s="79">
        <f>COUNTIFS('상담현황(2023)'!$I$2:$I$1061,'상담현황실적(2023)'!$A20,'상담현황(2023)'!$N$2:$N$1061,'상담현황실적(2023)'!$O$11)</f>
        <v>0</v>
      </c>
      <c r="G20" s="79">
        <f>COUNTIFS('상담현황(2023)'!$I$2:$I$1061,'상담현황실적(2023)'!$A20,'상담현황(2023)'!$N$2:$N$1061,'상담현황실적(2023)'!$O$12)</f>
        <v>0</v>
      </c>
      <c r="H20" s="79">
        <f>COUNTIFS('상담현황(2023)'!$I$2:$I$1061,'상담현황실적(2023)'!$A20,'상담현황(2023)'!$N$2:$N$1061,'상담현황실적(2023)'!$O$13)</f>
        <v>0</v>
      </c>
      <c r="I20" s="79">
        <f>COUNTIFS('상담현황(2023)'!$I$2:$I$1061,'상담현황실적(2023)'!$A20,'상담현황(2023)'!$N$2:$N$1061,'상담현황실적(2023)'!$O$14)</f>
        <v>0</v>
      </c>
      <c r="J20" s="79">
        <f>COUNTIFS('상담현황(2023)'!$I$2:$I$1061,'상담현황실적(2023)'!$A20,'상담현황(2023)'!$N$2:$N$1061,'상담현황실적(2023)'!$O$15)</f>
        <v>0</v>
      </c>
      <c r="K20" s="79">
        <f>COUNTIFS('상담현황(2023)'!$I$2:$I$1061,'상담현황실적(2023)'!$A20,'상담현황(2023)'!$N$2:$N$1061,'상담현황실적(2023)'!$O$16)</f>
        <v>0</v>
      </c>
      <c r="L20" s="79">
        <f>COUNTIFS('상담현황(2023)'!$I$2:$I$1061,'상담현황실적(2023)'!$A20,'상담현황(2023)'!$N$2:$N$1061,'상담현황실적(2023)'!$O$17)</f>
        <v>0</v>
      </c>
      <c r="M20" s="79">
        <f>COUNTIFS('상담현황(2023)'!$I$2:$I$1061,'상담현황실적(2023)'!$A20,'상담현황(2023)'!$N$2:$N$1061,'상담현황실적(2023)'!$O$18)</f>
        <v>0</v>
      </c>
      <c r="N20" s="71"/>
      <c r="O20" s="71"/>
    </row>
    <row r="21">
      <c r="A21" s="75" t="s">
        <v>137</v>
      </c>
      <c r="B21" s="79">
        <f>COUNTIFS('상담현황(2023)'!$I$2:$I$1061,'상담현황실적(2023)'!$A21,'상담현황(2023)'!$N$2:$N$1061,'상담현황실적(2023)'!$O$7)</f>
        <v>0</v>
      </c>
      <c r="C21" s="79">
        <f>COUNTIFS('상담현황(2023)'!$I$2:$I$1061,'상담현황실적(2023)'!$A21,'상담현황(2023)'!$N$2:$N$1061,'상담현황실적(2023)'!$O$8)</f>
        <v>0</v>
      </c>
      <c r="D21" s="79">
        <f>COUNTIFS('상담현황(2023)'!$I$2:$I$1061,'상담현황실적(2023)'!$A21,'상담현황(2023)'!$N$2:$N$1061,'상담현황실적(2023)'!$O$9)</f>
        <v>0</v>
      </c>
      <c r="E21" s="79">
        <f>COUNTIFS('상담현황(2023)'!$I$2:$I$1061,'상담현황실적(2023)'!$A21,'상담현황(2023)'!$N$2:$N$1061,'상담현황실적(2023)'!$O$10)</f>
        <v>0</v>
      </c>
      <c r="F21" s="79">
        <f>COUNTIFS('상담현황(2023)'!$I$2:$I$1061,'상담현황실적(2023)'!$A21,'상담현황(2023)'!$N$2:$N$1061,'상담현황실적(2023)'!$O$11)</f>
        <v>0</v>
      </c>
      <c r="G21" s="79">
        <f>COUNTIFS('상담현황(2023)'!$I$2:$I$1061,'상담현황실적(2023)'!$A21,'상담현황(2023)'!$N$2:$N$1061,'상담현황실적(2023)'!$O$12)</f>
        <v>0</v>
      </c>
      <c r="H21" s="79">
        <f>COUNTIFS('상담현황(2023)'!$I$2:$I$1061,'상담현황실적(2023)'!$A21,'상담현황(2023)'!$N$2:$N$1061,'상담현황실적(2023)'!$O$13)</f>
        <v>0</v>
      </c>
      <c r="I21" s="79">
        <f>COUNTIFS('상담현황(2023)'!$I$2:$I$1061,'상담현황실적(2023)'!$A21,'상담현황(2023)'!$N$2:$N$1061,'상담현황실적(2023)'!$O$14)</f>
        <v>0</v>
      </c>
      <c r="J21" s="79">
        <f>COUNTIFS('상담현황(2023)'!$I$2:$I$1061,'상담현황실적(2023)'!$A21,'상담현황(2023)'!$N$2:$N$1061,'상담현황실적(2023)'!$O$15)</f>
        <v>0</v>
      </c>
      <c r="K21" s="79">
        <f>COUNTIFS('상담현황(2023)'!$I$2:$I$1061,'상담현황실적(2023)'!$A21,'상담현황(2023)'!$N$2:$N$1061,'상담현황실적(2023)'!$O$16)</f>
        <v>0</v>
      </c>
      <c r="L21" s="79">
        <f>COUNTIFS('상담현황(2023)'!$I$2:$I$1061,'상담현황실적(2023)'!$A21,'상담현황(2023)'!$N$2:$N$1061,'상담현황실적(2023)'!$O$17)</f>
        <v>0</v>
      </c>
      <c r="M21" s="79">
        <f>COUNTIFS('상담현황(2023)'!$I$2:$I$1061,'상담현황실적(2023)'!$A21,'상담현황(2023)'!$N$2:$N$1061,'상담현황실적(2023)'!$O$18)</f>
        <v>0</v>
      </c>
      <c r="N21" s="71"/>
      <c r="O21" s="71"/>
    </row>
    <row r="22">
      <c r="A22" s="722" t="s">
        <v>1747</v>
      </c>
      <c r="B22" s="723">
        <f t="shared" ref="B22:M22" si="3">SUM(B16:B21)</f>
        <v>0</v>
      </c>
      <c r="C22" s="723">
        <f t="shared" si="3"/>
        <v>0</v>
      </c>
      <c r="D22" s="723">
        <f t="shared" si="3"/>
        <v>0</v>
      </c>
      <c r="E22" s="723">
        <f t="shared" si="3"/>
        <v>0</v>
      </c>
      <c r="F22" s="723">
        <f t="shared" si="3"/>
        <v>0</v>
      </c>
      <c r="G22" s="723">
        <f t="shared" si="3"/>
        <v>0</v>
      </c>
      <c r="H22" s="723">
        <f t="shared" si="3"/>
        <v>0</v>
      </c>
      <c r="I22" s="723">
        <f t="shared" si="3"/>
        <v>0</v>
      </c>
      <c r="J22" s="723">
        <f t="shared" si="3"/>
        <v>0</v>
      </c>
      <c r="K22" s="723">
        <f t="shared" si="3"/>
        <v>0</v>
      </c>
      <c r="L22" s="723">
        <f t="shared" si="3"/>
        <v>0</v>
      </c>
      <c r="M22" s="723">
        <f t="shared" si="3"/>
        <v>0</v>
      </c>
      <c r="N22" s="71"/>
      <c r="O22" s="71"/>
    </row>
    <row r="23">
      <c r="A23" s="75" t="s">
        <v>1897</v>
      </c>
      <c r="B23" s="79">
        <f>SUM(B22:M22)</f>
        <v>0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</row>
    <row r="24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</row>
    <row r="25">
      <c r="A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</row>
    <row r="26">
      <c r="A26" s="40"/>
      <c r="B26" s="200" t="s">
        <v>92</v>
      </c>
      <c r="C26" s="200" t="s">
        <v>97</v>
      </c>
      <c r="D26" s="200" t="s">
        <v>102</v>
      </c>
      <c r="E26" s="200" t="s">
        <v>106</v>
      </c>
      <c r="F26" s="71"/>
      <c r="G26" s="71"/>
      <c r="H26" s="71"/>
      <c r="I26" s="71"/>
      <c r="J26" s="71"/>
      <c r="K26" s="71"/>
      <c r="L26" s="71"/>
      <c r="M26" s="71"/>
      <c r="N26" s="71"/>
      <c r="O26" s="71"/>
    </row>
    <row r="27">
      <c r="A27" s="143" t="s">
        <v>1913</v>
      </c>
      <c r="B27" s="79">
        <f t="shared" ref="B27:B33" si="4">SUM($B16:$D16)</f>
        <v>0</v>
      </c>
      <c r="C27" s="79">
        <f t="shared" ref="C27:C33" si="5">SUM($E16:$G16)</f>
        <v>0</v>
      </c>
      <c r="D27" s="79">
        <f t="shared" ref="D27:D33" si="6">SUM($H16:$J16)</f>
        <v>0</v>
      </c>
      <c r="E27" s="79">
        <f t="shared" ref="E27:E33" si="7">SUM($K16:$M16)</f>
        <v>0</v>
      </c>
      <c r="F27" s="71"/>
      <c r="G27" s="71"/>
      <c r="H27" s="71"/>
      <c r="I27" s="71"/>
      <c r="J27" s="71"/>
      <c r="K27" s="71"/>
      <c r="L27" s="71"/>
      <c r="M27" s="71"/>
      <c r="N27" s="71"/>
      <c r="O27" s="71"/>
    </row>
    <row r="28">
      <c r="A28" s="143" t="s">
        <v>135</v>
      </c>
      <c r="B28" s="79">
        <f t="shared" si="4"/>
        <v>0</v>
      </c>
      <c r="C28" s="79">
        <f t="shared" si="5"/>
        <v>0</v>
      </c>
      <c r="D28" s="79">
        <f t="shared" si="6"/>
        <v>0</v>
      </c>
      <c r="E28" s="79">
        <f t="shared" si="7"/>
        <v>0</v>
      </c>
      <c r="F28" s="71"/>
      <c r="G28" s="71"/>
      <c r="H28" s="71"/>
      <c r="I28" s="71"/>
      <c r="J28" s="71"/>
      <c r="K28" s="71"/>
      <c r="L28" s="71"/>
      <c r="M28" s="71"/>
      <c r="N28" s="71"/>
      <c r="O28" s="71"/>
    </row>
    <row r="29">
      <c r="A29" s="143" t="s">
        <v>144</v>
      </c>
      <c r="B29" s="79">
        <f t="shared" si="4"/>
        <v>0</v>
      </c>
      <c r="C29" s="79">
        <f t="shared" si="5"/>
        <v>0</v>
      </c>
      <c r="D29" s="79">
        <f t="shared" si="6"/>
        <v>0</v>
      </c>
      <c r="E29" s="79">
        <f t="shared" si="7"/>
        <v>0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</row>
    <row r="30">
      <c r="A30" s="143" t="s">
        <v>1929</v>
      </c>
      <c r="B30" s="79">
        <f t="shared" si="4"/>
        <v>0</v>
      </c>
      <c r="C30" s="79">
        <f t="shared" si="5"/>
        <v>0</v>
      </c>
      <c r="D30" s="79">
        <f t="shared" si="6"/>
        <v>0</v>
      </c>
      <c r="E30" s="79">
        <f t="shared" si="7"/>
        <v>0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</row>
    <row r="31">
      <c r="A31" s="143" t="s">
        <v>127</v>
      </c>
      <c r="B31" s="79">
        <f t="shared" si="4"/>
        <v>0</v>
      </c>
      <c r="C31" s="79">
        <f t="shared" si="5"/>
        <v>0</v>
      </c>
      <c r="D31" s="79">
        <f t="shared" si="6"/>
        <v>0</v>
      </c>
      <c r="E31" s="79">
        <f t="shared" si="7"/>
        <v>0</v>
      </c>
      <c r="F31" s="71"/>
      <c r="G31" s="71"/>
      <c r="H31" s="71"/>
      <c r="I31" s="71"/>
      <c r="J31" s="71"/>
      <c r="K31" s="71"/>
      <c r="L31" s="71"/>
      <c r="M31" s="71"/>
      <c r="N31" s="71"/>
      <c r="O31" s="71"/>
    </row>
    <row r="32">
      <c r="A32" s="143" t="s">
        <v>137</v>
      </c>
      <c r="B32" s="79">
        <f t="shared" si="4"/>
        <v>0</v>
      </c>
      <c r="C32" s="79">
        <f t="shared" si="5"/>
        <v>0</v>
      </c>
      <c r="D32" s="79">
        <f t="shared" si="6"/>
        <v>0</v>
      </c>
      <c r="E32" s="79">
        <f t="shared" si="7"/>
        <v>0</v>
      </c>
      <c r="F32" s="71"/>
      <c r="G32" s="71"/>
      <c r="H32" s="71"/>
      <c r="I32" s="71"/>
      <c r="J32" s="71"/>
      <c r="K32" s="71"/>
      <c r="L32" s="71"/>
      <c r="M32" s="71"/>
      <c r="N32" s="71"/>
      <c r="O32" s="71"/>
    </row>
    <row r="33">
      <c r="A33" s="143" t="s">
        <v>1747</v>
      </c>
      <c r="B33" s="79">
        <f t="shared" si="4"/>
        <v>0</v>
      </c>
      <c r="C33" s="79">
        <f t="shared" si="5"/>
        <v>0</v>
      </c>
      <c r="D33" s="79">
        <f t="shared" si="6"/>
        <v>0</v>
      </c>
      <c r="E33" s="79">
        <f t="shared" si="7"/>
        <v>0</v>
      </c>
      <c r="F33" s="71"/>
      <c r="G33" s="71"/>
      <c r="H33" s="71"/>
      <c r="I33" s="71"/>
      <c r="J33" s="71"/>
      <c r="K33" s="71"/>
      <c r="L33" s="71"/>
      <c r="M33" s="71"/>
      <c r="N33" s="71"/>
      <c r="O33" s="71"/>
    </row>
  </sheetData>
  <mergeCells count="6">
    <mergeCell ref="B4:K4"/>
    <mergeCell ref="B7:B9"/>
    <mergeCell ref="M7:M9"/>
    <mergeCell ref="B10:B12"/>
    <mergeCell ref="M10:M12"/>
    <mergeCell ref="B13:C13"/>
  </mergeCells>
  <drawing r:id="rId1"/>
</worksheet>
</file>